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13_ncr:1_{4A3204A3-E42E-46FF-9B20-0CDB06C562C6}" xr6:coauthVersionLast="47" xr6:coauthVersionMax="47" xr10:uidLastSave="{00000000-0000-0000-0000-000000000000}"/>
  <bookViews>
    <workbookView xWindow="-110" yWindow="-110" windowWidth="19420" windowHeight="10420" tabRatio="881" activeTab="2" xr2:uid="{00000000-000D-0000-FFFF-FFFF00000000}"/>
  </bookViews>
  <sheets>
    <sheet name="DSA" sheetId="9" r:id="rId1"/>
    <sheet name="Unit cost and utilities" sheetId="14" r:id="rId2"/>
    <sheet name="Parameter" sheetId="8" r:id="rId3"/>
    <sheet name="NMA parameters" sheetId="12" r:id="rId4"/>
    <sheet name="Survival-1cycle NMA" sheetId="18" r:id="rId5"/>
    <sheet name="Surv-rate CEA" sheetId="10" r:id="rId6"/>
    <sheet name="TOTAL COST" sheetId="13" r:id="rId7"/>
    <sheet name="TOTAL UTILITY" sheetId="15" r:id="rId8"/>
    <sheet name="Results of CEA" sheetId="26" r:id="rId9"/>
    <sheet name="PSA" sheetId="27" r:id="rId10"/>
    <sheet name="discontinue rate" sheetId="5" state="hidden" r:id="rId11"/>
  </sheets>
  <definedNames>
    <definedName name="DISC">Parameter!$D$122</definedName>
    <definedName name="UPD">Parameter!$D$61</definedName>
    <definedName name="UPFS">Parameter!$D$60</definedName>
    <definedName name="WTP">Parameter!$D$123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3" i="8" l="1"/>
  <c r="C8" i="9" l="1"/>
  <c r="F22" i="9" l="1"/>
  <c r="E22" i="9"/>
  <c r="AZ134" i="15"/>
  <c r="AZ109" i="15"/>
  <c r="AZ110" i="15"/>
  <c r="AZ111" i="15"/>
  <c r="AZ112" i="15"/>
  <c r="AZ113" i="15"/>
  <c r="AZ114" i="15"/>
  <c r="AZ115" i="15"/>
  <c r="AZ116" i="15"/>
  <c r="AZ117" i="15"/>
  <c r="AZ118" i="15"/>
  <c r="AZ119" i="15"/>
  <c r="AZ120" i="15"/>
  <c r="AZ121" i="15"/>
  <c r="AZ122" i="15"/>
  <c r="AZ123" i="15"/>
  <c r="AZ124" i="15"/>
  <c r="AZ125" i="15"/>
  <c r="AZ126" i="15"/>
  <c r="AZ127" i="15"/>
  <c r="AZ128" i="15"/>
  <c r="AZ129" i="15"/>
  <c r="AZ130" i="15"/>
  <c r="AZ131" i="15"/>
  <c r="AZ132" i="15"/>
  <c r="AZ133" i="15"/>
  <c r="AZ8" i="15"/>
  <c r="AZ9" i="15"/>
  <c r="AZ10" i="15"/>
  <c r="AZ11" i="15"/>
  <c r="AZ12" i="15"/>
  <c r="AZ13" i="15"/>
  <c r="AZ14" i="15"/>
  <c r="AZ15" i="15"/>
  <c r="AZ16" i="15"/>
  <c r="AZ17" i="15"/>
  <c r="AZ18" i="15"/>
  <c r="AZ19" i="15"/>
  <c r="AZ20" i="15"/>
  <c r="AZ21" i="15"/>
  <c r="AZ22" i="15"/>
  <c r="AZ23" i="15"/>
  <c r="AZ24" i="15"/>
  <c r="AZ25" i="15"/>
  <c r="AZ26" i="15"/>
  <c r="AZ27" i="15"/>
  <c r="AZ28" i="15"/>
  <c r="AZ29" i="15"/>
  <c r="AZ30" i="15"/>
  <c r="AZ31" i="15"/>
  <c r="AZ32" i="15"/>
  <c r="AZ33" i="15"/>
  <c r="AZ34" i="15"/>
  <c r="AZ35" i="15"/>
  <c r="AZ36" i="15"/>
  <c r="AZ37" i="15"/>
  <c r="AZ38" i="15"/>
  <c r="AZ39" i="15"/>
  <c r="AZ40" i="15"/>
  <c r="AZ41" i="15"/>
  <c r="AZ42" i="15"/>
  <c r="AZ43" i="15"/>
  <c r="AZ44" i="15"/>
  <c r="AZ45" i="15"/>
  <c r="AZ46" i="15"/>
  <c r="AZ47" i="15"/>
  <c r="AZ48" i="15"/>
  <c r="AZ49" i="15"/>
  <c r="AZ50" i="15"/>
  <c r="AZ51" i="15"/>
  <c r="AZ52" i="15"/>
  <c r="AZ53" i="15"/>
  <c r="AZ54" i="15"/>
  <c r="AZ55" i="15"/>
  <c r="AZ56" i="15"/>
  <c r="AZ57" i="15"/>
  <c r="AZ58" i="15"/>
  <c r="AZ59" i="15"/>
  <c r="AZ60" i="15"/>
  <c r="AZ61" i="15"/>
  <c r="AZ62" i="15"/>
  <c r="AZ63" i="15"/>
  <c r="AZ64" i="15"/>
  <c r="AZ65" i="15"/>
  <c r="AZ66" i="15"/>
  <c r="AZ67" i="15"/>
  <c r="AZ68" i="15"/>
  <c r="AZ69" i="15"/>
  <c r="AZ70" i="15"/>
  <c r="AZ71" i="15"/>
  <c r="AZ72" i="15"/>
  <c r="AZ73" i="15"/>
  <c r="AZ74" i="15"/>
  <c r="AZ75" i="15"/>
  <c r="AZ76" i="15"/>
  <c r="AZ77" i="15"/>
  <c r="AZ78" i="15"/>
  <c r="AZ79" i="15"/>
  <c r="AZ80" i="15"/>
  <c r="AZ81" i="15"/>
  <c r="AZ82" i="15"/>
  <c r="AZ83" i="15"/>
  <c r="AZ84" i="15"/>
  <c r="AZ85" i="15"/>
  <c r="AZ86" i="15"/>
  <c r="AZ87" i="15"/>
  <c r="AZ88" i="15"/>
  <c r="AZ89" i="15"/>
  <c r="AZ90" i="15"/>
  <c r="AZ91" i="15"/>
  <c r="AZ92" i="15"/>
  <c r="AZ93" i="15"/>
  <c r="AZ94" i="15"/>
  <c r="AZ95" i="15"/>
  <c r="AZ96" i="15"/>
  <c r="AZ97" i="15"/>
  <c r="AZ98" i="15"/>
  <c r="AZ99" i="15"/>
  <c r="AZ100" i="15"/>
  <c r="AZ101" i="15"/>
  <c r="AZ102" i="15"/>
  <c r="AZ103" i="15"/>
  <c r="AZ104" i="15"/>
  <c r="AZ105" i="15"/>
  <c r="AZ106" i="15"/>
  <c r="AZ107" i="15"/>
  <c r="AZ108" i="15"/>
  <c r="AZ7" i="15"/>
  <c r="AZ134" i="13"/>
  <c r="AZ133" i="13"/>
  <c r="AZ132" i="13"/>
  <c r="AZ131" i="13"/>
  <c r="AZ130" i="13"/>
  <c r="AZ129" i="13"/>
  <c r="AZ128" i="13"/>
  <c r="AZ127" i="13"/>
  <c r="AZ126" i="13"/>
  <c r="AZ125" i="13"/>
  <c r="AZ124" i="13"/>
  <c r="AZ123" i="13"/>
  <c r="AZ122" i="13"/>
  <c r="AZ121" i="13"/>
  <c r="AZ120" i="13"/>
  <c r="AZ119" i="13"/>
  <c r="AZ118" i="13"/>
  <c r="AZ117" i="13"/>
  <c r="AZ116" i="13"/>
  <c r="AZ115" i="13"/>
  <c r="AZ114" i="13"/>
  <c r="AZ113" i="13"/>
  <c r="AZ112" i="13"/>
  <c r="AZ111" i="13"/>
  <c r="AZ110" i="13"/>
  <c r="AZ109" i="13"/>
  <c r="AZ108" i="13"/>
  <c r="AZ107" i="13"/>
  <c r="AZ106" i="13"/>
  <c r="AZ105" i="13"/>
  <c r="AZ104" i="13"/>
  <c r="AZ103" i="13"/>
  <c r="AZ102" i="13"/>
  <c r="AZ101" i="13"/>
  <c r="AZ100" i="13"/>
  <c r="AZ99" i="13"/>
  <c r="AZ98" i="13"/>
  <c r="AZ97" i="13"/>
  <c r="AZ96" i="13"/>
  <c r="AZ95" i="13"/>
  <c r="AZ94" i="13"/>
  <c r="AZ93" i="13"/>
  <c r="AZ92" i="13"/>
  <c r="AZ91" i="13"/>
  <c r="AZ90" i="13"/>
  <c r="AZ89" i="13"/>
  <c r="AZ88" i="13"/>
  <c r="AZ87" i="13"/>
  <c r="AZ86" i="13"/>
  <c r="AZ85" i="13"/>
  <c r="AZ84" i="13"/>
  <c r="AZ83" i="13"/>
  <c r="AZ82" i="13"/>
  <c r="AZ81" i="13"/>
  <c r="AZ80" i="13"/>
  <c r="AZ79" i="13"/>
  <c r="AZ78" i="13"/>
  <c r="AZ77" i="13"/>
  <c r="AZ76" i="13"/>
  <c r="AZ75" i="13"/>
  <c r="AZ74" i="13"/>
  <c r="AZ73" i="13"/>
  <c r="AZ72" i="13"/>
  <c r="AZ71" i="13"/>
  <c r="AZ70" i="13"/>
  <c r="AZ69" i="13"/>
  <c r="AZ68" i="13"/>
  <c r="AZ67" i="13"/>
  <c r="AZ66" i="13"/>
  <c r="AZ65" i="13"/>
  <c r="AZ64" i="13"/>
  <c r="AZ63" i="13"/>
  <c r="AZ62" i="13"/>
  <c r="AZ61" i="13"/>
  <c r="AZ60" i="13"/>
  <c r="AZ59" i="13"/>
  <c r="AZ58" i="13"/>
  <c r="AZ57" i="13"/>
  <c r="AZ56" i="13"/>
  <c r="AZ55" i="13"/>
  <c r="AZ54" i="13"/>
  <c r="AZ53" i="13"/>
  <c r="AZ52" i="13"/>
  <c r="AZ51" i="13"/>
  <c r="AZ50" i="13"/>
  <c r="AZ49" i="13"/>
  <c r="AZ48" i="13"/>
  <c r="AZ47" i="13"/>
  <c r="AZ46" i="13"/>
  <c r="AZ45" i="13"/>
  <c r="AZ44" i="13"/>
  <c r="AZ43" i="13"/>
  <c r="AZ42" i="13"/>
  <c r="AZ41" i="13"/>
  <c r="AZ40" i="13"/>
  <c r="AZ39" i="13"/>
  <c r="AZ38" i="13"/>
  <c r="AZ37" i="13"/>
  <c r="AZ36" i="13"/>
  <c r="AZ35" i="13"/>
  <c r="AZ34" i="13"/>
  <c r="AZ33" i="13"/>
  <c r="AZ32" i="13"/>
  <c r="AZ31" i="13"/>
  <c r="AZ30" i="13"/>
  <c r="AZ29" i="13"/>
  <c r="AZ28" i="13"/>
  <c r="AZ27" i="13"/>
  <c r="AZ26" i="13"/>
  <c r="AZ25" i="13"/>
  <c r="AZ24" i="13"/>
  <c r="AZ23" i="13"/>
  <c r="AZ22" i="13"/>
  <c r="AZ21" i="13"/>
  <c r="AZ20" i="13"/>
  <c r="AZ19" i="13"/>
  <c r="AZ18" i="13"/>
  <c r="AZ17" i="13"/>
  <c r="AZ16" i="13"/>
  <c r="AZ15" i="13"/>
  <c r="AZ14" i="13"/>
  <c r="AZ13" i="13"/>
  <c r="AZ12" i="13"/>
  <c r="AZ11" i="13"/>
  <c r="AZ10" i="13"/>
  <c r="AZ9" i="13"/>
  <c r="AZ8" i="13"/>
  <c r="AZ7" i="13"/>
  <c r="AR6" i="10"/>
  <c r="AT6" i="10" s="1"/>
  <c r="AS6" i="10"/>
  <c r="AR7" i="10"/>
  <c r="AT7" i="10" s="1"/>
  <c r="AS7" i="10"/>
  <c r="AR8" i="10"/>
  <c r="AS8" i="10"/>
  <c r="AT8" i="10" s="1"/>
  <c r="AR9" i="10"/>
  <c r="AT9" i="10" s="1"/>
  <c r="AS9" i="10"/>
  <c r="AR10" i="10"/>
  <c r="AT10" i="10" s="1"/>
  <c r="AS10" i="10"/>
  <c r="AR11" i="10"/>
  <c r="AT11" i="10" s="1"/>
  <c r="AS11" i="10"/>
  <c r="AR12" i="10"/>
  <c r="AS12" i="10"/>
  <c r="AT12" i="10"/>
  <c r="AR13" i="10"/>
  <c r="AS13" i="10"/>
  <c r="AT13" i="10"/>
  <c r="AR14" i="10"/>
  <c r="AT14" i="10" s="1"/>
  <c r="AS14" i="10"/>
  <c r="AR15" i="10"/>
  <c r="AT15" i="10" s="1"/>
  <c r="AS15" i="10"/>
  <c r="AR16" i="10"/>
  <c r="AS16" i="10"/>
  <c r="AT16" i="10" s="1"/>
  <c r="AR17" i="10"/>
  <c r="AT17" i="10" s="1"/>
  <c r="AS17" i="10"/>
  <c r="AR18" i="10"/>
  <c r="AT18" i="10" s="1"/>
  <c r="AS18" i="10"/>
  <c r="AR19" i="10"/>
  <c r="AT19" i="10" s="1"/>
  <c r="AS19" i="10"/>
  <c r="AR20" i="10"/>
  <c r="AS20" i="10"/>
  <c r="AT20" i="10"/>
  <c r="AR21" i="10"/>
  <c r="AS21" i="10"/>
  <c r="AT21" i="10"/>
  <c r="AR22" i="10"/>
  <c r="AT22" i="10" s="1"/>
  <c r="AS22" i="10"/>
  <c r="AR23" i="10"/>
  <c r="AT23" i="10" s="1"/>
  <c r="AS23" i="10"/>
  <c r="AR24" i="10"/>
  <c r="AS24" i="10"/>
  <c r="AT24" i="10" s="1"/>
  <c r="AR25" i="10"/>
  <c r="AT25" i="10" s="1"/>
  <c r="AS25" i="10"/>
  <c r="AR26" i="10"/>
  <c r="AT26" i="10" s="1"/>
  <c r="AS26" i="10"/>
  <c r="AR27" i="10"/>
  <c r="AT27" i="10" s="1"/>
  <c r="AS27" i="10"/>
  <c r="AR28" i="10"/>
  <c r="AS28" i="10"/>
  <c r="AT28" i="10"/>
  <c r="AR29" i="10"/>
  <c r="AS29" i="10"/>
  <c r="AT29" i="10"/>
  <c r="AR30" i="10"/>
  <c r="AT30" i="10" s="1"/>
  <c r="AS30" i="10"/>
  <c r="AR31" i="10"/>
  <c r="AT31" i="10" s="1"/>
  <c r="AS31" i="10"/>
  <c r="AR32" i="10"/>
  <c r="AS32" i="10"/>
  <c r="AT32" i="10" s="1"/>
  <c r="AR33" i="10"/>
  <c r="AT33" i="10" s="1"/>
  <c r="AS33" i="10"/>
  <c r="AR34" i="10"/>
  <c r="AT34" i="10" s="1"/>
  <c r="AS34" i="10"/>
  <c r="AR35" i="10"/>
  <c r="AT35" i="10" s="1"/>
  <c r="AS35" i="10"/>
  <c r="AR36" i="10"/>
  <c r="AS36" i="10"/>
  <c r="AT36" i="10"/>
  <c r="AR37" i="10"/>
  <c r="AS37" i="10"/>
  <c r="AT37" i="10"/>
  <c r="AR38" i="10"/>
  <c r="AT38" i="10" s="1"/>
  <c r="AS38" i="10"/>
  <c r="AR39" i="10"/>
  <c r="AT39" i="10" s="1"/>
  <c r="AS39" i="10"/>
  <c r="AR40" i="10"/>
  <c r="AS40" i="10"/>
  <c r="AT40" i="10" s="1"/>
  <c r="AR41" i="10"/>
  <c r="AT41" i="10" s="1"/>
  <c r="AS41" i="10"/>
  <c r="AR42" i="10"/>
  <c r="AT42" i="10" s="1"/>
  <c r="AS42" i="10"/>
  <c r="AR43" i="10"/>
  <c r="AT43" i="10" s="1"/>
  <c r="AS43" i="10"/>
  <c r="AR44" i="10"/>
  <c r="AS44" i="10"/>
  <c r="AT44" i="10"/>
  <c r="AR45" i="10"/>
  <c r="AS45" i="10"/>
  <c r="AT45" i="10"/>
  <c r="AR46" i="10"/>
  <c r="AT46" i="10" s="1"/>
  <c r="AS46" i="10"/>
  <c r="AR47" i="10"/>
  <c r="AT47" i="10" s="1"/>
  <c r="AS47" i="10"/>
  <c r="AR48" i="10"/>
  <c r="AS48" i="10"/>
  <c r="AT48" i="10" s="1"/>
  <c r="AR49" i="10"/>
  <c r="AT49" i="10" s="1"/>
  <c r="AS49" i="10"/>
  <c r="AR50" i="10"/>
  <c r="AT50" i="10" s="1"/>
  <c r="AS50" i="10"/>
  <c r="AR51" i="10"/>
  <c r="AT51" i="10" s="1"/>
  <c r="AS51" i="10"/>
  <c r="AR52" i="10"/>
  <c r="AS52" i="10"/>
  <c r="AT52" i="10"/>
  <c r="AR53" i="10"/>
  <c r="AS53" i="10"/>
  <c r="AT53" i="10"/>
  <c r="AR54" i="10"/>
  <c r="AT54" i="10" s="1"/>
  <c r="AS54" i="10"/>
  <c r="AR55" i="10"/>
  <c r="AT55" i="10" s="1"/>
  <c r="AS55" i="10"/>
  <c r="AR56" i="10"/>
  <c r="AS56" i="10"/>
  <c r="AT56" i="10" s="1"/>
  <c r="AR57" i="10"/>
  <c r="AT57" i="10" s="1"/>
  <c r="AS57" i="10"/>
  <c r="AR58" i="10"/>
  <c r="AT58" i="10" s="1"/>
  <c r="AS58" i="10"/>
  <c r="AR59" i="10"/>
  <c r="AT59" i="10" s="1"/>
  <c r="AS59" i="10"/>
  <c r="AR60" i="10"/>
  <c r="AS60" i="10"/>
  <c r="AT60" i="10"/>
  <c r="AR61" i="10"/>
  <c r="AS61" i="10"/>
  <c r="AT61" i="10"/>
  <c r="AR62" i="10"/>
  <c r="AT62" i="10" s="1"/>
  <c r="AS62" i="10"/>
  <c r="AR63" i="10"/>
  <c r="AT63" i="10" s="1"/>
  <c r="AS63" i="10"/>
  <c r="AR64" i="10"/>
  <c r="AS64" i="10"/>
  <c r="AT64" i="10" s="1"/>
  <c r="AR65" i="10"/>
  <c r="AT65" i="10" s="1"/>
  <c r="AS65" i="10"/>
  <c r="AR66" i="10"/>
  <c r="AT66" i="10" s="1"/>
  <c r="AS66" i="10"/>
  <c r="AR67" i="10"/>
  <c r="AT67" i="10" s="1"/>
  <c r="AS67" i="10"/>
  <c r="AR68" i="10"/>
  <c r="AS68" i="10"/>
  <c r="AT68" i="10"/>
  <c r="AR69" i="10"/>
  <c r="AS69" i="10"/>
  <c r="AT69" i="10"/>
  <c r="AR70" i="10"/>
  <c r="AT70" i="10" s="1"/>
  <c r="AS70" i="10"/>
  <c r="AR71" i="10"/>
  <c r="AT71" i="10" s="1"/>
  <c r="AS71" i="10"/>
  <c r="AR72" i="10"/>
  <c r="AS72" i="10"/>
  <c r="AT72" i="10" s="1"/>
  <c r="AR73" i="10"/>
  <c r="AT73" i="10" s="1"/>
  <c r="AS73" i="10"/>
  <c r="AR74" i="10"/>
  <c r="AT74" i="10" s="1"/>
  <c r="AS74" i="10"/>
  <c r="AR75" i="10"/>
  <c r="AT75" i="10" s="1"/>
  <c r="AS75" i="10"/>
  <c r="AR76" i="10"/>
  <c r="AS76" i="10"/>
  <c r="AT76" i="10"/>
  <c r="AR77" i="10"/>
  <c r="AS77" i="10"/>
  <c r="AT77" i="10"/>
  <c r="AR78" i="10"/>
  <c r="AT78" i="10" s="1"/>
  <c r="AS78" i="10"/>
  <c r="AR79" i="10"/>
  <c r="AT79" i="10" s="1"/>
  <c r="AS79" i="10"/>
  <c r="AR80" i="10"/>
  <c r="AS80" i="10"/>
  <c r="AT80" i="10" s="1"/>
  <c r="AR81" i="10"/>
  <c r="AT81" i="10" s="1"/>
  <c r="AS81" i="10"/>
  <c r="AR82" i="10"/>
  <c r="AT82" i="10" s="1"/>
  <c r="AS82" i="10"/>
  <c r="AR83" i="10"/>
  <c r="AT83" i="10" s="1"/>
  <c r="AS83" i="10"/>
  <c r="AR84" i="10"/>
  <c r="AS84" i="10"/>
  <c r="AT84" i="10"/>
  <c r="AR85" i="10"/>
  <c r="AS85" i="10"/>
  <c r="AT85" i="10"/>
  <c r="AR86" i="10"/>
  <c r="AT86" i="10" s="1"/>
  <c r="AS86" i="10"/>
  <c r="AR87" i="10"/>
  <c r="AT87" i="10" s="1"/>
  <c r="AS87" i="10"/>
  <c r="AR88" i="10"/>
  <c r="AS88" i="10"/>
  <c r="AT88" i="10" s="1"/>
  <c r="AR89" i="10"/>
  <c r="AT89" i="10" s="1"/>
  <c r="AS89" i="10"/>
  <c r="AR90" i="10"/>
  <c r="AT90" i="10" s="1"/>
  <c r="AS90" i="10"/>
  <c r="AR91" i="10"/>
  <c r="AT91" i="10" s="1"/>
  <c r="AS91" i="10"/>
  <c r="AR92" i="10"/>
  <c r="AS92" i="10"/>
  <c r="AT92" i="10"/>
  <c r="AR93" i="10"/>
  <c r="AS93" i="10"/>
  <c r="AT93" i="10"/>
  <c r="AR94" i="10"/>
  <c r="AT94" i="10" s="1"/>
  <c r="AS94" i="10"/>
  <c r="AR95" i="10"/>
  <c r="AT95" i="10" s="1"/>
  <c r="AS95" i="10"/>
  <c r="AR96" i="10"/>
  <c r="AS96" i="10"/>
  <c r="AT96" i="10" s="1"/>
  <c r="AR97" i="10"/>
  <c r="AT97" i="10" s="1"/>
  <c r="AS97" i="10"/>
  <c r="AR98" i="10"/>
  <c r="AT98" i="10" s="1"/>
  <c r="AS98" i="10"/>
  <c r="AR99" i="10"/>
  <c r="AT99" i="10" s="1"/>
  <c r="AS99" i="10"/>
  <c r="AR100" i="10"/>
  <c r="AS100" i="10"/>
  <c r="AT100" i="10"/>
  <c r="AR101" i="10"/>
  <c r="AS101" i="10"/>
  <c r="AT101" i="10"/>
  <c r="AR102" i="10"/>
  <c r="AT102" i="10" s="1"/>
  <c r="AS102" i="10"/>
  <c r="AR103" i="10"/>
  <c r="AT103" i="10" s="1"/>
  <c r="AS103" i="10"/>
  <c r="AR104" i="10"/>
  <c r="AS104" i="10"/>
  <c r="AT104" i="10" s="1"/>
  <c r="AR105" i="10"/>
  <c r="AT105" i="10" s="1"/>
  <c r="AS105" i="10"/>
  <c r="AR106" i="10"/>
  <c r="AT106" i="10" s="1"/>
  <c r="AS106" i="10"/>
  <c r="AR107" i="10"/>
  <c r="AT107" i="10" s="1"/>
  <c r="AS107" i="10"/>
  <c r="AR108" i="10"/>
  <c r="AS108" i="10"/>
  <c r="AT108" i="10"/>
  <c r="AR109" i="10"/>
  <c r="AS109" i="10"/>
  <c r="AT109" i="10"/>
  <c r="AR110" i="10"/>
  <c r="AT110" i="10" s="1"/>
  <c r="AS110" i="10"/>
  <c r="AR111" i="10"/>
  <c r="AT111" i="10" s="1"/>
  <c r="AS111" i="10"/>
  <c r="AR112" i="10"/>
  <c r="AS112" i="10"/>
  <c r="AT112" i="10" s="1"/>
  <c r="AR113" i="10"/>
  <c r="AT113" i="10" s="1"/>
  <c r="AS113" i="10"/>
  <c r="AR114" i="10"/>
  <c r="AT114" i="10" s="1"/>
  <c r="AS114" i="10"/>
  <c r="AR115" i="10"/>
  <c r="AT115" i="10" s="1"/>
  <c r="AS115" i="10"/>
  <c r="AR116" i="10"/>
  <c r="AS116" i="10"/>
  <c r="AT116" i="10"/>
  <c r="AR117" i="10"/>
  <c r="AS117" i="10"/>
  <c r="AT117" i="10"/>
  <c r="AR118" i="10"/>
  <c r="AT118" i="10" s="1"/>
  <c r="AS118" i="10"/>
  <c r="AR119" i="10"/>
  <c r="AT119" i="10" s="1"/>
  <c r="AS119" i="10"/>
  <c r="AR120" i="10"/>
  <c r="AS120" i="10"/>
  <c r="AT120" i="10" s="1"/>
  <c r="AR121" i="10"/>
  <c r="AT121" i="10" s="1"/>
  <c r="AS121" i="10"/>
  <c r="AR122" i="10"/>
  <c r="AT122" i="10" s="1"/>
  <c r="AS122" i="10"/>
  <c r="AR123" i="10"/>
  <c r="AT123" i="10" s="1"/>
  <c r="AS123" i="10"/>
  <c r="AR124" i="10"/>
  <c r="AS124" i="10"/>
  <c r="AT124" i="10"/>
  <c r="AR125" i="10"/>
  <c r="AS125" i="10"/>
  <c r="AT125" i="10"/>
  <c r="AR126" i="10"/>
  <c r="AT126" i="10" s="1"/>
  <c r="AS126" i="10"/>
  <c r="AR127" i="10"/>
  <c r="AT127" i="10" s="1"/>
  <c r="AS127" i="10"/>
  <c r="AR128" i="10"/>
  <c r="AS128" i="10"/>
  <c r="AT128" i="10" s="1"/>
  <c r="AR129" i="10"/>
  <c r="AT129" i="10" s="1"/>
  <c r="AS129" i="10"/>
  <c r="AR130" i="10"/>
  <c r="AT130" i="10" s="1"/>
  <c r="AS130" i="10"/>
  <c r="AR131" i="10"/>
  <c r="AT131" i="10" s="1"/>
  <c r="AS131" i="10"/>
  <c r="AR132" i="10"/>
  <c r="AS132" i="10"/>
  <c r="AT132" i="10"/>
  <c r="AR5" i="10"/>
  <c r="AT5" i="10" s="1"/>
  <c r="AS5" i="10"/>
  <c r="AO6" i="10"/>
  <c r="AQ6" i="10" s="1"/>
  <c r="AP6" i="10"/>
  <c r="AO7" i="10"/>
  <c r="AP7" i="10"/>
  <c r="AQ7" i="10"/>
  <c r="AO8" i="10"/>
  <c r="AP8" i="10"/>
  <c r="AQ8" i="10" s="1"/>
  <c r="AO9" i="10"/>
  <c r="AQ9" i="10" s="1"/>
  <c r="AP9" i="10"/>
  <c r="AO10" i="10"/>
  <c r="AQ10" i="10" s="1"/>
  <c r="AP10" i="10"/>
  <c r="AO11" i="10"/>
  <c r="AP11" i="10"/>
  <c r="AQ11" i="10"/>
  <c r="AO12" i="10"/>
  <c r="AP12" i="10"/>
  <c r="AQ12" i="10"/>
  <c r="AO13" i="10"/>
  <c r="AP13" i="10"/>
  <c r="AQ13" i="10"/>
  <c r="AO14" i="10"/>
  <c r="AQ14" i="10" s="1"/>
  <c r="AP14" i="10"/>
  <c r="AO15" i="10"/>
  <c r="AP15" i="10"/>
  <c r="AQ15" i="10"/>
  <c r="AO16" i="10"/>
  <c r="AP16" i="10"/>
  <c r="AQ16" i="10" s="1"/>
  <c r="AO17" i="10"/>
  <c r="AQ17" i="10" s="1"/>
  <c r="AP17" i="10"/>
  <c r="AO18" i="10"/>
  <c r="AQ18" i="10" s="1"/>
  <c r="AP18" i="10"/>
  <c r="AO19" i="10"/>
  <c r="AP19" i="10"/>
  <c r="AQ19" i="10"/>
  <c r="AO20" i="10"/>
  <c r="AP20" i="10"/>
  <c r="AQ20" i="10"/>
  <c r="AO21" i="10"/>
  <c r="AP21" i="10"/>
  <c r="AQ21" i="10"/>
  <c r="AO22" i="10"/>
  <c r="AQ22" i="10" s="1"/>
  <c r="AP22" i="10"/>
  <c r="AO23" i="10"/>
  <c r="AP23" i="10"/>
  <c r="AQ23" i="10"/>
  <c r="AO24" i="10"/>
  <c r="AP24" i="10"/>
  <c r="AQ24" i="10" s="1"/>
  <c r="AO25" i="10"/>
  <c r="AQ25" i="10" s="1"/>
  <c r="AP25" i="10"/>
  <c r="AO26" i="10"/>
  <c r="AQ26" i="10" s="1"/>
  <c r="AP26" i="10"/>
  <c r="AO27" i="10"/>
  <c r="AP27" i="10"/>
  <c r="AQ27" i="10"/>
  <c r="AO28" i="10"/>
  <c r="AP28" i="10"/>
  <c r="AQ28" i="10"/>
  <c r="AO29" i="10"/>
  <c r="AP29" i="10"/>
  <c r="AQ29" i="10"/>
  <c r="AO30" i="10"/>
  <c r="AQ30" i="10" s="1"/>
  <c r="AP30" i="10"/>
  <c r="AO31" i="10"/>
  <c r="AP31" i="10"/>
  <c r="AQ31" i="10"/>
  <c r="AO32" i="10"/>
  <c r="AP32" i="10"/>
  <c r="AQ32" i="10" s="1"/>
  <c r="AO33" i="10"/>
  <c r="AQ33" i="10" s="1"/>
  <c r="AP33" i="10"/>
  <c r="AO34" i="10"/>
  <c r="AQ34" i="10" s="1"/>
  <c r="AP34" i="10"/>
  <c r="AO35" i="10"/>
  <c r="AP35" i="10"/>
  <c r="AQ35" i="10"/>
  <c r="AO36" i="10"/>
  <c r="AP36" i="10"/>
  <c r="AQ36" i="10"/>
  <c r="AO37" i="10"/>
  <c r="AP37" i="10"/>
  <c r="AQ37" i="10"/>
  <c r="AO38" i="10"/>
  <c r="AQ38" i="10" s="1"/>
  <c r="AP38" i="10"/>
  <c r="AO39" i="10"/>
  <c r="AP39" i="10"/>
  <c r="AQ39" i="10"/>
  <c r="AO40" i="10"/>
  <c r="AP40" i="10"/>
  <c r="AQ40" i="10" s="1"/>
  <c r="AO41" i="10"/>
  <c r="AQ41" i="10" s="1"/>
  <c r="AP41" i="10"/>
  <c r="AO42" i="10"/>
  <c r="AQ42" i="10" s="1"/>
  <c r="AP42" i="10"/>
  <c r="AO43" i="10"/>
  <c r="AP43" i="10"/>
  <c r="AQ43" i="10"/>
  <c r="AO44" i="10"/>
  <c r="AP44" i="10"/>
  <c r="AQ44" i="10"/>
  <c r="AO45" i="10"/>
  <c r="AP45" i="10"/>
  <c r="AQ45" i="10"/>
  <c r="AO46" i="10"/>
  <c r="AQ46" i="10" s="1"/>
  <c r="AP46" i="10"/>
  <c r="AO47" i="10"/>
  <c r="AP47" i="10"/>
  <c r="AQ47" i="10"/>
  <c r="AO48" i="10"/>
  <c r="AP48" i="10"/>
  <c r="AQ48" i="10" s="1"/>
  <c r="AO49" i="10"/>
  <c r="AQ49" i="10" s="1"/>
  <c r="AP49" i="10"/>
  <c r="AO50" i="10"/>
  <c r="AQ50" i="10" s="1"/>
  <c r="AP50" i="10"/>
  <c r="AO51" i="10"/>
  <c r="AP51" i="10"/>
  <c r="AQ51" i="10"/>
  <c r="AO52" i="10"/>
  <c r="AP52" i="10"/>
  <c r="AQ52" i="10"/>
  <c r="AO53" i="10"/>
  <c r="AP53" i="10"/>
  <c r="AQ53" i="10"/>
  <c r="AO54" i="10"/>
  <c r="AQ54" i="10" s="1"/>
  <c r="AP54" i="10"/>
  <c r="AO55" i="10"/>
  <c r="AP55" i="10"/>
  <c r="AQ55" i="10"/>
  <c r="AO56" i="10"/>
  <c r="AP56" i="10"/>
  <c r="AQ56" i="10" s="1"/>
  <c r="AO57" i="10"/>
  <c r="AQ57" i="10" s="1"/>
  <c r="AP57" i="10"/>
  <c r="AO58" i="10"/>
  <c r="AQ58" i="10" s="1"/>
  <c r="AP58" i="10"/>
  <c r="AO59" i="10"/>
  <c r="AP59" i="10"/>
  <c r="AQ59" i="10"/>
  <c r="AO60" i="10"/>
  <c r="AP60" i="10"/>
  <c r="AQ60" i="10"/>
  <c r="AO61" i="10"/>
  <c r="AP61" i="10"/>
  <c r="AQ61" i="10"/>
  <c r="AO62" i="10"/>
  <c r="AQ62" i="10" s="1"/>
  <c r="AP62" i="10"/>
  <c r="AO63" i="10"/>
  <c r="AP63" i="10"/>
  <c r="AQ63" i="10"/>
  <c r="AO64" i="10"/>
  <c r="AP64" i="10"/>
  <c r="AQ64" i="10" s="1"/>
  <c r="AO65" i="10"/>
  <c r="AQ65" i="10" s="1"/>
  <c r="AP65" i="10"/>
  <c r="AO66" i="10"/>
  <c r="AQ66" i="10" s="1"/>
  <c r="AP66" i="10"/>
  <c r="AO67" i="10"/>
  <c r="AQ67" i="10" s="1"/>
  <c r="AP67" i="10"/>
  <c r="AO68" i="10"/>
  <c r="AP68" i="10"/>
  <c r="AQ68" i="10"/>
  <c r="AO69" i="10"/>
  <c r="AP69" i="10"/>
  <c r="AQ69" i="10"/>
  <c r="AO70" i="10"/>
  <c r="AQ70" i="10" s="1"/>
  <c r="AP70" i="10"/>
  <c r="AO71" i="10"/>
  <c r="AP71" i="10"/>
  <c r="AQ71" i="10"/>
  <c r="AO72" i="10"/>
  <c r="AP72" i="10"/>
  <c r="AQ72" i="10" s="1"/>
  <c r="AO73" i="10"/>
  <c r="AQ73" i="10" s="1"/>
  <c r="AP73" i="10"/>
  <c r="AO74" i="10"/>
  <c r="AQ74" i="10" s="1"/>
  <c r="AP74" i="10"/>
  <c r="AO75" i="10"/>
  <c r="AQ75" i="10" s="1"/>
  <c r="AP75" i="10"/>
  <c r="AO76" i="10"/>
  <c r="AP76" i="10"/>
  <c r="AQ76" i="10"/>
  <c r="AO77" i="10"/>
  <c r="AP77" i="10"/>
  <c r="AQ77" i="10"/>
  <c r="AO78" i="10"/>
  <c r="AQ78" i="10" s="1"/>
  <c r="AP78" i="10"/>
  <c r="AO79" i="10"/>
  <c r="AP79" i="10"/>
  <c r="AQ79" i="10"/>
  <c r="AO80" i="10"/>
  <c r="AP80" i="10"/>
  <c r="AQ80" i="10" s="1"/>
  <c r="AO81" i="10"/>
  <c r="AQ81" i="10" s="1"/>
  <c r="AP81" i="10"/>
  <c r="AO82" i="10"/>
  <c r="AQ82" i="10" s="1"/>
  <c r="AP82" i="10"/>
  <c r="AO83" i="10"/>
  <c r="AQ83" i="10" s="1"/>
  <c r="AP83" i="10"/>
  <c r="AO84" i="10"/>
  <c r="AP84" i="10"/>
  <c r="AQ84" i="10"/>
  <c r="AO85" i="10"/>
  <c r="AP85" i="10"/>
  <c r="AQ85" i="10"/>
  <c r="AO86" i="10"/>
  <c r="AQ86" i="10" s="1"/>
  <c r="AP86" i="10"/>
  <c r="AO87" i="10"/>
  <c r="AP87" i="10"/>
  <c r="AQ87" i="10"/>
  <c r="AO88" i="10"/>
  <c r="AP88" i="10"/>
  <c r="AQ88" i="10" s="1"/>
  <c r="AO89" i="10"/>
  <c r="AQ89" i="10" s="1"/>
  <c r="AP89" i="10"/>
  <c r="AO90" i="10"/>
  <c r="AQ90" i="10" s="1"/>
  <c r="AP90" i="10"/>
  <c r="AO91" i="10"/>
  <c r="AQ91" i="10" s="1"/>
  <c r="AP91" i="10"/>
  <c r="AO92" i="10"/>
  <c r="AP92" i="10"/>
  <c r="AQ92" i="10"/>
  <c r="AO93" i="10"/>
  <c r="AP93" i="10"/>
  <c r="AQ93" i="10"/>
  <c r="AO94" i="10"/>
  <c r="AQ94" i="10" s="1"/>
  <c r="AP94" i="10"/>
  <c r="AO95" i="10"/>
  <c r="AP95" i="10"/>
  <c r="AQ95" i="10"/>
  <c r="AO96" i="10"/>
  <c r="AP96" i="10"/>
  <c r="AQ96" i="10" s="1"/>
  <c r="AO97" i="10"/>
  <c r="AQ97" i="10" s="1"/>
  <c r="AP97" i="10"/>
  <c r="AO98" i="10"/>
  <c r="AQ98" i="10" s="1"/>
  <c r="AP98" i="10"/>
  <c r="AO99" i="10"/>
  <c r="AQ99" i="10" s="1"/>
  <c r="AP99" i="10"/>
  <c r="AO100" i="10"/>
  <c r="AP100" i="10"/>
  <c r="AQ100" i="10"/>
  <c r="AO101" i="10"/>
  <c r="AP101" i="10"/>
  <c r="AQ101" i="10"/>
  <c r="AO102" i="10"/>
  <c r="AQ102" i="10" s="1"/>
  <c r="AP102" i="10"/>
  <c r="AO103" i="10"/>
  <c r="AP103" i="10"/>
  <c r="AQ103" i="10"/>
  <c r="AO104" i="10"/>
  <c r="AP104" i="10"/>
  <c r="AQ104" i="10" s="1"/>
  <c r="AO105" i="10"/>
  <c r="AQ105" i="10" s="1"/>
  <c r="AP105" i="10"/>
  <c r="AO106" i="10"/>
  <c r="AQ106" i="10" s="1"/>
  <c r="AP106" i="10"/>
  <c r="AO107" i="10"/>
  <c r="AQ107" i="10" s="1"/>
  <c r="AP107" i="10"/>
  <c r="AO108" i="10"/>
  <c r="AP108" i="10"/>
  <c r="AQ108" i="10"/>
  <c r="AO109" i="10"/>
  <c r="AP109" i="10"/>
  <c r="AQ109" i="10"/>
  <c r="AO110" i="10"/>
  <c r="AQ110" i="10" s="1"/>
  <c r="AP110" i="10"/>
  <c r="AO111" i="10"/>
  <c r="AP111" i="10"/>
  <c r="AQ111" i="10"/>
  <c r="AO112" i="10"/>
  <c r="AP112" i="10"/>
  <c r="AQ112" i="10" s="1"/>
  <c r="AO113" i="10"/>
  <c r="AQ113" i="10" s="1"/>
  <c r="AP113" i="10"/>
  <c r="AO114" i="10"/>
  <c r="AQ114" i="10" s="1"/>
  <c r="AP114" i="10"/>
  <c r="AO115" i="10"/>
  <c r="AQ115" i="10" s="1"/>
  <c r="AP115" i="10"/>
  <c r="AO116" i="10"/>
  <c r="AP116" i="10"/>
  <c r="AQ116" i="10"/>
  <c r="AO117" i="10"/>
  <c r="AP117" i="10"/>
  <c r="AQ117" i="10"/>
  <c r="AO118" i="10"/>
  <c r="AQ118" i="10" s="1"/>
  <c r="AP118" i="10"/>
  <c r="AO119" i="10"/>
  <c r="AP119" i="10"/>
  <c r="AQ119" i="10"/>
  <c r="AO120" i="10"/>
  <c r="AP120" i="10"/>
  <c r="AQ120" i="10" s="1"/>
  <c r="AO121" i="10"/>
  <c r="AQ121" i="10" s="1"/>
  <c r="AP121" i="10"/>
  <c r="AO122" i="10"/>
  <c r="AQ122" i="10" s="1"/>
  <c r="AP122" i="10"/>
  <c r="AO123" i="10"/>
  <c r="AQ123" i="10" s="1"/>
  <c r="AP123" i="10"/>
  <c r="AO124" i="10"/>
  <c r="AP124" i="10"/>
  <c r="AQ124" i="10"/>
  <c r="AO125" i="10"/>
  <c r="AP125" i="10"/>
  <c r="AQ125" i="10"/>
  <c r="AO126" i="10"/>
  <c r="AQ126" i="10" s="1"/>
  <c r="AP126" i="10"/>
  <c r="AO127" i="10"/>
  <c r="AP127" i="10"/>
  <c r="AQ127" i="10"/>
  <c r="AO128" i="10"/>
  <c r="AP128" i="10"/>
  <c r="AQ128" i="10" s="1"/>
  <c r="AO129" i="10"/>
  <c r="AQ129" i="10" s="1"/>
  <c r="AP129" i="10"/>
  <c r="AO130" i="10"/>
  <c r="AQ130" i="10" s="1"/>
  <c r="AP130" i="10"/>
  <c r="AO131" i="10"/>
  <c r="AQ131" i="10" s="1"/>
  <c r="AP131" i="10"/>
  <c r="AO132" i="10"/>
  <c r="AP132" i="10"/>
  <c r="AQ132" i="10"/>
  <c r="AO5" i="10"/>
  <c r="AQ5" i="10" s="1"/>
  <c r="AP5" i="10"/>
  <c r="AS4" i="10"/>
  <c r="AR4" i="10"/>
  <c r="AP4" i="10"/>
  <c r="AO4" i="10"/>
  <c r="X4" i="18"/>
  <c r="W4" i="18"/>
  <c r="AQ4" i="10"/>
  <c r="AN7" i="10"/>
  <c r="AN8" i="10"/>
  <c r="AN9" i="10"/>
  <c r="AN10" i="10"/>
  <c r="AN11" i="10"/>
  <c r="AN12" i="10"/>
  <c r="AN13" i="10"/>
  <c r="AN14" i="10"/>
  <c r="AN15" i="10"/>
  <c r="AN16" i="10"/>
  <c r="AN17" i="10"/>
  <c r="AN18" i="10"/>
  <c r="AN19" i="10"/>
  <c r="AN20" i="10"/>
  <c r="AN21" i="10"/>
  <c r="AN22" i="10"/>
  <c r="AN23" i="10"/>
  <c r="AN24" i="10"/>
  <c r="AN25" i="10"/>
  <c r="AN26" i="10"/>
  <c r="AN27" i="10"/>
  <c r="AN28" i="10"/>
  <c r="AN29" i="10"/>
  <c r="AN30" i="10"/>
  <c r="AN31" i="10"/>
  <c r="AN32" i="10"/>
  <c r="AN33" i="10"/>
  <c r="AN34" i="10"/>
  <c r="AN35" i="10"/>
  <c r="AN36" i="10"/>
  <c r="AN37" i="10"/>
  <c r="AN38" i="10"/>
  <c r="AN39" i="10"/>
  <c r="AN40" i="10"/>
  <c r="AN41" i="10"/>
  <c r="AN42" i="10"/>
  <c r="AN43" i="10"/>
  <c r="AN44" i="10"/>
  <c r="AN45" i="10"/>
  <c r="AN46" i="10"/>
  <c r="AN47" i="10"/>
  <c r="AN48" i="10"/>
  <c r="AN49" i="10"/>
  <c r="AN50" i="10"/>
  <c r="AN51" i="10"/>
  <c r="AN52" i="10"/>
  <c r="AN53" i="10"/>
  <c r="AN54" i="10"/>
  <c r="AN55" i="10"/>
  <c r="AN56" i="10"/>
  <c r="AN57" i="10"/>
  <c r="AN58" i="10"/>
  <c r="AN59" i="10"/>
  <c r="AN60" i="10"/>
  <c r="AN61" i="10"/>
  <c r="AN62" i="10"/>
  <c r="AN63" i="10"/>
  <c r="AN64" i="10"/>
  <c r="AN65" i="10"/>
  <c r="AN66" i="10"/>
  <c r="AN67" i="10"/>
  <c r="AN68" i="10"/>
  <c r="AN69" i="10"/>
  <c r="AN70" i="10"/>
  <c r="AN71" i="10"/>
  <c r="AN72" i="10"/>
  <c r="AN73" i="10"/>
  <c r="AN74" i="10"/>
  <c r="AN75" i="10"/>
  <c r="AN76" i="10"/>
  <c r="AN77" i="10"/>
  <c r="AN78" i="10"/>
  <c r="AN79" i="10"/>
  <c r="AN80" i="10"/>
  <c r="AN81" i="10"/>
  <c r="AN82" i="10"/>
  <c r="AN83" i="10"/>
  <c r="AN84" i="10"/>
  <c r="AN85" i="10"/>
  <c r="AN86" i="10"/>
  <c r="AN87" i="10"/>
  <c r="AN88" i="10"/>
  <c r="AN89" i="10"/>
  <c r="AN90" i="10"/>
  <c r="AN91" i="10"/>
  <c r="AN92" i="10"/>
  <c r="AN93" i="10"/>
  <c r="AN94" i="10"/>
  <c r="AN95" i="10"/>
  <c r="AN96" i="10"/>
  <c r="AN97" i="10"/>
  <c r="AN98" i="10"/>
  <c r="AN99" i="10"/>
  <c r="AN100" i="10"/>
  <c r="AN101" i="10"/>
  <c r="AN102" i="10"/>
  <c r="AN103" i="10"/>
  <c r="AN104" i="10"/>
  <c r="AN105" i="10"/>
  <c r="AN106" i="10"/>
  <c r="AN107" i="10"/>
  <c r="AN108" i="10"/>
  <c r="AN109" i="10"/>
  <c r="AN110" i="10"/>
  <c r="AN111" i="10"/>
  <c r="AN112" i="10"/>
  <c r="AN113" i="10"/>
  <c r="AN114" i="10"/>
  <c r="AN115" i="10"/>
  <c r="AN116" i="10"/>
  <c r="AN117" i="10"/>
  <c r="AN118" i="10"/>
  <c r="AN119" i="10"/>
  <c r="AN120" i="10"/>
  <c r="AN121" i="10"/>
  <c r="AN122" i="10"/>
  <c r="AN123" i="10"/>
  <c r="AN124" i="10"/>
  <c r="AN125" i="10"/>
  <c r="AN126" i="10"/>
  <c r="AN127" i="10"/>
  <c r="AN128" i="10"/>
  <c r="AN129" i="10"/>
  <c r="AN130" i="10"/>
  <c r="AN131" i="10"/>
  <c r="AN132" i="10"/>
  <c r="AN6" i="10"/>
  <c r="AN5" i="10"/>
  <c r="V4" i="18"/>
  <c r="U4" i="18"/>
  <c r="I4" i="18"/>
  <c r="H4" i="18"/>
  <c r="R134" i="18"/>
  <c r="R133" i="18"/>
  <c r="R132" i="18"/>
  <c r="R131" i="18"/>
  <c r="R130" i="18"/>
  <c r="R129" i="18"/>
  <c r="R128" i="18"/>
  <c r="R127" i="18"/>
  <c r="R126" i="18"/>
  <c r="R125" i="18"/>
  <c r="R124" i="18"/>
  <c r="R123" i="18"/>
  <c r="R122" i="18"/>
  <c r="R121" i="18"/>
  <c r="R120" i="18"/>
  <c r="R119" i="18"/>
  <c r="R118" i="18"/>
  <c r="R117" i="18"/>
  <c r="R116" i="18"/>
  <c r="R115" i="18"/>
  <c r="R114" i="18"/>
  <c r="R113" i="18"/>
  <c r="R112" i="18"/>
  <c r="R111" i="18"/>
  <c r="R110" i="18"/>
  <c r="R109" i="18"/>
  <c r="R108" i="18"/>
  <c r="R107" i="18"/>
  <c r="R106" i="18"/>
  <c r="R105" i="18"/>
  <c r="R104" i="18"/>
  <c r="R103" i="18"/>
  <c r="R102" i="18"/>
  <c r="R101" i="18"/>
  <c r="R100" i="18"/>
  <c r="R99" i="18"/>
  <c r="R98" i="18"/>
  <c r="R97" i="18"/>
  <c r="R96" i="18"/>
  <c r="R95" i="18"/>
  <c r="R94" i="18"/>
  <c r="R93" i="18"/>
  <c r="R92" i="18"/>
  <c r="R91" i="18"/>
  <c r="R90" i="18"/>
  <c r="R89" i="18"/>
  <c r="R88" i="18"/>
  <c r="R87" i="18"/>
  <c r="R86" i="18"/>
  <c r="R85" i="18"/>
  <c r="R84" i="18"/>
  <c r="R83" i="18"/>
  <c r="R82" i="18"/>
  <c r="R81" i="18"/>
  <c r="R80" i="18"/>
  <c r="R79" i="18"/>
  <c r="R78" i="18"/>
  <c r="R77" i="18"/>
  <c r="R76" i="18"/>
  <c r="R75" i="18"/>
  <c r="R74" i="18"/>
  <c r="R73" i="18"/>
  <c r="R72" i="18"/>
  <c r="R71" i="18"/>
  <c r="R70" i="18"/>
  <c r="R69" i="18"/>
  <c r="R68" i="18"/>
  <c r="R67" i="18"/>
  <c r="R66" i="18"/>
  <c r="R65" i="18"/>
  <c r="R64" i="18"/>
  <c r="R63" i="18"/>
  <c r="R62" i="18"/>
  <c r="R61" i="18"/>
  <c r="R60" i="18"/>
  <c r="R59" i="18"/>
  <c r="R58" i="18"/>
  <c r="R57" i="18"/>
  <c r="R56" i="18"/>
  <c r="R55" i="18"/>
  <c r="R54" i="18"/>
  <c r="R53" i="18"/>
  <c r="R52" i="18"/>
  <c r="R51" i="18"/>
  <c r="R50" i="18"/>
  <c r="R49" i="18"/>
  <c r="R48" i="18"/>
  <c r="R4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R26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9" i="18"/>
  <c r="R8" i="18"/>
  <c r="R7" i="18"/>
  <c r="R6" i="18"/>
  <c r="AT4" i="10" l="1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56" i="10"/>
  <c r="I56" i="10"/>
  <c r="K56" i="10" s="1"/>
  <c r="J56" i="10"/>
  <c r="B57" i="10"/>
  <c r="I57" i="10"/>
  <c r="K57" i="10" s="1"/>
  <c r="J57" i="10"/>
  <c r="B58" i="10"/>
  <c r="I58" i="10"/>
  <c r="J58" i="10"/>
  <c r="K58" i="10"/>
  <c r="B59" i="10"/>
  <c r="I59" i="10"/>
  <c r="J59" i="10"/>
  <c r="K59" i="10"/>
  <c r="B60" i="10"/>
  <c r="I60" i="10"/>
  <c r="K60" i="10" s="1"/>
  <c r="J60" i="10"/>
  <c r="B61" i="10"/>
  <c r="I61" i="10"/>
  <c r="K61" i="10" s="1"/>
  <c r="J61" i="10"/>
  <c r="B62" i="10"/>
  <c r="I62" i="10"/>
  <c r="J62" i="10"/>
  <c r="K62" i="10"/>
  <c r="B63" i="10"/>
  <c r="I63" i="10"/>
  <c r="J63" i="10"/>
  <c r="K63" i="10" s="1"/>
  <c r="B64" i="10"/>
  <c r="I64" i="10"/>
  <c r="K64" i="10" s="1"/>
  <c r="J64" i="10"/>
  <c r="B65" i="10"/>
  <c r="I65" i="10"/>
  <c r="K65" i="10" s="1"/>
  <c r="J65" i="10"/>
  <c r="B66" i="10"/>
  <c r="I66" i="10"/>
  <c r="J66" i="10"/>
  <c r="K66" i="10"/>
  <c r="B67" i="10"/>
  <c r="I67" i="10"/>
  <c r="J67" i="10"/>
  <c r="K67" i="10"/>
  <c r="B68" i="10"/>
  <c r="I68" i="10"/>
  <c r="K68" i="10" s="1"/>
  <c r="J68" i="10"/>
  <c r="B69" i="10"/>
  <c r="I69" i="10"/>
  <c r="K69" i="10" s="1"/>
  <c r="J69" i="10"/>
  <c r="B70" i="10"/>
  <c r="I70" i="10"/>
  <c r="J70" i="10"/>
  <c r="K70" i="10"/>
  <c r="B71" i="10"/>
  <c r="I71" i="10"/>
  <c r="J71" i="10"/>
  <c r="K71" i="10"/>
  <c r="B72" i="10"/>
  <c r="I72" i="10"/>
  <c r="K72" i="10" s="1"/>
  <c r="J72" i="10"/>
  <c r="B73" i="10"/>
  <c r="I73" i="10"/>
  <c r="J73" i="10"/>
  <c r="B74" i="10"/>
  <c r="I74" i="10"/>
  <c r="J74" i="10"/>
  <c r="K74" i="10"/>
  <c r="B75" i="10"/>
  <c r="I75" i="10"/>
  <c r="J75" i="10"/>
  <c r="K75" i="10"/>
  <c r="B76" i="10"/>
  <c r="I76" i="10"/>
  <c r="J76" i="10"/>
  <c r="K76" i="10"/>
  <c r="B77" i="10"/>
  <c r="I77" i="10"/>
  <c r="J77" i="10"/>
  <c r="K77" i="10" s="1"/>
  <c r="B78" i="10"/>
  <c r="I78" i="10"/>
  <c r="J78" i="10"/>
  <c r="K78" i="10"/>
  <c r="B79" i="10"/>
  <c r="I79" i="10"/>
  <c r="J79" i="10"/>
  <c r="B80" i="10"/>
  <c r="I80" i="10"/>
  <c r="J80" i="10"/>
  <c r="K80" i="10"/>
  <c r="B81" i="10"/>
  <c r="I81" i="10"/>
  <c r="K81" i="10" s="1"/>
  <c r="J81" i="10"/>
  <c r="B82" i="10"/>
  <c r="I82" i="10"/>
  <c r="K82" i="10" s="1"/>
  <c r="J82" i="10"/>
  <c r="B83" i="10"/>
  <c r="I83" i="10"/>
  <c r="K83" i="10" s="1"/>
  <c r="J83" i="10"/>
  <c r="B84" i="10"/>
  <c r="I84" i="10"/>
  <c r="K84" i="10" s="1"/>
  <c r="J84" i="10"/>
  <c r="B85" i="10"/>
  <c r="I85" i="10"/>
  <c r="J85" i="10"/>
  <c r="K85" i="10"/>
  <c r="B86" i="10"/>
  <c r="I86" i="10"/>
  <c r="J86" i="10"/>
  <c r="K86" i="10"/>
  <c r="B87" i="10"/>
  <c r="I87" i="10"/>
  <c r="J87" i="10"/>
  <c r="K87" i="10"/>
  <c r="B88" i="10"/>
  <c r="I88" i="10"/>
  <c r="K88" i="10" s="1"/>
  <c r="J88" i="10"/>
  <c r="B89" i="10"/>
  <c r="I89" i="10"/>
  <c r="K89" i="10" s="1"/>
  <c r="J89" i="10"/>
  <c r="B90" i="10"/>
  <c r="I90" i="10"/>
  <c r="J90" i="10"/>
  <c r="K90" i="10"/>
  <c r="B91" i="10"/>
  <c r="I91" i="10"/>
  <c r="J91" i="10"/>
  <c r="B92" i="10"/>
  <c r="I92" i="10"/>
  <c r="J92" i="10"/>
  <c r="B93" i="10"/>
  <c r="I93" i="10"/>
  <c r="J93" i="10"/>
  <c r="K93" i="10"/>
  <c r="B94" i="10"/>
  <c r="I94" i="10"/>
  <c r="J94" i="10"/>
  <c r="K94" i="10" s="1"/>
  <c r="B95" i="10"/>
  <c r="I95" i="10"/>
  <c r="J95" i="10"/>
  <c r="K95" i="10"/>
  <c r="B96" i="10"/>
  <c r="I96" i="10"/>
  <c r="K96" i="10" s="1"/>
  <c r="J96" i="10"/>
  <c r="B97" i="10"/>
  <c r="I97" i="10"/>
  <c r="J97" i="10"/>
  <c r="K97" i="10"/>
  <c r="B98" i="10"/>
  <c r="I98" i="10"/>
  <c r="J98" i="10"/>
  <c r="K98" i="10"/>
  <c r="B99" i="10"/>
  <c r="I99" i="10"/>
  <c r="K99" i="10" s="1"/>
  <c r="J99" i="10"/>
  <c r="B100" i="10"/>
  <c r="I100" i="10"/>
  <c r="J100" i="10"/>
  <c r="K100" i="10"/>
  <c r="B101" i="10"/>
  <c r="I101" i="10"/>
  <c r="J101" i="10"/>
  <c r="K101" i="10" s="1"/>
  <c r="B102" i="10"/>
  <c r="I102" i="10"/>
  <c r="K102" i="10" s="1"/>
  <c r="J102" i="10"/>
  <c r="B103" i="10"/>
  <c r="I103" i="10"/>
  <c r="J103" i="10"/>
  <c r="B104" i="10"/>
  <c r="I104" i="10"/>
  <c r="K104" i="10" s="1"/>
  <c r="J104" i="10"/>
  <c r="B105" i="10"/>
  <c r="I105" i="10"/>
  <c r="J105" i="10"/>
  <c r="K105" i="10" s="1"/>
  <c r="B106" i="10"/>
  <c r="I106" i="10"/>
  <c r="J106" i="10"/>
  <c r="K106" i="10"/>
  <c r="B107" i="10"/>
  <c r="I107" i="10"/>
  <c r="J107" i="10"/>
  <c r="B108" i="10"/>
  <c r="I108" i="10"/>
  <c r="J108" i="10"/>
  <c r="K108" i="10"/>
  <c r="B109" i="10"/>
  <c r="I109" i="10"/>
  <c r="J109" i="10"/>
  <c r="K109" i="10" s="1"/>
  <c r="B110" i="10"/>
  <c r="I110" i="10"/>
  <c r="J110" i="10"/>
  <c r="K110" i="10"/>
  <c r="B111" i="10"/>
  <c r="I111" i="10"/>
  <c r="K111" i="10" s="1"/>
  <c r="J111" i="10"/>
  <c r="B112" i="10"/>
  <c r="I112" i="10"/>
  <c r="J112" i="10"/>
  <c r="K112" i="10"/>
  <c r="B113" i="10"/>
  <c r="I113" i="10"/>
  <c r="J113" i="10"/>
  <c r="K113" i="10" s="1"/>
  <c r="B114" i="10"/>
  <c r="I114" i="10"/>
  <c r="J114" i="10"/>
  <c r="K114" i="10"/>
  <c r="B115" i="10"/>
  <c r="I115" i="10"/>
  <c r="K115" i="10" s="1"/>
  <c r="J115" i="10"/>
  <c r="B116" i="10"/>
  <c r="I116" i="10"/>
  <c r="K116" i="10" s="1"/>
  <c r="J116" i="10"/>
  <c r="B117" i="10"/>
  <c r="I117" i="10"/>
  <c r="J117" i="10"/>
  <c r="K117" i="10"/>
  <c r="B118" i="10"/>
  <c r="I118" i="10"/>
  <c r="J118" i="10"/>
  <c r="K118" i="10"/>
  <c r="B119" i="10"/>
  <c r="I119" i="10"/>
  <c r="J119" i="10"/>
  <c r="K119" i="10"/>
  <c r="B120" i="10"/>
  <c r="I120" i="10"/>
  <c r="J120" i="10"/>
  <c r="K120" i="10"/>
  <c r="B121" i="10"/>
  <c r="I121" i="10"/>
  <c r="J121" i="10"/>
  <c r="K121" i="10"/>
  <c r="B122" i="10"/>
  <c r="I122" i="10"/>
  <c r="K122" i="10" s="1"/>
  <c r="J122" i="10"/>
  <c r="B123" i="10"/>
  <c r="I123" i="10"/>
  <c r="K123" i="10" s="1"/>
  <c r="J123" i="10"/>
  <c r="B124" i="10"/>
  <c r="I124" i="10"/>
  <c r="J124" i="10"/>
  <c r="K124" i="10"/>
  <c r="B125" i="10"/>
  <c r="I125" i="10"/>
  <c r="J125" i="10"/>
  <c r="K125" i="10" s="1"/>
  <c r="B126" i="10"/>
  <c r="I126" i="10"/>
  <c r="J126" i="10"/>
  <c r="K126" i="10"/>
  <c r="B127" i="10"/>
  <c r="I127" i="10"/>
  <c r="K127" i="10" s="1"/>
  <c r="J127" i="10"/>
  <c r="B128" i="10"/>
  <c r="I128" i="10"/>
  <c r="K128" i="10" s="1"/>
  <c r="J128" i="10"/>
  <c r="B129" i="10"/>
  <c r="I129" i="10"/>
  <c r="J129" i="10"/>
  <c r="K129" i="10"/>
  <c r="B130" i="10"/>
  <c r="I130" i="10"/>
  <c r="K130" i="10" s="1"/>
  <c r="J130" i="10"/>
  <c r="B131" i="10"/>
  <c r="I131" i="10"/>
  <c r="J131" i="10"/>
  <c r="B132" i="10"/>
  <c r="I132" i="10"/>
  <c r="J132" i="10"/>
  <c r="K132" i="10"/>
  <c r="B133" i="10"/>
  <c r="I133" i="10"/>
  <c r="J133" i="10"/>
  <c r="K133" i="10" s="1"/>
  <c r="B134" i="10"/>
  <c r="I134" i="10"/>
  <c r="J134" i="10"/>
  <c r="K134" i="10" s="1"/>
  <c r="B135" i="10"/>
  <c r="I135" i="10"/>
  <c r="J135" i="10"/>
  <c r="K135" i="10" s="1"/>
  <c r="B136" i="10"/>
  <c r="I136" i="10"/>
  <c r="K136" i="10" s="1"/>
  <c r="J136" i="10"/>
  <c r="B137" i="10"/>
  <c r="I137" i="10"/>
  <c r="K137" i="10" s="1"/>
  <c r="J137" i="10"/>
  <c r="B138" i="10"/>
  <c r="I138" i="10"/>
  <c r="K138" i="10" s="1"/>
  <c r="J138" i="10"/>
  <c r="B139" i="10"/>
  <c r="I139" i="10"/>
  <c r="J139" i="10"/>
  <c r="K139" i="10" s="1"/>
  <c r="B140" i="10"/>
  <c r="I140" i="10"/>
  <c r="J140" i="10"/>
  <c r="K140" i="10"/>
  <c r="B141" i="10"/>
  <c r="I141" i="10"/>
  <c r="J141" i="10"/>
  <c r="B142" i="10"/>
  <c r="I142" i="10"/>
  <c r="J142" i="10"/>
  <c r="K142" i="10"/>
  <c r="B143" i="10"/>
  <c r="I143" i="10"/>
  <c r="J143" i="10"/>
  <c r="K143" i="10" s="1"/>
  <c r="B144" i="10"/>
  <c r="I144" i="10"/>
  <c r="K144" i="10" s="1"/>
  <c r="J144" i="10"/>
  <c r="B145" i="10"/>
  <c r="I145" i="10"/>
  <c r="J145" i="10"/>
  <c r="B146" i="10"/>
  <c r="I146" i="10"/>
  <c r="K146" i="10" s="1"/>
  <c r="J146" i="10"/>
  <c r="B147" i="10"/>
  <c r="I147" i="10"/>
  <c r="J147" i="10"/>
  <c r="K147" i="10"/>
  <c r="B148" i="10"/>
  <c r="I148" i="10"/>
  <c r="K148" i="10" s="1"/>
  <c r="J148" i="10"/>
  <c r="B149" i="10"/>
  <c r="I149" i="10"/>
  <c r="K149" i="10" s="1"/>
  <c r="J149" i="10"/>
  <c r="B150" i="10"/>
  <c r="I150" i="10"/>
  <c r="J150" i="10"/>
  <c r="K150" i="10"/>
  <c r="B151" i="10"/>
  <c r="I151" i="10"/>
  <c r="J151" i="10"/>
  <c r="K151" i="10"/>
  <c r="B152" i="10"/>
  <c r="I152" i="10"/>
  <c r="J152" i="10"/>
  <c r="K152" i="10" s="1"/>
  <c r="B153" i="10"/>
  <c r="I153" i="10"/>
  <c r="K153" i="10" s="1"/>
  <c r="J153" i="10"/>
  <c r="B154" i="10"/>
  <c r="I154" i="10"/>
  <c r="K154" i="10" s="1"/>
  <c r="J154" i="10"/>
  <c r="B155" i="10"/>
  <c r="I155" i="10"/>
  <c r="J155" i="10"/>
  <c r="K155" i="10" s="1"/>
  <c r="B156" i="10"/>
  <c r="I156" i="10"/>
  <c r="K156" i="10" s="1"/>
  <c r="J156" i="10"/>
  <c r="B157" i="10"/>
  <c r="I157" i="10"/>
  <c r="J157" i="10"/>
  <c r="K157" i="10" s="1"/>
  <c r="B158" i="10"/>
  <c r="I158" i="10"/>
  <c r="J158" i="10"/>
  <c r="K158" i="10" s="1"/>
  <c r="B159" i="10"/>
  <c r="I159" i="10"/>
  <c r="J159" i="10"/>
  <c r="K159" i="10"/>
  <c r="B160" i="10"/>
  <c r="I160" i="10"/>
  <c r="K160" i="10" s="1"/>
  <c r="J160" i="10"/>
  <c r="B161" i="10"/>
  <c r="I161" i="10"/>
  <c r="J161" i="10"/>
  <c r="K161" i="10"/>
  <c r="B162" i="10"/>
  <c r="I162" i="10"/>
  <c r="J162" i="10"/>
  <c r="K162" i="10"/>
  <c r="B163" i="10"/>
  <c r="I163" i="10"/>
  <c r="K163" i="10" s="1"/>
  <c r="J163" i="10"/>
  <c r="B164" i="10"/>
  <c r="I164" i="10"/>
  <c r="K164" i="10" s="1"/>
  <c r="J164" i="10"/>
  <c r="B165" i="10"/>
  <c r="I165" i="10"/>
  <c r="J165" i="10"/>
  <c r="K165" i="10" s="1"/>
  <c r="B166" i="10"/>
  <c r="I166" i="10"/>
  <c r="J166" i="10"/>
  <c r="K166" i="10" s="1"/>
  <c r="B167" i="10"/>
  <c r="I167" i="10"/>
  <c r="J167" i="10"/>
  <c r="K167" i="10"/>
  <c r="B168" i="10"/>
  <c r="I168" i="10"/>
  <c r="K168" i="10" s="1"/>
  <c r="J168" i="10"/>
  <c r="B169" i="10"/>
  <c r="I169" i="10"/>
  <c r="J169" i="10"/>
  <c r="K169" i="10"/>
  <c r="B170" i="10"/>
  <c r="I170" i="10"/>
  <c r="J170" i="10"/>
  <c r="K170" i="10"/>
  <c r="B171" i="10"/>
  <c r="I171" i="10"/>
  <c r="J171" i="10"/>
  <c r="B172" i="10"/>
  <c r="I172" i="10"/>
  <c r="J172" i="10"/>
  <c r="B173" i="10"/>
  <c r="I173" i="10"/>
  <c r="J173" i="10"/>
  <c r="K173" i="10" s="1"/>
  <c r="B174" i="10"/>
  <c r="I174" i="10"/>
  <c r="J174" i="10"/>
  <c r="K174" i="10" s="1"/>
  <c r="B175" i="10"/>
  <c r="I175" i="10"/>
  <c r="J175" i="10"/>
  <c r="K175" i="10" s="1"/>
  <c r="H73" i="8"/>
  <c r="I73" i="8"/>
  <c r="H74" i="8"/>
  <c r="I74" i="8"/>
  <c r="C76" i="9"/>
  <c r="E73" i="8" s="1"/>
  <c r="C77" i="9"/>
  <c r="E74" i="8" s="1"/>
  <c r="H80" i="8"/>
  <c r="I80" i="8"/>
  <c r="H81" i="8"/>
  <c r="I81" i="8"/>
  <c r="C83" i="9"/>
  <c r="E80" i="8" s="1"/>
  <c r="C84" i="9"/>
  <c r="E81" i="8" s="1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38" i="18"/>
  <c r="A139" i="18"/>
  <c r="A140" i="18"/>
  <c r="A141" i="18"/>
  <c r="A142" i="18"/>
  <c r="A143" i="18"/>
  <c r="A144" i="18"/>
  <c r="A145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G74" i="8" l="1"/>
  <c r="F74" i="8" s="1"/>
  <c r="D74" i="8" s="1"/>
  <c r="G127" i="18" s="1"/>
  <c r="D125" i="10" s="1"/>
  <c r="G73" i="8"/>
  <c r="F73" i="8" s="1"/>
  <c r="D73" i="8" s="1"/>
  <c r="E117" i="18" s="1"/>
  <c r="K172" i="10"/>
  <c r="K171" i="10"/>
  <c r="K141" i="10"/>
  <c r="K145" i="10"/>
  <c r="K131" i="10"/>
  <c r="K103" i="10"/>
  <c r="K107" i="10"/>
  <c r="K91" i="10"/>
  <c r="K92" i="10"/>
  <c r="K79" i="10"/>
  <c r="K73" i="10"/>
  <c r="D81" i="8"/>
  <c r="G81" i="8"/>
  <c r="F81" i="8" s="1"/>
  <c r="G80" i="8"/>
  <c r="F80" i="8" s="1"/>
  <c r="D80" i="8" s="1"/>
  <c r="I19" i="8"/>
  <c r="C22" i="9"/>
  <c r="E19" i="8" s="1"/>
  <c r="H75" i="8"/>
  <c r="I75" i="8"/>
  <c r="H76" i="8"/>
  <c r="I76" i="8"/>
  <c r="H77" i="8"/>
  <c r="I77" i="8"/>
  <c r="H78" i="8"/>
  <c r="I78" i="8"/>
  <c r="H82" i="8"/>
  <c r="I82" i="8"/>
  <c r="H83" i="8"/>
  <c r="I83" i="8"/>
  <c r="H84" i="8"/>
  <c r="I84" i="8"/>
  <c r="H85" i="8"/>
  <c r="I85" i="8"/>
  <c r="C88" i="9"/>
  <c r="E85" i="8" s="1"/>
  <c r="C87" i="9"/>
  <c r="E84" i="8" s="1"/>
  <c r="C86" i="9"/>
  <c r="E83" i="8" s="1"/>
  <c r="C85" i="9"/>
  <c r="E82" i="8" s="1"/>
  <c r="C81" i="9"/>
  <c r="E78" i="8" s="1"/>
  <c r="C80" i="9"/>
  <c r="E77" i="8" s="1"/>
  <c r="C79" i="9"/>
  <c r="E76" i="8" s="1"/>
  <c r="C78" i="9"/>
  <c r="E75" i="8" s="1"/>
  <c r="C126" i="9"/>
  <c r="AH126" i="8"/>
  <c r="AI126" i="8"/>
  <c r="AJ126" i="8"/>
  <c r="AK126" i="8"/>
  <c r="AL126" i="8"/>
  <c r="AM126" i="8"/>
  <c r="AH127" i="8"/>
  <c r="AI127" i="8"/>
  <c r="AJ127" i="8"/>
  <c r="AK127" i="8"/>
  <c r="AL127" i="8"/>
  <c r="AM127" i="8"/>
  <c r="AH128" i="8"/>
  <c r="AI128" i="8"/>
  <c r="AJ128" i="8"/>
  <c r="AK128" i="8"/>
  <c r="AL128" i="8"/>
  <c r="AM128" i="8"/>
  <c r="AH129" i="8"/>
  <c r="AI129" i="8"/>
  <c r="AJ129" i="8"/>
  <c r="AK129" i="8"/>
  <c r="AL129" i="8"/>
  <c r="AM129" i="8"/>
  <c r="AH130" i="8"/>
  <c r="AI130" i="8"/>
  <c r="AJ130" i="8"/>
  <c r="AK130" i="8"/>
  <c r="AL130" i="8"/>
  <c r="AM130" i="8"/>
  <c r="AH131" i="8"/>
  <c r="AI131" i="8"/>
  <c r="AJ131" i="8"/>
  <c r="AK131" i="8"/>
  <c r="AL131" i="8"/>
  <c r="AM131" i="8"/>
  <c r="AH132" i="8"/>
  <c r="AI132" i="8"/>
  <c r="AJ132" i="8"/>
  <c r="AK132" i="8"/>
  <c r="AL132" i="8"/>
  <c r="AM132" i="8"/>
  <c r="AH133" i="8"/>
  <c r="AI133" i="8"/>
  <c r="AJ133" i="8"/>
  <c r="AK133" i="8"/>
  <c r="AL133" i="8"/>
  <c r="AM133" i="8"/>
  <c r="AH134" i="8"/>
  <c r="AI134" i="8"/>
  <c r="AJ134" i="8"/>
  <c r="AK134" i="8"/>
  <c r="AL134" i="8"/>
  <c r="AM134" i="8"/>
  <c r="AH135" i="8"/>
  <c r="AI135" i="8"/>
  <c r="AJ135" i="8"/>
  <c r="AK135" i="8"/>
  <c r="AL135" i="8"/>
  <c r="AM135" i="8"/>
  <c r="AH136" i="8"/>
  <c r="AI136" i="8"/>
  <c r="AJ136" i="8"/>
  <c r="AK136" i="8"/>
  <c r="AL136" i="8"/>
  <c r="AM136" i="8"/>
  <c r="AH137" i="8"/>
  <c r="AI137" i="8"/>
  <c r="AJ137" i="8"/>
  <c r="AK137" i="8"/>
  <c r="AL137" i="8"/>
  <c r="AM137" i="8"/>
  <c r="AH138" i="8"/>
  <c r="AI138" i="8"/>
  <c r="AJ138" i="8"/>
  <c r="AK138" i="8"/>
  <c r="AL138" i="8"/>
  <c r="AM138" i="8"/>
  <c r="AH139" i="8"/>
  <c r="AI139" i="8"/>
  <c r="AJ139" i="8"/>
  <c r="AK139" i="8"/>
  <c r="AL139" i="8"/>
  <c r="AM139" i="8"/>
  <c r="AH140" i="8"/>
  <c r="AI140" i="8"/>
  <c r="AJ140" i="8"/>
  <c r="AK140" i="8"/>
  <c r="AL140" i="8"/>
  <c r="AM140" i="8"/>
  <c r="AH141" i="8"/>
  <c r="AI141" i="8"/>
  <c r="AJ141" i="8"/>
  <c r="AK141" i="8"/>
  <c r="AL141" i="8"/>
  <c r="AM141" i="8"/>
  <c r="AH142" i="8"/>
  <c r="AI142" i="8"/>
  <c r="AJ142" i="8"/>
  <c r="AK142" i="8"/>
  <c r="AL142" i="8"/>
  <c r="AM142" i="8"/>
  <c r="AH143" i="8"/>
  <c r="AI143" i="8"/>
  <c r="AJ143" i="8"/>
  <c r="AK143" i="8"/>
  <c r="AL143" i="8"/>
  <c r="AM143" i="8"/>
  <c r="AH144" i="8"/>
  <c r="AI144" i="8"/>
  <c r="AJ144" i="8"/>
  <c r="AK144" i="8"/>
  <c r="AL144" i="8"/>
  <c r="AM144" i="8"/>
  <c r="AH145" i="8"/>
  <c r="AI145" i="8"/>
  <c r="AJ145" i="8"/>
  <c r="AK145" i="8"/>
  <c r="AL145" i="8"/>
  <c r="AM145" i="8"/>
  <c r="AH146" i="8"/>
  <c r="AI146" i="8"/>
  <c r="AJ146" i="8"/>
  <c r="AK146" i="8"/>
  <c r="AL146" i="8"/>
  <c r="AM146" i="8"/>
  <c r="AH147" i="8"/>
  <c r="AI147" i="8"/>
  <c r="AJ147" i="8"/>
  <c r="AK147" i="8"/>
  <c r="AL147" i="8"/>
  <c r="AM147" i="8"/>
  <c r="AH148" i="8"/>
  <c r="AI148" i="8"/>
  <c r="AJ148" i="8"/>
  <c r="AK148" i="8"/>
  <c r="AL148" i="8"/>
  <c r="AM148" i="8"/>
  <c r="AH149" i="8"/>
  <c r="AI149" i="8"/>
  <c r="AJ149" i="8"/>
  <c r="AK149" i="8"/>
  <c r="AL149" i="8"/>
  <c r="AM149" i="8"/>
  <c r="AH150" i="8"/>
  <c r="AI150" i="8"/>
  <c r="AJ150" i="8"/>
  <c r="AK150" i="8"/>
  <c r="AL150" i="8"/>
  <c r="AM150" i="8"/>
  <c r="AH151" i="8"/>
  <c r="AI151" i="8"/>
  <c r="AJ151" i="8"/>
  <c r="AK151" i="8"/>
  <c r="AL151" i="8"/>
  <c r="AM151" i="8"/>
  <c r="AH152" i="8"/>
  <c r="AI152" i="8"/>
  <c r="AJ152" i="8"/>
  <c r="AK152" i="8"/>
  <c r="AL152" i="8"/>
  <c r="AM152" i="8"/>
  <c r="AH153" i="8"/>
  <c r="AI153" i="8"/>
  <c r="AJ153" i="8"/>
  <c r="AK153" i="8"/>
  <c r="AL153" i="8"/>
  <c r="AM153" i="8"/>
  <c r="AH154" i="8"/>
  <c r="AI154" i="8"/>
  <c r="AJ154" i="8"/>
  <c r="AK154" i="8"/>
  <c r="AL154" i="8"/>
  <c r="AM154" i="8"/>
  <c r="AH155" i="8"/>
  <c r="AI155" i="8"/>
  <c r="AJ155" i="8"/>
  <c r="AK155" i="8"/>
  <c r="AL155" i="8"/>
  <c r="AM155" i="8"/>
  <c r="AH156" i="8"/>
  <c r="AI156" i="8"/>
  <c r="AJ156" i="8"/>
  <c r="AK156" i="8"/>
  <c r="AL156" i="8"/>
  <c r="AM156" i="8"/>
  <c r="AH157" i="8"/>
  <c r="AI157" i="8"/>
  <c r="AJ157" i="8"/>
  <c r="AK157" i="8"/>
  <c r="AL157" i="8"/>
  <c r="AM157" i="8"/>
  <c r="AH158" i="8"/>
  <c r="AI158" i="8"/>
  <c r="AJ158" i="8"/>
  <c r="AK158" i="8"/>
  <c r="AL158" i="8"/>
  <c r="AM158" i="8"/>
  <c r="AH159" i="8"/>
  <c r="AI159" i="8"/>
  <c r="AJ159" i="8"/>
  <c r="AK159" i="8"/>
  <c r="AL159" i="8"/>
  <c r="AM159" i="8"/>
  <c r="AH160" i="8"/>
  <c r="AI160" i="8"/>
  <c r="AJ160" i="8"/>
  <c r="AK160" i="8"/>
  <c r="AL160" i="8"/>
  <c r="AM160" i="8"/>
  <c r="AH161" i="8"/>
  <c r="AI161" i="8"/>
  <c r="AJ161" i="8"/>
  <c r="AK161" i="8"/>
  <c r="AL161" i="8"/>
  <c r="AM161" i="8"/>
  <c r="AH162" i="8"/>
  <c r="AI162" i="8"/>
  <c r="AJ162" i="8"/>
  <c r="AK162" i="8"/>
  <c r="AL162" i="8"/>
  <c r="AM162" i="8"/>
  <c r="AH163" i="8"/>
  <c r="AI163" i="8"/>
  <c r="AJ163" i="8"/>
  <c r="AK163" i="8"/>
  <c r="AL163" i="8"/>
  <c r="AM163" i="8"/>
  <c r="AH164" i="8"/>
  <c r="AI164" i="8"/>
  <c r="AJ164" i="8"/>
  <c r="AK164" i="8"/>
  <c r="AL164" i="8"/>
  <c r="AM164" i="8"/>
  <c r="AH165" i="8"/>
  <c r="AI165" i="8"/>
  <c r="AJ165" i="8"/>
  <c r="AK165" i="8"/>
  <c r="AL165" i="8"/>
  <c r="AM165" i="8"/>
  <c r="AH166" i="8"/>
  <c r="AI166" i="8"/>
  <c r="AJ166" i="8"/>
  <c r="AK166" i="8"/>
  <c r="AL166" i="8"/>
  <c r="AM166" i="8"/>
  <c r="AH167" i="8"/>
  <c r="AI167" i="8"/>
  <c r="AJ167" i="8"/>
  <c r="AK167" i="8"/>
  <c r="AL167" i="8"/>
  <c r="AM167" i="8"/>
  <c r="AH168" i="8"/>
  <c r="AI168" i="8"/>
  <c r="AJ168" i="8"/>
  <c r="AK168" i="8"/>
  <c r="AL168" i="8"/>
  <c r="AM168" i="8"/>
  <c r="AH169" i="8"/>
  <c r="AI169" i="8"/>
  <c r="AJ169" i="8"/>
  <c r="AK169" i="8"/>
  <c r="AL169" i="8"/>
  <c r="AM169" i="8"/>
  <c r="AH170" i="8"/>
  <c r="AI170" i="8"/>
  <c r="AJ170" i="8"/>
  <c r="AK170" i="8"/>
  <c r="AL170" i="8"/>
  <c r="AM170" i="8"/>
  <c r="AH171" i="8"/>
  <c r="AI171" i="8"/>
  <c r="AJ171" i="8"/>
  <c r="AK171" i="8"/>
  <c r="AL171" i="8"/>
  <c r="AM171" i="8"/>
  <c r="AH172" i="8"/>
  <c r="AI172" i="8"/>
  <c r="AJ172" i="8"/>
  <c r="AK172" i="8"/>
  <c r="AL172" i="8"/>
  <c r="AM172" i="8"/>
  <c r="AH173" i="8"/>
  <c r="AI173" i="8"/>
  <c r="AJ173" i="8"/>
  <c r="AK173" i="8"/>
  <c r="AL173" i="8"/>
  <c r="AM173" i="8"/>
  <c r="AH174" i="8"/>
  <c r="AI174" i="8"/>
  <c r="AJ174" i="8"/>
  <c r="AK174" i="8"/>
  <c r="AL174" i="8"/>
  <c r="AM174" i="8"/>
  <c r="AH175" i="8"/>
  <c r="AI175" i="8"/>
  <c r="AJ175" i="8"/>
  <c r="AK175" i="8"/>
  <c r="AL175" i="8"/>
  <c r="AM175" i="8"/>
  <c r="AH176" i="8"/>
  <c r="AI176" i="8"/>
  <c r="AJ176" i="8"/>
  <c r="AK176" i="8"/>
  <c r="AL176" i="8"/>
  <c r="AM176" i="8"/>
  <c r="AH177" i="8"/>
  <c r="AI177" i="8"/>
  <c r="AJ177" i="8"/>
  <c r="AK177" i="8"/>
  <c r="AL177" i="8"/>
  <c r="AM177" i="8"/>
  <c r="AH178" i="8"/>
  <c r="AI178" i="8"/>
  <c r="AJ178" i="8"/>
  <c r="AK178" i="8"/>
  <c r="AL178" i="8"/>
  <c r="AM178" i="8"/>
  <c r="AH179" i="8"/>
  <c r="AI179" i="8"/>
  <c r="AJ179" i="8"/>
  <c r="AK179" i="8"/>
  <c r="AL179" i="8"/>
  <c r="AM179" i="8"/>
  <c r="AH180" i="8"/>
  <c r="AI180" i="8"/>
  <c r="AJ180" i="8"/>
  <c r="AK180" i="8"/>
  <c r="AL180" i="8"/>
  <c r="AM180" i="8"/>
  <c r="AH181" i="8"/>
  <c r="AI181" i="8"/>
  <c r="AJ181" i="8"/>
  <c r="AK181" i="8"/>
  <c r="AL181" i="8"/>
  <c r="AM181" i="8"/>
  <c r="AH182" i="8"/>
  <c r="AI182" i="8"/>
  <c r="AJ182" i="8"/>
  <c r="AK182" i="8"/>
  <c r="AL182" i="8"/>
  <c r="AM182" i="8"/>
  <c r="AH183" i="8"/>
  <c r="AI183" i="8"/>
  <c r="AJ183" i="8"/>
  <c r="AK183" i="8"/>
  <c r="AL183" i="8"/>
  <c r="AM183" i="8"/>
  <c r="AH184" i="8"/>
  <c r="AI184" i="8"/>
  <c r="AJ184" i="8"/>
  <c r="AK184" i="8"/>
  <c r="AL184" i="8"/>
  <c r="AM184" i="8"/>
  <c r="AH185" i="8"/>
  <c r="AI185" i="8"/>
  <c r="AJ185" i="8"/>
  <c r="AK185" i="8"/>
  <c r="AL185" i="8"/>
  <c r="AM185" i="8"/>
  <c r="AH186" i="8"/>
  <c r="AI186" i="8"/>
  <c r="AJ186" i="8"/>
  <c r="AK186" i="8"/>
  <c r="AL186" i="8"/>
  <c r="AM186" i="8"/>
  <c r="AH187" i="8"/>
  <c r="AI187" i="8"/>
  <c r="AJ187" i="8"/>
  <c r="AK187" i="8"/>
  <c r="AL187" i="8"/>
  <c r="AM187" i="8"/>
  <c r="AH188" i="8"/>
  <c r="AI188" i="8"/>
  <c r="AJ188" i="8"/>
  <c r="AK188" i="8"/>
  <c r="AL188" i="8"/>
  <c r="AM188" i="8"/>
  <c r="AH189" i="8"/>
  <c r="AI189" i="8"/>
  <c r="AJ189" i="8"/>
  <c r="AK189" i="8"/>
  <c r="AL189" i="8"/>
  <c r="AM189" i="8"/>
  <c r="AH190" i="8"/>
  <c r="AI190" i="8"/>
  <c r="AJ190" i="8"/>
  <c r="AK190" i="8"/>
  <c r="AL190" i="8"/>
  <c r="AM190" i="8"/>
  <c r="AH191" i="8"/>
  <c r="AI191" i="8"/>
  <c r="AJ191" i="8"/>
  <c r="AK191" i="8"/>
  <c r="AL191" i="8"/>
  <c r="AM191" i="8"/>
  <c r="AH192" i="8"/>
  <c r="AI192" i="8"/>
  <c r="AJ192" i="8"/>
  <c r="AK192" i="8"/>
  <c r="AL192" i="8"/>
  <c r="AM192" i="8"/>
  <c r="AH193" i="8"/>
  <c r="AI193" i="8"/>
  <c r="AJ193" i="8"/>
  <c r="AK193" i="8"/>
  <c r="AL193" i="8"/>
  <c r="AM193" i="8"/>
  <c r="AH194" i="8"/>
  <c r="AI194" i="8"/>
  <c r="AJ194" i="8"/>
  <c r="AK194" i="8"/>
  <c r="AL194" i="8"/>
  <c r="AM194" i="8"/>
  <c r="AH195" i="8"/>
  <c r="AI195" i="8"/>
  <c r="AJ195" i="8"/>
  <c r="AK195" i="8"/>
  <c r="AL195" i="8"/>
  <c r="AM195" i="8"/>
  <c r="AH196" i="8"/>
  <c r="AI196" i="8"/>
  <c r="AJ196" i="8"/>
  <c r="AK196" i="8"/>
  <c r="AL196" i="8"/>
  <c r="AM196" i="8"/>
  <c r="AH197" i="8"/>
  <c r="AI197" i="8"/>
  <c r="AJ197" i="8"/>
  <c r="AK197" i="8"/>
  <c r="AL197" i="8"/>
  <c r="AM197" i="8"/>
  <c r="AH198" i="8"/>
  <c r="AI198" i="8"/>
  <c r="AJ198" i="8"/>
  <c r="AK198" i="8"/>
  <c r="AL198" i="8"/>
  <c r="AM198" i="8"/>
  <c r="AH199" i="8"/>
  <c r="AI199" i="8"/>
  <c r="AJ199" i="8"/>
  <c r="AK199" i="8"/>
  <c r="AL199" i="8"/>
  <c r="AM199" i="8"/>
  <c r="AH200" i="8"/>
  <c r="AI200" i="8"/>
  <c r="AJ200" i="8"/>
  <c r="AK200" i="8"/>
  <c r="AL200" i="8"/>
  <c r="AM200" i="8"/>
  <c r="AH201" i="8"/>
  <c r="AI201" i="8"/>
  <c r="AJ201" i="8"/>
  <c r="AK201" i="8"/>
  <c r="AL201" i="8"/>
  <c r="AM201" i="8"/>
  <c r="AH202" i="8"/>
  <c r="AI202" i="8"/>
  <c r="AJ202" i="8"/>
  <c r="AK202" i="8"/>
  <c r="AL202" i="8"/>
  <c r="AM202" i="8"/>
  <c r="AH203" i="8"/>
  <c r="AI203" i="8"/>
  <c r="AJ203" i="8"/>
  <c r="AK203" i="8"/>
  <c r="AL203" i="8"/>
  <c r="AM203" i="8"/>
  <c r="AH204" i="8"/>
  <c r="AI204" i="8"/>
  <c r="AJ204" i="8"/>
  <c r="AK204" i="8"/>
  <c r="AL204" i="8"/>
  <c r="AM204" i="8"/>
  <c r="AH205" i="8"/>
  <c r="AI205" i="8"/>
  <c r="AJ205" i="8"/>
  <c r="AK205" i="8"/>
  <c r="AL205" i="8"/>
  <c r="AM205" i="8"/>
  <c r="AH206" i="8"/>
  <c r="AI206" i="8"/>
  <c r="AJ206" i="8"/>
  <c r="AK206" i="8"/>
  <c r="AL206" i="8"/>
  <c r="AM206" i="8"/>
  <c r="AH207" i="8"/>
  <c r="AI207" i="8"/>
  <c r="AJ207" i="8"/>
  <c r="AK207" i="8"/>
  <c r="AL207" i="8"/>
  <c r="AM207" i="8"/>
  <c r="AH208" i="8"/>
  <c r="AI208" i="8"/>
  <c r="AJ208" i="8"/>
  <c r="AK208" i="8"/>
  <c r="AL208" i="8"/>
  <c r="AM208" i="8"/>
  <c r="AH209" i="8"/>
  <c r="AI209" i="8"/>
  <c r="AJ209" i="8"/>
  <c r="AK209" i="8"/>
  <c r="AL209" i="8"/>
  <c r="AM209" i="8"/>
  <c r="AH210" i="8"/>
  <c r="AI210" i="8"/>
  <c r="AJ210" i="8"/>
  <c r="AK210" i="8"/>
  <c r="AL210" i="8"/>
  <c r="AM210" i="8"/>
  <c r="AH211" i="8"/>
  <c r="AI211" i="8"/>
  <c r="AJ211" i="8"/>
  <c r="AK211" i="8"/>
  <c r="AL211" i="8"/>
  <c r="AM211" i="8"/>
  <c r="AH212" i="8"/>
  <c r="AI212" i="8"/>
  <c r="AJ212" i="8"/>
  <c r="AK212" i="8"/>
  <c r="AL212" i="8"/>
  <c r="AM212" i="8"/>
  <c r="AH213" i="8"/>
  <c r="AI213" i="8"/>
  <c r="AJ213" i="8"/>
  <c r="AK213" i="8"/>
  <c r="AL213" i="8"/>
  <c r="AM213" i="8"/>
  <c r="AH214" i="8"/>
  <c r="AI214" i="8"/>
  <c r="AJ214" i="8"/>
  <c r="AK214" i="8"/>
  <c r="AL214" i="8"/>
  <c r="AM214" i="8"/>
  <c r="AH215" i="8"/>
  <c r="AI215" i="8"/>
  <c r="AJ215" i="8"/>
  <c r="AK215" i="8"/>
  <c r="AL215" i="8"/>
  <c r="AM215" i="8"/>
  <c r="AH216" i="8"/>
  <c r="AI216" i="8"/>
  <c r="AJ216" i="8"/>
  <c r="AK216" i="8"/>
  <c r="AL216" i="8"/>
  <c r="AM216" i="8"/>
  <c r="AH217" i="8"/>
  <c r="AI217" i="8"/>
  <c r="AJ217" i="8"/>
  <c r="AK217" i="8"/>
  <c r="AL217" i="8"/>
  <c r="AM217" i="8"/>
  <c r="AH218" i="8"/>
  <c r="AI218" i="8"/>
  <c r="AJ218" i="8"/>
  <c r="AK218" i="8"/>
  <c r="AL218" i="8"/>
  <c r="AM218" i="8"/>
  <c r="AH219" i="8"/>
  <c r="AI219" i="8"/>
  <c r="AJ219" i="8"/>
  <c r="AK219" i="8"/>
  <c r="AL219" i="8"/>
  <c r="AM219" i="8"/>
  <c r="AH220" i="8"/>
  <c r="AI220" i="8"/>
  <c r="AJ220" i="8"/>
  <c r="AK220" i="8"/>
  <c r="AL220" i="8"/>
  <c r="AM220" i="8"/>
  <c r="AH221" i="8"/>
  <c r="AI221" i="8"/>
  <c r="AJ221" i="8"/>
  <c r="AK221" i="8"/>
  <c r="AL221" i="8"/>
  <c r="AM221" i="8"/>
  <c r="AH222" i="8"/>
  <c r="AI222" i="8"/>
  <c r="AJ222" i="8"/>
  <c r="AK222" i="8"/>
  <c r="AL222" i="8"/>
  <c r="AM222" i="8"/>
  <c r="AH223" i="8"/>
  <c r="AI223" i="8"/>
  <c r="AJ223" i="8"/>
  <c r="AK223" i="8"/>
  <c r="AL223" i="8"/>
  <c r="AM223" i="8"/>
  <c r="AH224" i="8"/>
  <c r="AI224" i="8"/>
  <c r="AJ224" i="8"/>
  <c r="AK224" i="8"/>
  <c r="AL224" i="8"/>
  <c r="AM224" i="8"/>
  <c r="AH225" i="8"/>
  <c r="AI225" i="8"/>
  <c r="AJ225" i="8"/>
  <c r="AK225" i="8"/>
  <c r="AL225" i="8"/>
  <c r="AM225" i="8"/>
  <c r="AH226" i="8"/>
  <c r="AI226" i="8"/>
  <c r="AJ226" i="8"/>
  <c r="AK226" i="8"/>
  <c r="AL226" i="8"/>
  <c r="AM226" i="8"/>
  <c r="AH227" i="8"/>
  <c r="AI227" i="8"/>
  <c r="AJ227" i="8"/>
  <c r="AK227" i="8"/>
  <c r="AL227" i="8"/>
  <c r="AM227" i="8"/>
  <c r="AH228" i="8"/>
  <c r="AI228" i="8"/>
  <c r="AJ228" i="8"/>
  <c r="AK228" i="8"/>
  <c r="AL228" i="8"/>
  <c r="AM228" i="8"/>
  <c r="AH229" i="8"/>
  <c r="AI229" i="8"/>
  <c r="AJ229" i="8"/>
  <c r="AK229" i="8"/>
  <c r="AL229" i="8"/>
  <c r="AM229" i="8"/>
  <c r="AH230" i="8"/>
  <c r="AI230" i="8"/>
  <c r="AJ230" i="8"/>
  <c r="AK230" i="8"/>
  <c r="AL230" i="8"/>
  <c r="AM230" i="8"/>
  <c r="AH231" i="8"/>
  <c r="AI231" i="8"/>
  <c r="AJ231" i="8"/>
  <c r="AK231" i="8"/>
  <c r="AL231" i="8"/>
  <c r="AM231" i="8"/>
  <c r="AH232" i="8"/>
  <c r="AI232" i="8"/>
  <c r="AJ232" i="8"/>
  <c r="AK232" i="8"/>
  <c r="AL232" i="8"/>
  <c r="AM232" i="8"/>
  <c r="AH233" i="8"/>
  <c r="AI233" i="8"/>
  <c r="AJ233" i="8"/>
  <c r="AK233" i="8"/>
  <c r="AL233" i="8"/>
  <c r="AM233" i="8"/>
  <c r="AH234" i="8"/>
  <c r="AI234" i="8"/>
  <c r="AJ234" i="8"/>
  <c r="AK234" i="8"/>
  <c r="AL234" i="8"/>
  <c r="AM234" i="8"/>
  <c r="AH235" i="8"/>
  <c r="AI235" i="8"/>
  <c r="AJ235" i="8"/>
  <c r="AK235" i="8"/>
  <c r="AL235" i="8"/>
  <c r="AM235" i="8"/>
  <c r="AH236" i="8"/>
  <c r="AI236" i="8"/>
  <c r="AJ236" i="8"/>
  <c r="AK236" i="8"/>
  <c r="AL236" i="8"/>
  <c r="AM236" i="8"/>
  <c r="AH237" i="8"/>
  <c r="AI237" i="8"/>
  <c r="AJ237" i="8"/>
  <c r="AK237" i="8"/>
  <c r="AL237" i="8"/>
  <c r="AM237" i="8"/>
  <c r="AH238" i="8"/>
  <c r="AI238" i="8"/>
  <c r="AJ238" i="8"/>
  <c r="AK238" i="8"/>
  <c r="AL238" i="8"/>
  <c r="AM238" i="8"/>
  <c r="AH239" i="8"/>
  <c r="AI239" i="8"/>
  <c r="AJ239" i="8"/>
  <c r="AK239" i="8"/>
  <c r="AL239" i="8"/>
  <c r="AM239" i="8"/>
  <c r="AH240" i="8"/>
  <c r="AI240" i="8"/>
  <c r="AJ240" i="8"/>
  <c r="AK240" i="8"/>
  <c r="AL240" i="8"/>
  <c r="AM240" i="8"/>
  <c r="AH241" i="8"/>
  <c r="AI241" i="8"/>
  <c r="AJ241" i="8"/>
  <c r="AK241" i="8"/>
  <c r="AL241" i="8"/>
  <c r="AM241" i="8"/>
  <c r="AH242" i="8"/>
  <c r="AI242" i="8"/>
  <c r="AJ242" i="8"/>
  <c r="AK242" i="8"/>
  <c r="AL242" i="8"/>
  <c r="AM242" i="8"/>
  <c r="AH243" i="8"/>
  <c r="AI243" i="8"/>
  <c r="AJ243" i="8"/>
  <c r="AK243" i="8"/>
  <c r="AL243" i="8"/>
  <c r="AM243" i="8"/>
  <c r="AH244" i="8"/>
  <c r="AI244" i="8"/>
  <c r="AJ244" i="8"/>
  <c r="AK244" i="8"/>
  <c r="AL244" i="8"/>
  <c r="AM244" i="8"/>
  <c r="AH245" i="8"/>
  <c r="AI245" i="8"/>
  <c r="AJ245" i="8"/>
  <c r="AK245" i="8"/>
  <c r="AL245" i="8"/>
  <c r="AM245" i="8"/>
  <c r="AH246" i="8"/>
  <c r="AI246" i="8"/>
  <c r="AJ246" i="8"/>
  <c r="AK246" i="8"/>
  <c r="AL246" i="8"/>
  <c r="AM246" i="8"/>
  <c r="AH247" i="8"/>
  <c r="AI247" i="8"/>
  <c r="AJ247" i="8"/>
  <c r="AK247" i="8"/>
  <c r="AL247" i="8"/>
  <c r="AM247" i="8"/>
  <c r="AH248" i="8"/>
  <c r="AI248" i="8"/>
  <c r="AJ248" i="8"/>
  <c r="AK248" i="8"/>
  <c r="AL248" i="8"/>
  <c r="AM248" i="8"/>
  <c r="AH249" i="8"/>
  <c r="AI249" i="8"/>
  <c r="AJ249" i="8"/>
  <c r="AK249" i="8"/>
  <c r="AL249" i="8"/>
  <c r="AM249" i="8"/>
  <c r="AH250" i="8"/>
  <c r="AI250" i="8"/>
  <c r="AJ250" i="8"/>
  <c r="AK250" i="8"/>
  <c r="AL250" i="8"/>
  <c r="AM250" i="8"/>
  <c r="AH251" i="8"/>
  <c r="AI251" i="8"/>
  <c r="AJ251" i="8"/>
  <c r="AK251" i="8"/>
  <c r="AL251" i="8"/>
  <c r="AM251" i="8"/>
  <c r="AH252" i="8"/>
  <c r="AI252" i="8"/>
  <c r="AJ252" i="8"/>
  <c r="AK252" i="8"/>
  <c r="AL252" i="8"/>
  <c r="AM252" i="8"/>
  <c r="AH253" i="8"/>
  <c r="AI253" i="8"/>
  <c r="AJ253" i="8"/>
  <c r="AK253" i="8"/>
  <c r="AL253" i="8"/>
  <c r="AM253" i="8"/>
  <c r="AH254" i="8"/>
  <c r="AI254" i="8"/>
  <c r="AJ254" i="8"/>
  <c r="AK254" i="8"/>
  <c r="AL254" i="8"/>
  <c r="AM254" i="8"/>
  <c r="AH255" i="8"/>
  <c r="AI255" i="8"/>
  <c r="AJ255" i="8"/>
  <c r="AK255" i="8"/>
  <c r="AL255" i="8"/>
  <c r="AM255" i="8"/>
  <c r="AH256" i="8"/>
  <c r="AI256" i="8"/>
  <c r="AJ256" i="8"/>
  <c r="AK256" i="8"/>
  <c r="AL256" i="8"/>
  <c r="AM256" i="8"/>
  <c r="AH257" i="8"/>
  <c r="AI257" i="8"/>
  <c r="AJ257" i="8"/>
  <c r="AK257" i="8"/>
  <c r="AL257" i="8"/>
  <c r="AM257" i="8"/>
  <c r="AH258" i="8"/>
  <c r="AI258" i="8"/>
  <c r="AJ258" i="8"/>
  <c r="AK258" i="8"/>
  <c r="AL258" i="8"/>
  <c r="AM258" i="8"/>
  <c r="AH259" i="8"/>
  <c r="AI259" i="8"/>
  <c r="AJ259" i="8"/>
  <c r="AK259" i="8"/>
  <c r="AL259" i="8"/>
  <c r="AM259" i="8"/>
  <c r="AH260" i="8"/>
  <c r="AI260" i="8"/>
  <c r="AJ260" i="8"/>
  <c r="AK260" i="8"/>
  <c r="AL260" i="8"/>
  <c r="AM260" i="8"/>
  <c r="AH261" i="8"/>
  <c r="AI261" i="8"/>
  <c r="AJ261" i="8"/>
  <c r="AK261" i="8"/>
  <c r="AL261" i="8"/>
  <c r="AM261" i="8"/>
  <c r="AH262" i="8"/>
  <c r="AI262" i="8"/>
  <c r="AJ262" i="8"/>
  <c r="AK262" i="8"/>
  <c r="AL262" i="8"/>
  <c r="AM262" i="8"/>
  <c r="AH263" i="8"/>
  <c r="AI263" i="8"/>
  <c r="AJ263" i="8"/>
  <c r="AK263" i="8"/>
  <c r="AL263" i="8"/>
  <c r="AM263" i="8"/>
  <c r="AH264" i="8"/>
  <c r="AI264" i="8"/>
  <c r="AJ264" i="8"/>
  <c r="AK264" i="8"/>
  <c r="AL264" i="8"/>
  <c r="AM264" i="8"/>
  <c r="AH265" i="8"/>
  <c r="AI265" i="8"/>
  <c r="AJ265" i="8"/>
  <c r="AK265" i="8"/>
  <c r="AL265" i="8"/>
  <c r="AM265" i="8"/>
  <c r="AH266" i="8"/>
  <c r="AI266" i="8"/>
  <c r="AJ266" i="8"/>
  <c r="AK266" i="8"/>
  <c r="AL266" i="8"/>
  <c r="AM266" i="8"/>
  <c r="AH267" i="8"/>
  <c r="AI267" i="8"/>
  <c r="AJ267" i="8"/>
  <c r="AK267" i="8"/>
  <c r="AL267" i="8"/>
  <c r="AM267" i="8"/>
  <c r="AH268" i="8"/>
  <c r="AI268" i="8"/>
  <c r="AJ268" i="8"/>
  <c r="AK268" i="8"/>
  <c r="AL268" i="8"/>
  <c r="AM268" i="8"/>
  <c r="AH269" i="8"/>
  <c r="AI269" i="8"/>
  <c r="AJ269" i="8"/>
  <c r="AK269" i="8"/>
  <c r="AL269" i="8"/>
  <c r="AM269" i="8"/>
  <c r="AH270" i="8"/>
  <c r="AI270" i="8"/>
  <c r="AJ270" i="8"/>
  <c r="AK270" i="8"/>
  <c r="AL270" i="8"/>
  <c r="AM270" i="8"/>
  <c r="AH271" i="8"/>
  <c r="AI271" i="8"/>
  <c r="AJ271" i="8"/>
  <c r="AK271" i="8"/>
  <c r="AL271" i="8"/>
  <c r="AM271" i="8"/>
  <c r="AH272" i="8"/>
  <c r="AI272" i="8"/>
  <c r="AJ272" i="8"/>
  <c r="AK272" i="8"/>
  <c r="AL272" i="8"/>
  <c r="AM272" i="8"/>
  <c r="AH273" i="8"/>
  <c r="AI273" i="8"/>
  <c r="AJ273" i="8"/>
  <c r="AK273" i="8"/>
  <c r="AL273" i="8"/>
  <c r="AM273" i="8"/>
  <c r="AH274" i="8"/>
  <c r="AI274" i="8"/>
  <c r="AJ274" i="8"/>
  <c r="AK274" i="8"/>
  <c r="AL274" i="8"/>
  <c r="AM274" i="8"/>
  <c r="AH275" i="8"/>
  <c r="AI275" i="8"/>
  <c r="AJ275" i="8"/>
  <c r="AK275" i="8"/>
  <c r="AL275" i="8"/>
  <c r="AM275" i="8"/>
  <c r="AH276" i="8"/>
  <c r="AI276" i="8"/>
  <c r="AJ276" i="8"/>
  <c r="AK276" i="8"/>
  <c r="AL276" i="8"/>
  <c r="AM276" i="8"/>
  <c r="AH277" i="8"/>
  <c r="AI277" i="8"/>
  <c r="AJ277" i="8"/>
  <c r="AK277" i="8"/>
  <c r="AL277" i="8"/>
  <c r="AM277" i="8"/>
  <c r="AH278" i="8"/>
  <c r="AI278" i="8"/>
  <c r="AJ278" i="8"/>
  <c r="AK278" i="8"/>
  <c r="AL278" i="8"/>
  <c r="AM278" i="8"/>
  <c r="AH279" i="8"/>
  <c r="AI279" i="8"/>
  <c r="AJ279" i="8"/>
  <c r="AK279" i="8"/>
  <c r="AL279" i="8"/>
  <c r="AM279" i="8"/>
  <c r="AH280" i="8"/>
  <c r="AI280" i="8"/>
  <c r="AJ280" i="8"/>
  <c r="AK280" i="8"/>
  <c r="AL280" i="8"/>
  <c r="AM280" i="8"/>
  <c r="AH281" i="8"/>
  <c r="AI281" i="8"/>
  <c r="AJ281" i="8"/>
  <c r="AK281" i="8"/>
  <c r="AL281" i="8"/>
  <c r="AM281" i="8"/>
  <c r="AH282" i="8"/>
  <c r="AI282" i="8"/>
  <c r="AJ282" i="8"/>
  <c r="AK282" i="8"/>
  <c r="AL282" i="8"/>
  <c r="AM282" i="8"/>
  <c r="AH283" i="8"/>
  <c r="AI283" i="8"/>
  <c r="AJ283" i="8"/>
  <c r="AK283" i="8"/>
  <c r="AL283" i="8"/>
  <c r="AM283" i="8"/>
  <c r="AH284" i="8"/>
  <c r="AI284" i="8"/>
  <c r="AJ284" i="8"/>
  <c r="AK284" i="8"/>
  <c r="AL284" i="8"/>
  <c r="AM284" i="8"/>
  <c r="AH285" i="8"/>
  <c r="AI285" i="8"/>
  <c r="AJ285" i="8"/>
  <c r="AK285" i="8"/>
  <c r="AL285" i="8"/>
  <c r="AM285" i="8"/>
  <c r="AH286" i="8"/>
  <c r="AI286" i="8"/>
  <c r="AJ286" i="8"/>
  <c r="AK286" i="8"/>
  <c r="AL286" i="8"/>
  <c r="AM286" i="8"/>
  <c r="AH287" i="8"/>
  <c r="AI287" i="8"/>
  <c r="AJ287" i="8"/>
  <c r="AK287" i="8"/>
  <c r="AL287" i="8"/>
  <c r="AM287" i="8"/>
  <c r="AH288" i="8"/>
  <c r="AI288" i="8"/>
  <c r="AJ288" i="8"/>
  <c r="AK288" i="8"/>
  <c r="AL288" i="8"/>
  <c r="AM288" i="8"/>
  <c r="AH289" i="8"/>
  <c r="AI289" i="8"/>
  <c r="AJ289" i="8"/>
  <c r="AK289" i="8"/>
  <c r="AL289" i="8"/>
  <c r="AM289" i="8"/>
  <c r="AH290" i="8"/>
  <c r="AI290" i="8"/>
  <c r="AJ290" i="8"/>
  <c r="AK290" i="8"/>
  <c r="AL290" i="8"/>
  <c r="AM290" i="8"/>
  <c r="AH291" i="8"/>
  <c r="AI291" i="8"/>
  <c r="AJ291" i="8"/>
  <c r="AK291" i="8"/>
  <c r="AL291" i="8"/>
  <c r="AM291" i="8"/>
  <c r="AH292" i="8"/>
  <c r="AI292" i="8"/>
  <c r="AJ292" i="8"/>
  <c r="AK292" i="8"/>
  <c r="AL292" i="8"/>
  <c r="AM292" i="8"/>
  <c r="AH293" i="8"/>
  <c r="AI293" i="8"/>
  <c r="AJ293" i="8"/>
  <c r="AK293" i="8"/>
  <c r="AL293" i="8"/>
  <c r="AM293" i="8"/>
  <c r="AH294" i="8"/>
  <c r="AI294" i="8"/>
  <c r="AJ294" i="8"/>
  <c r="AK294" i="8"/>
  <c r="AL294" i="8"/>
  <c r="AM294" i="8"/>
  <c r="AH295" i="8"/>
  <c r="AI295" i="8"/>
  <c r="AJ295" i="8"/>
  <c r="AK295" i="8"/>
  <c r="AL295" i="8"/>
  <c r="AM295" i="8"/>
  <c r="AH296" i="8"/>
  <c r="AI296" i="8"/>
  <c r="AJ296" i="8"/>
  <c r="AK296" i="8"/>
  <c r="AL296" i="8"/>
  <c r="AM296" i="8"/>
  <c r="AH297" i="8"/>
  <c r="AI297" i="8"/>
  <c r="AJ297" i="8"/>
  <c r="AK297" i="8"/>
  <c r="AL297" i="8"/>
  <c r="AM297" i="8"/>
  <c r="AH298" i="8"/>
  <c r="AI298" i="8"/>
  <c r="AJ298" i="8"/>
  <c r="AK298" i="8"/>
  <c r="AL298" i="8"/>
  <c r="AM298" i="8"/>
  <c r="AH299" i="8"/>
  <c r="AI299" i="8"/>
  <c r="AJ299" i="8"/>
  <c r="AK299" i="8"/>
  <c r="AL299" i="8"/>
  <c r="AM299" i="8"/>
  <c r="AH300" i="8"/>
  <c r="AI300" i="8"/>
  <c r="AJ300" i="8"/>
  <c r="AK300" i="8"/>
  <c r="AL300" i="8"/>
  <c r="AM300" i="8"/>
  <c r="AH301" i="8"/>
  <c r="AI301" i="8"/>
  <c r="AJ301" i="8"/>
  <c r="AK301" i="8"/>
  <c r="AL301" i="8"/>
  <c r="AM301" i="8"/>
  <c r="AH302" i="8"/>
  <c r="AI302" i="8"/>
  <c r="AJ302" i="8"/>
  <c r="AK302" i="8"/>
  <c r="AL302" i="8"/>
  <c r="AM302" i="8"/>
  <c r="AH303" i="8"/>
  <c r="AI303" i="8"/>
  <c r="AJ303" i="8"/>
  <c r="AK303" i="8"/>
  <c r="AL303" i="8"/>
  <c r="AM303" i="8"/>
  <c r="AH304" i="8"/>
  <c r="AI304" i="8"/>
  <c r="AJ304" i="8"/>
  <c r="AK304" i="8"/>
  <c r="AL304" i="8"/>
  <c r="AM304" i="8"/>
  <c r="AH305" i="8"/>
  <c r="AI305" i="8"/>
  <c r="AJ305" i="8"/>
  <c r="AK305" i="8"/>
  <c r="AL305" i="8"/>
  <c r="AM305" i="8"/>
  <c r="AH306" i="8"/>
  <c r="AI306" i="8"/>
  <c r="AJ306" i="8"/>
  <c r="AK306" i="8"/>
  <c r="AL306" i="8"/>
  <c r="AM306" i="8"/>
  <c r="AH307" i="8"/>
  <c r="AI307" i="8"/>
  <c r="AJ307" i="8"/>
  <c r="AK307" i="8"/>
  <c r="AL307" i="8"/>
  <c r="AM307" i="8"/>
  <c r="AH308" i="8"/>
  <c r="AI308" i="8"/>
  <c r="AJ308" i="8"/>
  <c r="AK308" i="8"/>
  <c r="AL308" i="8"/>
  <c r="AM308" i="8"/>
  <c r="AH309" i="8"/>
  <c r="AI309" i="8"/>
  <c r="AJ309" i="8"/>
  <c r="AK309" i="8"/>
  <c r="AL309" i="8"/>
  <c r="AM309" i="8"/>
  <c r="AH310" i="8"/>
  <c r="AI310" i="8"/>
  <c r="AJ310" i="8"/>
  <c r="AK310" i="8"/>
  <c r="AL310" i="8"/>
  <c r="AM310" i="8"/>
  <c r="AH311" i="8"/>
  <c r="AI311" i="8"/>
  <c r="AJ311" i="8"/>
  <c r="AK311" i="8"/>
  <c r="AL311" i="8"/>
  <c r="AM311" i="8"/>
  <c r="AH312" i="8"/>
  <c r="AI312" i="8"/>
  <c r="AJ312" i="8"/>
  <c r="AK312" i="8"/>
  <c r="AL312" i="8"/>
  <c r="AM312" i="8"/>
  <c r="AH313" i="8"/>
  <c r="AI313" i="8"/>
  <c r="AJ313" i="8"/>
  <c r="AK313" i="8"/>
  <c r="AL313" i="8"/>
  <c r="AM313" i="8"/>
  <c r="AH314" i="8"/>
  <c r="AI314" i="8"/>
  <c r="AJ314" i="8"/>
  <c r="AK314" i="8"/>
  <c r="AL314" i="8"/>
  <c r="AM314" i="8"/>
  <c r="AH315" i="8"/>
  <c r="AI315" i="8"/>
  <c r="AJ315" i="8"/>
  <c r="AK315" i="8"/>
  <c r="AL315" i="8"/>
  <c r="AM315" i="8"/>
  <c r="AH316" i="8"/>
  <c r="AI316" i="8"/>
  <c r="AJ316" i="8"/>
  <c r="AK316" i="8"/>
  <c r="AL316" i="8"/>
  <c r="AM316" i="8"/>
  <c r="AH317" i="8"/>
  <c r="AI317" i="8"/>
  <c r="AJ317" i="8"/>
  <c r="AK317" i="8"/>
  <c r="AL317" i="8"/>
  <c r="AM317" i="8"/>
  <c r="AH318" i="8"/>
  <c r="AI318" i="8"/>
  <c r="AJ318" i="8"/>
  <c r="AK318" i="8"/>
  <c r="AL318" i="8"/>
  <c r="AM318" i="8"/>
  <c r="AH319" i="8"/>
  <c r="AI319" i="8"/>
  <c r="AJ319" i="8"/>
  <c r="AK319" i="8"/>
  <c r="AL319" i="8"/>
  <c r="AM319" i="8"/>
  <c r="AH320" i="8"/>
  <c r="AI320" i="8"/>
  <c r="AJ320" i="8"/>
  <c r="AK320" i="8"/>
  <c r="AL320" i="8"/>
  <c r="AM320" i="8"/>
  <c r="AH321" i="8"/>
  <c r="AI321" i="8"/>
  <c r="AJ321" i="8"/>
  <c r="AK321" i="8"/>
  <c r="AL321" i="8"/>
  <c r="AM321" i="8"/>
  <c r="AH322" i="8"/>
  <c r="AI322" i="8"/>
  <c r="AJ322" i="8"/>
  <c r="AK322" i="8"/>
  <c r="AL322" i="8"/>
  <c r="AM322" i="8"/>
  <c r="AH323" i="8"/>
  <c r="AI323" i="8"/>
  <c r="AJ323" i="8"/>
  <c r="AK323" i="8"/>
  <c r="AL323" i="8"/>
  <c r="AM323" i="8"/>
  <c r="AH324" i="8"/>
  <c r="AI324" i="8"/>
  <c r="AJ324" i="8"/>
  <c r="AK324" i="8"/>
  <c r="AL324" i="8"/>
  <c r="AM324" i="8"/>
  <c r="AH325" i="8"/>
  <c r="AI325" i="8"/>
  <c r="AJ325" i="8"/>
  <c r="AK325" i="8"/>
  <c r="AL325" i="8"/>
  <c r="AM325" i="8"/>
  <c r="AH326" i="8"/>
  <c r="AI326" i="8"/>
  <c r="AJ326" i="8"/>
  <c r="AK326" i="8"/>
  <c r="AL326" i="8"/>
  <c r="AM326" i="8"/>
  <c r="AH327" i="8"/>
  <c r="AI327" i="8"/>
  <c r="AJ327" i="8"/>
  <c r="AK327" i="8"/>
  <c r="AL327" i="8"/>
  <c r="AM327" i="8"/>
  <c r="AH328" i="8"/>
  <c r="AI328" i="8"/>
  <c r="AJ328" i="8"/>
  <c r="AK328" i="8"/>
  <c r="AL328" i="8"/>
  <c r="AM328" i="8"/>
  <c r="AH329" i="8"/>
  <c r="AI329" i="8"/>
  <c r="AJ329" i="8"/>
  <c r="AK329" i="8"/>
  <c r="AL329" i="8"/>
  <c r="AM329" i="8"/>
  <c r="AH330" i="8"/>
  <c r="AI330" i="8"/>
  <c r="AJ330" i="8"/>
  <c r="AK330" i="8"/>
  <c r="AL330" i="8"/>
  <c r="AM330" i="8"/>
  <c r="AH331" i="8"/>
  <c r="AI331" i="8"/>
  <c r="AJ331" i="8"/>
  <c r="AK331" i="8"/>
  <c r="AL331" i="8"/>
  <c r="AM331" i="8"/>
  <c r="AH332" i="8"/>
  <c r="AI332" i="8"/>
  <c r="AJ332" i="8"/>
  <c r="AK332" i="8"/>
  <c r="AL332" i="8"/>
  <c r="AM332" i="8"/>
  <c r="AH333" i="8"/>
  <c r="AI333" i="8"/>
  <c r="AJ333" i="8"/>
  <c r="AK333" i="8"/>
  <c r="AL333" i="8"/>
  <c r="AM333" i="8"/>
  <c r="AH334" i="8"/>
  <c r="AI334" i="8"/>
  <c r="AJ334" i="8"/>
  <c r="AK334" i="8"/>
  <c r="AL334" i="8"/>
  <c r="AM334" i="8"/>
  <c r="AH335" i="8"/>
  <c r="AI335" i="8"/>
  <c r="AJ335" i="8"/>
  <c r="AK335" i="8"/>
  <c r="AL335" i="8"/>
  <c r="AM335" i="8"/>
  <c r="AH336" i="8"/>
  <c r="AI336" i="8"/>
  <c r="AJ336" i="8"/>
  <c r="AK336" i="8"/>
  <c r="AL336" i="8"/>
  <c r="AM336" i="8"/>
  <c r="AH337" i="8"/>
  <c r="AI337" i="8"/>
  <c r="AJ337" i="8"/>
  <c r="AK337" i="8"/>
  <c r="AL337" i="8"/>
  <c r="AM337" i="8"/>
  <c r="AH338" i="8"/>
  <c r="AI338" i="8"/>
  <c r="AJ338" i="8"/>
  <c r="AK338" i="8"/>
  <c r="AL338" i="8"/>
  <c r="AM338" i="8"/>
  <c r="AH339" i="8"/>
  <c r="AI339" i="8"/>
  <c r="AJ339" i="8"/>
  <c r="AK339" i="8"/>
  <c r="AL339" i="8"/>
  <c r="AM339" i="8"/>
  <c r="AH340" i="8"/>
  <c r="AI340" i="8"/>
  <c r="AJ340" i="8"/>
  <c r="AK340" i="8"/>
  <c r="AL340" i="8"/>
  <c r="AM340" i="8"/>
  <c r="AH341" i="8"/>
  <c r="AI341" i="8"/>
  <c r="AJ341" i="8"/>
  <c r="AK341" i="8"/>
  <c r="AL341" i="8"/>
  <c r="AM341" i="8"/>
  <c r="AH342" i="8"/>
  <c r="AI342" i="8"/>
  <c r="AJ342" i="8"/>
  <c r="AK342" i="8"/>
  <c r="AL342" i="8"/>
  <c r="AM342" i="8"/>
  <c r="AH343" i="8"/>
  <c r="AI343" i="8"/>
  <c r="AJ343" i="8"/>
  <c r="AK343" i="8"/>
  <c r="AL343" i="8"/>
  <c r="AM343" i="8"/>
  <c r="AH344" i="8"/>
  <c r="AI344" i="8"/>
  <c r="AJ344" i="8"/>
  <c r="AK344" i="8"/>
  <c r="AL344" i="8"/>
  <c r="AM344" i="8"/>
  <c r="AH345" i="8"/>
  <c r="AI345" i="8"/>
  <c r="AJ345" i="8"/>
  <c r="AK345" i="8"/>
  <c r="AL345" i="8"/>
  <c r="AM345" i="8"/>
  <c r="AH346" i="8"/>
  <c r="AI346" i="8"/>
  <c r="AJ346" i="8"/>
  <c r="AK346" i="8"/>
  <c r="AL346" i="8"/>
  <c r="AM346" i="8"/>
  <c r="AH347" i="8"/>
  <c r="AI347" i="8"/>
  <c r="AJ347" i="8"/>
  <c r="AK347" i="8"/>
  <c r="AL347" i="8"/>
  <c r="AM347" i="8"/>
  <c r="AH348" i="8"/>
  <c r="AI348" i="8"/>
  <c r="AJ348" i="8"/>
  <c r="AK348" i="8"/>
  <c r="AL348" i="8"/>
  <c r="AM348" i="8"/>
  <c r="AH349" i="8"/>
  <c r="AI349" i="8"/>
  <c r="AJ349" i="8"/>
  <c r="AK349" i="8"/>
  <c r="AL349" i="8"/>
  <c r="AM349" i="8"/>
  <c r="AH350" i="8"/>
  <c r="AI350" i="8"/>
  <c r="AJ350" i="8"/>
  <c r="AK350" i="8"/>
  <c r="AL350" i="8"/>
  <c r="AM350" i="8"/>
  <c r="AH351" i="8"/>
  <c r="AI351" i="8"/>
  <c r="AJ351" i="8"/>
  <c r="AK351" i="8"/>
  <c r="AL351" i="8"/>
  <c r="AM351" i="8"/>
  <c r="AH352" i="8"/>
  <c r="AI352" i="8"/>
  <c r="AJ352" i="8"/>
  <c r="AK352" i="8"/>
  <c r="AL352" i="8"/>
  <c r="AM352" i="8"/>
  <c r="AH353" i="8"/>
  <c r="AI353" i="8"/>
  <c r="AJ353" i="8"/>
  <c r="AK353" i="8"/>
  <c r="AL353" i="8"/>
  <c r="AM353" i="8"/>
  <c r="AH354" i="8"/>
  <c r="AI354" i="8"/>
  <c r="AJ354" i="8"/>
  <c r="AK354" i="8"/>
  <c r="AL354" i="8"/>
  <c r="AM354" i="8"/>
  <c r="AH355" i="8"/>
  <c r="AI355" i="8"/>
  <c r="AJ355" i="8"/>
  <c r="AK355" i="8"/>
  <c r="AL355" i="8"/>
  <c r="AM355" i="8"/>
  <c r="AH356" i="8"/>
  <c r="AI356" i="8"/>
  <c r="AJ356" i="8"/>
  <c r="AK356" i="8"/>
  <c r="AL356" i="8"/>
  <c r="AM356" i="8"/>
  <c r="AH357" i="8"/>
  <c r="AI357" i="8"/>
  <c r="AJ357" i="8"/>
  <c r="AK357" i="8"/>
  <c r="AL357" i="8"/>
  <c r="AM357" i="8"/>
  <c r="AH358" i="8"/>
  <c r="AI358" i="8"/>
  <c r="AJ358" i="8"/>
  <c r="AK358" i="8"/>
  <c r="AL358" i="8"/>
  <c r="AM358" i="8"/>
  <c r="AH359" i="8"/>
  <c r="AI359" i="8"/>
  <c r="AJ359" i="8"/>
  <c r="AK359" i="8"/>
  <c r="AL359" i="8"/>
  <c r="AM359" i="8"/>
  <c r="AH360" i="8"/>
  <c r="AI360" i="8"/>
  <c r="AJ360" i="8"/>
  <c r="AK360" i="8"/>
  <c r="AL360" i="8"/>
  <c r="AM360" i="8"/>
  <c r="AH361" i="8"/>
  <c r="AI361" i="8"/>
  <c r="AJ361" i="8"/>
  <c r="AK361" i="8"/>
  <c r="AL361" i="8"/>
  <c r="AM361" i="8"/>
  <c r="AH362" i="8"/>
  <c r="AI362" i="8"/>
  <c r="AJ362" i="8"/>
  <c r="AK362" i="8"/>
  <c r="AL362" i="8"/>
  <c r="AM362" i="8"/>
  <c r="AH363" i="8"/>
  <c r="AI363" i="8"/>
  <c r="AJ363" i="8"/>
  <c r="AK363" i="8"/>
  <c r="AL363" i="8"/>
  <c r="AM363" i="8"/>
  <c r="AH364" i="8"/>
  <c r="AI364" i="8"/>
  <c r="AJ364" i="8"/>
  <c r="AK364" i="8"/>
  <c r="AL364" i="8"/>
  <c r="AM364" i="8"/>
  <c r="AH365" i="8"/>
  <c r="AI365" i="8"/>
  <c r="AJ365" i="8"/>
  <c r="AK365" i="8"/>
  <c r="AL365" i="8"/>
  <c r="AM365" i="8"/>
  <c r="AH366" i="8"/>
  <c r="AI366" i="8"/>
  <c r="AJ366" i="8"/>
  <c r="AK366" i="8"/>
  <c r="AL366" i="8"/>
  <c r="AM366" i="8"/>
  <c r="AH367" i="8"/>
  <c r="AI367" i="8"/>
  <c r="AJ367" i="8"/>
  <c r="AK367" i="8"/>
  <c r="AL367" i="8"/>
  <c r="AM367" i="8"/>
  <c r="AH368" i="8"/>
  <c r="AI368" i="8"/>
  <c r="AJ368" i="8"/>
  <c r="AK368" i="8"/>
  <c r="AL368" i="8"/>
  <c r="AM368" i="8"/>
  <c r="AH369" i="8"/>
  <c r="AI369" i="8"/>
  <c r="AJ369" i="8"/>
  <c r="AK369" i="8"/>
  <c r="AL369" i="8"/>
  <c r="AM369" i="8"/>
  <c r="AH370" i="8"/>
  <c r="AI370" i="8"/>
  <c r="AJ370" i="8"/>
  <c r="AK370" i="8"/>
  <c r="AL370" i="8"/>
  <c r="AM370" i="8"/>
  <c r="AH371" i="8"/>
  <c r="AI371" i="8"/>
  <c r="AJ371" i="8"/>
  <c r="AK371" i="8"/>
  <c r="AL371" i="8"/>
  <c r="AM371" i="8"/>
  <c r="AH372" i="8"/>
  <c r="AI372" i="8"/>
  <c r="AJ372" i="8"/>
  <c r="AK372" i="8"/>
  <c r="AL372" i="8"/>
  <c r="AM372" i="8"/>
  <c r="AH373" i="8"/>
  <c r="AI373" i="8"/>
  <c r="AJ373" i="8"/>
  <c r="AK373" i="8"/>
  <c r="AL373" i="8"/>
  <c r="AM373" i="8"/>
  <c r="AH374" i="8"/>
  <c r="AI374" i="8"/>
  <c r="AJ374" i="8"/>
  <c r="AK374" i="8"/>
  <c r="AL374" i="8"/>
  <c r="AM374" i="8"/>
  <c r="AH375" i="8"/>
  <c r="AI375" i="8"/>
  <c r="AJ375" i="8"/>
  <c r="AK375" i="8"/>
  <c r="AL375" i="8"/>
  <c r="AM375" i="8"/>
  <c r="AH376" i="8"/>
  <c r="AI376" i="8"/>
  <c r="AJ376" i="8"/>
  <c r="AK376" i="8"/>
  <c r="AL376" i="8"/>
  <c r="AM376" i="8"/>
  <c r="AH377" i="8"/>
  <c r="AI377" i="8"/>
  <c r="AJ377" i="8"/>
  <c r="AK377" i="8"/>
  <c r="AL377" i="8"/>
  <c r="AM377" i="8"/>
  <c r="AH378" i="8"/>
  <c r="AI378" i="8"/>
  <c r="AJ378" i="8"/>
  <c r="AK378" i="8"/>
  <c r="AL378" i="8"/>
  <c r="AM378" i="8"/>
  <c r="AH379" i="8"/>
  <c r="AI379" i="8"/>
  <c r="AJ379" i="8"/>
  <c r="AK379" i="8"/>
  <c r="AL379" i="8"/>
  <c r="AM379" i="8"/>
  <c r="AH380" i="8"/>
  <c r="AI380" i="8"/>
  <c r="AJ380" i="8"/>
  <c r="AK380" i="8"/>
  <c r="AL380" i="8"/>
  <c r="AM380" i="8"/>
  <c r="AH381" i="8"/>
  <c r="AI381" i="8"/>
  <c r="AJ381" i="8"/>
  <c r="AK381" i="8"/>
  <c r="AL381" i="8"/>
  <c r="AM381" i="8"/>
  <c r="AH382" i="8"/>
  <c r="AI382" i="8"/>
  <c r="AJ382" i="8"/>
  <c r="AK382" i="8"/>
  <c r="AL382" i="8"/>
  <c r="AM382" i="8"/>
  <c r="AH383" i="8"/>
  <c r="AI383" i="8"/>
  <c r="AJ383" i="8"/>
  <c r="AK383" i="8"/>
  <c r="AL383" i="8"/>
  <c r="AM383" i="8"/>
  <c r="AH384" i="8"/>
  <c r="AI384" i="8"/>
  <c r="AJ384" i="8"/>
  <c r="AK384" i="8"/>
  <c r="AL384" i="8"/>
  <c r="AM384" i="8"/>
  <c r="AH385" i="8"/>
  <c r="AI385" i="8"/>
  <c r="AJ385" i="8"/>
  <c r="AK385" i="8"/>
  <c r="AL385" i="8"/>
  <c r="AM385" i="8"/>
  <c r="AH386" i="8"/>
  <c r="AI386" i="8"/>
  <c r="AJ386" i="8"/>
  <c r="AK386" i="8"/>
  <c r="AL386" i="8"/>
  <c r="AM386" i="8"/>
  <c r="AH387" i="8"/>
  <c r="AI387" i="8"/>
  <c r="AJ387" i="8"/>
  <c r="AK387" i="8"/>
  <c r="AL387" i="8"/>
  <c r="AM387" i="8"/>
  <c r="AH388" i="8"/>
  <c r="AI388" i="8"/>
  <c r="AJ388" i="8"/>
  <c r="AK388" i="8"/>
  <c r="AL388" i="8"/>
  <c r="AM388" i="8"/>
  <c r="AH389" i="8"/>
  <c r="AI389" i="8"/>
  <c r="AJ389" i="8"/>
  <c r="AK389" i="8"/>
  <c r="AL389" i="8"/>
  <c r="AM389" i="8"/>
  <c r="AH390" i="8"/>
  <c r="AI390" i="8"/>
  <c r="AJ390" i="8"/>
  <c r="AK390" i="8"/>
  <c r="AL390" i="8"/>
  <c r="AM390" i="8"/>
  <c r="AH391" i="8"/>
  <c r="AI391" i="8"/>
  <c r="AJ391" i="8"/>
  <c r="AK391" i="8"/>
  <c r="AL391" i="8"/>
  <c r="AM391" i="8"/>
  <c r="AH392" i="8"/>
  <c r="AI392" i="8"/>
  <c r="AJ392" i="8"/>
  <c r="AK392" i="8"/>
  <c r="AL392" i="8"/>
  <c r="AM392" i="8"/>
  <c r="AH393" i="8"/>
  <c r="AI393" i="8"/>
  <c r="AJ393" i="8"/>
  <c r="AK393" i="8"/>
  <c r="AL393" i="8"/>
  <c r="AM393" i="8"/>
  <c r="AH394" i="8"/>
  <c r="AI394" i="8"/>
  <c r="AJ394" i="8"/>
  <c r="AK394" i="8"/>
  <c r="AL394" i="8"/>
  <c r="AM394" i="8"/>
  <c r="AH395" i="8"/>
  <c r="AI395" i="8"/>
  <c r="AJ395" i="8"/>
  <c r="AK395" i="8"/>
  <c r="AL395" i="8"/>
  <c r="AM395" i="8"/>
  <c r="AH396" i="8"/>
  <c r="AI396" i="8"/>
  <c r="AJ396" i="8"/>
  <c r="AK396" i="8"/>
  <c r="AL396" i="8"/>
  <c r="AM396" i="8"/>
  <c r="AH397" i="8"/>
  <c r="AI397" i="8"/>
  <c r="AJ397" i="8"/>
  <c r="AK397" i="8"/>
  <c r="AL397" i="8"/>
  <c r="AM397" i="8"/>
  <c r="AH398" i="8"/>
  <c r="AI398" i="8"/>
  <c r="AJ398" i="8"/>
  <c r="AK398" i="8"/>
  <c r="AL398" i="8"/>
  <c r="AM398" i="8"/>
  <c r="AH399" i="8"/>
  <c r="AI399" i="8"/>
  <c r="AJ399" i="8"/>
  <c r="AK399" i="8"/>
  <c r="AL399" i="8"/>
  <c r="AM399" i="8"/>
  <c r="AH400" i="8"/>
  <c r="AI400" i="8"/>
  <c r="AJ400" i="8"/>
  <c r="AK400" i="8"/>
  <c r="AL400" i="8"/>
  <c r="AM400" i="8"/>
  <c r="AH401" i="8"/>
  <c r="AI401" i="8"/>
  <c r="AJ401" i="8"/>
  <c r="AK401" i="8"/>
  <c r="AL401" i="8"/>
  <c r="AM401" i="8"/>
  <c r="AH402" i="8"/>
  <c r="AI402" i="8"/>
  <c r="AJ402" i="8"/>
  <c r="AK402" i="8"/>
  <c r="AL402" i="8"/>
  <c r="AM402" i="8"/>
  <c r="AH403" i="8"/>
  <c r="AI403" i="8"/>
  <c r="AJ403" i="8"/>
  <c r="AK403" i="8"/>
  <c r="AL403" i="8"/>
  <c r="AM403" i="8"/>
  <c r="AH404" i="8"/>
  <c r="AI404" i="8"/>
  <c r="AJ404" i="8"/>
  <c r="AK404" i="8"/>
  <c r="AL404" i="8"/>
  <c r="AM404" i="8"/>
  <c r="AH405" i="8"/>
  <c r="AI405" i="8"/>
  <c r="AJ405" i="8"/>
  <c r="AK405" i="8"/>
  <c r="AL405" i="8"/>
  <c r="AM405" i="8"/>
  <c r="AH406" i="8"/>
  <c r="AI406" i="8"/>
  <c r="AJ406" i="8"/>
  <c r="AK406" i="8"/>
  <c r="AL406" i="8"/>
  <c r="AM406" i="8"/>
  <c r="AH407" i="8"/>
  <c r="AI407" i="8"/>
  <c r="AJ407" i="8"/>
  <c r="AK407" i="8"/>
  <c r="AL407" i="8"/>
  <c r="AM407" i="8"/>
  <c r="AH408" i="8"/>
  <c r="AI408" i="8"/>
  <c r="AJ408" i="8"/>
  <c r="AK408" i="8"/>
  <c r="AL408" i="8"/>
  <c r="AM408" i="8"/>
  <c r="AH409" i="8"/>
  <c r="AI409" i="8"/>
  <c r="AJ409" i="8"/>
  <c r="AK409" i="8"/>
  <c r="AL409" i="8"/>
  <c r="AM409" i="8"/>
  <c r="AH410" i="8"/>
  <c r="AI410" i="8"/>
  <c r="AJ410" i="8"/>
  <c r="AK410" i="8"/>
  <c r="AL410" i="8"/>
  <c r="AM410" i="8"/>
  <c r="AH411" i="8"/>
  <c r="AI411" i="8"/>
  <c r="AJ411" i="8"/>
  <c r="AK411" i="8"/>
  <c r="AL411" i="8"/>
  <c r="AM411" i="8"/>
  <c r="AH412" i="8"/>
  <c r="AI412" i="8"/>
  <c r="AJ412" i="8"/>
  <c r="AK412" i="8"/>
  <c r="AL412" i="8"/>
  <c r="AM412" i="8"/>
  <c r="AH413" i="8"/>
  <c r="AI413" i="8"/>
  <c r="AJ413" i="8"/>
  <c r="AK413" i="8"/>
  <c r="AL413" i="8"/>
  <c r="AM413" i="8"/>
  <c r="AH414" i="8"/>
  <c r="AI414" i="8"/>
  <c r="AJ414" i="8"/>
  <c r="AK414" i="8"/>
  <c r="AL414" i="8"/>
  <c r="AM414" i="8"/>
  <c r="AH415" i="8"/>
  <c r="AI415" i="8"/>
  <c r="AJ415" i="8"/>
  <c r="AK415" i="8"/>
  <c r="AL415" i="8"/>
  <c r="AM415" i="8"/>
  <c r="AH416" i="8"/>
  <c r="AI416" i="8"/>
  <c r="AJ416" i="8"/>
  <c r="AK416" i="8"/>
  <c r="AL416" i="8"/>
  <c r="AM416" i="8"/>
  <c r="AH417" i="8"/>
  <c r="AI417" i="8"/>
  <c r="AJ417" i="8"/>
  <c r="AK417" i="8"/>
  <c r="AL417" i="8"/>
  <c r="AM417" i="8"/>
  <c r="AH418" i="8"/>
  <c r="AI418" i="8"/>
  <c r="AJ418" i="8"/>
  <c r="AK418" i="8"/>
  <c r="AL418" i="8"/>
  <c r="AM418" i="8"/>
  <c r="AH419" i="8"/>
  <c r="AI419" i="8"/>
  <c r="AJ419" i="8"/>
  <c r="AK419" i="8"/>
  <c r="AL419" i="8"/>
  <c r="AM419" i="8"/>
  <c r="AH420" i="8"/>
  <c r="AI420" i="8"/>
  <c r="AJ420" i="8"/>
  <c r="AK420" i="8"/>
  <c r="AL420" i="8"/>
  <c r="AM420" i="8"/>
  <c r="AH421" i="8"/>
  <c r="AI421" i="8"/>
  <c r="AJ421" i="8"/>
  <c r="AK421" i="8"/>
  <c r="AL421" i="8"/>
  <c r="AM421" i="8"/>
  <c r="AH422" i="8"/>
  <c r="AI422" i="8"/>
  <c r="AJ422" i="8"/>
  <c r="AK422" i="8"/>
  <c r="AL422" i="8"/>
  <c r="AM422" i="8"/>
  <c r="AH423" i="8"/>
  <c r="AI423" i="8"/>
  <c r="AJ423" i="8"/>
  <c r="AK423" i="8"/>
  <c r="AL423" i="8"/>
  <c r="AM423" i="8"/>
  <c r="AH424" i="8"/>
  <c r="AI424" i="8"/>
  <c r="AJ424" i="8"/>
  <c r="AK424" i="8"/>
  <c r="AL424" i="8"/>
  <c r="AM424" i="8"/>
  <c r="AH425" i="8"/>
  <c r="AI425" i="8"/>
  <c r="AJ425" i="8"/>
  <c r="AK425" i="8"/>
  <c r="AL425" i="8"/>
  <c r="AM425" i="8"/>
  <c r="AH426" i="8"/>
  <c r="AI426" i="8"/>
  <c r="AJ426" i="8"/>
  <c r="AK426" i="8"/>
  <c r="AL426" i="8"/>
  <c r="AM426" i="8"/>
  <c r="AH427" i="8"/>
  <c r="AI427" i="8"/>
  <c r="AJ427" i="8"/>
  <c r="AK427" i="8"/>
  <c r="AL427" i="8"/>
  <c r="AM427" i="8"/>
  <c r="AH428" i="8"/>
  <c r="AI428" i="8"/>
  <c r="AJ428" i="8"/>
  <c r="AK428" i="8"/>
  <c r="AL428" i="8"/>
  <c r="AM428" i="8"/>
  <c r="AH429" i="8"/>
  <c r="AI429" i="8"/>
  <c r="AJ429" i="8"/>
  <c r="AK429" i="8"/>
  <c r="AL429" i="8"/>
  <c r="AM429" i="8"/>
  <c r="AH430" i="8"/>
  <c r="AI430" i="8"/>
  <c r="AJ430" i="8"/>
  <c r="AK430" i="8"/>
  <c r="AL430" i="8"/>
  <c r="AM430" i="8"/>
  <c r="AH431" i="8"/>
  <c r="AI431" i="8"/>
  <c r="AJ431" i="8"/>
  <c r="AK431" i="8"/>
  <c r="AL431" i="8"/>
  <c r="AM431" i="8"/>
  <c r="AH432" i="8"/>
  <c r="AI432" i="8"/>
  <c r="AJ432" i="8"/>
  <c r="AK432" i="8"/>
  <c r="AL432" i="8"/>
  <c r="AM432" i="8"/>
  <c r="AH433" i="8"/>
  <c r="AI433" i="8"/>
  <c r="AJ433" i="8"/>
  <c r="AK433" i="8"/>
  <c r="AL433" i="8"/>
  <c r="AM433" i="8"/>
  <c r="AH434" i="8"/>
  <c r="AI434" i="8"/>
  <c r="AJ434" i="8"/>
  <c r="AK434" i="8"/>
  <c r="AL434" i="8"/>
  <c r="AM434" i="8"/>
  <c r="AH435" i="8"/>
  <c r="AI435" i="8"/>
  <c r="AJ435" i="8"/>
  <c r="AK435" i="8"/>
  <c r="AL435" i="8"/>
  <c r="AM435" i="8"/>
  <c r="AH436" i="8"/>
  <c r="AI436" i="8"/>
  <c r="AJ436" i="8"/>
  <c r="AK436" i="8"/>
  <c r="AL436" i="8"/>
  <c r="AM436" i="8"/>
  <c r="AH437" i="8"/>
  <c r="AI437" i="8"/>
  <c r="AJ437" i="8"/>
  <c r="AK437" i="8"/>
  <c r="AL437" i="8"/>
  <c r="AM437" i="8"/>
  <c r="AH438" i="8"/>
  <c r="AI438" i="8"/>
  <c r="AJ438" i="8"/>
  <c r="AK438" i="8"/>
  <c r="AL438" i="8"/>
  <c r="AM438" i="8"/>
  <c r="AH439" i="8"/>
  <c r="AI439" i="8"/>
  <c r="AJ439" i="8"/>
  <c r="AK439" i="8"/>
  <c r="AL439" i="8"/>
  <c r="AM439" i="8"/>
  <c r="AH440" i="8"/>
  <c r="AI440" i="8"/>
  <c r="AJ440" i="8"/>
  <c r="AK440" i="8"/>
  <c r="AL440" i="8"/>
  <c r="AM440" i="8"/>
  <c r="AH441" i="8"/>
  <c r="AI441" i="8"/>
  <c r="AJ441" i="8"/>
  <c r="AK441" i="8"/>
  <c r="AL441" i="8"/>
  <c r="AM441" i="8"/>
  <c r="AH442" i="8"/>
  <c r="AI442" i="8"/>
  <c r="AJ442" i="8"/>
  <c r="AK442" i="8"/>
  <c r="AL442" i="8"/>
  <c r="AM442" i="8"/>
  <c r="AH443" i="8"/>
  <c r="AI443" i="8"/>
  <c r="AJ443" i="8"/>
  <c r="AK443" i="8"/>
  <c r="AL443" i="8"/>
  <c r="AM443" i="8"/>
  <c r="AH444" i="8"/>
  <c r="AI444" i="8"/>
  <c r="AJ444" i="8"/>
  <c r="AK444" i="8"/>
  <c r="AL444" i="8"/>
  <c r="AM444" i="8"/>
  <c r="AH445" i="8"/>
  <c r="AI445" i="8"/>
  <c r="AJ445" i="8"/>
  <c r="AK445" i="8"/>
  <c r="AL445" i="8"/>
  <c r="AM445" i="8"/>
  <c r="AH446" i="8"/>
  <c r="AI446" i="8"/>
  <c r="AJ446" i="8"/>
  <c r="AK446" i="8"/>
  <c r="AL446" i="8"/>
  <c r="AM446" i="8"/>
  <c r="AH447" i="8"/>
  <c r="AI447" i="8"/>
  <c r="AJ447" i="8"/>
  <c r="AK447" i="8"/>
  <c r="AL447" i="8"/>
  <c r="AM447" i="8"/>
  <c r="AH448" i="8"/>
  <c r="AI448" i="8"/>
  <c r="AJ448" i="8"/>
  <c r="AK448" i="8"/>
  <c r="AL448" i="8"/>
  <c r="AM448" i="8"/>
  <c r="AH449" i="8"/>
  <c r="AI449" i="8"/>
  <c r="AJ449" i="8"/>
  <c r="AK449" i="8"/>
  <c r="AL449" i="8"/>
  <c r="AM449" i="8"/>
  <c r="AH450" i="8"/>
  <c r="AI450" i="8"/>
  <c r="AJ450" i="8"/>
  <c r="AK450" i="8"/>
  <c r="AL450" i="8"/>
  <c r="AM450" i="8"/>
  <c r="AH451" i="8"/>
  <c r="AI451" i="8"/>
  <c r="AJ451" i="8"/>
  <c r="AK451" i="8"/>
  <c r="AL451" i="8"/>
  <c r="AM451" i="8"/>
  <c r="AH452" i="8"/>
  <c r="AI452" i="8"/>
  <c r="AJ452" i="8"/>
  <c r="AK452" i="8"/>
  <c r="AL452" i="8"/>
  <c r="AM452" i="8"/>
  <c r="AH453" i="8"/>
  <c r="AI453" i="8"/>
  <c r="AJ453" i="8"/>
  <c r="AK453" i="8"/>
  <c r="AL453" i="8"/>
  <c r="AM453" i="8"/>
  <c r="AH454" i="8"/>
  <c r="AI454" i="8"/>
  <c r="AJ454" i="8"/>
  <c r="AK454" i="8"/>
  <c r="AL454" i="8"/>
  <c r="AM454" i="8"/>
  <c r="AH455" i="8"/>
  <c r="AI455" i="8"/>
  <c r="AJ455" i="8"/>
  <c r="AK455" i="8"/>
  <c r="AL455" i="8"/>
  <c r="AM455" i="8"/>
  <c r="AH456" i="8"/>
  <c r="AI456" i="8"/>
  <c r="AJ456" i="8"/>
  <c r="AK456" i="8"/>
  <c r="AL456" i="8"/>
  <c r="AM456" i="8"/>
  <c r="AH457" i="8"/>
  <c r="AI457" i="8"/>
  <c r="AJ457" i="8"/>
  <c r="AK457" i="8"/>
  <c r="AL457" i="8"/>
  <c r="AM457" i="8"/>
  <c r="AH458" i="8"/>
  <c r="AI458" i="8"/>
  <c r="AJ458" i="8"/>
  <c r="AK458" i="8"/>
  <c r="AL458" i="8"/>
  <c r="AM458" i="8"/>
  <c r="AH459" i="8"/>
  <c r="AI459" i="8"/>
  <c r="AJ459" i="8"/>
  <c r="AK459" i="8"/>
  <c r="AL459" i="8"/>
  <c r="AM459" i="8"/>
  <c r="AH460" i="8"/>
  <c r="AI460" i="8"/>
  <c r="AJ460" i="8"/>
  <c r="AK460" i="8"/>
  <c r="AL460" i="8"/>
  <c r="AM460" i="8"/>
  <c r="AH461" i="8"/>
  <c r="AI461" i="8"/>
  <c r="AJ461" i="8"/>
  <c r="AK461" i="8"/>
  <c r="AL461" i="8"/>
  <c r="AM461" i="8"/>
  <c r="AH462" i="8"/>
  <c r="AI462" i="8"/>
  <c r="AJ462" i="8"/>
  <c r="AK462" i="8"/>
  <c r="AL462" i="8"/>
  <c r="AM462" i="8"/>
  <c r="AH463" i="8"/>
  <c r="AI463" i="8"/>
  <c r="AJ463" i="8"/>
  <c r="AK463" i="8"/>
  <c r="AL463" i="8"/>
  <c r="AM463" i="8"/>
  <c r="AH464" i="8"/>
  <c r="AI464" i="8"/>
  <c r="AJ464" i="8"/>
  <c r="AK464" i="8"/>
  <c r="AL464" i="8"/>
  <c r="AM464" i="8"/>
  <c r="AH465" i="8"/>
  <c r="AI465" i="8"/>
  <c r="AJ465" i="8"/>
  <c r="AK465" i="8"/>
  <c r="AL465" i="8"/>
  <c r="AM465" i="8"/>
  <c r="AH466" i="8"/>
  <c r="AI466" i="8"/>
  <c r="AJ466" i="8"/>
  <c r="AK466" i="8"/>
  <c r="AL466" i="8"/>
  <c r="AM466" i="8"/>
  <c r="AH467" i="8"/>
  <c r="AI467" i="8"/>
  <c r="AJ467" i="8"/>
  <c r="AK467" i="8"/>
  <c r="AL467" i="8"/>
  <c r="AM467" i="8"/>
  <c r="AH468" i="8"/>
  <c r="AI468" i="8"/>
  <c r="AJ468" i="8"/>
  <c r="AK468" i="8"/>
  <c r="AL468" i="8"/>
  <c r="AM468" i="8"/>
  <c r="AH469" i="8"/>
  <c r="AI469" i="8"/>
  <c r="AJ469" i="8"/>
  <c r="AK469" i="8"/>
  <c r="AL469" i="8"/>
  <c r="AM469" i="8"/>
  <c r="AH470" i="8"/>
  <c r="AI470" i="8"/>
  <c r="AJ470" i="8"/>
  <c r="AK470" i="8"/>
  <c r="AL470" i="8"/>
  <c r="AM470" i="8"/>
  <c r="AH471" i="8"/>
  <c r="AI471" i="8"/>
  <c r="AJ471" i="8"/>
  <c r="AK471" i="8"/>
  <c r="AL471" i="8"/>
  <c r="AM471" i="8"/>
  <c r="AH472" i="8"/>
  <c r="AI472" i="8"/>
  <c r="AJ472" i="8"/>
  <c r="AK472" i="8"/>
  <c r="AL472" i="8"/>
  <c r="AM472" i="8"/>
  <c r="AH473" i="8"/>
  <c r="AI473" i="8"/>
  <c r="AJ473" i="8"/>
  <c r="AK473" i="8"/>
  <c r="AL473" i="8"/>
  <c r="AM473" i="8"/>
  <c r="AH474" i="8"/>
  <c r="AI474" i="8"/>
  <c r="AJ474" i="8"/>
  <c r="AK474" i="8"/>
  <c r="AL474" i="8"/>
  <c r="AM474" i="8"/>
  <c r="AH475" i="8"/>
  <c r="AI475" i="8"/>
  <c r="AJ475" i="8"/>
  <c r="AK475" i="8"/>
  <c r="AL475" i="8"/>
  <c r="AM475" i="8"/>
  <c r="AH476" i="8"/>
  <c r="AI476" i="8"/>
  <c r="AJ476" i="8"/>
  <c r="AK476" i="8"/>
  <c r="AL476" i="8"/>
  <c r="AM476" i="8"/>
  <c r="AH477" i="8"/>
  <c r="AI477" i="8"/>
  <c r="AJ477" i="8"/>
  <c r="AK477" i="8"/>
  <c r="AL477" i="8"/>
  <c r="AM477" i="8"/>
  <c r="AH478" i="8"/>
  <c r="AI478" i="8"/>
  <c r="AJ478" i="8"/>
  <c r="AK478" i="8"/>
  <c r="AL478" i="8"/>
  <c r="AM478" i="8"/>
  <c r="AH479" i="8"/>
  <c r="AI479" i="8"/>
  <c r="AJ479" i="8"/>
  <c r="AK479" i="8"/>
  <c r="AL479" i="8"/>
  <c r="AM479" i="8"/>
  <c r="AH480" i="8"/>
  <c r="AI480" i="8"/>
  <c r="AJ480" i="8"/>
  <c r="AK480" i="8"/>
  <c r="AL480" i="8"/>
  <c r="AM480" i="8"/>
  <c r="AH481" i="8"/>
  <c r="AI481" i="8"/>
  <c r="AJ481" i="8"/>
  <c r="AK481" i="8"/>
  <c r="AL481" i="8"/>
  <c r="AM481" i="8"/>
  <c r="AH482" i="8"/>
  <c r="AI482" i="8"/>
  <c r="AJ482" i="8"/>
  <c r="AK482" i="8"/>
  <c r="AL482" i="8"/>
  <c r="AM482" i="8"/>
  <c r="AH483" i="8"/>
  <c r="AI483" i="8"/>
  <c r="AJ483" i="8"/>
  <c r="AK483" i="8"/>
  <c r="AL483" i="8"/>
  <c r="AM483" i="8"/>
  <c r="AH484" i="8"/>
  <c r="AI484" i="8"/>
  <c r="AJ484" i="8"/>
  <c r="AK484" i="8"/>
  <c r="AL484" i="8"/>
  <c r="AM484" i="8"/>
  <c r="AH485" i="8"/>
  <c r="AI485" i="8"/>
  <c r="AJ485" i="8"/>
  <c r="AK485" i="8"/>
  <c r="AL485" i="8"/>
  <c r="AM485" i="8"/>
  <c r="AH486" i="8"/>
  <c r="AI486" i="8"/>
  <c r="AJ486" i="8"/>
  <c r="AK486" i="8"/>
  <c r="AL486" i="8"/>
  <c r="AM486" i="8"/>
  <c r="AH487" i="8"/>
  <c r="AI487" i="8"/>
  <c r="AJ487" i="8"/>
  <c r="AK487" i="8"/>
  <c r="AL487" i="8"/>
  <c r="AM487" i="8"/>
  <c r="AH488" i="8"/>
  <c r="AI488" i="8"/>
  <c r="AJ488" i="8"/>
  <c r="AK488" i="8"/>
  <c r="AL488" i="8"/>
  <c r="AM488" i="8"/>
  <c r="AH489" i="8"/>
  <c r="AI489" i="8"/>
  <c r="AJ489" i="8"/>
  <c r="AK489" i="8"/>
  <c r="AL489" i="8"/>
  <c r="AM489" i="8"/>
  <c r="AH490" i="8"/>
  <c r="AI490" i="8"/>
  <c r="AJ490" i="8"/>
  <c r="AK490" i="8"/>
  <c r="AL490" i="8"/>
  <c r="AM490" i="8"/>
  <c r="AH491" i="8"/>
  <c r="AI491" i="8"/>
  <c r="AJ491" i="8"/>
  <c r="AK491" i="8"/>
  <c r="AL491" i="8"/>
  <c r="AM491" i="8"/>
  <c r="AH492" i="8"/>
  <c r="AI492" i="8"/>
  <c r="AJ492" i="8"/>
  <c r="AK492" i="8"/>
  <c r="AL492" i="8"/>
  <c r="AM492" i="8"/>
  <c r="AH493" i="8"/>
  <c r="AI493" i="8"/>
  <c r="AJ493" i="8"/>
  <c r="AK493" i="8"/>
  <c r="AL493" i="8"/>
  <c r="AM493" i="8"/>
  <c r="AH494" i="8"/>
  <c r="AI494" i="8"/>
  <c r="AJ494" i="8"/>
  <c r="AK494" i="8"/>
  <c r="AL494" i="8"/>
  <c r="AM494" i="8"/>
  <c r="AH495" i="8"/>
  <c r="AI495" i="8"/>
  <c r="AJ495" i="8"/>
  <c r="AK495" i="8"/>
  <c r="AL495" i="8"/>
  <c r="AM495" i="8"/>
  <c r="AH496" i="8"/>
  <c r="AI496" i="8"/>
  <c r="AJ496" i="8"/>
  <c r="AK496" i="8"/>
  <c r="AL496" i="8"/>
  <c r="AM496" i="8"/>
  <c r="AH497" i="8"/>
  <c r="AI497" i="8"/>
  <c r="AJ497" i="8"/>
  <c r="AK497" i="8"/>
  <c r="AL497" i="8"/>
  <c r="AM497" i="8"/>
  <c r="AH498" i="8"/>
  <c r="AI498" i="8"/>
  <c r="AJ498" i="8"/>
  <c r="AK498" i="8"/>
  <c r="AL498" i="8"/>
  <c r="AM498" i="8"/>
  <c r="AH499" i="8"/>
  <c r="AI499" i="8"/>
  <c r="AJ499" i="8"/>
  <c r="AK499" i="8"/>
  <c r="AL499" i="8"/>
  <c r="AM499" i="8"/>
  <c r="AH500" i="8"/>
  <c r="AI500" i="8"/>
  <c r="AJ500" i="8"/>
  <c r="AK500" i="8"/>
  <c r="AL500" i="8"/>
  <c r="AM500" i="8"/>
  <c r="AH501" i="8"/>
  <c r="AI501" i="8"/>
  <c r="AJ501" i="8"/>
  <c r="AK501" i="8"/>
  <c r="AL501" i="8"/>
  <c r="AM501" i="8"/>
  <c r="AH502" i="8"/>
  <c r="AI502" i="8"/>
  <c r="AJ502" i="8"/>
  <c r="AK502" i="8"/>
  <c r="AL502" i="8"/>
  <c r="AM502" i="8"/>
  <c r="AH503" i="8"/>
  <c r="AI503" i="8"/>
  <c r="AJ503" i="8"/>
  <c r="AK503" i="8"/>
  <c r="AL503" i="8"/>
  <c r="AM503" i="8"/>
  <c r="AH504" i="8"/>
  <c r="AI504" i="8"/>
  <c r="AJ504" i="8"/>
  <c r="AK504" i="8"/>
  <c r="AL504" i="8"/>
  <c r="AM504" i="8"/>
  <c r="AH505" i="8"/>
  <c r="AI505" i="8"/>
  <c r="AJ505" i="8"/>
  <c r="AK505" i="8"/>
  <c r="AL505" i="8"/>
  <c r="AM505" i="8"/>
  <c r="AH506" i="8"/>
  <c r="AI506" i="8"/>
  <c r="AJ506" i="8"/>
  <c r="AK506" i="8"/>
  <c r="AL506" i="8"/>
  <c r="AM506" i="8"/>
  <c r="AH507" i="8"/>
  <c r="AI507" i="8"/>
  <c r="AJ507" i="8"/>
  <c r="AK507" i="8"/>
  <c r="AL507" i="8"/>
  <c r="AM507" i="8"/>
  <c r="AH508" i="8"/>
  <c r="AI508" i="8"/>
  <c r="AJ508" i="8"/>
  <c r="AK508" i="8"/>
  <c r="AL508" i="8"/>
  <c r="AM508" i="8"/>
  <c r="AH509" i="8"/>
  <c r="AI509" i="8"/>
  <c r="AJ509" i="8"/>
  <c r="AK509" i="8"/>
  <c r="AL509" i="8"/>
  <c r="AM509" i="8"/>
  <c r="AH510" i="8"/>
  <c r="AI510" i="8"/>
  <c r="AJ510" i="8"/>
  <c r="AK510" i="8"/>
  <c r="AL510" i="8"/>
  <c r="AM510" i="8"/>
  <c r="AH511" i="8"/>
  <c r="AI511" i="8"/>
  <c r="AJ511" i="8"/>
  <c r="AK511" i="8"/>
  <c r="AL511" i="8"/>
  <c r="AM511" i="8"/>
  <c r="AH512" i="8"/>
  <c r="AI512" i="8"/>
  <c r="AJ512" i="8"/>
  <c r="AK512" i="8"/>
  <c r="AL512" i="8"/>
  <c r="AM512" i="8"/>
  <c r="AH513" i="8"/>
  <c r="AI513" i="8"/>
  <c r="AJ513" i="8"/>
  <c r="AK513" i="8"/>
  <c r="AL513" i="8"/>
  <c r="AM513" i="8"/>
  <c r="AH514" i="8"/>
  <c r="AI514" i="8"/>
  <c r="AJ514" i="8"/>
  <c r="AK514" i="8"/>
  <c r="AL514" i="8"/>
  <c r="AM514" i="8"/>
  <c r="AH515" i="8"/>
  <c r="AI515" i="8"/>
  <c r="AJ515" i="8"/>
  <c r="AK515" i="8"/>
  <c r="AL515" i="8"/>
  <c r="AM515" i="8"/>
  <c r="AH516" i="8"/>
  <c r="AI516" i="8"/>
  <c r="AJ516" i="8"/>
  <c r="AK516" i="8"/>
  <c r="AL516" i="8"/>
  <c r="AM516" i="8"/>
  <c r="AH517" i="8"/>
  <c r="AI517" i="8"/>
  <c r="AJ517" i="8"/>
  <c r="AK517" i="8"/>
  <c r="AL517" i="8"/>
  <c r="AM517" i="8"/>
  <c r="AH518" i="8"/>
  <c r="AI518" i="8"/>
  <c r="AJ518" i="8"/>
  <c r="AK518" i="8"/>
  <c r="AL518" i="8"/>
  <c r="AM518" i="8"/>
  <c r="AH519" i="8"/>
  <c r="AI519" i="8"/>
  <c r="AJ519" i="8"/>
  <c r="AK519" i="8"/>
  <c r="AL519" i="8"/>
  <c r="AM519" i="8"/>
  <c r="AH520" i="8"/>
  <c r="AI520" i="8"/>
  <c r="AJ520" i="8"/>
  <c r="AK520" i="8"/>
  <c r="AL520" i="8"/>
  <c r="AM520" i="8"/>
  <c r="AH521" i="8"/>
  <c r="AI521" i="8"/>
  <c r="AJ521" i="8"/>
  <c r="AK521" i="8"/>
  <c r="AL521" i="8"/>
  <c r="AM521" i="8"/>
  <c r="AH522" i="8"/>
  <c r="AI522" i="8"/>
  <c r="AJ522" i="8"/>
  <c r="AK522" i="8"/>
  <c r="AL522" i="8"/>
  <c r="AM522" i="8"/>
  <c r="AH523" i="8"/>
  <c r="AI523" i="8"/>
  <c r="AJ523" i="8"/>
  <c r="AK523" i="8"/>
  <c r="AL523" i="8"/>
  <c r="AM523" i="8"/>
  <c r="AH524" i="8"/>
  <c r="AI524" i="8"/>
  <c r="AJ524" i="8"/>
  <c r="AK524" i="8"/>
  <c r="AL524" i="8"/>
  <c r="AM524" i="8"/>
  <c r="AH525" i="8"/>
  <c r="AI525" i="8"/>
  <c r="AJ525" i="8"/>
  <c r="AK525" i="8"/>
  <c r="AL525" i="8"/>
  <c r="AM525" i="8"/>
  <c r="AH526" i="8"/>
  <c r="AI526" i="8"/>
  <c r="AJ526" i="8"/>
  <c r="AK526" i="8"/>
  <c r="AL526" i="8"/>
  <c r="AM526" i="8"/>
  <c r="AH527" i="8"/>
  <c r="AI527" i="8"/>
  <c r="AJ527" i="8"/>
  <c r="AK527" i="8"/>
  <c r="AL527" i="8"/>
  <c r="AM527" i="8"/>
  <c r="AH528" i="8"/>
  <c r="AI528" i="8"/>
  <c r="AJ528" i="8"/>
  <c r="AK528" i="8"/>
  <c r="AL528" i="8"/>
  <c r="AM528" i="8"/>
  <c r="AH529" i="8"/>
  <c r="AI529" i="8"/>
  <c r="AJ529" i="8"/>
  <c r="AK529" i="8"/>
  <c r="AL529" i="8"/>
  <c r="AM529" i="8"/>
  <c r="AH530" i="8"/>
  <c r="AI530" i="8"/>
  <c r="AJ530" i="8"/>
  <c r="AK530" i="8"/>
  <c r="AL530" i="8"/>
  <c r="AM530" i="8"/>
  <c r="AH531" i="8"/>
  <c r="AI531" i="8"/>
  <c r="AJ531" i="8"/>
  <c r="AK531" i="8"/>
  <c r="AL531" i="8"/>
  <c r="AM531" i="8"/>
  <c r="AH532" i="8"/>
  <c r="AI532" i="8"/>
  <c r="AJ532" i="8"/>
  <c r="AK532" i="8"/>
  <c r="AL532" i="8"/>
  <c r="AM532" i="8"/>
  <c r="AH533" i="8"/>
  <c r="AI533" i="8"/>
  <c r="AJ533" i="8"/>
  <c r="AK533" i="8"/>
  <c r="AL533" i="8"/>
  <c r="AM533" i="8"/>
  <c r="AH534" i="8"/>
  <c r="AI534" i="8"/>
  <c r="AJ534" i="8"/>
  <c r="AK534" i="8"/>
  <c r="AL534" i="8"/>
  <c r="AM534" i="8"/>
  <c r="AH535" i="8"/>
  <c r="AI535" i="8"/>
  <c r="AJ535" i="8"/>
  <c r="AK535" i="8"/>
  <c r="AL535" i="8"/>
  <c r="AM535" i="8"/>
  <c r="AH536" i="8"/>
  <c r="AI536" i="8"/>
  <c r="AJ536" i="8"/>
  <c r="AK536" i="8"/>
  <c r="AL536" i="8"/>
  <c r="AM536" i="8"/>
  <c r="AH537" i="8"/>
  <c r="AI537" i="8"/>
  <c r="AJ537" i="8"/>
  <c r="AK537" i="8"/>
  <c r="AL537" i="8"/>
  <c r="AM537" i="8"/>
  <c r="AH538" i="8"/>
  <c r="AI538" i="8"/>
  <c r="AJ538" i="8"/>
  <c r="AK538" i="8"/>
  <c r="AL538" i="8"/>
  <c r="AM538" i="8"/>
  <c r="AH539" i="8"/>
  <c r="AI539" i="8"/>
  <c r="AJ539" i="8"/>
  <c r="AK539" i="8"/>
  <c r="AL539" i="8"/>
  <c r="AM539" i="8"/>
  <c r="AH540" i="8"/>
  <c r="AI540" i="8"/>
  <c r="AJ540" i="8"/>
  <c r="AK540" i="8"/>
  <c r="AL540" i="8"/>
  <c r="AM540" i="8"/>
  <c r="AH541" i="8"/>
  <c r="AI541" i="8"/>
  <c r="AJ541" i="8"/>
  <c r="AK541" i="8"/>
  <c r="AL541" i="8"/>
  <c r="AM541" i="8"/>
  <c r="AH542" i="8"/>
  <c r="AI542" i="8"/>
  <c r="AJ542" i="8"/>
  <c r="AK542" i="8"/>
  <c r="AL542" i="8"/>
  <c r="AM542" i="8"/>
  <c r="AH543" i="8"/>
  <c r="AI543" i="8"/>
  <c r="AJ543" i="8"/>
  <c r="AK543" i="8"/>
  <c r="AL543" i="8"/>
  <c r="AM543" i="8"/>
  <c r="AH544" i="8"/>
  <c r="AI544" i="8"/>
  <c r="AJ544" i="8"/>
  <c r="AK544" i="8"/>
  <c r="AL544" i="8"/>
  <c r="AM544" i="8"/>
  <c r="AH545" i="8"/>
  <c r="AI545" i="8"/>
  <c r="AJ545" i="8"/>
  <c r="AK545" i="8"/>
  <c r="AL545" i="8"/>
  <c r="AM545" i="8"/>
  <c r="AH546" i="8"/>
  <c r="AI546" i="8"/>
  <c r="AJ546" i="8"/>
  <c r="AK546" i="8"/>
  <c r="AL546" i="8"/>
  <c r="AM546" i="8"/>
  <c r="AH547" i="8"/>
  <c r="AI547" i="8"/>
  <c r="AJ547" i="8"/>
  <c r="AK547" i="8"/>
  <c r="AL547" i="8"/>
  <c r="AM547" i="8"/>
  <c r="AH548" i="8"/>
  <c r="AI548" i="8"/>
  <c r="AJ548" i="8"/>
  <c r="AK548" i="8"/>
  <c r="AL548" i="8"/>
  <c r="AM548" i="8"/>
  <c r="AH549" i="8"/>
  <c r="AI549" i="8"/>
  <c r="AJ549" i="8"/>
  <c r="AK549" i="8"/>
  <c r="AL549" i="8"/>
  <c r="AM549" i="8"/>
  <c r="AH550" i="8"/>
  <c r="AI550" i="8"/>
  <c r="AJ550" i="8"/>
  <c r="AK550" i="8"/>
  <c r="AL550" i="8"/>
  <c r="AM550" i="8"/>
  <c r="AH551" i="8"/>
  <c r="AI551" i="8"/>
  <c r="AJ551" i="8"/>
  <c r="AK551" i="8"/>
  <c r="AL551" i="8"/>
  <c r="AM551" i="8"/>
  <c r="AH552" i="8"/>
  <c r="AI552" i="8"/>
  <c r="AJ552" i="8"/>
  <c r="AK552" i="8"/>
  <c r="AL552" i="8"/>
  <c r="AM552" i="8"/>
  <c r="AH553" i="8"/>
  <c r="AI553" i="8"/>
  <c r="AJ553" i="8"/>
  <c r="AK553" i="8"/>
  <c r="AL553" i="8"/>
  <c r="AM553" i="8"/>
  <c r="AH554" i="8"/>
  <c r="AI554" i="8"/>
  <c r="AJ554" i="8"/>
  <c r="AK554" i="8"/>
  <c r="AL554" i="8"/>
  <c r="AM554" i="8"/>
  <c r="AH555" i="8"/>
  <c r="AI555" i="8"/>
  <c r="AJ555" i="8"/>
  <c r="AK555" i="8"/>
  <c r="AL555" i="8"/>
  <c r="AM555" i="8"/>
  <c r="AH556" i="8"/>
  <c r="AI556" i="8"/>
  <c r="AJ556" i="8"/>
  <c r="AK556" i="8"/>
  <c r="AL556" i="8"/>
  <c r="AM556" i="8"/>
  <c r="AH557" i="8"/>
  <c r="AI557" i="8"/>
  <c r="AJ557" i="8"/>
  <c r="AK557" i="8"/>
  <c r="AL557" i="8"/>
  <c r="AM557" i="8"/>
  <c r="AH558" i="8"/>
  <c r="AI558" i="8"/>
  <c r="AJ558" i="8"/>
  <c r="AK558" i="8"/>
  <c r="AL558" i="8"/>
  <c r="AM558" i="8"/>
  <c r="AH559" i="8"/>
  <c r="AI559" i="8"/>
  <c r="AJ559" i="8"/>
  <c r="AK559" i="8"/>
  <c r="AL559" i="8"/>
  <c r="AM559" i="8"/>
  <c r="AH560" i="8"/>
  <c r="AI560" i="8"/>
  <c r="AJ560" i="8"/>
  <c r="AK560" i="8"/>
  <c r="AL560" i="8"/>
  <c r="AM560" i="8"/>
  <c r="AH561" i="8"/>
  <c r="AI561" i="8"/>
  <c r="AJ561" i="8"/>
  <c r="AK561" i="8"/>
  <c r="AL561" i="8"/>
  <c r="AM561" i="8"/>
  <c r="AH562" i="8"/>
  <c r="AI562" i="8"/>
  <c r="AJ562" i="8"/>
  <c r="AK562" i="8"/>
  <c r="AL562" i="8"/>
  <c r="AM562" i="8"/>
  <c r="AH563" i="8"/>
  <c r="AI563" i="8"/>
  <c r="AJ563" i="8"/>
  <c r="AK563" i="8"/>
  <c r="AL563" i="8"/>
  <c r="AM563" i="8"/>
  <c r="AH564" i="8"/>
  <c r="AI564" i="8"/>
  <c r="AJ564" i="8"/>
  <c r="AK564" i="8"/>
  <c r="AL564" i="8"/>
  <c r="AM564" i="8"/>
  <c r="AH565" i="8"/>
  <c r="AI565" i="8"/>
  <c r="AJ565" i="8"/>
  <c r="AK565" i="8"/>
  <c r="AL565" i="8"/>
  <c r="AM565" i="8"/>
  <c r="AH566" i="8"/>
  <c r="AI566" i="8"/>
  <c r="AJ566" i="8"/>
  <c r="AK566" i="8"/>
  <c r="AL566" i="8"/>
  <c r="AM566" i="8"/>
  <c r="AH567" i="8"/>
  <c r="AI567" i="8"/>
  <c r="AJ567" i="8"/>
  <c r="AK567" i="8"/>
  <c r="AL567" i="8"/>
  <c r="AM567" i="8"/>
  <c r="AH568" i="8"/>
  <c r="AI568" i="8"/>
  <c r="AJ568" i="8"/>
  <c r="AK568" i="8"/>
  <c r="AL568" i="8"/>
  <c r="AM568" i="8"/>
  <c r="AH569" i="8"/>
  <c r="AI569" i="8"/>
  <c r="AJ569" i="8"/>
  <c r="AK569" i="8"/>
  <c r="AL569" i="8"/>
  <c r="AM569" i="8"/>
  <c r="AH570" i="8"/>
  <c r="AI570" i="8"/>
  <c r="AJ570" i="8"/>
  <c r="AK570" i="8"/>
  <c r="AL570" i="8"/>
  <c r="AM570" i="8"/>
  <c r="AH571" i="8"/>
  <c r="AI571" i="8"/>
  <c r="AJ571" i="8"/>
  <c r="AK571" i="8"/>
  <c r="AL571" i="8"/>
  <c r="AM571" i="8"/>
  <c r="AH572" i="8"/>
  <c r="AI572" i="8"/>
  <c r="AJ572" i="8"/>
  <c r="AK572" i="8"/>
  <c r="AL572" i="8"/>
  <c r="AM572" i="8"/>
  <c r="AH573" i="8"/>
  <c r="AI573" i="8"/>
  <c r="AJ573" i="8"/>
  <c r="AK573" i="8"/>
  <c r="AL573" i="8"/>
  <c r="AM573" i="8"/>
  <c r="AH574" i="8"/>
  <c r="AI574" i="8"/>
  <c r="AJ574" i="8"/>
  <c r="AK574" i="8"/>
  <c r="AL574" i="8"/>
  <c r="AM574" i="8"/>
  <c r="AH575" i="8"/>
  <c r="AI575" i="8"/>
  <c r="AJ575" i="8"/>
  <c r="AK575" i="8"/>
  <c r="AL575" i="8"/>
  <c r="AM575" i="8"/>
  <c r="AH576" i="8"/>
  <c r="AI576" i="8"/>
  <c r="AJ576" i="8"/>
  <c r="AK576" i="8"/>
  <c r="AL576" i="8"/>
  <c r="AM576" i="8"/>
  <c r="AH577" i="8"/>
  <c r="AI577" i="8"/>
  <c r="AJ577" i="8"/>
  <c r="AK577" i="8"/>
  <c r="AL577" i="8"/>
  <c r="AM577" i="8"/>
  <c r="AH578" i="8"/>
  <c r="AI578" i="8"/>
  <c r="AJ578" i="8"/>
  <c r="AK578" i="8"/>
  <c r="AL578" i="8"/>
  <c r="AM578" i="8"/>
  <c r="AH579" i="8"/>
  <c r="AI579" i="8"/>
  <c r="AJ579" i="8"/>
  <c r="AK579" i="8"/>
  <c r="AL579" i="8"/>
  <c r="AM579" i="8"/>
  <c r="AH580" i="8"/>
  <c r="AI580" i="8"/>
  <c r="AJ580" i="8"/>
  <c r="AK580" i="8"/>
  <c r="AL580" i="8"/>
  <c r="AM580" i="8"/>
  <c r="AH581" i="8"/>
  <c r="AI581" i="8"/>
  <c r="AJ581" i="8"/>
  <c r="AK581" i="8"/>
  <c r="AL581" i="8"/>
  <c r="AM581" i="8"/>
  <c r="AH582" i="8"/>
  <c r="AI582" i="8"/>
  <c r="AJ582" i="8"/>
  <c r="AK582" i="8"/>
  <c r="AL582" i="8"/>
  <c r="AM582" i="8"/>
  <c r="AH583" i="8"/>
  <c r="AI583" i="8"/>
  <c r="AJ583" i="8"/>
  <c r="AK583" i="8"/>
  <c r="AL583" i="8"/>
  <c r="AM583" i="8"/>
  <c r="AH584" i="8"/>
  <c r="AI584" i="8"/>
  <c r="AJ584" i="8"/>
  <c r="AK584" i="8"/>
  <c r="AL584" i="8"/>
  <c r="AM584" i="8"/>
  <c r="AH585" i="8"/>
  <c r="AI585" i="8"/>
  <c r="AJ585" i="8"/>
  <c r="AK585" i="8"/>
  <c r="AL585" i="8"/>
  <c r="AM585" i="8"/>
  <c r="AH586" i="8"/>
  <c r="AI586" i="8"/>
  <c r="AJ586" i="8"/>
  <c r="AK586" i="8"/>
  <c r="AL586" i="8"/>
  <c r="AM586" i="8"/>
  <c r="AH587" i="8"/>
  <c r="AI587" i="8"/>
  <c r="AJ587" i="8"/>
  <c r="AK587" i="8"/>
  <c r="AL587" i="8"/>
  <c r="AM587" i="8"/>
  <c r="AH588" i="8"/>
  <c r="AI588" i="8"/>
  <c r="AJ588" i="8"/>
  <c r="AK588" i="8"/>
  <c r="AL588" i="8"/>
  <c r="AM588" i="8"/>
  <c r="AH589" i="8"/>
  <c r="AI589" i="8"/>
  <c r="AJ589" i="8"/>
  <c r="AK589" i="8"/>
  <c r="AL589" i="8"/>
  <c r="AM589" i="8"/>
  <c r="AH590" i="8"/>
  <c r="AI590" i="8"/>
  <c r="AJ590" i="8"/>
  <c r="AK590" i="8"/>
  <c r="AL590" i="8"/>
  <c r="AM590" i="8"/>
  <c r="AH591" i="8"/>
  <c r="AI591" i="8"/>
  <c r="AJ591" i="8"/>
  <c r="AK591" i="8"/>
  <c r="AL591" i="8"/>
  <c r="AM591" i="8"/>
  <c r="AH592" i="8"/>
  <c r="AI592" i="8"/>
  <c r="AJ592" i="8"/>
  <c r="AK592" i="8"/>
  <c r="AL592" i="8"/>
  <c r="AM592" i="8"/>
  <c r="AH593" i="8"/>
  <c r="AI593" i="8"/>
  <c r="AJ593" i="8"/>
  <c r="AK593" i="8"/>
  <c r="AL593" i="8"/>
  <c r="AM593" i="8"/>
  <c r="AH594" i="8"/>
  <c r="AI594" i="8"/>
  <c r="AJ594" i="8"/>
  <c r="AK594" i="8"/>
  <c r="AL594" i="8"/>
  <c r="AM594" i="8"/>
  <c r="AH595" i="8"/>
  <c r="AI595" i="8"/>
  <c r="AJ595" i="8"/>
  <c r="AK595" i="8"/>
  <c r="AL595" i="8"/>
  <c r="AM595" i="8"/>
  <c r="AH596" i="8"/>
  <c r="AI596" i="8"/>
  <c r="AJ596" i="8"/>
  <c r="AK596" i="8"/>
  <c r="AL596" i="8"/>
  <c r="AM596" i="8"/>
  <c r="AH597" i="8"/>
  <c r="AI597" i="8"/>
  <c r="AJ597" i="8"/>
  <c r="AK597" i="8"/>
  <c r="AL597" i="8"/>
  <c r="AM597" i="8"/>
  <c r="AH598" i="8"/>
  <c r="AI598" i="8"/>
  <c r="AJ598" i="8"/>
  <c r="AK598" i="8"/>
  <c r="AL598" i="8"/>
  <c r="AM598" i="8"/>
  <c r="AH599" i="8"/>
  <c r="AI599" i="8"/>
  <c r="AJ599" i="8"/>
  <c r="AK599" i="8"/>
  <c r="AL599" i="8"/>
  <c r="AM599" i="8"/>
  <c r="AH600" i="8"/>
  <c r="AI600" i="8"/>
  <c r="AJ600" i="8"/>
  <c r="AK600" i="8"/>
  <c r="AL600" i="8"/>
  <c r="AM600" i="8"/>
  <c r="AH601" i="8"/>
  <c r="AI601" i="8"/>
  <c r="AJ601" i="8"/>
  <c r="AK601" i="8"/>
  <c r="AL601" i="8"/>
  <c r="AM601" i="8"/>
  <c r="AH602" i="8"/>
  <c r="AI602" i="8"/>
  <c r="AJ602" i="8"/>
  <c r="AK602" i="8"/>
  <c r="AL602" i="8"/>
  <c r="AM602" i="8"/>
  <c r="AH603" i="8"/>
  <c r="AI603" i="8"/>
  <c r="AJ603" i="8"/>
  <c r="AK603" i="8"/>
  <c r="AL603" i="8"/>
  <c r="AM603" i="8"/>
  <c r="AH604" i="8"/>
  <c r="AI604" i="8"/>
  <c r="AJ604" i="8"/>
  <c r="AK604" i="8"/>
  <c r="AL604" i="8"/>
  <c r="AM604" i="8"/>
  <c r="AH605" i="8"/>
  <c r="AI605" i="8"/>
  <c r="AJ605" i="8"/>
  <c r="AK605" i="8"/>
  <c r="AL605" i="8"/>
  <c r="AM605" i="8"/>
  <c r="AH606" i="8"/>
  <c r="AI606" i="8"/>
  <c r="AJ606" i="8"/>
  <c r="AK606" i="8"/>
  <c r="AL606" i="8"/>
  <c r="AM606" i="8"/>
  <c r="AH607" i="8"/>
  <c r="AI607" i="8"/>
  <c r="AJ607" i="8"/>
  <c r="AK607" i="8"/>
  <c r="AL607" i="8"/>
  <c r="AM607" i="8"/>
  <c r="AH608" i="8"/>
  <c r="AI608" i="8"/>
  <c r="AJ608" i="8"/>
  <c r="AK608" i="8"/>
  <c r="AL608" i="8"/>
  <c r="AM608" i="8"/>
  <c r="AH609" i="8"/>
  <c r="AI609" i="8"/>
  <c r="AJ609" i="8"/>
  <c r="AK609" i="8"/>
  <c r="AL609" i="8"/>
  <c r="AM609" i="8"/>
  <c r="AH610" i="8"/>
  <c r="AI610" i="8"/>
  <c r="AJ610" i="8"/>
  <c r="AK610" i="8"/>
  <c r="AL610" i="8"/>
  <c r="AM610" i="8"/>
  <c r="AH611" i="8"/>
  <c r="AI611" i="8"/>
  <c r="AJ611" i="8"/>
  <c r="AK611" i="8"/>
  <c r="AL611" i="8"/>
  <c r="AM611" i="8"/>
  <c r="AH612" i="8"/>
  <c r="AI612" i="8"/>
  <c r="AJ612" i="8"/>
  <c r="AK612" i="8"/>
  <c r="AL612" i="8"/>
  <c r="AM612" i="8"/>
  <c r="AH613" i="8"/>
  <c r="AI613" i="8"/>
  <c r="AJ613" i="8"/>
  <c r="AK613" i="8"/>
  <c r="AL613" i="8"/>
  <c r="AM613" i="8"/>
  <c r="AH614" i="8"/>
  <c r="AI614" i="8"/>
  <c r="AJ614" i="8"/>
  <c r="AK614" i="8"/>
  <c r="AL614" i="8"/>
  <c r="AM614" i="8"/>
  <c r="AH615" i="8"/>
  <c r="AI615" i="8"/>
  <c r="AJ615" i="8"/>
  <c r="AK615" i="8"/>
  <c r="AL615" i="8"/>
  <c r="AM615" i="8"/>
  <c r="AH616" i="8"/>
  <c r="AI616" i="8"/>
  <c r="AJ616" i="8"/>
  <c r="AK616" i="8"/>
  <c r="AL616" i="8"/>
  <c r="AM616" i="8"/>
  <c r="AH617" i="8"/>
  <c r="AI617" i="8"/>
  <c r="AJ617" i="8"/>
  <c r="AK617" i="8"/>
  <c r="AL617" i="8"/>
  <c r="AM617" i="8"/>
  <c r="AH618" i="8"/>
  <c r="AI618" i="8"/>
  <c r="AJ618" i="8"/>
  <c r="AK618" i="8"/>
  <c r="AL618" i="8"/>
  <c r="AM618" i="8"/>
  <c r="AH619" i="8"/>
  <c r="AI619" i="8"/>
  <c r="AJ619" i="8"/>
  <c r="AK619" i="8"/>
  <c r="AL619" i="8"/>
  <c r="AM619" i="8"/>
  <c r="AH620" i="8"/>
  <c r="AI620" i="8"/>
  <c r="AJ620" i="8"/>
  <c r="AK620" i="8"/>
  <c r="AL620" i="8"/>
  <c r="AM620" i="8"/>
  <c r="AH621" i="8"/>
  <c r="AI621" i="8"/>
  <c r="AJ621" i="8"/>
  <c r="AK621" i="8"/>
  <c r="AL621" i="8"/>
  <c r="AM621" i="8"/>
  <c r="AH622" i="8"/>
  <c r="AI622" i="8"/>
  <c r="AJ622" i="8"/>
  <c r="AK622" i="8"/>
  <c r="AL622" i="8"/>
  <c r="AM622" i="8"/>
  <c r="AH623" i="8"/>
  <c r="AI623" i="8"/>
  <c r="AJ623" i="8"/>
  <c r="AK623" i="8"/>
  <c r="AL623" i="8"/>
  <c r="AM623" i="8"/>
  <c r="AH624" i="8"/>
  <c r="AI624" i="8"/>
  <c r="AJ624" i="8"/>
  <c r="AK624" i="8"/>
  <c r="AL624" i="8"/>
  <c r="AM624" i="8"/>
  <c r="AH625" i="8"/>
  <c r="AI625" i="8"/>
  <c r="AJ625" i="8"/>
  <c r="AK625" i="8"/>
  <c r="AL625" i="8"/>
  <c r="AM625" i="8"/>
  <c r="AH626" i="8"/>
  <c r="AI626" i="8"/>
  <c r="AJ626" i="8"/>
  <c r="AK626" i="8"/>
  <c r="AL626" i="8"/>
  <c r="AM626" i="8"/>
  <c r="AH627" i="8"/>
  <c r="AI627" i="8"/>
  <c r="AJ627" i="8"/>
  <c r="AK627" i="8"/>
  <c r="AL627" i="8"/>
  <c r="AM627" i="8"/>
  <c r="AH628" i="8"/>
  <c r="AI628" i="8"/>
  <c r="AJ628" i="8"/>
  <c r="AK628" i="8"/>
  <c r="AL628" i="8"/>
  <c r="AM628" i="8"/>
  <c r="AH629" i="8"/>
  <c r="AI629" i="8"/>
  <c r="AJ629" i="8"/>
  <c r="AK629" i="8"/>
  <c r="AL629" i="8"/>
  <c r="AM629" i="8"/>
  <c r="AH630" i="8"/>
  <c r="AI630" i="8"/>
  <c r="AJ630" i="8"/>
  <c r="AK630" i="8"/>
  <c r="AL630" i="8"/>
  <c r="AM630" i="8"/>
  <c r="AH631" i="8"/>
  <c r="AI631" i="8"/>
  <c r="AJ631" i="8"/>
  <c r="AK631" i="8"/>
  <c r="AL631" i="8"/>
  <c r="AM631" i="8"/>
  <c r="AH632" i="8"/>
  <c r="AI632" i="8"/>
  <c r="AJ632" i="8"/>
  <c r="AK632" i="8"/>
  <c r="AL632" i="8"/>
  <c r="AM632" i="8"/>
  <c r="AH633" i="8"/>
  <c r="AI633" i="8"/>
  <c r="AJ633" i="8"/>
  <c r="AK633" i="8"/>
  <c r="AL633" i="8"/>
  <c r="AM633" i="8"/>
  <c r="AH634" i="8"/>
  <c r="AI634" i="8"/>
  <c r="AJ634" i="8"/>
  <c r="AK634" i="8"/>
  <c r="AL634" i="8"/>
  <c r="AM634" i="8"/>
  <c r="AH635" i="8"/>
  <c r="AI635" i="8"/>
  <c r="AJ635" i="8"/>
  <c r="AK635" i="8"/>
  <c r="AL635" i="8"/>
  <c r="AM635" i="8"/>
  <c r="AH636" i="8"/>
  <c r="AI636" i="8"/>
  <c r="AJ636" i="8"/>
  <c r="AK636" i="8"/>
  <c r="AL636" i="8"/>
  <c r="AM636" i="8"/>
  <c r="AH637" i="8"/>
  <c r="AI637" i="8"/>
  <c r="AJ637" i="8"/>
  <c r="AK637" i="8"/>
  <c r="AL637" i="8"/>
  <c r="AM637" i="8"/>
  <c r="AH638" i="8"/>
  <c r="AI638" i="8"/>
  <c r="AJ638" i="8"/>
  <c r="AK638" i="8"/>
  <c r="AL638" i="8"/>
  <c r="AM638" i="8"/>
  <c r="AH639" i="8"/>
  <c r="AI639" i="8"/>
  <c r="AJ639" i="8"/>
  <c r="AK639" i="8"/>
  <c r="AL639" i="8"/>
  <c r="AM639" i="8"/>
  <c r="AH640" i="8"/>
  <c r="AI640" i="8"/>
  <c r="AJ640" i="8"/>
  <c r="AK640" i="8"/>
  <c r="AL640" i="8"/>
  <c r="AM640" i="8"/>
  <c r="AH641" i="8"/>
  <c r="AI641" i="8"/>
  <c r="AJ641" i="8"/>
  <c r="AK641" i="8"/>
  <c r="AL641" i="8"/>
  <c r="AM641" i="8"/>
  <c r="AH642" i="8"/>
  <c r="AI642" i="8"/>
  <c r="AJ642" i="8"/>
  <c r="AK642" i="8"/>
  <c r="AL642" i="8"/>
  <c r="AM642" i="8"/>
  <c r="AH643" i="8"/>
  <c r="AI643" i="8"/>
  <c r="AJ643" i="8"/>
  <c r="AK643" i="8"/>
  <c r="AL643" i="8"/>
  <c r="AM643" i="8"/>
  <c r="AH644" i="8"/>
  <c r="AI644" i="8"/>
  <c r="AJ644" i="8"/>
  <c r="AK644" i="8"/>
  <c r="AL644" i="8"/>
  <c r="AM644" i="8"/>
  <c r="AH645" i="8"/>
  <c r="AI645" i="8"/>
  <c r="AJ645" i="8"/>
  <c r="AK645" i="8"/>
  <c r="AL645" i="8"/>
  <c r="AM645" i="8"/>
  <c r="AH646" i="8"/>
  <c r="AI646" i="8"/>
  <c r="AJ646" i="8"/>
  <c r="AK646" i="8"/>
  <c r="AL646" i="8"/>
  <c r="AM646" i="8"/>
  <c r="AH647" i="8"/>
  <c r="AI647" i="8"/>
  <c r="AJ647" i="8"/>
  <c r="AK647" i="8"/>
  <c r="AL647" i="8"/>
  <c r="AM647" i="8"/>
  <c r="AH648" i="8"/>
  <c r="AI648" i="8"/>
  <c r="AJ648" i="8"/>
  <c r="AK648" i="8"/>
  <c r="AL648" i="8"/>
  <c r="AM648" i="8"/>
  <c r="AH649" i="8"/>
  <c r="AI649" i="8"/>
  <c r="AJ649" i="8"/>
  <c r="AK649" i="8"/>
  <c r="AL649" i="8"/>
  <c r="AM649" i="8"/>
  <c r="AH650" i="8"/>
  <c r="AI650" i="8"/>
  <c r="AJ650" i="8"/>
  <c r="AK650" i="8"/>
  <c r="AL650" i="8"/>
  <c r="AM650" i="8"/>
  <c r="AH651" i="8"/>
  <c r="AI651" i="8"/>
  <c r="AJ651" i="8"/>
  <c r="AK651" i="8"/>
  <c r="AL651" i="8"/>
  <c r="AM651" i="8"/>
  <c r="AH652" i="8"/>
  <c r="AI652" i="8"/>
  <c r="AJ652" i="8"/>
  <c r="AK652" i="8"/>
  <c r="AL652" i="8"/>
  <c r="AM652" i="8"/>
  <c r="AH653" i="8"/>
  <c r="AI653" i="8"/>
  <c r="AJ653" i="8"/>
  <c r="AK653" i="8"/>
  <c r="AL653" i="8"/>
  <c r="AM653" i="8"/>
  <c r="AH654" i="8"/>
  <c r="AI654" i="8"/>
  <c r="AJ654" i="8"/>
  <c r="AK654" i="8"/>
  <c r="AL654" i="8"/>
  <c r="AM654" i="8"/>
  <c r="AH655" i="8"/>
  <c r="AI655" i="8"/>
  <c r="AJ655" i="8"/>
  <c r="AK655" i="8"/>
  <c r="AL655" i="8"/>
  <c r="AM655" i="8"/>
  <c r="AH656" i="8"/>
  <c r="AI656" i="8"/>
  <c r="AJ656" i="8"/>
  <c r="AK656" i="8"/>
  <c r="AL656" i="8"/>
  <c r="AM656" i="8"/>
  <c r="AH657" i="8"/>
  <c r="AI657" i="8"/>
  <c r="AJ657" i="8"/>
  <c r="AK657" i="8"/>
  <c r="AL657" i="8"/>
  <c r="AM657" i="8"/>
  <c r="AH658" i="8"/>
  <c r="AI658" i="8"/>
  <c r="AJ658" i="8"/>
  <c r="AK658" i="8"/>
  <c r="AL658" i="8"/>
  <c r="AM658" i="8"/>
  <c r="AH659" i="8"/>
  <c r="AI659" i="8"/>
  <c r="AJ659" i="8"/>
  <c r="AK659" i="8"/>
  <c r="AL659" i="8"/>
  <c r="AM659" i="8"/>
  <c r="AH660" i="8"/>
  <c r="AI660" i="8"/>
  <c r="AJ660" i="8"/>
  <c r="AK660" i="8"/>
  <c r="AL660" i="8"/>
  <c r="AM660" i="8"/>
  <c r="AH661" i="8"/>
  <c r="AI661" i="8"/>
  <c r="AJ661" i="8"/>
  <c r="AK661" i="8"/>
  <c r="AL661" i="8"/>
  <c r="AM661" i="8"/>
  <c r="AH662" i="8"/>
  <c r="AI662" i="8"/>
  <c r="AJ662" i="8"/>
  <c r="AK662" i="8"/>
  <c r="AL662" i="8"/>
  <c r="AM662" i="8"/>
  <c r="AH663" i="8"/>
  <c r="AI663" i="8"/>
  <c r="AJ663" i="8"/>
  <c r="AK663" i="8"/>
  <c r="AL663" i="8"/>
  <c r="AM663" i="8"/>
  <c r="AH664" i="8"/>
  <c r="AI664" i="8"/>
  <c r="AJ664" i="8"/>
  <c r="AK664" i="8"/>
  <c r="AL664" i="8"/>
  <c r="AM664" i="8"/>
  <c r="AH665" i="8"/>
  <c r="AI665" i="8"/>
  <c r="AJ665" i="8"/>
  <c r="AK665" i="8"/>
  <c r="AL665" i="8"/>
  <c r="AM665" i="8"/>
  <c r="AH666" i="8"/>
  <c r="AI666" i="8"/>
  <c r="AJ666" i="8"/>
  <c r="AK666" i="8"/>
  <c r="AL666" i="8"/>
  <c r="AM666" i="8"/>
  <c r="AH667" i="8"/>
  <c r="AI667" i="8"/>
  <c r="AJ667" i="8"/>
  <c r="AK667" i="8"/>
  <c r="AL667" i="8"/>
  <c r="AM667" i="8"/>
  <c r="AH668" i="8"/>
  <c r="AI668" i="8"/>
  <c r="AJ668" i="8"/>
  <c r="AK668" i="8"/>
  <c r="AL668" i="8"/>
  <c r="AM668" i="8"/>
  <c r="AH669" i="8"/>
  <c r="AI669" i="8"/>
  <c r="AJ669" i="8"/>
  <c r="AK669" i="8"/>
  <c r="AL669" i="8"/>
  <c r="AM669" i="8"/>
  <c r="AH670" i="8"/>
  <c r="AI670" i="8"/>
  <c r="AJ670" i="8"/>
  <c r="AK670" i="8"/>
  <c r="AL670" i="8"/>
  <c r="AM670" i="8"/>
  <c r="AH671" i="8"/>
  <c r="AI671" i="8"/>
  <c r="AJ671" i="8"/>
  <c r="AK671" i="8"/>
  <c r="AL671" i="8"/>
  <c r="AM671" i="8"/>
  <c r="AH672" i="8"/>
  <c r="AI672" i="8"/>
  <c r="AJ672" i="8"/>
  <c r="AK672" i="8"/>
  <c r="AL672" i="8"/>
  <c r="AM672" i="8"/>
  <c r="AH673" i="8"/>
  <c r="AI673" i="8"/>
  <c r="AJ673" i="8"/>
  <c r="AK673" i="8"/>
  <c r="AL673" i="8"/>
  <c r="AM673" i="8"/>
  <c r="AH674" i="8"/>
  <c r="AI674" i="8"/>
  <c r="AJ674" i="8"/>
  <c r="AK674" i="8"/>
  <c r="AL674" i="8"/>
  <c r="AM674" i="8"/>
  <c r="AH675" i="8"/>
  <c r="AI675" i="8"/>
  <c r="AJ675" i="8"/>
  <c r="AK675" i="8"/>
  <c r="AL675" i="8"/>
  <c r="AM675" i="8"/>
  <c r="AH676" i="8"/>
  <c r="AI676" i="8"/>
  <c r="AJ676" i="8"/>
  <c r="AK676" i="8"/>
  <c r="AL676" i="8"/>
  <c r="AM676" i="8"/>
  <c r="AH677" i="8"/>
  <c r="AI677" i="8"/>
  <c r="AJ677" i="8"/>
  <c r="AK677" i="8"/>
  <c r="AL677" i="8"/>
  <c r="AM677" i="8"/>
  <c r="AH678" i="8"/>
  <c r="AI678" i="8"/>
  <c r="AJ678" i="8"/>
  <c r="AK678" i="8"/>
  <c r="AL678" i="8"/>
  <c r="AM678" i="8"/>
  <c r="AH679" i="8"/>
  <c r="AI679" i="8"/>
  <c r="AJ679" i="8"/>
  <c r="AK679" i="8"/>
  <c r="AL679" i="8"/>
  <c r="AM679" i="8"/>
  <c r="AH680" i="8"/>
  <c r="AI680" i="8"/>
  <c r="AJ680" i="8"/>
  <c r="AK680" i="8"/>
  <c r="AL680" i="8"/>
  <c r="AM680" i="8"/>
  <c r="AH681" i="8"/>
  <c r="AI681" i="8"/>
  <c r="AJ681" i="8"/>
  <c r="AK681" i="8"/>
  <c r="AL681" i="8"/>
  <c r="AM681" i="8"/>
  <c r="AH682" i="8"/>
  <c r="AI682" i="8"/>
  <c r="AJ682" i="8"/>
  <c r="AK682" i="8"/>
  <c r="AL682" i="8"/>
  <c r="AM682" i="8"/>
  <c r="AH683" i="8"/>
  <c r="AI683" i="8"/>
  <c r="AJ683" i="8"/>
  <c r="AK683" i="8"/>
  <c r="AL683" i="8"/>
  <c r="AM683" i="8"/>
  <c r="AH684" i="8"/>
  <c r="AI684" i="8"/>
  <c r="AJ684" i="8"/>
  <c r="AK684" i="8"/>
  <c r="AL684" i="8"/>
  <c r="AM684" i="8"/>
  <c r="AH685" i="8"/>
  <c r="AI685" i="8"/>
  <c r="AJ685" i="8"/>
  <c r="AK685" i="8"/>
  <c r="AL685" i="8"/>
  <c r="AM685" i="8"/>
  <c r="AH686" i="8"/>
  <c r="AI686" i="8"/>
  <c r="AJ686" i="8"/>
  <c r="AK686" i="8"/>
  <c r="AL686" i="8"/>
  <c r="AM686" i="8"/>
  <c r="AH687" i="8"/>
  <c r="AI687" i="8"/>
  <c r="AJ687" i="8"/>
  <c r="AK687" i="8"/>
  <c r="AL687" i="8"/>
  <c r="AM687" i="8"/>
  <c r="AH688" i="8"/>
  <c r="AI688" i="8"/>
  <c r="AJ688" i="8"/>
  <c r="AK688" i="8"/>
  <c r="AL688" i="8"/>
  <c r="AM688" i="8"/>
  <c r="AH689" i="8"/>
  <c r="AI689" i="8"/>
  <c r="AJ689" i="8"/>
  <c r="AK689" i="8"/>
  <c r="AL689" i="8"/>
  <c r="AM689" i="8"/>
  <c r="AH690" i="8"/>
  <c r="AI690" i="8"/>
  <c r="AJ690" i="8"/>
  <c r="AK690" i="8"/>
  <c r="AL690" i="8"/>
  <c r="AM690" i="8"/>
  <c r="AH691" i="8"/>
  <c r="AI691" i="8"/>
  <c r="AJ691" i="8"/>
  <c r="AK691" i="8"/>
  <c r="AL691" i="8"/>
  <c r="AM691" i="8"/>
  <c r="AH692" i="8"/>
  <c r="AI692" i="8"/>
  <c r="AJ692" i="8"/>
  <c r="AK692" i="8"/>
  <c r="AL692" i="8"/>
  <c r="AM692" i="8"/>
  <c r="AH693" i="8"/>
  <c r="AI693" i="8"/>
  <c r="AJ693" i="8"/>
  <c r="AK693" i="8"/>
  <c r="AL693" i="8"/>
  <c r="AM693" i="8"/>
  <c r="AH694" i="8"/>
  <c r="AI694" i="8"/>
  <c r="AJ694" i="8"/>
  <c r="AK694" i="8"/>
  <c r="AL694" i="8"/>
  <c r="AM694" i="8"/>
  <c r="AH695" i="8"/>
  <c r="AI695" i="8"/>
  <c r="AJ695" i="8"/>
  <c r="AK695" i="8"/>
  <c r="AL695" i="8"/>
  <c r="AM695" i="8"/>
  <c r="AH696" i="8"/>
  <c r="AI696" i="8"/>
  <c r="AJ696" i="8"/>
  <c r="AK696" i="8"/>
  <c r="AL696" i="8"/>
  <c r="AM696" i="8"/>
  <c r="AH697" i="8"/>
  <c r="AI697" i="8"/>
  <c r="AJ697" i="8"/>
  <c r="AK697" i="8"/>
  <c r="AL697" i="8"/>
  <c r="AM697" i="8"/>
  <c r="AH698" i="8"/>
  <c r="AI698" i="8"/>
  <c r="AJ698" i="8"/>
  <c r="AK698" i="8"/>
  <c r="AL698" i="8"/>
  <c r="AM698" i="8"/>
  <c r="AH699" i="8"/>
  <c r="AI699" i="8"/>
  <c r="AJ699" i="8"/>
  <c r="AK699" i="8"/>
  <c r="AL699" i="8"/>
  <c r="AM699" i="8"/>
  <c r="AH700" i="8"/>
  <c r="AI700" i="8"/>
  <c r="AJ700" i="8"/>
  <c r="AK700" i="8"/>
  <c r="AL700" i="8"/>
  <c r="AM700" i="8"/>
  <c r="AH701" i="8"/>
  <c r="AI701" i="8"/>
  <c r="AJ701" i="8"/>
  <c r="AK701" i="8"/>
  <c r="AL701" i="8"/>
  <c r="AM701" i="8"/>
  <c r="AH702" i="8"/>
  <c r="AI702" i="8"/>
  <c r="AJ702" i="8"/>
  <c r="AK702" i="8"/>
  <c r="AL702" i="8"/>
  <c r="AM702" i="8"/>
  <c r="AH703" i="8"/>
  <c r="AI703" i="8"/>
  <c r="AJ703" i="8"/>
  <c r="AK703" i="8"/>
  <c r="AL703" i="8"/>
  <c r="AM703" i="8"/>
  <c r="AH704" i="8"/>
  <c r="AI704" i="8"/>
  <c r="AJ704" i="8"/>
  <c r="AK704" i="8"/>
  <c r="AL704" i="8"/>
  <c r="AM704" i="8"/>
  <c r="AH705" i="8"/>
  <c r="AI705" i="8"/>
  <c r="AJ705" i="8"/>
  <c r="AK705" i="8"/>
  <c r="AL705" i="8"/>
  <c r="AM705" i="8"/>
  <c r="AH706" i="8"/>
  <c r="AI706" i="8"/>
  <c r="AJ706" i="8"/>
  <c r="AK706" i="8"/>
  <c r="AL706" i="8"/>
  <c r="AM706" i="8"/>
  <c r="AH707" i="8"/>
  <c r="AI707" i="8"/>
  <c r="AJ707" i="8"/>
  <c r="AK707" i="8"/>
  <c r="AL707" i="8"/>
  <c r="AM707" i="8"/>
  <c r="AH708" i="8"/>
  <c r="AI708" i="8"/>
  <c r="AJ708" i="8"/>
  <c r="AK708" i="8"/>
  <c r="AL708" i="8"/>
  <c r="AM708" i="8"/>
  <c r="AH709" i="8"/>
  <c r="AI709" i="8"/>
  <c r="AJ709" i="8"/>
  <c r="AK709" i="8"/>
  <c r="AL709" i="8"/>
  <c r="AM709" i="8"/>
  <c r="AH710" i="8"/>
  <c r="AI710" i="8"/>
  <c r="AJ710" i="8"/>
  <c r="AK710" i="8"/>
  <c r="AL710" i="8"/>
  <c r="AM710" i="8"/>
  <c r="AH711" i="8"/>
  <c r="AI711" i="8"/>
  <c r="AJ711" i="8"/>
  <c r="AK711" i="8"/>
  <c r="AL711" i="8"/>
  <c r="AM711" i="8"/>
  <c r="AH712" i="8"/>
  <c r="AI712" i="8"/>
  <c r="AJ712" i="8"/>
  <c r="AK712" i="8"/>
  <c r="AL712" i="8"/>
  <c r="AM712" i="8"/>
  <c r="AH713" i="8"/>
  <c r="AI713" i="8"/>
  <c r="AJ713" i="8"/>
  <c r="AK713" i="8"/>
  <c r="AL713" i="8"/>
  <c r="AM713" i="8"/>
  <c r="AH714" i="8"/>
  <c r="AI714" i="8"/>
  <c r="AJ714" i="8"/>
  <c r="AK714" i="8"/>
  <c r="AL714" i="8"/>
  <c r="AM714" i="8"/>
  <c r="AH715" i="8"/>
  <c r="AI715" i="8"/>
  <c r="AJ715" i="8"/>
  <c r="AK715" i="8"/>
  <c r="AL715" i="8"/>
  <c r="AM715" i="8"/>
  <c r="AH716" i="8"/>
  <c r="AI716" i="8"/>
  <c r="AJ716" i="8"/>
  <c r="AK716" i="8"/>
  <c r="AL716" i="8"/>
  <c r="AM716" i="8"/>
  <c r="AH717" i="8"/>
  <c r="AI717" i="8"/>
  <c r="AJ717" i="8"/>
  <c r="AK717" i="8"/>
  <c r="AL717" i="8"/>
  <c r="AM717" i="8"/>
  <c r="AH718" i="8"/>
  <c r="AI718" i="8"/>
  <c r="AJ718" i="8"/>
  <c r="AK718" i="8"/>
  <c r="AL718" i="8"/>
  <c r="AM718" i="8"/>
  <c r="AH719" i="8"/>
  <c r="AI719" i="8"/>
  <c r="AJ719" i="8"/>
  <c r="AK719" i="8"/>
  <c r="AL719" i="8"/>
  <c r="AM719" i="8"/>
  <c r="AH720" i="8"/>
  <c r="AI720" i="8"/>
  <c r="AJ720" i="8"/>
  <c r="AK720" i="8"/>
  <c r="AL720" i="8"/>
  <c r="AM720" i="8"/>
  <c r="AH721" i="8"/>
  <c r="AI721" i="8"/>
  <c r="AJ721" i="8"/>
  <c r="AK721" i="8"/>
  <c r="AL721" i="8"/>
  <c r="AM721" i="8"/>
  <c r="AH722" i="8"/>
  <c r="AI722" i="8"/>
  <c r="AJ722" i="8"/>
  <c r="AK722" i="8"/>
  <c r="AL722" i="8"/>
  <c r="AM722" i="8"/>
  <c r="AH723" i="8"/>
  <c r="AI723" i="8"/>
  <c r="AJ723" i="8"/>
  <c r="AK723" i="8"/>
  <c r="AL723" i="8"/>
  <c r="AM723" i="8"/>
  <c r="AH724" i="8"/>
  <c r="AI724" i="8"/>
  <c r="AJ724" i="8"/>
  <c r="AK724" i="8"/>
  <c r="AL724" i="8"/>
  <c r="AM724" i="8"/>
  <c r="AH725" i="8"/>
  <c r="AI725" i="8"/>
  <c r="AJ725" i="8"/>
  <c r="AK725" i="8"/>
  <c r="AL725" i="8"/>
  <c r="AM725" i="8"/>
  <c r="AH726" i="8"/>
  <c r="AI726" i="8"/>
  <c r="AJ726" i="8"/>
  <c r="AK726" i="8"/>
  <c r="AL726" i="8"/>
  <c r="AM726" i="8"/>
  <c r="AH727" i="8"/>
  <c r="AI727" i="8"/>
  <c r="AJ727" i="8"/>
  <c r="AK727" i="8"/>
  <c r="AL727" i="8"/>
  <c r="AM727" i="8"/>
  <c r="AH728" i="8"/>
  <c r="AI728" i="8"/>
  <c r="AJ728" i="8"/>
  <c r="AK728" i="8"/>
  <c r="AL728" i="8"/>
  <c r="AM728" i="8"/>
  <c r="AH729" i="8"/>
  <c r="AI729" i="8"/>
  <c r="AJ729" i="8"/>
  <c r="AK729" i="8"/>
  <c r="AL729" i="8"/>
  <c r="AM729" i="8"/>
  <c r="AH730" i="8"/>
  <c r="AI730" i="8"/>
  <c r="AJ730" i="8"/>
  <c r="AK730" i="8"/>
  <c r="AL730" i="8"/>
  <c r="AM730" i="8"/>
  <c r="AH731" i="8"/>
  <c r="AI731" i="8"/>
  <c r="AJ731" i="8"/>
  <c r="AK731" i="8"/>
  <c r="AL731" i="8"/>
  <c r="AM731" i="8"/>
  <c r="AH732" i="8"/>
  <c r="AI732" i="8"/>
  <c r="AJ732" i="8"/>
  <c r="AK732" i="8"/>
  <c r="AL732" i="8"/>
  <c r="AM732" i="8"/>
  <c r="AH733" i="8"/>
  <c r="AI733" i="8"/>
  <c r="AJ733" i="8"/>
  <c r="AK733" i="8"/>
  <c r="AL733" i="8"/>
  <c r="AM733" i="8"/>
  <c r="AH734" i="8"/>
  <c r="AI734" i="8"/>
  <c r="AJ734" i="8"/>
  <c r="AK734" i="8"/>
  <c r="AL734" i="8"/>
  <c r="AM734" i="8"/>
  <c r="AH735" i="8"/>
  <c r="AI735" i="8"/>
  <c r="AJ735" i="8"/>
  <c r="AK735" i="8"/>
  <c r="AL735" i="8"/>
  <c r="AM735" i="8"/>
  <c r="AH736" i="8"/>
  <c r="AI736" i="8"/>
  <c r="AJ736" i="8"/>
  <c r="AK736" i="8"/>
  <c r="AL736" i="8"/>
  <c r="AM736" i="8"/>
  <c r="AH737" i="8"/>
  <c r="AI737" i="8"/>
  <c r="AJ737" i="8"/>
  <c r="AK737" i="8"/>
  <c r="AL737" i="8"/>
  <c r="AM737" i="8"/>
  <c r="AH738" i="8"/>
  <c r="AI738" i="8"/>
  <c r="AJ738" i="8"/>
  <c r="AK738" i="8"/>
  <c r="AL738" i="8"/>
  <c r="AM738" i="8"/>
  <c r="AH739" i="8"/>
  <c r="AI739" i="8"/>
  <c r="AJ739" i="8"/>
  <c r="AK739" i="8"/>
  <c r="AL739" i="8"/>
  <c r="AM739" i="8"/>
  <c r="AH740" i="8"/>
  <c r="AI740" i="8"/>
  <c r="AJ740" i="8"/>
  <c r="AK740" i="8"/>
  <c r="AL740" i="8"/>
  <c r="AM740" i="8"/>
  <c r="AH741" i="8"/>
  <c r="AI741" i="8"/>
  <c r="AJ741" i="8"/>
  <c r="AK741" i="8"/>
  <c r="AL741" i="8"/>
  <c r="AM741" i="8"/>
  <c r="AH742" i="8"/>
  <c r="AI742" i="8"/>
  <c r="AJ742" i="8"/>
  <c r="AK742" i="8"/>
  <c r="AL742" i="8"/>
  <c r="AM742" i="8"/>
  <c r="AH743" i="8"/>
  <c r="AI743" i="8"/>
  <c r="AJ743" i="8"/>
  <c r="AK743" i="8"/>
  <c r="AL743" i="8"/>
  <c r="AM743" i="8"/>
  <c r="AH744" i="8"/>
  <c r="AI744" i="8"/>
  <c r="AJ744" i="8"/>
  <c r="AK744" i="8"/>
  <c r="AL744" i="8"/>
  <c r="AM744" i="8"/>
  <c r="AH745" i="8"/>
  <c r="AI745" i="8"/>
  <c r="AJ745" i="8"/>
  <c r="AK745" i="8"/>
  <c r="AL745" i="8"/>
  <c r="AM745" i="8"/>
  <c r="AH746" i="8"/>
  <c r="AI746" i="8"/>
  <c r="AJ746" i="8"/>
  <c r="AK746" i="8"/>
  <c r="AL746" i="8"/>
  <c r="AM746" i="8"/>
  <c r="AH747" i="8"/>
  <c r="AI747" i="8"/>
  <c r="AJ747" i="8"/>
  <c r="AK747" i="8"/>
  <c r="AL747" i="8"/>
  <c r="AM747" i="8"/>
  <c r="AH748" i="8"/>
  <c r="AI748" i="8"/>
  <c r="AJ748" i="8"/>
  <c r="AK748" i="8"/>
  <c r="AL748" i="8"/>
  <c r="AM748" i="8"/>
  <c r="AH749" i="8"/>
  <c r="AI749" i="8"/>
  <c r="AJ749" i="8"/>
  <c r="AK749" i="8"/>
  <c r="AL749" i="8"/>
  <c r="AM749" i="8"/>
  <c r="AH750" i="8"/>
  <c r="AI750" i="8"/>
  <c r="AJ750" i="8"/>
  <c r="AK750" i="8"/>
  <c r="AL750" i="8"/>
  <c r="AM750" i="8"/>
  <c r="AH751" i="8"/>
  <c r="AI751" i="8"/>
  <c r="AJ751" i="8"/>
  <c r="AK751" i="8"/>
  <c r="AL751" i="8"/>
  <c r="AM751" i="8"/>
  <c r="AH752" i="8"/>
  <c r="AI752" i="8"/>
  <c r="AJ752" i="8"/>
  <c r="AK752" i="8"/>
  <c r="AL752" i="8"/>
  <c r="AM752" i="8"/>
  <c r="AH753" i="8"/>
  <c r="AI753" i="8"/>
  <c r="AJ753" i="8"/>
  <c r="AK753" i="8"/>
  <c r="AL753" i="8"/>
  <c r="AM753" i="8"/>
  <c r="AH754" i="8"/>
  <c r="AI754" i="8"/>
  <c r="AJ754" i="8"/>
  <c r="AK754" i="8"/>
  <c r="AL754" i="8"/>
  <c r="AM754" i="8"/>
  <c r="AH755" i="8"/>
  <c r="AI755" i="8"/>
  <c r="AJ755" i="8"/>
  <c r="AK755" i="8"/>
  <c r="AL755" i="8"/>
  <c r="AM755" i="8"/>
  <c r="AH756" i="8"/>
  <c r="AI756" i="8"/>
  <c r="AJ756" i="8"/>
  <c r="AK756" i="8"/>
  <c r="AL756" i="8"/>
  <c r="AM756" i="8"/>
  <c r="AH757" i="8"/>
  <c r="AI757" i="8"/>
  <c r="AJ757" i="8"/>
  <c r="AK757" i="8"/>
  <c r="AL757" i="8"/>
  <c r="AM757" i="8"/>
  <c r="AH758" i="8"/>
  <c r="AI758" i="8"/>
  <c r="AJ758" i="8"/>
  <c r="AK758" i="8"/>
  <c r="AL758" i="8"/>
  <c r="AM758" i="8"/>
  <c r="AH759" i="8"/>
  <c r="AI759" i="8"/>
  <c r="AJ759" i="8"/>
  <c r="AK759" i="8"/>
  <c r="AL759" i="8"/>
  <c r="AM759" i="8"/>
  <c r="AH760" i="8"/>
  <c r="AI760" i="8"/>
  <c r="AJ760" i="8"/>
  <c r="AK760" i="8"/>
  <c r="AL760" i="8"/>
  <c r="AM760" i="8"/>
  <c r="AH761" i="8"/>
  <c r="AI761" i="8"/>
  <c r="AJ761" i="8"/>
  <c r="AK761" i="8"/>
  <c r="AL761" i="8"/>
  <c r="AM761" i="8"/>
  <c r="AH762" i="8"/>
  <c r="AI762" i="8"/>
  <c r="AJ762" i="8"/>
  <c r="AK762" i="8"/>
  <c r="AL762" i="8"/>
  <c r="AM762" i="8"/>
  <c r="AH763" i="8"/>
  <c r="AI763" i="8"/>
  <c r="AJ763" i="8"/>
  <c r="AK763" i="8"/>
  <c r="AL763" i="8"/>
  <c r="AM763" i="8"/>
  <c r="AH764" i="8"/>
  <c r="AI764" i="8"/>
  <c r="AJ764" i="8"/>
  <c r="AK764" i="8"/>
  <c r="AL764" i="8"/>
  <c r="AM764" i="8"/>
  <c r="AH765" i="8"/>
  <c r="AI765" i="8"/>
  <c r="AJ765" i="8"/>
  <c r="AK765" i="8"/>
  <c r="AL765" i="8"/>
  <c r="AM765" i="8"/>
  <c r="AH766" i="8"/>
  <c r="AI766" i="8"/>
  <c r="AJ766" i="8"/>
  <c r="AK766" i="8"/>
  <c r="AL766" i="8"/>
  <c r="AM766" i="8"/>
  <c r="AH767" i="8"/>
  <c r="AI767" i="8"/>
  <c r="AJ767" i="8"/>
  <c r="AK767" i="8"/>
  <c r="AL767" i="8"/>
  <c r="AM767" i="8"/>
  <c r="AH768" i="8"/>
  <c r="AI768" i="8"/>
  <c r="AJ768" i="8"/>
  <c r="AK768" i="8"/>
  <c r="AL768" i="8"/>
  <c r="AM768" i="8"/>
  <c r="AH769" i="8"/>
  <c r="AI769" i="8"/>
  <c r="AJ769" i="8"/>
  <c r="AK769" i="8"/>
  <c r="AL769" i="8"/>
  <c r="AM769" i="8"/>
  <c r="AH770" i="8"/>
  <c r="AI770" i="8"/>
  <c r="AJ770" i="8"/>
  <c r="AK770" i="8"/>
  <c r="AL770" i="8"/>
  <c r="AM770" i="8"/>
  <c r="AH771" i="8"/>
  <c r="AI771" i="8"/>
  <c r="AJ771" i="8"/>
  <c r="AK771" i="8"/>
  <c r="AL771" i="8"/>
  <c r="AM771" i="8"/>
  <c r="AH772" i="8"/>
  <c r="AI772" i="8"/>
  <c r="AJ772" i="8"/>
  <c r="AK772" i="8"/>
  <c r="AL772" i="8"/>
  <c r="AM772" i="8"/>
  <c r="AH773" i="8"/>
  <c r="AI773" i="8"/>
  <c r="AJ773" i="8"/>
  <c r="AK773" i="8"/>
  <c r="AL773" i="8"/>
  <c r="AM773" i="8"/>
  <c r="AH774" i="8"/>
  <c r="AI774" i="8"/>
  <c r="AJ774" i="8"/>
  <c r="AK774" i="8"/>
  <c r="AL774" i="8"/>
  <c r="AM774" i="8"/>
  <c r="AH775" i="8"/>
  <c r="AI775" i="8"/>
  <c r="AJ775" i="8"/>
  <c r="AK775" i="8"/>
  <c r="AL775" i="8"/>
  <c r="AM775" i="8"/>
  <c r="AH776" i="8"/>
  <c r="AI776" i="8"/>
  <c r="AJ776" i="8"/>
  <c r="AK776" i="8"/>
  <c r="AL776" i="8"/>
  <c r="AM776" i="8"/>
  <c r="AH777" i="8"/>
  <c r="AI777" i="8"/>
  <c r="AJ777" i="8"/>
  <c r="AK777" i="8"/>
  <c r="AL777" i="8"/>
  <c r="AM777" i="8"/>
  <c r="AH778" i="8"/>
  <c r="AI778" i="8"/>
  <c r="AJ778" i="8"/>
  <c r="AK778" i="8"/>
  <c r="AL778" i="8"/>
  <c r="AM778" i="8"/>
  <c r="AH779" i="8"/>
  <c r="AI779" i="8"/>
  <c r="AJ779" i="8"/>
  <c r="AK779" i="8"/>
  <c r="AL779" i="8"/>
  <c r="AM779" i="8"/>
  <c r="AH780" i="8"/>
  <c r="AI780" i="8"/>
  <c r="AJ780" i="8"/>
  <c r="AK780" i="8"/>
  <c r="AL780" i="8"/>
  <c r="AM780" i="8"/>
  <c r="AH781" i="8"/>
  <c r="AI781" i="8"/>
  <c r="AJ781" i="8"/>
  <c r="AK781" i="8"/>
  <c r="AL781" i="8"/>
  <c r="AM781" i="8"/>
  <c r="AH782" i="8"/>
  <c r="AI782" i="8"/>
  <c r="AJ782" i="8"/>
  <c r="AK782" i="8"/>
  <c r="AL782" i="8"/>
  <c r="AM782" i="8"/>
  <c r="AH783" i="8"/>
  <c r="AI783" i="8"/>
  <c r="AJ783" i="8"/>
  <c r="AK783" i="8"/>
  <c r="AL783" i="8"/>
  <c r="AM783" i="8"/>
  <c r="AH784" i="8"/>
  <c r="AI784" i="8"/>
  <c r="AJ784" i="8"/>
  <c r="AK784" i="8"/>
  <c r="AL784" i="8"/>
  <c r="AM784" i="8"/>
  <c r="AH785" i="8"/>
  <c r="AI785" i="8"/>
  <c r="AJ785" i="8"/>
  <c r="AK785" i="8"/>
  <c r="AL785" i="8"/>
  <c r="AM785" i="8"/>
  <c r="AH786" i="8"/>
  <c r="AI786" i="8"/>
  <c r="AJ786" i="8"/>
  <c r="AK786" i="8"/>
  <c r="AL786" i="8"/>
  <c r="AM786" i="8"/>
  <c r="AH787" i="8"/>
  <c r="AI787" i="8"/>
  <c r="AJ787" i="8"/>
  <c r="AK787" i="8"/>
  <c r="AL787" i="8"/>
  <c r="AM787" i="8"/>
  <c r="AH788" i="8"/>
  <c r="AI788" i="8"/>
  <c r="AJ788" i="8"/>
  <c r="AK788" i="8"/>
  <c r="AL788" i="8"/>
  <c r="AM788" i="8"/>
  <c r="AH789" i="8"/>
  <c r="AI789" i="8"/>
  <c r="AJ789" i="8"/>
  <c r="AK789" i="8"/>
  <c r="AL789" i="8"/>
  <c r="AM789" i="8"/>
  <c r="AH790" i="8"/>
  <c r="AI790" i="8"/>
  <c r="AJ790" i="8"/>
  <c r="AK790" i="8"/>
  <c r="AL790" i="8"/>
  <c r="AM790" i="8"/>
  <c r="AH791" i="8"/>
  <c r="AI791" i="8"/>
  <c r="AJ791" i="8"/>
  <c r="AK791" i="8"/>
  <c r="AL791" i="8"/>
  <c r="AM791" i="8"/>
  <c r="AH792" i="8"/>
  <c r="AI792" i="8"/>
  <c r="AJ792" i="8"/>
  <c r="AK792" i="8"/>
  <c r="AL792" i="8"/>
  <c r="AM792" i="8"/>
  <c r="AH793" i="8"/>
  <c r="AI793" i="8"/>
  <c r="AJ793" i="8"/>
  <c r="AK793" i="8"/>
  <c r="AL793" i="8"/>
  <c r="AM793" i="8"/>
  <c r="AH794" i="8"/>
  <c r="AI794" i="8"/>
  <c r="AJ794" i="8"/>
  <c r="AK794" i="8"/>
  <c r="AL794" i="8"/>
  <c r="AM794" i="8"/>
  <c r="AH795" i="8"/>
  <c r="AI795" i="8"/>
  <c r="AJ795" i="8"/>
  <c r="AK795" i="8"/>
  <c r="AL795" i="8"/>
  <c r="AM795" i="8"/>
  <c r="AH796" i="8"/>
  <c r="AI796" i="8"/>
  <c r="AJ796" i="8"/>
  <c r="AK796" i="8"/>
  <c r="AL796" i="8"/>
  <c r="AM796" i="8"/>
  <c r="AH797" i="8"/>
  <c r="AI797" i="8"/>
  <c r="AJ797" i="8"/>
  <c r="AK797" i="8"/>
  <c r="AL797" i="8"/>
  <c r="AM797" i="8"/>
  <c r="AH798" i="8"/>
  <c r="AI798" i="8"/>
  <c r="AJ798" i="8"/>
  <c r="AK798" i="8"/>
  <c r="AL798" i="8"/>
  <c r="AM798" i="8"/>
  <c r="AH799" i="8"/>
  <c r="AI799" i="8"/>
  <c r="AJ799" i="8"/>
  <c r="AK799" i="8"/>
  <c r="AL799" i="8"/>
  <c r="AM799" i="8"/>
  <c r="AH800" i="8"/>
  <c r="AI800" i="8"/>
  <c r="AJ800" i="8"/>
  <c r="AK800" i="8"/>
  <c r="AL800" i="8"/>
  <c r="AM800" i="8"/>
  <c r="AH801" i="8"/>
  <c r="AI801" i="8"/>
  <c r="AJ801" i="8"/>
  <c r="AK801" i="8"/>
  <c r="AL801" i="8"/>
  <c r="AM801" i="8"/>
  <c r="AH802" i="8"/>
  <c r="AI802" i="8"/>
  <c r="AJ802" i="8"/>
  <c r="AK802" i="8"/>
  <c r="AL802" i="8"/>
  <c r="AM802" i="8"/>
  <c r="AH803" i="8"/>
  <c r="AI803" i="8"/>
  <c r="AJ803" i="8"/>
  <c r="AK803" i="8"/>
  <c r="AL803" i="8"/>
  <c r="AM803" i="8"/>
  <c r="AH804" i="8"/>
  <c r="AI804" i="8"/>
  <c r="AJ804" i="8"/>
  <c r="AK804" i="8"/>
  <c r="AL804" i="8"/>
  <c r="AM804" i="8"/>
  <c r="AH805" i="8"/>
  <c r="AI805" i="8"/>
  <c r="AJ805" i="8"/>
  <c r="AK805" i="8"/>
  <c r="AL805" i="8"/>
  <c r="AM805" i="8"/>
  <c r="AH806" i="8"/>
  <c r="AI806" i="8"/>
  <c r="AJ806" i="8"/>
  <c r="AK806" i="8"/>
  <c r="AL806" i="8"/>
  <c r="AM806" i="8"/>
  <c r="AH807" i="8"/>
  <c r="AI807" i="8"/>
  <c r="AJ807" i="8"/>
  <c r="AK807" i="8"/>
  <c r="AL807" i="8"/>
  <c r="AM807" i="8"/>
  <c r="AH808" i="8"/>
  <c r="AI808" i="8"/>
  <c r="AJ808" i="8"/>
  <c r="AK808" i="8"/>
  <c r="AL808" i="8"/>
  <c r="AM808" i="8"/>
  <c r="AH809" i="8"/>
  <c r="AI809" i="8"/>
  <c r="AJ809" i="8"/>
  <c r="AK809" i="8"/>
  <c r="AL809" i="8"/>
  <c r="AM809" i="8"/>
  <c r="AH810" i="8"/>
  <c r="AI810" i="8"/>
  <c r="AJ810" i="8"/>
  <c r="AK810" i="8"/>
  <c r="AL810" i="8"/>
  <c r="AM810" i="8"/>
  <c r="AH811" i="8"/>
  <c r="AI811" i="8"/>
  <c r="AJ811" i="8"/>
  <c r="AK811" i="8"/>
  <c r="AL811" i="8"/>
  <c r="AM811" i="8"/>
  <c r="AH812" i="8"/>
  <c r="AI812" i="8"/>
  <c r="AJ812" i="8"/>
  <c r="AK812" i="8"/>
  <c r="AL812" i="8"/>
  <c r="AM812" i="8"/>
  <c r="AH813" i="8"/>
  <c r="AI813" i="8"/>
  <c r="AJ813" i="8"/>
  <c r="AK813" i="8"/>
  <c r="AL813" i="8"/>
  <c r="AM813" i="8"/>
  <c r="AH814" i="8"/>
  <c r="AI814" i="8"/>
  <c r="AJ814" i="8"/>
  <c r="AK814" i="8"/>
  <c r="AL814" i="8"/>
  <c r="AM814" i="8"/>
  <c r="AH815" i="8"/>
  <c r="AI815" i="8"/>
  <c r="AJ815" i="8"/>
  <c r="AK815" i="8"/>
  <c r="AL815" i="8"/>
  <c r="AM815" i="8"/>
  <c r="AH816" i="8"/>
  <c r="AI816" i="8"/>
  <c r="AJ816" i="8"/>
  <c r="AK816" i="8"/>
  <c r="AL816" i="8"/>
  <c r="AM816" i="8"/>
  <c r="AH817" i="8"/>
  <c r="AI817" i="8"/>
  <c r="AJ817" i="8"/>
  <c r="AK817" i="8"/>
  <c r="AL817" i="8"/>
  <c r="AM817" i="8"/>
  <c r="AH818" i="8"/>
  <c r="AI818" i="8"/>
  <c r="AJ818" i="8"/>
  <c r="AK818" i="8"/>
  <c r="AL818" i="8"/>
  <c r="AM818" i="8"/>
  <c r="AH819" i="8"/>
  <c r="AI819" i="8"/>
  <c r="AJ819" i="8"/>
  <c r="AK819" i="8"/>
  <c r="AL819" i="8"/>
  <c r="AM819" i="8"/>
  <c r="AH820" i="8"/>
  <c r="AI820" i="8"/>
  <c r="AJ820" i="8"/>
  <c r="AK820" i="8"/>
  <c r="AL820" i="8"/>
  <c r="AM820" i="8"/>
  <c r="AH821" i="8"/>
  <c r="AI821" i="8"/>
  <c r="AJ821" i="8"/>
  <c r="AK821" i="8"/>
  <c r="AL821" i="8"/>
  <c r="AM821" i="8"/>
  <c r="AH822" i="8"/>
  <c r="AI822" i="8"/>
  <c r="AJ822" i="8"/>
  <c r="AK822" i="8"/>
  <c r="AL822" i="8"/>
  <c r="AM822" i="8"/>
  <c r="AH823" i="8"/>
  <c r="AI823" i="8"/>
  <c r="AJ823" i="8"/>
  <c r="AK823" i="8"/>
  <c r="AL823" i="8"/>
  <c r="AM823" i="8"/>
  <c r="AH824" i="8"/>
  <c r="AI824" i="8"/>
  <c r="AJ824" i="8"/>
  <c r="AK824" i="8"/>
  <c r="AL824" i="8"/>
  <c r="AM824" i="8"/>
  <c r="AH825" i="8"/>
  <c r="AI825" i="8"/>
  <c r="AJ825" i="8"/>
  <c r="AK825" i="8"/>
  <c r="AL825" i="8"/>
  <c r="AM825" i="8"/>
  <c r="AH826" i="8"/>
  <c r="AI826" i="8"/>
  <c r="AJ826" i="8"/>
  <c r="AK826" i="8"/>
  <c r="AL826" i="8"/>
  <c r="AM826" i="8"/>
  <c r="AH827" i="8"/>
  <c r="AI827" i="8"/>
  <c r="AJ827" i="8"/>
  <c r="AK827" i="8"/>
  <c r="AL827" i="8"/>
  <c r="AM827" i="8"/>
  <c r="AH828" i="8"/>
  <c r="AI828" i="8"/>
  <c r="AJ828" i="8"/>
  <c r="AK828" i="8"/>
  <c r="AL828" i="8"/>
  <c r="AM828" i="8"/>
  <c r="AH829" i="8"/>
  <c r="AI829" i="8"/>
  <c r="AJ829" i="8"/>
  <c r="AK829" i="8"/>
  <c r="AL829" i="8"/>
  <c r="AM829" i="8"/>
  <c r="AH830" i="8"/>
  <c r="AI830" i="8"/>
  <c r="AJ830" i="8"/>
  <c r="AK830" i="8"/>
  <c r="AL830" i="8"/>
  <c r="AM830" i="8"/>
  <c r="AH831" i="8"/>
  <c r="AI831" i="8"/>
  <c r="AJ831" i="8"/>
  <c r="AK831" i="8"/>
  <c r="AL831" i="8"/>
  <c r="AM831" i="8"/>
  <c r="AH832" i="8"/>
  <c r="AI832" i="8"/>
  <c r="AJ832" i="8"/>
  <c r="AK832" i="8"/>
  <c r="AL832" i="8"/>
  <c r="AM832" i="8"/>
  <c r="AH833" i="8"/>
  <c r="AI833" i="8"/>
  <c r="AJ833" i="8"/>
  <c r="AK833" i="8"/>
  <c r="AL833" i="8"/>
  <c r="AM833" i="8"/>
  <c r="AH834" i="8"/>
  <c r="AI834" i="8"/>
  <c r="AJ834" i="8"/>
  <c r="AK834" i="8"/>
  <c r="AL834" i="8"/>
  <c r="AM834" i="8"/>
  <c r="AH835" i="8"/>
  <c r="AI835" i="8"/>
  <c r="AJ835" i="8"/>
  <c r="AK835" i="8"/>
  <c r="AL835" i="8"/>
  <c r="AM835" i="8"/>
  <c r="AH836" i="8"/>
  <c r="AI836" i="8"/>
  <c r="AJ836" i="8"/>
  <c r="AK836" i="8"/>
  <c r="AL836" i="8"/>
  <c r="AM836" i="8"/>
  <c r="AH837" i="8"/>
  <c r="AI837" i="8"/>
  <c r="AJ837" i="8"/>
  <c r="AK837" i="8"/>
  <c r="AL837" i="8"/>
  <c r="AM837" i="8"/>
  <c r="AH838" i="8"/>
  <c r="AI838" i="8"/>
  <c r="AJ838" i="8"/>
  <c r="AK838" i="8"/>
  <c r="AL838" i="8"/>
  <c r="AM838" i="8"/>
  <c r="AH839" i="8"/>
  <c r="AI839" i="8"/>
  <c r="AJ839" i="8"/>
  <c r="AK839" i="8"/>
  <c r="AL839" i="8"/>
  <c r="AM839" i="8"/>
  <c r="AH840" i="8"/>
  <c r="AI840" i="8"/>
  <c r="AJ840" i="8"/>
  <c r="AK840" i="8"/>
  <c r="AL840" i="8"/>
  <c r="AM840" i="8"/>
  <c r="AH841" i="8"/>
  <c r="AI841" i="8"/>
  <c r="AJ841" i="8"/>
  <c r="AK841" i="8"/>
  <c r="AL841" i="8"/>
  <c r="AM841" i="8"/>
  <c r="AH842" i="8"/>
  <c r="AI842" i="8"/>
  <c r="AJ842" i="8"/>
  <c r="AK842" i="8"/>
  <c r="AL842" i="8"/>
  <c r="AM842" i="8"/>
  <c r="AH843" i="8"/>
  <c r="AI843" i="8"/>
  <c r="AJ843" i="8"/>
  <c r="AK843" i="8"/>
  <c r="AL843" i="8"/>
  <c r="AM843" i="8"/>
  <c r="AH844" i="8"/>
  <c r="AI844" i="8"/>
  <c r="AJ844" i="8"/>
  <c r="AK844" i="8"/>
  <c r="AL844" i="8"/>
  <c r="AM844" i="8"/>
  <c r="AH845" i="8"/>
  <c r="AI845" i="8"/>
  <c r="AJ845" i="8"/>
  <c r="AK845" i="8"/>
  <c r="AL845" i="8"/>
  <c r="AM845" i="8"/>
  <c r="AH846" i="8"/>
  <c r="AI846" i="8"/>
  <c r="AJ846" i="8"/>
  <c r="AK846" i="8"/>
  <c r="AL846" i="8"/>
  <c r="AM846" i="8"/>
  <c r="AH847" i="8"/>
  <c r="AI847" i="8"/>
  <c r="AJ847" i="8"/>
  <c r="AK847" i="8"/>
  <c r="AL847" i="8"/>
  <c r="AM847" i="8"/>
  <c r="AH848" i="8"/>
  <c r="AI848" i="8"/>
  <c r="AJ848" i="8"/>
  <c r="AK848" i="8"/>
  <c r="AL848" i="8"/>
  <c r="AM848" i="8"/>
  <c r="AH849" i="8"/>
  <c r="AI849" i="8"/>
  <c r="AJ849" i="8"/>
  <c r="AK849" i="8"/>
  <c r="AL849" i="8"/>
  <c r="AM849" i="8"/>
  <c r="AH850" i="8"/>
  <c r="AI850" i="8"/>
  <c r="AJ850" i="8"/>
  <c r="AK850" i="8"/>
  <c r="AL850" i="8"/>
  <c r="AM850" i="8"/>
  <c r="AH851" i="8"/>
  <c r="AI851" i="8"/>
  <c r="AJ851" i="8"/>
  <c r="AK851" i="8"/>
  <c r="AL851" i="8"/>
  <c r="AM851" i="8"/>
  <c r="AH852" i="8"/>
  <c r="AI852" i="8"/>
  <c r="AJ852" i="8"/>
  <c r="AK852" i="8"/>
  <c r="AL852" i="8"/>
  <c r="AM852" i="8"/>
  <c r="AH853" i="8"/>
  <c r="AI853" i="8"/>
  <c r="AJ853" i="8"/>
  <c r="AK853" i="8"/>
  <c r="AL853" i="8"/>
  <c r="AM853" i="8"/>
  <c r="AH854" i="8"/>
  <c r="AI854" i="8"/>
  <c r="AJ854" i="8"/>
  <c r="AK854" i="8"/>
  <c r="AL854" i="8"/>
  <c r="AM854" i="8"/>
  <c r="AH855" i="8"/>
  <c r="AI855" i="8"/>
  <c r="AJ855" i="8"/>
  <c r="AK855" i="8"/>
  <c r="AL855" i="8"/>
  <c r="AM855" i="8"/>
  <c r="AH856" i="8"/>
  <c r="AI856" i="8"/>
  <c r="AJ856" i="8"/>
  <c r="AK856" i="8"/>
  <c r="AL856" i="8"/>
  <c r="AM856" i="8"/>
  <c r="AH857" i="8"/>
  <c r="AI857" i="8"/>
  <c r="AJ857" i="8"/>
  <c r="AK857" i="8"/>
  <c r="AL857" i="8"/>
  <c r="AM857" i="8"/>
  <c r="AH858" i="8"/>
  <c r="AI858" i="8"/>
  <c r="AJ858" i="8"/>
  <c r="AK858" i="8"/>
  <c r="AL858" i="8"/>
  <c r="AM858" i="8"/>
  <c r="AH859" i="8"/>
  <c r="AI859" i="8"/>
  <c r="AJ859" i="8"/>
  <c r="AK859" i="8"/>
  <c r="AL859" i="8"/>
  <c r="AM859" i="8"/>
  <c r="AH860" i="8"/>
  <c r="AI860" i="8"/>
  <c r="AJ860" i="8"/>
  <c r="AK860" i="8"/>
  <c r="AL860" i="8"/>
  <c r="AM860" i="8"/>
  <c r="AH861" i="8"/>
  <c r="AI861" i="8"/>
  <c r="AJ861" i="8"/>
  <c r="AK861" i="8"/>
  <c r="AL861" i="8"/>
  <c r="AM861" i="8"/>
  <c r="AH862" i="8"/>
  <c r="AI862" i="8"/>
  <c r="AJ862" i="8"/>
  <c r="AK862" i="8"/>
  <c r="AL862" i="8"/>
  <c r="AM862" i="8"/>
  <c r="AH863" i="8"/>
  <c r="AI863" i="8"/>
  <c r="AJ863" i="8"/>
  <c r="AK863" i="8"/>
  <c r="AL863" i="8"/>
  <c r="AM863" i="8"/>
  <c r="AH864" i="8"/>
  <c r="AI864" i="8"/>
  <c r="AJ864" i="8"/>
  <c r="AK864" i="8"/>
  <c r="AL864" i="8"/>
  <c r="AM864" i="8"/>
  <c r="AH865" i="8"/>
  <c r="AI865" i="8"/>
  <c r="AJ865" i="8"/>
  <c r="AK865" i="8"/>
  <c r="AL865" i="8"/>
  <c r="AM865" i="8"/>
  <c r="AH866" i="8"/>
  <c r="AI866" i="8"/>
  <c r="AJ866" i="8"/>
  <c r="AK866" i="8"/>
  <c r="AL866" i="8"/>
  <c r="AM866" i="8"/>
  <c r="AH867" i="8"/>
  <c r="AI867" i="8"/>
  <c r="AJ867" i="8"/>
  <c r="AK867" i="8"/>
  <c r="AL867" i="8"/>
  <c r="AM867" i="8"/>
  <c r="AH868" i="8"/>
  <c r="AI868" i="8"/>
  <c r="AJ868" i="8"/>
  <c r="AK868" i="8"/>
  <c r="AL868" i="8"/>
  <c r="AM868" i="8"/>
  <c r="AH869" i="8"/>
  <c r="AI869" i="8"/>
  <c r="AJ869" i="8"/>
  <c r="AK869" i="8"/>
  <c r="AL869" i="8"/>
  <c r="AM869" i="8"/>
  <c r="AH870" i="8"/>
  <c r="AI870" i="8"/>
  <c r="AJ870" i="8"/>
  <c r="AK870" i="8"/>
  <c r="AL870" i="8"/>
  <c r="AM870" i="8"/>
  <c r="AH871" i="8"/>
  <c r="AI871" i="8"/>
  <c r="AJ871" i="8"/>
  <c r="AK871" i="8"/>
  <c r="AL871" i="8"/>
  <c r="AM871" i="8"/>
  <c r="AH872" i="8"/>
  <c r="AI872" i="8"/>
  <c r="AJ872" i="8"/>
  <c r="AK872" i="8"/>
  <c r="AL872" i="8"/>
  <c r="AM872" i="8"/>
  <c r="AH873" i="8"/>
  <c r="AI873" i="8"/>
  <c r="AJ873" i="8"/>
  <c r="AK873" i="8"/>
  <c r="AL873" i="8"/>
  <c r="AM873" i="8"/>
  <c r="AH874" i="8"/>
  <c r="AI874" i="8"/>
  <c r="AJ874" i="8"/>
  <c r="AK874" i="8"/>
  <c r="AL874" i="8"/>
  <c r="AM874" i="8"/>
  <c r="AH875" i="8"/>
  <c r="AI875" i="8"/>
  <c r="AJ875" i="8"/>
  <c r="AK875" i="8"/>
  <c r="AL875" i="8"/>
  <c r="AM875" i="8"/>
  <c r="AH876" i="8"/>
  <c r="AI876" i="8"/>
  <c r="AJ876" i="8"/>
  <c r="AK876" i="8"/>
  <c r="AL876" i="8"/>
  <c r="AM876" i="8"/>
  <c r="AH877" i="8"/>
  <c r="AI877" i="8"/>
  <c r="AJ877" i="8"/>
  <c r="AK877" i="8"/>
  <c r="AL877" i="8"/>
  <c r="AM877" i="8"/>
  <c r="AH878" i="8"/>
  <c r="AI878" i="8"/>
  <c r="AJ878" i="8"/>
  <c r="AK878" i="8"/>
  <c r="AL878" i="8"/>
  <c r="AM878" i="8"/>
  <c r="AH879" i="8"/>
  <c r="AI879" i="8"/>
  <c r="AJ879" i="8"/>
  <c r="AK879" i="8"/>
  <c r="AL879" i="8"/>
  <c r="AM879" i="8"/>
  <c r="AH880" i="8"/>
  <c r="AI880" i="8"/>
  <c r="AJ880" i="8"/>
  <c r="AK880" i="8"/>
  <c r="AL880" i="8"/>
  <c r="AM880" i="8"/>
  <c r="AH881" i="8"/>
  <c r="AI881" i="8"/>
  <c r="AJ881" i="8"/>
  <c r="AK881" i="8"/>
  <c r="AL881" i="8"/>
  <c r="AM881" i="8"/>
  <c r="AH882" i="8"/>
  <c r="AI882" i="8"/>
  <c r="AJ882" i="8"/>
  <c r="AK882" i="8"/>
  <c r="AL882" i="8"/>
  <c r="AM882" i="8"/>
  <c r="AH883" i="8"/>
  <c r="AI883" i="8"/>
  <c r="AJ883" i="8"/>
  <c r="AK883" i="8"/>
  <c r="AL883" i="8"/>
  <c r="AM883" i="8"/>
  <c r="AH884" i="8"/>
  <c r="AI884" i="8"/>
  <c r="AJ884" i="8"/>
  <c r="AK884" i="8"/>
  <c r="AL884" i="8"/>
  <c r="AM884" i="8"/>
  <c r="AH885" i="8"/>
  <c r="AI885" i="8"/>
  <c r="AJ885" i="8"/>
  <c r="AK885" i="8"/>
  <c r="AL885" i="8"/>
  <c r="AM885" i="8"/>
  <c r="AH886" i="8"/>
  <c r="AI886" i="8"/>
  <c r="AJ886" i="8"/>
  <c r="AK886" i="8"/>
  <c r="AL886" i="8"/>
  <c r="AM886" i="8"/>
  <c r="AH887" i="8"/>
  <c r="AI887" i="8"/>
  <c r="AJ887" i="8"/>
  <c r="AK887" i="8"/>
  <c r="AL887" i="8"/>
  <c r="AM887" i="8"/>
  <c r="AH888" i="8"/>
  <c r="AI888" i="8"/>
  <c r="AJ888" i="8"/>
  <c r="AK888" i="8"/>
  <c r="AL888" i="8"/>
  <c r="AM888" i="8"/>
  <c r="AH889" i="8"/>
  <c r="AI889" i="8"/>
  <c r="AJ889" i="8"/>
  <c r="AK889" i="8"/>
  <c r="AL889" i="8"/>
  <c r="AM889" i="8"/>
  <c r="AH890" i="8"/>
  <c r="AI890" i="8"/>
  <c r="AJ890" i="8"/>
  <c r="AK890" i="8"/>
  <c r="AL890" i="8"/>
  <c r="AM890" i="8"/>
  <c r="AH891" i="8"/>
  <c r="AI891" i="8"/>
  <c r="AJ891" i="8"/>
  <c r="AK891" i="8"/>
  <c r="AL891" i="8"/>
  <c r="AM891" i="8"/>
  <c r="AH892" i="8"/>
  <c r="AI892" i="8"/>
  <c r="AJ892" i="8"/>
  <c r="AK892" i="8"/>
  <c r="AL892" i="8"/>
  <c r="AM892" i="8"/>
  <c r="AH893" i="8"/>
  <c r="AI893" i="8"/>
  <c r="AJ893" i="8"/>
  <c r="AK893" i="8"/>
  <c r="AL893" i="8"/>
  <c r="AM893" i="8"/>
  <c r="AH894" i="8"/>
  <c r="AI894" i="8"/>
  <c r="AJ894" i="8"/>
  <c r="AK894" i="8"/>
  <c r="AL894" i="8"/>
  <c r="AM894" i="8"/>
  <c r="AH895" i="8"/>
  <c r="AI895" i="8"/>
  <c r="AJ895" i="8"/>
  <c r="AK895" i="8"/>
  <c r="AL895" i="8"/>
  <c r="AM895" i="8"/>
  <c r="AH896" i="8"/>
  <c r="AI896" i="8"/>
  <c r="AJ896" i="8"/>
  <c r="AK896" i="8"/>
  <c r="AL896" i="8"/>
  <c r="AM896" i="8"/>
  <c r="AH897" i="8"/>
  <c r="AI897" i="8"/>
  <c r="AJ897" i="8"/>
  <c r="AK897" i="8"/>
  <c r="AL897" i="8"/>
  <c r="AM897" i="8"/>
  <c r="AH898" i="8"/>
  <c r="AI898" i="8"/>
  <c r="AJ898" i="8"/>
  <c r="AK898" i="8"/>
  <c r="AL898" i="8"/>
  <c r="AM898" i="8"/>
  <c r="AH899" i="8"/>
  <c r="AI899" i="8"/>
  <c r="AJ899" i="8"/>
  <c r="AK899" i="8"/>
  <c r="AL899" i="8"/>
  <c r="AM899" i="8"/>
  <c r="AH900" i="8"/>
  <c r="AI900" i="8"/>
  <c r="AJ900" i="8"/>
  <c r="AK900" i="8"/>
  <c r="AL900" i="8"/>
  <c r="AM900" i="8"/>
  <c r="AH901" i="8"/>
  <c r="AI901" i="8"/>
  <c r="AJ901" i="8"/>
  <c r="AK901" i="8"/>
  <c r="AL901" i="8"/>
  <c r="AM901" i="8"/>
  <c r="AH902" i="8"/>
  <c r="AI902" i="8"/>
  <c r="AJ902" i="8"/>
  <c r="AK902" i="8"/>
  <c r="AL902" i="8"/>
  <c r="AM902" i="8"/>
  <c r="AH903" i="8"/>
  <c r="AI903" i="8"/>
  <c r="AJ903" i="8"/>
  <c r="AK903" i="8"/>
  <c r="AL903" i="8"/>
  <c r="AM903" i="8"/>
  <c r="AH904" i="8"/>
  <c r="AI904" i="8"/>
  <c r="AJ904" i="8"/>
  <c r="AK904" i="8"/>
  <c r="AL904" i="8"/>
  <c r="AM904" i="8"/>
  <c r="AH905" i="8"/>
  <c r="AI905" i="8"/>
  <c r="AJ905" i="8"/>
  <c r="AK905" i="8"/>
  <c r="AL905" i="8"/>
  <c r="AM905" i="8"/>
  <c r="AH906" i="8"/>
  <c r="AI906" i="8"/>
  <c r="AJ906" i="8"/>
  <c r="AK906" i="8"/>
  <c r="AL906" i="8"/>
  <c r="AM906" i="8"/>
  <c r="AH907" i="8"/>
  <c r="AI907" i="8"/>
  <c r="AJ907" i="8"/>
  <c r="AK907" i="8"/>
  <c r="AL907" i="8"/>
  <c r="AM907" i="8"/>
  <c r="AH908" i="8"/>
  <c r="AI908" i="8"/>
  <c r="AJ908" i="8"/>
  <c r="AK908" i="8"/>
  <c r="AL908" i="8"/>
  <c r="AM908" i="8"/>
  <c r="AH909" i="8"/>
  <c r="AI909" i="8"/>
  <c r="AJ909" i="8"/>
  <c r="AK909" i="8"/>
  <c r="AL909" i="8"/>
  <c r="AM909" i="8"/>
  <c r="AH910" i="8"/>
  <c r="AI910" i="8"/>
  <c r="AJ910" i="8"/>
  <c r="AK910" i="8"/>
  <c r="AL910" i="8"/>
  <c r="AM910" i="8"/>
  <c r="AH911" i="8"/>
  <c r="AI911" i="8"/>
  <c r="AJ911" i="8"/>
  <c r="AK911" i="8"/>
  <c r="AL911" i="8"/>
  <c r="AM911" i="8"/>
  <c r="AH912" i="8"/>
  <c r="AI912" i="8"/>
  <c r="AJ912" i="8"/>
  <c r="AK912" i="8"/>
  <c r="AL912" i="8"/>
  <c r="AM912" i="8"/>
  <c r="AH913" i="8"/>
  <c r="AI913" i="8"/>
  <c r="AJ913" i="8"/>
  <c r="AK913" i="8"/>
  <c r="AL913" i="8"/>
  <c r="AM913" i="8"/>
  <c r="AH914" i="8"/>
  <c r="AI914" i="8"/>
  <c r="AJ914" i="8"/>
  <c r="AK914" i="8"/>
  <c r="AL914" i="8"/>
  <c r="AM914" i="8"/>
  <c r="AH915" i="8"/>
  <c r="AI915" i="8"/>
  <c r="AJ915" i="8"/>
  <c r="AK915" i="8"/>
  <c r="AL915" i="8"/>
  <c r="AM915" i="8"/>
  <c r="AH916" i="8"/>
  <c r="AI916" i="8"/>
  <c r="AJ916" i="8"/>
  <c r="AK916" i="8"/>
  <c r="AL916" i="8"/>
  <c r="AM916" i="8"/>
  <c r="AH917" i="8"/>
  <c r="AI917" i="8"/>
  <c r="AJ917" i="8"/>
  <c r="AK917" i="8"/>
  <c r="AL917" i="8"/>
  <c r="AM917" i="8"/>
  <c r="AH918" i="8"/>
  <c r="AI918" i="8"/>
  <c r="AJ918" i="8"/>
  <c r="AK918" i="8"/>
  <c r="AL918" i="8"/>
  <c r="AM918" i="8"/>
  <c r="AH919" i="8"/>
  <c r="AI919" i="8"/>
  <c r="AJ919" i="8"/>
  <c r="AK919" i="8"/>
  <c r="AL919" i="8"/>
  <c r="AM919" i="8"/>
  <c r="AH920" i="8"/>
  <c r="AI920" i="8"/>
  <c r="AJ920" i="8"/>
  <c r="AK920" i="8"/>
  <c r="AL920" i="8"/>
  <c r="AM920" i="8"/>
  <c r="AH921" i="8"/>
  <c r="AI921" i="8"/>
  <c r="AJ921" i="8"/>
  <c r="AK921" i="8"/>
  <c r="AL921" i="8"/>
  <c r="AM921" i="8"/>
  <c r="AH922" i="8"/>
  <c r="AI922" i="8"/>
  <c r="AJ922" i="8"/>
  <c r="AK922" i="8"/>
  <c r="AL922" i="8"/>
  <c r="AM922" i="8"/>
  <c r="AH923" i="8"/>
  <c r="AI923" i="8"/>
  <c r="AJ923" i="8"/>
  <c r="AK923" i="8"/>
  <c r="AL923" i="8"/>
  <c r="AM923" i="8"/>
  <c r="AH924" i="8"/>
  <c r="AI924" i="8"/>
  <c r="AJ924" i="8"/>
  <c r="AK924" i="8"/>
  <c r="AL924" i="8"/>
  <c r="AM924" i="8"/>
  <c r="AH925" i="8"/>
  <c r="AI925" i="8"/>
  <c r="AJ925" i="8"/>
  <c r="AK925" i="8"/>
  <c r="AL925" i="8"/>
  <c r="AM925" i="8"/>
  <c r="AH926" i="8"/>
  <c r="AI926" i="8"/>
  <c r="AJ926" i="8"/>
  <c r="AK926" i="8"/>
  <c r="AL926" i="8"/>
  <c r="AM926" i="8"/>
  <c r="AH927" i="8"/>
  <c r="AI927" i="8"/>
  <c r="AJ927" i="8"/>
  <c r="AK927" i="8"/>
  <c r="AL927" i="8"/>
  <c r="AM927" i="8"/>
  <c r="AH928" i="8"/>
  <c r="AI928" i="8"/>
  <c r="AJ928" i="8"/>
  <c r="AK928" i="8"/>
  <c r="AL928" i="8"/>
  <c r="AM928" i="8"/>
  <c r="AH929" i="8"/>
  <c r="AI929" i="8"/>
  <c r="AJ929" i="8"/>
  <c r="AK929" i="8"/>
  <c r="AL929" i="8"/>
  <c r="AM929" i="8"/>
  <c r="AH930" i="8"/>
  <c r="AI930" i="8"/>
  <c r="AJ930" i="8"/>
  <c r="AK930" i="8"/>
  <c r="AL930" i="8"/>
  <c r="AM930" i="8"/>
  <c r="AH931" i="8"/>
  <c r="AI931" i="8"/>
  <c r="AJ931" i="8"/>
  <c r="AK931" i="8"/>
  <c r="AL931" i="8"/>
  <c r="AM931" i="8"/>
  <c r="AH932" i="8"/>
  <c r="AI932" i="8"/>
  <c r="AJ932" i="8"/>
  <c r="AK932" i="8"/>
  <c r="AL932" i="8"/>
  <c r="AM932" i="8"/>
  <c r="AH933" i="8"/>
  <c r="AI933" i="8"/>
  <c r="AJ933" i="8"/>
  <c r="AK933" i="8"/>
  <c r="AL933" i="8"/>
  <c r="AM933" i="8"/>
  <c r="AH934" i="8"/>
  <c r="AI934" i="8"/>
  <c r="AJ934" i="8"/>
  <c r="AK934" i="8"/>
  <c r="AL934" i="8"/>
  <c r="AM934" i="8"/>
  <c r="AH935" i="8"/>
  <c r="AI935" i="8"/>
  <c r="AJ935" i="8"/>
  <c r="AK935" i="8"/>
  <c r="AL935" i="8"/>
  <c r="AM935" i="8"/>
  <c r="AH936" i="8"/>
  <c r="AI936" i="8"/>
  <c r="AJ936" i="8"/>
  <c r="AK936" i="8"/>
  <c r="AL936" i="8"/>
  <c r="AM936" i="8"/>
  <c r="AH937" i="8"/>
  <c r="AI937" i="8"/>
  <c r="AJ937" i="8"/>
  <c r="AK937" i="8"/>
  <c r="AL937" i="8"/>
  <c r="AM937" i="8"/>
  <c r="AH938" i="8"/>
  <c r="AI938" i="8"/>
  <c r="AJ938" i="8"/>
  <c r="AK938" i="8"/>
  <c r="AL938" i="8"/>
  <c r="AM938" i="8"/>
  <c r="AH939" i="8"/>
  <c r="AI939" i="8"/>
  <c r="AJ939" i="8"/>
  <c r="AK939" i="8"/>
  <c r="AL939" i="8"/>
  <c r="AM939" i="8"/>
  <c r="AH940" i="8"/>
  <c r="AI940" i="8"/>
  <c r="AJ940" i="8"/>
  <c r="AK940" i="8"/>
  <c r="AL940" i="8"/>
  <c r="AM940" i="8"/>
  <c r="AH941" i="8"/>
  <c r="AI941" i="8"/>
  <c r="AJ941" i="8"/>
  <c r="AK941" i="8"/>
  <c r="AL941" i="8"/>
  <c r="AM941" i="8"/>
  <c r="AH942" i="8"/>
  <c r="AI942" i="8"/>
  <c r="AJ942" i="8"/>
  <c r="AK942" i="8"/>
  <c r="AL942" i="8"/>
  <c r="AM942" i="8"/>
  <c r="AH943" i="8"/>
  <c r="AI943" i="8"/>
  <c r="AJ943" i="8"/>
  <c r="AK943" i="8"/>
  <c r="AL943" i="8"/>
  <c r="AM943" i="8"/>
  <c r="AH944" i="8"/>
  <c r="AI944" i="8"/>
  <c r="AJ944" i="8"/>
  <c r="AK944" i="8"/>
  <c r="AL944" i="8"/>
  <c r="AM944" i="8"/>
  <c r="AH945" i="8"/>
  <c r="AI945" i="8"/>
  <c r="AJ945" i="8"/>
  <c r="AK945" i="8"/>
  <c r="AL945" i="8"/>
  <c r="AM945" i="8"/>
  <c r="AH946" i="8"/>
  <c r="AI946" i="8"/>
  <c r="AJ946" i="8"/>
  <c r="AK946" i="8"/>
  <c r="AL946" i="8"/>
  <c r="AM946" i="8"/>
  <c r="AH947" i="8"/>
  <c r="AI947" i="8"/>
  <c r="AJ947" i="8"/>
  <c r="AK947" i="8"/>
  <c r="AL947" i="8"/>
  <c r="AM947" i="8"/>
  <c r="AH948" i="8"/>
  <c r="AI948" i="8"/>
  <c r="AJ948" i="8"/>
  <c r="AK948" i="8"/>
  <c r="AL948" i="8"/>
  <c r="AM948" i="8"/>
  <c r="AH949" i="8"/>
  <c r="AI949" i="8"/>
  <c r="AJ949" i="8"/>
  <c r="AK949" i="8"/>
  <c r="AL949" i="8"/>
  <c r="AM949" i="8"/>
  <c r="AH950" i="8"/>
  <c r="AI950" i="8"/>
  <c r="AJ950" i="8"/>
  <c r="AK950" i="8"/>
  <c r="AL950" i="8"/>
  <c r="AM950" i="8"/>
  <c r="AH951" i="8"/>
  <c r="AI951" i="8"/>
  <c r="AJ951" i="8"/>
  <c r="AK951" i="8"/>
  <c r="AL951" i="8"/>
  <c r="AM951" i="8"/>
  <c r="AH952" i="8"/>
  <c r="AI952" i="8"/>
  <c r="AJ952" i="8"/>
  <c r="AK952" i="8"/>
  <c r="AL952" i="8"/>
  <c r="AM952" i="8"/>
  <c r="AH953" i="8"/>
  <c r="AI953" i="8"/>
  <c r="AJ953" i="8"/>
  <c r="AK953" i="8"/>
  <c r="AL953" i="8"/>
  <c r="AM953" i="8"/>
  <c r="AH954" i="8"/>
  <c r="AI954" i="8"/>
  <c r="AJ954" i="8"/>
  <c r="AK954" i="8"/>
  <c r="AL954" i="8"/>
  <c r="AM954" i="8"/>
  <c r="AH955" i="8"/>
  <c r="AI955" i="8"/>
  <c r="AJ955" i="8"/>
  <c r="AK955" i="8"/>
  <c r="AL955" i="8"/>
  <c r="AM955" i="8"/>
  <c r="AH956" i="8"/>
  <c r="AI956" i="8"/>
  <c r="AJ956" i="8"/>
  <c r="AK956" i="8"/>
  <c r="AL956" i="8"/>
  <c r="AM956" i="8"/>
  <c r="AH957" i="8"/>
  <c r="AI957" i="8"/>
  <c r="AJ957" i="8"/>
  <c r="AK957" i="8"/>
  <c r="AL957" i="8"/>
  <c r="AM957" i="8"/>
  <c r="AH958" i="8"/>
  <c r="AI958" i="8"/>
  <c r="AJ958" i="8"/>
  <c r="AK958" i="8"/>
  <c r="AL958" i="8"/>
  <c r="AM958" i="8"/>
  <c r="AH959" i="8"/>
  <c r="AI959" i="8"/>
  <c r="AJ959" i="8"/>
  <c r="AK959" i="8"/>
  <c r="AL959" i="8"/>
  <c r="AM959" i="8"/>
  <c r="AH960" i="8"/>
  <c r="AI960" i="8"/>
  <c r="AJ960" i="8"/>
  <c r="AK960" i="8"/>
  <c r="AL960" i="8"/>
  <c r="AM960" i="8"/>
  <c r="AH961" i="8"/>
  <c r="AI961" i="8"/>
  <c r="AJ961" i="8"/>
  <c r="AK961" i="8"/>
  <c r="AL961" i="8"/>
  <c r="AM961" i="8"/>
  <c r="AH962" i="8"/>
  <c r="AI962" i="8"/>
  <c r="AJ962" i="8"/>
  <c r="AK962" i="8"/>
  <c r="AL962" i="8"/>
  <c r="AM962" i="8"/>
  <c r="AH963" i="8"/>
  <c r="AI963" i="8"/>
  <c r="AJ963" i="8"/>
  <c r="AK963" i="8"/>
  <c r="AL963" i="8"/>
  <c r="AM963" i="8"/>
  <c r="AH964" i="8"/>
  <c r="AI964" i="8"/>
  <c r="AJ964" i="8"/>
  <c r="AK964" i="8"/>
  <c r="AL964" i="8"/>
  <c r="AM964" i="8"/>
  <c r="AH965" i="8"/>
  <c r="AI965" i="8"/>
  <c r="AJ965" i="8"/>
  <c r="AK965" i="8"/>
  <c r="AL965" i="8"/>
  <c r="AM965" i="8"/>
  <c r="AH966" i="8"/>
  <c r="AI966" i="8"/>
  <c r="AJ966" i="8"/>
  <c r="AK966" i="8"/>
  <c r="AL966" i="8"/>
  <c r="AM966" i="8"/>
  <c r="AH967" i="8"/>
  <c r="AI967" i="8"/>
  <c r="AJ967" i="8"/>
  <c r="AK967" i="8"/>
  <c r="AL967" i="8"/>
  <c r="AM967" i="8"/>
  <c r="AH968" i="8"/>
  <c r="AI968" i="8"/>
  <c r="AJ968" i="8"/>
  <c r="AK968" i="8"/>
  <c r="AL968" i="8"/>
  <c r="AM968" i="8"/>
  <c r="AH969" i="8"/>
  <c r="AI969" i="8"/>
  <c r="AJ969" i="8"/>
  <c r="AK969" i="8"/>
  <c r="AL969" i="8"/>
  <c r="AM969" i="8"/>
  <c r="AH970" i="8"/>
  <c r="AI970" i="8"/>
  <c r="AJ970" i="8"/>
  <c r="AK970" i="8"/>
  <c r="AL970" i="8"/>
  <c r="AM970" i="8"/>
  <c r="AH971" i="8"/>
  <c r="AI971" i="8"/>
  <c r="AJ971" i="8"/>
  <c r="AK971" i="8"/>
  <c r="AL971" i="8"/>
  <c r="AM971" i="8"/>
  <c r="AH972" i="8"/>
  <c r="AI972" i="8"/>
  <c r="AJ972" i="8"/>
  <c r="AK972" i="8"/>
  <c r="AL972" i="8"/>
  <c r="AM972" i="8"/>
  <c r="AH973" i="8"/>
  <c r="AI973" i="8"/>
  <c r="AJ973" i="8"/>
  <c r="AK973" i="8"/>
  <c r="AL973" i="8"/>
  <c r="AM973" i="8"/>
  <c r="AH974" i="8"/>
  <c r="AI974" i="8"/>
  <c r="AJ974" i="8"/>
  <c r="AK974" i="8"/>
  <c r="AL974" i="8"/>
  <c r="AM974" i="8"/>
  <c r="AH975" i="8"/>
  <c r="AI975" i="8"/>
  <c r="AJ975" i="8"/>
  <c r="AK975" i="8"/>
  <c r="AL975" i="8"/>
  <c r="AM975" i="8"/>
  <c r="AH976" i="8"/>
  <c r="AI976" i="8"/>
  <c r="AJ976" i="8"/>
  <c r="AK976" i="8"/>
  <c r="AL976" i="8"/>
  <c r="AM976" i="8"/>
  <c r="AH977" i="8"/>
  <c r="AI977" i="8"/>
  <c r="AJ977" i="8"/>
  <c r="AK977" i="8"/>
  <c r="AL977" i="8"/>
  <c r="AM977" i="8"/>
  <c r="AH978" i="8"/>
  <c r="AI978" i="8"/>
  <c r="AJ978" i="8"/>
  <c r="AK978" i="8"/>
  <c r="AL978" i="8"/>
  <c r="AM978" i="8"/>
  <c r="AH979" i="8"/>
  <c r="AI979" i="8"/>
  <c r="AJ979" i="8"/>
  <c r="AK979" i="8"/>
  <c r="AL979" i="8"/>
  <c r="AM979" i="8"/>
  <c r="AH980" i="8"/>
  <c r="AI980" i="8"/>
  <c r="AJ980" i="8"/>
  <c r="AK980" i="8"/>
  <c r="AL980" i="8"/>
  <c r="AM980" i="8"/>
  <c r="AH981" i="8"/>
  <c r="AI981" i="8"/>
  <c r="AJ981" i="8"/>
  <c r="AK981" i="8"/>
  <c r="AL981" i="8"/>
  <c r="AM981" i="8"/>
  <c r="AH982" i="8"/>
  <c r="AI982" i="8"/>
  <c r="AJ982" i="8"/>
  <c r="AK982" i="8"/>
  <c r="AL982" i="8"/>
  <c r="AM982" i="8"/>
  <c r="AH983" i="8"/>
  <c r="AI983" i="8"/>
  <c r="AJ983" i="8"/>
  <c r="AK983" i="8"/>
  <c r="AL983" i="8"/>
  <c r="AM983" i="8"/>
  <c r="AH984" i="8"/>
  <c r="AI984" i="8"/>
  <c r="AJ984" i="8"/>
  <c r="AK984" i="8"/>
  <c r="AL984" i="8"/>
  <c r="AM984" i="8"/>
  <c r="AH985" i="8"/>
  <c r="AI985" i="8"/>
  <c r="AJ985" i="8"/>
  <c r="AK985" i="8"/>
  <c r="AL985" i="8"/>
  <c r="AM985" i="8"/>
  <c r="AH986" i="8"/>
  <c r="AI986" i="8"/>
  <c r="AJ986" i="8"/>
  <c r="AK986" i="8"/>
  <c r="AL986" i="8"/>
  <c r="AM986" i="8"/>
  <c r="AH987" i="8"/>
  <c r="AI987" i="8"/>
  <c r="AJ987" i="8"/>
  <c r="AK987" i="8"/>
  <c r="AL987" i="8"/>
  <c r="AM987" i="8"/>
  <c r="AH988" i="8"/>
  <c r="AI988" i="8"/>
  <c r="AJ988" i="8"/>
  <c r="AK988" i="8"/>
  <c r="AL988" i="8"/>
  <c r="AM988" i="8"/>
  <c r="AH989" i="8"/>
  <c r="AI989" i="8"/>
  <c r="AJ989" i="8"/>
  <c r="AK989" i="8"/>
  <c r="AL989" i="8"/>
  <c r="AM989" i="8"/>
  <c r="AH990" i="8"/>
  <c r="AI990" i="8"/>
  <c r="AJ990" i="8"/>
  <c r="AK990" i="8"/>
  <c r="AL990" i="8"/>
  <c r="AM990" i="8"/>
  <c r="AH991" i="8"/>
  <c r="AI991" i="8"/>
  <c r="AJ991" i="8"/>
  <c r="AK991" i="8"/>
  <c r="AL991" i="8"/>
  <c r="AM991" i="8"/>
  <c r="AH992" i="8"/>
  <c r="AI992" i="8"/>
  <c r="AJ992" i="8"/>
  <c r="AK992" i="8"/>
  <c r="AL992" i="8"/>
  <c r="AM992" i="8"/>
  <c r="AH993" i="8"/>
  <c r="AI993" i="8"/>
  <c r="AJ993" i="8"/>
  <c r="AK993" i="8"/>
  <c r="AL993" i="8"/>
  <c r="AM993" i="8"/>
  <c r="AH994" i="8"/>
  <c r="AI994" i="8"/>
  <c r="AJ994" i="8"/>
  <c r="AK994" i="8"/>
  <c r="AL994" i="8"/>
  <c r="AM994" i="8"/>
  <c r="AH995" i="8"/>
  <c r="AI995" i="8"/>
  <c r="AJ995" i="8"/>
  <c r="AK995" i="8"/>
  <c r="AL995" i="8"/>
  <c r="AM995" i="8"/>
  <c r="AH996" i="8"/>
  <c r="AI996" i="8"/>
  <c r="AJ996" i="8"/>
  <c r="AK996" i="8"/>
  <c r="AL996" i="8"/>
  <c r="AM996" i="8"/>
  <c r="AH997" i="8"/>
  <c r="AI997" i="8"/>
  <c r="AJ997" i="8"/>
  <c r="AK997" i="8"/>
  <c r="AL997" i="8"/>
  <c r="AM997" i="8"/>
  <c r="AH998" i="8"/>
  <c r="AI998" i="8"/>
  <c r="AJ998" i="8"/>
  <c r="AK998" i="8"/>
  <c r="AL998" i="8"/>
  <c r="AM998" i="8"/>
  <c r="AH999" i="8"/>
  <c r="AI999" i="8"/>
  <c r="AJ999" i="8"/>
  <c r="AK999" i="8"/>
  <c r="AL999" i="8"/>
  <c r="AM999" i="8"/>
  <c r="AH1000" i="8"/>
  <c r="AI1000" i="8"/>
  <c r="AJ1000" i="8"/>
  <c r="AK1000" i="8"/>
  <c r="AL1000" i="8"/>
  <c r="AM1000" i="8"/>
  <c r="AH1001" i="8"/>
  <c r="AI1001" i="8"/>
  <c r="AJ1001" i="8"/>
  <c r="AK1001" i="8"/>
  <c r="AL1001" i="8"/>
  <c r="AM1001" i="8"/>
  <c r="AH1002" i="8"/>
  <c r="AI1002" i="8"/>
  <c r="AJ1002" i="8"/>
  <c r="AK1002" i="8"/>
  <c r="AL1002" i="8"/>
  <c r="AM1002" i="8"/>
  <c r="AH1003" i="8"/>
  <c r="AI1003" i="8"/>
  <c r="AJ1003" i="8"/>
  <c r="AK1003" i="8"/>
  <c r="AL1003" i="8"/>
  <c r="AM1003" i="8"/>
  <c r="AH1004" i="8"/>
  <c r="AI1004" i="8"/>
  <c r="AJ1004" i="8"/>
  <c r="AK1004" i="8"/>
  <c r="AL1004" i="8"/>
  <c r="AM1004" i="8"/>
  <c r="AH1005" i="8"/>
  <c r="AI1005" i="8"/>
  <c r="AJ1005" i="8"/>
  <c r="AK1005" i="8"/>
  <c r="AL1005" i="8"/>
  <c r="AM1005" i="8"/>
  <c r="AH1006" i="8"/>
  <c r="AI1006" i="8"/>
  <c r="AJ1006" i="8"/>
  <c r="AK1006" i="8"/>
  <c r="AL1006" i="8"/>
  <c r="AM1006" i="8"/>
  <c r="AH1007" i="8"/>
  <c r="AI1007" i="8"/>
  <c r="AJ1007" i="8"/>
  <c r="AK1007" i="8"/>
  <c r="AL1007" i="8"/>
  <c r="AM1007" i="8"/>
  <c r="AH1008" i="8"/>
  <c r="AI1008" i="8"/>
  <c r="AJ1008" i="8"/>
  <c r="AK1008" i="8"/>
  <c r="AL1008" i="8"/>
  <c r="AM1008" i="8"/>
  <c r="AH1009" i="8"/>
  <c r="AI1009" i="8"/>
  <c r="AJ1009" i="8"/>
  <c r="AK1009" i="8"/>
  <c r="AL1009" i="8"/>
  <c r="AM1009" i="8"/>
  <c r="AH1010" i="8"/>
  <c r="AI1010" i="8"/>
  <c r="AJ1010" i="8"/>
  <c r="AK1010" i="8"/>
  <c r="AL1010" i="8"/>
  <c r="AM1010" i="8"/>
  <c r="AH1011" i="8"/>
  <c r="AI1011" i="8"/>
  <c r="AJ1011" i="8"/>
  <c r="AK1011" i="8"/>
  <c r="AL1011" i="8"/>
  <c r="AM1011" i="8"/>
  <c r="AH1012" i="8"/>
  <c r="AI1012" i="8"/>
  <c r="AJ1012" i="8"/>
  <c r="AK1012" i="8"/>
  <c r="AL1012" i="8"/>
  <c r="AM1012" i="8"/>
  <c r="AH1013" i="8"/>
  <c r="AI1013" i="8"/>
  <c r="AJ1013" i="8"/>
  <c r="AK1013" i="8"/>
  <c r="AL1013" i="8"/>
  <c r="AM1013" i="8"/>
  <c r="AH1014" i="8"/>
  <c r="AI1014" i="8"/>
  <c r="AJ1014" i="8"/>
  <c r="AK1014" i="8"/>
  <c r="AL1014" i="8"/>
  <c r="AM1014" i="8"/>
  <c r="AH1015" i="8"/>
  <c r="AI1015" i="8"/>
  <c r="AJ1015" i="8"/>
  <c r="AK1015" i="8"/>
  <c r="AL1015" i="8"/>
  <c r="AM1015" i="8"/>
  <c r="AH1016" i="8"/>
  <c r="AI1016" i="8"/>
  <c r="AJ1016" i="8"/>
  <c r="AK1016" i="8"/>
  <c r="AL1016" i="8"/>
  <c r="AM1016" i="8"/>
  <c r="AH1017" i="8"/>
  <c r="AI1017" i="8"/>
  <c r="AJ1017" i="8"/>
  <c r="AK1017" i="8"/>
  <c r="AL1017" i="8"/>
  <c r="AM1017" i="8"/>
  <c r="AH1018" i="8"/>
  <c r="AI1018" i="8"/>
  <c r="AJ1018" i="8"/>
  <c r="AK1018" i="8"/>
  <c r="AL1018" i="8"/>
  <c r="AM1018" i="8"/>
  <c r="AH1019" i="8"/>
  <c r="AI1019" i="8"/>
  <c r="AJ1019" i="8"/>
  <c r="AK1019" i="8"/>
  <c r="AL1019" i="8"/>
  <c r="AM1019" i="8"/>
  <c r="AH1020" i="8"/>
  <c r="AI1020" i="8"/>
  <c r="AJ1020" i="8"/>
  <c r="AK1020" i="8"/>
  <c r="AL1020" i="8"/>
  <c r="AM1020" i="8"/>
  <c r="AH1021" i="8"/>
  <c r="AI1021" i="8"/>
  <c r="AJ1021" i="8"/>
  <c r="AK1021" i="8"/>
  <c r="AL1021" i="8"/>
  <c r="AM1021" i="8"/>
  <c r="AH1022" i="8"/>
  <c r="AI1022" i="8"/>
  <c r="AJ1022" i="8"/>
  <c r="AK1022" i="8"/>
  <c r="AL1022" i="8"/>
  <c r="AM1022" i="8"/>
  <c r="AH1023" i="8"/>
  <c r="AI1023" i="8"/>
  <c r="AJ1023" i="8"/>
  <c r="AK1023" i="8"/>
  <c r="AL1023" i="8"/>
  <c r="AM1023" i="8"/>
  <c r="AH1024" i="8"/>
  <c r="AI1024" i="8"/>
  <c r="AJ1024" i="8"/>
  <c r="AK1024" i="8"/>
  <c r="AL1024" i="8"/>
  <c r="AM1024" i="8"/>
  <c r="AH1025" i="8"/>
  <c r="AI1025" i="8"/>
  <c r="AJ1025" i="8"/>
  <c r="AK1025" i="8"/>
  <c r="AL1025" i="8"/>
  <c r="AM1025" i="8"/>
  <c r="AH1026" i="8"/>
  <c r="AI1026" i="8"/>
  <c r="AJ1026" i="8"/>
  <c r="AK1026" i="8"/>
  <c r="AL1026" i="8"/>
  <c r="AM1026" i="8"/>
  <c r="AH1027" i="8"/>
  <c r="AI1027" i="8"/>
  <c r="AJ1027" i="8"/>
  <c r="AK1027" i="8"/>
  <c r="AL1027" i="8"/>
  <c r="AM1027" i="8"/>
  <c r="AH1028" i="8"/>
  <c r="AI1028" i="8"/>
  <c r="AJ1028" i="8"/>
  <c r="AK1028" i="8"/>
  <c r="AL1028" i="8"/>
  <c r="AM1028" i="8"/>
  <c r="AH1029" i="8"/>
  <c r="AI1029" i="8"/>
  <c r="AJ1029" i="8"/>
  <c r="AK1029" i="8"/>
  <c r="AL1029" i="8"/>
  <c r="AM1029" i="8"/>
  <c r="AH1030" i="8"/>
  <c r="AI1030" i="8"/>
  <c r="AJ1030" i="8"/>
  <c r="AK1030" i="8"/>
  <c r="AL1030" i="8"/>
  <c r="AM1030" i="8"/>
  <c r="AH1031" i="8"/>
  <c r="AI1031" i="8"/>
  <c r="AJ1031" i="8"/>
  <c r="AK1031" i="8"/>
  <c r="AL1031" i="8"/>
  <c r="AM1031" i="8"/>
  <c r="AH1032" i="8"/>
  <c r="AI1032" i="8"/>
  <c r="AJ1032" i="8"/>
  <c r="AK1032" i="8"/>
  <c r="AL1032" i="8"/>
  <c r="AM1032" i="8"/>
  <c r="AH1033" i="8"/>
  <c r="AI1033" i="8"/>
  <c r="AJ1033" i="8"/>
  <c r="AK1033" i="8"/>
  <c r="AL1033" i="8"/>
  <c r="AM1033" i="8"/>
  <c r="AH1034" i="8"/>
  <c r="AI1034" i="8"/>
  <c r="AJ1034" i="8"/>
  <c r="AK1034" i="8"/>
  <c r="AL1034" i="8"/>
  <c r="AM1034" i="8"/>
  <c r="AH1035" i="8"/>
  <c r="AI1035" i="8"/>
  <c r="AJ1035" i="8"/>
  <c r="AK1035" i="8"/>
  <c r="AL1035" i="8"/>
  <c r="AM1035" i="8"/>
  <c r="AH1036" i="8"/>
  <c r="AI1036" i="8"/>
  <c r="AJ1036" i="8"/>
  <c r="AK1036" i="8"/>
  <c r="AL1036" i="8"/>
  <c r="AM1036" i="8"/>
  <c r="AH1037" i="8"/>
  <c r="AI1037" i="8"/>
  <c r="AJ1037" i="8"/>
  <c r="AK1037" i="8"/>
  <c r="AL1037" i="8"/>
  <c r="AM1037" i="8"/>
  <c r="AH1038" i="8"/>
  <c r="AI1038" i="8"/>
  <c r="AJ1038" i="8"/>
  <c r="AK1038" i="8"/>
  <c r="AL1038" i="8"/>
  <c r="AM1038" i="8"/>
  <c r="AH1039" i="8"/>
  <c r="AI1039" i="8"/>
  <c r="AJ1039" i="8"/>
  <c r="AK1039" i="8"/>
  <c r="AL1039" i="8"/>
  <c r="AM1039" i="8"/>
  <c r="AH1040" i="8"/>
  <c r="AI1040" i="8"/>
  <c r="AJ1040" i="8"/>
  <c r="AK1040" i="8"/>
  <c r="AL1040" i="8"/>
  <c r="AM1040" i="8"/>
  <c r="AH1041" i="8"/>
  <c r="AI1041" i="8"/>
  <c r="AJ1041" i="8"/>
  <c r="AK1041" i="8"/>
  <c r="AL1041" i="8"/>
  <c r="AM1041" i="8"/>
  <c r="AH1042" i="8"/>
  <c r="AI1042" i="8"/>
  <c r="AJ1042" i="8"/>
  <c r="AK1042" i="8"/>
  <c r="AL1042" i="8"/>
  <c r="AM1042" i="8"/>
  <c r="AH1043" i="8"/>
  <c r="AI1043" i="8"/>
  <c r="AJ1043" i="8"/>
  <c r="AK1043" i="8"/>
  <c r="AL1043" i="8"/>
  <c r="AM1043" i="8"/>
  <c r="AH1044" i="8"/>
  <c r="AI1044" i="8"/>
  <c r="AJ1044" i="8"/>
  <c r="AK1044" i="8"/>
  <c r="AL1044" i="8"/>
  <c r="AM1044" i="8"/>
  <c r="AH1045" i="8"/>
  <c r="AI1045" i="8"/>
  <c r="AJ1045" i="8"/>
  <c r="AK1045" i="8"/>
  <c r="AL1045" i="8"/>
  <c r="AM1045" i="8"/>
  <c r="AH1046" i="8"/>
  <c r="AI1046" i="8"/>
  <c r="AJ1046" i="8"/>
  <c r="AK1046" i="8"/>
  <c r="AL1046" i="8"/>
  <c r="AM1046" i="8"/>
  <c r="AH1047" i="8"/>
  <c r="AI1047" i="8"/>
  <c r="AJ1047" i="8"/>
  <c r="AK1047" i="8"/>
  <c r="AL1047" i="8"/>
  <c r="AM1047" i="8"/>
  <c r="AH1048" i="8"/>
  <c r="AI1048" i="8"/>
  <c r="AJ1048" i="8"/>
  <c r="AK1048" i="8"/>
  <c r="AL1048" i="8"/>
  <c r="AM1048" i="8"/>
  <c r="AH1049" i="8"/>
  <c r="AI1049" i="8"/>
  <c r="AJ1049" i="8"/>
  <c r="AK1049" i="8"/>
  <c r="AL1049" i="8"/>
  <c r="AM1049" i="8"/>
  <c r="AH1050" i="8"/>
  <c r="AI1050" i="8"/>
  <c r="AJ1050" i="8"/>
  <c r="AK1050" i="8"/>
  <c r="AL1050" i="8"/>
  <c r="AM1050" i="8"/>
  <c r="AH1051" i="8"/>
  <c r="AI1051" i="8"/>
  <c r="AJ1051" i="8"/>
  <c r="AK1051" i="8"/>
  <c r="AL1051" i="8"/>
  <c r="AM1051" i="8"/>
  <c r="AH1052" i="8"/>
  <c r="AI1052" i="8"/>
  <c r="AJ1052" i="8"/>
  <c r="AK1052" i="8"/>
  <c r="AL1052" i="8"/>
  <c r="AM1052" i="8"/>
  <c r="AH1053" i="8"/>
  <c r="AI1053" i="8"/>
  <c r="AJ1053" i="8"/>
  <c r="AK1053" i="8"/>
  <c r="AL1053" i="8"/>
  <c r="AM1053" i="8"/>
  <c r="AH1054" i="8"/>
  <c r="AI1054" i="8"/>
  <c r="AJ1054" i="8"/>
  <c r="AK1054" i="8"/>
  <c r="AL1054" i="8"/>
  <c r="AM1054" i="8"/>
  <c r="AH1055" i="8"/>
  <c r="AI1055" i="8"/>
  <c r="AJ1055" i="8"/>
  <c r="AK1055" i="8"/>
  <c r="AL1055" i="8"/>
  <c r="AM1055" i="8"/>
  <c r="AH1056" i="8"/>
  <c r="AI1056" i="8"/>
  <c r="AJ1056" i="8"/>
  <c r="AK1056" i="8"/>
  <c r="AL1056" i="8"/>
  <c r="AM1056" i="8"/>
  <c r="AH1057" i="8"/>
  <c r="AI1057" i="8"/>
  <c r="AJ1057" i="8"/>
  <c r="AK1057" i="8"/>
  <c r="AL1057" i="8"/>
  <c r="AM1057" i="8"/>
  <c r="AH1058" i="8"/>
  <c r="AI1058" i="8"/>
  <c r="AJ1058" i="8"/>
  <c r="AK1058" i="8"/>
  <c r="AL1058" i="8"/>
  <c r="AM1058" i="8"/>
  <c r="AH1059" i="8"/>
  <c r="AI1059" i="8"/>
  <c r="AJ1059" i="8"/>
  <c r="AK1059" i="8"/>
  <c r="AL1059" i="8"/>
  <c r="AM1059" i="8"/>
  <c r="AH1060" i="8"/>
  <c r="AI1060" i="8"/>
  <c r="AJ1060" i="8"/>
  <c r="AK1060" i="8"/>
  <c r="AL1060" i="8"/>
  <c r="AM1060" i="8"/>
  <c r="AH1061" i="8"/>
  <c r="AI1061" i="8"/>
  <c r="AJ1061" i="8"/>
  <c r="AK1061" i="8"/>
  <c r="AL1061" i="8"/>
  <c r="AM1061" i="8"/>
  <c r="AH1062" i="8"/>
  <c r="AI1062" i="8"/>
  <c r="AJ1062" i="8"/>
  <c r="AK1062" i="8"/>
  <c r="AL1062" i="8"/>
  <c r="AM1062" i="8"/>
  <c r="AH1063" i="8"/>
  <c r="AI1063" i="8"/>
  <c r="AJ1063" i="8"/>
  <c r="AK1063" i="8"/>
  <c r="AL1063" i="8"/>
  <c r="AM1063" i="8"/>
  <c r="AH1064" i="8"/>
  <c r="AI1064" i="8"/>
  <c r="AJ1064" i="8"/>
  <c r="AK1064" i="8"/>
  <c r="AL1064" i="8"/>
  <c r="AM1064" i="8"/>
  <c r="AH1065" i="8"/>
  <c r="AI1065" i="8"/>
  <c r="AJ1065" i="8"/>
  <c r="AK1065" i="8"/>
  <c r="AL1065" i="8"/>
  <c r="AM1065" i="8"/>
  <c r="AH1066" i="8"/>
  <c r="AI1066" i="8"/>
  <c r="AJ1066" i="8"/>
  <c r="AK1066" i="8"/>
  <c r="AL1066" i="8"/>
  <c r="AM1066" i="8"/>
  <c r="AH1067" i="8"/>
  <c r="AI1067" i="8"/>
  <c r="AJ1067" i="8"/>
  <c r="AK1067" i="8"/>
  <c r="AL1067" i="8"/>
  <c r="AM1067" i="8"/>
  <c r="AH1068" i="8"/>
  <c r="AI1068" i="8"/>
  <c r="AJ1068" i="8"/>
  <c r="AK1068" i="8"/>
  <c r="AL1068" i="8"/>
  <c r="AM1068" i="8"/>
  <c r="AH1069" i="8"/>
  <c r="AI1069" i="8"/>
  <c r="AJ1069" i="8"/>
  <c r="AK1069" i="8"/>
  <c r="AL1069" i="8"/>
  <c r="AM1069" i="8"/>
  <c r="AH1070" i="8"/>
  <c r="AI1070" i="8"/>
  <c r="AJ1070" i="8"/>
  <c r="AK1070" i="8"/>
  <c r="AL1070" i="8"/>
  <c r="AM1070" i="8"/>
  <c r="AH1071" i="8"/>
  <c r="AI1071" i="8"/>
  <c r="AJ1071" i="8"/>
  <c r="AK1071" i="8"/>
  <c r="AL1071" i="8"/>
  <c r="AM1071" i="8"/>
  <c r="AH1072" i="8"/>
  <c r="AI1072" i="8"/>
  <c r="AJ1072" i="8"/>
  <c r="AK1072" i="8"/>
  <c r="AL1072" i="8"/>
  <c r="AM1072" i="8"/>
  <c r="AH1073" i="8"/>
  <c r="AI1073" i="8"/>
  <c r="AJ1073" i="8"/>
  <c r="AK1073" i="8"/>
  <c r="AL1073" i="8"/>
  <c r="AM1073" i="8"/>
  <c r="AH1074" i="8"/>
  <c r="AI1074" i="8"/>
  <c r="AJ1074" i="8"/>
  <c r="AK1074" i="8"/>
  <c r="AL1074" i="8"/>
  <c r="AM1074" i="8"/>
  <c r="AH1075" i="8"/>
  <c r="AI1075" i="8"/>
  <c r="AJ1075" i="8"/>
  <c r="AK1075" i="8"/>
  <c r="AL1075" i="8"/>
  <c r="AM1075" i="8"/>
  <c r="AH1076" i="8"/>
  <c r="AI1076" i="8"/>
  <c r="AJ1076" i="8"/>
  <c r="AK1076" i="8"/>
  <c r="AL1076" i="8"/>
  <c r="AM1076" i="8"/>
  <c r="AH1077" i="8"/>
  <c r="AI1077" i="8"/>
  <c r="AJ1077" i="8"/>
  <c r="AK1077" i="8"/>
  <c r="AL1077" i="8"/>
  <c r="AM1077" i="8"/>
  <c r="AH1078" i="8"/>
  <c r="AI1078" i="8"/>
  <c r="AJ1078" i="8"/>
  <c r="AK1078" i="8"/>
  <c r="AL1078" i="8"/>
  <c r="AM1078" i="8"/>
  <c r="AH1079" i="8"/>
  <c r="AI1079" i="8"/>
  <c r="AJ1079" i="8"/>
  <c r="AK1079" i="8"/>
  <c r="AL1079" i="8"/>
  <c r="AM1079" i="8"/>
  <c r="AH1080" i="8"/>
  <c r="AI1080" i="8"/>
  <c r="AJ1080" i="8"/>
  <c r="AK1080" i="8"/>
  <c r="AL1080" i="8"/>
  <c r="AM1080" i="8"/>
  <c r="AH1081" i="8"/>
  <c r="AI1081" i="8"/>
  <c r="AJ1081" i="8"/>
  <c r="AK1081" i="8"/>
  <c r="AL1081" i="8"/>
  <c r="AM1081" i="8"/>
  <c r="AH1082" i="8"/>
  <c r="AI1082" i="8"/>
  <c r="AJ1082" i="8"/>
  <c r="AK1082" i="8"/>
  <c r="AL1082" i="8"/>
  <c r="AM1082" i="8"/>
  <c r="AH1083" i="8"/>
  <c r="AI1083" i="8"/>
  <c r="AJ1083" i="8"/>
  <c r="AK1083" i="8"/>
  <c r="AL1083" i="8"/>
  <c r="AM1083" i="8"/>
  <c r="AH1084" i="8"/>
  <c r="AI1084" i="8"/>
  <c r="AJ1084" i="8"/>
  <c r="AK1084" i="8"/>
  <c r="AL1084" i="8"/>
  <c r="AM1084" i="8"/>
  <c r="AH1085" i="8"/>
  <c r="AI1085" i="8"/>
  <c r="AJ1085" i="8"/>
  <c r="AK1085" i="8"/>
  <c r="AL1085" i="8"/>
  <c r="AM1085" i="8"/>
  <c r="AH1086" i="8"/>
  <c r="AI1086" i="8"/>
  <c r="AJ1086" i="8"/>
  <c r="AK1086" i="8"/>
  <c r="AL1086" i="8"/>
  <c r="AM1086" i="8"/>
  <c r="AH1087" i="8"/>
  <c r="AI1087" i="8"/>
  <c r="AJ1087" i="8"/>
  <c r="AK1087" i="8"/>
  <c r="AL1087" i="8"/>
  <c r="AM1087" i="8"/>
  <c r="AH1088" i="8"/>
  <c r="AI1088" i="8"/>
  <c r="AJ1088" i="8"/>
  <c r="AK1088" i="8"/>
  <c r="AL1088" i="8"/>
  <c r="AM1088" i="8"/>
  <c r="AH1089" i="8"/>
  <c r="AI1089" i="8"/>
  <c r="AJ1089" i="8"/>
  <c r="AK1089" i="8"/>
  <c r="AL1089" i="8"/>
  <c r="AM1089" i="8"/>
  <c r="AH1090" i="8"/>
  <c r="AI1090" i="8"/>
  <c r="AJ1090" i="8"/>
  <c r="AK1090" i="8"/>
  <c r="AL1090" i="8"/>
  <c r="AM1090" i="8"/>
  <c r="AH1091" i="8"/>
  <c r="AI1091" i="8"/>
  <c r="AJ1091" i="8"/>
  <c r="AK1091" i="8"/>
  <c r="AL1091" i="8"/>
  <c r="AM1091" i="8"/>
  <c r="AH1092" i="8"/>
  <c r="AI1092" i="8"/>
  <c r="AJ1092" i="8"/>
  <c r="AK1092" i="8"/>
  <c r="AL1092" i="8"/>
  <c r="AM1092" i="8"/>
  <c r="AH1093" i="8"/>
  <c r="AI1093" i="8"/>
  <c r="AJ1093" i="8"/>
  <c r="AK1093" i="8"/>
  <c r="AL1093" i="8"/>
  <c r="AM1093" i="8"/>
  <c r="AH1094" i="8"/>
  <c r="AI1094" i="8"/>
  <c r="AJ1094" i="8"/>
  <c r="AK1094" i="8"/>
  <c r="AL1094" i="8"/>
  <c r="AM1094" i="8"/>
  <c r="AH1095" i="8"/>
  <c r="AI1095" i="8"/>
  <c r="AJ1095" i="8"/>
  <c r="AK1095" i="8"/>
  <c r="AL1095" i="8"/>
  <c r="AM1095" i="8"/>
  <c r="AH1096" i="8"/>
  <c r="AI1096" i="8"/>
  <c r="AJ1096" i="8"/>
  <c r="AK1096" i="8"/>
  <c r="AL1096" i="8"/>
  <c r="AM1096" i="8"/>
  <c r="AH1097" i="8"/>
  <c r="AI1097" i="8"/>
  <c r="AJ1097" i="8"/>
  <c r="AK1097" i="8"/>
  <c r="AL1097" i="8"/>
  <c r="AM1097" i="8"/>
  <c r="AH1098" i="8"/>
  <c r="AI1098" i="8"/>
  <c r="AJ1098" i="8"/>
  <c r="AK1098" i="8"/>
  <c r="AL1098" i="8"/>
  <c r="AM1098" i="8"/>
  <c r="AH1099" i="8"/>
  <c r="AI1099" i="8"/>
  <c r="AJ1099" i="8"/>
  <c r="AK1099" i="8"/>
  <c r="AL1099" i="8"/>
  <c r="AM1099" i="8"/>
  <c r="AH1100" i="8"/>
  <c r="AI1100" i="8"/>
  <c r="AJ1100" i="8"/>
  <c r="AK1100" i="8"/>
  <c r="AL1100" i="8"/>
  <c r="AM1100" i="8"/>
  <c r="AH1101" i="8"/>
  <c r="AI1101" i="8"/>
  <c r="AJ1101" i="8"/>
  <c r="AK1101" i="8"/>
  <c r="AL1101" i="8"/>
  <c r="AM1101" i="8"/>
  <c r="AH1102" i="8"/>
  <c r="AI1102" i="8"/>
  <c r="AJ1102" i="8"/>
  <c r="AK1102" i="8"/>
  <c r="AL1102" i="8"/>
  <c r="AM1102" i="8"/>
  <c r="AH1103" i="8"/>
  <c r="AI1103" i="8"/>
  <c r="AJ1103" i="8"/>
  <c r="AK1103" i="8"/>
  <c r="AL1103" i="8"/>
  <c r="AM1103" i="8"/>
  <c r="AH1104" i="8"/>
  <c r="AI1104" i="8"/>
  <c r="AJ1104" i="8"/>
  <c r="AK1104" i="8"/>
  <c r="AL1104" i="8"/>
  <c r="AM1104" i="8"/>
  <c r="AH1105" i="8"/>
  <c r="AI1105" i="8"/>
  <c r="AJ1105" i="8"/>
  <c r="AK1105" i="8"/>
  <c r="AL1105" i="8"/>
  <c r="AM1105" i="8"/>
  <c r="AH1106" i="8"/>
  <c r="AI1106" i="8"/>
  <c r="AJ1106" i="8"/>
  <c r="AK1106" i="8"/>
  <c r="AL1106" i="8"/>
  <c r="AM1106" i="8"/>
  <c r="AH1107" i="8"/>
  <c r="AI1107" i="8"/>
  <c r="AJ1107" i="8"/>
  <c r="AK1107" i="8"/>
  <c r="AL1107" i="8"/>
  <c r="AM1107" i="8"/>
  <c r="AH1108" i="8"/>
  <c r="AI1108" i="8"/>
  <c r="AJ1108" i="8"/>
  <c r="AK1108" i="8"/>
  <c r="AL1108" i="8"/>
  <c r="AM1108" i="8"/>
  <c r="AH1109" i="8"/>
  <c r="AI1109" i="8"/>
  <c r="AJ1109" i="8"/>
  <c r="AK1109" i="8"/>
  <c r="AL1109" i="8"/>
  <c r="AM1109" i="8"/>
  <c r="AH1110" i="8"/>
  <c r="AI1110" i="8"/>
  <c r="AJ1110" i="8"/>
  <c r="AK1110" i="8"/>
  <c r="AL1110" i="8"/>
  <c r="AM1110" i="8"/>
  <c r="AH1111" i="8"/>
  <c r="AI1111" i="8"/>
  <c r="AJ1111" i="8"/>
  <c r="AK1111" i="8"/>
  <c r="AL1111" i="8"/>
  <c r="AM1111" i="8"/>
  <c r="AH1112" i="8"/>
  <c r="AI1112" i="8"/>
  <c r="AJ1112" i="8"/>
  <c r="AK1112" i="8"/>
  <c r="AL1112" i="8"/>
  <c r="AM1112" i="8"/>
  <c r="AH1113" i="8"/>
  <c r="AI1113" i="8"/>
  <c r="AJ1113" i="8"/>
  <c r="AK1113" i="8"/>
  <c r="AL1113" i="8"/>
  <c r="AM1113" i="8"/>
  <c r="AH1114" i="8"/>
  <c r="AI1114" i="8"/>
  <c r="AJ1114" i="8"/>
  <c r="AK1114" i="8"/>
  <c r="AL1114" i="8"/>
  <c r="AM1114" i="8"/>
  <c r="AH1115" i="8"/>
  <c r="AI1115" i="8"/>
  <c r="AJ1115" i="8"/>
  <c r="AK1115" i="8"/>
  <c r="AL1115" i="8"/>
  <c r="AM1115" i="8"/>
  <c r="AH1116" i="8"/>
  <c r="AI1116" i="8"/>
  <c r="AJ1116" i="8"/>
  <c r="AK1116" i="8"/>
  <c r="AL1116" i="8"/>
  <c r="AM1116" i="8"/>
  <c r="AH1117" i="8"/>
  <c r="AI1117" i="8"/>
  <c r="AJ1117" i="8"/>
  <c r="AK1117" i="8"/>
  <c r="AL1117" i="8"/>
  <c r="AM1117" i="8"/>
  <c r="AH1118" i="8"/>
  <c r="AI1118" i="8"/>
  <c r="AJ1118" i="8"/>
  <c r="AK1118" i="8"/>
  <c r="AL1118" i="8"/>
  <c r="AM1118" i="8"/>
  <c r="AH1119" i="8"/>
  <c r="AI1119" i="8"/>
  <c r="AJ1119" i="8"/>
  <c r="AK1119" i="8"/>
  <c r="AL1119" i="8"/>
  <c r="AM1119" i="8"/>
  <c r="AH1120" i="8"/>
  <c r="AI1120" i="8"/>
  <c r="AJ1120" i="8"/>
  <c r="AK1120" i="8"/>
  <c r="AL1120" i="8"/>
  <c r="AM1120" i="8"/>
  <c r="AH1121" i="8"/>
  <c r="AI1121" i="8"/>
  <c r="AJ1121" i="8"/>
  <c r="AK1121" i="8"/>
  <c r="AL1121" i="8"/>
  <c r="AM1121" i="8"/>
  <c r="AH1122" i="8"/>
  <c r="AI1122" i="8"/>
  <c r="AJ1122" i="8"/>
  <c r="AK1122" i="8"/>
  <c r="AL1122" i="8"/>
  <c r="AM1122" i="8"/>
  <c r="AH1123" i="8"/>
  <c r="AI1123" i="8"/>
  <c r="AJ1123" i="8"/>
  <c r="AK1123" i="8"/>
  <c r="AL1123" i="8"/>
  <c r="AM1123" i="8"/>
  <c r="AH1124" i="8"/>
  <c r="AI1124" i="8"/>
  <c r="AJ1124" i="8"/>
  <c r="AK1124" i="8"/>
  <c r="AL1124" i="8"/>
  <c r="AM1124" i="8"/>
  <c r="AH1125" i="8"/>
  <c r="AI1125" i="8"/>
  <c r="AJ1125" i="8"/>
  <c r="AK1125" i="8"/>
  <c r="AL1125" i="8"/>
  <c r="AM1125" i="8"/>
  <c r="K73" i="8" l="1"/>
  <c r="L74" i="8"/>
  <c r="K74" i="8"/>
  <c r="L73" i="8"/>
  <c r="G25" i="18"/>
  <c r="G10" i="18"/>
  <c r="G165" i="18"/>
  <c r="D163" i="10" s="1"/>
  <c r="G95" i="18"/>
  <c r="D93" i="10" s="1"/>
  <c r="G140" i="18"/>
  <c r="D138" i="10" s="1"/>
  <c r="G102" i="18"/>
  <c r="D100" i="10" s="1"/>
  <c r="G48" i="18"/>
  <c r="G100" i="18"/>
  <c r="D98" i="10" s="1"/>
  <c r="G55" i="18"/>
  <c r="D53" i="10" s="1"/>
  <c r="G42" i="18"/>
  <c r="G69" i="18"/>
  <c r="D67" i="10" s="1"/>
  <c r="G86" i="18"/>
  <c r="D84" i="10" s="1"/>
  <c r="G30" i="18"/>
  <c r="G63" i="18"/>
  <c r="D61" i="10" s="1"/>
  <c r="G60" i="18"/>
  <c r="D58" i="10" s="1"/>
  <c r="G54" i="18"/>
  <c r="D52" i="10" s="1"/>
  <c r="G172" i="18"/>
  <c r="D170" i="10" s="1"/>
  <c r="G135" i="18"/>
  <c r="D133" i="10" s="1"/>
  <c r="G12" i="18"/>
  <c r="G23" i="18"/>
  <c r="G148" i="18"/>
  <c r="D146" i="10" s="1"/>
  <c r="G111" i="18"/>
  <c r="D109" i="10" s="1"/>
  <c r="G56" i="18"/>
  <c r="D54" i="10" s="1"/>
  <c r="G117" i="18"/>
  <c r="D115" i="10" s="1"/>
  <c r="G132" i="18"/>
  <c r="D130" i="10" s="1"/>
  <c r="G16" i="18"/>
  <c r="G29" i="18"/>
  <c r="G46" i="18"/>
  <c r="G125" i="18"/>
  <c r="D123" i="10" s="1"/>
  <c r="G93" i="18"/>
  <c r="D91" i="10" s="1"/>
  <c r="G166" i="18"/>
  <c r="D164" i="10" s="1"/>
  <c r="G124" i="18"/>
  <c r="D122" i="10" s="1"/>
  <c r="G84" i="18"/>
  <c r="D82" i="10" s="1"/>
  <c r="G155" i="18"/>
  <c r="D153" i="10" s="1"/>
  <c r="G24" i="18"/>
  <c r="G37" i="18"/>
  <c r="G34" i="18"/>
  <c r="G173" i="18"/>
  <c r="D171" i="10" s="1"/>
  <c r="G85" i="18"/>
  <c r="D83" i="10" s="1"/>
  <c r="G164" i="18"/>
  <c r="D162" i="10" s="1"/>
  <c r="G118" i="18"/>
  <c r="D116" i="10" s="1"/>
  <c r="G76" i="18"/>
  <c r="D74" i="10" s="1"/>
  <c r="G171" i="18"/>
  <c r="D169" i="10" s="1"/>
  <c r="G28" i="18"/>
  <c r="G41" i="18"/>
  <c r="G50" i="18"/>
  <c r="G115" i="18"/>
  <c r="D113" i="10" s="1"/>
  <c r="G79" i="18"/>
  <c r="D77" i="10" s="1"/>
  <c r="G156" i="18"/>
  <c r="D154" i="10" s="1"/>
  <c r="G116" i="18"/>
  <c r="D114" i="10" s="1"/>
  <c r="G70" i="18"/>
  <c r="D68" i="10" s="1"/>
  <c r="G109" i="18"/>
  <c r="D107" i="10" s="1"/>
  <c r="G44" i="18"/>
  <c r="G57" i="18"/>
  <c r="D55" i="10" s="1"/>
  <c r="G22" i="18"/>
  <c r="G163" i="18"/>
  <c r="D161" i="10" s="1"/>
  <c r="G77" i="18"/>
  <c r="D75" i="10" s="1"/>
  <c r="G150" i="18"/>
  <c r="D148" i="10" s="1"/>
  <c r="G108" i="18"/>
  <c r="D106" i="10" s="1"/>
  <c r="G68" i="18"/>
  <c r="D66" i="10" s="1"/>
  <c r="G175" i="18"/>
  <c r="D173" i="10" s="1"/>
  <c r="G9" i="18"/>
  <c r="G11" i="18"/>
  <c r="G31" i="18"/>
  <c r="G101" i="18"/>
  <c r="D99" i="10" s="1"/>
  <c r="G61" i="18"/>
  <c r="D59" i="10" s="1"/>
  <c r="G134" i="18"/>
  <c r="D132" i="10" s="1"/>
  <c r="G92" i="18"/>
  <c r="D90" i="10" s="1"/>
  <c r="G169" i="18"/>
  <c r="D167" i="10" s="1"/>
  <c r="D66" i="18"/>
  <c r="AJ64" i="10" s="1"/>
  <c r="D82" i="18"/>
  <c r="R80" i="10" s="1"/>
  <c r="D98" i="18"/>
  <c r="F96" i="10" s="1"/>
  <c r="D114" i="18"/>
  <c r="AJ112" i="10" s="1"/>
  <c r="D130" i="18"/>
  <c r="AD128" i="10" s="1"/>
  <c r="D146" i="18"/>
  <c r="L144" i="10" s="1"/>
  <c r="D162" i="18"/>
  <c r="F160" i="10" s="1"/>
  <c r="D105" i="18"/>
  <c r="D167" i="18"/>
  <c r="AJ165" i="10" s="1"/>
  <c r="D165" i="18"/>
  <c r="L163" i="10" s="1"/>
  <c r="D69" i="18"/>
  <c r="AD67" i="10" s="1"/>
  <c r="D85" i="18"/>
  <c r="F83" i="10" s="1"/>
  <c r="D101" i="18"/>
  <c r="L99" i="10" s="1"/>
  <c r="D121" i="18"/>
  <c r="AD119" i="10" s="1"/>
  <c r="D155" i="18"/>
  <c r="R153" i="10" s="1"/>
  <c r="D38" i="18"/>
  <c r="D39" i="18"/>
  <c r="D46" i="18"/>
  <c r="D36" i="18"/>
  <c r="D19" i="18"/>
  <c r="D9" i="18"/>
  <c r="D68" i="18"/>
  <c r="R66" i="10" s="1"/>
  <c r="D84" i="18"/>
  <c r="AD82" i="10" s="1"/>
  <c r="D100" i="18"/>
  <c r="D116" i="18"/>
  <c r="R114" i="10" s="1"/>
  <c r="D132" i="18"/>
  <c r="X130" i="10" s="1"/>
  <c r="D148" i="18"/>
  <c r="AJ146" i="10" s="1"/>
  <c r="D164" i="18"/>
  <c r="AJ162" i="10" s="1"/>
  <c r="D123" i="18"/>
  <c r="F121" i="10" s="1"/>
  <c r="D173" i="18"/>
  <c r="R171" i="10" s="1"/>
  <c r="D169" i="18"/>
  <c r="R167" i="10" s="1"/>
  <c r="D71" i="18"/>
  <c r="D87" i="18"/>
  <c r="R85" i="10" s="1"/>
  <c r="D103" i="18"/>
  <c r="L101" i="10" s="1"/>
  <c r="D125" i="18"/>
  <c r="X123" i="10" s="1"/>
  <c r="D163" i="18"/>
  <c r="R161" i="10" s="1"/>
  <c r="D22" i="18"/>
  <c r="D47" i="18"/>
  <c r="X45" i="10" s="1"/>
  <c r="D30" i="18"/>
  <c r="D28" i="18"/>
  <c r="D10" i="18"/>
  <c r="D56" i="18"/>
  <c r="X54" i="10" s="1"/>
  <c r="D70" i="18"/>
  <c r="AD68" i="10" s="1"/>
  <c r="D86" i="18"/>
  <c r="R84" i="10" s="1"/>
  <c r="D102" i="18"/>
  <c r="L100" i="10" s="1"/>
  <c r="D118" i="18"/>
  <c r="L116" i="10" s="1"/>
  <c r="D134" i="18"/>
  <c r="R132" i="10" s="1"/>
  <c r="D150" i="18"/>
  <c r="D166" i="18"/>
  <c r="F164" i="10" s="1"/>
  <c r="D129" i="18"/>
  <c r="X127" i="10" s="1"/>
  <c r="D109" i="18"/>
  <c r="AD107" i="10" s="1"/>
  <c r="D175" i="18"/>
  <c r="X173" i="10" s="1"/>
  <c r="D73" i="18"/>
  <c r="R71" i="10" s="1"/>
  <c r="D89" i="18"/>
  <c r="L87" i="10" s="1"/>
  <c r="D107" i="18"/>
  <c r="R105" i="10" s="1"/>
  <c r="D127" i="18"/>
  <c r="D171" i="18"/>
  <c r="F169" i="10" s="1"/>
  <c r="D40" i="18"/>
  <c r="D32" i="18"/>
  <c r="D14" i="18"/>
  <c r="D20" i="18"/>
  <c r="D57" i="18"/>
  <c r="F55" i="10" s="1"/>
  <c r="D48" i="18"/>
  <c r="X46" i="10" s="1"/>
  <c r="D12" i="18"/>
  <c r="D64" i="18"/>
  <c r="L62" i="10" s="1"/>
  <c r="D128" i="18"/>
  <c r="F126" i="10" s="1"/>
  <c r="D161" i="18"/>
  <c r="AD159" i="10" s="1"/>
  <c r="D99" i="18"/>
  <c r="X97" i="10" s="1"/>
  <c r="D52" i="18"/>
  <c r="X50" i="10" s="1"/>
  <c r="D44" i="18"/>
  <c r="D7" i="18"/>
  <c r="D72" i="18"/>
  <c r="D88" i="18"/>
  <c r="AJ86" i="10" s="1"/>
  <c r="D104" i="18"/>
  <c r="R102" i="10" s="1"/>
  <c r="D120" i="18"/>
  <c r="F118" i="10" s="1"/>
  <c r="D136" i="18"/>
  <c r="L134" i="10" s="1"/>
  <c r="D152" i="18"/>
  <c r="R150" i="10" s="1"/>
  <c r="D168" i="18"/>
  <c r="L166" i="10" s="1"/>
  <c r="D137" i="18"/>
  <c r="R135" i="10" s="1"/>
  <c r="D133" i="18"/>
  <c r="D59" i="18"/>
  <c r="X57" i="10" s="1"/>
  <c r="D75" i="18"/>
  <c r="F73" i="10" s="1"/>
  <c r="D91" i="18"/>
  <c r="X89" i="10" s="1"/>
  <c r="D111" i="18"/>
  <c r="AJ109" i="10" s="1"/>
  <c r="D131" i="18"/>
  <c r="R129" i="10" s="1"/>
  <c r="D177" i="18"/>
  <c r="L175" i="10" s="1"/>
  <c r="D53" i="18"/>
  <c r="F51" i="10" s="1"/>
  <c r="D16" i="18"/>
  <c r="D55" i="18"/>
  <c r="F53" i="10" s="1"/>
  <c r="D11" i="18"/>
  <c r="D49" i="18"/>
  <c r="X47" i="10" s="1"/>
  <c r="D41" i="18"/>
  <c r="D8" i="18"/>
  <c r="D80" i="18"/>
  <c r="L78" i="10" s="1"/>
  <c r="D160" i="18"/>
  <c r="F158" i="10" s="1"/>
  <c r="D83" i="18"/>
  <c r="AJ81" i="10" s="1"/>
  <c r="D15" i="18"/>
  <c r="D58" i="18"/>
  <c r="R56" i="10" s="1"/>
  <c r="D74" i="18"/>
  <c r="L72" i="10" s="1"/>
  <c r="D90" i="18"/>
  <c r="AJ88" i="10" s="1"/>
  <c r="D106" i="18"/>
  <c r="F104" i="10" s="1"/>
  <c r="D122" i="18"/>
  <c r="L120" i="10" s="1"/>
  <c r="D138" i="18"/>
  <c r="X136" i="10" s="1"/>
  <c r="D154" i="18"/>
  <c r="D170" i="18"/>
  <c r="R168" i="10" s="1"/>
  <c r="D145" i="18"/>
  <c r="R143" i="10" s="1"/>
  <c r="D141" i="18"/>
  <c r="AJ139" i="10" s="1"/>
  <c r="D61" i="18"/>
  <c r="F59" i="10" s="1"/>
  <c r="D77" i="18"/>
  <c r="R75" i="10" s="1"/>
  <c r="D93" i="18"/>
  <c r="R91" i="10" s="1"/>
  <c r="D113" i="18"/>
  <c r="R111" i="10" s="1"/>
  <c r="D135" i="18"/>
  <c r="D51" i="18"/>
  <c r="X49" i="10" s="1"/>
  <c r="D23" i="18"/>
  <c r="D45" i="18"/>
  <c r="X43" i="10" s="1"/>
  <c r="D50" i="18"/>
  <c r="X48" i="10" s="1"/>
  <c r="D42" i="18"/>
  <c r="D33" i="18"/>
  <c r="D96" i="18"/>
  <c r="L94" i="10" s="1"/>
  <c r="D144" i="18"/>
  <c r="D159" i="18"/>
  <c r="R157" i="10" s="1"/>
  <c r="D119" i="18"/>
  <c r="AJ117" i="10" s="1"/>
  <c r="D54" i="18"/>
  <c r="AD52" i="10" s="1"/>
  <c r="D27" i="18"/>
  <c r="D60" i="18"/>
  <c r="L58" i="10" s="1"/>
  <c r="D76" i="18"/>
  <c r="X74" i="10" s="1"/>
  <c r="D92" i="18"/>
  <c r="AJ90" i="10" s="1"/>
  <c r="D108" i="18"/>
  <c r="D124" i="18"/>
  <c r="AJ122" i="10" s="1"/>
  <c r="D140" i="18"/>
  <c r="X138" i="10" s="1"/>
  <c r="D156" i="18"/>
  <c r="L154" i="10" s="1"/>
  <c r="D172" i="18"/>
  <c r="AJ170" i="10" s="1"/>
  <c r="D151" i="18"/>
  <c r="X149" i="10" s="1"/>
  <c r="D147" i="18"/>
  <c r="X145" i="10" s="1"/>
  <c r="D63" i="18"/>
  <c r="F61" i="10" s="1"/>
  <c r="D79" i="18"/>
  <c r="D95" i="18"/>
  <c r="AJ93" i="10" s="1"/>
  <c r="D115" i="18"/>
  <c r="F113" i="10" s="1"/>
  <c r="D139" i="18"/>
  <c r="X137" i="10" s="1"/>
  <c r="D37" i="18"/>
  <c r="D29" i="18"/>
  <c r="D43" i="18"/>
  <c r="D34" i="18"/>
  <c r="D25" i="18"/>
  <c r="D112" i="18"/>
  <c r="L110" i="10" s="1"/>
  <c r="D176" i="18"/>
  <c r="F174" i="10" s="1"/>
  <c r="D67" i="18"/>
  <c r="L65" i="10" s="1"/>
  <c r="D149" i="18"/>
  <c r="X147" i="10" s="1"/>
  <c r="D18" i="18"/>
  <c r="D62" i="18"/>
  <c r="X60" i="10" s="1"/>
  <c r="D78" i="18"/>
  <c r="AD76" i="10" s="1"/>
  <c r="D94" i="18"/>
  <c r="D110" i="18"/>
  <c r="L108" i="10" s="1"/>
  <c r="D126" i="18"/>
  <c r="F124" i="10" s="1"/>
  <c r="D142" i="18"/>
  <c r="R140" i="10" s="1"/>
  <c r="D158" i="18"/>
  <c r="L156" i="10" s="1"/>
  <c r="D174" i="18"/>
  <c r="F172" i="10" s="1"/>
  <c r="D157" i="18"/>
  <c r="F155" i="10" s="1"/>
  <c r="D153" i="18"/>
  <c r="R151" i="10" s="1"/>
  <c r="D65" i="18"/>
  <c r="D81" i="18"/>
  <c r="AJ79" i="10" s="1"/>
  <c r="D97" i="18"/>
  <c r="X95" i="10" s="1"/>
  <c r="D117" i="18"/>
  <c r="AJ115" i="10" s="1"/>
  <c r="D143" i="18"/>
  <c r="L141" i="10" s="1"/>
  <c r="D24" i="18"/>
  <c r="D21" i="18"/>
  <c r="D31" i="18"/>
  <c r="D13" i="18"/>
  <c r="D35" i="18"/>
  <c r="D26" i="18"/>
  <c r="D17" i="18"/>
  <c r="E151" i="18"/>
  <c r="AE149" i="10" s="1"/>
  <c r="E22" i="18"/>
  <c r="E13" i="18"/>
  <c r="E45" i="18"/>
  <c r="E26" i="18"/>
  <c r="E15" i="18"/>
  <c r="E47" i="18"/>
  <c r="E20" i="18"/>
  <c r="E131" i="18"/>
  <c r="AE129" i="10" s="1"/>
  <c r="E95" i="18"/>
  <c r="Y93" i="10" s="1"/>
  <c r="E79" i="18"/>
  <c r="S77" i="10" s="1"/>
  <c r="E63" i="18"/>
  <c r="S61" i="10" s="1"/>
  <c r="E121" i="18"/>
  <c r="E84" i="18"/>
  <c r="G82" i="10" s="1"/>
  <c r="E122" i="18"/>
  <c r="M120" i="10" s="1"/>
  <c r="E177" i="18"/>
  <c r="AK175" i="10" s="1"/>
  <c r="E74" i="18"/>
  <c r="AK72" i="10" s="1"/>
  <c r="E165" i="18"/>
  <c r="S163" i="10" s="1"/>
  <c r="E150" i="18"/>
  <c r="G148" i="10" s="1"/>
  <c r="E134" i="18"/>
  <c r="M132" i="10" s="1"/>
  <c r="E160" i="18"/>
  <c r="E9" i="18"/>
  <c r="E81" i="18"/>
  <c r="G79" i="10" s="1"/>
  <c r="E110" i="18"/>
  <c r="G108" i="10" s="1"/>
  <c r="E92" i="18"/>
  <c r="G90" i="10" s="1"/>
  <c r="G32" i="18"/>
  <c r="G13" i="18"/>
  <c r="G45" i="18"/>
  <c r="G27" i="18"/>
  <c r="G19" i="18"/>
  <c r="G38" i="18"/>
  <c r="E17" i="18"/>
  <c r="E49" i="18"/>
  <c r="E30" i="18"/>
  <c r="E19" i="18"/>
  <c r="E51" i="18"/>
  <c r="E28" i="18"/>
  <c r="E46" i="18"/>
  <c r="E62" i="18"/>
  <c r="G60" i="10" s="1"/>
  <c r="E136" i="18"/>
  <c r="G134" i="10" s="1"/>
  <c r="E115" i="18"/>
  <c r="Y113" i="10" s="1"/>
  <c r="E93" i="18"/>
  <c r="S91" i="10" s="1"/>
  <c r="E77" i="18"/>
  <c r="M75" i="10" s="1"/>
  <c r="E61" i="18"/>
  <c r="AE59" i="10" s="1"/>
  <c r="E126" i="18"/>
  <c r="E169" i="18"/>
  <c r="AE167" i="10" s="1"/>
  <c r="E123" i="18"/>
  <c r="G121" i="10" s="1"/>
  <c r="G107" i="18"/>
  <c r="D105" i="10" s="1"/>
  <c r="G91" i="18"/>
  <c r="D89" i="10" s="1"/>
  <c r="G75" i="18"/>
  <c r="D73" i="10" s="1"/>
  <c r="G59" i="18"/>
  <c r="D57" i="10" s="1"/>
  <c r="G162" i="18"/>
  <c r="D160" i="10" s="1"/>
  <c r="G146" i="18"/>
  <c r="D144" i="10" s="1"/>
  <c r="G130" i="18"/>
  <c r="D128" i="10" s="1"/>
  <c r="G114" i="18"/>
  <c r="D112" i="10" s="1"/>
  <c r="G98" i="18"/>
  <c r="D96" i="10" s="1"/>
  <c r="G82" i="18"/>
  <c r="D80" i="10" s="1"/>
  <c r="G66" i="18"/>
  <c r="D64" i="10" s="1"/>
  <c r="E104" i="18"/>
  <c r="M102" i="10" s="1"/>
  <c r="E145" i="18"/>
  <c r="AK143" i="10" s="1"/>
  <c r="G121" i="18"/>
  <c r="D119" i="10" s="1"/>
  <c r="E130" i="18"/>
  <c r="AE128" i="10" s="1"/>
  <c r="G119" i="18"/>
  <c r="D117" i="10" s="1"/>
  <c r="E138" i="18"/>
  <c r="AK136" i="10" s="1"/>
  <c r="E99" i="18"/>
  <c r="AE97" i="10" s="1"/>
  <c r="E172" i="18"/>
  <c r="AK170" i="10" s="1"/>
  <c r="E159" i="18"/>
  <c r="S157" i="10" s="1"/>
  <c r="E143" i="18"/>
  <c r="AK141" i="10" s="1"/>
  <c r="E135" i="18"/>
  <c r="E43" i="18"/>
  <c r="E52" i="18"/>
  <c r="E168" i="18"/>
  <c r="AK166" i="10" s="1"/>
  <c r="E65" i="18"/>
  <c r="S63" i="10" s="1"/>
  <c r="E155" i="18"/>
  <c r="G153" i="10" s="1"/>
  <c r="E119" i="18"/>
  <c r="S117" i="10" s="1"/>
  <c r="E90" i="18"/>
  <c r="M88" i="10" s="1"/>
  <c r="E125" i="18"/>
  <c r="G36" i="18"/>
  <c r="G17" i="18"/>
  <c r="G49" i="18"/>
  <c r="G43" i="18"/>
  <c r="G35" i="18"/>
  <c r="G39" i="18"/>
  <c r="E21" i="18"/>
  <c r="E53" i="18"/>
  <c r="G51" i="10" s="1"/>
  <c r="E34" i="18"/>
  <c r="E23" i="18"/>
  <c r="E55" i="18"/>
  <c r="S53" i="10" s="1"/>
  <c r="E32" i="18"/>
  <c r="E78" i="18"/>
  <c r="S76" i="10" s="1"/>
  <c r="G141" i="18"/>
  <c r="D139" i="10" s="1"/>
  <c r="E113" i="18"/>
  <c r="AK111" i="10" s="1"/>
  <c r="E91" i="18"/>
  <c r="Y89" i="10" s="1"/>
  <c r="E75" i="18"/>
  <c r="AE73" i="10" s="1"/>
  <c r="E59" i="18"/>
  <c r="AE57" i="10" s="1"/>
  <c r="G131" i="18"/>
  <c r="D129" i="10" s="1"/>
  <c r="E174" i="18"/>
  <c r="AK172" i="10" s="1"/>
  <c r="E128" i="18"/>
  <c r="AE126" i="10" s="1"/>
  <c r="G105" i="18"/>
  <c r="D103" i="10" s="1"/>
  <c r="G89" i="18"/>
  <c r="D87" i="10" s="1"/>
  <c r="G73" i="18"/>
  <c r="D71" i="10" s="1"/>
  <c r="G176" i="18"/>
  <c r="D174" i="10" s="1"/>
  <c r="G160" i="18"/>
  <c r="D158" i="10" s="1"/>
  <c r="G144" i="18"/>
  <c r="D142" i="10" s="1"/>
  <c r="G128" i="18"/>
  <c r="D126" i="10" s="1"/>
  <c r="G112" i="18"/>
  <c r="D110" i="10" s="1"/>
  <c r="G96" i="18"/>
  <c r="D94" i="10" s="1"/>
  <c r="G80" i="18"/>
  <c r="D78" i="10" s="1"/>
  <c r="G64" i="18"/>
  <c r="D62" i="10" s="1"/>
  <c r="E118" i="18"/>
  <c r="S116" i="10" s="1"/>
  <c r="G153" i="18"/>
  <c r="D151" i="10" s="1"/>
  <c r="G129" i="18"/>
  <c r="D127" i="10" s="1"/>
  <c r="G139" i="18"/>
  <c r="D137" i="10" s="1"/>
  <c r="E129" i="18"/>
  <c r="Y127" i="10" s="1"/>
  <c r="G177" i="18"/>
  <c r="D175" i="10" s="1"/>
  <c r="G113" i="18"/>
  <c r="D111" i="10" s="1"/>
  <c r="E76" i="18"/>
  <c r="AK74" i="10" s="1"/>
  <c r="E166" i="18"/>
  <c r="M164" i="10" s="1"/>
  <c r="G159" i="18"/>
  <c r="D157" i="10" s="1"/>
  <c r="E64" i="18"/>
  <c r="AE62" i="10" s="1"/>
  <c r="E11" i="18"/>
  <c r="E157" i="18"/>
  <c r="S155" i="10" s="1"/>
  <c r="G8" i="18"/>
  <c r="G40" i="18"/>
  <c r="G21" i="18"/>
  <c r="G53" i="18"/>
  <c r="D51" i="10" s="1"/>
  <c r="G14" i="18"/>
  <c r="G51" i="18"/>
  <c r="G47" i="18"/>
  <c r="E25" i="18"/>
  <c r="E57" i="18"/>
  <c r="AE55" i="10" s="1"/>
  <c r="E38" i="18"/>
  <c r="E27" i="18"/>
  <c r="E36" i="18"/>
  <c r="E94" i="18"/>
  <c r="G92" i="10" s="1"/>
  <c r="E147" i="18"/>
  <c r="M145" i="10" s="1"/>
  <c r="E111" i="18"/>
  <c r="G109" i="10" s="1"/>
  <c r="E89" i="18"/>
  <c r="M87" i="10" s="1"/>
  <c r="E73" i="18"/>
  <c r="G71" i="10" s="1"/>
  <c r="E7" i="18"/>
  <c r="AK5" i="10" s="1"/>
  <c r="E137" i="18"/>
  <c r="G135" i="10" s="1"/>
  <c r="G133" i="18"/>
  <c r="D131" i="10" s="1"/>
  <c r="G103" i="18"/>
  <c r="D101" i="10" s="1"/>
  <c r="G87" i="18"/>
  <c r="D85" i="10" s="1"/>
  <c r="G71" i="18"/>
  <c r="D69" i="10" s="1"/>
  <c r="G174" i="18"/>
  <c r="D172" i="10" s="1"/>
  <c r="G158" i="18"/>
  <c r="D156" i="10" s="1"/>
  <c r="G142" i="18"/>
  <c r="D140" i="10" s="1"/>
  <c r="G126" i="18"/>
  <c r="D124" i="10" s="1"/>
  <c r="G110" i="18"/>
  <c r="D108" i="10" s="1"/>
  <c r="G94" i="18"/>
  <c r="D92" i="10" s="1"/>
  <c r="G78" i="18"/>
  <c r="D76" i="10" s="1"/>
  <c r="G62" i="18"/>
  <c r="D60" i="10" s="1"/>
  <c r="E127" i="18"/>
  <c r="Y125" i="10" s="1"/>
  <c r="E161" i="18"/>
  <c r="AE159" i="10" s="1"/>
  <c r="E146" i="18"/>
  <c r="M144" i="10" s="1"/>
  <c r="E164" i="18"/>
  <c r="G162" i="10" s="1"/>
  <c r="G137" i="18"/>
  <c r="D135" i="10" s="1"/>
  <c r="E112" i="18"/>
  <c r="G110" i="10" s="1"/>
  <c r="G123" i="18"/>
  <c r="D121" i="10" s="1"/>
  <c r="E101" i="18"/>
  <c r="Y99" i="10" s="1"/>
  <c r="E173" i="18"/>
  <c r="G171" i="10" s="1"/>
  <c r="E167" i="18"/>
  <c r="E41" i="18"/>
  <c r="E16" i="18"/>
  <c r="E97" i="18"/>
  <c r="G95" i="10" s="1"/>
  <c r="E158" i="18"/>
  <c r="M156" i="10" s="1"/>
  <c r="E58" i="18"/>
  <c r="G56" i="10" s="1"/>
  <c r="E98" i="18"/>
  <c r="S96" i="10" s="1"/>
  <c r="E170" i="18"/>
  <c r="M168" i="10" s="1"/>
  <c r="E141" i="18"/>
  <c r="E29" i="18"/>
  <c r="E10" i="18"/>
  <c r="E42" i="18"/>
  <c r="E31" i="18"/>
  <c r="E40" i="18"/>
  <c r="E105" i="18"/>
  <c r="Y103" i="10" s="1"/>
  <c r="E152" i="18"/>
  <c r="Y150" i="10" s="1"/>
  <c r="E109" i="18"/>
  <c r="Y107" i="10" s="1"/>
  <c r="E87" i="18"/>
  <c r="S85" i="10" s="1"/>
  <c r="E71" i="18"/>
  <c r="AE69" i="10" s="1"/>
  <c r="E80" i="18"/>
  <c r="AK78" i="10" s="1"/>
  <c r="E142" i="18"/>
  <c r="Y140" i="10" s="1"/>
  <c r="E70" i="18"/>
  <c r="G68" i="10" s="1"/>
  <c r="E139" i="18"/>
  <c r="M137" i="10" s="1"/>
  <c r="E60" i="18"/>
  <c r="G145" i="18"/>
  <c r="D143" i="10" s="1"/>
  <c r="E156" i="18"/>
  <c r="AE154" i="10" s="1"/>
  <c r="E132" i="18"/>
  <c r="AK130" i="10" s="1"/>
  <c r="E116" i="18"/>
  <c r="AE114" i="10" s="1"/>
  <c r="E82" i="18"/>
  <c r="AK80" i="10" s="1"/>
  <c r="E175" i="18"/>
  <c r="Y173" i="10" s="1"/>
  <c r="E50" i="18"/>
  <c r="E35" i="18"/>
  <c r="E8" i="18"/>
  <c r="G6" i="10" s="1"/>
  <c r="E44" i="18"/>
  <c r="E114" i="18"/>
  <c r="AE112" i="10" s="1"/>
  <c r="G157" i="18"/>
  <c r="D155" i="10" s="1"/>
  <c r="E107" i="18"/>
  <c r="Y105" i="10" s="1"/>
  <c r="E85" i="18"/>
  <c r="AK83" i="10" s="1"/>
  <c r="E69" i="18"/>
  <c r="Y67" i="10" s="1"/>
  <c r="E96" i="18"/>
  <c r="G94" i="10" s="1"/>
  <c r="G147" i="18"/>
  <c r="D145" i="10" s="1"/>
  <c r="E86" i="18"/>
  <c r="Y84" i="10" s="1"/>
  <c r="E144" i="18"/>
  <c r="S142" i="10" s="1"/>
  <c r="G99" i="18"/>
  <c r="D97" i="10" s="1"/>
  <c r="G83" i="18"/>
  <c r="D81" i="10" s="1"/>
  <c r="G67" i="18"/>
  <c r="D65" i="10" s="1"/>
  <c r="G170" i="18"/>
  <c r="D168" i="10" s="1"/>
  <c r="G154" i="18"/>
  <c r="D152" i="10" s="1"/>
  <c r="G138" i="18"/>
  <c r="D136" i="10" s="1"/>
  <c r="G122" i="18"/>
  <c r="D120" i="10" s="1"/>
  <c r="G106" i="18"/>
  <c r="D104" i="10" s="1"/>
  <c r="G90" i="18"/>
  <c r="D88" i="10" s="1"/>
  <c r="G74" i="18"/>
  <c r="D72" i="10" s="1"/>
  <c r="G58" i="18"/>
  <c r="D56" i="10" s="1"/>
  <c r="E88" i="18"/>
  <c r="G86" i="10" s="1"/>
  <c r="E176" i="18"/>
  <c r="Y174" i="10" s="1"/>
  <c r="E162" i="18"/>
  <c r="Y160" i="10" s="1"/>
  <c r="G143" i="18"/>
  <c r="D141" i="10" s="1"/>
  <c r="E154" i="18"/>
  <c r="G152" i="10" s="1"/>
  <c r="E72" i="18"/>
  <c r="AE70" i="10" s="1"/>
  <c r="E140" i="18"/>
  <c r="S138" i="10" s="1"/>
  <c r="E124" i="18"/>
  <c r="AE122" i="10" s="1"/>
  <c r="E102" i="18"/>
  <c r="G100" i="10" s="1"/>
  <c r="G151" i="18"/>
  <c r="D149" i="10" s="1"/>
  <c r="E24" i="18"/>
  <c r="E33" i="18"/>
  <c r="E14" i="18"/>
  <c r="G20" i="18"/>
  <c r="G52" i="18"/>
  <c r="G33" i="18"/>
  <c r="G26" i="18"/>
  <c r="G18" i="18"/>
  <c r="G15" i="18"/>
  <c r="E56" i="18"/>
  <c r="S54" i="10" s="1"/>
  <c r="E37" i="18"/>
  <c r="E18" i="18"/>
  <c r="E54" i="18"/>
  <c r="AK52" i="10" s="1"/>
  <c r="E39" i="18"/>
  <c r="E12" i="18"/>
  <c r="E48" i="18"/>
  <c r="E120" i="18"/>
  <c r="S118" i="10" s="1"/>
  <c r="E163" i="18"/>
  <c r="G161" i="10" s="1"/>
  <c r="E103" i="18"/>
  <c r="G101" i="10" s="1"/>
  <c r="E83" i="18"/>
  <c r="G81" i="10" s="1"/>
  <c r="E67" i="18"/>
  <c r="G65" i="10" s="1"/>
  <c r="E106" i="18"/>
  <c r="M104" i="10" s="1"/>
  <c r="E153" i="18"/>
  <c r="M151" i="10" s="1"/>
  <c r="E100" i="18"/>
  <c r="S98" i="10" s="1"/>
  <c r="G149" i="18"/>
  <c r="D147" i="10" s="1"/>
  <c r="G97" i="18"/>
  <c r="D95" i="10" s="1"/>
  <c r="G81" i="18"/>
  <c r="D79" i="10" s="1"/>
  <c r="G65" i="18"/>
  <c r="D63" i="10" s="1"/>
  <c r="G168" i="18"/>
  <c r="D166" i="10" s="1"/>
  <c r="G152" i="18"/>
  <c r="D150" i="10" s="1"/>
  <c r="G136" i="18"/>
  <c r="D134" i="10" s="1"/>
  <c r="G120" i="18"/>
  <c r="D118" i="10" s="1"/>
  <c r="G104" i="18"/>
  <c r="D102" i="10" s="1"/>
  <c r="G88" i="18"/>
  <c r="D86" i="10" s="1"/>
  <c r="G72" i="18"/>
  <c r="D70" i="10" s="1"/>
  <c r="G7" i="18"/>
  <c r="D5" i="10" s="1"/>
  <c r="E108" i="18"/>
  <c r="AK106" i="10" s="1"/>
  <c r="E68" i="18"/>
  <c r="G66" i="10" s="1"/>
  <c r="E171" i="18"/>
  <c r="M169" i="10" s="1"/>
  <c r="E66" i="18"/>
  <c r="M64" i="10" s="1"/>
  <c r="G161" i="18"/>
  <c r="D159" i="10" s="1"/>
  <c r="E148" i="18"/>
  <c r="S146" i="10" s="1"/>
  <c r="E149" i="18"/>
  <c r="AK147" i="10" s="1"/>
  <c r="E133" i="18"/>
  <c r="M131" i="10" s="1"/>
  <c r="G167" i="18"/>
  <c r="D165" i="10" s="1"/>
  <c r="S115" i="10"/>
  <c r="G115" i="10"/>
  <c r="AE115" i="10"/>
  <c r="M115" i="10"/>
  <c r="Y115" i="10"/>
  <c r="AK115" i="10"/>
  <c r="F58" i="18"/>
  <c r="C56" i="10" s="1"/>
  <c r="F60" i="18"/>
  <c r="C58" i="10" s="1"/>
  <c r="F62" i="18"/>
  <c r="C60" i="10" s="1"/>
  <c r="F64" i="18"/>
  <c r="C62" i="10" s="1"/>
  <c r="F66" i="18"/>
  <c r="C64" i="10" s="1"/>
  <c r="F68" i="18"/>
  <c r="C66" i="10" s="1"/>
  <c r="F70" i="18"/>
  <c r="C68" i="10" s="1"/>
  <c r="F72" i="18"/>
  <c r="C70" i="10" s="1"/>
  <c r="F74" i="18"/>
  <c r="C72" i="10" s="1"/>
  <c r="F76" i="18"/>
  <c r="C74" i="10" s="1"/>
  <c r="F78" i="18"/>
  <c r="C76" i="10" s="1"/>
  <c r="F80" i="18"/>
  <c r="C78" i="10" s="1"/>
  <c r="F82" i="18"/>
  <c r="C80" i="10" s="1"/>
  <c r="F84" i="18"/>
  <c r="C82" i="10" s="1"/>
  <c r="F86" i="18"/>
  <c r="C84" i="10" s="1"/>
  <c r="F88" i="18"/>
  <c r="C86" i="10" s="1"/>
  <c r="F90" i="18"/>
  <c r="C88" i="10" s="1"/>
  <c r="F92" i="18"/>
  <c r="C90" i="10" s="1"/>
  <c r="F94" i="18"/>
  <c r="C92" i="10" s="1"/>
  <c r="F96" i="18"/>
  <c r="C94" i="10" s="1"/>
  <c r="F98" i="18"/>
  <c r="C96" i="10" s="1"/>
  <c r="F100" i="18"/>
  <c r="C98" i="10" s="1"/>
  <c r="F102" i="18"/>
  <c r="C100" i="10" s="1"/>
  <c r="F104" i="18"/>
  <c r="C102" i="10" s="1"/>
  <c r="F106" i="18"/>
  <c r="C104" i="10" s="1"/>
  <c r="F108" i="18"/>
  <c r="C106" i="10" s="1"/>
  <c r="F110" i="18"/>
  <c r="C108" i="10" s="1"/>
  <c r="F112" i="18"/>
  <c r="C110" i="10" s="1"/>
  <c r="F114" i="18"/>
  <c r="C112" i="10" s="1"/>
  <c r="F116" i="18"/>
  <c r="C114" i="10" s="1"/>
  <c r="F118" i="18"/>
  <c r="C116" i="10" s="1"/>
  <c r="F120" i="18"/>
  <c r="C118" i="10" s="1"/>
  <c r="F122" i="18"/>
  <c r="C120" i="10" s="1"/>
  <c r="F124" i="18"/>
  <c r="C122" i="10" s="1"/>
  <c r="F126" i="18"/>
  <c r="C124" i="10" s="1"/>
  <c r="F128" i="18"/>
  <c r="C126" i="10" s="1"/>
  <c r="F130" i="18"/>
  <c r="C128" i="10" s="1"/>
  <c r="F132" i="18"/>
  <c r="C130" i="10" s="1"/>
  <c r="F134" i="18"/>
  <c r="C132" i="10" s="1"/>
  <c r="F136" i="18"/>
  <c r="C134" i="10" s="1"/>
  <c r="F138" i="18"/>
  <c r="C136" i="10" s="1"/>
  <c r="F140" i="18"/>
  <c r="C138" i="10" s="1"/>
  <c r="F142" i="18"/>
  <c r="C140" i="10" s="1"/>
  <c r="F144" i="18"/>
  <c r="C142" i="10" s="1"/>
  <c r="F146" i="18"/>
  <c r="C144" i="10" s="1"/>
  <c r="F148" i="18"/>
  <c r="C146" i="10" s="1"/>
  <c r="F150" i="18"/>
  <c r="C148" i="10" s="1"/>
  <c r="F152" i="18"/>
  <c r="C150" i="10" s="1"/>
  <c r="F154" i="18"/>
  <c r="C152" i="10" s="1"/>
  <c r="F156" i="18"/>
  <c r="C154" i="10" s="1"/>
  <c r="F158" i="18"/>
  <c r="C156" i="10" s="1"/>
  <c r="F160" i="18"/>
  <c r="C158" i="10" s="1"/>
  <c r="F162" i="18"/>
  <c r="C160" i="10" s="1"/>
  <c r="F164" i="18"/>
  <c r="C162" i="10" s="1"/>
  <c r="F166" i="18"/>
  <c r="C164" i="10" s="1"/>
  <c r="F168" i="18"/>
  <c r="C166" i="10" s="1"/>
  <c r="F170" i="18"/>
  <c r="C168" i="10" s="1"/>
  <c r="F172" i="18"/>
  <c r="C170" i="10" s="1"/>
  <c r="F174" i="18"/>
  <c r="C172" i="10" s="1"/>
  <c r="F176" i="18"/>
  <c r="C174" i="10" s="1"/>
  <c r="F59" i="18"/>
  <c r="C57" i="10" s="1"/>
  <c r="F61" i="18"/>
  <c r="C59" i="10" s="1"/>
  <c r="F63" i="18"/>
  <c r="C61" i="10" s="1"/>
  <c r="F65" i="18"/>
  <c r="C63" i="10" s="1"/>
  <c r="F67" i="18"/>
  <c r="C65" i="10" s="1"/>
  <c r="F69" i="18"/>
  <c r="C67" i="10" s="1"/>
  <c r="F71" i="18"/>
  <c r="C69" i="10" s="1"/>
  <c r="F73" i="18"/>
  <c r="C71" i="10" s="1"/>
  <c r="F75" i="18"/>
  <c r="C73" i="10" s="1"/>
  <c r="F77" i="18"/>
  <c r="C75" i="10" s="1"/>
  <c r="F79" i="18"/>
  <c r="C77" i="10" s="1"/>
  <c r="F81" i="18"/>
  <c r="C79" i="10" s="1"/>
  <c r="F83" i="18"/>
  <c r="C81" i="10" s="1"/>
  <c r="F85" i="18"/>
  <c r="C83" i="10" s="1"/>
  <c r="F87" i="18"/>
  <c r="C85" i="10" s="1"/>
  <c r="F89" i="18"/>
  <c r="C87" i="10" s="1"/>
  <c r="F91" i="18"/>
  <c r="C89" i="10" s="1"/>
  <c r="F93" i="18"/>
  <c r="C91" i="10" s="1"/>
  <c r="F95" i="18"/>
  <c r="C93" i="10" s="1"/>
  <c r="F97" i="18"/>
  <c r="C95" i="10" s="1"/>
  <c r="F99" i="18"/>
  <c r="C97" i="10" s="1"/>
  <c r="F101" i="18"/>
  <c r="C99" i="10" s="1"/>
  <c r="F103" i="18"/>
  <c r="C101" i="10" s="1"/>
  <c r="F105" i="18"/>
  <c r="C103" i="10" s="1"/>
  <c r="F107" i="18"/>
  <c r="C105" i="10" s="1"/>
  <c r="F109" i="18"/>
  <c r="C107" i="10" s="1"/>
  <c r="F111" i="18"/>
  <c r="C109" i="10" s="1"/>
  <c r="F113" i="18"/>
  <c r="C111" i="10" s="1"/>
  <c r="F115" i="18"/>
  <c r="C113" i="10" s="1"/>
  <c r="F117" i="18"/>
  <c r="C115" i="10" s="1"/>
  <c r="F119" i="18"/>
  <c r="C117" i="10" s="1"/>
  <c r="F121" i="18"/>
  <c r="C119" i="10" s="1"/>
  <c r="F123" i="18"/>
  <c r="C121" i="10" s="1"/>
  <c r="F125" i="18"/>
  <c r="C123" i="10" s="1"/>
  <c r="F127" i="18"/>
  <c r="C125" i="10" s="1"/>
  <c r="E125" i="10" s="1"/>
  <c r="F129" i="18"/>
  <c r="C127" i="10" s="1"/>
  <c r="F131" i="18"/>
  <c r="C129" i="10" s="1"/>
  <c r="F133" i="18"/>
  <c r="C131" i="10" s="1"/>
  <c r="F135" i="18"/>
  <c r="C133" i="10" s="1"/>
  <c r="F137" i="18"/>
  <c r="C135" i="10" s="1"/>
  <c r="F139" i="18"/>
  <c r="C137" i="10" s="1"/>
  <c r="F141" i="18"/>
  <c r="C139" i="10" s="1"/>
  <c r="F143" i="18"/>
  <c r="C141" i="10" s="1"/>
  <c r="F145" i="18"/>
  <c r="C143" i="10" s="1"/>
  <c r="F147" i="18"/>
  <c r="C145" i="10" s="1"/>
  <c r="F149" i="18"/>
  <c r="C147" i="10" s="1"/>
  <c r="F151" i="18"/>
  <c r="C149" i="10" s="1"/>
  <c r="F153" i="18"/>
  <c r="C151" i="10" s="1"/>
  <c r="F155" i="18"/>
  <c r="C153" i="10" s="1"/>
  <c r="F157" i="18"/>
  <c r="C155" i="10" s="1"/>
  <c r="F159" i="18"/>
  <c r="C157" i="10" s="1"/>
  <c r="F161" i="18"/>
  <c r="C159" i="10" s="1"/>
  <c r="F163" i="18"/>
  <c r="C161" i="10" s="1"/>
  <c r="F165" i="18"/>
  <c r="C163" i="10" s="1"/>
  <c r="F167" i="18"/>
  <c r="C165" i="10" s="1"/>
  <c r="F169" i="18"/>
  <c r="C167" i="10" s="1"/>
  <c r="F171" i="18"/>
  <c r="C169" i="10" s="1"/>
  <c r="F173" i="18"/>
  <c r="C171" i="10" s="1"/>
  <c r="F175" i="18"/>
  <c r="C173" i="10" s="1"/>
  <c r="F177" i="18"/>
  <c r="C175" i="10" s="1"/>
  <c r="F7" i="18"/>
  <c r="F8" i="18"/>
  <c r="F12" i="18"/>
  <c r="F16" i="18"/>
  <c r="F20" i="18"/>
  <c r="F24" i="18"/>
  <c r="F28" i="18"/>
  <c r="F32" i="18"/>
  <c r="F36" i="18"/>
  <c r="F9" i="18"/>
  <c r="F17" i="18"/>
  <c r="F21" i="18"/>
  <c r="F25" i="18"/>
  <c r="F29" i="18"/>
  <c r="F33" i="18"/>
  <c r="F37" i="18"/>
  <c r="F41" i="18"/>
  <c r="F45" i="18"/>
  <c r="F53" i="18"/>
  <c r="F57" i="18"/>
  <c r="F52" i="18"/>
  <c r="F56" i="18"/>
  <c r="F13" i="18"/>
  <c r="F49" i="18"/>
  <c r="F40" i="18"/>
  <c r="F10" i="18"/>
  <c r="F14" i="18"/>
  <c r="F18" i="18"/>
  <c r="F22" i="18"/>
  <c r="F26" i="18"/>
  <c r="F30" i="18"/>
  <c r="F34" i="18"/>
  <c r="F38" i="18"/>
  <c r="F42" i="18"/>
  <c r="F46" i="18"/>
  <c r="F50" i="18"/>
  <c r="F54" i="18"/>
  <c r="F48" i="18"/>
  <c r="F11" i="18"/>
  <c r="F15" i="18"/>
  <c r="F19" i="18"/>
  <c r="F23" i="18"/>
  <c r="F27" i="18"/>
  <c r="F31" i="18"/>
  <c r="F35" i="18"/>
  <c r="F39" i="18"/>
  <c r="F43" i="18"/>
  <c r="F47" i="18"/>
  <c r="F51" i="18"/>
  <c r="F55" i="18"/>
  <c r="F44" i="18"/>
  <c r="K81" i="8"/>
  <c r="L81" i="8"/>
  <c r="K80" i="8"/>
  <c r="L80" i="8"/>
  <c r="H19" i="8"/>
  <c r="G19" i="8" s="1"/>
  <c r="L19" i="8" s="1"/>
  <c r="G83" i="8"/>
  <c r="L83" i="8" s="1"/>
  <c r="G75" i="8"/>
  <c r="L75" i="8" s="1"/>
  <c r="D84" i="8"/>
  <c r="G84" i="8"/>
  <c r="L84" i="8" s="1"/>
  <c r="G76" i="8"/>
  <c r="L76" i="8" s="1"/>
  <c r="G82" i="8"/>
  <c r="L82" i="8" s="1"/>
  <c r="G77" i="8"/>
  <c r="L77" i="8" s="1"/>
  <c r="J53" i="10"/>
  <c r="J51" i="10"/>
  <c r="J52" i="10"/>
  <c r="J55" i="10"/>
  <c r="J54" i="10"/>
  <c r="I52" i="10"/>
  <c r="I53" i="10"/>
  <c r="I51" i="10"/>
  <c r="I55" i="10"/>
  <c r="I54" i="10"/>
  <c r="G85" i="8"/>
  <c r="L85" i="8" s="1"/>
  <c r="G78" i="8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" i="10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7" i="13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7" i="15"/>
  <c r="A53" i="18"/>
  <c r="A54" i="18"/>
  <c r="A55" i="18"/>
  <c r="A56" i="18"/>
  <c r="A57" i="18"/>
  <c r="C55" i="9"/>
  <c r="F126" i="9"/>
  <c r="E126" i="9"/>
  <c r="F21" i="9"/>
  <c r="E21" i="9"/>
  <c r="E90" i="10" l="1"/>
  <c r="L51" i="10"/>
  <c r="E173" i="10"/>
  <c r="X135" i="10"/>
  <c r="AJ51" i="10"/>
  <c r="E93" i="10"/>
  <c r="L160" i="10"/>
  <c r="R76" i="10"/>
  <c r="T76" i="10" s="1"/>
  <c r="AJ158" i="10"/>
  <c r="AD135" i="10"/>
  <c r="E163" i="10"/>
  <c r="M54" i="10"/>
  <c r="AJ167" i="10"/>
  <c r="E84" i="10"/>
  <c r="X167" i="10"/>
  <c r="AD90" i="10"/>
  <c r="AJ160" i="10"/>
  <c r="E167" i="10"/>
  <c r="F84" i="8"/>
  <c r="F132" i="10"/>
  <c r="F136" i="10"/>
  <c r="R61" i="10"/>
  <c r="T61" i="10" s="1"/>
  <c r="F153" i="10"/>
  <c r="H153" i="10" s="1"/>
  <c r="G5" i="10"/>
  <c r="R82" i="10"/>
  <c r="AJ105" i="10"/>
  <c r="L111" i="10"/>
  <c r="R94" i="10"/>
  <c r="M5" i="10"/>
  <c r="L82" i="10"/>
  <c r="L105" i="10"/>
  <c r="F111" i="10"/>
  <c r="AD94" i="10"/>
  <c r="S5" i="10"/>
  <c r="X82" i="10"/>
  <c r="X105" i="10"/>
  <c r="Z105" i="10" s="1"/>
  <c r="AJ111" i="10"/>
  <c r="AL111" i="10" s="1"/>
  <c r="F94" i="10"/>
  <c r="H94" i="10" s="1"/>
  <c r="X160" i="10"/>
  <c r="Z160" i="10" s="1"/>
  <c r="AJ132" i="10"/>
  <c r="AJ151" i="10"/>
  <c r="F90" i="10"/>
  <c r="R160" i="10"/>
  <c r="X132" i="10"/>
  <c r="L151" i="10"/>
  <c r="X90" i="10"/>
  <c r="L153" i="10"/>
  <c r="AE54" i="10"/>
  <c r="G54" i="10"/>
  <c r="L114" i="10"/>
  <c r="AK161" i="10"/>
  <c r="E123" i="10"/>
  <c r="E146" i="10"/>
  <c r="E138" i="10"/>
  <c r="AD51" i="10"/>
  <c r="Y5" i="10"/>
  <c r="AD167" i="10"/>
  <c r="AF167" i="10" s="1"/>
  <c r="L132" i="10"/>
  <c r="N132" i="10" s="1"/>
  <c r="AD105" i="10"/>
  <c r="AD151" i="10"/>
  <c r="X111" i="10"/>
  <c r="X61" i="10"/>
  <c r="R158" i="10"/>
  <c r="AJ153" i="10"/>
  <c r="AK54" i="10"/>
  <c r="R51" i="10"/>
  <c r="X51" i="10"/>
  <c r="E111" i="10"/>
  <c r="AJ82" i="10"/>
  <c r="F167" i="10"/>
  <c r="AD132" i="10"/>
  <c r="F105" i="10"/>
  <c r="AD136" i="10"/>
  <c r="AJ76" i="10"/>
  <c r="AJ61" i="10"/>
  <c r="AD158" i="10"/>
  <c r="X153" i="10"/>
  <c r="Y54" i="10"/>
  <c r="Z54" i="10" s="1"/>
  <c r="E107" i="10"/>
  <c r="E66" i="10"/>
  <c r="F82" i="10"/>
  <c r="H82" i="10" s="1"/>
  <c r="L167" i="10"/>
  <c r="AJ135" i="10"/>
  <c r="AJ136" i="10"/>
  <c r="AL136" i="10" s="1"/>
  <c r="F76" i="10"/>
  <c r="AK132" i="10"/>
  <c r="L158" i="10"/>
  <c r="AD160" i="10"/>
  <c r="AD153" i="10"/>
  <c r="AE5" i="10"/>
  <c r="E160" i="10"/>
  <c r="L135" i="10"/>
  <c r="R136" i="10"/>
  <c r="M141" i="10"/>
  <c r="N141" i="10" s="1"/>
  <c r="S88" i="10"/>
  <c r="X66" i="10"/>
  <c r="F100" i="10"/>
  <c r="H100" i="10" s="1"/>
  <c r="Y61" i="10"/>
  <c r="G61" i="10"/>
  <c r="H61" i="10" s="1"/>
  <c r="E120" i="10"/>
  <c r="AK61" i="10"/>
  <c r="G143" i="10"/>
  <c r="Y132" i="10"/>
  <c r="AD62" i="10"/>
  <c r="AF62" i="10" s="1"/>
  <c r="AD121" i="10"/>
  <c r="E59" i="10"/>
  <c r="E114" i="10"/>
  <c r="AJ53" i="10"/>
  <c r="E153" i="10"/>
  <c r="AE82" i="10"/>
  <c r="AF82" i="10" s="1"/>
  <c r="E74" i="10"/>
  <c r="G84" i="10"/>
  <c r="Y85" i="10"/>
  <c r="F151" i="10"/>
  <c r="L76" i="10"/>
  <c r="S141" i="10"/>
  <c r="R90" i="10"/>
  <c r="G59" i="10"/>
  <c r="H59" i="10" s="1"/>
  <c r="X158" i="10"/>
  <c r="E141" i="10"/>
  <c r="S84" i="10"/>
  <c r="T84" i="10" s="1"/>
  <c r="S154" i="10"/>
  <c r="Y144" i="10"/>
  <c r="Y141" i="10"/>
  <c r="AK59" i="10"/>
  <c r="G154" i="10"/>
  <c r="F135" i="10"/>
  <c r="H135" i="10" s="1"/>
  <c r="X151" i="10"/>
  <c r="L136" i="10"/>
  <c r="AE61" i="10"/>
  <c r="M143" i="10"/>
  <c r="L61" i="10"/>
  <c r="M59" i="10"/>
  <c r="X94" i="10"/>
  <c r="E140" i="10"/>
  <c r="AD111" i="10"/>
  <c r="X76" i="10"/>
  <c r="M61" i="10"/>
  <c r="L90" i="10"/>
  <c r="AD61" i="10"/>
  <c r="AJ94" i="10"/>
  <c r="AE88" i="10"/>
  <c r="M84" i="10"/>
  <c r="G144" i="10"/>
  <c r="AE141" i="10"/>
  <c r="S143" i="10"/>
  <c r="T143" i="10" s="1"/>
  <c r="S59" i="10"/>
  <c r="AE132" i="10"/>
  <c r="AE84" i="10"/>
  <c r="S144" i="10"/>
  <c r="G141" i="10"/>
  <c r="Y143" i="10"/>
  <c r="Y59" i="10"/>
  <c r="S132" i="10"/>
  <c r="T132" i="10" s="1"/>
  <c r="AK84" i="10"/>
  <c r="AK144" i="10"/>
  <c r="AE143" i="10"/>
  <c r="G132" i="10"/>
  <c r="AK154" i="10"/>
  <c r="M85" i="10"/>
  <c r="E95" i="10"/>
  <c r="E86" i="10"/>
  <c r="Y154" i="10"/>
  <c r="AE144" i="10"/>
  <c r="G88" i="10"/>
  <c r="R121" i="10"/>
  <c r="AD175" i="10"/>
  <c r="F150" i="10"/>
  <c r="R100" i="10"/>
  <c r="AD71" i="10"/>
  <c r="M154" i="10"/>
  <c r="N154" i="10" s="1"/>
  <c r="G85" i="10"/>
  <c r="Y88" i="10"/>
  <c r="AE85" i="10"/>
  <c r="Y146" i="10"/>
  <c r="AK85" i="10"/>
  <c r="AK88" i="10"/>
  <c r="AL88" i="10" s="1"/>
  <c r="L121" i="10"/>
  <c r="AJ100" i="10"/>
  <c r="F71" i="10"/>
  <c r="H71" i="10" s="1"/>
  <c r="X71" i="10"/>
  <c r="E139" i="10"/>
  <c r="AE171" i="10"/>
  <c r="R87" i="10"/>
  <c r="AD149" i="10"/>
  <c r="AF149" i="10" s="1"/>
  <c r="L128" i="10"/>
  <c r="AJ99" i="10"/>
  <c r="F75" i="10"/>
  <c r="F58" i="10"/>
  <c r="R145" i="10"/>
  <c r="R128" i="10"/>
  <c r="E73" i="10"/>
  <c r="AD129" i="10"/>
  <c r="AF129" i="10" s="1"/>
  <c r="S93" i="10"/>
  <c r="Y74" i="10"/>
  <c r="Z74" i="10" s="1"/>
  <c r="S69" i="10"/>
  <c r="G142" i="10"/>
  <c r="Y112" i="10"/>
  <c r="AD147" i="10"/>
  <c r="M172" i="10"/>
  <c r="S171" i="10"/>
  <c r="T171" i="10" s="1"/>
  <c r="Y135" i="10"/>
  <c r="S127" i="10"/>
  <c r="AK89" i="10"/>
  <c r="M91" i="10"/>
  <c r="Y126" i="10"/>
  <c r="AJ172" i="10"/>
  <c r="AL172" i="10" s="1"/>
  <c r="M163" i="10"/>
  <c r="N163" i="10" s="1"/>
  <c r="AE142" i="10"/>
  <c r="AE170" i="10"/>
  <c r="S101" i="10"/>
  <c r="Y130" i="10"/>
  <c r="Z130" i="10" s="1"/>
  <c r="M89" i="10"/>
  <c r="E104" i="10"/>
  <c r="S162" i="10"/>
  <c r="E79" i="10"/>
  <c r="E70" i="10"/>
  <c r="AE152" i="10"/>
  <c r="Y162" i="10"/>
  <c r="S135" i="10"/>
  <c r="T135" i="10" s="1"/>
  <c r="S74" i="10"/>
  <c r="E171" i="10"/>
  <c r="E155" i="10"/>
  <c r="E91" i="10"/>
  <c r="AK114" i="10"/>
  <c r="R122" i="10"/>
  <c r="AD93" i="10"/>
  <c r="AK128" i="10"/>
  <c r="F93" i="10"/>
  <c r="X108" i="10"/>
  <c r="L169" i="10"/>
  <c r="N169" i="10" s="1"/>
  <c r="G116" i="10"/>
  <c r="AD168" i="10"/>
  <c r="AJ114" i="10"/>
  <c r="G78" i="10"/>
  <c r="F79" i="10"/>
  <c r="H79" i="10" s="1"/>
  <c r="X62" i="10"/>
  <c r="AD110" i="10"/>
  <c r="X165" i="10"/>
  <c r="S70" i="10"/>
  <c r="L54" i="10"/>
  <c r="M60" i="10"/>
  <c r="M57" i="10"/>
  <c r="G105" i="10"/>
  <c r="AE125" i="10"/>
  <c r="AK87" i="10"/>
  <c r="Y77" i="10"/>
  <c r="AD104" i="10"/>
  <c r="Y76" i="10"/>
  <c r="AJ58" i="10"/>
  <c r="X172" i="10"/>
  <c r="G125" i="10"/>
  <c r="Y87" i="10"/>
  <c r="L104" i="10"/>
  <c r="N104" i="10" s="1"/>
  <c r="AK76" i="10"/>
  <c r="X155" i="10"/>
  <c r="X58" i="10"/>
  <c r="AD172" i="10"/>
  <c r="X150" i="10"/>
  <c r="Z150" i="10" s="1"/>
  <c r="R104" i="10"/>
  <c r="AJ75" i="10"/>
  <c r="M76" i="10"/>
  <c r="F74" i="10"/>
  <c r="F149" i="10"/>
  <c r="E64" i="10"/>
  <c r="L150" i="10"/>
  <c r="F129" i="10"/>
  <c r="AK127" i="10"/>
  <c r="X75" i="10"/>
  <c r="AJ149" i="10"/>
  <c r="AK93" i="10"/>
  <c r="AL93" i="10" s="1"/>
  <c r="G163" i="10"/>
  <c r="AD123" i="10"/>
  <c r="M171" i="10"/>
  <c r="AK126" i="10"/>
  <c r="S170" i="10"/>
  <c r="AD144" i="10"/>
  <c r="F99" i="10"/>
  <c r="G122" i="10"/>
  <c r="S83" i="10"/>
  <c r="AD118" i="10"/>
  <c r="AD154" i="10"/>
  <c r="AF154" i="10" s="1"/>
  <c r="AE166" i="10"/>
  <c r="AE106" i="10"/>
  <c r="E162" i="10"/>
  <c r="E98" i="10"/>
  <c r="AD89" i="10"/>
  <c r="S145" i="10"/>
  <c r="G62" i="10"/>
  <c r="AJ96" i="10"/>
  <c r="M53" i="10"/>
  <c r="AK173" i="10"/>
  <c r="F68" i="10"/>
  <c r="H68" i="10" s="1"/>
  <c r="L139" i="10"/>
  <c r="X140" i="10"/>
  <c r="Z140" i="10" s="1"/>
  <c r="L146" i="10"/>
  <c r="M136" i="10"/>
  <c r="AD137" i="10"/>
  <c r="Y175" i="10"/>
  <c r="AK56" i="10"/>
  <c r="F159" i="10"/>
  <c r="F67" i="10"/>
  <c r="X107" i="10"/>
  <c r="Z107" i="10" s="1"/>
  <c r="X115" i="10"/>
  <c r="Z115" i="10" s="1"/>
  <c r="AJ65" i="10"/>
  <c r="L127" i="10"/>
  <c r="L73" i="10"/>
  <c r="S79" i="10"/>
  <c r="AJ54" i="10"/>
  <c r="F130" i="10"/>
  <c r="M92" i="10"/>
  <c r="Y120" i="10"/>
  <c r="X80" i="10"/>
  <c r="F54" i="10"/>
  <c r="R124" i="10"/>
  <c r="F56" i="10"/>
  <c r="H56" i="10" s="1"/>
  <c r="AD138" i="10"/>
  <c r="L174" i="10"/>
  <c r="AD54" i="10"/>
  <c r="M80" i="10"/>
  <c r="X102" i="10"/>
  <c r="AJ126" i="10"/>
  <c r="E164" i="10"/>
  <c r="G138" i="10"/>
  <c r="X101" i="10"/>
  <c r="AE140" i="10"/>
  <c r="AD102" i="10"/>
  <c r="Y52" i="10"/>
  <c r="F101" i="10"/>
  <c r="H101" i="10" s="1"/>
  <c r="R54" i="10"/>
  <c r="T54" i="10" s="1"/>
  <c r="S52" i="10"/>
  <c r="AJ127" i="10"/>
  <c r="AL127" i="10" s="1"/>
  <c r="AK121" i="10"/>
  <c r="E133" i="10"/>
  <c r="E172" i="10"/>
  <c r="AJ121" i="10"/>
  <c r="G114" i="10"/>
  <c r="AJ116" i="10"/>
  <c r="R164" i="10"/>
  <c r="L71" i="10"/>
  <c r="AK171" i="10"/>
  <c r="S125" i="10"/>
  <c r="AD150" i="10"/>
  <c r="F57" i="10"/>
  <c r="X129" i="10"/>
  <c r="G87" i="10"/>
  <c r="M126" i="10"/>
  <c r="AJ104" i="10"/>
  <c r="AD75" i="10"/>
  <c r="Y170" i="10"/>
  <c r="R58" i="10"/>
  <c r="L149" i="10"/>
  <c r="R108" i="10"/>
  <c r="R79" i="10"/>
  <c r="S120" i="10"/>
  <c r="AJ80" i="10"/>
  <c r="AL80" i="10" s="1"/>
  <c r="F128" i="10"/>
  <c r="R165" i="10"/>
  <c r="R99" i="10"/>
  <c r="E118" i="10"/>
  <c r="X121" i="10"/>
  <c r="F85" i="10"/>
  <c r="AK105" i="10"/>
  <c r="X100" i="10"/>
  <c r="G140" i="10"/>
  <c r="AK110" i="10"/>
  <c r="L129" i="10"/>
  <c r="Y92" i="10"/>
  <c r="AE127" i="10"/>
  <c r="G126" i="10"/>
  <c r="H126" i="10" s="1"/>
  <c r="X104" i="10"/>
  <c r="L143" i="10"/>
  <c r="L75" i="10"/>
  <c r="N75" i="10" s="1"/>
  <c r="G76" i="10"/>
  <c r="Y157" i="10"/>
  <c r="M128" i="10"/>
  <c r="M121" i="10"/>
  <c r="L113" i="10"/>
  <c r="Y91" i="10"/>
  <c r="R172" i="10"/>
  <c r="G93" i="10"/>
  <c r="M82" i="10"/>
  <c r="N82" i="10" s="1"/>
  <c r="G117" i="10"/>
  <c r="S156" i="10"/>
  <c r="X128" i="10"/>
  <c r="X99" i="10"/>
  <c r="Z99" i="10" s="1"/>
  <c r="AD53" i="10"/>
  <c r="E157" i="10"/>
  <c r="E109" i="10"/>
  <c r="E61" i="10"/>
  <c r="E148" i="10"/>
  <c r="E100" i="10"/>
  <c r="AE138" i="10"/>
  <c r="L130" i="10"/>
  <c r="X171" i="10"/>
  <c r="AD85" i="10"/>
  <c r="AD100" i="10"/>
  <c r="AJ71" i="10"/>
  <c r="S78" i="10"/>
  <c r="Y110" i="10"/>
  <c r="AJ150" i="10"/>
  <c r="AJ129" i="10"/>
  <c r="S87" i="10"/>
  <c r="L124" i="10"/>
  <c r="AD95" i="10"/>
  <c r="G127" i="10"/>
  <c r="AD56" i="10"/>
  <c r="AD143" i="10"/>
  <c r="AD91" i="10"/>
  <c r="AK57" i="10"/>
  <c r="AE76" i="10"/>
  <c r="AF76" i="10" s="1"/>
  <c r="G170" i="10"/>
  <c r="AD58" i="10"/>
  <c r="R149" i="10"/>
  <c r="AE91" i="10"/>
  <c r="L172" i="10"/>
  <c r="N172" i="10" s="1"/>
  <c r="AE93" i="10"/>
  <c r="Y163" i="10"/>
  <c r="G168" i="10"/>
  <c r="AK79" i="10"/>
  <c r="AL79" i="10" s="1"/>
  <c r="AJ128" i="10"/>
  <c r="AD99" i="10"/>
  <c r="E110" i="10"/>
  <c r="Y70" i="10"/>
  <c r="AE80" i="10"/>
  <c r="L164" i="10"/>
  <c r="N164" i="10" s="1"/>
  <c r="Y171" i="10"/>
  <c r="AK125" i="10"/>
  <c r="AE87" i="10"/>
  <c r="S164" i="10"/>
  <c r="Y116" i="10"/>
  <c r="M170" i="10"/>
  <c r="F60" i="10"/>
  <c r="H60" i="10" s="1"/>
  <c r="L126" i="10"/>
  <c r="G106" i="10"/>
  <c r="AE52" i="10"/>
  <c r="AF52" i="10" s="1"/>
  <c r="X53" i="10"/>
  <c r="E63" i="10"/>
  <c r="E166" i="10"/>
  <c r="G70" i="10"/>
  <c r="F114" i="10"/>
  <c r="H114" i="10" s="1"/>
  <c r="AJ130" i="10"/>
  <c r="AL130" i="10" s="1"/>
  <c r="X85" i="10"/>
  <c r="AD101" i="10"/>
  <c r="AE105" i="10"/>
  <c r="Y80" i="10"/>
  <c r="S114" i="10"/>
  <c r="T114" i="10" s="1"/>
  <c r="AJ164" i="10"/>
  <c r="F127" i="10"/>
  <c r="M140" i="10"/>
  <c r="Y78" i="10"/>
  <c r="L86" i="10"/>
  <c r="AD57" i="10"/>
  <c r="AF57" i="10" s="1"/>
  <c r="AK92" i="10"/>
  <c r="AJ124" i="10"/>
  <c r="AK116" i="10"/>
  <c r="X56" i="10"/>
  <c r="AJ143" i="10"/>
  <c r="AL143" i="10" s="1"/>
  <c r="G57" i="10"/>
  <c r="G73" i="10"/>
  <c r="H73" i="10" s="1"/>
  <c r="G128" i="10"/>
  <c r="L122" i="10"/>
  <c r="L93" i="10"/>
  <c r="X113" i="10"/>
  <c r="Z113" i="10" s="1"/>
  <c r="G167" i="10"/>
  <c r="AD79" i="10"/>
  <c r="Y82" i="10"/>
  <c r="Z82" i="10" s="1"/>
  <c r="R62" i="10"/>
  <c r="AD126" i="10"/>
  <c r="AF126" i="10" s="1"/>
  <c r="AJ174" i="10"/>
  <c r="X157" i="10"/>
  <c r="Z157" i="10" s="1"/>
  <c r="R117" i="10"/>
  <c r="T117" i="10" s="1"/>
  <c r="M79" i="10"/>
  <c r="M106" i="10"/>
  <c r="L64" i="10"/>
  <c r="N64" i="10" s="1"/>
  <c r="L165" i="10"/>
  <c r="R163" i="10"/>
  <c r="T163" i="10" s="1"/>
  <c r="R53" i="10"/>
  <c r="T53" i="10" s="1"/>
  <c r="M52" i="10"/>
  <c r="E128" i="10"/>
  <c r="E112" i="10"/>
  <c r="Y138" i="10"/>
  <c r="Z138" i="10" s="1"/>
  <c r="AK70" i="10"/>
  <c r="X114" i="10"/>
  <c r="L85" i="10"/>
  <c r="R101" i="10"/>
  <c r="M105" i="10"/>
  <c r="N105" i="10" s="1"/>
  <c r="S80" i="10"/>
  <c r="T80" i="10" s="1"/>
  <c r="X164" i="10"/>
  <c r="R127" i="10"/>
  <c r="X169" i="10"/>
  <c r="S140" i="10"/>
  <c r="T140" i="10" s="1"/>
  <c r="AE78" i="10"/>
  <c r="M110" i="10"/>
  <c r="N110" i="10" s="1"/>
  <c r="F86" i="10"/>
  <c r="H86" i="10" s="1"/>
  <c r="F102" i="10"/>
  <c r="AJ73" i="10"/>
  <c r="S92" i="10"/>
  <c r="X124" i="10"/>
  <c r="F95" i="10"/>
  <c r="H95" i="10" s="1"/>
  <c r="Y164" i="10"/>
  <c r="M116" i="10"/>
  <c r="N116" i="10" s="1"/>
  <c r="AJ56" i="10"/>
  <c r="X168" i="10"/>
  <c r="X143" i="10"/>
  <c r="M73" i="10"/>
  <c r="S121" i="10"/>
  <c r="F138" i="10"/>
  <c r="H138" i="10" s="1"/>
  <c r="R93" i="10"/>
  <c r="S167" i="10"/>
  <c r="T167" i="10" s="1"/>
  <c r="Y60" i="10"/>
  <c r="Z60" i="10" s="1"/>
  <c r="AD108" i="10"/>
  <c r="AE120" i="10"/>
  <c r="AK82" i="10"/>
  <c r="F62" i="10"/>
  <c r="R110" i="10"/>
  <c r="R126" i="10"/>
  <c r="AD157" i="10"/>
  <c r="X117" i="10"/>
  <c r="Y156" i="10"/>
  <c r="Y79" i="10"/>
  <c r="R64" i="10"/>
  <c r="AD80" i="10"/>
  <c r="X163" i="10"/>
  <c r="G52" i="10"/>
  <c r="E151" i="10"/>
  <c r="E135" i="10"/>
  <c r="E174" i="10"/>
  <c r="E158" i="10"/>
  <c r="AK138" i="10"/>
  <c r="M70" i="10"/>
  <c r="R130" i="10"/>
  <c r="AJ85" i="10"/>
  <c r="S105" i="10"/>
  <c r="T105" i="10" s="1"/>
  <c r="G80" i="10"/>
  <c r="AD164" i="10"/>
  <c r="AJ169" i="10"/>
  <c r="AK140" i="10"/>
  <c r="AE110" i="10"/>
  <c r="X86" i="10"/>
  <c r="AJ102" i="10"/>
  <c r="AJ57" i="10"/>
  <c r="X73" i="10"/>
  <c r="AE92" i="10"/>
  <c r="R95" i="10"/>
  <c r="AE164" i="10"/>
  <c r="L56" i="10"/>
  <c r="F168" i="10"/>
  <c r="F143" i="10"/>
  <c r="AK73" i="10"/>
  <c r="Y121" i="10"/>
  <c r="X122" i="10"/>
  <c r="AJ138" i="10"/>
  <c r="AD113" i="10"/>
  <c r="AK167" i="10"/>
  <c r="AK60" i="10"/>
  <c r="F108" i="10"/>
  <c r="H108" i="10" s="1"/>
  <c r="G120" i="10"/>
  <c r="S82" i="10"/>
  <c r="X110" i="10"/>
  <c r="X126" i="10"/>
  <c r="R174" i="10"/>
  <c r="F157" i="10"/>
  <c r="F117" i="10"/>
  <c r="AE156" i="10"/>
  <c r="AE79" i="10"/>
  <c r="X64" i="10"/>
  <c r="F80" i="10"/>
  <c r="AD163" i="10"/>
  <c r="E117" i="10"/>
  <c r="E92" i="10"/>
  <c r="M138" i="10"/>
  <c r="Y114" i="10"/>
  <c r="R169" i="10"/>
  <c r="S110" i="10"/>
  <c r="AD86" i="10"/>
  <c r="L102" i="10"/>
  <c r="N102" i="10" s="1"/>
  <c r="L57" i="10"/>
  <c r="R73" i="10"/>
  <c r="AJ95" i="10"/>
  <c r="G164" i="10"/>
  <c r="H164" i="10" s="1"/>
  <c r="AJ168" i="10"/>
  <c r="S57" i="10"/>
  <c r="Y73" i="10"/>
  <c r="S128" i="10"/>
  <c r="AE121" i="10"/>
  <c r="AD122" i="10"/>
  <c r="AF122" i="10" s="1"/>
  <c r="L138" i="10"/>
  <c r="R113" i="10"/>
  <c r="M167" i="10"/>
  <c r="S60" i="10"/>
  <c r="AJ108" i="10"/>
  <c r="X79" i="10"/>
  <c r="AK120" i="10"/>
  <c r="F110" i="10"/>
  <c r="H110" i="10" s="1"/>
  <c r="X174" i="10"/>
  <c r="Z174" i="10" s="1"/>
  <c r="AJ157" i="10"/>
  <c r="L117" i="10"/>
  <c r="G156" i="10"/>
  <c r="S131" i="10"/>
  <c r="AD64" i="10"/>
  <c r="L80" i="10"/>
  <c r="AD165" i="10"/>
  <c r="F163" i="10"/>
  <c r="L53" i="10"/>
  <c r="E108" i="10"/>
  <c r="E131" i="10"/>
  <c r="E83" i="10"/>
  <c r="E58" i="10"/>
  <c r="AD114" i="10"/>
  <c r="AF114" i="10" s="1"/>
  <c r="AD130" i="10"/>
  <c r="AJ101" i="10"/>
  <c r="M114" i="10"/>
  <c r="AD127" i="10"/>
  <c r="AD169" i="10"/>
  <c r="M78" i="10"/>
  <c r="N78" i="10" s="1"/>
  <c r="R86" i="10"/>
  <c r="R57" i="10"/>
  <c r="AD73" i="10"/>
  <c r="AF73" i="10" s="1"/>
  <c r="AD124" i="10"/>
  <c r="L95" i="10"/>
  <c r="AK164" i="10"/>
  <c r="AE116" i="10"/>
  <c r="L168" i="10"/>
  <c r="N168" i="10" s="1"/>
  <c r="Y57" i="10"/>
  <c r="Z57" i="10" s="1"/>
  <c r="S73" i="10"/>
  <c r="Y128" i="10"/>
  <c r="F122" i="10"/>
  <c r="R138" i="10"/>
  <c r="T138" i="10" s="1"/>
  <c r="X93" i="10"/>
  <c r="Z93" i="10" s="1"/>
  <c r="AJ113" i="10"/>
  <c r="Y167" i="10"/>
  <c r="AE60" i="10"/>
  <c r="L79" i="10"/>
  <c r="AJ62" i="10"/>
  <c r="AJ110" i="10"/>
  <c r="AD174" i="10"/>
  <c r="L157" i="10"/>
  <c r="AD117" i="10"/>
  <c r="AK156" i="10"/>
  <c r="F64" i="10"/>
  <c r="F165" i="10"/>
  <c r="AJ163" i="10"/>
  <c r="AK104" i="10"/>
  <c r="E165" i="10"/>
  <c r="E101" i="10"/>
  <c r="E113" i="10"/>
  <c r="E97" i="10"/>
  <c r="E81" i="10"/>
  <c r="E88" i="10"/>
  <c r="E72" i="10"/>
  <c r="S106" i="10"/>
  <c r="S95" i="10"/>
  <c r="AK131" i="10"/>
  <c r="AK53" i="10"/>
  <c r="E121" i="10"/>
  <c r="E105" i="10"/>
  <c r="E96" i="10"/>
  <c r="AK122" i="10"/>
  <c r="AL122" i="10" s="1"/>
  <c r="R146" i="10"/>
  <c r="T146" i="10" s="1"/>
  <c r="F123" i="10"/>
  <c r="M173" i="10"/>
  <c r="M68" i="10"/>
  <c r="AJ68" i="10"/>
  <c r="F107" i="10"/>
  <c r="R118" i="10"/>
  <c r="T118" i="10" s="1"/>
  <c r="F89" i="10"/>
  <c r="Y145" i="10"/>
  <c r="Z145" i="10" s="1"/>
  <c r="S62" i="10"/>
  <c r="F72" i="10"/>
  <c r="X139" i="10"/>
  <c r="AD140" i="10"/>
  <c r="L115" i="10"/>
  <c r="N115" i="10" s="1"/>
  <c r="S136" i="10"/>
  <c r="F154" i="10"/>
  <c r="F137" i="10"/>
  <c r="S134" i="10"/>
  <c r="AE175" i="10"/>
  <c r="S108" i="10"/>
  <c r="X65" i="10"/>
  <c r="Y95" i="10"/>
  <c r="Z95" i="10" s="1"/>
  <c r="M166" i="10"/>
  <c r="N166" i="10" s="1"/>
  <c r="Y131" i="10"/>
  <c r="X96" i="10"/>
  <c r="X67" i="10"/>
  <c r="Z67" i="10" s="1"/>
  <c r="AE104" i="10"/>
  <c r="G53" i="10"/>
  <c r="H53" i="10" s="1"/>
  <c r="R52" i="10"/>
  <c r="E142" i="10"/>
  <c r="M122" i="10"/>
  <c r="X146" i="10"/>
  <c r="AE173" i="10"/>
  <c r="AK68" i="10"/>
  <c r="L68" i="10"/>
  <c r="AJ107" i="10"/>
  <c r="AJ118" i="10"/>
  <c r="AE145" i="10"/>
  <c r="Y62" i="10"/>
  <c r="R72" i="10"/>
  <c r="R139" i="10"/>
  <c r="F140" i="10"/>
  <c r="H140" i="10" s="1"/>
  <c r="R154" i="10"/>
  <c r="Y134" i="10"/>
  <c r="G175" i="10"/>
  <c r="AK108" i="10"/>
  <c r="R65" i="10"/>
  <c r="L96" i="10"/>
  <c r="AJ67" i="10"/>
  <c r="S104" i="10"/>
  <c r="AE53" i="10"/>
  <c r="X52" i="10"/>
  <c r="E85" i="10"/>
  <c r="E76" i="10"/>
  <c r="S122" i="10"/>
  <c r="Y83" i="10"/>
  <c r="G173" i="10"/>
  <c r="Y68" i="10"/>
  <c r="R68" i="10"/>
  <c r="L107" i="10"/>
  <c r="L118" i="10"/>
  <c r="G145" i="10"/>
  <c r="AK62" i="10"/>
  <c r="AD72" i="10"/>
  <c r="AD139" i="10"/>
  <c r="AE134" i="10"/>
  <c r="M108" i="10"/>
  <c r="N108" i="10" s="1"/>
  <c r="AJ159" i="10"/>
  <c r="AD65" i="10"/>
  <c r="AK95" i="10"/>
  <c r="G131" i="10"/>
  <c r="AD96" i="10"/>
  <c r="L67" i="10"/>
  <c r="Y81" i="10"/>
  <c r="L52" i="10"/>
  <c r="E115" i="10"/>
  <c r="E122" i="10"/>
  <c r="AJ123" i="10"/>
  <c r="G83" i="10"/>
  <c r="H83" i="10" s="1"/>
  <c r="S173" i="10"/>
  <c r="S68" i="10"/>
  <c r="X68" i="10"/>
  <c r="AJ89" i="10"/>
  <c r="AK145" i="10"/>
  <c r="M62" i="10"/>
  <c r="N62" i="10" s="1"/>
  <c r="X72" i="10"/>
  <c r="F139" i="10"/>
  <c r="AD115" i="10"/>
  <c r="AF115" i="10" s="1"/>
  <c r="Y136" i="10"/>
  <c r="Z136" i="10" s="1"/>
  <c r="AJ137" i="10"/>
  <c r="M134" i="10"/>
  <c r="N134" i="10" s="1"/>
  <c r="Y108" i="10"/>
  <c r="L159" i="10"/>
  <c r="F65" i="10"/>
  <c r="H65" i="10" s="1"/>
  <c r="M95" i="10"/>
  <c r="R96" i="10"/>
  <c r="T96" i="10" s="1"/>
  <c r="AE81" i="10"/>
  <c r="Y53" i="10"/>
  <c r="AJ52" i="10"/>
  <c r="AL52" i="10" s="1"/>
  <c r="E161" i="10"/>
  <c r="E129" i="10"/>
  <c r="E65" i="10"/>
  <c r="E56" i="10"/>
  <c r="AD146" i="10"/>
  <c r="L123" i="10"/>
  <c r="AE83" i="10"/>
  <c r="AE68" i="10"/>
  <c r="AF68" i="10" s="1"/>
  <c r="L89" i="10"/>
  <c r="AJ72" i="10"/>
  <c r="AL72" i="10" s="1"/>
  <c r="AJ140" i="10"/>
  <c r="R115" i="10"/>
  <c r="T115" i="10" s="1"/>
  <c r="AE136" i="10"/>
  <c r="AJ154" i="10"/>
  <c r="L137" i="10"/>
  <c r="N137" i="10" s="1"/>
  <c r="AK134" i="10"/>
  <c r="M175" i="10"/>
  <c r="N175" i="10" s="1"/>
  <c r="AE108" i="10"/>
  <c r="R159" i="10"/>
  <c r="AE95" i="10"/>
  <c r="S66" i="10"/>
  <c r="T66" i="10" s="1"/>
  <c r="S81" i="10"/>
  <c r="F52" i="10"/>
  <c r="E127" i="10"/>
  <c r="E150" i="10"/>
  <c r="Y122" i="10"/>
  <c r="F146" i="10"/>
  <c r="R123" i="10"/>
  <c r="M83" i="10"/>
  <c r="R107" i="10"/>
  <c r="X118" i="10"/>
  <c r="R89" i="10"/>
  <c r="L140" i="10"/>
  <c r="F115" i="10"/>
  <c r="H115" i="10" s="1"/>
  <c r="G136" i="10"/>
  <c r="X154" i="10"/>
  <c r="R137" i="10"/>
  <c r="S175" i="10"/>
  <c r="X159" i="10"/>
  <c r="AK66" i="10"/>
  <c r="R67" i="10"/>
  <c r="AK81" i="10"/>
  <c r="AL81" i="10" s="1"/>
  <c r="E77" i="10"/>
  <c r="AE56" i="10"/>
  <c r="Y166" i="10"/>
  <c r="AD84" i="10"/>
  <c r="L173" i="10"/>
  <c r="AE103" i="10"/>
  <c r="AK109" i="10"/>
  <c r="AL109" i="10" s="1"/>
  <c r="AK113" i="10"/>
  <c r="AJ141" i="10"/>
  <c r="AL141" i="10" s="1"/>
  <c r="AE155" i="10"/>
  <c r="AK153" i="10"/>
  <c r="G146" i="10"/>
  <c r="M161" i="10"/>
  <c r="R109" i="10"/>
  <c r="S129" i="10"/>
  <c r="T129" i="10" s="1"/>
  <c r="R59" i="10"/>
  <c r="S97" i="10"/>
  <c r="F170" i="10"/>
  <c r="AK155" i="10"/>
  <c r="Y153" i="10"/>
  <c r="AJ134" i="10"/>
  <c r="L88" i="10"/>
  <c r="N88" i="10" s="1"/>
  <c r="G155" i="10"/>
  <c r="H155" i="10" s="1"/>
  <c r="M153" i="10"/>
  <c r="L112" i="10"/>
  <c r="L83" i="10"/>
  <c r="L162" i="10"/>
  <c r="X161" i="10"/>
  <c r="R156" i="10"/>
  <c r="Y155" i="10"/>
  <c r="AE153" i="10"/>
  <c r="S90" i="10"/>
  <c r="E168" i="10"/>
  <c r="AE67" i="10"/>
  <c r="AF67" i="10" s="1"/>
  <c r="S168" i="10"/>
  <c r="T168" i="10" s="1"/>
  <c r="E169" i="10"/>
  <c r="E57" i="10"/>
  <c r="AE160" i="10"/>
  <c r="AD66" i="10"/>
  <c r="AJ171" i="10"/>
  <c r="X116" i="10"/>
  <c r="X87" i="10"/>
  <c r="AE107" i="10"/>
  <c r="AF107" i="10" s="1"/>
  <c r="R166" i="10"/>
  <c r="AJ175" i="10"/>
  <c r="AL175" i="10" s="1"/>
  <c r="R120" i="10"/>
  <c r="X91" i="10"/>
  <c r="AE102" i="10"/>
  <c r="AJ145" i="10"/>
  <c r="AJ60" i="10"/>
  <c r="M148" i="10"/>
  <c r="AE117" i="10"/>
  <c r="M56" i="10"/>
  <c r="S166" i="10"/>
  <c r="S147" i="10"/>
  <c r="M66" i="10"/>
  <c r="F144" i="10"/>
  <c r="Y104" i="10"/>
  <c r="AJ55" i="10"/>
  <c r="E103" i="10"/>
  <c r="E94" i="10"/>
  <c r="G160" i="10"/>
  <c r="H160" i="10" s="1"/>
  <c r="F66" i="10"/>
  <c r="H66" i="10" s="1"/>
  <c r="L171" i="10"/>
  <c r="R116" i="10"/>
  <c r="T116" i="10" s="1"/>
  <c r="G107" i="10"/>
  <c r="X166" i="10"/>
  <c r="Z166" i="10" s="1"/>
  <c r="R175" i="10"/>
  <c r="T175" i="10" s="1"/>
  <c r="X120" i="10"/>
  <c r="AJ91" i="10"/>
  <c r="Y102" i="10"/>
  <c r="L145" i="10"/>
  <c r="N145" i="10" s="1"/>
  <c r="Y75" i="10"/>
  <c r="L60" i="10"/>
  <c r="N60" i="10" s="1"/>
  <c r="AE148" i="10"/>
  <c r="AK117" i="10"/>
  <c r="AL117" i="10" s="1"/>
  <c r="S56" i="10"/>
  <c r="T56" i="10" s="1"/>
  <c r="Y66" i="10"/>
  <c r="AJ144" i="10"/>
  <c r="G104" i="10"/>
  <c r="H104" i="10" s="1"/>
  <c r="N156" i="10"/>
  <c r="AD55" i="10"/>
  <c r="AF55" i="10" s="1"/>
  <c r="AK160" i="10"/>
  <c r="AJ66" i="10"/>
  <c r="AD116" i="10"/>
  <c r="AK107" i="10"/>
  <c r="AD166" i="10"/>
  <c r="F175" i="10"/>
  <c r="H175" i="10" s="1"/>
  <c r="AE77" i="10"/>
  <c r="AD120" i="10"/>
  <c r="L91" i="10"/>
  <c r="L155" i="10"/>
  <c r="G157" i="10"/>
  <c r="G102" i="10"/>
  <c r="AD74" i="10"/>
  <c r="AD145" i="10"/>
  <c r="G75" i="10"/>
  <c r="R60" i="10"/>
  <c r="S148" i="10"/>
  <c r="M117" i="10"/>
  <c r="R78" i="10"/>
  <c r="R144" i="10"/>
  <c r="T144" i="10" s="1"/>
  <c r="X119" i="10"/>
  <c r="G118" i="10"/>
  <c r="H118" i="10" s="1"/>
  <c r="Y55" i="10"/>
  <c r="E147" i="10"/>
  <c r="E67" i="10"/>
  <c r="E106" i="10"/>
  <c r="M160" i="10"/>
  <c r="L66" i="10"/>
  <c r="F116" i="10"/>
  <c r="F87" i="10"/>
  <c r="M107" i="10"/>
  <c r="F166" i="10"/>
  <c r="G77" i="10"/>
  <c r="F120" i="10"/>
  <c r="AD155" i="10"/>
  <c r="AE157" i="10"/>
  <c r="S102" i="10"/>
  <c r="T102" i="10" s="1"/>
  <c r="L74" i="10"/>
  <c r="F145" i="10"/>
  <c r="H145" i="10" s="1"/>
  <c r="AE75" i="10"/>
  <c r="AK148" i="10"/>
  <c r="Y117" i="10"/>
  <c r="AD78" i="10"/>
  <c r="AF78" i="10" s="1"/>
  <c r="G166" i="10"/>
  <c r="F119" i="10"/>
  <c r="R55" i="10"/>
  <c r="E145" i="10"/>
  <c r="E136" i="10"/>
  <c r="S160" i="10"/>
  <c r="T160" i="10" s="1"/>
  <c r="AD171" i="10"/>
  <c r="AD87" i="10"/>
  <c r="AF87" i="10" s="1"/>
  <c r="S107" i="10"/>
  <c r="AJ166" i="10"/>
  <c r="AL166" i="10" s="1"/>
  <c r="AK77" i="10"/>
  <c r="AJ120" i="10"/>
  <c r="R155" i="10"/>
  <c r="T155" i="10" s="1"/>
  <c r="AK157" i="10"/>
  <c r="AK102" i="10"/>
  <c r="AJ74" i="10"/>
  <c r="AL74" i="10" s="1"/>
  <c r="AK75" i="10"/>
  <c r="Y148" i="10"/>
  <c r="Y56" i="10"/>
  <c r="F78" i="10"/>
  <c r="AE66" i="10"/>
  <c r="L119" i="10"/>
  <c r="L55" i="10"/>
  <c r="X55" i="10"/>
  <c r="E175" i="10"/>
  <c r="E159" i="10"/>
  <c r="E143" i="10"/>
  <c r="E102" i="10"/>
  <c r="F171" i="10"/>
  <c r="H171" i="10" s="1"/>
  <c r="AJ87" i="10"/>
  <c r="X175" i="10"/>
  <c r="M77" i="10"/>
  <c r="F91" i="10"/>
  <c r="AJ155" i="10"/>
  <c r="M157" i="10"/>
  <c r="R74" i="10"/>
  <c r="S75" i="10"/>
  <c r="T75" i="10" s="1"/>
  <c r="AJ78" i="10"/>
  <c r="AL78" i="10" s="1"/>
  <c r="AJ119" i="10"/>
  <c r="E132" i="10"/>
  <c r="E68" i="10"/>
  <c r="AD60" i="10"/>
  <c r="R119" i="10"/>
  <c r="E134" i="10"/>
  <c r="AK100" i="10"/>
  <c r="AE86" i="10"/>
  <c r="R162" i="10"/>
  <c r="AD161" i="10"/>
  <c r="G67" i="10"/>
  <c r="F84" i="10"/>
  <c r="AD173" i="10"/>
  <c r="G103" i="10"/>
  <c r="AE99" i="10"/>
  <c r="AD109" i="10"/>
  <c r="M109" i="10"/>
  <c r="X156" i="10"/>
  <c r="AK129" i="10"/>
  <c r="R88" i="10"/>
  <c r="X59" i="10"/>
  <c r="S172" i="10"/>
  <c r="AK97" i="10"/>
  <c r="AD170" i="10"/>
  <c r="M113" i="10"/>
  <c r="AK90" i="10"/>
  <c r="AL90" i="10" s="1"/>
  <c r="R147" i="10"/>
  <c r="AE63" i="10"/>
  <c r="Y169" i="10"/>
  <c r="AD112" i="10"/>
  <c r="AF112" i="10" s="1"/>
  <c r="R83" i="10"/>
  <c r="S161" i="10"/>
  <c r="T161" i="10" s="1"/>
  <c r="M118" i="10"/>
  <c r="E116" i="10"/>
  <c r="S100" i="10"/>
  <c r="M86" i="10"/>
  <c r="X162" i="10"/>
  <c r="F161" i="10"/>
  <c r="H161" i="10" s="1"/>
  <c r="AK67" i="10"/>
  <c r="S137" i="10"/>
  <c r="R173" i="10"/>
  <c r="AK103" i="10"/>
  <c r="G99" i="10"/>
  <c r="F109" i="10"/>
  <c r="H109" i="10" s="1"/>
  <c r="S109" i="10"/>
  <c r="AD156" i="10"/>
  <c r="M129" i="10"/>
  <c r="AJ59" i="10"/>
  <c r="AE172" i="10"/>
  <c r="G97" i="10"/>
  <c r="L170" i="10"/>
  <c r="AK149" i="10"/>
  <c r="M90" i="10"/>
  <c r="F147" i="10"/>
  <c r="G63" i="10"/>
  <c r="AK146" i="10"/>
  <c r="AL146" i="10" s="1"/>
  <c r="AK169" i="10"/>
  <c r="R112" i="10"/>
  <c r="Y161" i="10"/>
  <c r="E75" i="10"/>
  <c r="E130" i="10"/>
  <c r="E82" i="10"/>
  <c r="M100" i="10"/>
  <c r="N100" i="10" s="1"/>
  <c r="S86" i="10"/>
  <c r="AJ161" i="10"/>
  <c r="AL161" i="10" s="1"/>
  <c r="M67" i="10"/>
  <c r="Y137" i="10"/>
  <c r="Z137" i="10" s="1"/>
  <c r="F173" i="10"/>
  <c r="M103" i="10"/>
  <c r="AK99" i="10"/>
  <c r="R134" i="10"/>
  <c r="Y109" i="10"/>
  <c r="F156" i="10"/>
  <c r="Y129" i="10"/>
  <c r="L59" i="10"/>
  <c r="G172" i="10"/>
  <c r="H172" i="10" s="1"/>
  <c r="Y97" i="10"/>
  <c r="Z97" i="10" s="1"/>
  <c r="R170" i="10"/>
  <c r="M72" i="10"/>
  <c r="N72" i="10" s="1"/>
  <c r="Y149" i="10"/>
  <c r="Z149" i="10" s="1"/>
  <c r="G96" i="10"/>
  <c r="H96" i="10" s="1"/>
  <c r="R97" i="10"/>
  <c r="M63" i="10"/>
  <c r="M146" i="10"/>
  <c r="AE151" i="10"/>
  <c r="AE161" i="10"/>
  <c r="E137" i="10"/>
  <c r="E89" i="10"/>
  <c r="E80" i="10"/>
  <c r="Y100" i="10"/>
  <c r="AK86" i="10"/>
  <c r="AL86" i="10" s="1"/>
  <c r="L161" i="10"/>
  <c r="AE137" i="10"/>
  <c r="X84" i="10"/>
  <c r="Z84" i="10" s="1"/>
  <c r="M99" i="10"/>
  <c r="N99" i="10" s="1"/>
  <c r="X134" i="10"/>
  <c r="X88" i="10"/>
  <c r="M97" i="10"/>
  <c r="X170" i="10"/>
  <c r="AE72" i="10"/>
  <c r="M149" i="10"/>
  <c r="AK96" i="10"/>
  <c r="AJ97" i="10"/>
  <c r="AL97" i="10" s="1"/>
  <c r="Y63" i="10"/>
  <c r="AE146" i="10"/>
  <c r="S151" i="10"/>
  <c r="T151" i="10" s="1"/>
  <c r="E126" i="10"/>
  <c r="AE100" i="10"/>
  <c r="Y86" i="10"/>
  <c r="F162" i="10"/>
  <c r="H162" i="10" s="1"/>
  <c r="G137" i="10"/>
  <c r="L84" i="10"/>
  <c r="S99" i="10"/>
  <c r="F134" i="10"/>
  <c r="H134" i="10" s="1"/>
  <c r="X109" i="10"/>
  <c r="F88" i="10"/>
  <c r="S113" i="10"/>
  <c r="AD141" i="10"/>
  <c r="Y72" i="10"/>
  <c r="G149" i="10"/>
  <c r="Y96" i="10"/>
  <c r="L97" i="10"/>
  <c r="AJ83" i="10"/>
  <c r="AL83" i="10" s="1"/>
  <c r="Y151" i="10"/>
  <c r="E69" i="10"/>
  <c r="E60" i="10"/>
  <c r="AD162" i="10"/>
  <c r="S67" i="10"/>
  <c r="AK137" i="10"/>
  <c r="AJ84" i="10"/>
  <c r="AJ173" i="10"/>
  <c r="S103" i="10"/>
  <c r="AD134" i="10"/>
  <c r="L109" i="10"/>
  <c r="AE109" i="10"/>
  <c r="AJ156" i="10"/>
  <c r="G129" i="10"/>
  <c r="AD88" i="10"/>
  <c r="AD59" i="10"/>
  <c r="AF59" i="10" s="1"/>
  <c r="Y172" i="10"/>
  <c r="G113" i="10"/>
  <c r="H113" i="10" s="1"/>
  <c r="F141" i="10"/>
  <c r="G72" i="10"/>
  <c r="S149" i="10"/>
  <c r="AE96" i="10"/>
  <c r="AD97" i="10"/>
  <c r="AF97" i="10" s="1"/>
  <c r="AJ147" i="10"/>
  <c r="AL147" i="10" s="1"/>
  <c r="X83" i="10"/>
  <c r="E99" i="10"/>
  <c r="E170" i="10"/>
  <c r="E154" i="10"/>
  <c r="AE113" i="10"/>
  <c r="R141" i="10"/>
  <c r="T141" i="10" s="1"/>
  <c r="S72" i="10"/>
  <c r="AE90" i="10"/>
  <c r="F97" i="10"/>
  <c r="L147" i="10"/>
  <c r="X112" i="10"/>
  <c r="AD83" i="10"/>
  <c r="Y118" i="10"/>
  <c r="E62" i="10"/>
  <c r="Y152" i="10"/>
  <c r="M142" i="10"/>
  <c r="AK112" i="10"/>
  <c r="AL112" i="10" s="1"/>
  <c r="AE130" i="10"/>
  <c r="G69" i="10"/>
  <c r="M74" i="10"/>
  <c r="S89" i="10"/>
  <c r="M147" i="10"/>
  <c r="AK142" i="10"/>
  <c r="E71" i="10"/>
  <c r="Y51" i="10"/>
  <c r="E124" i="10"/>
  <c r="M152" i="10"/>
  <c r="Y142" i="10"/>
  <c r="G112" i="10"/>
  <c r="S130" i="10"/>
  <c r="AK69" i="10"/>
  <c r="AK162" i="10"/>
  <c r="AL162" i="10" s="1"/>
  <c r="M125" i="10"/>
  <c r="AK135" i="10"/>
  <c r="G74" i="10"/>
  <c r="M127" i="10"/>
  <c r="S126" i="10"/>
  <c r="AE89" i="10"/>
  <c r="G91" i="10"/>
  <c r="X141" i="10"/>
  <c r="M93" i="10"/>
  <c r="AE163" i="10"/>
  <c r="M155" i="10"/>
  <c r="M96" i="10"/>
  <c r="Y90" i="10"/>
  <c r="S153" i="10"/>
  <c r="T153" i="10" s="1"/>
  <c r="X78" i="10"/>
  <c r="AK63" i="10"/>
  <c r="AE131" i="10"/>
  <c r="S169" i="10"/>
  <c r="Y106" i="10"/>
  <c r="F112" i="10"/>
  <c r="X144" i="10"/>
  <c r="Z144" i="10" s="1"/>
  <c r="G151" i="10"/>
  <c r="M81" i="10"/>
  <c r="AK118" i="10"/>
  <c r="AE51" i="10"/>
  <c r="AF51" i="10" s="1"/>
  <c r="AK152" i="10"/>
  <c r="S112" i="10"/>
  <c r="G130" i="10"/>
  <c r="S51" i="10"/>
  <c r="M69" i="10"/>
  <c r="M162" i="10"/>
  <c r="M135" i="10"/>
  <c r="AE74" i="10"/>
  <c r="G89" i="10"/>
  <c r="Y168" i="10"/>
  <c r="AE169" i="10"/>
  <c r="AK151" i="10"/>
  <c r="AK101" i="10"/>
  <c r="AK91" i="10"/>
  <c r="AK163" i="10"/>
  <c r="AE168" i="10"/>
  <c r="AE147" i="10"/>
  <c r="G169" i="10"/>
  <c r="H169" i="10" s="1"/>
  <c r="M65" i="10"/>
  <c r="N65" i="10" s="1"/>
  <c r="M101" i="10"/>
  <c r="N101" i="10" s="1"/>
  <c r="D4" i="18"/>
  <c r="AK51" i="10"/>
  <c r="AL51" i="10" s="1"/>
  <c r="S152" i="10"/>
  <c r="M112" i="10"/>
  <c r="M130" i="10"/>
  <c r="AE162" i="10"/>
  <c r="AE135" i="10"/>
  <c r="AF135" i="10" s="1"/>
  <c r="AK168" i="10"/>
  <c r="Y147" i="10"/>
  <c r="Z147" i="10" s="1"/>
  <c r="Y101" i="10"/>
  <c r="M51" i="10"/>
  <c r="N51" i="10" s="1"/>
  <c r="Y69" i="10"/>
  <c r="G147" i="10"/>
  <c r="AE101" i="10"/>
  <c r="H90" i="10"/>
  <c r="G123" i="10"/>
  <c r="AE123" i="10"/>
  <c r="Y123" i="10"/>
  <c r="Z123" i="10" s="1"/>
  <c r="S123" i="10"/>
  <c r="M123" i="10"/>
  <c r="AK133" i="10"/>
  <c r="S133" i="10"/>
  <c r="M133" i="10"/>
  <c r="AE133" i="10"/>
  <c r="G133" i="10"/>
  <c r="Y124" i="10"/>
  <c r="S124" i="10"/>
  <c r="M124" i="10"/>
  <c r="AK124" i="10"/>
  <c r="G124" i="10"/>
  <c r="H124" i="10" s="1"/>
  <c r="AE124" i="10"/>
  <c r="AE158" i="10"/>
  <c r="Y158" i="10"/>
  <c r="S158" i="10"/>
  <c r="M158" i="10"/>
  <c r="AK158" i="10"/>
  <c r="AL158" i="10" s="1"/>
  <c r="G119" i="10"/>
  <c r="Y119" i="10"/>
  <c r="S119" i="10"/>
  <c r="AK119" i="10"/>
  <c r="M119" i="10"/>
  <c r="AE119" i="10"/>
  <c r="AF119" i="10" s="1"/>
  <c r="AJ63" i="10"/>
  <c r="R63" i="10"/>
  <c r="T63" i="10" s="1"/>
  <c r="F63" i="10"/>
  <c r="AD63" i="10"/>
  <c r="X63" i="10"/>
  <c r="F92" i="10"/>
  <c r="H92" i="10" s="1"/>
  <c r="AD92" i="10"/>
  <c r="X92" i="10"/>
  <c r="L92" i="10"/>
  <c r="R92" i="10"/>
  <c r="AJ92" i="10"/>
  <c r="R77" i="10"/>
  <c r="T77" i="10" s="1"/>
  <c r="AJ77" i="10"/>
  <c r="L77" i="10"/>
  <c r="X77" i="10"/>
  <c r="F77" i="10"/>
  <c r="X106" i="10"/>
  <c r="R106" i="10"/>
  <c r="L106" i="10"/>
  <c r="AJ106" i="10"/>
  <c r="AL106" i="10" s="1"/>
  <c r="F106" i="10"/>
  <c r="F142" i="10"/>
  <c r="AD142" i="10"/>
  <c r="X142" i="10"/>
  <c r="R142" i="10"/>
  <c r="T142" i="10" s="1"/>
  <c r="L142" i="10"/>
  <c r="L133" i="10"/>
  <c r="AJ133" i="10"/>
  <c r="AD133" i="10"/>
  <c r="F133" i="10"/>
  <c r="X133" i="10"/>
  <c r="R133" i="10"/>
  <c r="L152" i="10"/>
  <c r="AJ152" i="10"/>
  <c r="X152" i="10"/>
  <c r="F152" i="10"/>
  <c r="H152" i="10" s="1"/>
  <c r="R152" i="10"/>
  <c r="AD152" i="10"/>
  <c r="AD81" i="10"/>
  <c r="L81" i="10"/>
  <c r="F81" i="10"/>
  <c r="H81" i="10" s="1"/>
  <c r="X81" i="10"/>
  <c r="R81" i="10"/>
  <c r="F131" i="10"/>
  <c r="AD131" i="10"/>
  <c r="R131" i="10"/>
  <c r="X131" i="10"/>
  <c r="AJ131" i="10"/>
  <c r="F70" i="10"/>
  <c r="AD70" i="10"/>
  <c r="AF70" i="10" s="1"/>
  <c r="X70" i="10"/>
  <c r="R70" i="10"/>
  <c r="AJ70" i="10"/>
  <c r="L125" i="10"/>
  <c r="AJ125" i="10"/>
  <c r="F125" i="10"/>
  <c r="AD125" i="10"/>
  <c r="X125" i="10"/>
  <c r="Z125" i="10" s="1"/>
  <c r="R125" i="10"/>
  <c r="X148" i="10"/>
  <c r="L148" i="10"/>
  <c r="AJ148" i="10"/>
  <c r="F148" i="10"/>
  <c r="H148" i="10" s="1"/>
  <c r="R148" i="10"/>
  <c r="AD148" i="10"/>
  <c r="R69" i="10"/>
  <c r="F69" i="10"/>
  <c r="AD69" i="10"/>
  <c r="AF69" i="10" s="1"/>
  <c r="AJ69" i="10"/>
  <c r="L69" i="10"/>
  <c r="F98" i="10"/>
  <c r="AD98" i="10"/>
  <c r="X98" i="10"/>
  <c r="R98" i="10"/>
  <c r="T98" i="10" s="1"/>
  <c r="L98" i="10"/>
  <c r="AJ103" i="10"/>
  <c r="R103" i="10"/>
  <c r="X103" i="10"/>
  <c r="Z103" i="10" s="1"/>
  <c r="F103" i="10"/>
  <c r="AD103" i="10"/>
  <c r="S55" i="10"/>
  <c r="L63" i="10"/>
  <c r="AJ142" i="10"/>
  <c r="G111" i="10"/>
  <c r="AE111" i="10"/>
  <c r="S111" i="10"/>
  <c r="T111" i="10" s="1"/>
  <c r="M111" i="10"/>
  <c r="N111" i="10" s="1"/>
  <c r="Y111" i="10"/>
  <c r="Z111" i="10" s="1"/>
  <c r="E4" i="18"/>
  <c r="AJ98" i="10"/>
  <c r="L70" i="10"/>
  <c r="G158" i="10"/>
  <c r="H158" i="10" s="1"/>
  <c r="AK64" i="10"/>
  <c r="AL64" i="10" s="1"/>
  <c r="Y64" i="10"/>
  <c r="S64" i="10"/>
  <c r="G64" i="10"/>
  <c r="AE64" i="10"/>
  <c r="AK98" i="10"/>
  <c r="M98" i="10"/>
  <c r="G98" i="10"/>
  <c r="AE98" i="10"/>
  <c r="Y98" i="10"/>
  <c r="AK174" i="10"/>
  <c r="G174" i="10"/>
  <c r="H174" i="10" s="1"/>
  <c r="S174" i="10"/>
  <c r="AE174" i="10"/>
  <c r="M174" i="10"/>
  <c r="S94" i="10"/>
  <c r="AE94" i="10"/>
  <c r="M94" i="10"/>
  <c r="N94" i="10" s="1"/>
  <c r="AK94" i="10"/>
  <c r="Y94" i="10"/>
  <c r="Y58" i="10"/>
  <c r="M58" i="10"/>
  <c r="N58" i="10" s="1"/>
  <c r="AK58" i="10"/>
  <c r="S58" i="10"/>
  <c r="G58" i="10"/>
  <c r="AE58" i="10"/>
  <c r="G150" i="10"/>
  <c r="AK150" i="10"/>
  <c r="S150" i="10"/>
  <c r="T150" i="10" s="1"/>
  <c r="AE150" i="10"/>
  <c r="M150" i="10"/>
  <c r="AK123" i="10"/>
  <c r="Y165" i="10"/>
  <c r="S165" i="10"/>
  <c r="M165" i="10"/>
  <c r="AK165" i="10"/>
  <c r="AL165" i="10" s="1"/>
  <c r="G165" i="10"/>
  <c r="Y71" i="10"/>
  <c r="M71" i="10"/>
  <c r="AK71" i="10"/>
  <c r="AE71" i="10"/>
  <c r="AF71" i="10" s="1"/>
  <c r="S71" i="10"/>
  <c r="T71" i="10" s="1"/>
  <c r="AK55" i="10"/>
  <c r="G55" i="10"/>
  <c r="H55" i="10" s="1"/>
  <c r="AE165" i="10"/>
  <c r="X69" i="10"/>
  <c r="L131" i="10"/>
  <c r="N131" i="10" s="1"/>
  <c r="Y133" i="10"/>
  <c r="AD77" i="10"/>
  <c r="S139" i="10"/>
  <c r="M139" i="10"/>
  <c r="AK139" i="10"/>
  <c r="AL139" i="10" s="1"/>
  <c r="G139" i="10"/>
  <c r="AE139" i="10"/>
  <c r="Y139" i="10"/>
  <c r="Y159" i="10"/>
  <c r="S159" i="10"/>
  <c r="AK159" i="10"/>
  <c r="M159" i="10"/>
  <c r="G159" i="10"/>
  <c r="G4" i="18"/>
  <c r="M55" i="10"/>
  <c r="AD106" i="10"/>
  <c r="L103" i="10"/>
  <c r="AK65" i="10"/>
  <c r="E144" i="10"/>
  <c r="E119" i="10"/>
  <c r="E87" i="10"/>
  <c r="E78" i="10"/>
  <c r="S65" i="10"/>
  <c r="AE118" i="10"/>
  <c r="E149" i="10"/>
  <c r="E156" i="10"/>
  <c r="Y65" i="10"/>
  <c r="AE65" i="10"/>
  <c r="E152" i="10"/>
  <c r="F4" i="18"/>
  <c r="T85" i="10"/>
  <c r="Z127" i="10"/>
  <c r="AL115" i="10"/>
  <c r="N120" i="10"/>
  <c r="H121" i="10"/>
  <c r="T91" i="10"/>
  <c r="T157" i="10"/>
  <c r="AF128" i="10"/>
  <c r="Z89" i="10"/>
  <c r="N151" i="10"/>
  <c r="N87" i="10"/>
  <c r="AF159" i="10"/>
  <c r="Z173" i="10"/>
  <c r="AL170" i="10"/>
  <c r="N144" i="10"/>
  <c r="N58" i="18"/>
  <c r="AA56" i="10" s="1"/>
  <c r="N59" i="18"/>
  <c r="AA57" i="10" s="1"/>
  <c r="N60" i="18"/>
  <c r="AA58" i="10" s="1"/>
  <c r="N61" i="18"/>
  <c r="AA59" i="10" s="1"/>
  <c r="N62" i="18"/>
  <c r="AA60" i="10" s="1"/>
  <c r="N63" i="18"/>
  <c r="AA61" i="10" s="1"/>
  <c r="N64" i="18"/>
  <c r="AA62" i="10" s="1"/>
  <c r="N65" i="18"/>
  <c r="AA63" i="10" s="1"/>
  <c r="N66" i="18"/>
  <c r="AA64" i="10" s="1"/>
  <c r="N67" i="18"/>
  <c r="AA65" i="10" s="1"/>
  <c r="N69" i="18"/>
  <c r="AA67" i="10" s="1"/>
  <c r="N71" i="18"/>
  <c r="AA69" i="10" s="1"/>
  <c r="N73" i="18"/>
  <c r="AA71" i="10" s="1"/>
  <c r="N75" i="18"/>
  <c r="AA73" i="10" s="1"/>
  <c r="N77" i="18"/>
  <c r="AA75" i="10" s="1"/>
  <c r="N79" i="18"/>
  <c r="AA77" i="10" s="1"/>
  <c r="N81" i="18"/>
  <c r="AA79" i="10" s="1"/>
  <c r="N83" i="18"/>
  <c r="AA81" i="10" s="1"/>
  <c r="N85" i="18"/>
  <c r="AA83" i="10" s="1"/>
  <c r="N87" i="18"/>
  <c r="AA85" i="10" s="1"/>
  <c r="N89" i="18"/>
  <c r="AA87" i="10" s="1"/>
  <c r="N91" i="18"/>
  <c r="AA89" i="10" s="1"/>
  <c r="N93" i="18"/>
  <c r="AA91" i="10" s="1"/>
  <c r="N95" i="18"/>
  <c r="AA93" i="10" s="1"/>
  <c r="N97" i="18"/>
  <c r="AA95" i="10" s="1"/>
  <c r="N99" i="18"/>
  <c r="AA97" i="10" s="1"/>
  <c r="N101" i="18"/>
  <c r="AA99" i="10" s="1"/>
  <c r="N103" i="18"/>
  <c r="AA101" i="10" s="1"/>
  <c r="N105" i="18"/>
  <c r="AA103" i="10" s="1"/>
  <c r="N107" i="18"/>
  <c r="AA105" i="10" s="1"/>
  <c r="N109" i="18"/>
  <c r="AA107" i="10" s="1"/>
  <c r="N111" i="18"/>
  <c r="AA109" i="10" s="1"/>
  <c r="N113" i="18"/>
  <c r="AA111" i="10" s="1"/>
  <c r="N115" i="18"/>
  <c r="AA113" i="10" s="1"/>
  <c r="N117" i="18"/>
  <c r="AA115" i="10" s="1"/>
  <c r="N119" i="18"/>
  <c r="AA117" i="10" s="1"/>
  <c r="N121" i="18"/>
  <c r="AA119" i="10" s="1"/>
  <c r="N123" i="18"/>
  <c r="AA121" i="10" s="1"/>
  <c r="N125" i="18"/>
  <c r="AA123" i="10" s="1"/>
  <c r="N127" i="18"/>
  <c r="AA125" i="10" s="1"/>
  <c r="N129" i="18"/>
  <c r="AA127" i="10" s="1"/>
  <c r="N131" i="18"/>
  <c r="AA129" i="10" s="1"/>
  <c r="N133" i="18"/>
  <c r="AA131" i="10" s="1"/>
  <c r="N135" i="18"/>
  <c r="AA133" i="10" s="1"/>
  <c r="N138" i="18"/>
  <c r="AA136" i="10" s="1"/>
  <c r="N142" i="18"/>
  <c r="AA140" i="10" s="1"/>
  <c r="N143" i="18"/>
  <c r="AA141" i="10" s="1"/>
  <c r="N144" i="18"/>
  <c r="AA142" i="10" s="1"/>
  <c r="N145" i="18"/>
  <c r="AA143" i="10" s="1"/>
  <c r="N146" i="18"/>
  <c r="AA144" i="10" s="1"/>
  <c r="N147" i="18"/>
  <c r="AA145" i="10" s="1"/>
  <c r="N148" i="18"/>
  <c r="AA146" i="10" s="1"/>
  <c r="N149" i="18"/>
  <c r="AA147" i="10" s="1"/>
  <c r="N150" i="18"/>
  <c r="AA148" i="10" s="1"/>
  <c r="N151" i="18"/>
  <c r="AA149" i="10" s="1"/>
  <c r="N152" i="18"/>
  <c r="AA150" i="10" s="1"/>
  <c r="N153" i="18"/>
  <c r="AA151" i="10" s="1"/>
  <c r="N154" i="18"/>
  <c r="AA152" i="10" s="1"/>
  <c r="N155" i="18"/>
  <c r="AA153" i="10" s="1"/>
  <c r="N156" i="18"/>
  <c r="AA154" i="10" s="1"/>
  <c r="N157" i="18"/>
  <c r="AA155" i="10" s="1"/>
  <c r="N158" i="18"/>
  <c r="AA156" i="10" s="1"/>
  <c r="N159" i="18"/>
  <c r="AA157" i="10" s="1"/>
  <c r="N160" i="18"/>
  <c r="AA158" i="10" s="1"/>
  <c r="N137" i="18"/>
  <c r="AA135" i="10" s="1"/>
  <c r="N141" i="18"/>
  <c r="AA139" i="10" s="1"/>
  <c r="N68" i="18"/>
  <c r="AA66" i="10" s="1"/>
  <c r="N70" i="18"/>
  <c r="AA68" i="10" s="1"/>
  <c r="N72" i="18"/>
  <c r="AA70" i="10" s="1"/>
  <c r="N74" i="18"/>
  <c r="AA72" i="10" s="1"/>
  <c r="N76" i="18"/>
  <c r="AA74" i="10" s="1"/>
  <c r="N78" i="18"/>
  <c r="AA76" i="10" s="1"/>
  <c r="N80" i="18"/>
  <c r="AA78" i="10" s="1"/>
  <c r="N82" i="18"/>
  <c r="AA80" i="10" s="1"/>
  <c r="N84" i="18"/>
  <c r="AA82" i="10" s="1"/>
  <c r="N86" i="18"/>
  <c r="AA84" i="10" s="1"/>
  <c r="N164" i="18"/>
  <c r="AA162" i="10" s="1"/>
  <c r="N174" i="18"/>
  <c r="AA172" i="10" s="1"/>
  <c r="N110" i="18"/>
  <c r="AA108" i="10" s="1"/>
  <c r="N126" i="18"/>
  <c r="AA124" i="10" s="1"/>
  <c r="N140" i="18"/>
  <c r="AA138" i="10" s="1"/>
  <c r="N134" i="18"/>
  <c r="AA132" i="10" s="1"/>
  <c r="N176" i="18"/>
  <c r="AA174" i="10" s="1"/>
  <c r="N92" i="18"/>
  <c r="AA90" i="10" s="1"/>
  <c r="N168" i="18"/>
  <c r="AA166" i="10" s="1"/>
  <c r="N88" i="18"/>
  <c r="AA86" i="10" s="1"/>
  <c r="N96" i="18"/>
  <c r="AA94" i="10" s="1"/>
  <c r="N104" i="18"/>
  <c r="AA102" i="10" s="1"/>
  <c r="N112" i="18"/>
  <c r="AA110" i="10" s="1"/>
  <c r="N120" i="18"/>
  <c r="AA118" i="10" s="1"/>
  <c r="N128" i="18"/>
  <c r="AA126" i="10" s="1"/>
  <c r="N136" i="18"/>
  <c r="AA134" i="10" s="1"/>
  <c r="N161" i="18"/>
  <c r="AA159" i="10" s="1"/>
  <c r="N163" i="18"/>
  <c r="AA161" i="10" s="1"/>
  <c r="N165" i="18"/>
  <c r="AA163" i="10" s="1"/>
  <c r="N167" i="18"/>
  <c r="AA165" i="10" s="1"/>
  <c r="N169" i="18"/>
  <c r="AA167" i="10" s="1"/>
  <c r="N171" i="18"/>
  <c r="AA169" i="10" s="1"/>
  <c r="N173" i="18"/>
  <c r="AA171" i="10" s="1"/>
  <c r="N100" i="18"/>
  <c r="AA98" i="10" s="1"/>
  <c r="N162" i="18"/>
  <c r="AA160" i="10" s="1"/>
  <c r="N172" i="18"/>
  <c r="AA170" i="10" s="1"/>
  <c r="N166" i="18"/>
  <c r="AA164" i="10" s="1"/>
  <c r="N102" i="18"/>
  <c r="AA100" i="10" s="1"/>
  <c r="N118" i="18"/>
  <c r="AA116" i="10" s="1"/>
  <c r="N90" i="18"/>
  <c r="AA88" i="10" s="1"/>
  <c r="N98" i="18"/>
  <c r="AA96" i="10" s="1"/>
  <c r="N106" i="18"/>
  <c r="AA104" i="10" s="1"/>
  <c r="N114" i="18"/>
  <c r="AA112" i="10" s="1"/>
  <c r="N122" i="18"/>
  <c r="AA120" i="10" s="1"/>
  <c r="N130" i="18"/>
  <c r="AA128" i="10" s="1"/>
  <c r="N175" i="18"/>
  <c r="AA173" i="10" s="1"/>
  <c r="N108" i="18"/>
  <c r="AA106" i="10" s="1"/>
  <c r="N116" i="18"/>
  <c r="AA114" i="10" s="1"/>
  <c r="N124" i="18"/>
  <c r="AA122" i="10" s="1"/>
  <c r="N132" i="18"/>
  <c r="AA130" i="10" s="1"/>
  <c r="N177" i="18"/>
  <c r="AA175" i="10" s="1"/>
  <c r="N139" i="18"/>
  <c r="AA137" i="10" s="1"/>
  <c r="N170" i="18"/>
  <c r="AA168" i="10" s="1"/>
  <c r="N94" i="18"/>
  <c r="AA92" i="10" s="1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AA43" i="10" s="1"/>
  <c r="N46" i="18"/>
  <c r="AA44" i="10" s="1"/>
  <c r="N47" i="18"/>
  <c r="AA45" i="10" s="1"/>
  <c r="N48" i="18"/>
  <c r="AA46" i="10" s="1"/>
  <c r="N49" i="18"/>
  <c r="AA47" i="10" s="1"/>
  <c r="N50" i="18"/>
  <c r="AA48" i="10" s="1"/>
  <c r="N51" i="18"/>
  <c r="AA49" i="10" s="1"/>
  <c r="N52" i="18"/>
  <c r="AA50" i="10" s="1"/>
  <c r="N53" i="18"/>
  <c r="AA51" i="10" s="1"/>
  <c r="N54" i="18"/>
  <c r="AA52" i="10" s="1"/>
  <c r="N55" i="18"/>
  <c r="AA53" i="10" s="1"/>
  <c r="N56" i="18"/>
  <c r="AA54" i="10" s="1"/>
  <c r="N57" i="18"/>
  <c r="AA55" i="10" s="1"/>
  <c r="F75" i="8"/>
  <c r="D75" i="8" s="1"/>
  <c r="K73" i="18" s="1"/>
  <c r="P71" i="10" s="1"/>
  <c r="F82" i="8"/>
  <c r="D82" i="8" s="1"/>
  <c r="K82" i="8"/>
  <c r="K75" i="8"/>
  <c r="F77" i="8"/>
  <c r="D77" i="8" s="1"/>
  <c r="K77" i="8"/>
  <c r="K84" i="8"/>
  <c r="K19" i="8"/>
  <c r="F19" i="8" s="1"/>
  <c r="D19" i="8" s="1"/>
  <c r="K83" i="8"/>
  <c r="F83" i="8"/>
  <c r="D83" i="8" s="1"/>
  <c r="L172" i="18" s="1"/>
  <c r="U170" i="10" s="1"/>
  <c r="C49" i="10"/>
  <c r="C51" i="10"/>
  <c r="E51" i="10" s="1"/>
  <c r="C45" i="10"/>
  <c r="C47" i="10"/>
  <c r="C44" i="10"/>
  <c r="C48" i="10"/>
  <c r="C53" i="10"/>
  <c r="E53" i="10" s="1"/>
  <c r="C46" i="10"/>
  <c r="C55" i="10"/>
  <c r="E55" i="10" s="1"/>
  <c r="C52" i="10"/>
  <c r="E52" i="10" s="1"/>
  <c r="C54" i="10"/>
  <c r="E54" i="10" s="1"/>
  <c r="C50" i="10"/>
  <c r="C43" i="10"/>
  <c r="K76" i="8"/>
  <c r="K85" i="8"/>
  <c r="F85" i="8"/>
  <c r="D85" i="8" s="1"/>
  <c r="P21" i="18" s="1"/>
  <c r="F76" i="8"/>
  <c r="D76" i="8" s="1"/>
  <c r="M95" i="18" s="1"/>
  <c r="V93" i="10" s="1"/>
  <c r="L78" i="8"/>
  <c r="K78" i="8"/>
  <c r="F78" i="8"/>
  <c r="D78" i="8" s="1"/>
  <c r="K53" i="10"/>
  <c r="K52" i="10"/>
  <c r="H51" i="10"/>
  <c r="K55" i="10"/>
  <c r="K54" i="10"/>
  <c r="K51" i="10"/>
  <c r="AK6" i="10"/>
  <c r="AK7" i="10"/>
  <c r="AK8" i="10"/>
  <c r="AK9" i="10"/>
  <c r="AK10" i="10"/>
  <c r="AK11" i="10"/>
  <c r="AK12" i="10"/>
  <c r="AK13" i="10"/>
  <c r="AK14" i="10"/>
  <c r="AK15" i="10"/>
  <c r="AK16" i="10"/>
  <c r="AK17" i="10"/>
  <c r="AK18" i="10"/>
  <c r="AK19" i="10"/>
  <c r="AK20" i="10"/>
  <c r="AK21" i="10"/>
  <c r="AK22" i="10"/>
  <c r="AK23" i="10"/>
  <c r="AK24" i="10"/>
  <c r="AK25" i="10"/>
  <c r="AK26" i="10"/>
  <c r="AK27" i="10"/>
  <c r="AK28" i="10"/>
  <c r="AK29" i="10"/>
  <c r="AK30" i="10"/>
  <c r="AK31" i="10"/>
  <c r="AK32" i="10"/>
  <c r="AK33" i="10"/>
  <c r="AK34" i="10"/>
  <c r="AK35" i="10"/>
  <c r="AK36" i="10"/>
  <c r="AK37" i="10"/>
  <c r="AK38" i="10"/>
  <c r="AK39" i="10"/>
  <c r="AK40" i="10"/>
  <c r="AK41" i="10"/>
  <c r="AK42" i="10"/>
  <c r="AJ43" i="10"/>
  <c r="AK43" i="10"/>
  <c r="AJ44" i="10"/>
  <c r="AK44" i="10"/>
  <c r="AJ45" i="10"/>
  <c r="AK45" i="10"/>
  <c r="AJ46" i="10"/>
  <c r="AK46" i="10"/>
  <c r="AJ47" i="10"/>
  <c r="AK47" i="10"/>
  <c r="AJ48" i="10"/>
  <c r="AK48" i="10"/>
  <c r="AJ49" i="10"/>
  <c r="AK49" i="10"/>
  <c r="AJ50" i="10"/>
  <c r="AK50" i="10"/>
  <c r="AK4" i="10"/>
  <c r="AH4" i="10"/>
  <c r="AG4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D43" i="10"/>
  <c r="AE43" i="10"/>
  <c r="AD44" i="10"/>
  <c r="AE44" i="10"/>
  <c r="AD45" i="10"/>
  <c r="AE45" i="10"/>
  <c r="AD46" i="10"/>
  <c r="AE46" i="10"/>
  <c r="AD47" i="10"/>
  <c r="AE47" i="10"/>
  <c r="AD48" i="10"/>
  <c r="AE48" i="10"/>
  <c r="AD49" i="10"/>
  <c r="AE49" i="10"/>
  <c r="AD50" i="10"/>
  <c r="AE50" i="10"/>
  <c r="AE4" i="10"/>
  <c r="AB4" i="10"/>
  <c r="AA4" i="10"/>
  <c r="Y6" i="10"/>
  <c r="Y7" i="10"/>
  <c r="Y8" i="10"/>
  <c r="Y9" i="10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4" i="10"/>
  <c r="V4" i="10"/>
  <c r="U4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R43" i="10"/>
  <c r="S43" i="10"/>
  <c r="R44" i="10"/>
  <c r="S44" i="10"/>
  <c r="R45" i="10"/>
  <c r="S45" i="10"/>
  <c r="R46" i="10"/>
  <c r="S46" i="10"/>
  <c r="R47" i="10"/>
  <c r="S47" i="10"/>
  <c r="R48" i="10"/>
  <c r="S48" i="10"/>
  <c r="R49" i="10"/>
  <c r="S49" i="10"/>
  <c r="R50" i="10"/>
  <c r="S50" i="10"/>
  <c r="S4" i="10"/>
  <c r="P4" i="10"/>
  <c r="O4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L43" i="10"/>
  <c r="M43" i="10"/>
  <c r="L44" i="10"/>
  <c r="M44" i="10"/>
  <c r="L45" i="10"/>
  <c r="M45" i="10"/>
  <c r="L46" i="10"/>
  <c r="M46" i="10"/>
  <c r="L47" i="10"/>
  <c r="M47" i="10"/>
  <c r="L48" i="10"/>
  <c r="M48" i="10"/>
  <c r="L49" i="10"/>
  <c r="M49" i="10"/>
  <c r="L50" i="10"/>
  <c r="M50" i="10"/>
  <c r="M4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I43" i="10"/>
  <c r="J43" i="10"/>
  <c r="J44" i="10"/>
  <c r="I45" i="10"/>
  <c r="J45" i="10"/>
  <c r="I46" i="10"/>
  <c r="J46" i="10"/>
  <c r="I47" i="10"/>
  <c r="J47" i="10"/>
  <c r="I48" i="10"/>
  <c r="J48" i="10"/>
  <c r="I49" i="10"/>
  <c r="J49" i="10"/>
  <c r="I50" i="10"/>
  <c r="J50" i="10"/>
  <c r="J5" i="10"/>
  <c r="J4" i="10"/>
  <c r="I4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F43" i="10"/>
  <c r="G43" i="10"/>
  <c r="F44" i="10"/>
  <c r="G44" i="10"/>
  <c r="F45" i="10"/>
  <c r="G45" i="10"/>
  <c r="F46" i="10"/>
  <c r="G46" i="10"/>
  <c r="F47" i="10"/>
  <c r="G47" i="10"/>
  <c r="F48" i="10"/>
  <c r="G48" i="10"/>
  <c r="F49" i="10"/>
  <c r="G49" i="10"/>
  <c r="F50" i="10"/>
  <c r="G50" i="10"/>
  <c r="G4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4" i="10"/>
  <c r="C4" i="10"/>
  <c r="E18" i="9"/>
  <c r="H15" i="8" s="1"/>
  <c r="F18" i="9"/>
  <c r="I15" i="8" s="1"/>
  <c r="E19" i="9"/>
  <c r="H16" i="8" s="1"/>
  <c r="F19" i="9"/>
  <c r="I16" i="8" s="1"/>
  <c r="C18" i="9"/>
  <c r="E15" i="8" s="1"/>
  <c r="C19" i="9"/>
  <c r="E16" i="8" s="1"/>
  <c r="E20" i="9"/>
  <c r="F20" i="9"/>
  <c r="I17" i="8" s="1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F13" i="9"/>
  <c r="E13" i="9"/>
  <c r="C13" i="9" s="1"/>
  <c r="E10" i="8" s="1"/>
  <c r="C17" i="9"/>
  <c r="E14" i="8" s="1"/>
  <c r="C16" i="9"/>
  <c r="E13" i="8" s="1"/>
  <c r="E16" i="9"/>
  <c r="H13" i="8" s="1"/>
  <c r="F16" i="9"/>
  <c r="I13" i="8" s="1"/>
  <c r="E17" i="9"/>
  <c r="H14" i="8" s="1"/>
  <c r="F17" i="9"/>
  <c r="I14" i="8" s="1"/>
  <c r="H122" i="8"/>
  <c r="I122" i="8"/>
  <c r="H123" i="8"/>
  <c r="I123" i="8"/>
  <c r="F124" i="9"/>
  <c r="I121" i="8" s="1"/>
  <c r="E124" i="9"/>
  <c r="H121" i="8" s="1"/>
  <c r="C124" i="9"/>
  <c r="E121" i="8" s="1"/>
  <c r="F123" i="9"/>
  <c r="I120" i="8" s="1"/>
  <c r="E123" i="9"/>
  <c r="H120" i="8" s="1"/>
  <c r="C123" i="9"/>
  <c r="E120" i="8" s="1"/>
  <c r="F122" i="9"/>
  <c r="I119" i="8" s="1"/>
  <c r="E122" i="9"/>
  <c r="H119" i="8" s="1"/>
  <c r="C122" i="9"/>
  <c r="E119" i="8" s="1"/>
  <c r="D121" i="9"/>
  <c r="C121" i="9" s="1"/>
  <c r="E118" i="8" s="1"/>
  <c r="F119" i="9"/>
  <c r="I116" i="8" s="1"/>
  <c r="E119" i="9"/>
  <c r="H116" i="8" s="1"/>
  <c r="C119" i="9"/>
  <c r="E116" i="8" s="1"/>
  <c r="F118" i="9"/>
  <c r="I115" i="8" s="1"/>
  <c r="E118" i="9"/>
  <c r="H115" i="8" s="1"/>
  <c r="C118" i="9"/>
  <c r="E115" i="8" s="1"/>
  <c r="F117" i="9"/>
  <c r="I114" i="8" s="1"/>
  <c r="E117" i="9"/>
  <c r="H114" i="8" s="1"/>
  <c r="C117" i="9"/>
  <c r="E114" i="8" s="1"/>
  <c r="D116" i="9"/>
  <c r="C116" i="9" s="1"/>
  <c r="E113" i="8" s="1"/>
  <c r="F114" i="9"/>
  <c r="I111" i="8" s="1"/>
  <c r="E114" i="9"/>
  <c r="H111" i="8" s="1"/>
  <c r="C114" i="9"/>
  <c r="E111" i="8" s="1"/>
  <c r="F113" i="9"/>
  <c r="I110" i="8" s="1"/>
  <c r="E113" i="9"/>
  <c r="H110" i="8" s="1"/>
  <c r="C113" i="9"/>
  <c r="E110" i="8" s="1"/>
  <c r="F112" i="9"/>
  <c r="I109" i="8" s="1"/>
  <c r="E112" i="9"/>
  <c r="H109" i="8" s="1"/>
  <c r="C112" i="9"/>
  <c r="E109" i="8" s="1"/>
  <c r="D111" i="9"/>
  <c r="C111" i="9" s="1"/>
  <c r="E108" i="8" s="1"/>
  <c r="F109" i="9"/>
  <c r="I106" i="8" s="1"/>
  <c r="E109" i="9"/>
  <c r="H106" i="8" s="1"/>
  <c r="C109" i="9"/>
  <c r="E106" i="8" s="1"/>
  <c r="F108" i="9"/>
  <c r="I105" i="8" s="1"/>
  <c r="E108" i="9"/>
  <c r="H105" i="8" s="1"/>
  <c r="C108" i="9"/>
  <c r="E105" i="8" s="1"/>
  <c r="F107" i="9"/>
  <c r="I104" i="8" s="1"/>
  <c r="E107" i="9"/>
  <c r="H104" i="8" s="1"/>
  <c r="C107" i="9"/>
  <c r="E104" i="8" s="1"/>
  <c r="D106" i="9"/>
  <c r="C106" i="9" s="1"/>
  <c r="E103" i="8" s="1"/>
  <c r="F104" i="9"/>
  <c r="I101" i="8" s="1"/>
  <c r="E104" i="9"/>
  <c r="H101" i="8" s="1"/>
  <c r="C104" i="9"/>
  <c r="E101" i="8" s="1"/>
  <c r="F103" i="9"/>
  <c r="I100" i="8" s="1"/>
  <c r="E103" i="9"/>
  <c r="H100" i="8" s="1"/>
  <c r="C103" i="9"/>
  <c r="E100" i="8" s="1"/>
  <c r="F102" i="9"/>
  <c r="I99" i="8" s="1"/>
  <c r="E102" i="9"/>
  <c r="H99" i="8" s="1"/>
  <c r="C102" i="9"/>
  <c r="E99" i="8" s="1"/>
  <c r="D101" i="9"/>
  <c r="C101" i="9" s="1"/>
  <c r="E98" i="8" s="1"/>
  <c r="F99" i="9"/>
  <c r="I96" i="8" s="1"/>
  <c r="E99" i="9"/>
  <c r="H96" i="8" s="1"/>
  <c r="C99" i="9"/>
  <c r="E96" i="8" s="1"/>
  <c r="F98" i="9"/>
  <c r="I95" i="8" s="1"/>
  <c r="E98" i="9"/>
  <c r="H95" i="8" s="1"/>
  <c r="C98" i="9"/>
  <c r="E95" i="8" s="1"/>
  <c r="F97" i="9"/>
  <c r="I94" i="8" s="1"/>
  <c r="E97" i="9"/>
  <c r="H94" i="8" s="1"/>
  <c r="C97" i="9"/>
  <c r="E94" i="8" s="1"/>
  <c r="D96" i="9"/>
  <c r="C96" i="9" s="1"/>
  <c r="E93" i="8" s="1"/>
  <c r="F94" i="9"/>
  <c r="I91" i="8" s="1"/>
  <c r="E94" i="9"/>
  <c r="H91" i="8" s="1"/>
  <c r="C94" i="9"/>
  <c r="E91" i="8" s="1"/>
  <c r="F93" i="9"/>
  <c r="I90" i="8" s="1"/>
  <c r="E93" i="9"/>
  <c r="H90" i="8" s="1"/>
  <c r="C93" i="9"/>
  <c r="E90" i="8" s="1"/>
  <c r="F92" i="9"/>
  <c r="I89" i="8" s="1"/>
  <c r="E92" i="9"/>
  <c r="H89" i="8" s="1"/>
  <c r="C92" i="9"/>
  <c r="E89" i="8" s="1"/>
  <c r="D91" i="9"/>
  <c r="C91" i="9" s="1"/>
  <c r="E88" i="8" s="1"/>
  <c r="H68" i="8"/>
  <c r="I68" i="8"/>
  <c r="H70" i="8"/>
  <c r="I70" i="8"/>
  <c r="H69" i="8"/>
  <c r="I69" i="8"/>
  <c r="I10" i="8"/>
  <c r="H60" i="8"/>
  <c r="I60" i="8"/>
  <c r="H61" i="8"/>
  <c r="I61" i="8"/>
  <c r="H67" i="8"/>
  <c r="I67" i="8"/>
  <c r="E65" i="9"/>
  <c r="H62" i="8" s="1"/>
  <c r="F65" i="9"/>
  <c r="I62" i="8" s="1"/>
  <c r="E66" i="9"/>
  <c r="H63" i="8" s="1"/>
  <c r="F66" i="9"/>
  <c r="I63" i="8" s="1"/>
  <c r="E68" i="9"/>
  <c r="H65" i="8" s="1"/>
  <c r="F68" i="9"/>
  <c r="I65" i="8" s="1"/>
  <c r="F61" i="9"/>
  <c r="I58" i="8" s="1"/>
  <c r="E61" i="9"/>
  <c r="H58" i="8" s="1"/>
  <c r="C61" i="9"/>
  <c r="E58" i="8" s="1"/>
  <c r="F56" i="9"/>
  <c r="I53" i="8" s="1"/>
  <c r="E56" i="9"/>
  <c r="H53" i="8" s="1"/>
  <c r="C56" i="9"/>
  <c r="E53" i="8" s="1"/>
  <c r="F55" i="9"/>
  <c r="I52" i="8" s="1"/>
  <c r="E55" i="9"/>
  <c r="H52" i="8" s="1"/>
  <c r="E52" i="8"/>
  <c r="F54" i="9"/>
  <c r="I51" i="8" s="1"/>
  <c r="E54" i="9"/>
  <c r="H51" i="8" s="1"/>
  <c r="C54" i="9"/>
  <c r="E51" i="8" s="1"/>
  <c r="F51" i="9"/>
  <c r="I48" i="8" s="1"/>
  <c r="E51" i="9"/>
  <c r="H48" i="8" s="1"/>
  <c r="C51" i="9"/>
  <c r="E48" i="8" s="1"/>
  <c r="F32" i="9"/>
  <c r="I29" i="8" s="1"/>
  <c r="E32" i="9"/>
  <c r="H29" i="8" s="1"/>
  <c r="C32" i="9"/>
  <c r="E29" i="8" s="1"/>
  <c r="F31" i="9"/>
  <c r="I28" i="8" s="1"/>
  <c r="E31" i="9"/>
  <c r="H28" i="8" s="1"/>
  <c r="C31" i="9"/>
  <c r="E28" i="8" s="1"/>
  <c r="C41" i="9"/>
  <c r="E38" i="8" s="1"/>
  <c r="E41" i="9"/>
  <c r="H38" i="8" s="1"/>
  <c r="F41" i="9"/>
  <c r="I38" i="8" s="1"/>
  <c r="C21" i="9"/>
  <c r="E18" i="8" s="1"/>
  <c r="Z110" i="10" l="1"/>
  <c r="N160" i="10"/>
  <c r="Z135" i="10"/>
  <c r="Z90" i="10"/>
  <c r="H136" i="10"/>
  <c r="AF90" i="10"/>
  <c r="N138" i="10"/>
  <c r="T94" i="10"/>
  <c r="H111" i="10"/>
  <c r="N54" i="10"/>
  <c r="T154" i="10"/>
  <c r="Z167" i="10"/>
  <c r="AL160" i="10"/>
  <c r="AL167" i="10"/>
  <c r="N153" i="10"/>
  <c r="N167" i="10"/>
  <c r="H132" i="10"/>
  <c r="AL151" i="10"/>
  <c r="AF94" i="10"/>
  <c r="AL132" i="10"/>
  <c r="AL105" i="10"/>
  <c r="T82" i="10"/>
  <c r="Z132" i="10"/>
  <c r="B18" i="14"/>
  <c r="C18" i="14"/>
  <c r="D18" i="14"/>
  <c r="C15" i="14"/>
  <c r="D15" i="14"/>
  <c r="B15" i="14"/>
  <c r="B21" i="14"/>
  <c r="B22" i="14"/>
  <c r="B16" i="14"/>
  <c r="B19" i="14"/>
  <c r="B20" i="14"/>
  <c r="AF54" i="10"/>
  <c r="H54" i="10"/>
  <c r="N59" i="10"/>
  <c r="AL94" i="10"/>
  <c r="Z88" i="10"/>
  <c r="Z153" i="10"/>
  <c r="Z68" i="10"/>
  <c r="N97" i="10"/>
  <c r="H76" i="10"/>
  <c r="Z79" i="10"/>
  <c r="Z66" i="10"/>
  <c r="AF160" i="10"/>
  <c r="H105" i="10"/>
  <c r="N61" i="10"/>
  <c r="AF61" i="10"/>
  <c r="Z59" i="10"/>
  <c r="AL54" i="10"/>
  <c r="AL96" i="10"/>
  <c r="T88" i="10"/>
  <c r="N150" i="10"/>
  <c r="AL58" i="10"/>
  <c r="T147" i="10"/>
  <c r="T158" i="10"/>
  <c r="AF88" i="10"/>
  <c r="N114" i="10"/>
  <c r="N158" i="10"/>
  <c r="H151" i="10"/>
  <c r="AF132" i="10"/>
  <c r="AF58" i="10"/>
  <c r="H142" i="10"/>
  <c r="AF158" i="10"/>
  <c r="T51" i="10"/>
  <c r="AL59" i="10"/>
  <c r="AL153" i="10"/>
  <c r="AF136" i="10"/>
  <c r="AL61" i="10"/>
  <c r="Z151" i="10"/>
  <c r="H88" i="10"/>
  <c r="AF153" i="10"/>
  <c r="AL76" i="10"/>
  <c r="N96" i="10"/>
  <c r="N70" i="10"/>
  <c r="AL135" i="10"/>
  <c r="N90" i="10"/>
  <c r="Z162" i="10"/>
  <c r="Z51" i="10"/>
  <c r="Z61" i="10"/>
  <c r="AF105" i="10"/>
  <c r="T136" i="10"/>
  <c r="AL82" i="10"/>
  <c r="AF151" i="10"/>
  <c r="H75" i="10"/>
  <c r="H167" i="10"/>
  <c r="N135" i="10"/>
  <c r="Z141" i="10"/>
  <c r="AL144" i="10"/>
  <c r="AF84" i="10"/>
  <c r="T90" i="10"/>
  <c r="AL84" i="10"/>
  <c r="AL99" i="10"/>
  <c r="AL100" i="10"/>
  <c r="T59" i="10"/>
  <c r="Z94" i="10"/>
  <c r="H143" i="10"/>
  <c r="H154" i="10"/>
  <c r="N136" i="10"/>
  <c r="Z76" i="10"/>
  <c r="T100" i="10"/>
  <c r="AL53" i="10"/>
  <c r="Z85" i="10"/>
  <c r="AF141" i="10"/>
  <c r="AF121" i="10"/>
  <c r="H85" i="10"/>
  <c r="AF143" i="10"/>
  <c r="H84" i="10"/>
  <c r="H150" i="10"/>
  <c r="AF144" i="10"/>
  <c r="AF111" i="10"/>
  <c r="H144" i="10"/>
  <c r="Z158" i="10"/>
  <c r="AF175" i="10"/>
  <c r="N76" i="10"/>
  <c r="N84" i="10"/>
  <c r="AF171" i="10"/>
  <c r="AL154" i="10"/>
  <c r="N143" i="10"/>
  <c r="Z146" i="10"/>
  <c r="H141" i="10"/>
  <c r="Z154" i="10"/>
  <c r="T87" i="10"/>
  <c r="AL85" i="10"/>
  <c r="N85" i="10"/>
  <c r="AF85" i="10"/>
  <c r="AL87" i="10"/>
  <c r="T121" i="10"/>
  <c r="Z112" i="10"/>
  <c r="Z143" i="10"/>
  <c r="AL149" i="10"/>
  <c r="H99" i="10"/>
  <c r="Z53" i="10"/>
  <c r="H58" i="10"/>
  <c r="N91" i="10"/>
  <c r="AF156" i="10"/>
  <c r="AF75" i="10"/>
  <c r="Z87" i="10"/>
  <c r="T122" i="10"/>
  <c r="Z71" i="10"/>
  <c r="T74" i="10"/>
  <c r="N121" i="10"/>
  <c r="N128" i="10"/>
  <c r="T145" i="10"/>
  <c r="T93" i="10"/>
  <c r="Z58" i="10"/>
  <c r="AF168" i="10"/>
  <c r="H64" i="10"/>
  <c r="AF142" i="10"/>
  <c r="AF123" i="10"/>
  <c r="AL65" i="10"/>
  <c r="AL169" i="10"/>
  <c r="AF118" i="10"/>
  <c r="Z77" i="10"/>
  <c r="Z165" i="10"/>
  <c r="T162" i="10"/>
  <c r="AL114" i="10"/>
  <c r="AF147" i="10"/>
  <c r="T128" i="10"/>
  <c r="N89" i="10"/>
  <c r="N127" i="10"/>
  <c r="T127" i="10"/>
  <c r="T69" i="10"/>
  <c r="N52" i="10"/>
  <c r="N68" i="10"/>
  <c r="AL157" i="10"/>
  <c r="AF95" i="10"/>
  <c r="Z62" i="10"/>
  <c r="Z104" i="10"/>
  <c r="N71" i="10"/>
  <c r="AF81" i="10"/>
  <c r="AL89" i="10"/>
  <c r="T101" i="10"/>
  <c r="AF152" i="10"/>
  <c r="AF172" i="10"/>
  <c r="N53" i="10"/>
  <c r="AF170" i="10"/>
  <c r="N170" i="10"/>
  <c r="H116" i="10"/>
  <c r="Z108" i="10"/>
  <c r="Z52" i="10"/>
  <c r="N173" i="10"/>
  <c r="T70" i="10"/>
  <c r="AF110" i="10"/>
  <c r="Z126" i="10"/>
  <c r="H137" i="10"/>
  <c r="N83" i="10"/>
  <c r="H62" i="10"/>
  <c r="T120" i="10"/>
  <c r="Z175" i="10"/>
  <c r="AL126" i="10"/>
  <c r="Z56" i="10"/>
  <c r="AL119" i="10"/>
  <c r="AL128" i="10"/>
  <c r="H128" i="10"/>
  <c r="H93" i="10"/>
  <c r="H129" i="10"/>
  <c r="Z159" i="10"/>
  <c r="AL70" i="10"/>
  <c r="H106" i="10"/>
  <c r="T126" i="10"/>
  <c r="AL102" i="10"/>
  <c r="H168" i="10"/>
  <c r="N57" i="10"/>
  <c r="H139" i="10"/>
  <c r="AF174" i="10"/>
  <c r="N130" i="10"/>
  <c r="T113" i="10"/>
  <c r="AF137" i="10"/>
  <c r="H78" i="10"/>
  <c r="Z75" i="10"/>
  <c r="AL140" i="10"/>
  <c r="AF93" i="10"/>
  <c r="AF138" i="10"/>
  <c r="AL62" i="10"/>
  <c r="H159" i="10"/>
  <c r="AF165" i="10"/>
  <c r="AF125" i="10"/>
  <c r="T124" i="10"/>
  <c r="Z172" i="10"/>
  <c r="AF100" i="10"/>
  <c r="N171" i="10"/>
  <c r="AL171" i="10"/>
  <c r="T52" i="10"/>
  <c r="H57" i="10"/>
  <c r="AL121" i="10"/>
  <c r="AL163" i="10"/>
  <c r="AF166" i="10"/>
  <c r="Z91" i="10"/>
  <c r="Z101" i="10"/>
  <c r="Z78" i="10"/>
  <c r="AL75" i="10"/>
  <c r="T164" i="10"/>
  <c r="Z55" i="10"/>
  <c r="H52" i="10"/>
  <c r="N95" i="10"/>
  <c r="H149" i="10"/>
  <c r="Z64" i="10"/>
  <c r="AF89" i="10"/>
  <c r="T99" i="10"/>
  <c r="H156" i="10"/>
  <c r="T78" i="10"/>
  <c r="AF116" i="10"/>
  <c r="AL68" i="10"/>
  <c r="N122" i="10"/>
  <c r="AL159" i="10"/>
  <c r="AL69" i="10"/>
  <c r="N129" i="10"/>
  <c r="T83" i="10"/>
  <c r="H122" i="10"/>
  <c r="H163" i="10"/>
  <c r="H117" i="10"/>
  <c r="H170" i="10"/>
  <c r="AL56" i="10"/>
  <c r="Z70" i="10"/>
  <c r="AL124" i="10"/>
  <c r="H74" i="10"/>
  <c r="AF150" i="10"/>
  <c r="Z116" i="10"/>
  <c r="T57" i="10"/>
  <c r="N92" i="10"/>
  <c r="N146" i="10"/>
  <c r="Z164" i="10"/>
  <c r="T170" i="10"/>
  <c r="AF148" i="10"/>
  <c r="Z86" i="10"/>
  <c r="T79" i="10"/>
  <c r="H125" i="10"/>
  <c r="AL55" i="10"/>
  <c r="N165" i="10"/>
  <c r="AL125" i="10"/>
  <c r="Z131" i="10"/>
  <c r="N119" i="10"/>
  <c r="AL173" i="10"/>
  <c r="AL155" i="10"/>
  <c r="Z155" i="10"/>
  <c r="AF104" i="10"/>
  <c r="N148" i="10"/>
  <c r="AF124" i="10"/>
  <c r="AL101" i="10"/>
  <c r="T130" i="10"/>
  <c r="AL137" i="10"/>
  <c r="T104" i="10"/>
  <c r="AL92" i="10"/>
  <c r="AF106" i="10"/>
  <c r="N174" i="10"/>
  <c r="T125" i="10"/>
  <c r="H130" i="10"/>
  <c r="AL110" i="10"/>
  <c r="T60" i="10"/>
  <c r="AF56" i="10"/>
  <c r="T169" i="10"/>
  <c r="AF134" i="10"/>
  <c r="N139" i="10"/>
  <c r="N157" i="10"/>
  <c r="AF102" i="10"/>
  <c r="AL138" i="10"/>
  <c r="T95" i="10"/>
  <c r="AL73" i="10"/>
  <c r="H127" i="10"/>
  <c r="AF80" i="10"/>
  <c r="AF91" i="10"/>
  <c r="AL150" i="10"/>
  <c r="Z128" i="10"/>
  <c r="Z121" i="10"/>
  <c r="Z102" i="10"/>
  <c r="Z80" i="10"/>
  <c r="AL174" i="10"/>
  <c r="Z170" i="10"/>
  <c r="H119" i="10"/>
  <c r="AF140" i="10"/>
  <c r="H80" i="10"/>
  <c r="T165" i="10"/>
  <c r="H67" i="10"/>
  <c r="Z65" i="10"/>
  <c r="AF60" i="10"/>
  <c r="T108" i="10"/>
  <c r="Z122" i="10"/>
  <c r="Z92" i="10"/>
  <c r="Z129" i="10"/>
  <c r="AF53" i="10"/>
  <c r="T103" i="10"/>
  <c r="AL77" i="10"/>
  <c r="T119" i="10"/>
  <c r="AF155" i="10"/>
  <c r="H157" i="10"/>
  <c r="Z120" i="10"/>
  <c r="N56" i="10"/>
  <c r="AF127" i="10"/>
  <c r="T86" i="10"/>
  <c r="N98" i="10"/>
  <c r="H77" i="10"/>
  <c r="T148" i="10"/>
  <c r="AF96" i="10"/>
  <c r="AL60" i="10"/>
  <c r="T110" i="10"/>
  <c r="Z114" i="10"/>
  <c r="T172" i="10"/>
  <c r="AL104" i="10"/>
  <c r="AF120" i="10"/>
  <c r="AF64" i="10"/>
  <c r="T55" i="10"/>
  <c r="T123" i="10"/>
  <c r="H89" i="10"/>
  <c r="AF163" i="10"/>
  <c r="AF130" i="10"/>
  <c r="N149" i="10"/>
  <c r="Z169" i="10"/>
  <c r="AL145" i="10"/>
  <c r="AF145" i="10"/>
  <c r="N79" i="10"/>
  <c r="T73" i="10"/>
  <c r="N80" i="10"/>
  <c r="AF113" i="10"/>
  <c r="N73" i="10"/>
  <c r="N126" i="10"/>
  <c r="AL71" i="10"/>
  <c r="AF101" i="10"/>
  <c r="T137" i="10"/>
  <c r="N63" i="10"/>
  <c r="Z81" i="10"/>
  <c r="T106" i="10"/>
  <c r="N124" i="10"/>
  <c r="AF99" i="10"/>
  <c r="AF66" i="10"/>
  <c r="N107" i="10"/>
  <c r="AL95" i="10"/>
  <c r="H165" i="10"/>
  <c r="N106" i="10"/>
  <c r="AF79" i="10"/>
  <c r="N140" i="10"/>
  <c r="Z163" i="10"/>
  <c r="AL57" i="10"/>
  <c r="Z83" i="10"/>
  <c r="AF72" i="10"/>
  <c r="N86" i="10"/>
  <c r="AF86" i="10"/>
  <c r="AL148" i="10"/>
  <c r="N162" i="10"/>
  <c r="AL142" i="10"/>
  <c r="T72" i="10"/>
  <c r="Z100" i="10"/>
  <c r="H97" i="10"/>
  <c r="AF157" i="10"/>
  <c r="AL107" i="10"/>
  <c r="AF103" i="10"/>
  <c r="AF146" i="10"/>
  <c r="T173" i="10"/>
  <c r="T156" i="10"/>
  <c r="H72" i="10"/>
  <c r="AL123" i="10"/>
  <c r="T58" i="10"/>
  <c r="Z148" i="10"/>
  <c r="H131" i="10"/>
  <c r="Z119" i="10"/>
  <c r="AL168" i="10"/>
  <c r="Z118" i="10"/>
  <c r="T149" i="10"/>
  <c r="T67" i="10"/>
  <c r="Z134" i="10"/>
  <c r="Z117" i="10"/>
  <c r="H120" i="10"/>
  <c r="N117" i="10"/>
  <c r="AF117" i="10"/>
  <c r="T62" i="10"/>
  <c r="T65" i="10"/>
  <c r="H147" i="10"/>
  <c r="AF169" i="10"/>
  <c r="AF83" i="10"/>
  <c r="Z171" i="10"/>
  <c r="AL131" i="10"/>
  <c r="Z124" i="10"/>
  <c r="AF74" i="10"/>
  <c r="N93" i="10"/>
  <c r="N161" i="10"/>
  <c r="H87" i="10"/>
  <c r="AL113" i="10"/>
  <c r="T64" i="10"/>
  <c r="H103" i="10"/>
  <c r="AL108" i="10"/>
  <c r="Z73" i="10"/>
  <c r="AF164" i="10"/>
  <c r="Z168" i="10"/>
  <c r="H102" i="10"/>
  <c r="AL116" i="10"/>
  <c r="AL164" i="10"/>
  <c r="T159" i="10"/>
  <c r="T97" i="10"/>
  <c r="AL129" i="10"/>
  <c r="AL134" i="10"/>
  <c r="N113" i="10"/>
  <c r="AF92" i="10"/>
  <c r="AF108" i="10"/>
  <c r="T131" i="10"/>
  <c r="AL118" i="10"/>
  <c r="Z139" i="10"/>
  <c r="N118" i="10"/>
  <c r="Z156" i="10"/>
  <c r="Z152" i="10"/>
  <c r="T89" i="10"/>
  <c r="AL156" i="10"/>
  <c r="Z109" i="10"/>
  <c r="Z161" i="10"/>
  <c r="AL67" i="10"/>
  <c r="Z69" i="10"/>
  <c r="T92" i="10"/>
  <c r="N74" i="10"/>
  <c r="T174" i="10"/>
  <c r="H70" i="10"/>
  <c r="H107" i="10"/>
  <c r="AF65" i="10"/>
  <c r="N159" i="10"/>
  <c r="T109" i="10"/>
  <c r="AL120" i="10"/>
  <c r="H146" i="10"/>
  <c r="K52" i="18"/>
  <c r="P50" i="10" s="1"/>
  <c r="K9" i="18"/>
  <c r="P7" i="10" s="1"/>
  <c r="AF77" i="10"/>
  <c r="AL103" i="10"/>
  <c r="AF63" i="10"/>
  <c r="H112" i="10"/>
  <c r="N55" i="10"/>
  <c r="AL66" i="10"/>
  <c r="T166" i="10"/>
  <c r="T81" i="10"/>
  <c r="T68" i="10"/>
  <c r="N67" i="10"/>
  <c r="AF139" i="10"/>
  <c r="H173" i="10"/>
  <c r="T139" i="10"/>
  <c r="AF173" i="10"/>
  <c r="Z96" i="10"/>
  <c r="H123" i="10"/>
  <c r="T112" i="10"/>
  <c r="N155" i="10"/>
  <c r="AF162" i="10"/>
  <c r="Z72" i="10"/>
  <c r="T134" i="10"/>
  <c r="Z63" i="10"/>
  <c r="N112" i="10"/>
  <c r="N109" i="10"/>
  <c r="H166" i="10"/>
  <c r="N123" i="10"/>
  <c r="T107" i="10"/>
  <c r="AF161" i="10"/>
  <c r="K25" i="18"/>
  <c r="P23" i="10" s="1"/>
  <c r="H63" i="10"/>
  <c r="N152" i="10"/>
  <c r="Z106" i="10"/>
  <c r="AL63" i="10"/>
  <c r="N81" i="10"/>
  <c r="K118" i="18"/>
  <c r="P116" i="10" s="1"/>
  <c r="N69" i="10"/>
  <c r="Z142" i="10"/>
  <c r="H91" i="10"/>
  <c r="N66" i="10"/>
  <c r="K41" i="18"/>
  <c r="P39" i="10" s="1"/>
  <c r="L10" i="18"/>
  <c r="AL152" i="10"/>
  <c r="N142" i="10"/>
  <c r="AL91" i="10"/>
  <c r="K44" i="18"/>
  <c r="P42" i="10" s="1"/>
  <c r="K142" i="18"/>
  <c r="P140" i="10" s="1"/>
  <c r="K28" i="18"/>
  <c r="P26" i="10" s="1"/>
  <c r="K113" i="18"/>
  <c r="P111" i="10" s="1"/>
  <c r="Z98" i="10"/>
  <c r="H133" i="10"/>
  <c r="N77" i="10"/>
  <c r="L139" i="18"/>
  <c r="U137" i="10" s="1"/>
  <c r="L52" i="18"/>
  <c r="U50" i="10" s="1"/>
  <c r="H69" i="10"/>
  <c r="T152" i="10"/>
  <c r="N147" i="10"/>
  <c r="D22" i="14"/>
  <c r="L31" i="18"/>
  <c r="K45" i="18"/>
  <c r="P43" i="10" s="1"/>
  <c r="K20" i="18"/>
  <c r="P18" i="10" s="1"/>
  <c r="K146" i="18"/>
  <c r="P144" i="10" s="1"/>
  <c r="K58" i="18"/>
  <c r="P56" i="10" s="1"/>
  <c r="L20" i="18"/>
  <c r="K17" i="18"/>
  <c r="P15" i="10" s="1"/>
  <c r="K134" i="18"/>
  <c r="P132" i="10" s="1"/>
  <c r="P152" i="18"/>
  <c r="AG150" i="10" s="1"/>
  <c r="AL98" i="10"/>
  <c r="N125" i="10"/>
  <c r="P46" i="18"/>
  <c r="AG44" i="10" s="1"/>
  <c r="K37" i="18"/>
  <c r="P35" i="10" s="1"/>
  <c r="K80" i="18"/>
  <c r="P78" i="10" s="1"/>
  <c r="P30" i="18"/>
  <c r="K29" i="18"/>
  <c r="P27" i="10" s="1"/>
  <c r="K129" i="18"/>
  <c r="P127" i="10" s="1"/>
  <c r="P14" i="18"/>
  <c r="K123" i="18"/>
  <c r="P121" i="10" s="1"/>
  <c r="AF109" i="10"/>
  <c r="L42" i="18"/>
  <c r="K49" i="18"/>
  <c r="P47" i="10" s="1"/>
  <c r="K21" i="18"/>
  <c r="P19" i="10" s="1"/>
  <c r="K157" i="18"/>
  <c r="P155" i="10" s="1"/>
  <c r="K66" i="18"/>
  <c r="P64" i="10" s="1"/>
  <c r="N103" i="10"/>
  <c r="AF133" i="10"/>
  <c r="M44" i="18"/>
  <c r="V42" i="10" s="1"/>
  <c r="L19" i="18"/>
  <c r="P13" i="18"/>
  <c r="L55" i="18"/>
  <c r="U53" i="10" s="1"/>
  <c r="L44" i="18"/>
  <c r="L34" i="18"/>
  <c r="L23" i="18"/>
  <c r="L12" i="18"/>
  <c r="P50" i="18"/>
  <c r="AG48" i="10" s="1"/>
  <c r="P34" i="18"/>
  <c r="P18" i="18"/>
  <c r="M63" i="18"/>
  <c r="V61" i="10" s="1"/>
  <c r="L170" i="18"/>
  <c r="U168" i="10" s="1"/>
  <c r="H98" i="10"/>
  <c r="AL133" i="10"/>
  <c r="T133" i="10"/>
  <c r="M36" i="18"/>
  <c r="V34" i="10" s="1"/>
  <c r="L8" i="18"/>
  <c r="M52" i="18"/>
  <c r="V50" i="10" s="1"/>
  <c r="L54" i="18"/>
  <c r="U52" i="10" s="1"/>
  <c r="L43" i="18"/>
  <c r="L32" i="18"/>
  <c r="L22" i="18"/>
  <c r="L11" i="18"/>
  <c r="P49" i="18"/>
  <c r="AG47" i="10" s="1"/>
  <c r="P33" i="18"/>
  <c r="P17" i="18"/>
  <c r="K149" i="18"/>
  <c r="P147" i="10" s="1"/>
  <c r="K70" i="18"/>
  <c r="P68" i="10" s="1"/>
  <c r="K63" i="18"/>
  <c r="P61" i="10" s="1"/>
  <c r="P153" i="18"/>
  <c r="AG151" i="10" s="1"/>
  <c r="L152" i="18"/>
  <c r="U150" i="10" s="1"/>
  <c r="L30" i="18"/>
  <c r="P29" i="18"/>
  <c r="M173" i="18"/>
  <c r="V171" i="10" s="1"/>
  <c r="M28" i="18"/>
  <c r="V26" i="10" s="1"/>
  <c r="L50" i="18"/>
  <c r="U48" i="10" s="1"/>
  <c r="L39" i="18"/>
  <c r="L28" i="18"/>
  <c r="L18" i="18"/>
  <c r="L7" i="18"/>
  <c r="P42" i="18"/>
  <c r="P26" i="18"/>
  <c r="P10" i="18"/>
  <c r="M154" i="18"/>
  <c r="V152" i="10" s="1"/>
  <c r="P118" i="18"/>
  <c r="AG116" i="10" s="1"/>
  <c r="L110" i="18"/>
  <c r="U108" i="10" s="1"/>
  <c r="L51" i="18"/>
  <c r="U49" i="10" s="1"/>
  <c r="P45" i="18"/>
  <c r="AG43" i="10" s="1"/>
  <c r="M20" i="18"/>
  <c r="V18" i="10" s="1"/>
  <c r="L48" i="18"/>
  <c r="U46" i="10" s="1"/>
  <c r="L38" i="18"/>
  <c r="L27" i="18"/>
  <c r="L16" i="18"/>
  <c r="P57" i="18"/>
  <c r="AG55" i="10" s="1"/>
  <c r="P41" i="18"/>
  <c r="P25" i="18"/>
  <c r="P9" i="18"/>
  <c r="K173" i="18"/>
  <c r="P171" i="10" s="1"/>
  <c r="K112" i="18"/>
  <c r="P110" i="10" s="1"/>
  <c r="K97" i="18"/>
  <c r="P95" i="10" s="1"/>
  <c r="M138" i="18"/>
  <c r="V136" i="10" s="1"/>
  <c r="P87" i="18"/>
  <c r="AG85" i="10" s="1"/>
  <c r="L79" i="18"/>
  <c r="U77" i="10" s="1"/>
  <c r="L40" i="18"/>
  <c r="L111" i="18"/>
  <c r="U109" i="10" s="1"/>
  <c r="M12" i="18"/>
  <c r="V10" i="10" s="1"/>
  <c r="L47" i="18"/>
  <c r="U45" i="10" s="1"/>
  <c r="L36" i="18"/>
  <c r="L26" i="18"/>
  <c r="L15" i="18"/>
  <c r="P54" i="18"/>
  <c r="AG52" i="10" s="1"/>
  <c r="P38" i="18"/>
  <c r="P22" i="18"/>
  <c r="K57" i="18"/>
  <c r="P55" i="10" s="1"/>
  <c r="K36" i="18"/>
  <c r="P34" i="10" s="1"/>
  <c r="K13" i="18"/>
  <c r="P11" i="10" s="1"/>
  <c r="K165" i="18"/>
  <c r="P163" i="10" s="1"/>
  <c r="K102" i="18"/>
  <c r="P100" i="10" s="1"/>
  <c r="K91" i="18"/>
  <c r="P89" i="10" s="1"/>
  <c r="M122" i="18"/>
  <c r="V120" i="10" s="1"/>
  <c r="P86" i="18"/>
  <c r="AG84" i="10" s="1"/>
  <c r="L78" i="18"/>
  <c r="U76" i="10" s="1"/>
  <c r="P119" i="18"/>
  <c r="AG117" i="10" s="1"/>
  <c r="C14" i="14"/>
  <c r="L56" i="18"/>
  <c r="U54" i="10" s="1"/>
  <c r="L46" i="18"/>
  <c r="U44" i="10" s="1"/>
  <c r="L35" i="18"/>
  <c r="L24" i="18"/>
  <c r="L14" i="18"/>
  <c r="P53" i="18"/>
  <c r="AG51" i="10" s="1"/>
  <c r="P37" i="18"/>
  <c r="K53" i="18"/>
  <c r="P51" i="10" s="1"/>
  <c r="K33" i="18"/>
  <c r="P31" i="10" s="1"/>
  <c r="K12" i="18"/>
  <c r="P10" i="10" s="1"/>
  <c r="K162" i="18"/>
  <c r="P160" i="10" s="1"/>
  <c r="K86" i="18"/>
  <c r="P84" i="10" s="1"/>
  <c r="K81" i="18"/>
  <c r="P79" i="10" s="1"/>
  <c r="Z133" i="10"/>
  <c r="AF98" i="10"/>
  <c r="AF131" i="10"/>
  <c r="N133" i="10"/>
  <c r="M64" i="18"/>
  <c r="V62" i="10" s="1"/>
  <c r="M72" i="18"/>
  <c r="V70" i="10" s="1"/>
  <c r="M80" i="18"/>
  <c r="V78" i="10" s="1"/>
  <c r="M88" i="18"/>
  <c r="V86" i="10" s="1"/>
  <c r="M96" i="18"/>
  <c r="V94" i="10" s="1"/>
  <c r="M104" i="18"/>
  <c r="V102" i="10" s="1"/>
  <c r="M112" i="18"/>
  <c r="V110" i="10" s="1"/>
  <c r="M120" i="18"/>
  <c r="V118" i="10" s="1"/>
  <c r="M128" i="18"/>
  <c r="V126" i="10" s="1"/>
  <c r="M136" i="18"/>
  <c r="V134" i="10" s="1"/>
  <c r="M144" i="18"/>
  <c r="V142" i="10" s="1"/>
  <c r="M152" i="18"/>
  <c r="V150" i="10" s="1"/>
  <c r="M160" i="18"/>
  <c r="V158" i="10" s="1"/>
  <c r="M169" i="18"/>
  <c r="V167" i="10" s="1"/>
  <c r="M174" i="18"/>
  <c r="V172" i="10" s="1"/>
  <c r="M65" i="18"/>
  <c r="V63" i="10" s="1"/>
  <c r="M73" i="18"/>
  <c r="V71" i="10" s="1"/>
  <c r="M81" i="18"/>
  <c r="V79" i="10" s="1"/>
  <c r="M89" i="18"/>
  <c r="V87" i="10" s="1"/>
  <c r="M97" i="18"/>
  <c r="V95" i="10" s="1"/>
  <c r="M105" i="18"/>
  <c r="V103" i="10" s="1"/>
  <c r="M113" i="18"/>
  <c r="V111" i="10" s="1"/>
  <c r="M121" i="18"/>
  <c r="V119" i="10" s="1"/>
  <c r="M129" i="18"/>
  <c r="V127" i="10" s="1"/>
  <c r="M137" i="18"/>
  <c r="V135" i="10" s="1"/>
  <c r="M145" i="18"/>
  <c r="V143" i="10" s="1"/>
  <c r="M153" i="18"/>
  <c r="V151" i="10" s="1"/>
  <c r="M170" i="18"/>
  <c r="V168" i="10" s="1"/>
  <c r="M171" i="18"/>
  <c r="V169" i="10" s="1"/>
  <c r="M176" i="18"/>
  <c r="V174" i="10" s="1"/>
  <c r="M58" i="18"/>
  <c r="V56" i="10" s="1"/>
  <c r="M66" i="18"/>
  <c r="V64" i="10" s="1"/>
  <c r="M74" i="18"/>
  <c r="V72" i="10" s="1"/>
  <c r="M82" i="18"/>
  <c r="V80" i="10" s="1"/>
  <c r="M90" i="18"/>
  <c r="V88" i="10" s="1"/>
  <c r="M98" i="18"/>
  <c r="V96" i="10" s="1"/>
  <c r="M106" i="18"/>
  <c r="V104" i="10" s="1"/>
  <c r="M114" i="18"/>
  <c r="V112" i="10" s="1"/>
  <c r="M59" i="18"/>
  <c r="V57" i="10" s="1"/>
  <c r="M67" i="18"/>
  <c r="V65" i="10" s="1"/>
  <c r="M75" i="18"/>
  <c r="V73" i="10" s="1"/>
  <c r="M83" i="18"/>
  <c r="V81" i="10" s="1"/>
  <c r="M91" i="18"/>
  <c r="V89" i="10" s="1"/>
  <c r="M99" i="18"/>
  <c r="V97" i="10" s="1"/>
  <c r="M107" i="18"/>
  <c r="V105" i="10" s="1"/>
  <c r="M60" i="18"/>
  <c r="V58" i="10" s="1"/>
  <c r="M68" i="18"/>
  <c r="V66" i="10" s="1"/>
  <c r="M76" i="18"/>
  <c r="V74" i="10" s="1"/>
  <c r="M84" i="18"/>
  <c r="V82" i="10" s="1"/>
  <c r="M92" i="18"/>
  <c r="V90" i="10" s="1"/>
  <c r="M100" i="18"/>
  <c r="V98" i="10" s="1"/>
  <c r="M108" i="18"/>
  <c r="V106" i="10" s="1"/>
  <c r="M116" i="18"/>
  <c r="V114" i="10" s="1"/>
  <c r="M124" i="18"/>
  <c r="V122" i="10" s="1"/>
  <c r="M132" i="18"/>
  <c r="V130" i="10" s="1"/>
  <c r="M140" i="18"/>
  <c r="V138" i="10" s="1"/>
  <c r="M148" i="18"/>
  <c r="V146" i="10" s="1"/>
  <c r="M156" i="18"/>
  <c r="V154" i="10" s="1"/>
  <c r="M161" i="18"/>
  <c r="V159" i="10" s="1"/>
  <c r="M172" i="18"/>
  <c r="V170" i="10" s="1"/>
  <c r="W170" i="10" s="1"/>
  <c r="M61" i="18"/>
  <c r="V59" i="10" s="1"/>
  <c r="M69" i="18"/>
  <c r="V67" i="10" s="1"/>
  <c r="M77" i="18"/>
  <c r="V75" i="10" s="1"/>
  <c r="M85" i="18"/>
  <c r="V83" i="10" s="1"/>
  <c r="M93" i="18"/>
  <c r="V91" i="10" s="1"/>
  <c r="M101" i="18"/>
  <c r="V99" i="10" s="1"/>
  <c r="M109" i="18"/>
  <c r="V107" i="10" s="1"/>
  <c r="M117" i="18"/>
  <c r="V115" i="10" s="1"/>
  <c r="M125" i="18"/>
  <c r="V123" i="10" s="1"/>
  <c r="M133" i="18"/>
  <c r="V131" i="10" s="1"/>
  <c r="M141" i="18"/>
  <c r="V139" i="10" s="1"/>
  <c r="M149" i="18"/>
  <c r="V147" i="10" s="1"/>
  <c r="M157" i="18"/>
  <c r="V155" i="10" s="1"/>
  <c r="M163" i="18"/>
  <c r="V161" i="10" s="1"/>
  <c r="M177" i="18"/>
  <c r="V175" i="10" s="1"/>
  <c r="M51" i="18"/>
  <c r="V49" i="10" s="1"/>
  <c r="M27" i="18"/>
  <c r="V25" i="10" s="1"/>
  <c r="M167" i="18"/>
  <c r="V165" i="10" s="1"/>
  <c r="M94" i="18"/>
  <c r="V92" i="10" s="1"/>
  <c r="P64" i="18"/>
  <c r="AG62" i="10" s="1"/>
  <c r="P72" i="18"/>
  <c r="AG70" i="10" s="1"/>
  <c r="P80" i="18"/>
  <c r="AG78" i="10" s="1"/>
  <c r="P88" i="18"/>
  <c r="AG86" i="10" s="1"/>
  <c r="P96" i="18"/>
  <c r="AG94" i="10" s="1"/>
  <c r="P104" i="18"/>
  <c r="AG102" i="10" s="1"/>
  <c r="P112" i="18"/>
  <c r="AG110" i="10" s="1"/>
  <c r="P120" i="18"/>
  <c r="AG118" i="10" s="1"/>
  <c r="P128" i="18"/>
  <c r="AG126" i="10" s="1"/>
  <c r="P139" i="18"/>
  <c r="AG137" i="10" s="1"/>
  <c r="P146" i="18"/>
  <c r="AG144" i="10" s="1"/>
  <c r="P154" i="18"/>
  <c r="AG152" i="10" s="1"/>
  <c r="P162" i="18"/>
  <c r="AG160" i="10" s="1"/>
  <c r="P170" i="18"/>
  <c r="AG168" i="10" s="1"/>
  <c r="P136" i="18"/>
  <c r="AG134" i="10" s="1"/>
  <c r="P65" i="18"/>
  <c r="AG63" i="10" s="1"/>
  <c r="P73" i="18"/>
  <c r="AG71" i="10" s="1"/>
  <c r="P81" i="18"/>
  <c r="AG79" i="10" s="1"/>
  <c r="P89" i="18"/>
  <c r="AG87" i="10" s="1"/>
  <c r="P97" i="18"/>
  <c r="AG95" i="10" s="1"/>
  <c r="P105" i="18"/>
  <c r="AG103" i="10" s="1"/>
  <c r="P113" i="18"/>
  <c r="AG111" i="10" s="1"/>
  <c r="P121" i="18"/>
  <c r="AG119" i="10" s="1"/>
  <c r="P129" i="18"/>
  <c r="AG127" i="10" s="1"/>
  <c r="P174" i="18"/>
  <c r="AG172" i="10" s="1"/>
  <c r="P147" i="18"/>
  <c r="AG145" i="10" s="1"/>
  <c r="P155" i="18"/>
  <c r="AG153" i="10" s="1"/>
  <c r="P163" i="18"/>
  <c r="AG161" i="10" s="1"/>
  <c r="P171" i="18"/>
  <c r="AG169" i="10" s="1"/>
  <c r="P137" i="18"/>
  <c r="AG135" i="10" s="1"/>
  <c r="P58" i="18"/>
  <c r="AG56" i="10" s="1"/>
  <c r="P66" i="18"/>
  <c r="AG64" i="10" s="1"/>
  <c r="P74" i="18"/>
  <c r="AG72" i="10" s="1"/>
  <c r="P82" i="18"/>
  <c r="AG80" i="10" s="1"/>
  <c r="P90" i="18"/>
  <c r="AG88" i="10" s="1"/>
  <c r="P98" i="18"/>
  <c r="AG96" i="10" s="1"/>
  <c r="P106" i="18"/>
  <c r="AG104" i="10" s="1"/>
  <c r="P114" i="18"/>
  <c r="AG112" i="10" s="1"/>
  <c r="P122" i="18"/>
  <c r="AG120" i="10" s="1"/>
  <c r="P130" i="18"/>
  <c r="AG128" i="10" s="1"/>
  <c r="P177" i="18"/>
  <c r="AG175" i="10" s="1"/>
  <c r="P148" i="18"/>
  <c r="AG146" i="10" s="1"/>
  <c r="P156" i="18"/>
  <c r="AG154" i="10" s="1"/>
  <c r="P164" i="18"/>
  <c r="AG162" i="10" s="1"/>
  <c r="P172" i="18"/>
  <c r="AG170" i="10" s="1"/>
  <c r="P59" i="18"/>
  <c r="AG57" i="10" s="1"/>
  <c r="P67" i="18"/>
  <c r="AG65" i="10" s="1"/>
  <c r="P75" i="18"/>
  <c r="AG73" i="10" s="1"/>
  <c r="P83" i="18"/>
  <c r="AG81" i="10" s="1"/>
  <c r="P91" i="18"/>
  <c r="AG89" i="10" s="1"/>
  <c r="P99" i="18"/>
  <c r="AG97" i="10" s="1"/>
  <c r="P107" i="18"/>
  <c r="AG105" i="10" s="1"/>
  <c r="P115" i="18"/>
  <c r="AG113" i="10" s="1"/>
  <c r="P123" i="18"/>
  <c r="AG121" i="10" s="1"/>
  <c r="P131" i="18"/>
  <c r="AG129" i="10" s="1"/>
  <c r="P138" i="18"/>
  <c r="AG136" i="10" s="1"/>
  <c r="P149" i="18"/>
  <c r="AG147" i="10" s="1"/>
  <c r="P157" i="18"/>
  <c r="AG155" i="10" s="1"/>
  <c r="P165" i="18"/>
  <c r="AG163" i="10" s="1"/>
  <c r="P173" i="18"/>
  <c r="AG171" i="10" s="1"/>
  <c r="P60" i="18"/>
  <c r="AG58" i="10" s="1"/>
  <c r="P68" i="18"/>
  <c r="AG66" i="10" s="1"/>
  <c r="P76" i="18"/>
  <c r="AG74" i="10" s="1"/>
  <c r="P84" i="18"/>
  <c r="AG82" i="10" s="1"/>
  <c r="P92" i="18"/>
  <c r="AG90" i="10" s="1"/>
  <c r="P100" i="18"/>
  <c r="AG98" i="10" s="1"/>
  <c r="P108" i="18"/>
  <c r="AG106" i="10" s="1"/>
  <c r="P116" i="18"/>
  <c r="AG114" i="10" s="1"/>
  <c r="P124" i="18"/>
  <c r="AG122" i="10" s="1"/>
  <c r="P132" i="18"/>
  <c r="AG130" i="10" s="1"/>
  <c r="P142" i="18"/>
  <c r="AG140" i="10" s="1"/>
  <c r="P150" i="18"/>
  <c r="AG148" i="10" s="1"/>
  <c r="P158" i="18"/>
  <c r="AG156" i="10" s="1"/>
  <c r="P166" i="18"/>
  <c r="AG164" i="10" s="1"/>
  <c r="P175" i="18"/>
  <c r="AG173" i="10" s="1"/>
  <c r="P61" i="18"/>
  <c r="AG59" i="10" s="1"/>
  <c r="P69" i="18"/>
  <c r="AG67" i="10" s="1"/>
  <c r="P77" i="18"/>
  <c r="AG75" i="10" s="1"/>
  <c r="P85" i="18"/>
  <c r="AG83" i="10" s="1"/>
  <c r="P93" i="18"/>
  <c r="AG91" i="10" s="1"/>
  <c r="P101" i="18"/>
  <c r="AG99" i="10" s="1"/>
  <c r="P109" i="18"/>
  <c r="AG107" i="10" s="1"/>
  <c r="P117" i="18"/>
  <c r="AG115" i="10" s="1"/>
  <c r="P125" i="18"/>
  <c r="AG123" i="10" s="1"/>
  <c r="P133" i="18"/>
  <c r="AG131" i="10" s="1"/>
  <c r="P143" i="18"/>
  <c r="AG141" i="10" s="1"/>
  <c r="P151" i="18"/>
  <c r="AG149" i="10" s="1"/>
  <c r="P159" i="18"/>
  <c r="AG157" i="10" s="1"/>
  <c r="P167" i="18"/>
  <c r="AG165" i="10" s="1"/>
  <c r="P176" i="18"/>
  <c r="AG174" i="10" s="1"/>
  <c r="L64" i="18"/>
  <c r="U62" i="10" s="1"/>
  <c r="L72" i="18"/>
  <c r="U70" i="10" s="1"/>
  <c r="L80" i="18"/>
  <c r="U78" i="10" s="1"/>
  <c r="L88" i="18"/>
  <c r="U86" i="10" s="1"/>
  <c r="L96" i="18"/>
  <c r="U94" i="10" s="1"/>
  <c r="L104" i="18"/>
  <c r="U102" i="10" s="1"/>
  <c r="L112" i="18"/>
  <c r="U110" i="10" s="1"/>
  <c r="L120" i="18"/>
  <c r="U118" i="10" s="1"/>
  <c r="L128" i="18"/>
  <c r="U126" i="10" s="1"/>
  <c r="L136" i="18"/>
  <c r="U134" i="10" s="1"/>
  <c r="L145" i="18"/>
  <c r="U143" i="10" s="1"/>
  <c r="L169" i="18"/>
  <c r="U167" i="10" s="1"/>
  <c r="L154" i="18"/>
  <c r="U152" i="10" s="1"/>
  <c r="L155" i="18"/>
  <c r="U153" i="10" s="1"/>
  <c r="L174" i="18"/>
  <c r="U172" i="10" s="1"/>
  <c r="L65" i="18"/>
  <c r="U63" i="10" s="1"/>
  <c r="L73" i="18"/>
  <c r="U71" i="10" s="1"/>
  <c r="L81" i="18"/>
  <c r="U79" i="10" s="1"/>
  <c r="L89" i="18"/>
  <c r="U87" i="10" s="1"/>
  <c r="L97" i="18"/>
  <c r="U95" i="10" s="1"/>
  <c r="L105" i="18"/>
  <c r="U103" i="10" s="1"/>
  <c r="L113" i="18"/>
  <c r="U111" i="10" s="1"/>
  <c r="L121" i="18"/>
  <c r="U119" i="10" s="1"/>
  <c r="L129" i="18"/>
  <c r="U127" i="10" s="1"/>
  <c r="L138" i="18"/>
  <c r="U136" i="10" s="1"/>
  <c r="L149" i="18"/>
  <c r="U147" i="10" s="1"/>
  <c r="L171" i="18"/>
  <c r="U169" i="10" s="1"/>
  <c r="L148" i="18"/>
  <c r="U146" i="10" s="1"/>
  <c r="L159" i="18"/>
  <c r="U157" i="10" s="1"/>
  <c r="L160" i="18"/>
  <c r="U158" i="10" s="1"/>
  <c r="L58" i="18"/>
  <c r="U56" i="10" s="1"/>
  <c r="L66" i="18"/>
  <c r="U64" i="10" s="1"/>
  <c r="L74" i="18"/>
  <c r="U72" i="10" s="1"/>
  <c r="L82" i="18"/>
  <c r="U80" i="10" s="1"/>
  <c r="L90" i="18"/>
  <c r="U88" i="10" s="1"/>
  <c r="L98" i="18"/>
  <c r="U96" i="10" s="1"/>
  <c r="L106" i="18"/>
  <c r="U104" i="10" s="1"/>
  <c r="L114" i="18"/>
  <c r="U112" i="10" s="1"/>
  <c r="L122" i="18"/>
  <c r="U120" i="10" s="1"/>
  <c r="L130" i="18"/>
  <c r="U128" i="10" s="1"/>
  <c r="L142" i="18"/>
  <c r="U140" i="10" s="1"/>
  <c r="L153" i="18"/>
  <c r="U151" i="10" s="1"/>
  <c r="W151" i="10" s="1"/>
  <c r="L173" i="18"/>
  <c r="U171" i="10" s="1"/>
  <c r="L144" i="18"/>
  <c r="U142" i="10" s="1"/>
  <c r="L162" i="18"/>
  <c r="U160" i="10" s="1"/>
  <c r="L59" i="18"/>
  <c r="U57" i="10" s="1"/>
  <c r="W57" i="10" s="1"/>
  <c r="L67" i="18"/>
  <c r="U65" i="10" s="1"/>
  <c r="W65" i="10" s="1"/>
  <c r="L75" i="18"/>
  <c r="U73" i="10" s="1"/>
  <c r="L83" i="18"/>
  <c r="U81" i="10" s="1"/>
  <c r="W81" i="10" s="1"/>
  <c r="L91" i="18"/>
  <c r="U89" i="10" s="1"/>
  <c r="W89" i="10" s="1"/>
  <c r="L99" i="18"/>
  <c r="U97" i="10" s="1"/>
  <c r="W97" i="10" s="1"/>
  <c r="L107" i="18"/>
  <c r="U105" i="10" s="1"/>
  <c r="W105" i="10" s="1"/>
  <c r="L115" i="18"/>
  <c r="U113" i="10" s="1"/>
  <c r="L123" i="18"/>
  <c r="U121" i="10" s="1"/>
  <c r="L131" i="18"/>
  <c r="U129" i="10" s="1"/>
  <c r="L137" i="18"/>
  <c r="U135" i="10" s="1"/>
  <c r="W135" i="10" s="1"/>
  <c r="L157" i="18"/>
  <c r="U155" i="10" s="1"/>
  <c r="L158" i="18"/>
  <c r="U156" i="10" s="1"/>
  <c r="L176" i="18"/>
  <c r="U174" i="10" s="1"/>
  <c r="L164" i="18"/>
  <c r="U162" i="10" s="1"/>
  <c r="L60" i="18"/>
  <c r="U58" i="10" s="1"/>
  <c r="W58" i="10" s="1"/>
  <c r="L68" i="18"/>
  <c r="U66" i="10" s="1"/>
  <c r="W66" i="10" s="1"/>
  <c r="L76" i="18"/>
  <c r="U74" i="10" s="1"/>
  <c r="W74" i="10" s="1"/>
  <c r="L84" i="18"/>
  <c r="U82" i="10" s="1"/>
  <c r="L92" i="18"/>
  <c r="U90" i="10" s="1"/>
  <c r="W90" i="10" s="1"/>
  <c r="L100" i="18"/>
  <c r="U98" i="10" s="1"/>
  <c r="W98" i="10" s="1"/>
  <c r="L108" i="18"/>
  <c r="U106" i="10" s="1"/>
  <c r="W106" i="10" s="1"/>
  <c r="L116" i="18"/>
  <c r="U114" i="10" s="1"/>
  <c r="W114" i="10" s="1"/>
  <c r="L124" i="18"/>
  <c r="U122" i="10" s="1"/>
  <c r="W122" i="10" s="1"/>
  <c r="L132" i="18"/>
  <c r="U130" i="10" s="1"/>
  <c r="W130" i="10" s="1"/>
  <c r="L141" i="18"/>
  <c r="U139" i="10" s="1"/>
  <c r="L161" i="18"/>
  <c r="U159" i="10" s="1"/>
  <c r="L156" i="18"/>
  <c r="U154" i="10" s="1"/>
  <c r="W154" i="10" s="1"/>
  <c r="L177" i="18"/>
  <c r="U175" i="10" s="1"/>
  <c r="W175" i="10" s="1"/>
  <c r="L166" i="18"/>
  <c r="U164" i="10" s="1"/>
  <c r="L61" i="18"/>
  <c r="U59" i="10" s="1"/>
  <c r="W59" i="10" s="1"/>
  <c r="L69" i="18"/>
  <c r="U67" i="10" s="1"/>
  <c r="W67" i="10" s="1"/>
  <c r="L77" i="18"/>
  <c r="U75" i="10" s="1"/>
  <c r="W75" i="10" s="1"/>
  <c r="L85" i="18"/>
  <c r="U83" i="10" s="1"/>
  <c r="W83" i="10" s="1"/>
  <c r="L93" i="18"/>
  <c r="U91" i="10" s="1"/>
  <c r="W91" i="10" s="1"/>
  <c r="L101" i="18"/>
  <c r="U99" i="10" s="1"/>
  <c r="W99" i="10" s="1"/>
  <c r="L109" i="18"/>
  <c r="U107" i="10" s="1"/>
  <c r="W107" i="10" s="1"/>
  <c r="L117" i="18"/>
  <c r="U115" i="10" s="1"/>
  <c r="W115" i="10" s="1"/>
  <c r="L125" i="18"/>
  <c r="U123" i="10" s="1"/>
  <c r="W123" i="10" s="1"/>
  <c r="L133" i="18"/>
  <c r="U131" i="10" s="1"/>
  <c r="W131" i="10" s="1"/>
  <c r="L140" i="18"/>
  <c r="U138" i="10" s="1"/>
  <c r="L163" i="18"/>
  <c r="U161" i="10" s="1"/>
  <c r="L175" i="18"/>
  <c r="U173" i="10" s="1"/>
  <c r="L143" i="18"/>
  <c r="U141" i="10" s="1"/>
  <c r="L168" i="18"/>
  <c r="U166" i="10" s="1"/>
  <c r="C22" i="14"/>
  <c r="C21" i="14"/>
  <c r="K7" i="18"/>
  <c r="P5" i="10" s="1"/>
  <c r="M50" i="18"/>
  <c r="V48" i="10" s="1"/>
  <c r="M42" i="18"/>
  <c r="V40" i="10" s="1"/>
  <c r="M34" i="18"/>
  <c r="V32" i="10" s="1"/>
  <c r="M26" i="18"/>
  <c r="V24" i="10" s="1"/>
  <c r="M18" i="18"/>
  <c r="V16" i="10" s="1"/>
  <c r="M10" i="18"/>
  <c r="V8" i="10" s="1"/>
  <c r="L53" i="18"/>
  <c r="U51" i="10" s="1"/>
  <c r="L45" i="18"/>
  <c r="U43" i="10" s="1"/>
  <c r="L37" i="18"/>
  <c r="L29" i="18"/>
  <c r="L21" i="18"/>
  <c r="L13" i="18"/>
  <c r="P56" i="18"/>
  <c r="AG54" i="10" s="1"/>
  <c r="P48" i="18"/>
  <c r="AG46" i="10" s="1"/>
  <c r="P40" i="18"/>
  <c r="P32" i="18"/>
  <c r="P24" i="18"/>
  <c r="P16" i="18"/>
  <c r="P8" i="18"/>
  <c r="K51" i="18"/>
  <c r="P49" i="10" s="1"/>
  <c r="K43" i="18"/>
  <c r="P41" i="10" s="1"/>
  <c r="K35" i="18"/>
  <c r="P33" i="10" s="1"/>
  <c r="K27" i="18"/>
  <c r="P25" i="10" s="1"/>
  <c r="K19" i="18"/>
  <c r="P17" i="10" s="1"/>
  <c r="K11" i="18"/>
  <c r="P9" i="10" s="1"/>
  <c r="K177" i="18"/>
  <c r="P175" i="10" s="1"/>
  <c r="K161" i="18"/>
  <c r="P159" i="10" s="1"/>
  <c r="K145" i="18"/>
  <c r="P143" i="10" s="1"/>
  <c r="K110" i="18"/>
  <c r="P108" i="10" s="1"/>
  <c r="K78" i="18"/>
  <c r="P76" i="10" s="1"/>
  <c r="K121" i="18"/>
  <c r="P119" i="10" s="1"/>
  <c r="K89" i="18"/>
  <c r="P87" i="10" s="1"/>
  <c r="K62" i="18"/>
  <c r="P60" i="10" s="1"/>
  <c r="M165" i="18"/>
  <c r="V163" i="10" s="1"/>
  <c r="M150" i="18"/>
  <c r="V148" i="10" s="1"/>
  <c r="M134" i="18"/>
  <c r="V132" i="10" s="1"/>
  <c r="M118" i="18"/>
  <c r="V116" i="10" s="1"/>
  <c r="M87" i="18"/>
  <c r="V85" i="10" s="1"/>
  <c r="P141" i="18"/>
  <c r="AG139" i="10" s="1"/>
  <c r="P145" i="18"/>
  <c r="AG143" i="10" s="1"/>
  <c r="P111" i="18"/>
  <c r="AG109" i="10" s="1"/>
  <c r="P79" i="18"/>
  <c r="AG77" i="10" s="1"/>
  <c r="L151" i="18"/>
  <c r="U149" i="10" s="1"/>
  <c r="L135" i="18"/>
  <c r="U133" i="10" s="1"/>
  <c r="L103" i="18"/>
  <c r="U101" i="10" s="1"/>
  <c r="L71" i="18"/>
  <c r="U69" i="10" s="1"/>
  <c r="M43" i="18"/>
  <c r="V41" i="10" s="1"/>
  <c r="M19" i="18"/>
  <c r="V17" i="10" s="1"/>
  <c r="M151" i="18"/>
  <c r="V149" i="10" s="1"/>
  <c r="M119" i="18"/>
  <c r="V117" i="10" s="1"/>
  <c r="M62" i="18"/>
  <c r="V60" i="10" s="1"/>
  <c r="D21" i="14"/>
  <c r="C17" i="14"/>
  <c r="M57" i="18"/>
  <c r="V55" i="10" s="1"/>
  <c r="M49" i="18"/>
  <c r="V47" i="10" s="1"/>
  <c r="M41" i="18"/>
  <c r="V39" i="10" s="1"/>
  <c r="M33" i="18"/>
  <c r="V31" i="10" s="1"/>
  <c r="M25" i="18"/>
  <c r="V23" i="10" s="1"/>
  <c r="M17" i="18"/>
  <c r="V15" i="10" s="1"/>
  <c r="M9" i="18"/>
  <c r="V7" i="10" s="1"/>
  <c r="P55" i="18"/>
  <c r="AG53" i="10" s="1"/>
  <c r="P47" i="18"/>
  <c r="AG45" i="10" s="1"/>
  <c r="P39" i="18"/>
  <c r="P31" i="18"/>
  <c r="P23" i="18"/>
  <c r="P15" i="18"/>
  <c r="P7" i="18"/>
  <c r="K50" i="18"/>
  <c r="P48" i="10" s="1"/>
  <c r="K42" i="18"/>
  <c r="P40" i="10" s="1"/>
  <c r="K34" i="18"/>
  <c r="P32" i="10" s="1"/>
  <c r="K26" i="18"/>
  <c r="P24" i="10" s="1"/>
  <c r="K18" i="18"/>
  <c r="P16" i="10" s="1"/>
  <c r="K10" i="18"/>
  <c r="P8" i="10" s="1"/>
  <c r="K174" i="18"/>
  <c r="P172" i="10" s="1"/>
  <c r="K158" i="18"/>
  <c r="P156" i="10" s="1"/>
  <c r="K136" i="18"/>
  <c r="P134" i="10" s="1"/>
  <c r="K104" i="18"/>
  <c r="P102" i="10" s="1"/>
  <c r="K72" i="18"/>
  <c r="P70" i="10" s="1"/>
  <c r="K115" i="18"/>
  <c r="P113" i="10" s="1"/>
  <c r="K83" i="18"/>
  <c r="P81" i="10" s="1"/>
  <c r="K59" i="18"/>
  <c r="P57" i="10" s="1"/>
  <c r="M164" i="18"/>
  <c r="V162" i="10" s="1"/>
  <c r="M147" i="18"/>
  <c r="V145" i="10" s="1"/>
  <c r="M131" i="18"/>
  <c r="V129" i="10" s="1"/>
  <c r="M115" i="18"/>
  <c r="V113" i="10" s="1"/>
  <c r="M86" i="18"/>
  <c r="V84" i="10" s="1"/>
  <c r="P140" i="18"/>
  <c r="AG138" i="10" s="1"/>
  <c r="P144" i="18"/>
  <c r="AG142" i="10" s="1"/>
  <c r="P110" i="18"/>
  <c r="AG108" i="10" s="1"/>
  <c r="P78" i="18"/>
  <c r="AG76" i="10" s="1"/>
  <c r="L147" i="18"/>
  <c r="U145" i="10" s="1"/>
  <c r="L134" i="18"/>
  <c r="U132" i="10" s="1"/>
  <c r="L102" i="18"/>
  <c r="U100" i="10" s="1"/>
  <c r="L70" i="18"/>
  <c r="U68" i="10" s="1"/>
  <c r="D16" i="14"/>
  <c r="D20" i="14"/>
  <c r="B17" i="14"/>
  <c r="M56" i="18"/>
  <c r="V54" i="10" s="1"/>
  <c r="M48" i="18"/>
  <c r="V46" i="10" s="1"/>
  <c r="M40" i="18"/>
  <c r="V38" i="10" s="1"/>
  <c r="M32" i="18"/>
  <c r="V30" i="10" s="1"/>
  <c r="M24" i="18"/>
  <c r="V22" i="10" s="1"/>
  <c r="M16" i="18"/>
  <c r="V14" i="10" s="1"/>
  <c r="M8" i="18"/>
  <c r="V6" i="10" s="1"/>
  <c r="M175" i="18"/>
  <c r="V173" i="10" s="1"/>
  <c r="M146" i="18"/>
  <c r="V144" i="10" s="1"/>
  <c r="M130" i="18"/>
  <c r="V128" i="10" s="1"/>
  <c r="M111" i="18"/>
  <c r="V109" i="10" s="1"/>
  <c r="M79" i="18"/>
  <c r="V77" i="10" s="1"/>
  <c r="P169" i="18"/>
  <c r="AG167" i="10" s="1"/>
  <c r="P135" i="18"/>
  <c r="AG133" i="10" s="1"/>
  <c r="P103" i="18"/>
  <c r="AG101" i="10" s="1"/>
  <c r="P71" i="18"/>
  <c r="AG69" i="10" s="1"/>
  <c r="L150" i="18"/>
  <c r="U148" i="10" s="1"/>
  <c r="L127" i="18"/>
  <c r="U125" i="10" s="1"/>
  <c r="L95" i="18"/>
  <c r="U93" i="10" s="1"/>
  <c r="W93" i="10" s="1"/>
  <c r="L63" i="18"/>
  <c r="U61" i="10" s="1"/>
  <c r="C16" i="14"/>
  <c r="C20" i="14"/>
  <c r="M55" i="18"/>
  <c r="V53" i="10" s="1"/>
  <c r="M47" i="18"/>
  <c r="V45" i="10" s="1"/>
  <c r="M39" i="18"/>
  <c r="V37" i="10" s="1"/>
  <c r="M31" i="18"/>
  <c r="V29" i="10" s="1"/>
  <c r="M23" i="18"/>
  <c r="V21" i="10" s="1"/>
  <c r="M15" i="18"/>
  <c r="V13" i="10" s="1"/>
  <c r="M7" i="18"/>
  <c r="V5" i="10" s="1"/>
  <c r="K56" i="18"/>
  <c r="P54" i="10" s="1"/>
  <c r="K48" i="18"/>
  <c r="P46" i="10" s="1"/>
  <c r="K40" i="18"/>
  <c r="P38" i="10" s="1"/>
  <c r="K32" i="18"/>
  <c r="P30" i="10" s="1"/>
  <c r="K24" i="18"/>
  <c r="P22" i="10" s="1"/>
  <c r="K16" i="18"/>
  <c r="P14" i="10" s="1"/>
  <c r="K8" i="18"/>
  <c r="P6" i="10" s="1"/>
  <c r="K170" i="18"/>
  <c r="P168" i="10" s="1"/>
  <c r="K154" i="18"/>
  <c r="P152" i="10" s="1"/>
  <c r="K128" i="18"/>
  <c r="P126" i="10" s="1"/>
  <c r="K96" i="18"/>
  <c r="P94" i="10" s="1"/>
  <c r="K141" i="18"/>
  <c r="P139" i="10" s="1"/>
  <c r="K107" i="18"/>
  <c r="P105" i="10" s="1"/>
  <c r="K75" i="18"/>
  <c r="P73" i="10" s="1"/>
  <c r="M168" i="18"/>
  <c r="V166" i="10" s="1"/>
  <c r="M159" i="18"/>
  <c r="V157" i="10" s="1"/>
  <c r="M143" i="18"/>
  <c r="V141" i="10" s="1"/>
  <c r="M127" i="18"/>
  <c r="V125" i="10" s="1"/>
  <c r="M110" i="18"/>
  <c r="V108" i="10" s="1"/>
  <c r="M78" i="18"/>
  <c r="V76" i="10" s="1"/>
  <c r="P168" i="18"/>
  <c r="AG166" i="10" s="1"/>
  <c r="P134" i="18"/>
  <c r="AG132" i="10" s="1"/>
  <c r="P102" i="18"/>
  <c r="AG100" i="10" s="1"/>
  <c r="P70" i="18"/>
  <c r="AG68" i="10" s="1"/>
  <c r="L146" i="18"/>
  <c r="U144" i="10" s="1"/>
  <c r="L126" i="18"/>
  <c r="U124" i="10" s="1"/>
  <c r="L94" i="18"/>
  <c r="U92" i="10" s="1"/>
  <c r="L62" i="18"/>
  <c r="U60" i="10" s="1"/>
  <c r="M35" i="18"/>
  <c r="V33" i="10" s="1"/>
  <c r="M11" i="18"/>
  <c r="V9" i="10" s="1"/>
  <c r="Q136" i="18"/>
  <c r="AH134" i="10" s="1"/>
  <c r="Q164" i="18"/>
  <c r="AH162" i="10" s="1"/>
  <c r="Q71" i="18"/>
  <c r="AH69" i="10" s="1"/>
  <c r="Q87" i="18"/>
  <c r="AH85" i="10" s="1"/>
  <c r="Q103" i="18"/>
  <c r="AH101" i="10" s="1"/>
  <c r="Q119" i="18"/>
  <c r="AH117" i="10" s="1"/>
  <c r="Q135" i="18"/>
  <c r="AH133" i="10" s="1"/>
  <c r="Q145" i="18"/>
  <c r="AH143" i="10" s="1"/>
  <c r="Q153" i="18"/>
  <c r="AH151" i="10" s="1"/>
  <c r="Q165" i="18"/>
  <c r="AH163" i="10" s="1"/>
  <c r="Q80" i="18"/>
  <c r="AH78" i="10" s="1"/>
  <c r="Q110" i="18"/>
  <c r="AH108" i="10" s="1"/>
  <c r="Q88" i="18"/>
  <c r="AH86" i="10" s="1"/>
  <c r="Q84" i="18"/>
  <c r="AH82" i="10" s="1"/>
  <c r="Q114" i="18"/>
  <c r="AH112" i="10" s="1"/>
  <c r="Q140" i="18"/>
  <c r="AH138" i="10" s="1"/>
  <c r="Q166" i="18"/>
  <c r="AH164" i="10" s="1"/>
  <c r="Q73" i="18"/>
  <c r="AH71" i="10" s="1"/>
  <c r="Q89" i="18"/>
  <c r="AH87" i="10" s="1"/>
  <c r="Q105" i="18"/>
  <c r="AH103" i="10" s="1"/>
  <c r="Q121" i="18"/>
  <c r="AH119" i="10" s="1"/>
  <c r="Q161" i="18"/>
  <c r="AH159" i="10" s="1"/>
  <c r="Q146" i="18"/>
  <c r="AH144" i="10" s="1"/>
  <c r="Q154" i="18"/>
  <c r="AH152" i="10" s="1"/>
  <c r="Q167" i="18"/>
  <c r="AH165" i="10" s="1"/>
  <c r="Q100" i="18"/>
  <c r="AH98" i="10" s="1"/>
  <c r="Q118" i="18"/>
  <c r="AH116" i="10" s="1"/>
  <c r="Q96" i="18"/>
  <c r="AH94" i="10" s="1"/>
  <c r="Q174" i="18"/>
  <c r="AH172" i="10" s="1"/>
  <c r="Q122" i="18"/>
  <c r="AH120" i="10" s="1"/>
  <c r="Q35" i="18"/>
  <c r="AH33" i="10" s="1"/>
  <c r="Q21" i="18"/>
  <c r="AH19" i="10" s="1"/>
  <c r="Q58" i="18"/>
  <c r="AH56" i="10" s="1"/>
  <c r="Q168" i="18"/>
  <c r="AH166" i="10" s="1"/>
  <c r="Q75" i="18"/>
  <c r="AH73" i="10" s="1"/>
  <c r="Q91" i="18"/>
  <c r="AH89" i="10" s="1"/>
  <c r="Q107" i="18"/>
  <c r="AH105" i="10" s="1"/>
  <c r="Q123" i="18"/>
  <c r="AH121" i="10" s="1"/>
  <c r="Q169" i="18"/>
  <c r="AH167" i="10" s="1"/>
  <c r="Q147" i="18"/>
  <c r="AH145" i="10" s="1"/>
  <c r="Q155" i="18"/>
  <c r="AH153" i="10" s="1"/>
  <c r="Q170" i="18"/>
  <c r="AH168" i="10" s="1"/>
  <c r="Q132" i="18"/>
  <c r="AH130" i="10" s="1"/>
  <c r="Q126" i="18"/>
  <c r="AH124" i="10" s="1"/>
  <c r="Q104" i="18"/>
  <c r="AH102" i="10" s="1"/>
  <c r="Q92" i="18"/>
  <c r="AH90" i="10" s="1"/>
  <c r="Q130" i="18"/>
  <c r="AH128" i="10" s="1"/>
  <c r="Q62" i="18"/>
  <c r="AH60" i="10" s="1"/>
  <c r="Q171" i="18"/>
  <c r="AH169" i="10" s="1"/>
  <c r="Q77" i="18"/>
  <c r="AH75" i="10" s="1"/>
  <c r="Q93" i="18"/>
  <c r="AH91" i="10" s="1"/>
  <c r="Q109" i="18"/>
  <c r="AH107" i="10" s="1"/>
  <c r="Q125" i="18"/>
  <c r="AH123" i="10" s="1"/>
  <c r="Q172" i="18"/>
  <c r="AH170" i="10" s="1"/>
  <c r="Q148" i="18"/>
  <c r="AH146" i="10" s="1"/>
  <c r="Q156" i="18"/>
  <c r="AH154" i="10" s="1"/>
  <c r="Q173" i="18"/>
  <c r="AH171" i="10" s="1"/>
  <c r="Q68" i="18"/>
  <c r="AH66" i="10" s="1"/>
  <c r="Q134" i="18"/>
  <c r="AH132" i="10" s="1"/>
  <c r="Q112" i="18"/>
  <c r="AH110" i="10" s="1"/>
  <c r="Q76" i="18"/>
  <c r="AH74" i="10" s="1"/>
  <c r="Q175" i="18"/>
  <c r="AH173" i="10" s="1"/>
  <c r="Q7" i="18"/>
  <c r="Q66" i="18"/>
  <c r="AH64" i="10" s="1"/>
  <c r="Q59" i="18"/>
  <c r="AH57" i="10" s="1"/>
  <c r="Q79" i="18"/>
  <c r="AH77" i="10" s="1"/>
  <c r="Q95" i="18"/>
  <c r="AH93" i="10" s="1"/>
  <c r="Q111" i="18"/>
  <c r="AH109" i="10" s="1"/>
  <c r="Q127" i="18"/>
  <c r="AH125" i="10" s="1"/>
  <c r="Q138" i="18"/>
  <c r="AH136" i="10" s="1"/>
  <c r="Q149" i="18"/>
  <c r="AH147" i="10" s="1"/>
  <c r="Q157" i="18"/>
  <c r="AH155" i="10" s="1"/>
  <c r="Q60" i="18"/>
  <c r="AH58" i="10" s="1"/>
  <c r="Q70" i="18"/>
  <c r="AH68" i="10" s="1"/>
  <c r="Q108" i="18"/>
  <c r="AH106" i="10" s="1"/>
  <c r="Q120" i="18"/>
  <c r="AH118" i="10" s="1"/>
  <c r="Q78" i="18"/>
  <c r="AH76" i="10" s="1"/>
  <c r="Q61" i="18"/>
  <c r="AH59" i="10" s="1"/>
  <c r="Q139" i="18"/>
  <c r="AH137" i="10" s="1"/>
  <c r="Q63" i="18"/>
  <c r="AH61" i="10" s="1"/>
  <c r="Q81" i="18"/>
  <c r="AH79" i="10" s="1"/>
  <c r="Q97" i="18"/>
  <c r="AH95" i="10" s="1"/>
  <c r="Q113" i="18"/>
  <c r="AH111" i="10" s="1"/>
  <c r="Q129" i="18"/>
  <c r="AH127" i="10" s="1"/>
  <c r="Q142" i="18"/>
  <c r="AH140" i="10" s="1"/>
  <c r="Q150" i="18"/>
  <c r="AH148" i="10" s="1"/>
  <c r="Q159" i="18"/>
  <c r="AH157" i="10" s="1"/>
  <c r="Q64" i="18"/>
  <c r="AH62" i="10" s="1"/>
  <c r="Q86" i="18"/>
  <c r="AH84" i="10" s="1"/>
  <c r="Q72" i="18"/>
  <c r="AH70" i="10" s="1"/>
  <c r="Q128" i="18"/>
  <c r="AH126" i="10" s="1"/>
  <c r="Q90" i="18"/>
  <c r="AH88" i="10" s="1"/>
  <c r="Q82" i="18"/>
  <c r="AH80" i="10" s="1"/>
  <c r="Q158" i="18"/>
  <c r="AH156" i="10" s="1"/>
  <c r="Q67" i="18"/>
  <c r="AH65" i="10" s="1"/>
  <c r="Q83" i="18"/>
  <c r="AH81" i="10" s="1"/>
  <c r="Q99" i="18"/>
  <c r="AH97" i="10" s="1"/>
  <c r="Q115" i="18"/>
  <c r="AH113" i="10" s="1"/>
  <c r="Q131" i="18"/>
  <c r="AH129" i="10" s="1"/>
  <c r="Q143" i="18"/>
  <c r="AH141" i="10" s="1"/>
  <c r="Q151" i="18"/>
  <c r="AH149" i="10" s="1"/>
  <c r="Q160" i="18"/>
  <c r="AH158" i="10" s="1"/>
  <c r="Q137" i="18"/>
  <c r="AH135" i="10" s="1"/>
  <c r="Q94" i="18"/>
  <c r="AH92" i="10" s="1"/>
  <c r="Q176" i="18"/>
  <c r="AH174" i="10" s="1"/>
  <c r="Q65" i="18"/>
  <c r="AH63" i="10" s="1"/>
  <c r="Q98" i="18"/>
  <c r="AH96" i="10" s="1"/>
  <c r="Q116" i="18"/>
  <c r="AH114" i="10" s="1"/>
  <c r="Q17" i="18"/>
  <c r="AH15" i="10" s="1"/>
  <c r="Q69" i="18"/>
  <c r="AH67" i="10" s="1"/>
  <c r="Q141" i="18"/>
  <c r="AH139" i="10" s="1"/>
  <c r="Q48" i="18"/>
  <c r="AH46" i="10" s="1"/>
  <c r="Q32" i="18"/>
  <c r="AH30" i="10" s="1"/>
  <c r="Q38" i="18"/>
  <c r="AH36" i="10" s="1"/>
  <c r="Q34" i="18"/>
  <c r="AH32" i="10" s="1"/>
  <c r="Q16" i="18"/>
  <c r="AH14" i="10" s="1"/>
  <c r="Q50" i="18"/>
  <c r="AH48" i="10" s="1"/>
  <c r="Q177" i="18"/>
  <c r="AH175" i="10" s="1"/>
  <c r="Q24" i="18"/>
  <c r="AH22" i="10" s="1"/>
  <c r="Q55" i="18"/>
  <c r="AH53" i="10" s="1"/>
  <c r="Q44" i="18"/>
  <c r="AH42" i="10" s="1"/>
  <c r="Q162" i="18"/>
  <c r="AH160" i="10" s="1"/>
  <c r="Q40" i="18"/>
  <c r="AH38" i="10" s="1"/>
  <c r="Q27" i="18"/>
  <c r="AH25" i="10" s="1"/>
  <c r="Q47" i="18"/>
  <c r="AH45" i="10" s="1"/>
  <c r="Q85" i="18"/>
  <c r="AH83" i="10" s="1"/>
  <c r="Q102" i="18"/>
  <c r="AH100" i="10" s="1"/>
  <c r="Q53" i="18"/>
  <c r="AH51" i="10" s="1"/>
  <c r="Q36" i="18"/>
  <c r="AH34" i="10" s="1"/>
  <c r="Q49" i="18"/>
  <c r="AH47" i="10" s="1"/>
  <c r="Q39" i="18"/>
  <c r="AH37" i="10" s="1"/>
  <c r="Q22" i="18"/>
  <c r="AH20" i="10" s="1"/>
  <c r="Q54" i="18"/>
  <c r="AH52" i="10" s="1"/>
  <c r="Q101" i="18"/>
  <c r="AH99" i="10" s="1"/>
  <c r="Q74" i="18"/>
  <c r="AH72" i="10" s="1"/>
  <c r="Q20" i="18"/>
  <c r="AH18" i="10" s="1"/>
  <c r="Q41" i="18"/>
  <c r="AH39" i="10" s="1"/>
  <c r="Q56" i="18"/>
  <c r="AH54" i="10" s="1"/>
  <c r="Q45" i="18"/>
  <c r="AH43" i="10" s="1"/>
  <c r="Q26" i="18"/>
  <c r="AH24" i="10" s="1"/>
  <c r="Q144" i="18"/>
  <c r="AH142" i="10" s="1"/>
  <c r="Q15" i="18"/>
  <c r="AH13" i="10" s="1"/>
  <c r="Q18" i="18"/>
  <c r="AH16" i="10" s="1"/>
  <c r="Q37" i="18"/>
  <c r="AH35" i="10" s="1"/>
  <c r="Q163" i="18"/>
  <c r="AH161" i="10" s="1"/>
  <c r="Q28" i="18"/>
  <c r="AH26" i="10" s="1"/>
  <c r="Q30" i="18"/>
  <c r="AH28" i="10" s="1"/>
  <c r="Q117" i="18"/>
  <c r="AH115" i="10" s="1"/>
  <c r="Q124" i="18"/>
  <c r="AH122" i="10" s="1"/>
  <c r="Q12" i="18"/>
  <c r="AH10" i="10" s="1"/>
  <c r="Q43" i="18"/>
  <c r="AH41" i="10" s="1"/>
  <c r="Q46" i="18"/>
  <c r="AH44" i="10" s="1"/>
  <c r="Q10" i="18"/>
  <c r="AH8" i="10" s="1"/>
  <c r="Q52" i="18"/>
  <c r="AH50" i="10" s="1"/>
  <c r="Q29" i="18"/>
  <c r="AH27" i="10" s="1"/>
  <c r="Q133" i="18"/>
  <c r="AH131" i="10" s="1"/>
  <c r="Q106" i="18"/>
  <c r="AH104" i="10" s="1"/>
  <c r="Q13" i="18"/>
  <c r="AH11" i="10" s="1"/>
  <c r="Q9" i="18"/>
  <c r="AH7" i="10" s="1"/>
  <c r="Q51" i="18"/>
  <c r="AH49" i="10" s="1"/>
  <c r="Q14" i="18"/>
  <c r="AH12" i="10" s="1"/>
  <c r="Q19" i="18"/>
  <c r="AH17" i="10" s="1"/>
  <c r="Q33" i="18"/>
  <c r="AH31" i="10" s="1"/>
  <c r="Q8" i="18"/>
  <c r="AH6" i="10" s="1"/>
  <c r="Q152" i="18"/>
  <c r="AH150" i="10" s="1"/>
  <c r="Q31" i="18"/>
  <c r="AH29" i="10" s="1"/>
  <c r="Q25" i="18"/>
  <c r="AH23" i="10" s="1"/>
  <c r="Q11" i="18"/>
  <c r="AH9" i="10" s="1"/>
  <c r="Q23" i="18"/>
  <c r="AH21" i="10" s="1"/>
  <c r="Q57" i="18"/>
  <c r="AH55" i="10" s="1"/>
  <c r="Q42" i="18"/>
  <c r="AH40" i="10" s="1"/>
  <c r="B14" i="14"/>
  <c r="D19" i="14"/>
  <c r="O58" i="18"/>
  <c r="AB56" i="10" s="1"/>
  <c r="AC56" i="10" s="1"/>
  <c r="O71" i="18"/>
  <c r="AB69" i="10" s="1"/>
  <c r="AC69" i="10" s="1"/>
  <c r="O87" i="18"/>
  <c r="AB85" i="10" s="1"/>
  <c r="AC85" i="10" s="1"/>
  <c r="O103" i="18"/>
  <c r="AB101" i="10" s="1"/>
  <c r="AC101" i="10" s="1"/>
  <c r="O119" i="18"/>
  <c r="AB117" i="10" s="1"/>
  <c r="AC117" i="10" s="1"/>
  <c r="O135" i="18"/>
  <c r="AB133" i="10" s="1"/>
  <c r="AC133" i="10" s="1"/>
  <c r="O148" i="18"/>
  <c r="AB146" i="10" s="1"/>
  <c r="AC146" i="10" s="1"/>
  <c r="O156" i="18"/>
  <c r="AB154" i="10" s="1"/>
  <c r="AC154" i="10" s="1"/>
  <c r="O164" i="18"/>
  <c r="AB162" i="10" s="1"/>
  <c r="AC162" i="10" s="1"/>
  <c r="O172" i="18"/>
  <c r="AB170" i="10" s="1"/>
  <c r="AC170" i="10" s="1"/>
  <c r="O137" i="18"/>
  <c r="AB135" i="10" s="1"/>
  <c r="AC135" i="10" s="1"/>
  <c r="O76" i="18"/>
  <c r="AB74" i="10" s="1"/>
  <c r="AC74" i="10" s="1"/>
  <c r="O92" i="18"/>
  <c r="AB90" i="10" s="1"/>
  <c r="AC90" i="10" s="1"/>
  <c r="O108" i="18"/>
  <c r="AB106" i="10" s="1"/>
  <c r="AC106" i="10" s="1"/>
  <c r="O124" i="18"/>
  <c r="AB122" i="10" s="1"/>
  <c r="AC122" i="10" s="1"/>
  <c r="O62" i="18"/>
  <c r="AB60" i="10" s="1"/>
  <c r="AC60" i="10" s="1"/>
  <c r="O73" i="18"/>
  <c r="AB71" i="10" s="1"/>
  <c r="AC71" i="10" s="1"/>
  <c r="O89" i="18"/>
  <c r="AB87" i="10" s="1"/>
  <c r="AC87" i="10" s="1"/>
  <c r="O105" i="18"/>
  <c r="AB103" i="10" s="1"/>
  <c r="AC103" i="10" s="1"/>
  <c r="O121" i="18"/>
  <c r="AB119" i="10" s="1"/>
  <c r="AC119" i="10" s="1"/>
  <c r="O138" i="18"/>
  <c r="AB136" i="10" s="1"/>
  <c r="AC136" i="10" s="1"/>
  <c r="O149" i="18"/>
  <c r="AB147" i="10" s="1"/>
  <c r="AC147" i="10" s="1"/>
  <c r="O157" i="18"/>
  <c r="AB155" i="10" s="1"/>
  <c r="AC155" i="10" s="1"/>
  <c r="O165" i="18"/>
  <c r="AB163" i="10" s="1"/>
  <c r="AC163" i="10" s="1"/>
  <c r="O173" i="18"/>
  <c r="AB171" i="10" s="1"/>
  <c r="AC171" i="10" s="1"/>
  <c r="O141" i="18"/>
  <c r="AB139" i="10" s="1"/>
  <c r="AC139" i="10" s="1"/>
  <c r="O78" i="18"/>
  <c r="AB76" i="10" s="1"/>
  <c r="AC76" i="10" s="1"/>
  <c r="O94" i="18"/>
  <c r="AB92" i="10" s="1"/>
  <c r="AC92" i="10" s="1"/>
  <c r="O110" i="18"/>
  <c r="AB108" i="10" s="1"/>
  <c r="AC108" i="10" s="1"/>
  <c r="O126" i="18"/>
  <c r="AB124" i="10" s="1"/>
  <c r="AC124" i="10" s="1"/>
  <c r="O8" i="18"/>
  <c r="AB6" i="10" s="1"/>
  <c r="O16" i="18"/>
  <c r="AB14" i="10" s="1"/>
  <c r="O24" i="18"/>
  <c r="AB22" i="10" s="1"/>
  <c r="O32" i="18"/>
  <c r="AB30" i="10" s="1"/>
  <c r="O40" i="18"/>
  <c r="AB38" i="10" s="1"/>
  <c r="O48" i="18"/>
  <c r="AB46" i="10" s="1"/>
  <c r="O56" i="18"/>
  <c r="AB54" i="10" s="1"/>
  <c r="AC54" i="10" s="1"/>
  <c r="O66" i="18"/>
  <c r="AB64" i="10" s="1"/>
  <c r="AC64" i="10" s="1"/>
  <c r="O75" i="18"/>
  <c r="AB73" i="10" s="1"/>
  <c r="AC73" i="10" s="1"/>
  <c r="O91" i="18"/>
  <c r="AB89" i="10" s="1"/>
  <c r="AC89" i="10" s="1"/>
  <c r="O107" i="18"/>
  <c r="AB105" i="10" s="1"/>
  <c r="AC105" i="10" s="1"/>
  <c r="O123" i="18"/>
  <c r="AB121" i="10" s="1"/>
  <c r="AC121" i="10" s="1"/>
  <c r="O142" i="18"/>
  <c r="AB140" i="10" s="1"/>
  <c r="AC140" i="10" s="1"/>
  <c r="O150" i="18"/>
  <c r="AB148" i="10" s="1"/>
  <c r="AC148" i="10" s="1"/>
  <c r="O158" i="18"/>
  <c r="AB156" i="10" s="1"/>
  <c r="AC156" i="10" s="1"/>
  <c r="O166" i="18"/>
  <c r="AB164" i="10" s="1"/>
  <c r="AC164" i="10" s="1"/>
  <c r="O174" i="18"/>
  <c r="AB172" i="10" s="1"/>
  <c r="AC172" i="10" s="1"/>
  <c r="O61" i="18"/>
  <c r="AB59" i="10" s="1"/>
  <c r="AC59" i="10" s="1"/>
  <c r="O80" i="18"/>
  <c r="AB78" i="10" s="1"/>
  <c r="AC78" i="10" s="1"/>
  <c r="O96" i="18"/>
  <c r="AB94" i="10" s="1"/>
  <c r="AC94" i="10" s="1"/>
  <c r="O112" i="18"/>
  <c r="AB110" i="10" s="1"/>
  <c r="AC110" i="10" s="1"/>
  <c r="O128" i="18"/>
  <c r="AB126" i="10" s="1"/>
  <c r="AC126" i="10" s="1"/>
  <c r="O9" i="18"/>
  <c r="AB7" i="10" s="1"/>
  <c r="O139" i="18"/>
  <c r="AB137" i="10" s="1"/>
  <c r="AC137" i="10" s="1"/>
  <c r="O77" i="18"/>
  <c r="AB75" i="10" s="1"/>
  <c r="AC75" i="10" s="1"/>
  <c r="O93" i="18"/>
  <c r="AB91" i="10" s="1"/>
  <c r="AC91" i="10" s="1"/>
  <c r="O109" i="18"/>
  <c r="AB107" i="10" s="1"/>
  <c r="AC107" i="10" s="1"/>
  <c r="O125" i="18"/>
  <c r="AB123" i="10" s="1"/>
  <c r="AC123" i="10" s="1"/>
  <c r="O143" i="18"/>
  <c r="AB141" i="10" s="1"/>
  <c r="AC141" i="10" s="1"/>
  <c r="O151" i="18"/>
  <c r="AB149" i="10" s="1"/>
  <c r="AC149" i="10" s="1"/>
  <c r="O159" i="18"/>
  <c r="AB157" i="10" s="1"/>
  <c r="AC157" i="10" s="1"/>
  <c r="O167" i="18"/>
  <c r="AB165" i="10" s="1"/>
  <c r="AC165" i="10" s="1"/>
  <c r="O175" i="18"/>
  <c r="AB173" i="10" s="1"/>
  <c r="AC173" i="10" s="1"/>
  <c r="O65" i="18"/>
  <c r="AB63" i="10" s="1"/>
  <c r="AC63" i="10" s="1"/>
  <c r="O82" i="18"/>
  <c r="AB80" i="10" s="1"/>
  <c r="AC80" i="10" s="1"/>
  <c r="O98" i="18"/>
  <c r="AB96" i="10" s="1"/>
  <c r="AC96" i="10" s="1"/>
  <c r="O114" i="18"/>
  <c r="AB112" i="10" s="1"/>
  <c r="AC112" i="10" s="1"/>
  <c r="O130" i="18"/>
  <c r="AB128" i="10" s="1"/>
  <c r="AC128" i="10" s="1"/>
  <c r="O10" i="18"/>
  <c r="AB8" i="10" s="1"/>
  <c r="O18" i="18"/>
  <c r="AB16" i="10" s="1"/>
  <c r="O26" i="18"/>
  <c r="AB24" i="10" s="1"/>
  <c r="O34" i="18"/>
  <c r="AB32" i="10" s="1"/>
  <c r="O42" i="18"/>
  <c r="AB40" i="10" s="1"/>
  <c r="O50" i="18"/>
  <c r="AB48" i="10" s="1"/>
  <c r="O59" i="18"/>
  <c r="AB57" i="10" s="1"/>
  <c r="AC57" i="10" s="1"/>
  <c r="O79" i="18"/>
  <c r="AB77" i="10" s="1"/>
  <c r="AC77" i="10" s="1"/>
  <c r="O95" i="18"/>
  <c r="AB93" i="10" s="1"/>
  <c r="AC93" i="10" s="1"/>
  <c r="O111" i="18"/>
  <c r="AB109" i="10" s="1"/>
  <c r="AC109" i="10" s="1"/>
  <c r="O127" i="18"/>
  <c r="AB125" i="10" s="1"/>
  <c r="AC125" i="10" s="1"/>
  <c r="O144" i="18"/>
  <c r="AB142" i="10" s="1"/>
  <c r="AC142" i="10" s="1"/>
  <c r="O152" i="18"/>
  <c r="AB150" i="10" s="1"/>
  <c r="AC150" i="10" s="1"/>
  <c r="O160" i="18"/>
  <c r="AB158" i="10" s="1"/>
  <c r="AC158" i="10" s="1"/>
  <c r="O168" i="18"/>
  <c r="AB166" i="10" s="1"/>
  <c r="AC166" i="10" s="1"/>
  <c r="O176" i="18"/>
  <c r="AB174" i="10" s="1"/>
  <c r="AC174" i="10" s="1"/>
  <c r="O68" i="18"/>
  <c r="AB66" i="10" s="1"/>
  <c r="AC66" i="10" s="1"/>
  <c r="O84" i="18"/>
  <c r="AB82" i="10" s="1"/>
  <c r="AC82" i="10" s="1"/>
  <c r="O100" i="18"/>
  <c r="AB98" i="10" s="1"/>
  <c r="AC98" i="10" s="1"/>
  <c r="O116" i="18"/>
  <c r="AB114" i="10" s="1"/>
  <c r="AC114" i="10" s="1"/>
  <c r="O132" i="18"/>
  <c r="AB130" i="10" s="1"/>
  <c r="AC130" i="10" s="1"/>
  <c r="O63" i="18"/>
  <c r="AB61" i="10" s="1"/>
  <c r="AC61" i="10" s="1"/>
  <c r="O81" i="18"/>
  <c r="AB79" i="10" s="1"/>
  <c r="AC79" i="10" s="1"/>
  <c r="O97" i="18"/>
  <c r="AB95" i="10" s="1"/>
  <c r="AC95" i="10" s="1"/>
  <c r="O113" i="18"/>
  <c r="AB111" i="10" s="1"/>
  <c r="AC111" i="10" s="1"/>
  <c r="O129" i="18"/>
  <c r="AB127" i="10" s="1"/>
  <c r="AC127" i="10" s="1"/>
  <c r="O145" i="18"/>
  <c r="AB143" i="10" s="1"/>
  <c r="AC143" i="10" s="1"/>
  <c r="O153" i="18"/>
  <c r="AB151" i="10" s="1"/>
  <c r="AC151" i="10" s="1"/>
  <c r="O161" i="18"/>
  <c r="AB159" i="10" s="1"/>
  <c r="AC159" i="10" s="1"/>
  <c r="O169" i="18"/>
  <c r="AB167" i="10" s="1"/>
  <c r="AC167" i="10" s="1"/>
  <c r="O177" i="18"/>
  <c r="AB175" i="10" s="1"/>
  <c r="AC175" i="10" s="1"/>
  <c r="O70" i="18"/>
  <c r="AB68" i="10" s="1"/>
  <c r="AC68" i="10" s="1"/>
  <c r="O86" i="18"/>
  <c r="AB84" i="10" s="1"/>
  <c r="AC84" i="10" s="1"/>
  <c r="O102" i="18"/>
  <c r="AB100" i="10" s="1"/>
  <c r="AC100" i="10" s="1"/>
  <c r="O118" i="18"/>
  <c r="AB116" i="10" s="1"/>
  <c r="AC116" i="10" s="1"/>
  <c r="O134" i="18"/>
  <c r="AB132" i="10" s="1"/>
  <c r="AC132" i="10" s="1"/>
  <c r="O12" i="18"/>
  <c r="AB10" i="10" s="1"/>
  <c r="O67" i="18"/>
  <c r="AB65" i="10" s="1"/>
  <c r="AC65" i="10" s="1"/>
  <c r="O83" i="18"/>
  <c r="AB81" i="10" s="1"/>
  <c r="AC81" i="10" s="1"/>
  <c r="O99" i="18"/>
  <c r="AB97" i="10" s="1"/>
  <c r="AC97" i="10" s="1"/>
  <c r="O115" i="18"/>
  <c r="AB113" i="10" s="1"/>
  <c r="AC113" i="10" s="1"/>
  <c r="O131" i="18"/>
  <c r="AB129" i="10" s="1"/>
  <c r="AC129" i="10" s="1"/>
  <c r="O146" i="18"/>
  <c r="AB144" i="10" s="1"/>
  <c r="AC144" i="10" s="1"/>
  <c r="O154" i="18"/>
  <c r="AB152" i="10" s="1"/>
  <c r="AC152" i="10" s="1"/>
  <c r="O162" i="18"/>
  <c r="AB160" i="10" s="1"/>
  <c r="AC160" i="10" s="1"/>
  <c r="O170" i="18"/>
  <c r="AB168" i="10" s="1"/>
  <c r="AC168" i="10" s="1"/>
  <c r="O60" i="18"/>
  <c r="AB58" i="10" s="1"/>
  <c r="AC58" i="10" s="1"/>
  <c r="O72" i="18"/>
  <c r="AB70" i="10" s="1"/>
  <c r="AC70" i="10" s="1"/>
  <c r="O88" i="18"/>
  <c r="AB86" i="10" s="1"/>
  <c r="AC86" i="10" s="1"/>
  <c r="O104" i="18"/>
  <c r="AB102" i="10" s="1"/>
  <c r="AC102" i="10" s="1"/>
  <c r="O120" i="18"/>
  <c r="AB118" i="10" s="1"/>
  <c r="AC118" i="10" s="1"/>
  <c r="O136" i="18"/>
  <c r="AB134" i="10" s="1"/>
  <c r="AC134" i="10" s="1"/>
  <c r="O13" i="18"/>
  <c r="AB11" i="10" s="1"/>
  <c r="O21" i="18"/>
  <c r="AB19" i="10" s="1"/>
  <c r="O29" i="18"/>
  <c r="AB27" i="10" s="1"/>
  <c r="O37" i="18"/>
  <c r="AB35" i="10" s="1"/>
  <c r="O45" i="18"/>
  <c r="AB43" i="10" s="1"/>
  <c r="O53" i="18"/>
  <c r="AB51" i="10" s="1"/>
  <c r="AC51" i="10" s="1"/>
  <c r="O101" i="18"/>
  <c r="AB99" i="10" s="1"/>
  <c r="AC99" i="10" s="1"/>
  <c r="O74" i="18"/>
  <c r="AB72" i="10" s="1"/>
  <c r="AC72" i="10" s="1"/>
  <c r="O15" i="18"/>
  <c r="AB13" i="10" s="1"/>
  <c r="O28" i="18"/>
  <c r="AB26" i="10" s="1"/>
  <c r="O41" i="18"/>
  <c r="AB39" i="10" s="1"/>
  <c r="O54" i="18"/>
  <c r="AB52" i="10" s="1"/>
  <c r="AC52" i="10" s="1"/>
  <c r="O36" i="18"/>
  <c r="AB34" i="10" s="1"/>
  <c r="O85" i="18"/>
  <c r="AB83" i="10" s="1"/>
  <c r="AC83" i="10" s="1"/>
  <c r="O27" i="18"/>
  <c r="AB25" i="10" s="1"/>
  <c r="O117" i="18"/>
  <c r="AB115" i="10" s="1"/>
  <c r="AC115" i="10" s="1"/>
  <c r="O90" i="18"/>
  <c r="AB88" i="10" s="1"/>
  <c r="AC88" i="10" s="1"/>
  <c r="O17" i="18"/>
  <c r="AB15" i="10" s="1"/>
  <c r="O30" i="18"/>
  <c r="AB28" i="10" s="1"/>
  <c r="O43" i="18"/>
  <c r="AB41" i="10" s="1"/>
  <c r="O55" i="18"/>
  <c r="AB53" i="10" s="1"/>
  <c r="AC53" i="10" s="1"/>
  <c r="O133" i="18"/>
  <c r="AB131" i="10" s="1"/>
  <c r="AC131" i="10" s="1"/>
  <c r="O106" i="18"/>
  <c r="AB104" i="10" s="1"/>
  <c r="AC104" i="10" s="1"/>
  <c r="O19" i="18"/>
  <c r="AB17" i="10" s="1"/>
  <c r="O31" i="18"/>
  <c r="AB29" i="10" s="1"/>
  <c r="O44" i="18"/>
  <c r="AB42" i="10" s="1"/>
  <c r="O57" i="18"/>
  <c r="AB55" i="10" s="1"/>
  <c r="AC55" i="10" s="1"/>
  <c r="O163" i="18"/>
  <c r="AB161" i="10" s="1"/>
  <c r="AC161" i="10" s="1"/>
  <c r="O7" i="18"/>
  <c r="O23" i="18"/>
  <c r="AB21" i="10" s="1"/>
  <c r="O49" i="18"/>
  <c r="AB47" i="10" s="1"/>
  <c r="O64" i="18"/>
  <c r="AB62" i="10" s="1"/>
  <c r="AC62" i="10" s="1"/>
  <c r="O14" i="18"/>
  <c r="AB12" i="10" s="1"/>
  <c r="O52" i="18"/>
  <c r="AB50" i="10" s="1"/>
  <c r="O147" i="18"/>
  <c r="AB145" i="10" s="1"/>
  <c r="AC145" i="10" s="1"/>
  <c r="O122" i="18"/>
  <c r="AB120" i="10" s="1"/>
  <c r="AC120" i="10" s="1"/>
  <c r="O20" i="18"/>
  <c r="AB18" i="10" s="1"/>
  <c r="O33" i="18"/>
  <c r="AB31" i="10" s="1"/>
  <c r="O46" i="18"/>
  <c r="AB44" i="10" s="1"/>
  <c r="O155" i="18"/>
  <c r="AB153" i="10" s="1"/>
  <c r="AC153" i="10" s="1"/>
  <c r="O140" i="18"/>
  <c r="AB138" i="10" s="1"/>
  <c r="AC138" i="10" s="1"/>
  <c r="O22" i="18"/>
  <c r="AB20" i="10" s="1"/>
  <c r="O35" i="18"/>
  <c r="AB33" i="10" s="1"/>
  <c r="O47" i="18"/>
  <c r="AB45" i="10" s="1"/>
  <c r="O39" i="18"/>
  <c r="AB37" i="10" s="1"/>
  <c r="O69" i="18"/>
  <c r="AB67" i="10" s="1"/>
  <c r="AC67" i="10" s="1"/>
  <c r="O171" i="18"/>
  <c r="AB169" i="10" s="1"/>
  <c r="AC169" i="10" s="1"/>
  <c r="O11" i="18"/>
  <c r="AB9" i="10" s="1"/>
  <c r="O25" i="18"/>
  <c r="AB23" i="10" s="1"/>
  <c r="O38" i="18"/>
  <c r="AB36" i="10" s="1"/>
  <c r="O51" i="18"/>
  <c r="AB49" i="10" s="1"/>
  <c r="J58" i="18"/>
  <c r="O56" i="10" s="1"/>
  <c r="J66" i="18"/>
  <c r="O64" i="10" s="1"/>
  <c r="J74" i="18"/>
  <c r="O72" i="10" s="1"/>
  <c r="J82" i="18"/>
  <c r="O80" i="10" s="1"/>
  <c r="J90" i="18"/>
  <c r="O88" i="10" s="1"/>
  <c r="J98" i="18"/>
  <c r="O96" i="10" s="1"/>
  <c r="J106" i="18"/>
  <c r="O104" i="10" s="1"/>
  <c r="J114" i="18"/>
  <c r="O112" i="10" s="1"/>
  <c r="J122" i="18"/>
  <c r="O120" i="10" s="1"/>
  <c r="J130" i="18"/>
  <c r="O128" i="10" s="1"/>
  <c r="J138" i="18"/>
  <c r="O136" i="10" s="1"/>
  <c r="J171" i="18"/>
  <c r="O169" i="10" s="1"/>
  <c r="J177" i="18"/>
  <c r="O175" i="10" s="1"/>
  <c r="J173" i="18"/>
  <c r="O171" i="10" s="1"/>
  <c r="J166" i="18"/>
  <c r="O164" i="10" s="1"/>
  <c r="J59" i="18"/>
  <c r="O57" i="10" s="1"/>
  <c r="J67" i="18"/>
  <c r="O65" i="10" s="1"/>
  <c r="J75" i="18"/>
  <c r="O73" i="10" s="1"/>
  <c r="J83" i="18"/>
  <c r="O81" i="10" s="1"/>
  <c r="J91" i="18"/>
  <c r="O89" i="10" s="1"/>
  <c r="J99" i="18"/>
  <c r="O97" i="10" s="1"/>
  <c r="J107" i="18"/>
  <c r="O105" i="10" s="1"/>
  <c r="J115" i="18"/>
  <c r="O113" i="10" s="1"/>
  <c r="J123" i="18"/>
  <c r="O121" i="10" s="1"/>
  <c r="Q121" i="10" s="1"/>
  <c r="J131" i="18"/>
  <c r="O129" i="10" s="1"/>
  <c r="J139" i="18"/>
  <c r="O137" i="10" s="1"/>
  <c r="J169" i="18"/>
  <c r="O167" i="10" s="1"/>
  <c r="J152" i="18"/>
  <c r="O150" i="10" s="1"/>
  <c r="J143" i="18"/>
  <c r="O141" i="10" s="1"/>
  <c r="J168" i="18"/>
  <c r="O166" i="10" s="1"/>
  <c r="J60" i="18"/>
  <c r="O58" i="10" s="1"/>
  <c r="J68" i="18"/>
  <c r="O66" i="10" s="1"/>
  <c r="J76" i="18"/>
  <c r="O74" i="10" s="1"/>
  <c r="J84" i="18"/>
  <c r="O82" i="10" s="1"/>
  <c r="J92" i="18"/>
  <c r="O90" i="10" s="1"/>
  <c r="J100" i="18"/>
  <c r="O98" i="10" s="1"/>
  <c r="J108" i="18"/>
  <c r="O106" i="10" s="1"/>
  <c r="J116" i="18"/>
  <c r="O114" i="10" s="1"/>
  <c r="J124" i="18"/>
  <c r="O122" i="10" s="1"/>
  <c r="J132" i="18"/>
  <c r="O130" i="10" s="1"/>
  <c r="J140" i="18"/>
  <c r="O138" i="10" s="1"/>
  <c r="J175" i="18"/>
  <c r="O173" i="10" s="1"/>
  <c r="J160" i="18"/>
  <c r="O158" i="10" s="1"/>
  <c r="J147" i="18"/>
  <c r="O145" i="10" s="1"/>
  <c r="J170" i="18"/>
  <c r="O168" i="10" s="1"/>
  <c r="J61" i="18"/>
  <c r="O59" i="10" s="1"/>
  <c r="J69" i="18"/>
  <c r="O67" i="10" s="1"/>
  <c r="J77" i="18"/>
  <c r="O75" i="10" s="1"/>
  <c r="J85" i="18"/>
  <c r="O83" i="10" s="1"/>
  <c r="J93" i="18"/>
  <c r="O91" i="10" s="1"/>
  <c r="J101" i="18"/>
  <c r="O99" i="10" s="1"/>
  <c r="J109" i="18"/>
  <c r="O107" i="10" s="1"/>
  <c r="J117" i="18"/>
  <c r="O115" i="10" s="1"/>
  <c r="J125" i="18"/>
  <c r="O123" i="10" s="1"/>
  <c r="J133" i="18"/>
  <c r="O131" i="10" s="1"/>
  <c r="J141" i="18"/>
  <c r="O139" i="10" s="1"/>
  <c r="J163" i="18"/>
  <c r="O161" i="10" s="1"/>
  <c r="J176" i="18"/>
  <c r="O174" i="10" s="1"/>
  <c r="J151" i="18"/>
  <c r="O149" i="10" s="1"/>
  <c r="J172" i="18"/>
  <c r="O170" i="10" s="1"/>
  <c r="J62" i="18"/>
  <c r="O60" i="10" s="1"/>
  <c r="J70" i="18"/>
  <c r="O68" i="10" s="1"/>
  <c r="J78" i="18"/>
  <c r="O76" i="10" s="1"/>
  <c r="J86" i="18"/>
  <c r="O84" i="10" s="1"/>
  <c r="J94" i="18"/>
  <c r="O92" i="10" s="1"/>
  <c r="J102" i="18"/>
  <c r="O100" i="10" s="1"/>
  <c r="J110" i="18"/>
  <c r="O108" i="10" s="1"/>
  <c r="J118" i="18"/>
  <c r="O116" i="10" s="1"/>
  <c r="J126" i="18"/>
  <c r="O124" i="10" s="1"/>
  <c r="J134" i="18"/>
  <c r="O132" i="10" s="1"/>
  <c r="J142" i="18"/>
  <c r="O140" i="10" s="1"/>
  <c r="J146" i="18"/>
  <c r="O144" i="10" s="1"/>
  <c r="J161" i="18"/>
  <c r="O159" i="10" s="1"/>
  <c r="J155" i="18"/>
  <c r="O153" i="10" s="1"/>
  <c r="J174" i="18"/>
  <c r="O172" i="10" s="1"/>
  <c r="J63" i="18"/>
  <c r="O61" i="10" s="1"/>
  <c r="J71" i="18"/>
  <c r="O69" i="10" s="1"/>
  <c r="J79" i="18"/>
  <c r="O77" i="10" s="1"/>
  <c r="J87" i="18"/>
  <c r="O85" i="10" s="1"/>
  <c r="J95" i="18"/>
  <c r="O93" i="10" s="1"/>
  <c r="J103" i="18"/>
  <c r="O101" i="10" s="1"/>
  <c r="J111" i="18"/>
  <c r="O109" i="10" s="1"/>
  <c r="J119" i="18"/>
  <c r="O117" i="10" s="1"/>
  <c r="J127" i="18"/>
  <c r="O125" i="10" s="1"/>
  <c r="J135" i="18"/>
  <c r="O133" i="10" s="1"/>
  <c r="J144" i="18"/>
  <c r="O142" i="10" s="1"/>
  <c r="J150" i="18"/>
  <c r="O148" i="10" s="1"/>
  <c r="J145" i="18"/>
  <c r="O143" i="10" s="1"/>
  <c r="J159" i="18"/>
  <c r="O157" i="10" s="1"/>
  <c r="J148" i="18"/>
  <c r="O146" i="10" s="1"/>
  <c r="J64" i="18"/>
  <c r="O62" i="10" s="1"/>
  <c r="J72" i="18"/>
  <c r="O70" i="10" s="1"/>
  <c r="J80" i="18"/>
  <c r="O78" i="10" s="1"/>
  <c r="J88" i="18"/>
  <c r="O86" i="10" s="1"/>
  <c r="J96" i="18"/>
  <c r="O94" i="10" s="1"/>
  <c r="J104" i="18"/>
  <c r="O102" i="10" s="1"/>
  <c r="J112" i="18"/>
  <c r="O110" i="10" s="1"/>
  <c r="J120" i="18"/>
  <c r="O118" i="10" s="1"/>
  <c r="J128" i="18"/>
  <c r="O126" i="10" s="1"/>
  <c r="J136" i="18"/>
  <c r="O134" i="10" s="1"/>
  <c r="J149" i="18"/>
  <c r="O147" i="10" s="1"/>
  <c r="J154" i="18"/>
  <c r="O152" i="10" s="1"/>
  <c r="J153" i="18"/>
  <c r="O151" i="10" s="1"/>
  <c r="J162" i="18"/>
  <c r="O160" i="10" s="1"/>
  <c r="J156" i="18"/>
  <c r="O154" i="10" s="1"/>
  <c r="J65" i="18"/>
  <c r="O63" i="10" s="1"/>
  <c r="J129" i="18"/>
  <c r="O127" i="10" s="1"/>
  <c r="J14" i="18"/>
  <c r="J22" i="18"/>
  <c r="J30" i="18"/>
  <c r="J38" i="18"/>
  <c r="J46" i="18"/>
  <c r="O44" i="10" s="1"/>
  <c r="J54" i="18"/>
  <c r="O52" i="10" s="1"/>
  <c r="J164" i="18"/>
  <c r="O162" i="10" s="1"/>
  <c r="J11" i="18"/>
  <c r="J27" i="18"/>
  <c r="J43" i="18"/>
  <c r="J37" i="18"/>
  <c r="J53" i="18"/>
  <c r="O51" i="10" s="1"/>
  <c r="J73" i="18"/>
  <c r="O71" i="10" s="1"/>
  <c r="Q71" i="10" s="1"/>
  <c r="J137" i="18"/>
  <c r="O135" i="10" s="1"/>
  <c r="J15" i="18"/>
  <c r="J23" i="18"/>
  <c r="J31" i="18"/>
  <c r="J39" i="18"/>
  <c r="J47" i="18"/>
  <c r="O45" i="10" s="1"/>
  <c r="J55" i="18"/>
  <c r="O53" i="10" s="1"/>
  <c r="J29" i="18"/>
  <c r="J81" i="18"/>
  <c r="O79" i="10" s="1"/>
  <c r="J165" i="18"/>
  <c r="O163" i="10" s="1"/>
  <c r="J8" i="18"/>
  <c r="J16" i="18"/>
  <c r="J24" i="18"/>
  <c r="J32" i="18"/>
  <c r="J40" i="18"/>
  <c r="J48" i="18"/>
  <c r="O46" i="10" s="1"/>
  <c r="J56" i="18"/>
  <c r="O54" i="10" s="1"/>
  <c r="J105" i="18"/>
  <c r="O103" i="10" s="1"/>
  <c r="J19" i="18"/>
  <c r="J35" i="18"/>
  <c r="J51" i="18"/>
  <c r="O49" i="10" s="1"/>
  <c r="J21" i="18"/>
  <c r="J45" i="18"/>
  <c r="O43" i="10" s="1"/>
  <c r="J89" i="18"/>
  <c r="O87" i="10" s="1"/>
  <c r="J158" i="18"/>
  <c r="O156" i="10" s="1"/>
  <c r="J9" i="18"/>
  <c r="J17" i="18"/>
  <c r="J25" i="18"/>
  <c r="J33" i="18"/>
  <c r="J41" i="18"/>
  <c r="J49" i="18"/>
  <c r="O47" i="10" s="1"/>
  <c r="J57" i="18"/>
  <c r="O55" i="10" s="1"/>
  <c r="J97" i="18"/>
  <c r="O95" i="10" s="1"/>
  <c r="J167" i="18"/>
  <c r="O165" i="10" s="1"/>
  <c r="J10" i="18"/>
  <c r="J18" i="18"/>
  <c r="J26" i="18"/>
  <c r="J34" i="18"/>
  <c r="J42" i="18"/>
  <c r="J50" i="18"/>
  <c r="O48" i="10" s="1"/>
  <c r="J7" i="18"/>
  <c r="J121" i="18"/>
  <c r="O119" i="10" s="1"/>
  <c r="J113" i="18"/>
  <c r="O111" i="10" s="1"/>
  <c r="J157" i="18"/>
  <c r="O155" i="10" s="1"/>
  <c r="J12" i="18"/>
  <c r="J20" i="18"/>
  <c r="J28" i="18"/>
  <c r="J36" i="18"/>
  <c r="J44" i="18"/>
  <c r="J52" i="18"/>
  <c r="O50" i="10" s="1"/>
  <c r="J13" i="18"/>
  <c r="M54" i="18"/>
  <c r="V52" i="10" s="1"/>
  <c r="M46" i="18"/>
  <c r="V44" i="10" s="1"/>
  <c r="M38" i="18"/>
  <c r="V36" i="10" s="1"/>
  <c r="M30" i="18"/>
  <c r="V28" i="10" s="1"/>
  <c r="M22" i="18"/>
  <c r="V20" i="10" s="1"/>
  <c r="M14" i="18"/>
  <c r="V12" i="10" s="1"/>
  <c r="L57" i="18"/>
  <c r="U55" i="10" s="1"/>
  <c r="L49" i="18"/>
  <c r="U47" i="10" s="1"/>
  <c r="L41" i="18"/>
  <c r="L33" i="18"/>
  <c r="L25" i="18"/>
  <c r="L17" i="18"/>
  <c r="L9" i="18"/>
  <c r="P52" i="18"/>
  <c r="AG50" i="10" s="1"/>
  <c r="P44" i="18"/>
  <c r="P36" i="18"/>
  <c r="P28" i="18"/>
  <c r="P20" i="18"/>
  <c r="P12" i="18"/>
  <c r="K55" i="18"/>
  <c r="P53" i="10" s="1"/>
  <c r="Q53" i="10" s="1"/>
  <c r="K47" i="18"/>
  <c r="P45" i="10" s="1"/>
  <c r="K39" i="18"/>
  <c r="P37" i="10" s="1"/>
  <c r="K31" i="18"/>
  <c r="P29" i="10" s="1"/>
  <c r="K23" i="18"/>
  <c r="P21" i="10" s="1"/>
  <c r="K15" i="18"/>
  <c r="P13" i="10" s="1"/>
  <c r="K169" i="18"/>
  <c r="P167" i="10" s="1"/>
  <c r="K153" i="18"/>
  <c r="P151" i="10" s="1"/>
  <c r="K126" i="18"/>
  <c r="P124" i="10" s="1"/>
  <c r="K94" i="18"/>
  <c r="P92" i="10" s="1"/>
  <c r="K137" i="18"/>
  <c r="P135" i="10" s="1"/>
  <c r="K105" i="18"/>
  <c r="P103" i="10" s="1"/>
  <c r="M162" i="18"/>
  <c r="V160" i="10" s="1"/>
  <c r="M158" i="18"/>
  <c r="V156" i="10" s="1"/>
  <c r="M142" i="18"/>
  <c r="V140" i="10" s="1"/>
  <c r="M126" i="18"/>
  <c r="V124" i="10" s="1"/>
  <c r="M103" i="18"/>
  <c r="V101" i="10" s="1"/>
  <c r="M71" i="18"/>
  <c r="V69" i="10" s="1"/>
  <c r="P161" i="18"/>
  <c r="AG159" i="10" s="1"/>
  <c r="P127" i="18"/>
  <c r="AG125" i="10" s="1"/>
  <c r="P95" i="18"/>
  <c r="AG93" i="10" s="1"/>
  <c r="P63" i="18"/>
  <c r="AG61" i="10" s="1"/>
  <c r="L167" i="18"/>
  <c r="U165" i="10" s="1"/>
  <c r="L119" i="18"/>
  <c r="U117" i="10" s="1"/>
  <c r="L87" i="18"/>
  <c r="U85" i="10" s="1"/>
  <c r="M135" i="18"/>
  <c r="V133" i="10" s="1"/>
  <c r="D14" i="14"/>
  <c r="D17" i="14"/>
  <c r="C19" i="14"/>
  <c r="K64" i="18"/>
  <c r="P62" i="10" s="1"/>
  <c r="K77" i="18"/>
  <c r="P75" i="10" s="1"/>
  <c r="K93" i="18"/>
  <c r="P91" i="10" s="1"/>
  <c r="K109" i="18"/>
  <c r="P107" i="10" s="1"/>
  <c r="K125" i="18"/>
  <c r="P123" i="10" s="1"/>
  <c r="K140" i="18"/>
  <c r="P138" i="10" s="1"/>
  <c r="K82" i="18"/>
  <c r="P80" i="10" s="1"/>
  <c r="K98" i="18"/>
  <c r="P96" i="10" s="1"/>
  <c r="K114" i="18"/>
  <c r="P112" i="10" s="1"/>
  <c r="K130" i="18"/>
  <c r="P128" i="10" s="1"/>
  <c r="K147" i="18"/>
  <c r="P145" i="10" s="1"/>
  <c r="K155" i="18"/>
  <c r="P153" i="10" s="1"/>
  <c r="K163" i="18"/>
  <c r="P161" i="10" s="1"/>
  <c r="K171" i="18"/>
  <c r="P169" i="10" s="1"/>
  <c r="K139" i="18"/>
  <c r="P137" i="10" s="1"/>
  <c r="K65" i="18"/>
  <c r="P63" i="10" s="1"/>
  <c r="K79" i="18"/>
  <c r="P77" i="10" s="1"/>
  <c r="K95" i="18"/>
  <c r="P93" i="10" s="1"/>
  <c r="K111" i="18"/>
  <c r="P109" i="10" s="1"/>
  <c r="K127" i="18"/>
  <c r="P125" i="10" s="1"/>
  <c r="K68" i="18"/>
  <c r="P66" i="10" s="1"/>
  <c r="K84" i="18"/>
  <c r="P82" i="10" s="1"/>
  <c r="K100" i="18"/>
  <c r="P98" i="10" s="1"/>
  <c r="K116" i="18"/>
  <c r="P114" i="10" s="1"/>
  <c r="K132" i="18"/>
  <c r="P130" i="10" s="1"/>
  <c r="K148" i="18"/>
  <c r="P146" i="10" s="1"/>
  <c r="K156" i="18"/>
  <c r="P154" i="10" s="1"/>
  <c r="K164" i="18"/>
  <c r="P162" i="10" s="1"/>
  <c r="K172" i="18"/>
  <c r="P170" i="10" s="1"/>
  <c r="K138" i="18"/>
  <c r="P136" i="10" s="1"/>
  <c r="K60" i="18"/>
  <c r="P58" i="10" s="1"/>
  <c r="K69" i="18"/>
  <c r="P67" i="10" s="1"/>
  <c r="K85" i="18"/>
  <c r="P83" i="10" s="1"/>
  <c r="K101" i="18"/>
  <c r="P99" i="10" s="1"/>
  <c r="K117" i="18"/>
  <c r="P115" i="10" s="1"/>
  <c r="K133" i="18"/>
  <c r="P131" i="10" s="1"/>
  <c r="K74" i="18"/>
  <c r="P72" i="10" s="1"/>
  <c r="K90" i="18"/>
  <c r="P88" i="10" s="1"/>
  <c r="K106" i="18"/>
  <c r="P104" i="10" s="1"/>
  <c r="K122" i="18"/>
  <c r="P120" i="10" s="1"/>
  <c r="K143" i="18"/>
  <c r="P141" i="10" s="1"/>
  <c r="K151" i="18"/>
  <c r="P149" i="10" s="1"/>
  <c r="K159" i="18"/>
  <c r="P157" i="10" s="1"/>
  <c r="K167" i="18"/>
  <c r="P165" i="10" s="1"/>
  <c r="K175" i="18"/>
  <c r="P173" i="10" s="1"/>
  <c r="K61" i="18"/>
  <c r="P59" i="10" s="1"/>
  <c r="K71" i="18"/>
  <c r="P69" i="10" s="1"/>
  <c r="K87" i="18"/>
  <c r="P85" i="10" s="1"/>
  <c r="K103" i="18"/>
  <c r="P101" i="10" s="1"/>
  <c r="K119" i="18"/>
  <c r="P117" i="10" s="1"/>
  <c r="K135" i="18"/>
  <c r="P133" i="10" s="1"/>
  <c r="K76" i="18"/>
  <c r="P74" i="10" s="1"/>
  <c r="K92" i="18"/>
  <c r="P90" i="10" s="1"/>
  <c r="K108" i="18"/>
  <c r="P106" i="10" s="1"/>
  <c r="K124" i="18"/>
  <c r="P122" i="10" s="1"/>
  <c r="K144" i="18"/>
  <c r="P142" i="10" s="1"/>
  <c r="K152" i="18"/>
  <c r="P150" i="10" s="1"/>
  <c r="K160" i="18"/>
  <c r="P158" i="10" s="1"/>
  <c r="K168" i="18"/>
  <c r="P166" i="10" s="1"/>
  <c r="K176" i="18"/>
  <c r="P174" i="10" s="1"/>
  <c r="M53" i="18"/>
  <c r="V51" i="10" s="1"/>
  <c r="M45" i="18"/>
  <c r="V43" i="10" s="1"/>
  <c r="M37" i="18"/>
  <c r="V35" i="10" s="1"/>
  <c r="M29" i="18"/>
  <c r="V27" i="10" s="1"/>
  <c r="M21" i="18"/>
  <c r="V19" i="10" s="1"/>
  <c r="M13" i="18"/>
  <c r="V11" i="10" s="1"/>
  <c r="P51" i="18"/>
  <c r="AG49" i="10" s="1"/>
  <c r="P43" i="18"/>
  <c r="P35" i="18"/>
  <c r="P27" i="18"/>
  <c r="P19" i="18"/>
  <c r="P11" i="18"/>
  <c r="K54" i="18"/>
  <c r="P52" i="10" s="1"/>
  <c r="K46" i="18"/>
  <c r="P44" i="10" s="1"/>
  <c r="K38" i="18"/>
  <c r="P36" i="10" s="1"/>
  <c r="K30" i="18"/>
  <c r="P28" i="10" s="1"/>
  <c r="K22" i="18"/>
  <c r="P20" i="10" s="1"/>
  <c r="K14" i="18"/>
  <c r="P12" i="10" s="1"/>
  <c r="K166" i="18"/>
  <c r="P164" i="10" s="1"/>
  <c r="K150" i="18"/>
  <c r="P148" i="10" s="1"/>
  <c r="K120" i="18"/>
  <c r="P118" i="10" s="1"/>
  <c r="K88" i="18"/>
  <c r="P86" i="10" s="1"/>
  <c r="K131" i="18"/>
  <c r="P129" i="10" s="1"/>
  <c r="K99" i="18"/>
  <c r="P97" i="10" s="1"/>
  <c r="K67" i="18"/>
  <c r="P65" i="10" s="1"/>
  <c r="M166" i="18"/>
  <c r="V164" i="10" s="1"/>
  <c r="M155" i="18"/>
  <c r="V153" i="10" s="1"/>
  <c r="M139" i="18"/>
  <c r="V137" i="10" s="1"/>
  <c r="M123" i="18"/>
  <c r="V121" i="10" s="1"/>
  <c r="M102" i="18"/>
  <c r="V100" i="10" s="1"/>
  <c r="M70" i="18"/>
  <c r="V68" i="10" s="1"/>
  <c r="P160" i="18"/>
  <c r="AG158" i="10" s="1"/>
  <c r="P126" i="18"/>
  <c r="AG124" i="10" s="1"/>
  <c r="P94" i="18"/>
  <c r="AG92" i="10" s="1"/>
  <c r="P62" i="18"/>
  <c r="AG60" i="10" s="1"/>
  <c r="L165" i="18"/>
  <c r="U163" i="10" s="1"/>
  <c r="L118" i="18"/>
  <c r="U116" i="10" s="1"/>
  <c r="L86" i="18"/>
  <c r="U84" i="10" s="1"/>
  <c r="N4" i="18"/>
  <c r="I44" i="10"/>
  <c r="K44" i="10" s="1"/>
  <c r="X44" i="10"/>
  <c r="Z44" i="10" s="1"/>
  <c r="C20" i="9"/>
  <c r="E17" i="8" s="1"/>
  <c r="H17" i="8"/>
  <c r="G16" i="8"/>
  <c r="G15" i="8"/>
  <c r="Z47" i="10"/>
  <c r="Z43" i="10"/>
  <c r="Z48" i="10"/>
  <c r="AL43" i="10"/>
  <c r="N45" i="10"/>
  <c r="Z49" i="10"/>
  <c r="Z45" i="10"/>
  <c r="N48" i="10"/>
  <c r="N44" i="10"/>
  <c r="N50" i="10"/>
  <c r="N46" i="10"/>
  <c r="N49" i="10"/>
  <c r="AL49" i="10"/>
  <c r="AL48" i="10"/>
  <c r="Q4" i="10"/>
  <c r="AL50" i="10"/>
  <c r="AL46" i="10"/>
  <c r="N47" i="10"/>
  <c r="N43" i="10"/>
  <c r="Z50" i="10"/>
  <c r="Z46" i="10"/>
  <c r="AL47" i="10"/>
  <c r="AL45" i="10"/>
  <c r="AL44" i="10"/>
  <c r="H10" i="8"/>
  <c r="G14" i="8"/>
  <c r="L14" i="8" s="1"/>
  <c r="G13" i="8"/>
  <c r="G115" i="8"/>
  <c r="K115" i="8" s="1"/>
  <c r="L115" i="8" s="1"/>
  <c r="F115" i="8" s="1"/>
  <c r="D115" i="8" s="1"/>
  <c r="G100" i="8"/>
  <c r="K100" i="8" s="1"/>
  <c r="G105" i="8"/>
  <c r="K105" i="8" s="1"/>
  <c r="L105" i="8" s="1"/>
  <c r="F105" i="8" s="1"/>
  <c r="D105" i="8" s="1"/>
  <c r="G94" i="8"/>
  <c r="K94" i="8" s="1"/>
  <c r="L94" i="8" s="1"/>
  <c r="F94" i="8" s="1"/>
  <c r="D94" i="8" s="1"/>
  <c r="G121" i="8"/>
  <c r="K121" i="8" s="1"/>
  <c r="L121" i="8" s="1"/>
  <c r="F121" i="8" s="1"/>
  <c r="D121" i="8" s="1"/>
  <c r="G90" i="8"/>
  <c r="K90" i="8" s="1"/>
  <c r="L90" i="8" s="1"/>
  <c r="F90" i="8" s="1"/>
  <c r="D90" i="8" s="1"/>
  <c r="G99" i="8"/>
  <c r="K99" i="8" s="1"/>
  <c r="G110" i="8"/>
  <c r="K110" i="8" s="1"/>
  <c r="L110" i="8" s="1"/>
  <c r="G119" i="8"/>
  <c r="K119" i="8" s="1"/>
  <c r="L119" i="8" s="1"/>
  <c r="F119" i="8" s="1"/>
  <c r="D119" i="8" s="1"/>
  <c r="G106" i="8"/>
  <c r="K106" i="8" s="1"/>
  <c r="L106" i="8" s="1"/>
  <c r="F106" i="8" s="1"/>
  <c r="D106" i="8" s="1"/>
  <c r="G104" i="8"/>
  <c r="K104" i="8" s="1"/>
  <c r="L104" i="8" s="1"/>
  <c r="F104" i="8" s="1"/>
  <c r="D104" i="8" s="1"/>
  <c r="G89" i="8"/>
  <c r="K89" i="8" s="1"/>
  <c r="L89" i="8" s="1"/>
  <c r="G96" i="8"/>
  <c r="K96" i="8" s="1"/>
  <c r="L96" i="8" s="1"/>
  <c r="F96" i="8" s="1"/>
  <c r="D96" i="8" s="1"/>
  <c r="G116" i="8"/>
  <c r="K116" i="8" s="1"/>
  <c r="L116" i="8" s="1"/>
  <c r="F116" i="8" s="1"/>
  <c r="D116" i="8" s="1"/>
  <c r="G120" i="8"/>
  <c r="K120" i="8" s="1"/>
  <c r="L120" i="8" s="1"/>
  <c r="F120" i="8" s="1"/>
  <c r="D120" i="8" s="1"/>
  <c r="G109" i="8"/>
  <c r="K109" i="8" s="1"/>
  <c r="L109" i="8" s="1"/>
  <c r="F109" i="8" s="1"/>
  <c r="D109" i="8" s="1"/>
  <c r="G95" i="8"/>
  <c r="K95" i="8" s="1"/>
  <c r="F121" i="9"/>
  <c r="I118" i="8" s="1"/>
  <c r="G111" i="8"/>
  <c r="K111" i="8" s="1"/>
  <c r="L111" i="8" s="1"/>
  <c r="F111" i="8" s="1"/>
  <c r="D111" i="8" s="1"/>
  <c r="G114" i="8"/>
  <c r="K114" i="8" s="1"/>
  <c r="G101" i="8"/>
  <c r="K101" i="8" s="1"/>
  <c r="G91" i="8"/>
  <c r="K91" i="8" s="1"/>
  <c r="E116" i="9"/>
  <c r="H113" i="8" s="1"/>
  <c r="E121" i="9"/>
  <c r="H118" i="8" s="1"/>
  <c r="F111" i="9"/>
  <c r="I108" i="8" s="1"/>
  <c r="F116" i="9"/>
  <c r="I113" i="8" s="1"/>
  <c r="E111" i="9"/>
  <c r="H108" i="8" s="1"/>
  <c r="E106" i="9"/>
  <c r="H103" i="8" s="1"/>
  <c r="F106" i="9"/>
  <c r="I103" i="8" s="1"/>
  <c r="F96" i="9"/>
  <c r="I93" i="8" s="1"/>
  <c r="E101" i="9"/>
  <c r="H98" i="8" s="1"/>
  <c r="F101" i="9"/>
  <c r="I98" i="8" s="1"/>
  <c r="E96" i="9"/>
  <c r="H93" i="8" s="1"/>
  <c r="F91" i="9"/>
  <c r="I88" i="8" s="1"/>
  <c r="E91" i="9"/>
  <c r="H88" i="8" s="1"/>
  <c r="G29" i="8"/>
  <c r="F29" i="8" s="1"/>
  <c r="D29" i="8" s="1"/>
  <c r="G48" i="8"/>
  <c r="K48" i="8" s="1"/>
  <c r="G28" i="8"/>
  <c r="F28" i="8" s="1"/>
  <c r="D28" i="8" s="1"/>
  <c r="K43" i="10"/>
  <c r="K45" i="10"/>
  <c r="K46" i="10"/>
  <c r="K47" i="10"/>
  <c r="K48" i="10"/>
  <c r="K49" i="10"/>
  <c r="K50" i="10"/>
  <c r="K4" i="10"/>
  <c r="Q135" i="10" l="1"/>
  <c r="Q89" i="10"/>
  <c r="Q144" i="10"/>
  <c r="Q108" i="10"/>
  <c r="W101" i="10"/>
  <c r="Q55" i="10"/>
  <c r="Q126" i="10"/>
  <c r="W163" i="10"/>
  <c r="AI116" i="10"/>
  <c r="Q163" i="10"/>
  <c r="AI51" i="10"/>
  <c r="AI52" i="10"/>
  <c r="AI60" i="10"/>
  <c r="W171" i="10"/>
  <c r="Q105" i="10"/>
  <c r="W60" i="10"/>
  <c r="AI85" i="10"/>
  <c r="W148" i="10"/>
  <c r="Q171" i="10"/>
  <c r="W116" i="10"/>
  <c r="Q147" i="10"/>
  <c r="W76" i="10"/>
  <c r="W52" i="10"/>
  <c r="AI92" i="10"/>
  <c r="Q73" i="10"/>
  <c r="Q64" i="10"/>
  <c r="Q48" i="10"/>
  <c r="AI61" i="10"/>
  <c r="Q134" i="10"/>
  <c r="Q160" i="10"/>
  <c r="Q57" i="10"/>
  <c r="W77" i="10"/>
  <c r="Q47" i="10"/>
  <c r="W117" i="10"/>
  <c r="Q132" i="10"/>
  <c r="W140" i="10"/>
  <c r="W79" i="10"/>
  <c r="W70" i="10"/>
  <c r="W63" i="10"/>
  <c r="Q50" i="10"/>
  <c r="W139" i="10"/>
  <c r="Q172" i="10"/>
  <c r="W159" i="10"/>
  <c r="Q84" i="10"/>
  <c r="W61" i="10"/>
  <c r="W103" i="10"/>
  <c r="W161" i="10"/>
  <c r="W129" i="10"/>
  <c r="W136" i="10"/>
  <c r="W80" i="10"/>
  <c r="W134" i="10"/>
  <c r="W156" i="10"/>
  <c r="Q116" i="10"/>
  <c r="AI150" i="10"/>
  <c r="W144" i="10"/>
  <c r="W120" i="10"/>
  <c r="W147" i="10"/>
  <c r="Q43" i="10"/>
  <c r="Q87" i="10"/>
  <c r="W169" i="10"/>
  <c r="W87" i="10"/>
  <c r="Q78" i="10"/>
  <c r="Q111" i="10"/>
  <c r="Q140" i="10"/>
  <c r="Q68" i="10"/>
  <c r="W100" i="10"/>
  <c r="Q110" i="10"/>
  <c r="Q56" i="10"/>
  <c r="W145" i="10"/>
  <c r="Q86" i="10"/>
  <c r="W64" i="10"/>
  <c r="W127" i="10"/>
  <c r="W118" i="10"/>
  <c r="W126" i="10"/>
  <c r="W62" i="10"/>
  <c r="AI55" i="10"/>
  <c r="W108" i="10"/>
  <c r="W104" i="10"/>
  <c r="W94" i="10"/>
  <c r="Q100" i="10"/>
  <c r="Q136" i="10"/>
  <c r="Q90" i="10"/>
  <c r="Q72" i="10"/>
  <c r="AI159" i="10"/>
  <c r="Q159" i="10"/>
  <c r="Q46" i="10"/>
  <c r="Q139" i="10"/>
  <c r="AI151" i="10"/>
  <c r="AI124" i="10"/>
  <c r="W146" i="10"/>
  <c r="Q158" i="10"/>
  <c r="Q117" i="10"/>
  <c r="Q149" i="10"/>
  <c r="Q99" i="10"/>
  <c r="Q146" i="10"/>
  <c r="W124" i="10"/>
  <c r="W125" i="10"/>
  <c r="W128" i="10"/>
  <c r="W88" i="10"/>
  <c r="W78" i="10"/>
  <c r="W150" i="10"/>
  <c r="W109" i="10"/>
  <c r="Q60" i="10"/>
  <c r="W173" i="10"/>
  <c r="Q175" i="10"/>
  <c r="W54" i="10"/>
  <c r="Q173" i="10"/>
  <c r="W138" i="10"/>
  <c r="Q94" i="10"/>
  <c r="W143" i="10"/>
  <c r="AI158" i="10"/>
  <c r="Q166" i="10"/>
  <c r="Q133" i="10"/>
  <c r="Q113" i="10"/>
  <c r="W168" i="10"/>
  <c r="Q127" i="10"/>
  <c r="Q80" i="10"/>
  <c r="W53" i="10"/>
  <c r="Q97" i="10"/>
  <c r="Q74" i="10"/>
  <c r="W166" i="10"/>
  <c r="Q131" i="10"/>
  <c r="Q143" i="10"/>
  <c r="AI84" i="10"/>
  <c r="W96" i="10"/>
  <c r="W95" i="10"/>
  <c r="W86" i="10"/>
  <c r="Q77" i="10"/>
  <c r="Q49" i="10"/>
  <c r="W137" i="10"/>
  <c r="Q148" i="10"/>
  <c r="Q85" i="10"/>
  <c r="Q67" i="10"/>
  <c r="Q155" i="10"/>
  <c r="Q164" i="10"/>
  <c r="Q122" i="10"/>
  <c r="Q104" i="10"/>
  <c r="Q58" i="10"/>
  <c r="W164" i="10"/>
  <c r="Q156" i="10"/>
  <c r="Q79" i="10"/>
  <c r="Q161" i="10"/>
  <c r="Q138" i="10"/>
  <c r="Q119" i="10"/>
  <c r="W92" i="10"/>
  <c r="Q129" i="10"/>
  <c r="Q157" i="10"/>
  <c r="Q154" i="10"/>
  <c r="Q92" i="10"/>
  <c r="Q93" i="10"/>
  <c r="W152" i="10"/>
  <c r="Q52" i="10"/>
  <c r="Q101" i="10"/>
  <c r="Q83" i="10"/>
  <c r="Q120" i="10"/>
  <c r="W68" i="10"/>
  <c r="W84" i="10"/>
  <c r="Q65" i="10"/>
  <c r="W55" i="10"/>
  <c r="Q141" i="10"/>
  <c r="Q107" i="10"/>
  <c r="Q98" i="10"/>
  <c r="W142" i="10"/>
  <c r="AI125" i="10"/>
  <c r="Q165" i="10"/>
  <c r="Q162" i="10"/>
  <c r="Q153" i="10"/>
  <c r="Q150" i="10"/>
  <c r="Q62" i="10"/>
  <c r="Q151" i="10"/>
  <c r="Q142" i="10"/>
  <c r="Q114" i="10"/>
  <c r="Q167" i="10"/>
  <c r="AI117" i="10"/>
  <c r="Q168" i="10"/>
  <c r="Q95" i="10"/>
  <c r="Q61" i="10"/>
  <c r="Q123" i="10"/>
  <c r="Q96" i="10"/>
  <c r="W69" i="10"/>
  <c r="Q76" i="10"/>
  <c r="W113" i="10"/>
  <c r="W160" i="10"/>
  <c r="W157" i="10"/>
  <c r="W112" i="10"/>
  <c r="W174" i="10"/>
  <c r="Q69" i="10"/>
  <c r="AI54" i="10"/>
  <c r="AI141" i="10"/>
  <c r="AI75" i="10"/>
  <c r="Q125" i="10"/>
  <c r="Q170" i="10"/>
  <c r="Q169" i="10"/>
  <c r="W132" i="10"/>
  <c r="Q82" i="10"/>
  <c r="Q128" i="10"/>
  <c r="AI108" i="10"/>
  <c r="W149" i="10"/>
  <c r="W165" i="10"/>
  <c r="AI100" i="10"/>
  <c r="W162" i="10"/>
  <c r="W167" i="10"/>
  <c r="AI66" i="10"/>
  <c r="AI121" i="10"/>
  <c r="AI112" i="10"/>
  <c r="AI135" i="10"/>
  <c r="AI168" i="10"/>
  <c r="AI102" i="10"/>
  <c r="W133" i="10"/>
  <c r="Q106" i="10"/>
  <c r="Q59" i="10"/>
  <c r="Q88" i="10"/>
  <c r="AI166" i="10"/>
  <c r="AI138" i="10"/>
  <c r="P4" i="18"/>
  <c r="Q103" i="10"/>
  <c r="Q63" i="10"/>
  <c r="Q118" i="10"/>
  <c r="Q109" i="10"/>
  <c r="Q174" i="10"/>
  <c r="Q91" i="10"/>
  <c r="Q137" i="10"/>
  <c r="Q81" i="10"/>
  <c r="W155" i="10"/>
  <c r="W82" i="10"/>
  <c r="W73" i="10"/>
  <c r="W72" i="10"/>
  <c r="W71" i="10"/>
  <c r="AI167" i="10"/>
  <c r="Q115" i="10"/>
  <c r="Q145" i="10"/>
  <c r="Q45" i="10"/>
  <c r="L4" i="18"/>
  <c r="Q44" i="10"/>
  <c r="Q102" i="10"/>
  <c r="Q75" i="10"/>
  <c r="Q130" i="10"/>
  <c r="Q66" i="10"/>
  <c r="Q112" i="10"/>
  <c r="AI101" i="10"/>
  <c r="W85" i="10"/>
  <c r="Q124" i="10"/>
  <c r="Q51" i="10"/>
  <c r="W141" i="10"/>
  <c r="Q152" i="10"/>
  <c r="Q54" i="10"/>
  <c r="Q70" i="10"/>
  <c r="W51" i="10"/>
  <c r="W121" i="10"/>
  <c r="W158" i="10"/>
  <c r="W111" i="10"/>
  <c r="W153" i="10"/>
  <c r="W102" i="10"/>
  <c r="AI157" i="10"/>
  <c r="AI148" i="10"/>
  <c r="AI82" i="10"/>
  <c r="AI136" i="10"/>
  <c r="AI128" i="10"/>
  <c r="AI64" i="10"/>
  <c r="AI127" i="10"/>
  <c r="AI63" i="10"/>
  <c r="AI118" i="10"/>
  <c r="W56" i="10"/>
  <c r="W119" i="10"/>
  <c r="W172" i="10"/>
  <c r="W110" i="10"/>
  <c r="AI91" i="10"/>
  <c r="AI73" i="10"/>
  <c r="J4" i="18"/>
  <c r="AI68" i="10"/>
  <c r="AI133" i="10"/>
  <c r="AI142" i="10"/>
  <c r="AI149" i="10"/>
  <c r="AI83" i="10"/>
  <c r="AI140" i="10"/>
  <c r="AI74" i="10"/>
  <c r="AI129" i="10"/>
  <c r="AI65" i="10"/>
  <c r="AI120" i="10"/>
  <c r="AI56" i="10"/>
  <c r="AI119" i="10"/>
  <c r="AI134" i="10"/>
  <c r="AI110" i="10"/>
  <c r="O4" i="18"/>
  <c r="AB5" i="10"/>
  <c r="AI130" i="10"/>
  <c r="M4" i="18"/>
  <c r="AI132" i="10"/>
  <c r="AI53" i="10"/>
  <c r="AI131" i="10"/>
  <c r="AI67" i="10"/>
  <c r="AI122" i="10"/>
  <c r="AI58" i="10"/>
  <c r="AI113" i="10"/>
  <c r="AI170" i="10"/>
  <c r="AI104" i="10"/>
  <c r="AI169" i="10"/>
  <c r="AI103" i="10"/>
  <c r="AI160" i="10"/>
  <c r="AI94" i="10"/>
  <c r="AH5" i="10"/>
  <c r="Q4" i="18"/>
  <c r="AI77" i="10"/>
  <c r="AI123" i="10"/>
  <c r="AI59" i="10"/>
  <c r="AI114" i="10"/>
  <c r="AI171" i="10"/>
  <c r="AI105" i="10"/>
  <c r="AI162" i="10"/>
  <c r="AI96" i="10"/>
  <c r="AI161" i="10"/>
  <c r="AI95" i="10"/>
  <c r="AI152" i="10"/>
  <c r="AI86" i="10"/>
  <c r="AI109" i="10"/>
  <c r="AI115" i="10"/>
  <c r="AI173" i="10"/>
  <c r="AI106" i="10"/>
  <c r="AI163" i="10"/>
  <c r="AI97" i="10"/>
  <c r="AI154" i="10"/>
  <c r="AI88" i="10"/>
  <c r="AI153" i="10"/>
  <c r="AI87" i="10"/>
  <c r="AI144" i="10"/>
  <c r="AI78" i="10"/>
  <c r="AI111" i="10"/>
  <c r="K4" i="18"/>
  <c r="AI93" i="10"/>
  <c r="AI143" i="10"/>
  <c r="AI174" i="10"/>
  <c r="AI107" i="10"/>
  <c r="AI164" i="10"/>
  <c r="AI98" i="10"/>
  <c r="AI155" i="10"/>
  <c r="AI89" i="10"/>
  <c r="AI146" i="10"/>
  <c r="AI80" i="10"/>
  <c r="AI145" i="10"/>
  <c r="AI79" i="10"/>
  <c r="AI137" i="10"/>
  <c r="AI70" i="10"/>
  <c r="AI57" i="10"/>
  <c r="AI69" i="10"/>
  <c r="AI76" i="10"/>
  <c r="AI139" i="10"/>
  <c r="AI165" i="10"/>
  <c r="AI99" i="10"/>
  <c r="AI156" i="10"/>
  <c r="AI90" i="10"/>
  <c r="AI147" i="10"/>
  <c r="AI81" i="10"/>
  <c r="AI175" i="10"/>
  <c r="AI72" i="10"/>
  <c r="AI172" i="10"/>
  <c r="AI71" i="10"/>
  <c r="AI126" i="10"/>
  <c r="AI62" i="10"/>
  <c r="O41" i="10"/>
  <c r="Q41" i="10" s="1"/>
  <c r="X41" i="10"/>
  <c r="Z41" i="10" s="1"/>
  <c r="I41" i="10"/>
  <c r="K41" i="10" s="1"/>
  <c r="C41" i="10"/>
  <c r="AG41" i="10"/>
  <c r="AJ41" i="10"/>
  <c r="AL41" i="10" s="1"/>
  <c r="L41" i="10"/>
  <c r="N41" i="10" s="1"/>
  <c r="F41" i="10"/>
  <c r="U41" i="10"/>
  <c r="AD41" i="10"/>
  <c r="AA41" i="10"/>
  <c r="R41" i="10"/>
  <c r="O42" i="10"/>
  <c r="Q42" i="10" s="1"/>
  <c r="X42" i="10"/>
  <c r="Z42" i="10" s="1"/>
  <c r="I42" i="10"/>
  <c r="K42" i="10" s="1"/>
  <c r="U42" i="10"/>
  <c r="AA42" i="10"/>
  <c r="C42" i="10"/>
  <c r="R42" i="10"/>
  <c r="AG42" i="10"/>
  <c r="AJ42" i="10"/>
  <c r="AL42" i="10" s="1"/>
  <c r="L42" i="10"/>
  <c r="N42" i="10" s="1"/>
  <c r="F42" i="10"/>
  <c r="AD42" i="10"/>
  <c r="G17" i="8"/>
  <c r="L114" i="8"/>
  <c r="F114" i="8" s="1"/>
  <c r="D114" i="8" s="1"/>
  <c r="G103" i="8"/>
  <c r="K103" i="8" s="1"/>
  <c r="L103" i="8" s="1"/>
  <c r="F103" i="8" s="1"/>
  <c r="D103" i="8" s="1"/>
  <c r="K14" i="8"/>
  <c r="F14" i="8" s="1"/>
  <c r="D14" i="8" s="1"/>
  <c r="L13" i="8"/>
  <c r="K13" i="8"/>
  <c r="G108" i="8"/>
  <c r="K108" i="8" s="1"/>
  <c r="L108" i="8" s="1"/>
  <c r="F108" i="8" s="1"/>
  <c r="D108" i="8" s="1"/>
  <c r="G113" i="8"/>
  <c r="K113" i="8" s="1"/>
  <c r="L113" i="8" s="1"/>
  <c r="F113" i="8" s="1"/>
  <c r="D113" i="8" s="1"/>
  <c r="F89" i="8"/>
  <c r="D89" i="8" s="1"/>
  <c r="G93" i="8"/>
  <c r="K93" i="8" s="1"/>
  <c r="L93" i="8" s="1"/>
  <c r="F93" i="8" s="1"/>
  <c r="D93" i="8" s="1"/>
  <c r="G98" i="8"/>
  <c r="K98" i="8" s="1"/>
  <c r="L98" i="8" s="1"/>
  <c r="F98" i="8" s="1"/>
  <c r="D98" i="8" s="1"/>
  <c r="G118" i="8"/>
  <c r="K118" i="8" s="1"/>
  <c r="L118" i="8" s="1"/>
  <c r="F118" i="8" s="1"/>
  <c r="D118" i="8" s="1"/>
  <c r="L99" i="8"/>
  <c r="F99" i="8" s="1"/>
  <c r="D99" i="8" s="1"/>
  <c r="G88" i="8"/>
  <c r="K88" i="8" s="1"/>
  <c r="L88" i="8" s="1"/>
  <c r="F88" i="8" s="1"/>
  <c r="D88" i="8" s="1"/>
  <c r="L101" i="8"/>
  <c r="F101" i="8" s="1"/>
  <c r="D101" i="8" s="1"/>
  <c r="L91" i="8"/>
  <c r="F91" i="8" s="1"/>
  <c r="D91" i="8" s="1"/>
  <c r="L100" i="8"/>
  <c r="F100" i="8" s="1"/>
  <c r="D100" i="8" s="1"/>
  <c r="L95" i="8"/>
  <c r="K28" i="8"/>
  <c r="L28" i="8" s="1"/>
  <c r="L48" i="8"/>
  <c r="F48" i="8" s="1"/>
  <c r="D48" i="8" s="1"/>
  <c r="K29" i="8"/>
  <c r="L29" i="8" s="1"/>
  <c r="X40" i="10" l="1"/>
  <c r="Z40" i="10" s="1"/>
  <c r="I40" i="10"/>
  <c r="K40" i="10" s="1"/>
  <c r="O40" i="10"/>
  <c r="Q40" i="10" s="1"/>
  <c r="AA40" i="10"/>
  <c r="U40" i="10"/>
  <c r="AD40" i="10"/>
  <c r="L40" i="10"/>
  <c r="N40" i="10" s="1"/>
  <c r="AG40" i="10"/>
  <c r="R40" i="10"/>
  <c r="C40" i="10"/>
  <c r="F40" i="10"/>
  <c r="AJ40" i="10"/>
  <c r="AL40" i="10" s="1"/>
  <c r="X39" i="10"/>
  <c r="Z39" i="10" s="1"/>
  <c r="I39" i="10"/>
  <c r="K39" i="10" s="1"/>
  <c r="O39" i="10"/>
  <c r="Q39" i="10" s="1"/>
  <c r="AD39" i="10"/>
  <c r="AG39" i="10"/>
  <c r="AA39" i="10"/>
  <c r="R39" i="10"/>
  <c r="C39" i="10"/>
  <c r="U39" i="10"/>
  <c r="AJ39" i="10"/>
  <c r="AL39" i="10" s="1"/>
  <c r="L39" i="10"/>
  <c r="N39" i="10" s="1"/>
  <c r="F39" i="10"/>
  <c r="F13" i="8"/>
  <c r="D13" i="8" s="1"/>
  <c r="B4" i="14" s="1"/>
  <c r="I37" i="10" l="1"/>
  <c r="K37" i="10" s="1"/>
  <c r="O37" i="10"/>
  <c r="Q37" i="10" s="1"/>
  <c r="X37" i="10"/>
  <c r="Z37" i="10" s="1"/>
  <c r="C37" i="10"/>
  <c r="AJ37" i="10"/>
  <c r="AL37" i="10" s="1"/>
  <c r="L37" i="10"/>
  <c r="N37" i="10" s="1"/>
  <c r="F37" i="10"/>
  <c r="H37" i="10" s="1"/>
  <c r="U37" i="10"/>
  <c r="AD37" i="10"/>
  <c r="AF37" i="10" s="1"/>
  <c r="AG37" i="10"/>
  <c r="AA37" i="10"/>
  <c r="R37" i="10"/>
  <c r="T37" i="10" s="1"/>
  <c r="X38" i="10"/>
  <c r="Z38" i="10" s="1"/>
  <c r="O38" i="10"/>
  <c r="Q38" i="10" s="1"/>
  <c r="I38" i="10"/>
  <c r="K38" i="10" s="1"/>
  <c r="R38" i="10"/>
  <c r="T38" i="10" s="1"/>
  <c r="U38" i="10"/>
  <c r="AA38" i="10"/>
  <c r="AG38" i="10"/>
  <c r="AJ38" i="10"/>
  <c r="AL38" i="10" s="1"/>
  <c r="L38" i="10"/>
  <c r="N38" i="10" s="1"/>
  <c r="F38" i="10"/>
  <c r="H38" i="10" s="1"/>
  <c r="C38" i="10"/>
  <c r="AD38" i="10"/>
  <c r="AF38" i="10" s="1"/>
  <c r="G123" i="8"/>
  <c r="L123" i="8" s="1"/>
  <c r="C125" i="9"/>
  <c r="E122" i="8" s="1"/>
  <c r="AI4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C4" i="10"/>
  <c r="W4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E4" i="10"/>
  <c r="I36" i="10" l="1"/>
  <c r="K36" i="10" s="1"/>
  <c r="O36" i="10"/>
  <c r="Q36" i="10" s="1"/>
  <c r="X36" i="10"/>
  <c r="Z36" i="10" s="1"/>
  <c r="AJ36" i="10"/>
  <c r="AL36" i="10" s="1"/>
  <c r="AA36" i="10"/>
  <c r="U36" i="10"/>
  <c r="AD36" i="10"/>
  <c r="AF36" i="10" s="1"/>
  <c r="L36" i="10"/>
  <c r="N36" i="10" s="1"/>
  <c r="AG36" i="10"/>
  <c r="C36" i="10"/>
  <c r="R36" i="10"/>
  <c r="T36" i="10" s="1"/>
  <c r="F36" i="10"/>
  <c r="H36" i="10" s="1"/>
  <c r="I35" i="10"/>
  <c r="K35" i="10" s="1"/>
  <c r="O35" i="10"/>
  <c r="Q35" i="10" s="1"/>
  <c r="X35" i="10"/>
  <c r="Z35" i="10" s="1"/>
  <c r="AD35" i="10"/>
  <c r="AF35" i="10" s="1"/>
  <c r="R35" i="10"/>
  <c r="T35" i="10" s="1"/>
  <c r="C35" i="10"/>
  <c r="AA35" i="10"/>
  <c r="AJ35" i="10"/>
  <c r="AL35" i="10" s="1"/>
  <c r="L35" i="10"/>
  <c r="N35" i="10" s="1"/>
  <c r="F35" i="10"/>
  <c r="H35" i="10" s="1"/>
  <c r="U35" i="10"/>
  <c r="AG35" i="10"/>
  <c r="K123" i="8"/>
  <c r="F123" i="8" s="1"/>
  <c r="D123" i="8" s="1"/>
  <c r="G122" i="8"/>
  <c r="K122" i="8" s="1"/>
  <c r="L122" i="8" s="1"/>
  <c r="F122" i="8" s="1"/>
  <c r="D122" i="8" s="1"/>
  <c r="C26" i="9"/>
  <c r="E23" i="8" s="1"/>
  <c r="C58" i="9"/>
  <c r="E55" i="8" s="1"/>
  <c r="E58" i="9"/>
  <c r="H55" i="8" s="1"/>
  <c r="F58" i="9"/>
  <c r="I55" i="8" s="1"/>
  <c r="C60" i="9"/>
  <c r="E57" i="8" s="1"/>
  <c r="E60" i="9"/>
  <c r="H57" i="8" s="1"/>
  <c r="F60" i="9"/>
  <c r="I57" i="8" s="1"/>
  <c r="C63" i="9"/>
  <c r="E60" i="8" s="1"/>
  <c r="X33" i="10" l="1"/>
  <c r="Z33" i="10" s="1"/>
  <c r="O33" i="10"/>
  <c r="Q33" i="10" s="1"/>
  <c r="I33" i="10"/>
  <c r="K33" i="10" s="1"/>
  <c r="U33" i="10"/>
  <c r="AJ33" i="10"/>
  <c r="AL33" i="10" s="1"/>
  <c r="L33" i="10"/>
  <c r="N33" i="10" s="1"/>
  <c r="F33" i="10"/>
  <c r="H33" i="10" s="1"/>
  <c r="C33" i="10"/>
  <c r="AD33" i="10"/>
  <c r="AF33" i="10" s="1"/>
  <c r="AA33" i="10"/>
  <c r="AG33" i="10"/>
  <c r="R33" i="10"/>
  <c r="T33" i="10" s="1"/>
  <c r="O34" i="10"/>
  <c r="Q34" i="10" s="1"/>
  <c r="X34" i="10"/>
  <c r="Z34" i="10" s="1"/>
  <c r="I34" i="10"/>
  <c r="K34" i="10" s="1"/>
  <c r="C34" i="10"/>
  <c r="R34" i="10"/>
  <c r="T34" i="10" s="1"/>
  <c r="U34" i="10"/>
  <c r="AG34" i="10"/>
  <c r="AA34" i="10"/>
  <c r="AJ34" i="10"/>
  <c r="AL34" i="10" s="1"/>
  <c r="L34" i="10"/>
  <c r="N34" i="10" s="1"/>
  <c r="F34" i="10"/>
  <c r="H34" i="10" s="1"/>
  <c r="AD34" i="10"/>
  <c r="AF34" i="10" s="1"/>
  <c r="W603" i="8"/>
  <c r="W1108" i="8"/>
  <c r="U1091" i="8"/>
  <c r="T857" i="8"/>
  <c r="V1083" i="8"/>
  <c r="W1123" i="8"/>
  <c r="S1113" i="8"/>
  <c r="U1102" i="8"/>
  <c r="T1090" i="8"/>
  <c r="S1075" i="8"/>
  <c r="T1042" i="8"/>
  <c r="X997" i="8"/>
  <c r="T841" i="8"/>
  <c r="V1080" i="8"/>
  <c r="X1117" i="8"/>
  <c r="U982" i="8"/>
  <c r="X1116" i="8"/>
  <c r="T1106" i="8"/>
  <c r="W1094" i="8"/>
  <c r="V1082" i="8"/>
  <c r="V1056" i="8"/>
  <c r="T1015" i="8"/>
  <c r="X903" i="8"/>
  <c r="T1103" i="8"/>
  <c r="S1123" i="8"/>
  <c r="U1112" i="8"/>
  <c r="W1101" i="8"/>
  <c r="V1089" i="8"/>
  <c r="X1072" i="8"/>
  <c r="V1039" i="8"/>
  <c r="S993" i="8"/>
  <c r="T822" i="8"/>
  <c r="W1077" i="8"/>
  <c r="T1115" i="8"/>
  <c r="V1125" i="8"/>
  <c r="X1114" i="8"/>
  <c r="T1104" i="8"/>
  <c r="U1092" i="8"/>
  <c r="V1079" i="8"/>
  <c r="X1049" i="8"/>
  <c r="T1007" i="8"/>
  <c r="X871" i="8"/>
  <c r="V1059" i="8"/>
  <c r="V962" i="8"/>
  <c r="U1117" i="8"/>
  <c r="W1106" i="8"/>
  <c r="T1095" i="8"/>
  <c r="S1083" i="8"/>
  <c r="X1057" i="8"/>
  <c r="X1016" i="8"/>
  <c r="V910" i="8"/>
  <c r="W128" i="8"/>
  <c r="U139" i="8"/>
  <c r="S150" i="8"/>
  <c r="W160" i="8"/>
  <c r="U171" i="8"/>
  <c r="S182" i="8"/>
  <c r="W192" i="8"/>
  <c r="U203" i="8"/>
  <c r="S214" i="8"/>
  <c r="W224" i="8"/>
  <c r="U235" i="8"/>
  <c r="X132" i="8"/>
  <c r="V143" i="8"/>
  <c r="T154" i="8"/>
  <c r="X164" i="8"/>
  <c r="V175" i="8"/>
  <c r="T186" i="8"/>
  <c r="X196" i="8"/>
  <c r="V207" i="8"/>
  <c r="T218" i="8"/>
  <c r="X228" i="8"/>
  <c r="U126" i="8"/>
  <c r="S137" i="8"/>
  <c r="W147" i="8"/>
  <c r="U158" i="8"/>
  <c r="S169" i="8"/>
  <c r="W179" i="8"/>
  <c r="U190" i="8"/>
  <c r="S201" i="8"/>
  <c r="W1124" i="8"/>
  <c r="X1083" i="8"/>
  <c r="X1125" i="8"/>
  <c r="X1069" i="8"/>
  <c r="U1122" i="8"/>
  <c r="W1111" i="8"/>
  <c r="X1100" i="8"/>
  <c r="W1088" i="8"/>
  <c r="T1071" i="8"/>
  <c r="X1036" i="8"/>
  <c r="V986" i="8"/>
  <c r="U781" i="8"/>
  <c r="S1067" i="8"/>
  <c r="X1109" i="8"/>
  <c r="V831" i="8"/>
  <c r="V1115" i="8"/>
  <c r="X1104" i="8"/>
  <c r="T1093" i="8"/>
  <c r="X1080" i="8"/>
  <c r="V1052" i="8"/>
  <c r="X1009" i="8"/>
  <c r="V882" i="8"/>
  <c r="T1085" i="8"/>
  <c r="W1121" i="8"/>
  <c r="S1111" i="8"/>
  <c r="T1100" i="8"/>
  <c r="S1088" i="8"/>
  <c r="W1069" i="8"/>
  <c r="T1034" i="8"/>
  <c r="W979" i="8"/>
  <c r="W738" i="8"/>
  <c r="T1063" i="8"/>
  <c r="V1108" i="8"/>
  <c r="T1124" i="8"/>
  <c r="V1113" i="8"/>
  <c r="X1102" i="8"/>
  <c r="X1090" i="8"/>
  <c r="U1076" i="8"/>
  <c r="V1044" i="8"/>
  <c r="V1001" i="8"/>
  <c r="V850" i="8"/>
  <c r="V878" i="8"/>
  <c r="T877" i="8"/>
  <c r="S1116" i="8"/>
  <c r="U1105" i="8"/>
  <c r="W1093" i="8"/>
  <c r="V1081" i="8"/>
  <c r="T1054" i="8"/>
  <c r="V1011" i="8"/>
  <c r="T889" i="8"/>
  <c r="S130" i="8"/>
  <c r="W140" i="8"/>
  <c r="U151" i="8"/>
  <c r="S162" i="8"/>
  <c r="W172" i="8"/>
  <c r="U183" i="8"/>
  <c r="S194" i="8"/>
  <c r="W204" i="8"/>
  <c r="U215" i="8"/>
  <c r="S226" i="8"/>
  <c r="W236" i="8"/>
  <c r="T134" i="8"/>
  <c r="X144" i="8"/>
  <c r="V155" i="8"/>
  <c r="T166" i="8"/>
  <c r="X176" i="8"/>
  <c r="V187" i="8"/>
  <c r="T198" i="8"/>
  <c r="X208" i="8"/>
  <c r="V219" i="8"/>
  <c r="T230" i="8"/>
  <c r="W127" i="8"/>
  <c r="U138" i="8"/>
  <c r="S149" i="8"/>
  <c r="W159" i="8"/>
  <c r="U170" i="8"/>
  <c r="S181" i="8"/>
  <c r="W191" i="8"/>
  <c r="U202" i="8"/>
  <c r="S213" i="8"/>
  <c r="W223" i="8"/>
  <c r="U234" i="8"/>
  <c r="X131" i="8"/>
  <c r="V142" i="8"/>
  <c r="T153" i="8"/>
  <c r="S1118" i="8"/>
  <c r="U1115" i="8"/>
  <c r="S1110" i="8"/>
  <c r="W1104" i="8"/>
  <c r="S1099" i="8"/>
  <c r="S1096" i="8"/>
  <c r="X1073" i="8"/>
  <c r="T1107" i="8"/>
  <c r="X855" i="8"/>
  <c r="U1110" i="8"/>
  <c r="U1096" i="8"/>
  <c r="T1081" i="8"/>
  <c r="V1031" i="8"/>
  <c r="V926" i="8"/>
  <c r="X1092" i="8"/>
  <c r="V1104" i="8"/>
  <c r="T1122" i="8"/>
  <c r="X1108" i="8"/>
  <c r="V1091" i="8"/>
  <c r="S1071" i="8"/>
  <c r="X1025" i="8"/>
  <c r="T861" i="8"/>
  <c r="T1003" i="8"/>
  <c r="S1115" i="8"/>
  <c r="W1098" i="8"/>
  <c r="U1083" i="8"/>
  <c r="T1050" i="8"/>
  <c r="V958" i="8"/>
  <c r="S1114" i="8"/>
  <c r="S760" i="8"/>
  <c r="X1122" i="8"/>
  <c r="V1109" i="8"/>
  <c r="U1095" i="8"/>
  <c r="V1072" i="8"/>
  <c r="V1028" i="8"/>
  <c r="V914" i="8"/>
  <c r="V1124" i="8"/>
  <c r="W1122" i="8"/>
  <c r="U1109" i="8"/>
  <c r="T1092" i="8"/>
  <c r="U1072" i="8"/>
  <c r="V1027" i="8"/>
  <c r="X867" i="8"/>
  <c r="S134" i="8"/>
  <c r="U147" i="8"/>
  <c r="U163" i="8"/>
  <c r="W176" i="8"/>
  <c r="S190" i="8"/>
  <c r="S206" i="8"/>
  <c r="U219" i="8"/>
  <c r="W232" i="8"/>
  <c r="V135" i="8"/>
  <c r="X148" i="8"/>
  <c r="T162" i="8"/>
  <c r="T178" i="8"/>
  <c r="V191" i="8"/>
  <c r="X204" i="8"/>
  <c r="X220" i="8"/>
  <c r="T234" i="8"/>
  <c r="U134" i="8"/>
  <c r="U150" i="8"/>
  <c r="W163" i="8"/>
  <c r="S177" i="8"/>
  <c r="S193" i="8"/>
  <c r="U206" i="8"/>
  <c r="U218" i="8"/>
  <c r="U230" i="8"/>
  <c r="T129" i="8"/>
  <c r="T141" i="8"/>
  <c r="V154" i="8"/>
  <c r="U1056" i="8"/>
  <c r="X1101" i="8"/>
  <c r="S1125" i="8"/>
  <c r="S1109" i="8"/>
  <c r="X1094" i="8"/>
  <c r="T1078" i="8"/>
  <c r="T1026" i="8"/>
  <c r="V1035" i="8"/>
  <c r="T1094" i="8"/>
  <c r="S1121" i="8"/>
  <c r="W1107" i="8"/>
  <c r="U1093" i="8"/>
  <c r="V1067" i="8"/>
  <c r="X1020" i="8"/>
  <c r="X883" i="8"/>
  <c r="T1046" i="8"/>
  <c r="W1086" i="8"/>
  <c r="V1119" i="8"/>
  <c r="V1103" i="8"/>
  <c r="V1088" i="8"/>
  <c r="V1063" i="8"/>
  <c r="V1004" i="8"/>
  <c r="S776" i="8"/>
  <c r="W1125" i="8"/>
  <c r="W1109" i="8"/>
  <c r="V1095" i="8"/>
  <c r="X1079" i="8"/>
  <c r="X1028" i="8"/>
  <c r="X915" i="8"/>
  <c r="V1094" i="8"/>
  <c r="X1098" i="8"/>
  <c r="T1120" i="8"/>
  <c r="X1106" i="8"/>
  <c r="U1089" i="8"/>
  <c r="W1065" i="8"/>
  <c r="X1017" i="8"/>
  <c r="V818" i="8"/>
  <c r="X1095" i="8"/>
  <c r="S1120" i="8"/>
  <c r="S1104" i="8"/>
  <c r="T1089" i="8"/>
  <c r="X1064" i="8"/>
  <c r="T1006" i="8"/>
  <c r="W802" i="8"/>
  <c r="W136" i="8"/>
  <c r="W152" i="8"/>
  <c r="S166" i="8"/>
  <c r="U179" i="8"/>
  <c r="U195" i="8"/>
  <c r="W208" i="8"/>
  <c r="S222" i="8"/>
  <c r="S238" i="8"/>
  <c r="T138" i="8"/>
  <c r="V151" i="8"/>
  <c r="V167" i="8"/>
  <c r="X180" i="8"/>
  <c r="T194" i="8"/>
  <c r="T210" i="8"/>
  <c r="V223" i="8"/>
  <c r="X236" i="8"/>
  <c r="W139" i="8"/>
  <c r="S153" i="8"/>
  <c r="U166" i="8"/>
  <c r="U182" i="8"/>
  <c r="W195" i="8"/>
  <c r="S209" i="8"/>
  <c r="S221" i="8"/>
  <c r="S233" i="8"/>
  <c r="T133" i="8"/>
  <c r="T145" i="8"/>
  <c r="T157" i="8"/>
  <c r="X167" i="8"/>
  <c r="V178" i="8"/>
  <c r="T189" i="8"/>
  <c r="X199" i="8"/>
  <c r="V210" i="8"/>
  <c r="T221" i="8"/>
  <c r="X231" i="8"/>
  <c r="S132" i="8"/>
  <c r="W142" i="8"/>
  <c r="U153" i="8"/>
  <c r="S164" i="8"/>
  <c r="W174" i="8"/>
  <c r="U185" i="8"/>
  <c r="S196" i="8"/>
  <c r="W206" i="8"/>
  <c r="U217" i="8"/>
  <c r="S228" i="8"/>
  <c r="W238" i="8"/>
  <c r="T136" i="8"/>
  <c r="X146" i="8"/>
  <c r="V157" i="8"/>
  <c r="T1014" i="8"/>
  <c r="T1091" i="8"/>
  <c r="W1119" i="8"/>
  <c r="U1106" i="8"/>
  <c r="X1091" i="8"/>
  <c r="U1064" i="8"/>
  <c r="V1015" i="8"/>
  <c r="V862" i="8"/>
  <c r="X1024" i="8"/>
  <c r="W1073" i="8"/>
  <c r="T1118" i="8"/>
  <c r="T1102" i="8"/>
  <c r="S1087" i="8"/>
  <c r="U1060" i="8"/>
  <c r="T997" i="8"/>
  <c r="W690" i="8"/>
  <c r="U1124" i="8"/>
  <c r="U1108" i="8"/>
  <c r="S1094" i="8"/>
  <c r="V1076" i="8"/>
  <c r="V1023" i="8"/>
  <c r="V894" i="8"/>
  <c r="U1085" i="8"/>
  <c r="T1088" i="8"/>
  <c r="X1118" i="8"/>
  <c r="V1105" i="8"/>
  <c r="X1087" i="8"/>
  <c r="X1061" i="8"/>
  <c r="V1012" i="8"/>
  <c r="U733" i="8"/>
  <c r="S1082" i="8"/>
  <c r="W1118" i="8"/>
  <c r="W1102" i="8"/>
  <c r="V1087" i="8"/>
  <c r="W1061" i="8"/>
  <c r="X999" i="8"/>
  <c r="U717" i="8"/>
  <c r="S138" i="8"/>
  <c r="S154" i="8"/>
  <c r="U167" i="8"/>
  <c r="W180" i="8"/>
  <c r="W196" i="8"/>
  <c r="S210" i="8"/>
  <c r="U223" i="8"/>
  <c r="T126" i="8"/>
  <c r="V139" i="8"/>
  <c r="X152" i="8"/>
  <c r="X168" i="8"/>
  <c r="T182" i="8"/>
  <c r="V195" i="8"/>
  <c r="V211" i="8"/>
  <c r="X224" i="8"/>
  <c r="T238" i="8"/>
  <c r="S141" i="8"/>
  <c r="U154" i="8"/>
  <c r="W167" i="8"/>
  <c r="W183" i="8"/>
  <c r="S197" i="8"/>
  <c r="U210" i="8"/>
  <c r="U222" i="8"/>
  <c r="W235" i="8"/>
  <c r="V134" i="8"/>
  <c r="V146" i="8"/>
  <c r="V158" i="8"/>
  <c r="T169" i="8"/>
  <c r="X179" i="8"/>
  <c r="V190" i="8"/>
  <c r="T201" i="8"/>
  <c r="X211" i="8"/>
  <c r="V222" i="8"/>
  <c r="T233" i="8"/>
  <c r="U133" i="8"/>
  <c r="S144" i="8"/>
  <c r="W154" i="8"/>
  <c r="U165" i="8"/>
  <c r="S176" i="8"/>
  <c r="W186" i="8"/>
  <c r="U197" i="8"/>
  <c r="T1119" i="8"/>
  <c r="T995" i="8"/>
  <c r="W1115" i="8"/>
  <c r="U1099" i="8"/>
  <c r="T1084" i="8"/>
  <c r="X1052" i="8"/>
  <c r="T969" i="8"/>
  <c r="U983" i="8"/>
  <c r="U1114" i="8"/>
  <c r="X1056" i="8"/>
  <c r="W1112" i="8"/>
  <c r="V1055" i="8"/>
  <c r="T1110" i="8"/>
  <c r="S1084" i="8"/>
  <c r="V1020" i="8"/>
  <c r="T1066" i="8"/>
  <c r="S1107" i="8"/>
  <c r="X1084" i="8"/>
  <c r="X1012" i="8"/>
  <c r="U1103" i="8"/>
  <c r="V1008" i="8"/>
  <c r="V1101" i="8"/>
  <c r="W1081" i="8"/>
  <c r="V978" i="8"/>
  <c r="T1111" i="8"/>
  <c r="S1112" i="8"/>
  <c r="S1086" i="8"/>
  <c r="X1032" i="8"/>
  <c r="U127" i="8"/>
  <c r="W148" i="8"/>
  <c r="S174" i="8"/>
  <c r="S198" i="8"/>
  <c r="S218" i="8"/>
  <c r="X128" i="8"/>
  <c r="T150" i="8"/>
  <c r="X172" i="8"/>
  <c r="V199" i="8"/>
  <c r="X216" i="8"/>
  <c r="U130" i="8"/>
  <c r="W151" i="8"/>
  <c r="U174" i="8"/>
  <c r="U198" i="8"/>
  <c r="S217" i="8"/>
  <c r="U238" i="8"/>
  <c r="X143" i="8"/>
  <c r="V162" i="8"/>
  <c r="X175" i="8"/>
  <c r="X191" i="8"/>
  <c r="T205" i="8"/>
  <c r="V218" i="8"/>
  <c r="V234" i="8"/>
  <c r="U137" i="8"/>
  <c r="W150" i="8"/>
  <c r="W166" i="8"/>
  <c r="S180" i="8"/>
  <c r="U193" i="8"/>
  <c r="S208" i="8"/>
  <c r="S220" i="8"/>
  <c r="S232" i="8"/>
  <c r="X130" i="8"/>
  <c r="X142" i="8"/>
  <c r="X154" i="8"/>
  <c r="X166" i="8"/>
  <c r="V177" i="8"/>
  <c r="T188" i="8"/>
  <c r="X198" i="8"/>
  <c r="V209" i="8"/>
  <c r="T220" i="8"/>
  <c r="X230" i="8"/>
  <c r="U132" i="8"/>
  <c r="S175" i="8"/>
  <c r="W217" i="8"/>
  <c r="S244" i="8"/>
  <c r="W254" i="8"/>
  <c r="U265" i="8"/>
  <c r="S276" i="8"/>
  <c r="W286" i="8"/>
  <c r="U297" i="8"/>
  <c r="T921" i="8"/>
  <c r="S1105" i="8"/>
  <c r="V1047" i="8"/>
  <c r="S1102" i="8"/>
  <c r="V1024" i="8"/>
  <c r="V1107" i="8"/>
  <c r="X1077" i="8"/>
  <c r="S986" i="8"/>
  <c r="V1040" i="8"/>
  <c r="W1105" i="8"/>
  <c r="X1081" i="8"/>
  <c r="V1007" i="8"/>
  <c r="X1040" i="8"/>
  <c r="U669" i="8"/>
  <c r="S1100" i="8"/>
  <c r="X1068" i="8"/>
  <c r="T957" i="8"/>
  <c r="T1059" i="8"/>
  <c r="W1110" i="8"/>
  <c r="V1084" i="8"/>
  <c r="T1022" i="8"/>
  <c r="U131" i="8"/>
  <c r="U155" i="8"/>
  <c r="U175" i="8"/>
  <c r="U199" i="8"/>
  <c r="W220" i="8"/>
  <c r="T130" i="8"/>
  <c r="X156" i="8"/>
  <c r="T174" i="8"/>
  <c r="X200" i="8"/>
  <c r="T222" i="8"/>
  <c r="W131" i="8"/>
  <c r="W155" i="8"/>
  <c r="W175" i="8"/>
  <c r="W199" i="8"/>
  <c r="W219" i="8"/>
  <c r="V126" i="8"/>
  <c r="X147" i="8"/>
  <c r="X163" i="8"/>
  <c r="T177" i="8"/>
  <c r="T193" i="8"/>
  <c r="V206" i="8"/>
  <c r="X219" i="8"/>
  <c r="X235" i="8"/>
  <c r="W138" i="8"/>
  <c r="S152" i="8"/>
  <c r="S168" i="8"/>
  <c r="U181" i="8"/>
  <c r="W194" i="8"/>
  <c r="U209" i="8"/>
  <c r="U221" i="8"/>
  <c r="U233" i="8"/>
  <c r="T132" i="8"/>
  <c r="T144" i="8"/>
  <c r="T156" i="8"/>
  <c r="T168" i="8"/>
  <c r="X178" i="8"/>
  <c r="V189" i="8"/>
  <c r="T200" i="8"/>
  <c r="X210" i="8"/>
  <c r="V221" i="8"/>
  <c r="T232" i="8"/>
  <c r="W137" i="8"/>
  <c r="U180" i="8"/>
  <c r="S223" i="8"/>
  <c r="U245" i="8"/>
  <c r="S256" i="8"/>
  <c r="W266" i="8"/>
  <c r="U277" i="8"/>
  <c r="S288" i="8"/>
  <c r="W298" i="8"/>
  <c r="U309" i="8"/>
  <c r="S320" i="8"/>
  <c r="V164" i="8"/>
  <c r="T207" i="8"/>
  <c r="V241" i="8"/>
  <c r="T252" i="8"/>
  <c r="X262" i="8"/>
  <c r="V273" i="8"/>
  <c r="T284" i="8"/>
  <c r="X294" i="8"/>
  <c r="V305" i="8"/>
  <c r="T316" i="8"/>
  <c r="W149" i="8"/>
  <c r="U192" i="8"/>
  <c r="V1112" i="8"/>
  <c r="W1103" i="8"/>
  <c r="T1010" i="8"/>
  <c r="X1086" i="8"/>
  <c r="X1124" i="8"/>
  <c r="W1100" i="8"/>
  <c r="T1074" i="8"/>
  <c r="X967" i="8"/>
  <c r="V898" i="8"/>
  <c r="U1104" i="8"/>
  <c r="X1065" i="8"/>
  <c r="S1002" i="8"/>
  <c r="V1019" i="8"/>
  <c r="V1121" i="8"/>
  <c r="V1098" i="8"/>
  <c r="T1058" i="8"/>
  <c r="X935" i="8"/>
  <c r="T1019" i="8"/>
  <c r="S1108" i="8"/>
  <c r="T1079" i="8"/>
  <c r="U990" i="8"/>
  <c r="W132" i="8"/>
  <c r="W156" i="8"/>
  <c r="S178" i="8"/>
  <c r="W200" i="8"/>
  <c r="U227" i="8"/>
  <c r="V131" i="8"/>
  <c r="T158" i="8"/>
  <c r="V179" i="8"/>
  <c r="T202" i="8"/>
  <c r="T226" i="8"/>
  <c r="S133" i="8"/>
  <c r="S157" i="8"/>
  <c r="U178" i="8"/>
  <c r="W203" i="8"/>
  <c r="S225" i="8"/>
  <c r="X127" i="8"/>
  <c r="T149" i="8"/>
  <c r="T165" i="8"/>
  <c r="T181" i="8"/>
  <c r="V194" i="8"/>
  <c r="X207" i="8"/>
  <c r="X223" i="8"/>
  <c r="W126" i="8"/>
  <c r="S140" i="8"/>
  <c r="S156" i="8"/>
  <c r="T1051" i="8"/>
  <c r="X1097" i="8"/>
  <c r="X1004" i="8"/>
  <c r="V1003" i="8"/>
  <c r="V1123" i="8"/>
  <c r="T1099" i="8"/>
  <c r="T1067" i="8"/>
  <c r="V946" i="8"/>
  <c r="U1120" i="8"/>
  <c r="S1103" i="8"/>
  <c r="T1062" i="8"/>
  <c r="T937" i="8"/>
  <c r="X1008" i="8"/>
  <c r="V1117" i="8"/>
  <c r="X1096" i="8"/>
  <c r="S1055" i="8"/>
  <c r="T893" i="8"/>
  <c r="U1125" i="8"/>
  <c r="U1101" i="8"/>
  <c r="V1075" i="8"/>
  <c r="V974" i="8"/>
  <c r="U135" i="8"/>
  <c r="S158" i="8"/>
  <c r="W184" i="8"/>
  <c r="S202" i="8"/>
  <c r="W228" i="8"/>
  <c r="X136" i="8"/>
  <c r="V159" i="8"/>
  <c r="V183" i="8"/>
  <c r="V203" i="8"/>
  <c r="V227" i="8"/>
  <c r="W135" i="8"/>
  <c r="S161" i="8"/>
  <c r="S185" i="8"/>
  <c r="S205" i="8"/>
  <c r="U226" i="8"/>
  <c r="V130" i="8"/>
  <c r="V150" i="8"/>
  <c r="V166" i="8"/>
  <c r="V182" i="8"/>
  <c r="X195" i="8"/>
  <c r="T209" i="8"/>
  <c r="T225" i="8"/>
  <c r="S128" i="8"/>
  <c r="U141" i="8"/>
  <c r="U157" i="8"/>
  <c r="W170" i="8"/>
  <c r="S184" i="8"/>
  <c r="S200" i="8"/>
  <c r="S212" i="8"/>
  <c r="S224" i="8"/>
  <c r="S236" i="8"/>
  <c r="X134" i="8"/>
  <c r="T148" i="8"/>
  <c r="T160" i="8"/>
  <c r="X170" i="8"/>
  <c r="V181" i="8"/>
  <c r="T192" i="8"/>
  <c r="X202" i="8"/>
  <c r="V213" i="8"/>
  <c r="T224" i="8"/>
  <c r="X234" i="8"/>
  <c r="U148" i="8"/>
  <c r="S191" i="8"/>
  <c r="W233" i="8"/>
  <c r="S248" i="8"/>
  <c r="W258" i="8"/>
  <c r="U269" i="8"/>
  <c r="S280" i="8"/>
  <c r="W290" i="8"/>
  <c r="U301" i="8"/>
  <c r="S312" i="8"/>
  <c r="V132" i="8"/>
  <c r="T175" i="8"/>
  <c r="X217" i="8"/>
  <c r="T244" i="8"/>
  <c r="X254" i="8"/>
  <c r="V265" i="8"/>
  <c r="T276" i="8"/>
  <c r="X286" i="8"/>
  <c r="V297" i="8"/>
  <c r="T308" i="8"/>
  <c r="X318" i="8"/>
  <c r="X1029" i="8"/>
  <c r="T1087" i="8"/>
  <c r="X947" i="8"/>
  <c r="V942" i="8"/>
  <c r="X1120" i="8"/>
  <c r="W1097" i="8"/>
  <c r="T1047" i="8"/>
  <c r="T925" i="8"/>
  <c r="S1119" i="8"/>
  <c r="T1097" i="8"/>
  <c r="S1059" i="8"/>
  <c r="T873" i="8"/>
  <c r="X963" i="8"/>
  <c r="T1116" i="8"/>
  <c r="X1093" i="8"/>
  <c r="T1039" i="8"/>
  <c r="T647" i="8"/>
  <c r="S1124" i="8"/>
  <c r="X1099" i="8"/>
  <c r="V1068" i="8"/>
  <c r="T953" i="8"/>
  <c r="S142" i="8"/>
  <c r="U159" i="8"/>
  <c r="S186" i="8"/>
  <c r="U207" i="8"/>
  <c r="S230" i="8"/>
  <c r="X140" i="8"/>
  <c r="X160" i="8"/>
  <c r="X184" i="8"/>
  <c r="T206" i="8"/>
  <c r="V231" i="8"/>
  <c r="U142" i="8"/>
  <c r="U162" i="8"/>
  <c r="U186" i="8"/>
  <c r="W207" i="8"/>
  <c r="W227" i="8"/>
  <c r="X135" i="8"/>
  <c r="X151" i="8"/>
  <c r="V170" i="8"/>
  <c r="X183" i="8"/>
  <c r="T197" i="8"/>
  <c r="T213" i="8"/>
  <c r="V226" i="8"/>
  <c r="U129" i="8"/>
  <c r="U145" i="8"/>
  <c r="W158" i="8"/>
  <c r="S172" i="8"/>
  <c r="S188" i="8"/>
  <c r="U201" i="8"/>
  <c r="U213" i="8"/>
  <c r="U225" i="8"/>
  <c r="U237" i="8"/>
  <c r="V137" i="8"/>
  <c r="V149" i="8"/>
  <c r="V161" i="8"/>
  <c r="T172" i="8"/>
  <c r="X182" i="8"/>
  <c r="V193" i="8"/>
  <c r="T204" i="8"/>
  <c r="X214" i="8"/>
  <c r="V225" i="8"/>
  <c r="T236" i="8"/>
  <c r="W153" i="8"/>
  <c r="U196" i="8"/>
  <c r="X237" i="8"/>
  <c r="U249" i="8"/>
  <c r="S260" i="8"/>
  <c r="W270" i="8"/>
  <c r="U281" i="8"/>
  <c r="S292" i="8"/>
  <c r="W302" i="8"/>
  <c r="U313" i="8"/>
  <c r="X137" i="8"/>
  <c r="V180" i="8"/>
  <c r="T223" i="8"/>
  <c r="V245" i="8"/>
  <c r="T256" i="8"/>
  <c r="X266" i="8"/>
  <c r="V277" i="8"/>
  <c r="T288" i="8"/>
  <c r="X298" i="8"/>
  <c r="V309" i="8"/>
  <c r="T320" i="8"/>
  <c r="W165" i="8"/>
  <c r="U208" i="8"/>
  <c r="X919" i="8"/>
  <c r="W1085" i="8"/>
  <c r="T905" i="8"/>
  <c r="T834" i="8"/>
  <c r="T1114" i="8"/>
  <c r="T1096" i="8"/>
  <c r="X1041" i="8"/>
  <c r="X839" i="8"/>
  <c r="W1117" i="8"/>
  <c r="V1092" i="8"/>
  <c r="T1055" i="8"/>
  <c r="X851" i="8"/>
  <c r="X1121" i="8"/>
  <c r="T1112" i="8"/>
  <c r="T1086" i="8"/>
  <c r="X1033" i="8"/>
  <c r="U1123" i="8"/>
  <c r="U1121" i="8"/>
  <c r="T1098" i="8"/>
  <c r="X1048" i="8"/>
  <c r="X931" i="8"/>
  <c r="U143" i="8"/>
  <c r="W164" i="8"/>
  <c r="U187" i="8"/>
  <c r="U211" i="8"/>
  <c r="U231" i="8"/>
  <c r="T142" i="8"/>
  <c r="V163" i="8"/>
  <c r="X188" i="8"/>
  <c r="X212" i="8"/>
  <c r="X232" i="8"/>
  <c r="W143" i="8"/>
  <c r="S165" i="8"/>
  <c r="W187" i="8"/>
  <c r="W211" i="8"/>
  <c r="S229" i="8"/>
  <c r="T137" i="8"/>
  <c r="X155" i="8"/>
  <c r="X171" i="8"/>
  <c r="T185" i="8"/>
  <c r="V198" i="8"/>
  <c r="V214" i="8"/>
  <c r="X227" i="8"/>
  <c r="W130" i="8"/>
  <c r="W146" i="8"/>
  <c r="S160" i="8"/>
  <c r="U173" i="8"/>
  <c r="U189" i="8"/>
  <c r="W202" i="8"/>
  <c r="W214" i="8"/>
  <c r="W226" i="8"/>
  <c r="X126" i="8"/>
  <c r="X138" i="8"/>
  <c r="X150" i="8"/>
  <c r="X162" i="8"/>
  <c r="V173" i="8"/>
  <c r="T184" i="8"/>
  <c r="X194" i="8"/>
  <c r="V205" i="8"/>
  <c r="T216" i="8"/>
  <c r="X226" i="8"/>
  <c r="U1118" i="8"/>
  <c r="W1082" i="8"/>
  <c r="S696" i="8"/>
  <c r="T1123" i="8"/>
  <c r="X1112" i="8"/>
  <c r="S1090" i="8"/>
  <c r="V1036" i="8"/>
  <c r="X899" i="8"/>
  <c r="U1116" i="8"/>
  <c r="S1091" i="8"/>
  <c r="X1044" i="8"/>
  <c r="S1117" i="8"/>
  <c r="W1113" i="8"/>
  <c r="T1108" i="8"/>
  <c r="U1113" i="8"/>
  <c r="S146" i="8"/>
  <c r="V127" i="8"/>
  <c r="V215" i="8"/>
  <c r="U194" i="8"/>
  <c r="T161" i="8"/>
  <c r="T217" i="8"/>
  <c r="W162" i="8"/>
  <c r="S204" i="8"/>
  <c r="W234" i="8"/>
  <c r="V153" i="8"/>
  <c r="V185" i="8"/>
  <c r="T212" i="8"/>
  <c r="X238" i="8"/>
  <c r="S207" i="8"/>
  <c r="S252" i="8"/>
  <c r="U273" i="8"/>
  <c r="W294" i="8"/>
  <c r="W314" i="8"/>
  <c r="T159" i="8"/>
  <c r="X233" i="8"/>
  <c r="V253" i="8"/>
  <c r="X270" i="8"/>
  <c r="V289" i="8"/>
  <c r="T304" i="8"/>
  <c r="W133" i="8"/>
  <c r="S187" i="8"/>
  <c r="S239" i="8"/>
  <c r="W249" i="8"/>
  <c r="U260" i="8"/>
  <c r="S271" i="8"/>
  <c r="W281" i="8"/>
  <c r="U292" i="8"/>
  <c r="S303" i="8"/>
  <c r="W313" i="8"/>
  <c r="V144" i="8"/>
  <c r="T187" i="8"/>
  <c r="X229" i="8"/>
  <c r="T247" i="8"/>
  <c r="X257" i="8"/>
  <c r="V268" i="8"/>
  <c r="T279" i="8"/>
  <c r="X289" i="8"/>
  <c r="V300" i="8"/>
  <c r="T311" i="8"/>
  <c r="X321" i="8"/>
  <c r="S163" i="8"/>
  <c r="W205" i="8"/>
  <c r="S241" i="8"/>
  <c r="W251" i="8"/>
  <c r="U262" i="8"/>
  <c r="S273" i="8"/>
  <c r="W283" i="8"/>
  <c r="U294" i="8"/>
  <c r="S305" i="8"/>
  <c r="W315" i="8"/>
  <c r="X141" i="8"/>
  <c r="U243" i="8"/>
  <c r="V271" i="8"/>
  <c r="X299" i="8"/>
  <c r="U324" i="8"/>
  <c r="S335" i="8"/>
  <c r="W345" i="8"/>
  <c r="U356" i="8"/>
  <c r="S367" i="8"/>
  <c r="W377" i="8"/>
  <c r="U388" i="8"/>
  <c r="U188" i="8"/>
  <c r="T254" i="8"/>
  <c r="V282" i="8"/>
  <c r="U311" i="8"/>
  <c r="V328" i="8"/>
  <c r="T339" i="8"/>
  <c r="X349" i="8"/>
  <c r="V360" i="8"/>
  <c r="X145" i="8"/>
  <c r="X243" i="8"/>
  <c r="W272" i="8"/>
  <c r="X300" i="8"/>
  <c r="W324" i="8"/>
  <c r="U335" i="8"/>
  <c r="S346" i="8"/>
  <c r="V1060" i="8"/>
  <c r="V1086" i="8"/>
  <c r="W1084" i="8"/>
  <c r="W1096" i="8"/>
  <c r="S1122" i="8"/>
  <c r="T1018" i="8"/>
  <c r="T1083" i="8"/>
  <c r="W1090" i="8"/>
  <c r="S170" i="8"/>
  <c r="V147" i="8"/>
  <c r="S129" i="8"/>
  <c r="W215" i="8"/>
  <c r="V174" i="8"/>
  <c r="V230" i="8"/>
  <c r="U177" i="8"/>
  <c r="W210" i="8"/>
  <c r="V129" i="8"/>
  <c r="T164" i="8"/>
  <c r="X190" i="8"/>
  <c r="X218" i="8"/>
  <c r="S143" i="8"/>
  <c r="U228" i="8"/>
  <c r="U257" i="8"/>
  <c r="W278" i="8"/>
  <c r="S300" i="8"/>
  <c r="U317" i="8"/>
  <c r="X185" i="8"/>
  <c r="T240" i="8"/>
  <c r="X258" i="8"/>
  <c r="X274" i="8"/>
  <c r="T292" i="8"/>
  <c r="X310" i="8"/>
  <c r="U144" i="8"/>
  <c r="S203" i="8"/>
  <c r="W241" i="8"/>
  <c r="U252" i="8"/>
  <c r="S263" i="8"/>
  <c r="W273" i="8"/>
  <c r="U284" i="8"/>
  <c r="S295" i="8"/>
  <c r="W305" i="8"/>
  <c r="U316" i="8"/>
  <c r="T155" i="8"/>
  <c r="X197" i="8"/>
  <c r="T239" i="8"/>
  <c r="X249" i="8"/>
  <c r="V260" i="8"/>
  <c r="T271" i="8"/>
  <c r="X281" i="8"/>
  <c r="V292" i="8"/>
  <c r="T303" i="8"/>
  <c r="X313" i="8"/>
  <c r="S131" i="8"/>
  <c r="W173" i="8"/>
  <c r="U216" i="8"/>
  <c r="W243" i="8"/>
  <c r="U254" i="8"/>
  <c r="S265" i="8"/>
  <c r="W275" i="8"/>
  <c r="U286" i="8"/>
  <c r="S297" i="8"/>
  <c r="W307" i="8"/>
  <c r="U318" i="8"/>
  <c r="U172" i="8"/>
  <c r="T250" i="8"/>
  <c r="V278" i="8"/>
  <c r="U307" i="8"/>
  <c r="S327" i="8"/>
  <c r="W337" i="8"/>
  <c r="U348" i="8"/>
  <c r="U1097" i="8"/>
  <c r="T653" i="8"/>
  <c r="T1023" i="8"/>
  <c r="V1043" i="8"/>
  <c r="W188" i="8"/>
  <c r="T170" i="8"/>
  <c r="S145" i="8"/>
  <c r="W231" i="8"/>
  <c r="V186" i="8"/>
  <c r="W134" i="8"/>
  <c r="W178" i="8"/>
  <c r="S216" i="8"/>
  <c r="V133" i="8"/>
  <c r="V165" i="8"/>
  <c r="T196" i="8"/>
  <c r="X222" i="8"/>
  <c r="S159" i="8"/>
  <c r="S240" i="8"/>
  <c r="U261" i="8"/>
  <c r="W282" i="8"/>
  <c r="S304" i="8"/>
  <c r="W318" i="8"/>
  <c r="T191" i="8"/>
  <c r="X242" i="8"/>
  <c r="T260" i="8"/>
  <c r="X278" i="8"/>
  <c r="V293" i="8"/>
  <c r="T312" i="8"/>
  <c r="S155" i="8"/>
  <c r="W213" i="8"/>
  <c r="S243" i="8"/>
  <c r="W253" i="8"/>
  <c r="U264" i="8"/>
  <c r="S275" i="8"/>
  <c r="W285" i="8"/>
  <c r="U296" i="8"/>
  <c r="S307" i="8"/>
  <c r="W317" i="8"/>
  <c r="V160" i="8"/>
  <c r="T203" i="8"/>
  <c r="V240" i="8"/>
  <c r="T251" i="8"/>
  <c r="X261" i="8"/>
  <c r="V272" i="8"/>
  <c r="T283" i="8"/>
  <c r="X293" i="8"/>
  <c r="V304" i="8"/>
  <c r="T315" i="8"/>
  <c r="U136" i="8"/>
  <c r="S179" i="8"/>
  <c r="W221" i="8"/>
  <c r="S245" i="8"/>
  <c r="W255" i="8"/>
  <c r="U266" i="8"/>
  <c r="S277" i="8"/>
  <c r="W287" i="8"/>
  <c r="U298" i="8"/>
  <c r="S309" i="8"/>
  <c r="W319" i="8"/>
  <c r="V184" i="8"/>
  <c r="S254" i="8"/>
  <c r="V1111" i="8"/>
  <c r="U1119" i="8"/>
  <c r="V992" i="8"/>
  <c r="T1038" i="8"/>
  <c r="U191" i="8"/>
  <c r="V171" i="8"/>
  <c r="U146" i="8"/>
  <c r="S237" i="8"/>
  <c r="X187" i="8"/>
  <c r="S136" i="8"/>
  <c r="W182" i="8"/>
  <c r="W218" i="8"/>
  <c r="T140" i="8"/>
  <c r="V169" i="8"/>
  <c r="V197" i="8"/>
  <c r="T228" i="8"/>
  <c r="U164" i="8"/>
  <c r="U241" i="8"/>
  <c r="W262" i="8"/>
  <c r="S284" i="8"/>
  <c r="U305" i="8"/>
  <c r="T127" i="8"/>
  <c r="V196" i="8"/>
  <c r="X246" i="8"/>
  <c r="V261" i="8"/>
  <c r="T280" i="8"/>
  <c r="T296" i="8"/>
  <c r="V313" i="8"/>
  <c r="U160" i="8"/>
  <c r="S219" i="8"/>
  <c r="U244" i="8"/>
  <c r="S255" i="8"/>
  <c r="W265" i="8"/>
  <c r="U276" i="8"/>
  <c r="S287" i="8"/>
  <c r="W297" i="8"/>
  <c r="U308" i="8"/>
  <c r="S319" i="8"/>
  <c r="X165" i="8"/>
  <c r="V208" i="8"/>
  <c r="X241" i="8"/>
  <c r="V252" i="8"/>
  <c r="T263" i="8"/>
  <c r="X273" i="8"/>
  <c r="V284" i="8"/>
  <c r="T295" i="8"/>
  <c r="X305" i="8"/>
  <c r="V316" i="8"/>
  <c r="W141" i="8"/>
  <c r="U184" i="8"/>
  <c r="S227" i="8"/>
  <c r="U246" i="8"/>
  <c r="S257" i="8"/>
  <c r="W267" i="8"/>
  <c r="U278" i="8"/>
  <c r="S289" i="8"/>
  <c r="W299" i="8"/>
  <c r="U310" i="8"/>
  <c r="S321" i="8"/>
  <c r="T199" i="8"/>
  <c r="T1031" i="8"/>
  <c r="X1045" i="8"/>
  <c r="U1088" i="8"/>
  <c r="S126" i="8"/>
  <c r="W216" i="8"/>
  <c r="X192" i="8"/>
  <c r="S173" i="8"/>
  <c r="X139" i="8"/>
  <c r="X203" i="8"/>
  <c r="U149" i="8"/>
  <c r="S192" i="8"/>
  <c r="U229" i="8"/>
  <c r="V145" i="8"/>
  <c r="T176" i="8"/>
  <c r="X206" i="8"/>
  <c r="V233" i="8"/>
  <c r="W185" i="8"/>
  <c r="W246" i="8"/>
  <c r="S268" i="8"/>
  <c r="U289" i="8"/>
  <c r="S308" i="8"/>
  <c r="V148" i="8"/>
  <c r="V212" i="8"/>
  <c r="V249" i="8"/>
  <c r="T268" i="8"/>
  <c r="X282" i="8"/>
  <c r="V301" i="8"/>
  <c r="V317" i="8"/>
  <c r="U176" i="8"/>
  <c r="W229" i="8"/>
  <c r="S247" i="8"/>
  <c r="W257" i="8"/>
  <c r="U268" i="8"/>
  <c r="S279" i="8"/>
  <c r="W289" i="8"/>
  <c r="U300" i="8"/>
  <c r="S311" i="8"/>
  <c r="X133" i="8"/>
  <c r="V176" i="8"/>
  <c r="T219" i="8"/>
  <c r="V244" i="8"/>
  <c r="T255" i="8"/>
  <c r="X265" i="8"/>
  <c r="V276" i="8"/>
  <c r="T287" i="8"/>
  <c r="X297" i="8"/>
  <c r="V308" i="8"/>
  <c r="T319" i="8"/>
  <c r="U152" i="8"/>
  <c r="S195" i="8"/>
  <c r="T237" i="8"/>
  <c r="S249" i="8"/>
  <c r="W259" i="8"/>
  <c r="U270" i="8"/>
  <c r="S281" i="8"/>
  <c r="W291" i="8"/>
  <c r="U302" i="8"/>
  <c r="S313" i="8"/>
  <c r="W323" i="8"/>
  <c r="T227" i="8"/>
  <c r="W264" i="8"/>
  <c r="X292" i="8"/>
  <c r="X320" i="8"/>
  <c r="U332" i="8"/>
  <c r="S343" i="8"/>
  <c r="W353" i="8"/>
  <c r="U364" i="8"/>
  <c r="S375" i="8"/>
  <c r="W385" i="8"/>
  <c r="X157" i="8"/>
  <c r="U247" i="8"/>
  <c r="V275" i="8"/>
  <c r="X303" i="8"/>
  <c r="X325" i="8"/>
  <c r="V336" i="8"/>
  <c r="T347" i="8"/>
  <c r="X357" i="8"/>
  <c r="V368" i="8"/>
  <c r="T231" i="8"/>
  <c r="T265" i="8"/>
  <c r="S294" i="8"/>
  <c r="U321" i="8"/>
  <c r="W332" i="8"/>
  <c r="U343" i="8"/>
  <c r="S354" i="8"/>
  <c r="V1116" i="8"/>
  <c r="X1110" i="8"/>
  <c r="W1114" i="8"/>
  <c r="W144" i="8"/>
  <c r="S234" i="8"/>
  <c r="T214" i="8"/>
  <c r="S189" i="8"/>
  <c r="X159" i="8"/>
  <c r="X215" i="8"/>
  <c r="U161" i="8"/>
  <c r="W198" i="8"/>
  <c r="W230" i="8"/>
  <c r="T152" i="8"/>
  <c r="T180" i="8"/>
  <c r="T208" i="8"/>
  <c r="V237" i="8"/>
  <c r="W201" i="8"/>
  <c r="W250" i="8"/>
  <c r="S272" i="8"/>
  <c r="U293" i="8"/>
  <c r="W310" i="8"/>
  <c r="X153" i="8"/>
  <c r="V228" i="8"/>
  <c r="X250" i="8"/>
  <c r="V269" i="8"/>
  <c r="V1085" i="8"/>
  <c r="V235" i="8"/>
  <c r="U169" i="8"/>
  <c r="X186" i="8"/>
  <c r="U253" i="8"/>
  <c r="X169" i="8"/>
  <c r="V285" i="8"/>
  <c r="S171" i="8"/>
  <c r="S251" i="8"/>
  <c r="U280" i="8"/>
  <c r="W309" i="8"/>
  <c r="V192" i="8"/>
  <c r="V256" i="8"/>
  <c r="X285" i="8"/>
  <c r="V312" i="8"/>
  <c r="U200" i="8"/>
  <c r="U258" i="8"/>
  <c r="S285" i="8"/>
  <c r="U314" i="8"/>
  <c r="T257" i="8"/>
  <c r="V303" i="8"/>
  <c r="S331" i="8"/>
  <c r="W349" i="8"/>
  <c r="S363" i="8"/>
  <c r="S379" i="8"/>
  <c r="U392" i="8"/>
  <c r="V243" i="8"/>
  <c r="T286" i="8"/>
  <c r="T321" i="8"/>
  <c r="T335" i="8"/>
  <c r="T351" i="8"/>
  <c r="V364" i="8"/>
  <c r="V216" i="8"/>
  <c r="X275" i="8"/>
  <c r="V311" i="8"/>
  <c r="U331" i="8"/>
  <c r="U347" i="8"/>
  <c r="U359" i="8"/>
  <c r="T147" i="8"/>
  <c r="W244" i="8"/>
  <c r="X272" i="8"/>
  <c r="T301" i="8"/>
  <c r="X324" i="8"/>
  <c r="V335" i="8"/>
  <c r="T346" i="8"/>
  <c r="X356" i="8"/>
  <c r="V367" i="8"/>
  <c r="T378" i="8"/>
  <c r="W225" i="8"/>
  <c r="V263" i="8"/>
  <c r="X291" i="8"/>
  <c r="U320" i="8"/>
  <c r="S332" i="8"/>
  <c r="W342" i="8"/>
  <c r="U353" i="8"/>
  <c r="S364" i="8"/>
  <c r="W374" i="8"/>
  <c r="T183" i="8"/>
  <c r="T253" i="8"/>
  <c r="S282" i="8"/>
  <c r="T310" i="8"/>
  <c r="T328" i="8"/>
  <c r="X338" i="8"/>
  <c r="V349" i="8"/>
  <c r="T360" i="8"/>
  <c r="X370" i="8"/>
  <c r="T298" i="8"/>
  <c r="W355" i="8"/>
  <c r="S381" i="8"/>
  <c r="T393" i="8"/>
  <c r="X403" i="8"/>
  <c r="V414" i="8"/>
  <c r="T425" i="8"/>
  <c r="X435" i="8"/>
  <c r="V446" i="8"/>
  <c r="T457" i="8"/>
  <c r="X467" i="8"/>
  <c r="V478" i="8"/>
  <c r="V298" i="8"/>
  <c r="X355" i="8"/>
  <c r="T381" i="8"/>
  <c r="U393" i="8"/>
  <c r="S404" i="8"/>
  <c r="W414" i="8"/>
  <c r="U425" i="8"/>
  <c r="S436" i="8"/>
  <c r="W446" i="8"/>
  <c r="U457" i="8"/>
  <c r="V287" i="8"/>
  <c r="X1076" i="8"/>
  <c r="W171" i="8"/>
  <c r="W190" i="8"/>
  <c r="V201" i="8"/>
  <c r="S264" i="8"/>
  <c r="X201" i="8"/>
  <c r="X290" i="8"/>
  <c r="W181" i="8"/>
  <c r="U256" i="8"/>
  <c r="S283" i="8"/>
  <c r="U312" i="8"/>
  <c r="X213" i="8"/>
  <c r="T259" i="8"/>
  <c r="V288" i="8"/>
  <c r="X317" i="8"/>
  <c r="S211" i="8"/>
  <c r="S261" i="8"/>
  <c r="U290" i="8"/>
  <c r="S317" i="8"/>
  <c r="X260" i="8"/>
  <c r="V310" i="8"/>
  <c r="W333" i="8"/>
  <c r="S351" i="8"/>
  <c r="W365" i="8"/>
  <c r="U380" i="8"/>
  <c r="X129" i="8"/>
  <c r="V250" i="8"/>
  <c r="S290" i="8"/>
  <c r="X322" i="8"/>
  <c r="X337" i="8"/>
  <c r="V352" i="8"/>
  <c r="X365" i="8"/>
  <c r="W240" i="8"/>
  <c r="V279" i="8"/>
  <c r="U315" i="8"/>
  <c r="S334" i="8"/>
  <c r="W348" i="8"/>
  <c r="W360" i="8"/>
  <c r="X161" i="8"/>
  <c r="X247" i="8"/>
  <c r="W276" i="8"/>
  <c r="X304" i="8"/>
  <c r="T326" i="8"/>
  <c r="X336" i="8"/>
  <c r="V347" i="8"/>
  <c r="T358" i="8"/>
  <c r="X368" i="8"/>
  <c r="V379" i="8"/>
  <c r="W237" i="8"/>
  <c r="U267" i="8"/>
  <c r="V295" i="8"/>
  <c r="T322" i="8"/>
  <c r="U333" i="8"/>
  <c r="S344" i="8"/>
  <c r="W354" i="8"/>
  <c r="U365" i="8"/>
  <c r="S376" i="8"/>
  <c r="S199" i="8"/>
  <c r="X256" i="8"/>
  <c r="T285" i="8"/>
  <c r="S314" i="8"/>
  <c r="V329" i="8"/>
  <c r="T340" i="8"/>
  <c r="X350" i="8"/>
  <c r="V361" i="8"/>
  <c r="T372" i="8"/>
  <c r="W312" i="8"/>
  <c r="S361" i="8"/>
  <c r="V382" i="8"/>
  <c r="V394" i="8"/>
  <c r="T405" i="8"/>
  <c r="X415" i="8"/>
  <c r="V426" i="8"/>
  <c r="T437" i="8"/>
  <c r="U1107" i="8"/>
  <c r="U214" i="8"/>
  <c r="U205" i="8"/>
  <c r="V217" i="8"/>
  <c r="W274" i="8"/>
  <c r="V238" i="8"/>
  <c r="T300" i="8"/>
  <c r="W197" i="8"/>
  <c r="S259" i="8"/>
  <c r="U288" i="8"/>
  <c r="S315" i="8"/>
  <c r="V224" i="8"/>
  <c r="V264" i="8"/>
  <c r="T291" i="8"/>
  <c r="V320" i="8"/>
  <c r="U232" i="8"/>
  <c r="W263" i="8"/>
  <c r="S293" i="8"/>
  <c r="U322" i="8"/>
  <c r="X267" i="8"/>
  <c r="T314" i="8"/>
  <c r="U336" i="8"/>
  <c r="U352" i="8"/>
  <c r="U368" i="8"/>
  <c r="W381" i="8"/>
  <c r="W145" i="8"/>
  <c r="S258" i="8"/>
  <c r="T293" i="8"/>
  <c r="V324" i="8"/>
  <c r="V340" i="8"/>
  <c r="X353" i="8"/>
  <c r="T367" i="8"/>
  <c r="V247" i="8"/>
  <c r="U283" i="8"/>
  <c r="V318" i="8"/>
  <c r="W336" i="8"/>
  <c r="S350" i="8"/>
  <c r="S362" i="8"/>
  <c r="W177" i="8"/>
  <c r="V251" i="8"/>
  <c r="X279" i="8"/>
  <c r="W308" i="8"/>
  <c r="V327" i="8"/>
  <c r="T338" i="8"/>
  <c r="X348" i="8"/>
  <c r="V359" i="8"/>
  <c r="T370" i="8"/>
  <c r="U140" i="8"/>
  <c r="T242" i="8"/>
  <c r="V270" i="8"/>
  <c r="U299" i="8"/>
  <c r="S324" i="8"/>
  <c r="W334" i="8"/>
  <c r="U345" i="8"/>
  <c r="S356" i="8"/>
  <c r="W366" i="8"/>
  <c r="U377" i="8"/>
  <c r="T211" i="8"/>
  <c r="W260" i="8"/>
  <c r="X288" i="8"/>
  <c r="T317" i="8"/>
  <c r="X330" i="8"/>
  <c r="V341" i="8"/>
  <c r="T352" i="8"/>
  <c r="X362" i="8"/>
  <c r="T135" i="8"/>
  <c r="V323" i="8"/>
  <c r="U366" i="8"/>
  <c r="S384" i="8"/>
  <c r="X395" i="8"/>
  <c r="V406" i="8"/>
  <c r="T417" i="8"/>
  <c r="X427" i="8"/>
  <c r="V438" i="8"/>
  <c r="V846" i="8"/>
  <c r="V138" i="8"/>
  <c r="W222" i="8"/>
  <c r="V229" i="8"/>
  <c r="U285" i="8"/>
  <c r="T248" i="8"/>
  <c r="X302" i="8"/>
  <c r="U224" i="8"/>
  <c r="W261" i="8"/>
  <c r="S291" i="8"/>
  <c r="V128" i="8"/>
  <c r="T235" i="8"/>
  <c r="T267" i="8"/>
  <c r="V296" i="8"/>
  <c r="T323" i="8"/>
  <c r="W239" i="8"/>
  <c r="S269" i="8"/>
  <c r="W295" i="8"/>
  <c r="W129" i="8"/>
  <c r="U275" i="8"/>
  <c r="S318" i="8"/>
  <c r="S339" i="8"/>
  <c r="S355" i="8"/>
  <c r="W369" i="8"/>
  <c r="S383" i="8"/>
  <c r="V172" i="8"/>
  <c r="T261" i="8"/>
  <c r="X296" i="8"/>
  <c r="T327" i="8"/>
  <c r="X341" i="8"/>
  <c r="T355" i="8"/>
  <c r="T131" i="8"/>
  <c r="U251" i="8"/>
  <c r="V286" i="8"/>
  <c r="S323" i="8"/>
  <c r="S338" i="8"/>
  <c r="U351" i="8"/>
  <c r="U363" i="8"/>
  <c r="X189" i="8"/>
  <c r="U255" i="8"/>
  <c r="V283" i="8"/>
  <c r="X311" i="8"/>
  <c r="X328" i="8"/>
  <c r="V339" i="8"/>
  <c r="T350" i="8"/>
  <c r="X360" i="8"/>
  <c r="V371" i="8"/>
  <c r="V152" i="8"/>
  <c r="S246" i="8"/>
  <c r="T274" i="8"/>
  <c r="V302" i="8"/>
  <c r="U325" i="8"/>
  <c r="S336" i="8"/>
  <c r="W346" i="8"/>
  <c r="U357" i="8"/>
  <c r="S368" i="8"/>
  <c r="W378" i="8"/>
  <c r="X225" i="8"/>
  <c r="X263" i="8"/>
  <c r="W292" i="8"/>
  <c r="W320" i="8"/>
  <c r="T332" i="8"/>
  <c r="X342" i="8"/>
  <c r="V353" i="8"/>
  <c r="T364" i="8"/>
  <c r="W193" i="8"/>
  <c r="S329" i="8"/>
  <c r="S370" i="8"/>
  <c r="V385" i="8"/>
  <c r="T397" i="8"/>
  <c r="X407" i="8"/>
  <c r="V418" i="8"/>
  <c r="T429" i="8"/>
  <c r="X439" i="8"/>
  <c r="V450" i="8"/>
  <c r="T461" i="8"/>
  <c r="X471" i="8"/>
  <c r="X193" i="8"/>
  <c r="T329" i="8"/>
  <c r="U370" i="8"/>
  <c r="X385" i="8"/>
  <c r="U397" i="8"/>
  <c r="S408" i="8"/>
  <c r="W418" i="8"/>
  <c r="U429" i="8"/>
  <c r="W168" i="8"/>
  <c r="T173" i="8"/>
  <c r="T128" i="8"/>
  <c r="S127" i="8"/>
  <c r="S296" i="8"/>
  <c r="V257" i="8"/>
  <c r="X306" i="8"/>
  <c r="S235" i="8"/>
  <c r="S267" i="8"/>
  <c r="W293" i="8"/>
  <c r="T139" i="8"/>
  <c r="T243" i="8"/>
  <c r="X269" i="8"/>
  <c r="T299" i="8"/>
  <c r="S147" i="8"/>
  <c r="U242" i="8"/>
  <c r="W271" i="8"/>
  <c r="S301" i="8"/>
  <c r="V156" i="8"/>
  <c r="T282" i="8"/>
  <c r="W322" i="8"/>
  <c r="U340" i="8"/>
  <c r="W357" i="8"/>
  <c r="S371" i="8"/>
  <c r="U384" i="8"/>
  <c r="V200" i="8"/>
  <c r="X264" i="8"/>
  <c r="W300" i="8"/>
  <c r="X329" i="8"/>
  <c r="T343" i="8"/>
  <c r="V356" i="8"/>
  <c r="W161" i="8"/>
  <c r="V254" i="8"/>
  <c r="T290" i="8"/>
  <c r="S326" i="8"/>
  <c r="U339" i="8"/>
  <c r="W352" i="8"/>
  <c r="W364" i="8"/>
  <c r="V204" i="8"/>
  <c r="V258" i="8"/>
  <c r="U287" i="8"/>
  <c r="V315" i="8"/>
  <c r="T330" i="8"/>
  <c r="X340" i="8"/>
  <c r="V351" i="8"/>
  <c r="T362" i="8"/>
  <c r="X372" i="8"/>
  <c r="T167" i="8"/>
  <c r="T249" i="8"/>
  <c r="S278" i="8"/>
  <c r="T306" i="8"/>
  <c r="W326" i="8"/>
  <c r="U337" i="8"/>
  <c r="S348" i="8"/>
  <c r="W358" i="8"/>
  <c r="U369" i="8"/>
  <c r="S380" i="8"/>
  <c r="U239" i="8"/>
  <c r="V267" i="8"/>
  <c r="X295" i="8"/>
  <c r="V322" i="8"/>
  <c r="V333" i="8"/>
  <c r="T344" i="8"/>
  <c r="X354" i="8"/>
  <c r="V365" i="8"/>
  <c r="T241" i="8"/>
  <c r="U334" i="8"/>
  <c r="W372" i="8"/>
  <c r="T387" i="8"/>
  <c r="V398" i="8"/>
  <c r="T409" i="8"/>
  <c r="X419" i="8"/>
  <c r="V430" i="8"/>
  <c r="T441" i="8"/>
  <c r="X451" i="8"/>
  <c r="V462" i="8"/>
  <c r="T473" i="8"/>
  <c r="S242" i="8"/>
  <c r="V334" i="8"/>
  <c r="S373" i="8"/>
  <c r="U387" i="8"/>
  <c r="W398" i="8"/>
  <c r="U409" i="8"/>
  <c r="S420" i="8"/>
  <c r="W430" i="8"/>
  <c r="U441" i="8"/>
  <c r="S452" i="8"/>
  <c r="X205" i="8"/>
  <c r="T146" i="8"/>
  <c r="T229" i="8"/>
  <c r="X158" i="8"/>
  <c r="U212" i="8"/>
  <c r="S316" i="8"/>
  <c r="T272" i="8"/>
  <c r="U128" i="8"/>
  <c r="W245" i="8"/>
  <c r="U272" i="8"/>
  <c r="W301" i="8"/>
  <c r="T171" i="8"/>
  <c r="V248" i="8"/>
  <c r="X277" i="8"/>
  <c r="T307" i="8"/>
  <c r="U168" i="8"/>
  <c r="U250" i="8"/>
  <c r="W279" i="8"/>
  <c r="U306" i="8"/>
  <c r="V239" i="8"/>
  <c r="T289" i="8"/>
  <c r="U328" i="8"/>
  <c r="U344" i="8"/>
  <c r="U360" i="8"/>
  <c r="W373" i="8"/>
  <c r="W389" i="8"/>
  <c r="S231" i="8"/>
  <c r="X271" i="8"/>
  <c r="V314" i="8"/>
  <c r="V332" i="8"/>
  <c r="X345" i="8"/>
  <c r="X361" i="8"/>
  <c r="V188" i="8"/>
  <c r="S262" i="8"/>
  <c r="W304" i="8"/>
  <c r="W328" i="8"/>
  <c r="S342" i="8"/>
  <c r="W356" i="8"/>
  <c r="U367" i="8"/>
  <c r="V232" i="8"/>
  <c r="S266" i="8"/>
  <c r="T294" i="8"/>
  <c r="V321" i="8"/>
  <c r="X332" i="8"/>
  <c r="V343" i="8"/>
  <c r="T354" i="8"/>
  <c r="X364" i="8"/>
  <c r="V375" i="8"/>
  <c r="T195" i="8"/>
  <c r="W256" i="8"/>
  <c r="X284" i="8"/>
  <c r="T313" i="8"/>
  <c r="U329" i="8"/>
  <c r="S340" i="8"/>
  <c r="W350" i="8"/>
  <c r="U361" i="8"/>
  <c r="S372" i="8"/>
  <c r="U156" i="8"/>
  <c r="T246" i="8"/>
  <c r="V274" i="8"/>
  <c r="U303" i="8"/>
  <c r="V325" i="8"/>
  <c r="T336" i="8"/>
  <c r="X346" i="8"/>
  <c r="V357" i="8"/>
  <c r="T368" i="8"/>
  <c r="S270" i="8"/>
  <c r="S345" i="8"/>
  <c r="S377" i="8"/>
  <c r="T390" i="8"/>
  <c r="T401" i="8"/>
  <c r="X411" i="8"/>
  <c r="V422" i="8"/>
  <c r="T433" i="8"/>
  <c r="X443" i="8"/>
  <c r="V454" i="8"/>
  <c r="T465" i="8"/>
  <c r="X475" i="8"/>
  <c r="T270" i="8"/>
  <c r="T345" i="8"/>
  <c r="T377" i="8"/>
  <c r="U390" i="8"/>
  <c r="U401" i="8"/>
  <c r="S412" i="8"/>
  <c r="W422" i="8"/>
  <c r="U433" i="8"/>
  <c r="W212" i="8"/>
  <c r="W306" i="8"/>
  <c r="W269" i="8"/>
  <c r="T275" i="8"/>
  <c r="U274" i="8"/>
  <c r="W325" i="8"/>
  <c r="S387" i="8"/>
  <c r="T331" i="8"/>
  <c r="T258" i="8"/>
  <c r="U355" i="8"/>
  <c r="V290" i="8"/>
  <c r="X352" i="8"/>
  <c r="X252" i="8"/>
  <c r="W338" i="8"/>
  <c r="V140" i="8"/>
  <c r="T324" i="8"/>
  <c r="X366" i="8"/>
  <c r="W388" i="8"/>
  <c r="X431" i="8"/>
  <c r="V458" i="8"/>
  <c r="X479" i="8"/>
  <c r="T361" i="8"/>
  <c r="W394" i="8"/>
  <c r="S416" i="8"/>
  <c r="U437" i="8"/>
  <c r="W450" i="8"/>
  <c r="U259" i="8"/>
  <c r="U346" i="8"/>
  <c r="V377" i="8"/>
  <c r="V390" i="8"/>
  <c r="V401" i="8"/>
  <c r="T412" i="8"/>
  <c r="X422" i="8"/>
  <c r="V433" i="8"/>
  <c r="T444" i="8"/>
  <c r="X454" i="8"/>
  <c r="V465" i="8"/>
  <c r="W316" i="8"/>
  <c r="V362" i="8"/>
  <c r="T383" i="8"/>
  <c r="S395" i="8"/>
  <c r="W405" i="8"/>
  <c r="U416" i="8"/>
  <c r="S427" i="8"/>
  <c r="W437" i="8"/>
  <c r="U448" i="8"/>
  <c r="S459" i="8"/>
  <c r="V220" i="8"/>
  <c r="W331" i="8"/>
  <c r="U371" i="8"/>
  <c r="U386" i="8"/>
  <c r="X397" i="8"/>
  <c r="V408" i="8"/>
  <c r="T419" i="8"/>
  <c r="X429" i="8"/>
  <c r="V440" i="8"/>
  <c r="X177" i="8"/>
  <c r="W327" i="8"/>
  <c r="T369" i="8"/>
  <c r="T385" i="8"/>
  <c r="X396" i="8"/>
  <c r="V407" i="8"/>
  <c r="T418" i="8"/>
  <c r="X428" i="8"/>
  <c r="V439" i="8"/>
  <c r="T450" i="8"/>
  <c r="X460" i="8"/>
  <c r="S385" i="8"/>
  <c r="W428" i="8"/>
  <c r="U463" i="8"/>
  <c r="V476" i="8"/>
  <c r="W487" i="8"/>
  <c r="U498" i="8"/>
  <c r="S509" i="8"/>
  <c r="W519" i="8"/>
  <c r="U530" i="8"/>
  <c r="S541" i="8"/>
  <c r="T190" i="8"/>
  <c r="T143" i="8"/>
  <c r="W277" i="8"/>
  <c r="V280" i="8"/>
  <c r="U282" i="8"/>
  <c r="W329" i="8"/>
  <c r="S391" i="8"/>
  <c r="X333" i="8"/>
  <c r="X268" i="8"/>
  <c r="S358" i="8"/>
  <c r="S298" i="8"/>
  <c r="V355" i="8"/>
  <c r="X259" i="8"/>
  <c r="U341" i="8"/>
  <c r="V168" i="8"/>
  <c r="X326" i="8"/>
  <c r="V369" i="8"/>
  <c r="W391" i="8"/>
  <c r="V434" i="8"/>
  <c r="X459" i="8"/>
  <c r="V136" i="8"/>
  <c r="V366" i="8"/>
  <c r="S396" i="8"/>
  <c r="U417" i="8"/>
  <c r="W438" i="8"/>
  <c r="U453" i="8"/>
  <c r="T273" i="8"/>
  <c r="W351" i="8"/>
  <c r="W379" i="8"/>
  <c r="S392" i="8"/>
  <c r="X402" i="8"/>
  <c r="V413" i="8"/>
  <c r="T424" i="8"/>
  <c r="X434" i="8"/>
  <c r="V445" i="8"/>
  <c r="T456" i="8"/>
  <c r="T151" i="8"/>
  <c r="T325" i="8"/>
  <c r="X367" i="8"/>
  <c r="W384" i="8"/>
  <c r="U396" i="8"/>
  <c r="S407" i="8"/>
  <c r="W417" i="8"/>
  <c r="U428" i="8"/>
  <c r="S439" i="8"/>
  <c r="W449" i="8"/>
  <c r="U460" i="8"/>
  <c r="W248" i="8"/>
  <c r="S337" i="8"/>
  <c r="X373" i="8"/>
  <c r="X387" i="8"/>
  <c r="T399" i="8"/>
  <c r="X409" i="8"/>
  <c r="V420" i="8"/>
  <c r="T431" i="8"/>
  <c r="X441" i="8"/>
  <c r="U236" i="8"/>
  <c r="S333" i="8"/>
  <c r="X371" i="8"/>
  <c r="W386" i="8"/>
  <c r="T398" i="8"/>
  <c r="X408" i="8"/>
  <c r="V419" i="8"/>
  <c r="T430" i="8"/>
  <c r="X440" i="8"/>
  <c r="V451" i="8"/>
  <c r="T462" i="8"/>
  <c r="T391" i="8"/>
  <c r="S434" i="8"/>
  <c r="U465" i="8"/>
  <c r="S478" i="8"/>
  <c r="S489" i="8"/>
  <c r="W499" i="8"/>
  <c r="U510" i="8"/>
  <c r="S521" i="8"/>
  <c r="W531" i="8"/>
  <c r="U542" i="8"/>
  <c r="S553" i="8"/>
  <c r="V202" i="8"/>
  <c r="T264" i="8"/>
  <c r="S299" i="8"/>
  <c r="X301" i="8"/>
  <c r="W303" i="8"/>
  <c r="W341" i="8"/>
  <c r="T215" i="8"/>
  <c r="V344" i="8"/>
  <c r="T297" i="8"/>
  <c r="S366" i="8"/>
  <c r="U319" i="8"/>
  <c r="V363" i="8"/>
  <c r="T281" i="8"/>
  <c r="U349" i="8"/>
  <c r="V242" i="8"/>
  <c r="X334" i="8"/>
  <c r="V255" i="8"/>
  <c r="X399" i="8"/>
  <c r="V442" i="8"/>
  <c r="X463" i="8"/>
  <c r="X255" i="8"/>
  <c r="T375" i="8"/>
  <c r="S400" i="8"/>
  <c r="U421" i="8"/>
  <c r="S440" i="8"/>
  <c r="W454" i="8"/>
  <c r="S302" i="8"/>
  <c r="S357" i="8"/>
  <c r="U381" i="8"/>
  <c r="V393" i="8"/>
  <c r="T404" i="8"/>
  <c r="X414" i="8"/>
  <c r="V425" i="8"/>
  <c r="T436" i="8"/>
  <c r="X446" i="8"/>
  <c r="V457" i="8"/>
  <c r="W209" i="8"/>
  <c r="V330" i="8"/>
  <c r="T371" i="8"/>
  <c r="T386" i="8"/>
  <c r="W397" i="8"/>
  <c r="U408" i="8"/>
  <c r="S419" i="8"/>
  <c r="W429" i="8"/>
  <c r="U440" i="8"/>
  <c r="S451" i="8"/>
  <c r="W461" i="8"/>
  <c r="V262" i="8"/>
  <c r="U342" i="8"/>
  <c r="X375" i="8"/>
  <c r="U389" i="8"/>
  <c r="V400" i="8"/>
  <c r="T411" i="8"/>
  <c r="X421" i="8"/>
  <c r="V432" i="8"/>
  <c r="T443" i="8"/>
  <c r="X251" i="8"/>
  <c r="U338" i="8"/>
  <c r="U374" i="8"/>
  <c r="T388" i="8"/>
  <c r="V399" i="8"/>
  <c r="T410" i="8"/>
  <c r="X420" i="8"/>
  <c r="V431" i="8"/>
  <c r="T442" i="8"/>
  <c r="X452" i="8"/>
  <c r="S167" i="8"/>
  <c r="W396" i="8"/>
  <c r="U439" i="8"/>
  <c r="U467" i="8"/>
  <c r="V479" i="8"/>
  <c r="U490" i="8"/>
  <c r="S501" i="8"/>
  <c r="W511" i="8"/>
  <c r="U522" i="8"/>
  <c r="S533" i="8"/>
  <c r="W543" i="8"/>
  <c r="U554" i="8"/>
  <c r="S565" i="8"/>
  <c r="U385" i="8"/>
  <c r="S429" i="8"/>
  <c r="V463" i="8"/>
  <c r="W476" i="8"/>
  <c r="X487" i="8"/>
  <c r="V498" i="8"/>
  <c r="T509" i="8"/>
  <c r="S148" i="8"/>
  <c r="V281" i="8"/>
  <c r="U304" i="8"/>
  <c r="X309" i="8"/>
  <c r="W311" i="8"/>
  <c r="S347" i="8"/>
  <c r="X239" i="8"/>
  <c r="V348" i="8"/>
  <c r="X307" i="8"/>
  <c r="S135" i="8"/>
  <c r="U323" i="8"/>
  <c r="T366" i="8"/>
  <c r="W288" i="8"/>
  <c r="S352" i="8"/>
  <c r="S250" i="8"/>
  <c r="V337" i="8"/>
  <c r="X283" i="8"/>
  <c r="V402" i="8"/>
  <c r="T445" i="8"/>
  <c r="V466" i="8"/>
  <c r="W284" i="8"/>
  <c r="U379" i="8"/>
  <c r="W402" i="8"/>
  <c r="S424" i="8"/>
  <c r="W442" i="8"/>
  <c r="S456" i="8"/>
  <c r="X315" i="8"/>
  <c r="U362" i="8"/>
  <c r="X382" i="8"/>
  <c r="X394" i="8"/>
  <c r="V405" i="8"/>
  <c r="T416" i="8"/>
  <c r="X426" i="8"/>
  <c r="V437" i="8"/>
  <c r="T448" i="8"/>
  <c r="X458" i="8"/>
  <c r="T245" i="8"/>
  <c r="X335" i="8"/>
  <c r="V373" i="8"/>
  <c r="W387" i="8"/>
  <c r="S399" i="8"/>
  <c r="W409" i="8"/>
  <c r="U420" i="8"/>
  <c r="S431" i="8"/>
  <c r="W441" i="8"/>
  <c r="U452" i="8"/>
  <c r="S463" i="8"/>
  <c r="X276" i="8"/>
  <c r="W347" i="8"/>
  <c r="S378" i="8"/>
  <c r="X390" i="8"/>
  <c r="X401" i="8"/>
  <c r="V412" i="8"/>
  <c r="T423" i="8"/>
  <c r="X433" i="8"/>
  <c r="V444" i="8"/>
  <c r="T266" i="8"/>
  <c r="W343" i="8"/>
  <c r="V376" i="8"/>
  <c r="X389" i="8"/>
  <c r="X400" i="8"/>
  <c r="V411" i="8"/>
  <c r="T422" i="8"/>
  <c r="X432" i="8"/>
  <c r="V443" i="8"/>
  <c r="T454" i="8"/>
  <c r="T277" i="8"/>
  <c r="S402" i="8"/>
  <c r="W444" i="8"/>
  <c r="X468" i="8"/>
  <c r="S481" i="8"/>
  <c r="W491" i="8"/>
  <c r="U502" i="8"/>
  <c r="S513" i="8"/>
  <c r="W523" i="8"/>
  <c r="U534" i="8"/>
  <c r="S545" i="8"/>
  <c r="W555" i="8"/>
  <c r="U566" i="8"/>
  <c r="V391" i="8"/>
  <c r="U434" i="8"/>
  <c r="X465" i="8"/>
  <c r="T478" i="8"/>
  <c r="T489" i="8"/>
  <c r="V141" i="8"/>
  <c r="X314" i="8"/>
  <c r="X149" i="8"/>
  <c r="W157" i="8"/>
  <c r="S215" i="8"/>
  <c r="S359" i="8"/>
  <c r="W169" i="8"/>
  <c r="U240" i="8"/>
  <c r="X245" i="8"/>
  <c r="W247" i="8"/>
  <c r="S286" i="8"/>
  <c r="U372" i="8"/>
  <c r="V307" i="8"/>
  <c r="X173" i="8"/>
  <c r="W340" i="8"/>
  <c r="T262" i="8"/>
  <c r="T342" i="8"/>
  <c r="S183" i="8"/>
  <c r="S328" i="8"/>
  <c r="W370" i="8"/>
  <c r="V299" i="8"/>
  <c r="T356" i="8"/>
  <c r="X374" i="8"/>
  <c r="T421" i="8"/>
  <c r="T453" i="8"/>
  <c r="V474" i="8"/>
  <c r="X339" i="8"/>
  <c r="X388" i="8"/>
  <c r="W410" i="8"/>
  <c r="S432" i="8"/>
  <c r="S448" i="8"/>
  <c r="S151" i="8"/>
  <c r="W335" i="8"/>
  <c r="T373" i="8"/>
  <c r="V387" i="8"/>
  <c r="X398" i="8"/>
  <c r="V409" i="8"/>
  <c r="T420" i="8"/>
  <c r="X430" i="8"/>
  <c r="V441" i="8"/>
  <c r="T452" i="8"/>
  <c r="X462" i="8"/>
  <c r="X287" i="8"/>
  <c r="X351" i="8"/>
  <c r="X379" i="8"/>
  <c r="T392" i="8"/>
  <c r="S403" i="8"/>
  <c r="W413" i="8"/>
  <c r="U424" i="8"/>
  <c r="S435" i="8"/>
  <c r="W445" i="8"/>
  <c r="U456" i="8"/>
  <c r="S467" i="8"/>
  <c r="V319" i="8"/>
  <c r="W363" i="8"/>
  <c r="U383" i="8"/>
  <c r="T395" i="8"/>
  <c r="X405" i="8"/>
  <c r="V416" i="8"/>
  <c r="T427" i="8"/>
  <c r="X437" i="8"/>
  <c r="V448" i="8"/>
  <c r="X308" i="8"/>
  <c r="W359" i="8"/>
  <c r="T382" i="8"/>
  <c r="T394" i="8"/>
  <c r="X404" i="8"/>
  <c r="V415" i="8"/>
  <c r="T426" i="8"/>
  <c r="X436" i="8"/>
  <c r="V447" i="8"/>
  <c r="T458" i="8"/>
  <c r="S369" i="8"/>
  <c r="S418" i="8"/>
  <c r="S457" i="8"/>
  <c r="V473" i="8"/>
  <c r="S485" i="8"/>
  <c r="W495" i="8"/>
  <c r="U506" i="8"/>
  <c r="S517" i="8"/>
  <c r="W527" i="8"/>
  <c r="U538" i="8"/>
  <c r="S549" i="8"/>
  <c r="W559" i="8"/>
  <c r="X327" i="8"/>
  <c r="W407" i="8"/>
  <c r="U450" i="8"/>
  <c r="W470" i="8"/>
  <c r="V482" i="8"/>
  <c r="T493" i="8"/>
  <c r="X503" i="8"/>
  <c r="W242" i="8"/>
  <c r="U248" i="8"/>
  <c r="X253" i="8"/>
  <c r="S253" i="8"/>
  <c r="W296" i="8"/>
  <c r="U376" i="8"/>
  <c r="T318" i="8"/>
  <c r="U204" i="8"/>
  <c r="W344" i="8"/>
  <c r="T269" i="8"/>
  <c r="X344" i="8"/>
  <c r="X209" i="8"/>
  <c r="W330" i="8"/>
  <c r="U373" i="8"/>
  <c r="V306" i="8"/>
  <c r="X358" i="8"/>
  <c r="T379" i="8"/>
  <c r="X423" i="8"/>
  <c r="X455" i="8"/>
  <c r="T477" i="8"/>
  <c r="V350" i="8"/>
  <c r="X391" i="8"/>
  <c r="U413" i="8"/>
  <c r="W434" i="8"/>
  <c r="U449" i="8"/>
  <c r="X244" i="8"/>
  <c r="S341" i="8"/>
  <c r="U375" i="8"/>
  <c r="S389" i="8"/>
  <c r="T400" i="8"/>
  <c r="X410" i="8"/>
  <c r="V421" i="8"/>
  <c r="T432" i="8"/>
  <c r="X442" i="8"/>
  <c r="V453" i="8"/>
  <c r="T464" i="8"/>
  <c r="T302" i="8"/>
  <c r="T357" i="8"/>
  <c r="V381" i="8"/>
  <c r="W393" i="8"/>
  <c r="U404" i="8"/>
  <c r="S415" i="8"/>
  <c r="W425" i="8"/>
  <c r="U436" i="8"/>
  <c r="S447" i="8"/>
  <c r="W457" i="8"/>
  <c r="T163" i="8"/>
  <c r="U326" i="8"/>
  <c r="W368" i="8"/>
  <c r="X384" i="8"/>
  <c r="V396" i="8"/>
  <c r="T407" i="8"/>
  <c r="X417" i="8"/>
  <c r="V428" i="8"/>
  <c r="T439" i="8"/>
  <c r="X449" i="8"/>
  <c r="W321" i="8"/>
  <c r="S365" i="8"/>
  <c r="W383" i="8"/>
  <c r="V395" i="8"/>
  <c r="T406" i="8"/>
  <c r="X416" i="8"/>
  <c r="V427" i="8"/>
  <c r="T438" i="8"/>
  <c r="X448" i="8"/>
  <c r="X174" i="8"/>
  <c r="T359" i="8"/>
  <c r="T374" i="8"/>
  <c r="V345" i="8"/>
  <c r="T469" i="8"/>
  <c r="W426" i="8"/>
  <c r="W367" i="8"/>
  <c r="V417" i="8"/>
  <c r="T460" i="8"/>
  <c r="T389" i="8"/>
  <c r="U432" i="8"/>
  <c r="U291" i="8"/>
  <c r="T403" i="8"/>
  <c r="X445" i="8"/>
  <c r="U391" i="8"/>
  <c r="T434" i="8"/>
  <c r="X347" i="8"/>
  <c r="U470" i="8"/>
  <c r="S497" i="8"/>
  <c r="U526" i="8"/>
  <c r="W551" i="8"/>
  <c r="T349" i="8"/>
  <c r="W439" i="8"/>
  <c r="W473" i="8"/>
  <c r="X491" i="8"/>
  <c r="V506" i="8"/>
  <c r="V518" i="8"/>
  <c r="T529" i="8"/>
  <c r="X539" i="8"/>
  <c r="V550" i="8"/>
  <c r="W392" i="8"/>
  <c r="U435" i="8"/>
  <c r="S466" i="8"/>
  <c r="U478" i="8"/>
  <c r="U489" i="8"/>
  <c r="S500" i="8"/>
  <c r="W510" i="8"/>
  <c r="U521" i="8"/>
  <c r="S532" i="8"/>
  <c r="W542" i="8"/>
  <c r="U553" i="8"/>
  <c r="S564" i="8"/>
  <c r="X380" i="8"/>
  <c r="S425" i="8"/>
  <c r="X461" i="8"/>
  <c r="V475" i="8"/>
  <c r="X486" i="8"/>
  <c r="V497" i="8"/>
  <c r="T508" i="8"/>
  <c r="X518" i="8"/>
  <c r="V529" i="8"/>
  <c r="T540" i="8"/>
  <c r="V389" i="8"/>
  <c r="W432" i="8"/>
  <c r="X464" i="8"/>
  <c r="W477" i="8"/>
  <c r="W488" i="8"/>
  <c r="U499" i="8"/>
  <c r="S510" i="8"/>
  <c r="W520" i="8"/>
  <c r="U531" i="8"/>
  <c r="S542" i="8"/>
  <c r="S322" i="8"/>
  <c r="U406" i="8"/>
  <c r="S449" i="8"/>
  <c r="T470" i="8"/>
  <c r="T482" i="8"/>
  <c r="X492" i="8"/>
  <c r="V503" i="8"/>
  <c r="T514" i="8"/>
  <c r="X524" i="8"/>
  <c r="V535" i="8"/>
  <c r="T546" i="8"/>
  <c r="S442" i="8"/>
  <c r="W501" i="8"/>
  <c r="T543" i="8"/>
  <c r="V561" i="8"/>
  <c r="V573" i="8"/>
  <c r="T584" i="8"/>
  <c r="X594" i="8"/>
  <c r="V605" i="8"/>
  <c r="T616" i="8"/>
  <c r="X626" i="8"/>
  <c r="V637" i="8"/>
  <c r="T648" i="8"/>
  <c r="S421" i="8"/>
  <c r="V496" i="8"/>
  <c r="S139" i="8"/>
  <c r="T363" i="8"/>
  <c r="X376" i="8"/>
  <c r="T348" i="8"/>
  <c r="V470" i="8"/>
  <c r="S428" i="8"/>
  <c r="V370" i="8"/>
  <c r="X418" i="8"/>
  <c r="V461" i="8"/>
  <c r="W390" i="8"/>
  <c r="W433" i="8"/>
  <c r="T305" i="8"/>
  <c r="V404" i="8"/>
  <c r="T447" i="8"/>
  <c r="X392" i="8"/>
  <c r="V435" i="8"/>
  <c r="U378" i="8"/>
  <c r="S472" i="8"/>
  <c r="W503" i="8"/>
  <c r="S529" i="8"/>
  <c r="S557" i="8"/>
  <c r="X369" i="8"/>
  <c r="S445" i="8"/>
  <c r="T475" i="8"/>
  <c r="V494" i="8"/>
  <c r="X507" i="8"/>
  <c r="X519" i="8"/>
  <c r="V530" i="8"/>
  <c r="T541" i="8"/>
  <c r="X221" i="8"/>
  <c r="S398" i="8"/>
  <c r="W440" i="8"/>
  <c r="W467" i="8"/>
  <c r="S480" i="8"/>
  <c r="W490" i="8"/>
  <c r="U501" i="8"/>
  <c r="S512" i="8"/>
  <c r="W522" i="8"/>
  <c r="U533" i="8"/>
  <c r="S544" i="8"/>
  <c r="W554" i="8"/>
  <c r="U565" i="8"/>
  <c r="X386" i="8"/>
  <c r="U430" i="8"/>
  <c r="S464" i="8"/>
  <c r="S477" i="8"/>
  <c r="T488" i="8"/>
  <c r="X498" i="8"/>
  <c r="V509" i="8"/>
  <c r="T520" i="8"/>
  <c r="X530" i="8"/>
  <c r="V541" i="8"/>
  <c r="U395" i="8"/>
  <c r="S438" i="8"/>
  <c r="X466" i="8"/>
  <c r="T479" i="8"/>
  <c r="S490" i="8"/>
  <c r="W500" i="8"/>
  <c r="U511" i="8"/>
  <c r="S522" i="8"/>
  <c r="W532" i="8"/>
  <c r="U543" i="8"/>
  <c r="X343" i="8"/>
  <c r="W411" i="8"/>
  <c r="S453" i="8"/>
  <c r="W471" i="8"/>
  <c r="V483" i="8"/>
  <c r="T494" i="8"/>
  <c r="X504" i="8"/>
  <c r="V515" i="8"/>
  <c r="T526" i="8"/>
  <c r="X536" i="8"/>
  <c r="V547" i="8"/>
  <c r="T459" i="8"/>
  <c r="S507" i="8"/>
  <c r="X181" i="8"/>
  <c r="U327" i="8"/>
  <c r="S310" i="8"/>
  <c r="W339" i="8"/>
  <c r="X312" i="8"/>
  <c r="S444" i="8"/>
  <c r="V384" i="8"/>
  <c r="T428" i="8"/>
  <c r="V259" i="8"/>
  <c r="U400" i="8"/>
  <c r="S443" i="8"/>
  <c r="S353" i="8"/>
  <c r="X413" i="8"/>
  <c r="W280" i="8"/>
  <c r="T402" i="8"/>
  <c r="X444" i="8"/>
  <c r="U407" i="8"/>
  <c r="S475" i="8"/>
  <c r="S505" i="8"/>
  <c r="W535" i="8"/>
  <c r="U558" i="8"/>
  <c r="X378" i="8"/>
  <c r="S454" i="8"/>
  <c r="W479" i="8"/>
  <c r="X495" i="8"/>
  <c r="V510" i="8"/>
  <c r="T521" i="8"/>
  <c r="X531" i="8"/>
  <c r="V542" i="8"/>
  <c r="V291" i="8"/>
  <c r="U403" i="8"/>
  <c r="S446" i="8"/>
  <c r="U469" i="8"/>
  <c r="U481" i="8"/>
  <c r="S492" i="8"/>
  <c r="W502" i="8"/>
  <c r="U513" i="8"/>
  <c r="S524" i="8"/>
  <c r="W534" i="8"/>
  <c r="U545" i="8"/>
  <c r="S556" i="8"/>
  <c r="W566" i="8"/>
  <c r="S393" i="8"/>
  <c r="W435" i="8"/>
  <c r="T466" i="8"/>
  <c r="W478" i="8"/>
  <c r="V489" i="8"/>
  <c r="T500" i="8"/>
  <c r="X510" i="8"/>
  <c r="V521" i="8"/>
  <c r="T532" i="8"/>
  <c r="U263" i="8"/>
  <c r="W400" i="8"/>
  <c r="U443" i="8"/>
  <c r="V468" i="8"/>
  <c r="W480" i="8"/>
  <c r="U491" i="8"/>
  <c r="S502" i="8"/>
  <c r="W512" i="8"/>
  <c r="U523" i="8"/>
  <c r="S534" i="8"/>
  <c r="W544" i="8"/>
  <c r="T365" i="8"/>
  <c r="S417" i="8"/>
  <c r="W456" i="8"/>
  <c r="U473" i="8"/>
  <c r="X484" i="8"/>
  <c r="V495" i="8"/>
  <c r="T506" i="8"/>
  <c r="X516" i="8"/>
  <c r="V527" i="8"/>
  <c r="T538" i="8"/>
  <c r="X548" i="8"/>
  <c r="T468" i="8"/>
  <c r="U512" i="8"/>
  <c r="X550" i="8"/>
  <c r="X564" i="8"/>
  <c r="T576" i="8"/>
  <c r="X586" i="8"/>
  <c r="V597" i="8"/>
  <c r="T608" i="8"/>
  <c r="X618" i="8"/>
  <c r="V629" i="8"/>
  <c r="T640" i="8"/>
  <c r="X650" i="8"/>
  <c r="U459" i="8"/>
  <c r="W189" i="8"/>
  <c r="S330" i="8"/>
  <c r="X316" i="8"/>
  <c r="U350" i="8"/>
  <c r="X323" i="8"/>
  <c r="U445" i="8"/>
  <c r="S386" i="8"/>
  <c r="V429" i="8"/>
  <c r="S274" i="8"/>
  <c r="W401" i="8"/>
  <c r="U444" i="8"/>
  <c r="U358" i="8"/>
  <c r="T415" i="8"/>
  <c r="V294" i="8"/>
  <c r="V403" i="8"/>
  <c r="T446" i="8"/>
  <c r="W412" i="8"/>
  <c r="U482" i="8"/>
  <c r="W507" i="8"/>
  <c r="S537" i="8"/>
  <c r="S561" i="8"/>
  <c r="S397" i="8"/>
  <c r="X457" i="8"/>
  <c r="T481" i="8"/>
  <c r="T497" i="8"/>
  <c r="X511" i="8"/>
  <c r="V522" i="8"/>
  <c r="T533" i="8"/>
  <c r="X543" i="8"/>
  <c r="X331" i="8"/>
  <c r="W408" i="8"/>
  <c r="T451" i="8"/>
  <c r="X470" i="8"/>
  <c r="W482" i="8"/>
  <c r="U493" i="8"/>
  <c r="S504" i="8"/>
  <c r="W514" i="8"/>
  <c r="U525" i="8"/>
  <c r="S536" i="8"/>
  <c r="W546" i="8"/>
  <c r="U557" i="8"/>
  <c r="V236" i="8"/>
  <c r="U398" i="8"/>
  <c r="S441" i="8"/>
  <c r="S468" i="8"/>
  <c r="T480" i="8"/>
  <c r="X490" i="8"/>
  <c r="V501" i="8"/>
  <c r="T512" i="8"/>
  <c r="X522" i="8"/>
  <c r="V533" i="8"/>
  <c r="X319" i="8"/>
  <c r="S406" i="8"/>
  <c r="W448" i="8"/>
  <c r="S470" i="8"/>
  <c r="S482" i="8"/>
  <c r="W492" i="8"/>
  <c r="U503" i="8"/>
  <c r="S514" i="8"/>
  <c r="W524" i="8"/>
  <c r="U535" i="8"/>
  <c r="S546" i="8"/>
  <c r="W376" i="8"/>
  <c r="U422" i="8"/>
  <c r="V460" i="8"/>
  <c r="X474" i="8"/>
  <c r="T486" i="8"/>
  <c r="X496" i="8"/>
  <c r="V507" i="8"/>
  <c r="T518" i="8"/>
  <c r="X528" i="8"/>
  <c r="V539" i="8"/>
  <c r="T550" i="8"/>
  <c r="T474" i="8"/>
  <c r="W517" i="8"/>
  <c r="V552" i="8"/>
  <c r="X566" i="8"/>
  <c r="V577" i="8"/>
  <c r="T588" i="8"/>
  <c r="X598" i="8"/>
  <c r="V609" i="8"/>
  <c r="T620" i="8"/>
  <c r="X630" i="8"/>
  <c r="V641" i="8"/>
  <c r="V246" i="8"/>
  <c r="U220" i="8"/>
  <c r="S360" i="8"/>
  <c r="V410" i="8"/>
  <c r="W382" i="8"/>
  <c r="W458" i="8"/>
  <c r="T396" i="8"/>
  <c r="X438" i="8"/>
  <c r="T341" i="8"/>
  <c r="S411" i="8"/>
  <c r="W453" i="8"/>
  <c r="T380" i="8"/>
  <c r="V424" i="8"/>
  <c r="S349" i="8"/>
  <c r="X412" i="8"/>
  <c r="V455" i="8"/>
  <c r="U423" i="8"/>
  <c r="W483" i="8"/>
  <c r="U514" i="8"/>
  <c r="W539" i="8"/>
  <c r="U562" i="8"/>
  <c r="U402" i="8"/>
  <c r="S461" i="8"/>
  <c r="X483" i="8"/>
  <c r="X499" i="8"/>
  <c r="T513" i="8"/>
  <c r="X523" i="8"/>
  <c r="V534" i="8"/>
  <c r="T545" i="8"/>
  <c r="T353" i="8"/>
  <c r="S414" i="8"/>
  <c r="U454" i="8"/>
  <c r="U472" i="8"/>
  <c r="S484" i="8"/>
  <c r="W494" i="8"/>
  <c r="U505" i="8"/>
  <c r="S516" i="8"/>
  <c r="W526" i="8"/>
  <c r="U537" i="8"/>
  <c r="S548" i="8"/>
  <c r="W558" i="8"/>
  <c r="U295" i="8"/>
  <c r="W403" i="8"/>
  <c r="U446" i="8"/>
  <c r="V469" i="8"/>
  <c r="V481" i="8"/>
  <c r="T492" i="8"/>
  <c r="X502" i="8"/>
  <c r="V513" i="8"/>
  <c r="T524" i="8"/>
  <c r="X534" i="8"/>
  <c r="V342" i="8"/>
  <c r="U411" i="8"/>
  <c r="W452" i="8"/>
  <c r="V471" i="8"/>
  <c r="U483" i="8"/>
  <c r="S494" i="8"/>
  <c r="W504" i="8"/>
  <c r="U515" i="8"/>
  <c r="S526" i="8"/>
  <c r="W536" i="8"/>
  <c r="U547" i="8"/>
  <c r="X383" i="8"/>
  <c r="W427" i="8"/>
  <c r="T463" i="8"/>
  <c r="U476" i="8"/>
  <c r="V487" i="8"/>
  <c r="T498" i="8"/>
  <c r="X508" i="8"/>
  <c r="V519" i="8"/>
  <c r="T530" i="8"/>
  <c r="X540" i="8"/>
  <c r="X248" i="8"/>
  <c r="U480" i="8"/>
  <c r="S523" i="8"/>
  <c r="T554" i="8"/>
  <c r="T568" i="8"/>
  <c r="X578" i="8"/>
  <c r="V589" i="8"/>
  <c r="T600" i="8"/>
  <c r="X610" i="8"/>
  <c r="V621" i="8"/>
  <c r="T632" i="8"/>
  <c r="X642" i="8"/>
  <c r="V653" i="8"/>
  <c r="U474" i="8"/>
  <c r="W268" i="8"/>
  <c r="V331" i="8"/>
  <c r="U271" i="8"/>
  <c r="X447" i="8"/>
  <c r="U405" i="8"/>
  <c r="S325" i="8"/>
  <c r="X406" i="8"/>
  <c r="V449" i="8"/>
  <c r="W375" i="8"/>
  <c r="W421" i="8"/>
  <c r="U464" i="8"/>
  <c r="V392" i="8"/>
  <c r="T435" i="8"/>
  <c r="V378" i="8"/>
  <c r="V423" i="8"/>
  <c r="V459" i="8"/>
  <c r="X453" i="8"/>
  <c r="S493" i="8"/>
  <c r="U518" i="8"/>
  <c r="W547" i="8"/>
  <c r="T179" i="8"/>
  <c r="U418" i="8"/>
  <c r="S469" i="8"/>
  <c r="V486" i="8"/>
  <c r="V502" i="8"/>
  <c r="X515" i="8"/>
  <c r="V526" i="8"/>
  <c r="T537" i="8"/>
  <c r="X547" i="8"/>
  <c r="V380" i="8"/>
  <c r="W424" i="8"/>
  <c r="U461" i="8"/>
  <c r="U475" i="8"/>
  <c r="W486" i="8"/>
  <c r="U497" i="8"/>
  <c r="S508" i="8"/>
  <c r="W518" i="8"/>
  <c r="U529" i="8"/>
  <c r="S540" i="8"/>
  <c r="W550" i="8"/>
  <c r="U561" i="8"/>
  <c r="V354" i="8"/>
  <c r="U414" i="8"/>
  <c r="T455" i="8"/>
  <c r="V472" i="8"/>
  <c r="T484" i="8"/>
  <c r="X494" i="8"/>
  <c r="V505" i="8"/>
  <c r="T516" i="8"/>
  <c r="X526" i="8"/>
  <c r="V537" i="8"/>
  <c r="T376" i="8"/>
  <c r="S422" i="8"/>
  <c r="W459" i="8"/>
  <c r="W474" i="8"/>
  <c r="S486" i="8"/>
  <c r="W496" i="8"/>
  <c r="U507" i="8"/>
  <c r="S518" i="8"/>
  <c r="W528" i="8"/>
  <c r="U539" i="8"/>
  <c r="S550" i="8"/>
  <c r="W395" i="8"/>
  <c r="U438" i="8"/>
  <c r="T467" i="8"/>
  <c r="U479" i="8"/>
  <c r="T490" i="8"/>
  <c r="X500" i="8"/>
  <c r="V511" i="8"/>
  <c r="T522" i="8"/>
  <c r="X532" i="8"/>
  <c r="V543" i="8"/>
  <c r="U399" i="8"/>
  <c r="S491" i="8"/>
  <c r="W533" i="8"/>
  <c r="X557" i="8"/>
  <c r="X570" i="8"/>
  <c r="V581" i="8"/>
  <c r="T592" i="8"/>
  <c r="X602" i="8"/>
  <c r="V613" i="8"/>
  <c r="T624" i="8"/>
  <c r="X634" i="8"/>
  <c r="U279" i="8"/>
  <c r="T334" i="8"/>
  <c r="T278" i="8"/>
  <c r="T449" i="8"/>
  <c r="W406" i="8"/>
  <c r="U330" i="8"/>
  <c r="T408" i="8"/>
  <c r="X450" i="8"/>
  <c r="X377" i="8"/>
  <c r="S423" i="8"/>
  <c r="W465" i="8"/>
  <c r="X393" i="8"/>
  <c r="V436" i="8"/>
  <c r="W380" i="8"/>
  <c r="X424" i="8"/>
  <c r="V326" i="8"/>
  <c r="W460" i="8"/>
  <c r="U494" i="8"/>
  <c r="S525" i="8"/>
  <c r="U550" i="8"/>
  <c r="X280" i="8"/>
  <c r="W423" i="8"/>
  <c r="T472" i="8"/>
  <c r="V490" i="8"/>
  <c r="T505" i="8"/>
  <c r="T517" i="8"/>
  <c r="X527" i="8"/>
  <c r="V538" i="8"/>
  <c r="T549" i="8"/>
  <c r="V386" i="8"/>
  <c r="S430" i="8"/>
  <c r="W463" i="8"/>
  <c r="X476" i="8"/>
  <c r="S488" i="8"/>
  <c r="W498" i="8"/>
  <c r="U509" i="8"/>
  <c r="S520" i="8"/>
  <c r="W530" i="8"/>
  <c r="U541" i="8"/>
  <c r="S552" i="8"/>
  <c r="W562" i="8"/>
  <c r="V372" i="8"/>
  <c r="W419" i="8"/>
  <c r="U458" i="8"/>
  <c r="S474" i="8"/>
  <c r="V485" i="8"/>
  <c r="T496" i="8"/>
  <c r="X506" i="8"/>
  <c r="V517" i="8"/>
  <c r="T528" i="8"/>
  <c r="X538" i="8"/>
  <c r="V383" i="8"/>
  <c r="U427" i="8"/>
  <c r="W462" i="8"/>
  <c r="T476" i="8"/>
  <c r="U487" i="8"/>
  <c r="S498" i="8"/>
  <c r="W508" i="8"/>
  <c r="U519" i="8"/>
  <c r="S530" i="8"/>
  <c r="W540" i="8"/>
  <c r="V266" i="8"/>
  <c r="S401" i="8"/>
  <c r="W443" i="8"/>
  <c r="W468" i="8"/>
  <c r="X480" i="8"/>
  <c r="V491" i="8"/>
  <c r="T502" i="8"/>
  <c r="X512" i="8"/>
  <c r="V523" i="8"/>
  <c r="T534" i="8"/>
  <c r="X544" i="8"/>
  <c r="W420" i="8"/>
  <c r="U496" i="8"/>
  <c r="S539" i="8"/>
  <c r="V559" i="8"/>
  <c r="T572" i="8"/>
  <c r="X582" i="8"/>
  <c r="V593" i="8"/>
  <c r="T604" i="8"/>
  <c r="X614" i="8"/>
  <c r="V625" i="8"/>
  <c r="T636" i="8"/>
  <c r="X646" i="8"/>
  <c r="W399" i="8"/>
  <c r="W361" i="8"/>
  <c r="V346" i="8"/>
  <c r="S450" i="8"/>
  <c r="T501" i="8"/>
  <c r="X473" i="8"/>
  <c r="S560" i="8"/>
  <c r="X514" i="8"/>
  <c r="U495" i="8"/>
  <c r="S465" i="8"/>
  <c r="S374" i="8"/>
  <c r="T580" i="8"/>
  <c r="X622" i="8"/>
  <c r="W252" i="8"/>
  <c r="T507" i="8"/>
  <c r="T547" i="8"/>
  <c r="U563" i="8"/>
  <c r="S575" i="8"/>
  <c r="W585" i="8"/>
  <c r="U596" i="8"/>
  <c r="S607" i="8"/>
  <c r="W617" i="8"/>
  <c r="U628" i="8"/>
  <c r="S306" i="8"/>
  <c r="W481" i="8"/>
  <c r="U524" i="8"/>
  <c r="X554" i="8"/>
  <c r="V568" i="8"/>
  <c r="T579" i="8"/>
  <c r="X589" i="8"/>
  <c r="V600" i="8"/>
  <c r="T611" i="8"/>
  <c r="X621" i="8"/>
  <c r="U382" i="8"/>
  <c r="T487" i="8"/>
  <c r="X529" i="8"/>
  <c r="W556" i="8"/>
  <c r="S570" i="8"/>
  <c r="W580" i="8"/>
  <c r="U591" i="8"/>
  <c r="S602" i="8"/>
  <c r="W612" i="8"/>
  <c r="U623" i="8"/>
  <c r="S634" i="8"/>
  <c r="S394" i="8"/>
  <c r="W489" i="8"/>
  <c r="U532" i="8"/>
  <c r="V557" i="8"/>
  <c r="V570" i="8"/>
  <c r="T581" i="8"/>
  <c r="X591" i="8"/>
  <c r="V602" i="8"/>
  <c r="T613" i="8"/>
  <c r="X623" i="8"/>
  <c r="V634" i="8"/>
  <c r="U394" i="8"/>
  <c r="X489" i="8"/>
  <c r="V532" i="8"/>
  <c r="W557" i="8"/>
  <c r="W570" i="8"/>
  <c r="U581" i="8"/>
  <c r="S592" i="8"/>
  <c r="W602" i="8"/>
  <c r="U613" i="8"/>
  <c r="S624" i="8"/>
  <c r="W634" i="8"/>
  <c r="W525" i="8"/>
  <c r="T590" i="8"/>
  <c r="W631" i="8"/>
  <c r="T649" i="8"/>
  <c r="V660" i="8"/>
  <c r="T671" i="8"/>
  <c r="X681" i="8"/>
  <c r="V692" i="8"/>
  <c r="T703" i="8"/>
  <c r="X713" i="8"/>
  <c r="V724" i="8"/>
  <c r="T735" i="8"/>
  <c r="X745" i="8"/>
  <c r="V756" i="8"/>
  <c r="T767" i="8"/>
  <c r="X777" i="8"/>
  <c r="V788" i="8"/>
  <c r="T799" i="8"/>
  <c r="X809" i="8"/>
  <c r="V820" i="8"/>
  <c r="T831" i="8"/>
  <c r="X525" i="8"/>
  <c r="U590" i="8"/>
  <c r="V632" i="8"/>
  <c r="U649" i="8"/>
  <c r="W660" i="8"/>
  <c r="U671" i="8"/>
  <c r="S682" i="8"/>
  <c r="W692" i="8"/>
  <c r="U703" i="8"/>
  <c r="S714" i="8"/>
  <c r="W724" i="8"/>
  <c r="U735" i="8"/>
  <c r="S746" i="8"/>
  <c r="W756" i="8"/>
  <c r="U767" i="8"/>
  <c r="S778" i="8"/>
  <c r="W788" i="8"/>
  <c r="U799" i="8"/>
  <c r="S810" i="8"/>
  <c r="W820" i="8"/>
  <c r="U488" i="8"/>
  <c r="X580" i="8"/>
  <c r="V623" i="8"/>
  <c r="V646" i="8"/>
  <c r="T658" i="8"/>
  <c r="X668" i="8"/>
  <c r="V679" i="8"/>
  <c r="T690" i="8"/>
  <c r="X700" i="8"/>
  <c r="V711" i="8"/>
  <c r="T722" i="8"/>
  <c r="X732" i="8"/>
  <c r="V743" i="8"/>
  <c r="T754" i="8"/>
  <c r="X764" i="8"/>
  <c r="V775" i="8"/>
  <c r="T786" i="8"/>
  <c r="X796" i="8"/>
  <c r="V807" i="8"/>
  <c r="V388" i="8"/>
  <c r="U570" i="8"/>
  <c r="S613" i="8"/>
  <c r="W643" i="8"/>
  <c r="W655" i="8"/>
  <c r="U666" i="8"/>
  <c r="S677" i="8"/>
  <c r="W687" i="8"/>
  <c r="U698" i="8"/>
  <c r="S709" i="8"/>
  <c r="W719" i="8"/>
  <c r="U730" i="8"/>
  <c r="S741" i="8"/>
  <c r="W751" i="8"/>
  <c r="U762" i="8"/>
  <c r="S773" i="8"/>
  <c r="W783" i="8"/>
  <c r="U794" i="8"/>
  <c r="S805" i="8"/>
  <c r="W815" i="8"/>
  <c r="U826" i="8"/>
  <c r="S837" i="8"/>
  <c r="V560" i="8"/>
  <c r="X604" i="8"/>
  <c r="V640" i="8"/>
  <c r="U653" i="8"/>
  <c r="T664" i="8"/>
  <c r="X674" i="8"/>
  <c r="V685" i="8"/>
  <c r="T696" i="8"/>
  <c r="X706" i="8"/>
  <c r="V717" i="8"/>
  <c r="T728" i="8"/>
  <c r="X738" i="8"/>
  <c r="V749" i="8"/>
  <c r="T760" i="8"/>
  <c r="X770" i="8"/>
  <c r="V781" i="8"/>
  <c r="T792" i="8"/>
  <c r="X802" i="8"/>
  <c r="V813" i="8"/>
  <c r="T824" i="8"/>
  <c r="X834" i="8"/>
  <c r="X541" i="8"/>
  <c r="U594" i="8"/>
  <c r="X240" i="8"/>
  <c r="U412" i="8"/>
  <c r="U486" i="8"/>
  <c r="V514" i="8"/>
  <c r="U485" i="8"/>
  <c r="T333" i="8"/>
  <c r="V525" i="8"/>
  <c r="S506" i="8"/>
  <c r="X477" i="8"/>
  <c r="W485" i="8"/>
  <c r="V585" i="8"/>
  <c r="T628" i="8"/>
  <c r="V374" i="8"/>
  <c r="V512" i="8"/>
  <c r="S551" i="8"/>
  <c r="T565" i="8"/>
  <c r="U576" i="8"/>
  <c r="S587" i="8"/>
  <c r="W597" i="8"/>
  <c r="U608" i="8"/>
  <c r="S619" i="8"/>
  <c r="W629" i="8"/>
  <c r="S382" i="8"/>
  <c r="S487" i="8"/>
  <c r="W529" i="8"/>
  <c r="V556" i="8"/>
  <c r="X569" i="8"/>
  <c r="V580" i="8"/>
  <c r="T591" i="8"/>
  <c r="X601" i="8"/>
  <c r="V612" i="8"/>
  <c r="T623" i="8"/>
  <c r="S405" i="8"/>
  <c r="V492" i="8"/>
  <c r="T535" i="8"/>
  <c r="V558" i="8"/>
  <c r="U571" i="8"/>
  <c r="S582" i="8"/>
  <c r="W592" i="8"/>
  <c r="U603" i="8"/>
  <c r="S614" i="8"/>
  <c r="W624" i="8"/>
  <c r="U635" i="8"/>
  <c r="U415" i="8"/>
  <c r="S495" i="8"/>
  <c r="W537" i="8"/>
  <c r="T559" i="8"/>
  <c r="X571" i="8"/>
  <c r="V582" i="8"/>
  <c r="T593" i="8"/>
  <c r="X603" i="8"/>
  <c r="V614" i="8"/>
  <c r="T625" i="8"/>
  <c r="X635" i="8"/>
  <c r="W415" i="8"/>
  <c r="T495" i="8"/>
  <c r="X537" i="8"/>
  <c r="U559" i="8"/>
  <c r="S572" i="8"/>
  <c r="W582" i="8"/>
  <c r="U593" i="8"/>
  <c r="S604" i="8"/>
  <c r="W614" i="8"/>
  <c r="U625" i="8"/>
  <c r="S636" i="8"/>
  <c r="V545" i="8"/>
  <c r="V595" i="8"/>
  <c r="V635" i="8"/>
  <c r="W650" i="8"/>
  <c r="X661" i="8"/>
  <c r="V672" i="8"/>
  <c r="T683" i="8"/>
  <c r="X693" i="8"/>
  <c r="V704" i="8"/>
  <c r="T715" i="8"/>
  <c r="X725" i="8"/>
  <c r="V736" i="8"/>
  <c r="T747" i="8"/>
  <c r="X757" i="8"/>
  <c r="V768" i="8"/>
  <c r="T779" i="8"/>
  <c r="X789" i="8"/>
  <c r="V800" i="8"/>
  <c r="T811" i="8"/>
  <c r="X821" i="8"/>
  <c r="V832" i="8"/>
  <c r="W545" i="8"/>
  <c r="W595" i="8"/>
  <c r="W635" i="8"/>
  <c r="S651" i="8"/>
  <c r="S662" i="8"/>
  <c r="W672" i="8"/>
  <c r="U683" i="8"/>
  <c r="S694" i="8"/>
  <c r="W704" i="8"/>
  <c r="U715" i="8"/>
  <c r="S726" i="8"/>
  <c r="W736" i="8"/>
  <c r="U747" i="8"/>
  <c r="S758" i="8"/>
  <c r="W768" i="8"/>
  <c r="U779" i="8"/>
  <c r="S790" i="8"/>
  <c r="W800" i="8"/>
  <c r="U811" i="8"/>
  <c r="S822" i="8"/>
  <c r="W509" i="8"/>
  <c r="T586" i="8"/>
  <c r="X628" i="8"/>
  <c r="S648" i="8"/>
  <c r="V659" i="8"/>
  <c r="T670" i="8"/>
  <c r="X680" i="8"/>
  <c r="V691" i="8"/>
  <c r="T702" i="8"/>
  <c r="X712" i="8"/>
  <c r="V723" i="8"/>
  <c r="T734" i="8"/>
  <c r="X744" i="8"/>
  <c r="V755" i="8"/>
  <c r="T766" i="8"/>
  <c r="X776" i="8"/>
  <c r="V787" i="8"/>
  <c r="T798" i="8"/>
  <c r="X808" i="8"/>
  <c r="W464" i="8"/>
  <c r="W575" i="8"/>
  <c r="U618" i="8"/>
  <c r="T645" i="8"/>
  <c r="S657" i="8"/>
  <c r="W667" i="8"/>
  <c r="U678" i="8"/>
  <c r="S689" i="8"/>
  <c r="W699" i="8"/>
  <c r="U710" i="8"/>
  <c r="S721" i="8"/>
  <c r="W731" i="8"/>
  <c r="U742" i="8"/>
  <c r="S753" i="8"/>
  <c r="W763" i="8"/>
  <c r="U774" i="8"/>
  <c r="S785" i="8"/>
  <c r="W795" i="8"/>
  <c r="U806" i="8"/>
  <c r="S817" i="8"/>
  <c r="W827" i="8"/>
  <c r="U838" i="8"/>
  <c r="V567" i="8"/>
  <c r="T610" i="8"/>
  <c r="W642" i="8"/>
  <c r="X654" i="8"/>
  <c r="V665" i="8"/>
  <c r="T676" i="8"/>
  <c r="X686" i="8"/>
  <c r="V697" i="8"/>
  <c r="T708" i="8"/>
  <c r="X718" i="8"/>
  <c r="V729" i="8"/>
  <c r="T740" i="8"/>
  <c r="X750" i="8"/>
  <c r="V761" i="8"/>
  <c r="T772" i="8"/>
  <c r="X782" i="8"/>
  <c r="V793" i="8"/>
  <c r="T804" i="8"/>
  <c r="X814" i="8"/>
  <c r="V825" i="8"/>
  <c r="T836" i="8"/>
  <c r="W553" i="8"/>
  <c r="W599" i="8"/>
  <c r="W362" i="8"/>
  <c r="S455" i="8"/>
  <c r="W515" i="8"/>
  <c r="T525" i="8"/>
  <c r="S496" i="8"/>
  <c r="S409" i="8"/>
  <c r="T536" i="8"/>
  <c r="W516" i="8"/>
  <c r="X488" i="8"/>
  <c r="U528" i="8"/>
  <c r="X590" i="8"/>
  <c r="V633" i="8"/>
  <c r="U442" i="8"/>
  <c r="X517" i="8"/>
  <c r="W552" i="8"/>
  <c r="S567" i="8"/>
  <c r="W577" i="8"/>
  <c r="U588" i="8"/>
  <c r="S599" i="8"/>
  <c r="W609" i="8"/>
  <c r="U620" i="8"/>
  <c r="S631" i="8"/>
  <c r="W404" i="8"/>
  <c r="U492" i="8"/>
  <c r="S535" i="8"/>
  <c r="T558" i="8"/>
  <c r="T571" i="8"/>
  <c r="X581" i="8"/>
  <c r="V592" i="8"/>
  <c r="T603" i="8"/>
  <c r="X613" i="8"/>
  <c r="V624" i="8"/>
  <c r="U426" i="8"/>
  <c r="X497" i="8"/>
  <c r="V540" i="8"/>
  <c r="U560" i="8"/>
  <c r="W572" i="8"/>
  <c r="U583" i="8"/>
  <c r="S594" i="8"/>
  <c r="W604" i="8"/>
  <c r="U615" i="8"/>
  <c r="S626" i="8"/>
  <c r="W636" i="8"/>
  <c r="W436" i="8"/>
  <c r="U500" i="8"/>
  <c r="X542" i="8"/>
  <c r="X560" i="8"/>
  <c r="T573" i="8"/>
  <c r="X583" i="8"/>
  <c r="V594" i="8"/>
  <c r="T605" i="8"/>
  <c r="X615" i="8"/>
  <c r="V626" i="8"/>
  <c r="T637" i="8"/>
  <c r="S437" i="8"/>
  <c r="V500" i="8"/>
  <c r="S543" i="8"/>
  <c r="T561" i="8"/>
  <c r="U573" i="8"/>
  <c r="S584" i="8"/>
  <c r="W594" i="8"/>
  <c r="U605" i="8"/>
  <c r="S616" i="8"/>
  <c r="W626" i="8"/>
  <c r="U637" i="8"/>
  <c r="T555" i="8"/>
  <c r="X600" i="8"/>
  <c r="S639" i="8"/>
  <c r="U652" i="8"/>
  <c r="T663" i="8"/>
  <c r="X673" i="8"/>
  <c r="V684" i="8"/>
  <c r="T695" i="8"/>
  <c r="X705" i="8"/>
  <c r="V716" i="8"/>
  <c r="T727" i="8"/>
  <c r="X737" i="8"/>
  <c r="V748" i="8"/>
  <c r="T759" i="8"/>
  <c r="X769" i="8"/>
  <c r="V780" i="8"/>
  <c r="T791" i="8"/>
  <c r="X801" i="8"/>
  <c r="V812" i="8"/>
  <c r="T823" i="8"/>
  <c r="X833" i="8"/>
  <c r="U555" i="8"/>
  <c r="S601" i="8"/>
  <c r="T639" i="8"/>
  <c r="V652" i="8"/>
  <c r="U663" i="8"/>
  <c r="S674" i="8"/>
  <c r="W684" i="8"/>
  <c r="U695" i="8"/>
  <c r="S706" i="8"/>
  <c r="W716" i="8"/>
  <c r="U727" i="8"/>
  <c r="S738" i="8"/>
  <c r="W748" i="8"/>
  <c r="U759" i="8"/>
  <c r="S770" i="8"/>
  <c r="W780" i="8"/>
  <c r="U791" i="8"/>
  <c r="S802" i="8"/>
  <c r="W812" i="8"/>
  <c r="U823" i="8"/>
  <c r="S531" i="8"/>
  <c r="V591" i="8"/>
  <c r="X632" i="8"/>
  <c r="W649" i="8"/>
  <c r="X660" i="8"/>
  <c r="V671" i="8"/>
  <c r="T682" i="8"/>
  <c r="X692" i="8"/>
  <c r="V703" i="8"/>
  <c r="T714" i="8"/>
  <c r="X724" i="8"/>
  <c r="V735" i="8"/>
  <c r="T746" i="8"/>
  <c r="X756" i="8"/>
  <c r="V767" i="8"/>
  <c r="T778" i="8"/>
  <c r="X788" i="8"/>
  <c r="V799" i="8"/>
  <c r="T810" i="8"/>
  <c r="V488" i="8"/>
  <c r="S581" i="8"/>
  <c r="W623" i="8"/>
  <c r="W646" i="8"/>
  <c r="U658" i="8"/>
  <c r="S669" i="8"/>
  <c r="W679" i="8"/>
  <c r="U690" i="8"/>
  <c r="S701" i="8"/>
  <c r="W711" i="8"/>
  <c r="U722" i="8"/>
  <c r="S733" i="8"/>
  <c r="W743" i="8"/>
  <c r="U754" i="8"/>
  <c r="S765" i="8"/>
  <c r="W775" i="8"/>
  <c r="U786" i="8"/>
  <c r="S797" i="8"/>
  <c r="W807" i="8"/>
  <c r="U818" i="8"/>
  <c r="S829" i="8"/>
  <c r="U431" i="8"/>
  <c r="X572" i="8"/>
  <c r="V615" i="8"/>
  <c r="U644" i="8"/>
  <c r="T656" i="8"/>
  <c r="X666" i="8"/>
  <c r="V677" i="8"/>
  <c r="T688" i="8"/>
  <c r="X698" i="8"/>
  <c r="V709" i="8"/>
  <c r="T720" i="8"/>
  <c r="X730" i="8"/>
  <c r="V741" i="8"/>
  <c r="T752" i="8"/>
  <c r="X762" i="8"/>
  <c r="V773" i="8"/>
  <c r="T784" i="8"/>
  <c r="X794" i="8"/>
  <c r="V805" i="8"/>
  <c r="T816" i="8"/>
  <c r="X826" i="8"/>
  <c r="V837" i="8"/>
  <c r="W560" i="8"/>
  <c r="S605" i="8"/>
  <c r="T413" i="8"/>
  <c r="X381" i="8"/>
  <c r="U546" i="8"/>
  <c r="X535" i="8"/>
  <c r="W506" i="8"/>
  <c r="U451" i="8"/>
  <c r="X363" i="8"/>
  <c r="U527" i="8"/>
  <c r="V499" i="8"/>
  <c r="S547" i="8"/>
  <c r="T596" i="8"/>
  <c r="X638" i="8"/>
  <c r="U468" i="8"/>
  <c r="T523" i="8"/>
  <c r="V554" i="8"/>
  <c r="U568" i="8"/>
  <c r="S579" i="8"/>
  <c r="W589" i="8"/>
  <c r="U600" i="8"/>
  <c r="S611" i="8"/>
  <c r="W621" i="8"/>
  <c r="U632" i="8"/>
  <c r="S426" i="8"/>
  <c r="W497" i="8"/>
  <c r="U540" i="8"/>
  <c r="T560" i="8"/>
  <c r="V572" i="8"/>
  <c r="T583" i="8"/>
  <c r="X593" i="8"/>
  <c r="V604" i="8"/>
  <c r="T615" i="8"/>
  <c r="X625" i="8"/>
  <c r="W447" i="8"/>
  <c r="T503" i="8"/>
  <c r="V544" i="8"/>
  <c r="S562" i="8"/>
  <c r="S574" i="8"/>
  <c r="W584" i="8"/>
  <c r="U595" i="8"/>
  <c r="S606" i="8"/>
  <c r="W616" i="8"/>
  <c r="U627" i="8"/>
  <c r="S638" i="8"/>
  <c r="U455" i="8"/>
  <c r="W505" i="8"/>
  <c r="X545" i="8"/>
  <c r="X562" i="8"/>
  <c r="V574" i="8"/>
  <c r="T585" i="8"/>
  <c r="X595" i="8"/>
  <c r="V606" i="8"/>
  <c r="T617" i="8"/>
  <c r="X627" i="8"/>
  <c r="V638" i="8"/>
  <c r="W455" i="8"/>
  <c r="X505" i="8"/>
  <c r="X546" i="8"/>
  <c r="S563" i="8"/>
  <c r="W574" i="8"/>
  <c r="U585" i="8"/>
  <c r="S596" i="8"/>
  <c r="W606" i="8"/>
  <c r="U617" i="8"/>
  <c r="S628" i="8"/>
  <c r="W638" i="8"/>
  <c r="T562" i="8"/>
  <c r="T606" i="8"/>
  <c r="S641" i="8"/>
  <c r="X653" i="8"/>
  <c r="V664" i="8"/>
  <c r="T675" i="8"/>
  <c r="X685" i="8"/>
  <c r="V696" i="8"/>
  <c r="T707" i="8"/>
  <c r="X717" i="8"/>
  <c r="V728" i="8"/>
  <c r="T739" i="8"/>
  <c r="X749" i="8"/>
  <c r="V760" i="8"/>
  <c r="T771" i="8"/>
  <c r="X781" i="8"/>
  <c r="V792" i="8"/>
  <c r="T803" i="8"/>
  <c r="X813" i="8"/>
  <c r="V824" i="8"/>
  <c r="T835" i="8"/>
  <c r="V562" i="8"/>
  <c r="U606" i="8"/>
  <c r="U641" i="8"/>
  <c r="S654" i="8"/>
  <c r="W664" i="8"/>
  <c r="U675" i="8"/>
  <c r="S686" i="8"/>
  <c r="W696" i="8"/>
  <c r="U707" i="8"/>
  <c r="S718" i="8"/>
  <c r="W728" i="8"/>
  <c r="U739" i="8"/>
  <c r="S750" i="8"/>
  <c r="W760" i="8"/>
  <c r="U771" i="8"/>
  <c r="S782" i="8"/>
  <c r="W792" i="8"/>
  <c r="U803" i="8"/>
  <c r="S814" i="8"/>
  <c r="W824" i="8"/>
  <c r="V548" i="8"/>
  <c r="X596" i="8"/>
  <c r="V636" i="8"/>
  <c r="T651" i="8"/>
  <c r="T662" i="8"/>
  <c r="X672" i="8"/>
  <c r="V683" i="8"/>
  <c r="T694" i="8"/>
  <c r="X704" i="8"/>
  <c r="V715" i="8"/>
  <c r="T726" i="8"/>
  <c r="X736" i="8"/>
  <c r="V747" i="8"/>
  <c r="T758" i="8"/>
  <c r="X768" i="8"/>
  <c r="V779" i="8"/>
  <c r="T790" i="8"/>
  <c r="X800" i="8"/>
  <c r="V811" i="8"/>
  <c r="X509" i="8"/>
  <c r="U586" i="8"/>
  <c r="S629" i="8"/>
  <c r="U648" i="8"/>
  <c r="W659" i="8"/>
  <c r="U670" i="8"/>
  <c r="S681" i="8"/>
  <c r="W691" i="8"/>
  <c r="U702" i="8"/>
  <c r="S713" i="8"/>
  <c r="W723" i="8"/>
  <c r="U734" i="8"/>
  <c r="S745" i="8"/>
  <c r="W755" i="8"/>
  <c r="U766" i="8"/>
  <c r="S777" i="8"/>
  <c r="W787" i="8"/>
  <c r="U798" i="8"/>
  <c r="S809" i="8"/>
  <c r="W819" i="8"/>
  <c r="U830" i="8"/>
  <c r="U477" i="8"/>
  <c r="T578" i="8"/>
  <c r="T384" i="8"/>
  <c r="X425" i="8"/>
  <c r="W563" i="8"/>
  <c r="V546" i="8"/>
  <c r="U517" i="8"/>
  <c r="S471" i="8"/>
  <c r="W416" i="8"/>
  <c r="S538" i="8"/>
  <c r="T510" i="8"/>
  <c r="T556" i="8"/>
  <c r="V601" i="8"/>
  <c r="T644" i="8"/>
  <c r="V480" i="8"/>
  <c r="V528" i="8"/>
  <c r="U556" i="8"/>
  <c r="W569" i="8"/>
  <c r="U580" i="8"/>
  <c r="S591" i="8"/>
  <c r="W601" i="8"/>
  <c r="U612" i="8"/>
  <c r="S623" i="8"/>
  <c r="W633" i="8"/>
  <c r="U447" i="8"/>
  <c r="S503" i="8"/>
  <c r="U544" i="8"/>
  <c r="X561" i="8"/>
  <c r="X573" i="8"/>
  <c r="V584" i="8"/>
  <c r="T595" i="8"/>
  <c r="X605" i="8"/>
  <c r="V616" i="8"/>
  <c r="T627" i="8"/>
  <c r="U462" i="8"/>
  <c r="V508" i="8"/>
  <c r="U548" i="8"/>
  <c r="X563" i="8"/>
  <c r="U575" i="8"/>
  <c r="S586" i="8"/>
  <c r="W596" i="8"/>
  <c r="U607" i="8"/>
  <c r="S618" i="8"/>
  <c r="W628" i="8"/>
  <c r="U639" i="8"/>
  <c r="U466" i="8"/>
  <c r="S511" i="8"/>
  <c r="W549" i="8"/>
  <c r="V564" i="8"/>
  <c r="X575" i="8"/>
  <c r="V586" i="8"/>
  <c r="T597" i="8"/>
  <c r="X607" i="8"/>
  <c r="V618" i="8"/>
  <c r="T629" i="8"/>
  <c r="X639" i="8"/>
  <c r="W466" i="8"/>
  <c r="T511" i="8"/>
  <c r="X549" i="8"/>
  <c r="W564" i="8"/>
  <c r="S576" i="8"/>
  <c r="W586" i="8"/>
  <c r="U597" i="8"/>
  <c r="S608" i="8"/>
  <c r="W618" i="8"/>
  <c r="U629" i="8"/>
  <c r="T337" i="8"/>
  <c r="X568" i="8"/>
  <c r="V611" i="8"/>
  <c r="T643" i="8"/>
  <c r="T655" i="8"/>
  <c r="X665" i="8"/>
  <c r="V676" i="8"/>
  <c r="T687" i="8"/>
  <c r="X697" i="8"/>
  <c r="V708" i="8"/>
  <c r="T719" i="8"/>
  <c r="X729" i="8"/>
  <c r="V740" i="8"/>
  <c r="T751" i="8"/>
  <c r="X761" i="8"/>
  <c r="V772" i="8"/>
  <c r="T783" i="8"/>
  <c r="X793" i="8"/>
  <c r="V804" i="8"/>
  <c r="T815" i="8"/>
  <c r="X825" i="8"/>
  <c r="V338" i="8"/>
  <c r="S569" i="8"/>
  <c r="W611" i="8"/>
  <c r="U643" i="8"/>
  <c r="U655" i="8"/>
  <c r="S666" i="8"/>
  <c r="W676" i="8"/>
  <c r="U687" i="8"/>
  <c r="S698" i="8"/>
  <c r="W708" i="8"/>
  <c r="U719" i="8"/>
  <c r="S730" i="8"/>
  <c r="W740" i="8"/>
  <c r="U751" i="8"/>
  <c r="S762" i="8"/>
  <c r="W772" i="8"/>
  <c r="U783" i="8"/>
  <c r="S794" i="8"/>
  <c r="W804" i="8"/>
  <c r="U815" i="8"/>
  <c r="S826" i="8"/>
  <c r="X556" i="8"/>
  <c r="T602" i="8"/>
  <c r="V639" i="8"/>
  <c r="W652" i="8"/>
  <c r="V663" i="8"/>
  <c r="T674" i="8"/>
  <c r="X684" i="8"/>
  <c r="V695" i="8"/>
  <c r="T706" i="8"/>
  <c r="X716" i="8"/>
  <c r="V727" i="8"/>
  <c r="T738" i="8"/>
  <c r="X748" i="8"/>
  <c r="V759" i="8"/>
  <c r="T770" i="8"/>
  <c r="X780" i="8"/>
  <c r="V791" i="8"/>
  <c r="T802" i="8"/>
  <c r="X812" i="8"/>
  <c r="T531" i="8"/>
  <c r="W591" i="8"/>
  <c r="S633" i="8"/>
  <c r="X649" i="8"/>
  <c r="S661" i="8"/>
  <c r="W671" i="8"/>
  <c r="U682" i="8"/>
  <c r="S693" i="8"/>
  <c r="W703" i="8"/>
  <c r="U714" i="8"/>
  <c r="S725" i="8"/>
  <c r="W735" i="8"/>
  <c r="U746" i="8"/>
  <c r="S757" i="8"/>
  <c r="W767" i="8"/>
  <c r="U778" i="8"/>
  <c r="S789" i="8"/>
  <c r="W799" i="8"/>
  <c r="U810" i="8"/>
  <c r="S821" i="8"/>
  <c r="W831" i="8"/>
  <c r="S499" i="8"/>
  <c r="V583" i="8"/>
  <c r="T626" i="8"/>
  <c r="U647" i="8"/>
  <c r="X658" i="8"/>
  <c r="V669" i="8"/>
  <c r="T680" i="8"/>
  <c r="X690" i="8"/>
  <c r="V701" i="8"/>
  <c r="T712" i="8"/>
  <c r="X722" i="8"/>
  <c r="V733" i="8"/>
  <c r="T744" i="8"/>
  <c r="X754" i="8"/>
  <c r="V765" i="8"/>
  <c r="T776" i="8"/>
  <c r="X786" i="8"/>
  <c r="V797" i="8"/>
  <c r="T808" i="8"/>
  <c r="X818" i="8"/>
  <c r="V829" i="8"/>
  <c r="W431" i="8"/>
  <c r="S573" i="8"/>
  <c r="W615" i="8"/>
  <c r="V397" i="8"/>
  <c r="T414" i="8"/>
  <c r="V467" i="8"/>
  <c r="U419" i="8"/>
  <c r="W538" i="8"/>
  <c r="V493" i="8"/>
  <c r="S473" i="8"/>
  <c r="S390" i="8"/>
  <c r="V531" i="8"/>
  <c r="V569" i="8"/>
  <c r="T612" i="8"/>
  <c r="V649" i="8"/>
  <c r="T491" i="8"/>
  <c r="T539" i="8"/>
  <c r="X559" i="8"/>
  <c r="U572" i="8"/>
  <c r="S583" i="8"/>
  <c r="W593" i="8"/>
  <c r="U604" i="8"/>
  <c r="S615" i="8"/>
  <c r="W625" i="8"/>
  <c r="U636" i="8"/>
  <c r="W469" i="8"/>
  <c r="W513" i="8"/>
  <c r="T551" i="8"/>
  <c r="V565" i="8"/>
  <c r="V576" i="8"/>
  <c r="T587" i="8"/>
  <c r="X597" i="8"/>
  <c r="V608" i="8"/>
  <c r="T619" i="8"/>
  <c r="X629" i="8"/>
  <c r="S476" i="8"/>
  <c r="T519" i="8"/>
  <c r="T553" i="8"/>
  <c r="U567" i="8"/>
  <c r="S578" i="8"/>
  <c r="W588" i="8"/>
  <c r="U599" i="8"/>
  <c r="S610" i="8"/>
  <c r="W620" i="8"/>
  <c r="U631" i="8"/>
  <c r="S642" i="8"/>
  <c r="X478" i="8"/>
  <c r="W521" i="8"/>
  <c r="X553" i="8"/>
  <c r="X567" i="8"/>
  <c r="V578" i="8"/>
  <c r="T589" i="8"/>
  <c r="X599" i="8"/>
  <c r="V610" i="8"/>
  <c r="T621" i="8"/>
  <c r="X631" i="8"/>
  <c r="V642" i="8"/>
  <c r="S479" i="8"/>
  <c r="X521" i="8"/>
  <c r="S554" i="8"/>
  <c r="S568" i="8"/>
  <c r="W578" i="8"/>
  <c r="U589" i="8"/>
  <c r="S600" i="8"/>
  <c r="W610" i="8"/>
  <c r="U621" i="8"/>
  <c r="S632" i="8"/>
  <c r="S483" i="8"/>
  <c r="V579" i="8"/>
  <c r="T622" i="8"/>
  <c r="T646" i="8"/>
  <c r="X657" i="8"/>
  <c r="V668" i="8"/>
  <c r="T679" i="8"/>
  <c r="X689" i="8"/>
  <c r="V700" i="8"/>
  <c r="T711" i="8"/>
  <c r="X721" i="8"/>
  <c r="V732" i="8"/>
  <c r="T743" i="8"/>
  <c r="X753" i="8"/>
  <c r="V764" i="8"/>
  <c r="T775" i="8"/>
  <c r="X785" i="8"/>
  <c r="V796" i="8"/>
  <c r="T807" i="8"/>
  <c r="X817" i="8"/>
  <c r="V828" i="8"/>
  <c r="T483" i="8"/>
  <c r="W579" i="8"/>
  <c r="U622" i="8"/>
  <c r="U646" i="8"/>
  <c r="S658" i="8"/>
  <c r="W668" i="8"/>
  <c r="U679" i="8"/>
  <c r="S690" i="8"/>
  <c r="W700" i="8"/>
  <c r="U711" i="8"/>
  <c r="S722" i="8"/>
  <c r="W732" i="8"/>
  <c r="U743" i="8"/>
  <c r="S754" i="8"/>
  <c r="W764" i="8"/>
  <c r="U775" i="8"/>
  <c r="S786" i="8"/>
  <c r="W796" i="8"/>
  <c r="U807" i="8"/>
  <c r="S818" i="8"/>
  <c r="S388" i="8"/>
  <c r="T570" i="8"/>
  <c r="X612" i="8"/>
  <c r="V643" i="8"/>
  <c r="V655" i="8"/>
  <c r="T666" i="8"/>
  <c r="X676" i="8"/>
  <c r="V687" i="8"/>
  <c r="T698" i="8"/>
  <c r="X708" i="8"/>
  <c r="V719" i="8"/>
  <c r="T730" i="8"/>
  <c r="X740" i="8"/>
  <c r="V751" i="8"/>
  <c r="T762" i="8"/>
  <c r="X772" i="8"/>
  <c r="V783" i="8"/>
  <c r="T794" i="8"/>
  <c r="X804" i="8"/>
  <c r="V815" i="8"/>
  <c r="T557" i="8"/>
  <c r="U602" i="8"/>
  <c r="W639" i="8"/>
  <c r="X652" i="8"/>
  <c r="W663" i="8"/>
  <c r="U674" i="8"/>
  <c r="S685" i="8"/>
  <c r="W695" i="8"/>
  <c r="U706" i="8"/>
  <c r="S717" i="8"/>
  <c r="W727" i="8"/>
  <c r="U738" i="8"/>
  <c r="S749" i="8"/>
  <c r="W759" i="8"/>
  <c r="U770" i="8"/>
  <c r="S781" i="8"/>
  <c r="W791" i="8"/>
  <c r="U802" i="8"/>
  <c r="S813" i="8"/>
  <c r="W823" i="8"/>
  <c r="U834" i="8"/>
  <c r="W541" i="8"/>
  <c r="T594" i="8"/>
  <c r="U634" i="8"/>
  <c r="U650" i="8"/>
  <c r="V661" i="8"/>
  <c r="T672" i="8"/>
  <c r="X682" i="8"/>
  <c r="V693" i="8"/>
  <c r="T704" i="8"/>
  <c r="X714" i="8"/>
  <c r="V725" i="8"/>
  <c r="T736" i="8"/>
  <c r="X746" i="8"/>
  <c r="V757" i="8"/>
  <c r="T768" i="8"/>
  <c r="X778" i="8"/>
  <c r="V789" i="8"/>
  <c r="T800" i="8"/>
  <c r="X810" i="8"/>
  <c r="V821" i="8"/>
  <c r="T832" i="8"/>
  <c r="T499" i="8"/>
  <c r="W583" i="8"/>
  <c r="U626" i="8"/>
  <c r="T440" i="8"/>
  <c r="X456" i="8"/>
  <c r="T485" i="8"/>
  <c r="S458" i="8"/>
  <c r="U549" i="8"/>
  <c r="T504" i="8"/>
  <c r="W484" i="8"/>
  <c r="S433" i="8"/>
  <c r="T542" i="8"/>
  <c r="X574" i="8"/>
  <c r="V617" i="8"/>
  <c r="T652" i="8"/>
  <c r="X501" i="8"/>
  <c r="T544" i="8"/>
  <c r="W561" i="8"/>
  <c r="W573" i="8"/>
  <c r="U584" i="8"/>
  <c r="S595" i="8"/>
  <c r="W605" i="8"/>
  <c r="U616" i="8"/>
  <c r="S627" i="8"/>
  <c r="W637" i="8"/>
  <c r="W475" i="8"/>
  <c r="S519" i="8"/>
  <c r="X552" i="8"/>
  <c r="T567" i="8"/>
  <c r="X577" i="8"/>
  <c r="V588" i="8"/>
  <c r="T599" i="8"/>
  <c r="X609" i="8"/>
  <c r="V620" i="8"/>
  <c r="T309" i="8"/>
  <c r="X481" i="8"/>
  <c r="V524" i="8"/>
  <c r="S555" i="8"/>
  <c r="W568" i="8"/>
  <c r="U579" i="8"/>
  <c r="S590" i="8"/>
  <c r="W600" i="8"/>
  <c r="U611" i="8"/>
  <c r="S622" i="8"/>
  <c r="W632" i="8"/>
  <c r="V358" i="8"/>
  <c r="U484" i="8"/>
  <c r="S527" i="8"/>
  <c r="V555" i="8"/>
  <c r="T569" i="8"/>
  <c r="X579" i="8"/>
  <c r="V590" i="8"/>
  <c r="T601" i="8"/>
  <c r="X611" i="8"/>
  <c r="V622" i="8"/>
  <c r="T633" i="8"/>
  <c r="X359" i="8"/>
  <c r="V484" i="8"/>
  <c r="T527" i="8"/>
  <c r="X555" i="8"/>
  <c r="U569" i="8"/>
  <c r="S580" i="8"/>
  <c r="W590" i="8"/>
  <c r="U601" i="8"/>
  <c r="S612" i="8"/>
  <c r="W622" i="8"/>
  <c r="U633" i="8"/>
  <c r="U504" i="8"/>
  <c r="X584" i="8"/>
  <c r="V627" i="8"/>
  <c r="W647" i="8"/>
  <c r="T659" i="8"/>
  <c r="X669" i="8"/>
  <c r="V680" i="8"/>
  <c r="T691" i="8"/>
  <c r="X701" i="8"/>
  <c r="V712" i="8"/>
  <c r="T723" i="8"/>
  <c r="X733" i="8"/>
  <c r="V744" i="8"/>
  <c r="T755" i="8"/>
  <c r="X765" i="8"/>
  <c r="V776" i="8"/>
  <c r="T787" i="8"/>
  <c r="X797" i="8"/>
  <c r="V808" i="8"/>
  <c r="T819" i="8"/>
  <c r="X829" i="8"/>
  <c r="V504" i="8"/>
  <c r="S585" i="8"/>
  <c r="W627" i="8"/>
  <c r="X647" i="8"/>
  <c r="U659" i="8"/>
  <c r="S670" i="8"/>
  <c r="W680" i="8"/>
  <c r="U691" i="8"/>
  <c r="S702" i="8"/>
  <c r="W712" i="8"/>
  <c r="U723" i="8"/>
  <c r="S734" i="8"/>
  <c r="W744" i="8"/>
  <c r="U755" i="8"/>
  <c r="S766" i="8"/>
  <c r="W776" i="8"/>
  <c r="U787" i="8"/>
  <c r="S798" i="8"/>
  <c r="W808" i="8"/>
  <c r="U819" i="8"/>
  <c r="V464" i="8"/>
  <c r="V575" i="8"/>
  <c r="T618" i="8"/>
  <c r="S645" i="8"/>
  <c r="X656" i="8"/>
  <c r="V667" i="8"/>
  <c r="T678" i="8"/>
  <c r="X688" i="8"/>
  <c r="V699" i="8"/>
  <c r="T710" i="8"/>
  <c r="X720" i="8"/>
  <c r="V731" i="8"/>
  <c r="T742" i="8"/>
  <c r="X752" i="8"/>
  <c r="V763" i="8"/>
  <c r="T774" i="8"/>
  <c r="X784" i="8"/>
  <c r="V795" i="8"/>
  <c r="T806" i="8"/>
  <c r="X816" i="8"/>
  <c r="U564" i="8"/>
  <c r="W607" i="8"/>
  <c r="X641" i="8"/>
  <c r="U654" i="8"/>
  <c r="S665" i="8"/>
  <c r="W675" i="8"/>
  <c r="U686" i="8"/>
  <c r="S697" i="8"/>
  <c r="W707" i="8"/>
  <c r="U718" i="8"/>
  <c r="S729" i="8"/>
  <c r="W739" i="8"/>
  <c r="U750" i="8"/>
  <c r="S761" i="8"/>
  <c r="W771" i="8"/>
  <c r="U782" i="8"/>
  <c r="S793" i="8"/>
  <c r="W803" i="8"/>
  <c r="U814" i="8"/>
  <c r="S825" i="8"/>
  <c r="W835" i="8"/>
  <c r="V553" i="8"/>
  <c r="V599" i="8"/>
  <c r="T638" i="8"/>
  <c r="X651" i="8"/>
  <c r="X662" i="8"/>
  <c r="V673" i="8"/>
  <c r="T684" i="8"/>
  <c r="X694" i="8"/>
  <c r="V705" i="8"/>
  <c r="T716" i="8"/>
  <c r="X726" i="8"/>
  <c r="V737" i="8"/>
  <c r="T748" i="8"/>
  <c r="X758" i="8"/>
  <c r="V769" i="8"/>
  <c r="T780" i="8"/>
  <c r="X790" i="8"/>
  <c r="V801" i="8"/>
  <c r="T812" i="8"/>
  <c r="X822" i="8"/>
  <c r="V833" i="8"/>
  <c r="V520" i="8"/>
  <c r="S589" i="8"/>
  <c r="S460" i="8"/>
  <c r="X520" i="8"/>
  <c r="W581" i="8"/>
  <c r="T548" i="8"/>
  <c r="X469" i="8"/>
  <c r="U619" i="8"/>
  <c r="X587" i="8"/>
  <c r="U552" i="8"/>
  <c r="W451" i="8"/>
  <c r="T699" i="8"/>
  <c r="V784" i="8"/>
  <c r="X644" i="8"/>
  <c r="U731" i="8"/>
  <c r="W816" i="8"/>
  <c r="T686" i="8"/>
  <c r="V771" i="8"/>
  <c r="U651" i="8"/>
  <c r="S737" i="8"/>
  <c r="U822" i="8"/>
  <c r="V657" i="8"/>
  <c r="T700" i="8"/>
  <c r="X742" i="8"/>
  <c r="V785" i="8"/>
  <c r="T828" i="8"/>
  <c r="V631" i="8"/>
  <c r="S649" i="8"/>
  <c r="U660" i="8"/>
  <c r="S671" i="8"/>
  <c r="W681" i="8"/>
  <c r="U692" i="8"/>
  <c r="S703" i="8"/>
  <c r="W713" i="8"/>
  <c r="U724" i="8"/>
  <c r="S735" i="8"/>
  <c r="W745" i="8"/>
  <c r="U756" i="8"/>
  <c r="S767" i="8"/>
  <c r="W777" i="8"/>
  <c r="U788" i="8"/>
  <c r="S799" i="8"/>
  <c r="W809" i="8"/>
  <c r="U820" i="8"/>
  <c r="S831" i="8"/>
  <c r="T614" i="8"/>
  <c r="T677" i="8"/>
  <c r="X719" i="8"/>
  <c r="V762" i="8"/>
  <c r="T805" i="8"/>
  <c r="U835" i="8"/>
  <c r="S847" i="8"/>
  <c r="W857" i="8"/>
  <c r="U868" i="8"/>
  <c r="S879" i="8"/>
  <c r="W889" i="8"/>
  <c r="U900" i="8"/>
  <c r="S911" i="8"/>
  <c r="W921" i="8"/>
  <c r="U932" i="8"/>
  <c r="S943" i="8"/>
  <c r="W953" i="8"/>
  <c r="U964" i="8"/>
  <c r="S975" i="8"/>
  <c r="W985" i="8"/>
  <c r="U996" i="8"/>
  <c r="W571" i="8"/>
  <c r="W666" i="8"/>
  <c r="U709" i="8"/>
  <c r="S752" i="8"/>
  <c r="W794" i="8"/>
  <c r="T830" i="8"/>
  <c r="V844" i="8"/>
  <c r="T855" i="8"/>
  <c r="X865" i="8"/>
  <c r="V876" i="8"/>
  <c r="T887" i="8"/>
  <c r="X897" i="8"/>
  <c r="V908" i="8"/>
  <c r="T919" i="8"/>
  <c r="X929" i="8"/>
  <c r="V940" i="8"/>
  <c r="T951" i="8"/>
  <c r="X961" i="8"/>
  <c r="V972" i="8"/>
  <c r="T983" i="8"/>
  <c r="X576" i="8"/>
  <c r="X667" i="8"/>
  <c r="V710" i="8"/>
  <c r="T753" i="8"/>
  <c r="X795" i="8"/>
  <c r="U354" i="8"/>
  <c r="T563" i="8"/>
  <c r="U592" i="8"/>
  <c r="V563" i="8"/>
  <c r="X513" i="8"/>
  <c r="S630" i="8"/>
  <c r="V598" i="8"/>
  <c r="V566" i="8"/>
  <c r="T574" i="8"/>
  <c r="X709" i="8"/>
  <c r="T795" i="8"/>
  <c r="W656" i="8"/>
  <c r="S742" i="8"/>
  <c r="U827" i="8"/>
  <c r="X696" i="8"/>
  <c r="T782" i="8"/>
  <c r="U662" i="8"/>
  <c r="W747" i="8"/>
  <c r="S833" i="8"/>
  <c r="T660" i="8"/>
  <c r="X702" i="8"/>
  <c r="V745" i="8"/>
  <c r="T788" i="8"/>
  <c r="X830" i="8"/>
  <c r="T635" i="8"/>
  <c r="V650" i="8"/>
  <c r="W661" i="8"/>
  <c r="U672" i="8"/>
  <c r="S683" i="8"/>
  <c r="W693" i="8"/>
  <c r="U704" i="8"/>
  <c r="S715" i="8"/>
  <c r="W725" i="8"/>
  <c r="U736" i="8"/>
  <c r="S747" i="8"/>
  <c r="W757" i="8"/>
  <c r="U768" i="8"/>
  <c r="S779" i="8"/>
  <c r="W789" i="8"/>
  <c r="U800" i="8"/>
  <c r="S811" i="8"/>
  <c r="W821" i="8"/>
  <c r="U832" i="8"/>
  <c r="X633" i="8"/>
  <c r="V682" i="8"/>
  <c r="T725" i="8"/>
  <c r="X767" i="8"/>
  <c r="V810" i="8"/>
  <c r="T837" i="8"/>
  <c r="U848" i="8"/>
  <c r="S859" i="8"/>
  <c r="W869" i="8"/>
  <c r="U880" i="8"/>
  <c r="S891" i="8"/>
  <c r="W901" i="8"/>
  <c r="U912" i="8"/>
  <c r="S923" i="8"/>
  <c r="W933" i="8"/>
  <c r="U944" i="8"/>
  <c r="S955" i="8"/>
  <c r="W965" i="8"/>
  <c r="U976" i="8"/>
  <c r="S987" i="8"/>
  <c r="W997" i="8"/>
  <c r="S593" i="8"/>
  <c r="S672" i="8"/>
  <c r="W714" i="8"/>
  <c r="U757" i="8"/>
  <c r="S800" i="8"/>
  <c r="X832" i="8"/>
  <c r="X845" i="8"/>
  <c r="V856" i="8"/>
  <c r="T867" i="8"/>
  <c r="X877" i="8"/>
  <c r="V888" i="8"/>
  <c r="T899" i="8"/>
  <c r="X909" i="8"/>
  <c r="V920" i="8"/>
  <c r="T931" i="8"/>
  <c r="X941" i="8"/>
  <c r="V952" i="8"/>
  <c r="T963" i="8"/>
  <c r="X973" i="8"/>
  <c r="V984" i="8"/>
  <c r="T598" i="8"/>
  <c r="T673" i="8"/>
  <c r="S413" i="8"/>
  <c r="X606" i="8"/>
  <c r="S603" i="8"/>
  <c r="T575" i="8"/>
  <c r="U551" i="8"/>
  <c r="W640" i="8"/>
  <c r="T609" i="8"/>
  <c r="U577" i="8"/>
  <c r="X616" i="8"/>
  <c r="V720" i="8"/>
  <c r="X805" i="8"/>
  <c r="U667" i="8"/>
  <c r="W752" i="8"/>
  <c r="T564" i="8"/>
  <c r="V707" i="8"/>
  <c r="X792" i="8"/>
  <c r="S673" i="8"/>
  <c r="U758" i="8"/>
  <c r="U520" i="8"/>
  <c r="T668" i="8"/>
  <c r="X710" i="8"/>
  <c r="V753" i="8"/>
  <c r="T796" i="8"/>
  <c r="X838" i="8"/>
  <c r="U638" i="8"/>
  <c r="S652" i="8"/>
  <c r="S663" i="8"/>
  <c r="W673" i="8"/>
  <c r="U684" i="8"/>
  <c r="S695" i="8"/>
  <c r="W705" i="8"/>
  <c r="U716" i="8"/>
  <c r="S727" i="8"/>
  <c r="W737" i="8"/>
  <c r="U748" i="8"/>
  <c r="S759" i="8"/>
  <c r="W769" i="8"/>
  <c r="U780" i="8"/>
  <c r="S791" i="8"/>
  <c r="W801" i="8"/>
  <c r="U812" i="8"/>
  <c r="S823" i="8"/>
  <c r="W833" i="8"/>
  <c r="X643" i="8"/>
  <c r="X687" i="8"/>
  <c r="V730" i="8"/>
  <c r="T773" i="8"/>
  <c r="X815" i="8"/>
  <c r="S839" i="8"/>
  <c r="W849" i="8"/>
  <c r="U860" i="8"/>
  <c r="S871" i="8"/>
  <c r="W881" i="8"/>
  <c r="U892" i="8"/>
  <c r="S903" i="8"/>
  <c r="W913" i="8"/>
  <c r="U924" i="8"/>
  <c r="S935" i="8"/>
  <c r="W945" i="8"/>
  <c r="U956" i="8"/>
  <c r="S967" i="8"/>
  <c r="W977" i="8"/>
  <c r="U988" i="8"/>
  <c r="S999" i="8"/>
  <c r="U614" i="8"/>
  <c r="U677" i="8"/>
  <c r="S720" i="8"/>
  <c r="W762" i="8"/>
  <c r="U805" i="8"/>
  <c r="V835" i="8"/>
  <c r="T847" i="8"/>
  <c r="X857" i="8"/>
  <c r="V868" i="8"/>
  <c r="T879" i="8"/>
  <c r="X889" i="8"/>
  <c r="V900" i="8"/>
  <c r="T911" i="8"/>
  <c r="X921" i="8"/>
  <c r="V932" i="8"/>
  <c r="T943" i="8"/>
  <c r="X953" i="8"/>
  <c r="V964" i="8"/>
  <c r="T975" i="8"/>
  <c r="X985" i="8"/>
  <c r="V619" i="8"/>
  <c r="V678" i="8"/>
  <c r="T721" i="8"/>
  <c r="X763" i="8"/>
  <c r="V806" i="8"/>
  <c r="W371" i="8"/>
  <c r="V645" i="8"/>
  <c r="W613" i="8"/>
  <c r="X585" i="8"/>
  <c r="W565" i="8"/>
  <c r="W472" i="8"/>
  <c r="X619" i="8"/>
  <c r="S588" i="8"/>
  <c r="W644" i="8"/>
  <c r="T731" i="8"/>
  <c r="V816" i="8"/>
  <c r="S678" i="8"/>
  <c r="U763" i="8"/>
  <c r="V607" i="8"/>
  <c r="T718" i="8"/>
  <c r="V803" i="8"/>
  <c r="W683" i="8"/>
  <c r="S769" i="8"/>
  <c r="X588" i="8"/>
  <c r="X670" i="8"/>
  <c r="V713" i="8"/>
  <c r="T756" i="8"/>
  <c r="X798" i="8"/>
  <c r="V477" i="8"/>
  <c r="X640" i="8"/>
  <c r="W653" i="8"/>
  <c r="U664" i="8"/>
  <c r="S675" i="8"/>
  <c r="W685" i="8"/>
  <c r="U696" i="8"/>
  <c r="S707" i="8"/>
  <c r="W717" i="8"/>
  <c r="U728" i="8"/>
  <c r="S739" i="8"/>
  <c r="W749" i="8"/>
  <c r="U760" i="8"/>
  <c r="S771" i="8"/>
  <c r="W781" i="8"/>
  <c r="U792" i="8"/>
  <c r="S803" i="8"/>
  <c r="W813" i="8"/>
  <c r="U824" i="8"/>
  <c r="S835" i="8"/>
  <c r="S650" i="8"/>
  <c r="T693" i="8"/>
  <c r="X735" i="8"/>
  <c r="V778" i="8"/>
  <c r="X819" i="8"/>
  <c r="U840" i="8"/>
  <c r="S851" i="8"/>
  <c r="W861" i="8"/>
  <c r="U872" i="8"/>
  <c r="S883" i="8"/>
  <c r="W893" i="8"/>
  <c r="U904" i="8"/>
  <c r="S915" i="8"/>
  <c r="W925" i="8"/>
  <c r="U936" i="8"/>
  <c r="S947" i="8"/>
  <c r="W957" i="8"/>
  <c r="U968" i="8"/>
  <c r="S979" i="8"/>
  <c r="W989" i="8"/>
  <c r="U1000" i="8"/>
  <c r="T634" i="8"/>
  <c r="W682" i="8"/>
  <c r="U725" i="8"/>
  <c r="S768" i="8"/>
  <c r="W810" i="8"/>
  <c r="U837" i="8"/>
  <c r="V848" i="8"/>
  <c r="T859" i="8"/>
  <c r="X869" i="8"/>
  <c r="V880" i="8"/>
  <c r="T891" i="8"/>
  <c r="X901" i="8"/>
  <c r="V912" i="8"/>
  <c r="T923" i="8"/>
  <c r="X933" i="8"/>
  <c r="V944" i="8"/>
  <c r="T955" i="8"/>
  <c r="X965" i="8"/>
  <c r="V976" i="8"/>
  <c r="T987" i="8"/>
  <c r="S637" i="8"/>
  <c r="X683" i="8"/>
  <c r="S528" i="8"/>
  <c r="X485" i="8"/>
  <c r="U624" i="8"/>
  <c r="V596" i="8"/>
  <c r="W576" i="8"/>
  <c r="U516" i="8"/>
  <c r="V630" i="8"/>
  <c r="W598" i="8"/>
  <c r="V656" i="8"/>
  <c r="X741" i="8"/>
  <c r="T827" i="8"/>
  <c r="W688" i="8"/>
  <c r="S774" i="8"/>
  <c r="W641" i="8"/>
  <c r="X728" i="8"/>
  <c r="T814" i="8"/>
  <c r="U694" i="8"/>
  <c r="W779" i="8"/>
  <c r="X620" i="8"/>
  <c r="X678" i="8"/>
  <c r="V721" i="8"/>
  <c r="T764" i="8"/>
  <c r="X806" i="8"/>
  <c r="W567" i="8"/>
  <c r="S643" i="8"/>
  <c r="S655" i="8"/>
  <c r="W665" i="8"/>
  <c r="U676" i="8"/>
  <c r="S687" i="8"/>
  <c r="W697" i="8"/>
  <c r="U708" i="8"/>
  <c r="S719" i="8"/>
  <c r="W729" i="8"/>
  <c r="U740" i="8"/>
  <c r="S751" i="8"/>
  <c r="W761" i="8"/>
  <c r="U772" i="8"/>
  <c r="S783" i="8"/>
  <c r="W793" i="8"/>
  <c r="U804" i="8"/>
  <c r="S815" i="8"/>
  <c r="W825" i="8"/>
  <c r="S410" i="8"/>
  <c r="X655" i="8"/>
  <c r="V698" i="8"/>
  <c r="T741" i="8"/>
  <c r="X783" i="8"/>
  <c r="V823" i="8"/>
  <c r="W841" i="8"/>
  <c r="U852" i="8"/>
  <c r="S863" i="8"/>
  <c r="W873" i="8"/>
  <c r="U884" i="8"/>
  <c r="S895" i="8"/>
  <c r="W905" i="8"/>
  <c r="U916" i="8"/>
  <c r="S927" i="8"/>
  <c r="W937" i="8"/>
  <c r="U948" i="8"/>
  <c r="S959" i="8"/>
  <c r="W969" i="8"/>
  <c r="U980" i="8"/>
  <c r="S991" i="8"/>
  <c r="W1001" i="8"/>
  <c r="S644" i="8"/>
  <c r="S688" i="8"/>
  <c r="W730" i="8"/>
  <c r="U773" i="8"/>
  <c r="S816" i="8"/>
  <c r="X482" i="8"/>
  <c r="X533" i="8"/>
  <c r="S635" i="8"/>
  <c r="T607" i="8"/>
  <c r="U587" i="8"/>
  <c r="T552" i="8"/>
  <c r="T641" i="8"/>
  <c r="U609" i="8"/>
  <c r="T667" i="8"/>
  <c r="V752" i="8"/>
  <c r="V452" i="8"/>
  <c r="U699" i="8"/>
  <c r="W784" i="8"/>
  <c r="T654" i="8"/>
  <c r="V739" i="8"/>
  <c r="V549" i="8"/>
  <c r="S705" i="8"/>
  <c r="U790" i="8"/>
  <c r="T631" i="8"/>
  <c r="V681" i="8"/>
  <c r="T724" i="8"/>
  <c r="X766" i="8"/>
  <c r="V809" i="8"/>
  <c r="U578" i="8"/>
  <c r="V644" i="8"/>
  <c r="U656" i="8"/>
  <c r="S667" i="8"/>
  <c r="W677" i="8"/>
  <c r="U688" i="8"/>
  <c r="S699" i="8"/>
  <c r="W709" i="8"/>
  <c r="U720" i="8"/>
  <c r="S731" i="8"/>
  <c r="W741" i="8"/>
  <c r="U752" i="8"/>
  <c r="S763" i="8"/>
  <c r="W773" i="8"/>
  <c r="U784" i="8"/>
  <c r="S795" i="8"/>
  <c r="W805" i="8"/>
  <c r="U816" i="8"/>
  <c r="S827" i="8"/>
  <c r="U536" i="8"/>
  <c r="T661" i="8"/>
  <c r="X703" i="8"/>
  <c r="V746" i="8"/>
  <c r="T789" i="8"/>
  <c r="W826" i="8"/>
  <c r="S843" i="8"/>
  <c r="W853" i="8"/>
  <c r="U864" i="8"/>
  <c r="S875" i="8"/>
  <c r="W885" i="8"/>
  <c r="U896" i="8"/>
  <c r="S907" i="8"/>
  <c r="W917" i="8"/>
  <c r="U928" i="8"/>
  <c r="S939" i="8"/>
  <c r="W949" i="8"/>
  <c r="U960" i="8"/>
  <c r="S971" i="8"/>
  <c r="W981" i="8"/>
  <c r="U992" i="8"/>
  <c r="S1003" i="8"/>
  <c r="T650" i="8"/>
  <c r="U693" i="8"/>
  <c r="S736" i="8"/>
  <c r="W778" i="8"/>
  <c r="S820" i="8"/>
  <c r="V840" i="8"/>
  <c r="T851" i="8"/>
  <c r="X861" i="8"/>
  <c r="V872" i="8"/>
  <c r="T883" i="8"/>
  <c r="X893" i="8"/>
  <c r="V904" i="8"/>
  <c r="T915" i="8"/>
  <c r="X925" i="8"/>
  <c r="V936" i="8"/>
  <c r="T947" i="8"/>
  <c r="X957" i="8"/>
  <c r="V968" i="8"/>
  <c r="T979" i="8"/>
  <c r="X989" i="8"/>
  <c r="V651" i="8"/>
  <c r="V456" i="8"/>
  <c r="S558" i="8"/>
  <c r="S462" i="8"/>
  <c r="X617" i="8"/>
  <c r="S598" i="8"/>
  <c r="T566" i="8"/>
  <c r="X472" i="8"/>
  <c r="S620" i="8"/>
  <c r="X677" i="8"/>
  <c r="T763" i="8"/>
  <c r="U574" i="8"/>
  <c r="S710" i="8"/>
  <c r="U795" i="8"/>
  <c r="X664" i="8"/>
  <c r="T750" i="8"/>
  <c r="S597" i="8"/>
  <c r="W715" i="8"/>
  <c r="S801" i="8"/>
  <c r="X645" i="8"/>
  <c r="V689" i="8"/>
  <c r="T732" i="8"/>
  <c r="X774" i="8"/>
  <c r="V817" i="8"/>
  <c r="U610" i="8"/>
  <c r="S646" i="8"/>
  <c r="W657" i="8"/>
  <c r="U668" i="8"/>
  <c r="S679" i="8"/>
  <c r="W689" i="8"/>
  <c r="U700" i="8"/>
  <c r="S711" i="8"/>
  <c r="W721" i="8"/>
  <c r="U732" i="8"/>
  <c r="S743" i="8"/>
  <c r="W753" i="8"/>
  <c r="U764" i="8"/>
  <c r="S775" i="8"/>
  <c r="W785" i="8"/>
  <c r="U796" i="8"/>
  <c r="S807" i="8"/>
  <c r="W817" i="8"/>
  <c r="U828" i="8"/>
  <c r="V571" i="8"/>
  <c r="V666" i="8"/>
  <c r="T709" i="8"/>
  <c r="X751" i="8"/>
  <c r="V794" i="8"/>
  <c r="S830" i="8"/>
  <c r="U844" i="8"/>
  <c r="S855" i="8"/>
  <c r="W865" i="8"/>
  <c r="U876" i="8"/>
  <c r="S887" i="8"/>
  <c r="W897" i="8"/>
  <c r="U908" i="8"/>
  <c r="S919" i="8"/>
  <c r="W929" i="8"/>
  <c r="U940" i="8"/>
  <c r="S951" i="8"/>
  <c r="W961" i="8"/>
  <c r="U972" i="8"/>
  <c r="S983" i="8"/>
  <c r="W993" i="8"/>
  <c r="U410" i="8"/>
  <c r="S656" i="8"/>
  <c r="W698" i="8"/>
  <c r="U741" i="8"/>
  <c r="S784" i="8"/>
  <c r="X823" i="8"/>
  <c r="X841" i="8"/>
  <c r="V852" i="8"/>
  <c r="T863" i="8"/>
  <c r="X873" i="8"/>
  <c r="V884" i="8"/>
  <c r="T895" i="8"/>
  <c r="X905" i="8"/>
  <c r="V916" i="8"/>
  <c r="T927" i="8"/>
  <c r="X937" i="8"/>
  <c r="V948" i="8"/>
  <c r="T959" i="8"/>
  <c r="X969" i="8"/>
  <c r="V980" i="8"/>
  <c r="T471" i="8"/>
  <c r="T657" i="8"/>
  <c r="W548" i="8"/>
  <c r="V688" i="8"/>
  <c r="U726" i="8"/>
  <c r="V647" i="8"/>
  <c r="W733" i="8"/>
  <c r="S819" i="8"/>
  <c r="W845" i="8"/>
  <c r="S931" i="8"/>
  <c r="U661" i="8"/>
  <c r="X853" i="8"/>
  <c r="V896" i="8"/>
  <c r="T939" i="8"/>
  <c r="X981" i="8"/>
  <c r="T705" i="8"/>
  <c r="T769" i="8"/>
  <c r="X820" i="8"/>
  <c r="W840" i="8"/>
  <c r="U851" i="8"/>
  <c r="S862" i="8"/>
  <c r="W872" i="8"/>
  <c r="U883" i="8"/>
  <c r="S894" i="8"/>
  <c r="W904" i="8"/>
  <c r="U915" i="8"/>
  <c r="S926" i="8"/>
  <c r="W936" i="8"/>
  <c r="U947" i="8"/>
  <c r="S958" i="8"/>
  <c r="W968" i="8"/>
  <c r="U471" i="8"/>
  <c r="U657" i="8"/>
  <c r="S700" i="8"/>
  <c r="W742" i="8"/>
  <c r="U785" i="8"/>
  <c r="X824" i="8"/>
  <c r="T842" i="8"/>
  <c r="X852" i="8"/>
  <c r="V863" i="8"/>
  <c r="T874" i="8"/>
  <c r="X884" i="8"/>
  <c r="V895" i="8"/>
  <c r="T906" i="8"/>
  <c r="X916" i="8"/>
  <c r="V927" i="8"/>
  <c r="T938" i="8"/>
  <c r="X948" i="8"/>
  <c r="V959" i="8"/>
  <c r="T970" i="8"/>
  <c r="X980" i="8"/>
  <c r="V991" i="8"/>
  <c r="S515" i="8"/>
  <c r="X659" i="8"/>
  <c r="V702" i="8"/>
  <c r="T745" i="8"/>
  <c r="X787" i="8"/>
  <c r="T826" i="8"/>
  <c r="W842" i="8"/>
  <c r="U853" i="8"/>
  <c r="S864" i="8"/>
  <c r="W874" i="8"/>
  <c r="U885" i="8"/>
  <c r="S896" i="8"/>
  <c r="W906" i="8"/>
  <c r="U917" i="8"/>
  <c r="S928" i="8"/>
  <c r="W938" i="8"/>
  <c r="U949" i="8"/>
  <c r="S960" i="8"/>
  <c r="W970" i="8"/>
  <c r="U981" i="8"/>
  <c r="S992" i="8"/>
  <c r="T515" i="8"/>
  <c r="S660" i="8"/>
  <c r="W702" i="8"/>
  <c r="U745" i="8"/>
  <c r="S788" i="8"/>
  <c r="V826" i="8"/>
  <c r="X842" i="8"/>
  <c r="V853" i="8"/>
  <c r="T864" i="8"/>
  <c r="X874" i="8"/>
  <c r="V885" i="8"/>
  <c r="T896" i="8"/>
  <c r="X906" i="8"/>
  <c r="V917" i="8"/>
  <c r="T928" i="8"/>
  <c r="X938" i="8"/>
  <c r="V949" i="8"/>
  <c r="T960" i="8"/>
  <c r="X970" i="8"/>
  <c r="V981" i="8"/>
  <c r="T992" i="8"/>
  <c r="V722" i="8"/>
  <c r="W847" i="8"/>
  <c r="U890" i="8"/>
  <c r="S933" i="8"/>
  <c r="W975" i="8"/>
  <c r="T1000" i="8"/>
  <c r="W1011" i="8"/>
  <c r="U1022" i="8"/>
  <c r="S1033" i="8"/>
  <c r="W1043" i="8"/>
  <c r="U1054" i="8"/>
  <c r="S1065" i="8"/>
  <c r="W1075" i="8"/>
  <c r="U1086" i="8"/>
  <c r="S1097" i="8"/>
  <c r="U701" i="8"/>
  <c r="V842" i="8"/>
  <c r="T885" i="8"/>
  <c r="X927" i="8"/>
  <c r="V970" i="8"/>
  <c r="U998" i="8"/>
  <c r="V1010" i="8"/>
  <c r="T1021" i="8"/>
  <c r="X1031" i="8"/>
  <c r="V1042" i="8"/>
  <c r="T1053" i="8"/>
  <c r="X1063" i="8"/>
  <c r="V1074" i="8"/>
  <c r="V706" i="8"/>
  <c r="W843" i="8"/>
  <c r="U886" i="8"/>
  <c r="S929" i="8"/>
  <c r="W971" i="8"/>
  <c r="V998" i="8"/>
  <c r="W1010" i="8"/>
  <c r="U1021" i="8"/>
  <c r="S1032" i="8"/>
  <c r="W1042" i="8"/>
  <c r="U1053" i="8"/>
  <c r="S1064" i="8"/>
  <c r="W1074" i="8"/>
  <c r="U685" i="8"/>
  <c r="T838" i="8"/>
  <c r="T881" i="8"/>
  <c r="X923" i="8"/>
  <c r="V966" i="8"/>
  <c r="W996" i="8"/>
  <c r="V1009" i="8"/>
  <c r="T1020" i="8"/>
  <c r="X1030" i="8"/>
  <c r="V1041" i="8"/>
  <c r="T1052" i="8"/>
  <c r="X1062" i="8"/>
  <c r="V1073" i="8"/>
  <c r="T669" i="8"/>
  <c r="U831" i="8"/>
  <c r="S877" i="8"/>
  <c r="W919" i="8"/>
  <c r="U962" i="8"/>
  <c r="V994" i="8"/>
  <c r="U1008" i="8"/>
  <c r="S1019" i="8"/>
  <c r="W1029" i="8"/>
  <c r="U1040" i="8"/>
  <c r="S1051" i="8"/>
  <c r="V738" i="8"/>
  <c r="W851" i="8"/>
  <c r="U894" i="8"/>
  <c r="S937" i="8"/>
  <c r="U979" i="8"/>
  <c r="X1001" i="8"/>
  <c r="W1012" i="8"/>
  <c r="U1023" i="8"/>
  <c r="S1034" i="8"/>
  <c r="W1044" i="8"/>
  <c r="U1055" i="8"/>
  <c r="S1066" i="8"/>
  <c r="S571" i="8"/>
  <c r="X773" i="8"/>
  <c r="W811" i="8"/>
  <c r="S659" i="8"/>
  <c r="U744" i="8"/>
  <c r="W829" i="8"/>
  <c r="U856" i="8"/>
  <c r="W941" i="8"/>
  <c r="S704" i="8"/>
  <c r="V860" i="8"/>
  <c r="T903" i="8"/>
  <c r="X945" i="8"/>
  <c r="V988" i="8"/>
  <c r="X715" i="8"/>
  <c r="V774" i="8"/>
  <c r="S824" i="8"/>
  <c r="S842" i="8"/>
  <c r="W852" i="8"/>
  <c r="U863" i="8"/>
  <c r="S874" i="8"/>
  <c r="W884" i="8"/>
  <c r="U895" i="8"/>
  <c r="S906" i="8"/>
  <c r="W916" i="8"/>
  <c r="U927" i="8"/>
  <c r="S938" i="8"/>
  <c r="W948" i="8"/>
  <c r="U959" i="8"/>
  <c r="S970" i="8"/>
  <c r="X551" i="8"/>
  <c r="W662" i="8"/>
  <c r="U705" i="8"/>
  <c r="S748" i="8"/>
  <c r="W790" i="8"/>
  <c r="S828" i="8"/>
  <c r="V843" i="8"/>
  <c r="T854" i="8"/>
  <c r="X864" i="8"/>
  <c r="V875" i="8"/>
  <c r="T886" i="8"/>
  <c r="X896" i="8"/>
  <c r="V907" i="8"/>
  <c r="T918" i="8"/>
  <c r="X928" i="8"/>
  <c r="V939" i="8"/>
  <c r="T950" i="8"/>
  <c r="X960" i="8"/>
  <c r="V971" i="8"/>
  <c r="T982" i="8"/>
  <c r="X992" i="8"/>
  <c r="X565" i="8"/>
  <c r="T665" i="8"/>
  <c r="X707" i="8"/>
  <c r="V750" i="8"/>
  <c r="T793" i="8"/>
  <c r="T829" i="8"/>
  <c r="S844" i="8"/>
  <c r="W854" i="8"/>
  <c r="U865" i="8"/>
  <c r="S876" i="8"/>
  <c r="W886" i="8"/>
  <c r="U897" i="8"/>
  <c r="S908" i="8"/>
  <c r="W918" i="8"/>
  <c r="U929" i="8"/>
  <c r="S940" i="8"/>
  <c r="W950" i="8"/>
  <c r="U961" i="8"/>
  <c r="S972" i="8"/>
  <c r="W982" i="8"/>
  <c r="U993" i="8"/>
  <c r="S566" i="8"/>
  <c r="U665" i="8"/>
  <c r="S708" i="8"/>
  <c r="W750" i="8"/>
  <c r="U793" i="8"/>
  <c r="U829" i="8"/>
  <c r="T844" i="8"/>
  <c r="X854" i="8"/>
  <c r="V865" i="8"/>
  <c r="T876" i="8"/>
  <c r="X886" i="8"/>
  <c r="V897" i="8"/>
  <c r="T908" i="8"/>
  <c r="X918" i="8"/>
  <c r="V929" i="8"/>
  <c r="T940" i="8"/>
  <c r="X950" i="8"/>
  <c r="V961" i="8"/>
  <c r="T972" i="8"/>
  <c r="X982" i="8"/>
  <c r="V993" i="8"/>
  <c r="X743" i="8"/>
  <c r="S853" i="8"/>
  <c r="W895" i="8"/>
  <c r="U938" i="8"/>
  <c r="X979" i="8"/>
  <c r="T1002" i="8"/>
  <c r="S1013" i="8"/>
  <c r="W1023" i="8"/>
  <c r="U1034" i="8"/>
  <c r="S1045" i="8"/>
  <c r="W1055" i="8"/>
  <c r="U1066" i="8"/>
  <c r="S1077" i="8"/>
  <c r="W1087" i="8"/>
  <c r="U1098" i="8"/>
  <c r="W722" i="8"/>
  <c r="X847" i="8"/>
  <c r="V890" i="8"/>
  <c r="T933" i="8"/>
  <c r="X975" i="8"/>
  <c r="V1000" i="8"/>
  <c r="X1011" i="8"/>
  <c r="V1022" i="8"/>
  <c r="T1033" i="8"/>
  <c r="X1043" i="8"/>
  <c r="V1054" i="8"/>
  <c r="T1065" i="8"/>
  <c r="X1075" i="8"/>
  <c r="X727" i="8"/>
  <c r="S849" i="8"/>
  <c r="W891" i="8"/>
  <c r="U934" i="8"/>
  <c r="S977" i="8"/>
  <c r="W1000" i="8"/>
  <c r="S1012" i="8"/>
  <c r="W1022" i="8"/>
  <c r="U1033" i="8"/>
  <c r="S1044" i="8"/>
  <c r="W1054" i="8"/>
  <c r="U1065" i="8"/>
  <c r="S1076" i="8"/>
  <c r="W706" i="8"/>
  <c r="X843" i="8"/>
  <c r="V886" i="8"/>
  <c r="T929" i="8"/>
  <c r="X971" i="8"/>
  <c r="X998" i="8"/>
  <c r="X1010" i="8"/>
  <c r="V1021" i="8"/>
  <c r="T1032" i="8"/>
  <c r="X1042" i="8"/>
  <c r="V1053" i="8"/>
  <c r="T1064" i="8"/>
  <c r="X1074" i="8"/>
  <c r="V690" i="8"/>
  <c r="W839" i="8"/>
  <c r="U882" i="8"/>
  <c r="S925" i="8"/>
  <c r="W967" i="8"/>
  <c r="S997" i="8"/>
  <c r="W1009" i="8"/>
  <c r="U1020" i="8"/>
  <c r="S1031" i="8"/>
  <c r="W1041" i="8"/>
  <c r="U1052" i="8"/>
  <c r="X759" i="8"/>
  <c r="S857" i="8"/>
  <c r="W899" i="8"/>
  <c r="U942" i="8"/>
  <c r="V982" i="8"/>
  <c r="U1003" i="8"/>
  <c r="S1014" i="8"/>
  <c r="W1024" i="8"/>
  <c r="U1035" i="8"/>
  <c r="S1046" i="8"/>
  <c r="W1056" i="8"/>
  <c r="U1067" i="8"/>
  <c r="S1078" i="8"/>
  <c r="U508" i="8"/>
  <c r="S617" i="8"/>
  <c r="X648" i="8"/>
  <c r="W669" i="8"/>
  <c r="S755" i="8"/>
  <c r="X592" i="8"/>
  <c r="S867" i="8"/>
  <c r="U952" i="8"/>
  <c r="W746" i="8"/>
  <c r="V864" i="8"/>
  <c r="T907" i="8"/>
  <c r="X949" i="8"/>
  <c r="V551" i="8"/>
  <c r="V726" i="8"/>
  <c r="X779" i="8"/>
  <c r="X827" i="8"/>
  <c r="U843" i="8"/>
  <c r="S854" i="8"/>
  <c r="W864" i="8"/>
  <c r="U875" i="8"/>
  <c r="S886" i="8"/>
  <c r="W896" i="8"/>
  <c r="U907" i="8"/>
  <c r="S918" i="8"/>
  <c r="W928" i="8"/>
  <c r="U939" i="8"/>
  <c r="S950" i="8"/>
  <c r="W960" i="8"/>
  <c r="U971" i="8"/>
  <c r="S577" i="8"/>
  <c r="S668" i="8"/>
  <c r="W710" i="8"/>
  <c r="U753" i="8"/>
  <c r="S796" i="8"/>
  <c r="W830" i="8"/>
  <c r="X844" i="8"/>
  <c r="V855" i="8"/>
  <c r="T866" i="8"/>
  <c r="X876" i="8"/>
  <c r="V887" i="8"/>
  <c r="T898" i="8"/>
  <c r="X908" i="8"/>
  <c r="V919" i="8"/>
  <c r="T930" i="8"/>
  <c r="X940" i="8"/>
  <c r="V951" i="8"/>
  <c r="T962" i="8"/>
  <c r="X972" i="8"/>
  <c r="V983" i="8"/>
  <c r="T994" i="8"/>
  <c r="V587" i="8"/>
  <c r="V670" i="8"/>
  <c r="T713" i="8"/>
  <c r="X755" i="8"/>
  <c r="V798" i="8"/>
  <c r="X831" i="8"/>
  <c r="U845" i="8"/>
  <c r="S856" i="8"/>
  <c r="W866" i="8"/>
  <c r="U877" i="8"/>
  <c r="S888" i="8"/>
  <c r="W898" i="8"/>
  <c r="U909" i="8"/>
  <c r="S920" i="8"/>
  <c r="W930" i="8"/>
  <c r="U941" i="8"/>
  <c r="S952" i="8"/>
  <c r="W962" i="8"/>
  <c r="U973" i="8"/>
  <c r="S984" i="8"/>
  <c r="W994" i="8"/>
  <c r="W587" i="8"/>
  <c r="W670" i="8"/>
  <c r="U713" i="8"/>
  <c r="S756" i="8"/>
  <c r="W798" i="8"/>
  <c r="S832" i="8"/>
  <c r="V845" i="8"/>
  <c r="T856" i="8"/>
  <c r="X866" i="8"/>
  <c r="V877" i="8"/>
  <c r="T888" i="8"/>
  <c r="X898" i="8"/>
  <c r="V909" i="8"/>
  <c r="T920" i="8"/>
  <c r="X930" i="8"/>
  <c r="V941" i="8"/>
  <c r="T952" i="8"/>
  <c r="X962" i="8"/>
  <c r="V973" i="8"/>
  <c r="T984" i="8"/>
  <c r="X994" i="8"/>
  <c r="T765" i="8"/>
  <c r="U858" i="8"/>
  <c r="S901" i="8"/>
  <c r="W943" i="8"/>
  <c r="W983" i="8"/>
  <c r="W1003" i="8"/>
  <c r="U1014" i="8"/>
  <c r="S1025" i="8"/>
  <c r="W1035" i="8"/>
  <c r="U1046" i="8"/>
  <c r="S1057" i="8"/>
  <c r="W1067" i="8"/>
  <c r="U1078" i="8"/>
  <c r="S1089" i="8"/>
  <c r="W1099" i="8"/>
  <c r="S744" i="8"/>
  <c r="T853" i="8"/>
  <c r="X895" i="8"/>
  <c r="V938" i="8"/>
  <c r="W980" i="8"/>
  <c r="U1002" i="8"/>
  <c r="T1013" i="8"/>
  <c r="X1023" i="8"/>
  <c r="V1034" i="8"/>
  <c r="T1045" i="8"/>
  <c r="X1055" i="8"/>
  <c r="V1066" i="8"/>
  <c r="T1077" i="8"/>
  <c r="T749" i="8"/>
  <c r="U854" i="8"/>
  <c r="S897" i="8"/>
  <c r="W939" i="8"/>
  <c r="S981" i="8"/>
  <c r="V1002" i="8"/>
  <c r="U1013" i="8"/>
  <c r="S1024" i="8"/>
  <c r="W1034" i="8"/>
  <c r="U1045" i="8"/>
  <c r="S1056" i="8"/>
  <c r="W1066" i="8"/>
  <c r="U1077" i="8"/>
  <c r="S728" i="8"/>
  <c r="T849" i="8"/>
  <c r="X891" i="8"/>
  <c r="V934" i="8"/>
  <c r="T977" i="8"/>
  <c r="S1001" i="8"/>
  <c r="T1012" i="8"/>
  <c r="X1022" i="8"/>
  <c r="V1033" i="8"/>
  <c r="T1044" i="8"/>
  <c r="X1054" i="8"/>
  <c r="V1065" i="8"/>
  <c r="T1076" i="8"/>
  <c r="X711" i="8"/>
  <c r="S845" i="8"/>
  <c r="W887" i="8"/>
  <c r="U930" i="8"/>
  <c r="S973" i="8"/>
  <c r="T999" i="8"/>
  <c r="S1011" i="8"/>
  <c r="W1021" i="8"/>
  <c r="U1032" i="8"/>
  <c r="S1043" i="8"/>
  <c r="W1053" i="8"/>
  <c r="V628" i="8"/>
  <c r="W720" i="8"/>
  <c r="T692" i="8"/>
  <c r="U680" i="8"/>
  <c r="W765" i="8"/>
  <c r="X671" i="8"/>
  <c r="W877" i="8"/>
  <c r="S963" i="8"/>
  <c r="U789" i="8"/>
  <c r="T871" i="8"/>
  <c r="X913" i="8"/>
  <c r="V956" i="8"/>
  <c r="U645" i="8"/>
  <c r="X731" i="8"/>
  <c r="T785" i="8"/>
  <c r="V830" i="8"/>
  <c r="W844" i="8"/>
  <c r="U855" i="8"/>
  <c r="S866" i="8"/>
  <c r="W876" i="8"/>
  <c r="U887" i="8"/>
  <c r="S898" i="8"/>
  <c r="W908" i="8"/>
  <c r="U919" i="8"/>
  <c r="S930" i="8"/>
  <c r="W940" i="8"/>
  <c r="U951" i="8"/>
  <c r="S962" i="8"/>
  <c r="W972" i="8"/>
  <c r="U598" i="8"/>
  <c r="U673" i="8"/>
  <c r="S716" i="8"/>
  <c r="W758" i="8"/>
  <c r="U801" i="8"/>
  <c r="U833" i="8"/>
  <c r="T846" i="8"/>
  <c r="X856" i="8"/>
  <c r="V867" i="8"/>
  <c r="T878" i="8"/>
  <c r="X888" i="8"/>
  <c r="V899" i="8"/>
  <c r="T910" i="8"/>
  <c r="X920" i="8"/>
  <c r="V931" i="8"/>
  <c r="T942" i="8"/>
  <c r="X952" i="8"/>
  <c r="V963" i="8"/>
  <c r="T974" i="8"/>
  <c r="X984" i="8"/>
  <c r="V995" i="8"/>
  <c r="X608" i="8"/>
  <c r="X675" i="8"/>
  <c r="V718" i="8"/>
  <c r="T761" i="8"/>
  <c r="X803" i="8"/>
  <c r="V834" i="8"/>
  <c r="W846" i="8"/>
  <c r="U857" i="8"/>
  <c r="S868" i="8"/>
  <c r="W878" i="8"/>
  <c r="U889" i="8"/>
  <c r="S900" i="8"/>
  <c r="W910" i="8"/>
  <c r="U921" i="8"/>
  <c r="S932" i="8"/>
  <c r="W942" i="8"/>
  <c r="U953" i="8"/>
  <c r="S964" i="8"/>
  <c r="W974" i="8"/>
  <c r="U985" i="8"/>
  <c r="S996" i="8"/>
  <c r="S609" i="8"/>
  <c r="S676" i="8"/>
  <c r="W718" i="8"/>
  <c r="U761" i="8"/>
  <c r="S804" i="8"/>
  <c r="W834" i="8"/>
  <c r="X846" i="8"/>
  <c r="V857" i="8"/>
  <c r="T868" i="8"/>
  <c r="X878" i="8"/>
  <c r="V889" i="8"/>
  <c r="T900" i="8"/>
  <c r="X910" i="8"/>
  <c r="V921" i="8"/>
  <c r="T932" i="8"/>
  <c r="X942" i="8"/>
  <c r="V953" i="8"/>
  <c r="T964" i="8"/>
  <c r="X974" i="8"/>
  <c r="V985" i="8"/>
  <c r="W493" i="8"/>
  <c r="V786" i="8"/>
  <c r="W863" i="8"/>
  <c r="U906" i="8"/>
  <c r="S949" i="8"/>
  <c r="U987" i="8"/>
  <c r="S1005" i="8"/>
  <c r="W1015" i="8"/>
  <c r="U1026" i="8"/>
  <c r="S1037" i="8"/>
  <c r="W1047" i="8"/>
  <c r="U1058" i="8"/>
  <c r="S1069" i="8"/>
  <c r="W1079" i="8"/>
  <c r="U1090" i="8"/>
  <c r="S1101" i="8"/>
  <c r="U765" i="8"/>
  <c r="V858" i="8"/>
  <c r="T901" i="8"/>
  <c r="X943" i="8"/>
  <c r="X983" i="8"/>
  <c r="X1003" i="8"/>
  <c r="V1014" i="8"/>
  <c r="T1025" i="8"/>
  <c r="X1035" i="8"/>
  <c r="V1046" i="8"/>
  <c r="T1057" i="8"/>
  <c r="X1067" i="8"/>
  <c r="V1078" i="8"/>
  <c r="V770" i="8"/>
  <c r="W859" i="8"/>
  <c r="U902" i="8"/>
  <c r="S945" i="8"/>
  <c r="W984" i="8"/>
  <c r="S1004" i="8"/>
  <c r="W1014" i="8"/>
  <c r="U1025" i="8"/>
  <c r="S1036" i="8"/>
  <c r="W1046" i="8"/>
  <c r="U1057" i="8"/>
  <c r="S1068" i="8"/>
  <c r="W1078" i="8"/>
  <c r="U749" i="8"/>
  <c r="V854" i="8"/>
  <c r="T897" i="8"/>
  <c r="X939" i="8"/>
  <c r="T981" i="8"/>
  <c r="W1002" i="8"/>
  <c r="V1013" i="8"/>
  <c r="T1024" i="8"/>
  <c r="X1034" i="8"/>
  <c r="V1045" i="8"/>
  <c r="T1056" i="8"/>
  <c r="X1066" i="8"/>
  <c r="V1077" i="8"/>
  <c r="T733" i="8"/>
  <c r="U850" i="8"/>
  <c r="S893" i="8"/>
  <c r="W935" i="8"/>
  <c r="U978" i="8"/>
  <c r="T1001" i="8"/>
  <c r="U1012" i="8"/>
  <c r="S1023" i="8"/>
  <c r="W1033" i="8"/>
  <c r="U1044" i="8"/>
  <c r="V603" i="8"/>
  <c r="W608" i="8"/>
  <c r="S806" i="8"/>
  <c r="X734" i="8"/>
  <c r="S691" i="8"/>
  <c r="U776" i="8"/>
  <c r="V714" i="8"/>
  <c r="U888" i="8"/>
  <c r="W973" i="8"/>
  <c r="V827" i="8"/>
  <c r="T875" i="8"/>
  <c r="X917" i="8"/>
  <c r="V960" i="8"/>
  <c r="V662" i="8"/>
  <c r="T737" i="8"/>
  <c r="V790" i="8"/>
  <c r="T833" i="8"/>
  <c r="S846" i="8"/>
  <c r="W856" i="8"/>
  <c r="U867" i="8"/>
  <c r="S878" i="8"/>
  <c r="W888" i="8"/>
  <c r="U899" i="8"/>
  <c r="S910" i="8"/>
  <c r="W920" i="8"/>
  <c r="U931" i="8"/>
  <c r="S942" i="8"/>
  <c r="W952" i="8"/>
  <c r="U963" i="8"/>
  <c r="S974" i="8"/>
  <c r="W619" i="8"/>
  <c r="W678" i="8"/>
  <c r="U721" i="8"/>
  <c r="S764" i="8"/>
  <c r="W806" i="8"/>
  <c r="S836" i="8"/>
  <c r="V847" i="8"/>
  <c r="T858" i="8"/>
  <c r="X868" i="8"/>
  <c r="V879" i="8"/>
  <c r="T890" i="8"/>
  <c r="X900" i="8"/>
  <c r="V911" i="8"/>
  <c r="T922" i="8"/>
  <c r="X932" i="8"/>
  <c r="V943" i="8"/>
  <c r="T954" i="8"/>
  <c r="X964" i="8"/>
  <c r="V975" i="8"/>
  <c r="T986" i="8"/>
  <c r="X996" i="8"/>
  <c r="T630" i="8"/>
  <c r="T681" i="8"/>
  <c r="X723" i="8"/>
  <c r="V766" i="8"/>
  <c r="T809" i="8"/>
  <c r="W836" i="8"/>
  <c r="S848" i="8"/>
  <c r="W858" i="8"/>
  <c r="U869" i="8"/>
  <c r="S880" i="8"/>
  <c r="W890" i="8"/>
  <c r="U901" i="8"/>
  <c r="S912" i="8"/>
  <c r="W922" i="8"/>
  <c r="U933" i="8"/>
  <c r="S944" i="8"/>
  <c r="W954" i="8"/>
  <c r="U965" i="8"/>
  <c r="S976" i="8"/>
  <c r="W986" i="8"/>
  <c r="U997" i="8"/>
  <c r="U630" i="8"/>
  <c r="U681" i="8"/>
  <c r="S724" i="8"/>
  <c r="W766" i="8"/>
  <c r="U809" i="8"/>
  <c r="X836" i="8"/>
  <c r="T848" i="8"/>
  <c r="X858" i="8"/>
  <c r="V869" i="8"/>
  <c r="T880" i="8"/>
  <c r="X890" i="8"/>
  <c r="V901" i="8"/>
  <c r="T912" i="8"/>
  <c r="X922" i="8"/>
  <c r="V933" i="8"/>
  <c r="T944" i="8"/>
  <c r="X954" i="8"/>
  <c r="V965" i="8"/>
  <c r="T976" i="8"/>
  <c r="X986" i="8"/>
  <c r="X624" i="8"/>
  <c r="X807" i="8"/>
  <c r="S869" i="8"/>
  <c r="W911" i="8"/>
  <c r="U954" i="8"/>
  <c r="V990" i="8"/>
  <c r="U1006" i="8"/>
  <c r="S1017" i="8"/>
  <c r="W1027" i="8"/>
  <c r="U1038" i="8"/>
  <c r="S1049" i="8"/>
  <c r="W1059" i="8"/>
  <c r="U1070" i="8"/>
  <c r="S1081" i="8"/>
  <c r="W1091" i="8"/>
  <c r="X493" i="8"/>
  <c r="W786" i="8"/>
  <c r="X863" i="8"/>
  <c r="V906" i="8"/>
  <c r="T949" i="8"/>
  <c r="W987" i="8"/>
  <c r="T1005" i="8"/>
  <c r="X1015" i="8"/>
  <c r="V1026" i="8"/>
  <c r="T1037" i="8"/>
  <c r="X1047" i="8"/>
  <c r="V1058" i="8"/>
  <c r="T1069" i="8"/>
  <c r="X558" i="8"/>
  <c r="X791" i="8"/>
  <c r="S865" i="8"/>
  <c r="W907" i="8"/>
  <c r="U950" i="8"/>
  <c r="X987" i="8"/>
  <c r="U1005" i="8"/>
  <c r="S1016" i="8"/>
  <c r="W1026" i="8"/>
  <c r="U1037" i="8"/>
  <c r="S1048" i="8"/>
  <c r="W1058" i="8"/>
  <c r="U1069" i="8"/>
  <c r="S1080" i="8"/>
  <c r="W770" i="8"/>
  <c r="X859" i="8"/>
  <c r="V902" i="8"/>
  <c r="T945" i="8"/>
  <c r="S985" i="8"/>
  <c r="T1004" i="8"/>
  <c r="X1014" i="8"/>
  <c r="V1025" i="8"/>
  <c r="T1036" i="8"/>
  <c r="X1046" i="8"/>
  <c r="V1057" i="8"/>
  <c r="T1068" i="8"/>
  <c r="X1078" i="8"/>
  <c r="V754" i="8"/>
  <c r="W855" i="8"/>
  <c r="U898" i="8"/>
  <c r="S941" i="8"/>
  <c r="S982" i="8"/>
  <c r="X1002" i="8"/>
  <c r="W1013" i="8"/>
  <c r="U1024" i="8"/>
  <c r="S1035" i="8"/>
  <c r="W1045" i="8"/>
  <c r="S653" i="8"/>
  <c r="U821" i="8"/>
  <c r="S873" i="8"/>
  <c r="W915" i="8"/>
  <c r="U958" i="8"/>
  <c r="W992" i="8"/>
  <c r="U1007" i="8"/>
  <c r="S1018" i="8"/>
  <c r="W1028" i="8"/>
  <c r="U1039" i="8"/>
  <c r="S1050" i="8"/>
  <c r="W1060" i="8"/>
  <c r="U1071" i="8"/>
  <c r="W1120" i="8"/>
  <c r="T577" i="8"/>
  <c r="V675" i="8"/>
  <c r="V777" i="8"/>
  <c r="W701" i="8"/>
  <c r="S787" i="8"/>
  <c r="T757" i="8"/>
  <c r="S899" i="8"/>
  <c r="U984" i="8"/>
  <c r="T839" i="8"/>
  <c r="X881" i="8"/>
  <c r="V924" i="8"/>
  <c r="T967" i="8"/>
  <c r="T689" i="8"/>
  <c r="V742" i="8"/>
  <c r="T801" i="8"/>
  <c r="X835" i="8"/>
  <c r="U847" i="8"/>
  <c r="S858" i="8"/>
  <c r="W868" i="8"/>
  <c r="U879" i="8"/>
  <c r="S890" i="8"/>
  <c r="W900" i="8"/>
  <c r="U911" i="8"/>
  <c r="S922" i="8"/>
  <c r="W932" i="8"/>
  <c r="U943" i="8"/>
  <c r="S954" i="8"/>
  <c r="W964" i="8"/>
  <c r="U975" i="8"/>
  <c r="X637" i="8"/>
  <c r="S684" i="8"/>
  <c r="W726" i="8"/>
  <c r="U769" i="8"/>
  <c r="S812" i="8"/>
  <c r="X837" i="8"/>
  <c r="X848" i="8"/>
  <c r="V859" i="8"/>
  <c r="T870" i="8"/>
  <c r="X880" i="8"/>
  <c r="V891" i="8"/>
  <c r="T902" i="8"/>
  <c r="X912" i="8"/>
  <c r="V923" i="8"/>
  <c r="T934" i="8"/>
  <c r="X944" i="8"/>
  <c r="V955" i="8"/>
  <c r="T966" i="8"/>
  <c r="X976" i="8"/>
  <c r="V987" i="8"/>
  <c r="T998" i="8"/>
  <c r="T642" i="8"/>
  <c r="V686" i="8"/>
  <c r="T729" i="8"/>
  <c r="X771" i="8"/>
  <c r="V814" i="8"/>
  <c r="V838" i="8"/>
  <c r="U849" i="8"/>
  <c r="S860" i="8"/>
  <c r="W870" i="8"/>
  <c r="U881" i="8"/>
  <c r="S892" i="8"/>
  <c r="W902" i="8"/>
  <c r="U913" i="8"/>
  <c r="S924" i="8"/>
  <c r="W934" i="8"/>
  <c r="U945" i="8"/>
  <c r="S956" i="8"/>
  <c r="W966" i="8"/>
  <c r="U977" i="8"/>
  <c r="S988" i="8"/>
  <c r="W998" i="8"/>
  <c r="U642" i="8"/>
  <c r="W686" i="8"/>
  <c r="U729" i="8"/>
  <c r="S772" i="8"/>
  <c r="W814" i="8"/>
  <c r="W838" i="8"/>
  <c r="V849" i="8"/>
  <c r="T860" i="8"/>
  <c r="X870" i="8"/>
  <c r="V881" i="8"/>
  <c r="T892" i="8"/>
  <c r="X902" i="8"/>
  <c r="V913" i="8"/>
  <c r="T924" i="8"/>
  <c r="X934" i="8"/>
  <c r="V945" i="8"/>
  <c r="T956" i="8"/>
  <c r="X966" i="8"/>
  <c r="V977" i="8"/>
  <c r="T988" i="8"/>
  <c r="V658" i="8"/>
  <c r="T825" i="8"/>
  <c r="U874" i="8"/>
  <c r="S917" i="8"/>
  <c r="W959" i="8"/>
  <c r="T993" i="8"/>
  <c r="W1007" i="8"/>
  <c r="U1018" i="8"/>
  <c r="S1029" i="8"/>
  <c r="W1039" i="8"/>
  <c r="U1050" i="8"/>
  <c r="S1061" i="8"/>
  <c r="W1071" i="8"/>
  <c r="U1082" i="8"/>
  <c r="S1093" i="8"/>
  <c r="S625" i="8"/>
  <c r="S808" i="8"/>
  <c r="T869" i="8"/>
  <c r="X911" i="8"/>
  <c r="V954" i="8"/>
  <c r="T991" i="8"/>
  <c r="V1006" i="8"/>
  <c r="T1017" i="8"/>
  <c r="X1027" i="8"/>
  <c r="V1038" i="8"/>
  <c r="T1049" i="8"/>
  <c r="X1059" i="8"/>
  <c r="V1070" i="8"/>
  <c r="S640" i="8"/>
  <c r="T813" i="8"/>
  <c r="U870" i="8"/>
  <c r="S913" i="8"/>
  <c r="W955" i="8"/>
  <c r="U991" i="8"/>
  <c r="W1006" i="8"/>
  <c r="U1017" i="8"/>
  <c r="S1028" i="8"/>
  <c r="W1038" i="8"/>
  <c r="U1049" i="8"/>
  <c r="S1060" i="8"/>
  <c r="W1070" i="8"/>
  <c r="S559" i="8"/>
  <c r="S792" i="8"/>
  <c r="V516" i="8"/>
  <c r="X760" i="8"/>
  <c r="T820" i="8"/>
  <c r="U712" i="8"/>
  <c r="W797" i="8"/>
  <c r="X799" i="8"/>
  <c r="W909" i="8"/>
  <c r="S995" i="8"/>
  <c r="T843" i="8"/>
  <c r="X885" i="8"/>
  <c r="V928" i="8"/>
  <c r="T971" i="8"/>
  <c r="V694" i="8"/>
  <c r="X747" i="8"/>
  <c r="X811" i="8"/>
  <c r="W837" i="8"/>
  <c r="W848" i="8"/>
  <c r="U859" i="8"/>
  <c r="S870" i="8"/>
  <c r="W880" i="8"/>
  <c r="U891" i="8"/>
  <c r="S902" i="8"/>
  <c r="W912" i="8"/>
  <c r="U923" i="8"/>
  <c r="S934" i="8"/>
  <c r="W944" i="8"/>
  <c r="U955" i="8"/>
  <c r="S966" i="8"/>
  <c r="W976" i="8"/>
  <c r="W645" i="8"/>
  <c r="U689" i="8"/>
  <c r="S732" i="8"/>
  <c r="W774" i="8"/>
  <c r="U817" i="8"/>
  <c r="V839" i="8"/>
  <c r="T850" i="8"/>
  <c r="X860" i="8"/>
  <c r="V871" i="8"/>
  <c r="T882" i="8"/>
  <c r="X892" i="8"/>
  <c r="V903" i="8"/>
  <c r="T914" i="8"/>
  <c r="X924" i="8"/>
  <c r="V935" i="8"/>
  <c r="T946" i="8"/>
  <c r="X956" i="8"/>
  <c r="V967" i="8"/>
  <c r="T978" i="8"/>
  <c r="X988" i="8"/>
  <c r="V999" i="8"/>
  <c r="V648" i="8"/>
  <c r="X691" i="8"/>
  <c r="V734" i="8"/>
  <c r="T777" i="8"/>
  <c r="W818" i="8"/>
  <c r="S840" i="8"/>
  <c r="W850" i="8"/>
  <c r="U861" i="8"/>
  <c r="S872" i="8"/>
  <c r="W882" i="8"/>
  <c r="U893" i="8"/>
  <c r="S904" i="8"/>
  <c r="W914" i="8"/>
  <c r="U925" i="8"/>
  <c r="S936" i="8"/>
  <c r="W946" i="8"/>
  <c r="U957" i="8"/>
  <c r="S968" i="8"/>
  <c r="W978" i="8"/>
  <c r="U989" i="8"/>
  <c r="S1000" i="8"/>
  <c r="W648" i="8"/>
  <c r="S692" i="8"/>
  <c r="W734" i="8"/>
  <c r="U777" i="8"/>
  <c r="V819" i="8"/>
  <c r="T840" i="8"/>
  <c r="X850" i="8"/>
  <c r="V861" i="8"/>
  <c r="T872" i="8"/>
  <c r="X882" i="8"/>
  <c r="V893" i="8"/>
  <c r="T904" i="8"/>
  <c r="X914" i="8"/>
  <c r="V925" i="8"/>
  <c r="T936" i="8"/>
  <c r="X946" i="8"/>
  <c r="V957" i="8"/>
  <c r="T968" i="8"/>
  <c r="X978" i="8"/>
  <c r="V989" i="8"/>
  <c r="X679" i="8"/>
  <c r="U836" i="8"/>
  <c r="W879" i="8"/>
  <c r="U922" i="8"/>
  <c r="S965" i="8"/>
  <c r="X995" i="8"/>
  <c r="S1009" i="8"/>
  <c r="W1019" i="8"/>
  <c r="U1030" i="8"/>
  <c r="S1041" i="8"/>
  <c r="W1051" i="8"/>
  <c r="U1062" i="8"/>
  <c r="S1073" i="8"/>
  <c r="W1083" i="8"/>
  <c r="U1094" i="8"/>
  <c r="W658" i="8"/>
  <c r="U825" i="8"/>
  <c r="V874" i="8"/>
  <c r="T917" i="8"/>
  <c r="X959" i="8"/>
  <c r="X993" i="8"/>
  <c r="X1007" i="8"/>
  <c r="V1018" i="8"/>
  <c r="T1029" i="8"/>
  <c r="X1039" i="8"/>
  <c r="V1050" i="8"/>
  <c r="T1061" i="8"/>
  <c r="X1071" i="8"/>
  <c r="X663" i="8"/>
  <c r="W828" i="8"/>
  <c r="W875" i="8"/>
  <c r="U918" i="8"/>
  <c r="S961" i="8"/>
  <c r="S994" i="8"/>
  <c r="S1008" i="8"/>
  <c r="W1018" i="8"/>
  <c r="U1029" i="8"/>
  <c r="S1040" i="8"/>
  <c r="W1050" i="8"/>
  <c r="U1061" i="8"/>
  <c r="S1072" i="8"/>
  <c r="U640" i="8"/>
  <c r="U813" i="8"/>
  <c r="V870" i="8"/>
  <c r="T913" i="8"/>
  <c r="X955" i="8"/>
  <c r="W991" i="8"/>
  <c r="X1006" i="8"/>
  <c r="V1017" i="8"/>
  <c r="T1028" i="8"/>
  <c r="X1038" i="8"/>
  <c r="V1049" i="8"/>
  <c r="T1060" i="8"/>
  <c r="X1070" i="8"/>
  <c r="T582" i="8"/>
  <c r="T797" i="8"/>
  <c r="U866" i="8"/>
  <c r="S909" i="8"/>
  <c r="W951" i="8"/>
  <c r="S989" i="8"/>
  <c r="W1005" i="8"/>
  <c r="U1016" i="8"/>
  <c r="S1027" i="8"/>
  <c r="W1037" i="8"/>
  <c r="U1048" i="8"/>
  <c r="X695" i="8"/>
  <c r="S841" i="8"/>
  <c r="W883" i="8"/>
  <c r="U926" i="8"/>
  <c r="S969" i="8"/>
  <c r="V997" i="8"/>
  <c r="S1010" i="8"/>
  <c r="W1020" i="8"/>
  <c r="U1031" i="8"/>
  <c r="S1042" i="8"/>
  <c r="W1052" i="8"/>
  <c r="U1063" i="8"/>
  <c r="W630" i="8"/>
  <c r="X849" i="8"/>
  <c r="S850" i="8"/>
  <c r="U935" i="8"/>
  <c r="S780" i="8"/>
  <c r="X904" i="8"/>
  <c r="T990" i="8"/>
  <c r="S852" i="8"/>
  <c r="U937" i="8"/>
  <c r="U697" i="8"/>
  <c r="T884" i="8"/>
  <c r="V969" i="8"/>
  <c r="S998" i="8"/>
  <c r="S1085" i="8"/>
  <c r="T1009" i="8"/>
  <c r="S838" i="8"/>
  <c r="U1041" i="8"/>
  <c r="X907" i="8"/>
  <c r="T1016" i="8"/>
  <c r="X1058" i="8"/>
  <c r="S861" i="8"/>
  <c r="U1004" i="8"/>
  <c r="S1047" i="8"/>
  <c r="U862" i="8"/>
  <c r="W947" i="8"/>
  <c r="W1004" i="8"/>
  <c r="S1026" i="8"/>
  <c r="U1047" i="8"/>
  <c r="W1068" i="8"/>
  <c r="W1116" i="8"/>
  <c r="V1051" i="8"/>
  <c r="W1092" i="8"/>
  <c r="T1125" i="8"/>
  <c r="V1114" i="8"/>
  <c r="X1103" i="8"/>
  <c r="S1092" i="8"/>
  <c r="S1079" i="8"/>
  <c r="V1048" i="8"/>
  <c r="X1005" i="8"/>
  <c r="V866" i="8"/>
  <c r="U1111" i="8"/>
  <c r="X1123" i="8"/>
  <c r="T1113" i="8"/>
  <c r="V1090" i="8"/>
  <c r="T1075" i="8"/>
  <c r="T1043" i="8"/>
  <c r="T845" i="8"/>
  <c r="X1088" i="8"/>
  <c r="X1037" i="8"/>
  <c r="U797" i="8"/>
  <c r="U582" i="8"/>
  <c r="T958" i="8"/>
  <c r="S1053" i="8"/>
  <c r="T1040" i="8"/>
  <c r="W1016" i="8"/>
  <c r="X1013" i="8"/>
  <c r="V930" i="8"/>
  <c r="X636" i="8"/>
  <c r="V892" i="8"/>
  <c r="W860" i="8"/>
  <c r="S946" i="8"/>
  <c r="T821" i="8"/>
  <c r="V915" i="8"/>
  <c r="X1000" i="8"/>
  <c r="W862" i="8"/>
  <c r="S948" i="8"/>
  <c r="S740" i="8"/>
  <c r="X894" i="8"/>
  <c r="T980" i="8"/>
  <c r="U1010" i="8"/>
  <c r="W1095" i="8"/>
  <c r="X1019" i="8"/>
  <c r="S881" i="8"/>
  <c r="S1052" i="8"/>
  <c r="V918" i="8"/>
  <c r="X1018" i="8"/>
  <c r="V1061" i="8"/>
  <c r="W871" i="8"/>
  <c r="S1007" i="8"/>
  <c r="W1049" i="8"/>
  <c r="W867" i="8"/>
  <c r="S953" i="8"/>
  <c r="S1006" i="8"/>
  <c r="U1027" i="8"/>
  <c r="W1048" i="8"/>
  <c r="S1070" i="8"/>
  <c r="T1030" i="8"/>
  <c r="W1089" i="8"/>
  <c r="V1102" i="8"/>
  <c r="U999" i="8"/>
  <c r="S712" i="8"/>
  <c r="V758" i="8"/>
  <c r="U1028" i="8"/>
  <c r="V1096" i="8"/>
  <c r="S621" i="8"/>
  <c r="T935" i="8"/>
  <c r="U871" i="8"/>
  <c r="W956" i="8"/>
  <c r="X840" i="8"/>
  <c r="T926" i="8"/>
  <c r="V654" i="8"/>
  <c r="U873" i="8"/>
  <c r="W958" i="8"/>
  <c r="W782" i="8"/>
  <c r="V905" i="8"/>
  <c r="X990" i="8"/>
  <c r="S1021" i="8"/>
  <c r="S680" i="8"/>
  <c r="V1030" i="8"/>
  <c r="W923" i="8"/>
  <c r="W1062" i="8"/>
  <c r="V950" i="8"/>
  <c r="X1026" i="8"/>
  <c r="V1069" i="8"/>
  <c r="W903" i="8"/>
  <c r="S1015" i="8"/>
  <c r="V674" i="8"/>
  <c r="U878" i="8"/>
  <c r="W963" i="8"/>
  <c r="W1008" i="8"/>
  <c r="S1030" i="8"/>
  <c r="U1051" i="8"/>
  <c r="W1072" i="8"/>
  <c r="S1106" i="8"/>
  <c r="W995" i="8"/>
  <c r="U1080" i="8"/>
  <c r="V1122" i="8"/>
  <c r="X1111" i="8"/>
  <c r="T1101" i="8"/>
  <c r="V1071" i="8"/>
  <c r="T989" i="8"/>
  <c r="W651" i="8"/>
  <c r="W990" i="8"/>
  <c r="V937" i="8"/>
  <c r="V1062" i="8"/>
  <c r="S647" i="8"/>
  <c r="U910" i="8"/>
  <c r="W1076" i="8"/>
  <c r="U1084" i="8"/>
  <c r="S723" i="8"/>
  <c r="X977" i="8"/>
  <c r="S882" i="8"/>
  <c r="U967" i="8"/>
  <c r="V851" i="8"/>
  <c r="X936" i="8"/>
  <c r="T697" i="8"/>
  <c r="S884" i="8"/>
  <c r="U969" i="8"/>
  <c r="W822" i="8"/>
  <c r="T916" i="8"/>
  <c r="T701" i="8"/>
  <c r="W1031" i="8"/>
  <c r="V836" i="8"/>
  <c r="T1041" i="8"/>
  <c r="U966" i="8"/>
  <c r="U1073" i="8"/>
  <c r="T961" i="8"/>
  <c r="V1029" i="8"/>
  <c r="T1072" i="8"/>
  <c r="U914" i="8"/>
  <c r="W1017" i="8"/>
  <c r="T717" i="8"/>
  <c r="S889" i="8"/>
  <c r="U974" i="8"/>
  <c r="U1011" i="8"/>
  <c r="W1032" i="8"/>
  <c r="S1054" i="8"/>
  <c r="S1074" i="8"/>
  <c r="V1100" i="8"/>
  <c r="W674" i="8"/>
  <c r="S1063" i="8"/>
  <c r="T1121" i="8"/>
  <c r="V1110" i="8"/>
  <c r="V1099" i="8"/>
  <c r="U1087" i="8"/>
  <c r="U1068" i="8"/>
  <c r="V1032" i="8"/>
  <c r="T973" i="8"/>
  <c r="U903" i="8"/>
  <c r="U1009" i="8"/>
  <c r="S990" i="8"/>
  <c r="V1118" i="8"/>
  <c r="U808" i="8"/>
  <c r="X699" i="8"/>
  <c r="W892" i="8"/>
  <c r="S978" i="8"/>
  <c r="T862" i="8"/>
  <c r="V947" i="8"/>
  <c r="X739" i="8"/>
  <c r="W894" i="8"/>
  <c r="S980" i="8"/>
  <c r="V841" i="8"/>
  <c r="X926" i="8"/>
  <c r="U842" i="8"/>
  <c r="U1042" i="8"/>
  <c r="X879" i="8"/>
  <c r="X1051" i="8"/>
  <c r="V996" i="8"/>
  <c r="S664" i="8"/>
  <c r="W988" i="8"/>
  <c r="V1037" i="8"/>
  <c r="T1080" i="8"/>
  <c r="U946" i="8"/>
  <c r="W1025" i="8"/>
  <c r="T781" i="8"/>
  <c r="S905" i="8"/>
  <c r="U986" i="8"/>
  <c r="U1015" i="8"/>
  <c r="W1036" i="8"/>
  <c r="S1058" i="8"/>
  <c r="U1075" i="8"/>
  <c r="V1097" i="8"/>
  <c r="V1120" i="8"/>
  <c r="T1035" i="8"/>
  <c r="X1119" i="8"/>
  <c r="T1109" i="8"/>
  <c r="S1098" i="8"/>
  <c r="X1085" i="8"/>
  <c r="V1064" i="8"/>
  <c r="T1027" i="8"/>
  <c r="X951" i="8"/>
  <c r="W832" i="8"/>
  <c r="U994" i="8"/>
  <c r="U1059" i="8"/>
  <c r="X1107" i="8"/>
  <c r="U920" i="8"/>
  <c r="T817" i="8"/>
  <c r="S914" i="8"/>
  <c r="W694" i="8"/>
  <c r="V883" i="8"/>
  <c r="X968" i="8"/>
  <c r="V822" i="8"/>
  <c r="S916" i="8"/>
  <c r="U1001" i="8"/>
  <c r="X862" i="8"/>
  <c r="T948" i="8"/>
  <c r="W927" i="8"/>
  <c r="W1063" i="8"/>
  <c r="T965" i="8"/>
  <c r="T1073" i="8"/>
  <c r="S1020" i="8"/>
  <c r="T865" i="8"/>
  <c r="V1005" i="8"/>
  <c r="T1048" i="8"/>
  <c r="X775" i="8"/>
  <c r="T985" i="8"/>
  <c r="U1036" i="8"/>
  <c r="S834" i="8"/>
  <c r="S921" i="8"/>
  <c r="U995" i="8"/>
  <c r="U1019" i="8"/>
  <c r="W1040" i="8"/>
  <c r="S1062" i="8"/>
  <c r="U1079" i="8"/>
  <c r="T1082" i="8"/>
  <c r="X1105" i="8"/>
  <c r="T941" i="8"/>
  <c r="T1117" i="8"/>
  <c r="V1106" i="8"/>
  <c r="S1095" i="8"/>
  <c r="X1082" i="8"/>
  <c r="W1057" i="8"/>
  <c r="V1016" i="8"/>
  <c r="T909" i="8"/>
  <c r="V782" i="8"/>
  <c r="U905" i="8"/>
  <c r="T852" i="8"/>
  <c r="S885" i="8"/>
  <c r="X828" i="8"/>
  <c r="V802" i="8"/>
  <c r="X1089" i="8"/>
  <c r="X1021" i="8"/>
  <c r="V536" i="8"/>
  <c r="U839" i="8"/>
  <c r="W924" i="8"/>
  <c r="U737" i="8"/>
  <c r="T894" i="8"/>
  <c r="V979" i="8"/>
  <c r="U841" i="8"/>
  <c r="W926" i="8"/>
  <c r="W654" i="8"/>
  <c r="V873" i="8"/>
  <c r="X958" i="8"/>
  <c r="U970" i="8"/>
  <c r="U1074" i="8"/>
  <c r="T996" i="8"/>
  <c r="T685" i="8"/>
  <c r="W1030" i="8"/>
  <c r="X875" i="8"/>
  <c r="T1008" i="8"/>
  <c r="X1050" i="8"/>
  <c r="T818" i="8"/>
  <c r="X991" i="8"/>
  <c r="S1039" i="8"/>
  <c r="U846" i="8"/>
  <c r="W931" i="8"/>
  <c r="W999" i="8"/>
  <c r="S1022" i="8"/>
  <c r="U1043" i="8"/>
  <c r="W1064" i="8"/>
  <c r="W1080" i="8"/>
  <c r="T1070" i="8"/>
  <c r="U1100" i="8"/>
  <c r="W754" i="8"/>
  <c r="X1115" i="8"/>
  <c r="T1105" i="8"/>
  <c r="V1093" i="8"/>
  <c r="U1081" i="8"/>
  <c r="X1053" i="8"/>
  <c r="T1011" i="8"/>
  <c r="X887" i="8"/>
  <c r="X872" i="8"/>
  <c r="V922" i="8"/>
  <c r="S957" i="8"/>
  <c r="S1038" i="8"/>
  <c r="X1113" i="8"/>
  <c r="X1060" i="8"/>
  <c r="C72" i="9"/>
  <c r="E69" i="8" s="1"/>
  <c r="C73" i="9"/>
  <c r="E70" i="8" s="1"/>
  <c r="C71" i="9"/>
  <c r="E68" i="8" s="1"/>
  <c r="C70" i="9"/>
  <c r="E67" i="8" s="1"/>
  <c r="E67" i="9"/>
  <c r="H64" i="8" s="1"/>
  <c r="F67" i="9"/>
  <c r="I64" i="8" s="1"/>
  <c r="C65" i="9"/>
  <c r="E62" i="8" s="1"/>
  <c r="C66" i="9"/>
  <c r="E63" i="8" s="1"/>
  <c r="G63" i="8" s="1"/>
  <c r="K63" i="8" s="1"/>
  <c r="L63" i="8" s="1"/>
  <c r="F63" i="8" s="1"/>
  <c r="C68" i="9"/>
  <c r="E65" i="8" s="1"/>
  <c r="G65" i="8" s="1"/>
  <c r="K65" i="8" s="1"/>
  <c r="C67" i="9"/>
  <c r="E64" i="8" s="1"/>
  <c r="X32" i="10" l="1"/>
  <c r="Z32" i="10" s="1"/>
  <c r="O32" i="10"/>
  <c r="Q32" i="10" s="1"/>
  <c r="I32" i="10"/>
  <c r="K32" i="10" s="1"/>
  <c r="F32" i="10"/>
  <c r="H32" i="10" s="1"/>
  <c r="AG32" i="10"/>
  <c r="AD32" i="10"/>
  <c r="AF32" i="10" s="1"/>
  <c r="AJ32" i="10"/>
  <c r="AL32" i="10" s="1"/>
  <c r="R32" i="10"/>
  <c r="T32" i="10" s="1"/>
  <c r="AA32" i="10"/>
  <c r="L32" i="10"/>
  <c r="N32" i="10" s="1"/>
  <c r="U32" i="10"/>
  <c r="C32" i="10"/>
  <c r="X31" i="10"/>
  <c r="Z31" i="10" s="1"/>
  <c r="I31" i="10"/>
  <c r="K31" i="10" s="1"/>
  <c r="O31" i="10"/>
  <c r="Q31" i="10" s="1"/>
  <c r="U31" i="10"/>
  <c r="AD31" i="10"/>
  <c r="AF31" i="10" s="1"/>
  <c r="AA31" i="10"/>
  <c r="R31" i="10"/>
  <c r="T31" i="10" s="1"/>
  <c r="AG31" i="10"/>
  <c r="AJ31" i="10"/>
  <c r="AL31" i="10" s="1"/>
  <c r="L31" i="10"/>
  <c r="N31" i="10" s="1"/>
  <c r="F31" i="10"/>
  <c r="H31" i="10" s="1"/>
  <c r="C31" i="10"/>
  <c r="AA208" i="8"/>
  <c r="AA309" i="8"/>
  <c r="AD778" i="8"/>
  <c r="AB1086" i="8"/>
  <c r="AD497" i="8"/>
  <c r="AA278" i="8"/>
  <c r="AD368" i="8"/>
  <c r="AD157" i="8"/>
  <c r="AB1028" i="8"/>
  <c r="AA527" i="8"/>
  <c r="AA270" i="8"/>
  <c r="AD694" i="8"/>
  <c r="AE739" i="8"/>
  <c r="AC1110" i="8"/>
  <c r="Z653" i="8"/>
  <c r="AE779" i="8"/>
  <c r="Z519" i="8"/>
  <c r="AA414" i="8"/>
  <c r="Z139" i="8"/>
  <c r="AD242" i="8"/>
  <c r="AE177" i="8"/>
  <c r="AB891" i="8"/>
  <c r="Z668" i="8"/>
  <c r="AE863" i="8"/>
  <c r="AD720" i="8"/>
  <c r="Z571" i="8"/>
  <c r="Z643" i="8"/>
  <c r="Z719" i="8"/>
  <c r="AE828" i="8"/>
  <c r="AD976" i="8"/>
  <c r="AE1060" i="8"/>
  <c r="AD927" i="8"/>
  <c r="AE951" i="8"/>
  <c r="AA781" i="8"/>
  <c r="AA961" i="8"/>
  <c r="Z998" i="8"/>
  <c r="AC874" i="8"/>
  <c r="AC925" i="8"/>
  <c r="AB893" i="8"/>
  <c r="AA642" i="8"/>
  <c r="Z1023" i="8"/>
  <c r="AA507" i="8"/>
  <c r="AD321" i="8"/>
  <c r="AC355" i="8"/>
  <c r="AC257" i="8"/>
  <c r="AE1112" i="8"/>
  <c r="AC654" i="8"/>
  <c r="AD1068" i="8"/>
  <c r="AB1031" i="8"/>
  <c r="AA522" i="8"/>
  <c r="AC1120" i="8"/>
  <c r="AA289" i="8"/>
  <c r="AE860" i="8"/>
  <c r="AC819" i="8"/>
  <c r="Z740" i="8"/>
  <c r="AE533" i="8"/>
  <c r="AE359" i="8"/>
  <c r="AB1043" i="8"/>
  <c r="AD995" i="8"/>
  <c r="AD1048" i="8"/>
  <c r="AA980" i="8"/>
  <c r="Z861" i="8"/>
  <c r="Z909" i="8"/>
  <c r="Z913" i="8"/>
  <c r="AC688" i="8"/>
  <c r="Z644" i="8"/>
  <c r="AA176" i="8"/>
  <c r="AD1080" i="8"/>
  <c r="Z1062" i="8"/>
  <c r="AE1051" i="8"/>
  <c r="Z990" i="8"/>
  <c r="AB1011" i="8"/>
  <c r="AC674" i="8"/>
  <c r="AC1030" i="8"/>
  <c r="Z1079" i="8"/>
  <c r="Z1041" i="8"/>
  <c r="AD978" i="8"/>
  <c r="AE1027" i="8"/>
  <c r="AC504" i="8"/>
  <c r="Z625" i="8"/>
  <c r="AB1018" i="8"/>
  <c r="AA988" i="8"/>
  <c r="Z956" i="8"/>
  <c r="AC923" i="8"/>
  <c r="AB898" i="8"/>
  <c r="AD890" i="8"/>
  <c r="AE723" i="8"/>
  <c r="AC943" i="8"/>
  <c r="AA858" i="8"/>
  <c r="AD859" i="8"/>
  <c r="AC1014" i="8"/>
  <c r="AB1090" i="8"/>
  <c r="AD718" i="8"/>
  <c r="AD942" i="8"/>
  <c r="AA910" i="8"/>
  <c r="AB801" i="8"/>
  <c r="AA871" i="8"/>
  <c r="AB1013" i="8"/>
  <c r="AC1066" i="8"/>
  <c r="AC938" i="8"/>
  <c r="Z1057" i="8"/>
  <c r="AC941" i="8"/>
  <c r="AC798" i="8"/>
  <c r="AA962" i="8"/>
  <c r="AE876" i="8"/>
  <c r="AB1067" i="8"/>
  <c r="AD1009" i="8"/>
  <c r="AC1000" i="8"/>
  <c r="AB665" i="8"/>
  <c r="Z844" i="8"/>
  <c r="AA982" i="8"/>
  <c r="AE896" i="8"/>
  <c r="Z748" i="8"/>
  <c r="Z842" i="8"/>
  <c r="AC1073" i="8"/>
  <c r="AC885" i="8"/>
  <c r="AB785" i="8"/>
  <c r="AD936" i="8"/>
  <c r="AB851" i="8"/>
  <c r="AE937" i="8"/>
  <c r="AA750" i="8"/>
  <c r="AE472" i="8"/>
  <c r="AB699" i="8"/>
  <c r="AD729" i="8"/>
  <c r="AC848" i="8"/>
  <c r="AE619" i="8"/>
  <c r="AA673" i="8"/>
  <c r="AA725" i="8"/>
  <c r="AC745" i="8"/>
  <c r="AC710" i="8"/>
  <c r="AB788" i="8"/>
  <c r="Z703" i="8"/>
  <c r="AC520" i="8"/>
  <c r="AE641" i="8"/>
  <c r="AD627" i="8"/>
  <c r="AB611" i="8"/>
  <c r="Z433" i="8"/>
  <c r="AB743" i="8"/>
  <c r="AC569" i="8"/>
  <c r="AC583" i="8"/>
  <c r="AB682" i="8"/>
  <c r="AA602" i="8"/>
  <c r="AD586" i="8"/>
  <c r="AC618" i="8"/>
  <c r="Z605" i="8"/>
  <c r="AB415" i="8"/>
  <c r="AB532" i="8"/>
  <c r="AB529" i="8"/>
  <c r="AC380" i="8"/>
  <c r="Z325" i="8"/>
  <c r="AB446" i="8"/>
  <c r="AC534" i="8"/>
  <c r="AC291" i="8"/>
  <c r="AD280" i="8"/>
  <c r="Z444" i="8"/>
  <c r="AC494" i="8"/>
  <c r="AC417" i="8"/>
  <c r="AD344" i="8"/>
  <c r="AE351" i="8"/>
  <c r="AE366" i="8"/>
  <c r="AA336" i="8"/>
  <c r="AA272" i="8"/>
  <c r="AC128" i="8"/>
  <c r="AE192" i="8"/>
  <c r="AE1053" i="8"/>
  <c r="AE991" i="8"/>
  <c r="AB1074" i="8"/>
  <c r="AA894" i="8"/>
  <c r="AE1082" i="8"/>
  <c r="AE775" i="8"/>
  <c r="AD822" i="8"/>
  <c r="AE977" i="8"/>
  <c r="AC1061" i="8"/>
  <c r="Z946" i="8"/>
  <c r="AA1075" i="8"/>
  <c r="Z780" i="8"/>
  <c r="AE695" i="8"/>
  <c r="AB640" i="8"/>
  <c r="Z994" i="8"/>
  <c r="AC1050" i="8"/>
  <c r="AB836" i="8"/>
  <c r="AA840" i="8"/>
  <c r="AC734" i="8"/>
  <c r="AD797" i="8"/>
  <c r="Z772" i="8"/>
  <c r="AD870" i="8"/>
  <c r="Z954" i="8"/>
  <c r="AC924" i="8"/>
  <c r="AE987" i="8"/>
  <c r="AE807" i="8"/>
  <c r="AD888" i="8"/>
  <c r="AB776" i="8"/>
  <c r="AC1077" i="8"/>
  <c r="AD1046" i="8"/>
  <c r="Z1005" i="8"/>
  <c r="AB857" i="8"/>
  <c r="AB855" i="8"/>
  <c r="AA1044" i="8"/>
  <c r="Z901" i="8"/>
  <c r="AA856" i="8"/>
  <c r="AE727" i="8"/>
  <c r="AE979" i="8"/>
  <c r="Z704" i="8"/>
  <c r="AD1042" i="8"/>
  <c r="AE970" i="8"/>
  <c r="AD702" i="8"/>
  <c r="AB853" i="8"/>
  <c r="AC852" i="8"/>
  <c r="AB908" i="8"/>
  <c r="AC794" i="8"/>
  <c r="AB796" i="8"/>
  <c r="Z711" i="8"/>
  <c r="AC817" i="8"/>
  <c r="AE989" i="8"/>
  <c r="AC904" i="8"/>
  <c r="AB960" i="8"/>
  <c r="Z875" i="8"/>
  <c r="AA661" i="8"/>
  <c r="Z763" i="8"/>
  <c r="AD677" i="8"/>
  <c r="AC681" i="8"/>
  <c r="AA607" i="8"/>
  <c r="AD841" i="8"/>
  <c r="Z528" i="8"/>
  <c r="AE933" i="8"/>
  <c r="AB792" i="8"/>
  <c r="Z707" i="8"/>
  <c r="Z999" i="8"/>
  <c r="AB716" i="8"/>
  <c r="AE838" i="8"/>
  <c r="AB577" i="8"/>
  <c r="AC920" i="8"/>
  <c r="AE832" i="8"/>
  <c r="AB827" i="8"/>
  <c r="Z630" i="8"/>
  <c r="AD985" i="8"/>
  <c r="AB900" i="8"/>
  <c r="AC762" i="8"/>
  <c r="AA686" i="8"/>
  <c r="AE587" i="8"/>
  <c r="AE758" i="8"/>
  <c r="AB814" i="8"/>
  <c r="AA678" i="8"/>
  <c r="AD808" i="8"/>
  <c r="AA691" i="8"/>
  <c r="AB633" i="8"/>
  <c r="AE579" i="8"/>
  <c r="AD573" i="8"/>
  <c r="AB626" i="8"/>
  <c r="AC783" i="8"/>
  <c r="Z388" i="8"/>
  <c r="Z568" i="8"/>
  <c r="AE599" i="8"/>
  <c r="AB631" i="8"/>
  <c r="AD593" i="8"/>
  <c r="AD767" i="8"/>
  <c r="AB466" i="8"/>
  <c r="AE563" i="8"/>
  <c r="AC584" i="8"/>
  <c r="AB612" i="8"/>
  <c r="AC546" i="8"/>
  <c r="Z629" i="8"/>
  <c r="AE505" i="8"/>
  <c r="AA561" i="8"/>
  <c r="Z455" i="8"/>
  <c r="AC514" i="8"/>
  <c r="AD465" i="8"/>
  <c r="AD459" i="8"/>
  <c r="AC378" i="8"/>
  <c r="AE902" i="8"/>
  <c r="AE837" i="8"/>
  <c r="AD868" i="8"/>
  <c r="AC777" i="8"/>
  <c r="AC1025" i="8"/>
  <c r="AE1047" i="8"/>
  <c r="AB1038" i="8"/>
  <c r="AE922" i="8"/>
  <c r="Z974" i="8"/>
  <c r="AC662" i="8"/>
  <c r="AA981" i="8"/>
  <c r="AC889" i="8"/>
  <c r="AD940" i="8"/>
  <c r="Z973" i="8"/>
  <c r="AA849" i="8"/>
  <c r="AB907" i="8"/>
  <c r="Z867" i="8"/>
  <c r="AA1064" i="8"/>
  <c r="AB1033" i="8"/>
  <c r="Z1019" i="8"/>
  <c r="AC966" i="8"/>
  <c r="AD843" i="8"/>
  <c r="AC1010" i="8"/>
  <c r="AA906" i="8"/>
  <c r="AD993" i="8"/>
  <c r="AC656" i="8"/>
  <c r="AD693" i="8"/>
  <c r="AB834" i="8"/>
  <c r="Z749" i="8"/>
  <c r="AD663" i="8"/>
  <c r="Z658" i="8"/>
  <c r="AC565" i="8"/>
  <c r="AA712" i="8"/>
  <c r="AA802" i="8"/>
  <c r="AD676" i="8"/>
  <c r="Z809" i="8"/>
  <c r="AE672" i="8"/>
  <c r="AB803" i="8"/>
  <c r="AB606" i="8"/>
  <c r="AA771" i="8"/>
  <c r="AE685" i="8"/>
  <c r="Z628" i="8"/>
  <c r="AC574" i="8"/>
  <c r="AC773" i="8"/>
  <c r="Z829" i="8"/>
  <c r="AE692" i="8"/>
  <c r="AB823" i="8"/>
  <c r="Z738" i="8"/>
  <c r="AC652" i="8"/>
  <c r="AA791" i="8"/>
  <c r="AE705" i="8"/>
  <c r="AA555" i="8"/>
  <c r="AC594" i="8"/>
  <c r="AA558" i="8"/>
  <c r="AB588" i="8"/>
  <c r="AC793" i="8"/>
  <c r="AA708" i="8"/>
  <c r="AA811" i="8"/>
  <c r="AC635" i="8"/>
  <c r="AC614" i="8"/>
  <c r="AC580" i="8"/>
  <c r="AB608" i="8"/>
  <c r="AC646" i="8"/>
  <c r="AC634" i="8"/>
  <c r="AC600" i="8"/>
  <c r="AA636" i="8"/>
  <c r="Z539" i="8"/>
  <c r="AC491" i="8"/>
  <c r="AE538" i="8"/>
  <c r="AD419" i="8"/>
  <c r="AA554" i="8"/>
  <c r="Z482" i="8"/>
  <c r="AA481" i="8"/>
  <c r="AB443" i="8"/>
  <c r="Z490" i="8"/>
  <c r="AD467" i="8"/>
  <c r="AC461" i="8"/>
  <c r="AB406" i="8"/>
  <c r="AD477" i="8"/>
  <c r="AD473" i="8"/>
  <c r="AB404" i="8"/>
  <c r="AB449" i="8"/>
  <c r="AB456" i="8"/>
  <c r="AA416" i="8"/>
  <c r="Z424" i="8"/>
  <c r="AC337" i="8"/>
  <c r="AC330" i="8"/>
  <c r="AD341" i="8"/>
  <c r="AD386" i="8"/>
  <c r="AA399" i="8"/>
  <c r="AB428" i="8"/>
  <c r="Z395" i="8"/>
  <c r="AB437" i="8"/>
  <c r="AD350" i="8"/>
  <c r="AB367" i="8"/>
  <c r="AE345" i="8"/>
  <c r="AB441" i="8"/>
  <c r="Z408" i="8"/>
  <c r="AC450" i="8"/>
  <c r="AC302" i="8"/>
  <c r="Z384" i="8"/>
  <c r="AD334" i="8"/>
  <c r="AD274" i="8"/>
  <c r="AD354" i="8"/>
  <c r="AE161" i="8"/>
  <c r="AE290" i="8"/>
  <c r="AD201" i="8"/>
  <c r="AE215" i="8"/>
  <c r="AC1116" i="8"/>
  <c r="AE292" i="8"/>
  <c r="AE297" i="8"/>
  <c r="AC148" i="8"/>
  <c r="AA227" i="8"/>
  <c r="AC567" i="8"/>
  <c r="AD582" i="8"/>
  <c r="AC813" i="8"/>
  <c r="AA728" i="8"/>
  <c r="AA698" i="8"/>
  <c r="AB310" i="8"/>
  <c r="AB184" i="8"/>
  <c r="AC252" i="8"/>
  <c r="AB241" i="8"/>
  <c r="Z136" i="8"/>
  <c r="AB1119" i="8"/>
  <c r="Z277" i="8"/>
  <c r="AC304" i="8"/>
  <c r="AC160" i="8"/>
  <c r="Z243" i="8"/>
  <c r="AA191" i="8"/>
  <c r="AA196" i="8"/>
  <c r="Z145" i="8"/>
  <c r="Z131" i="8"/>
  <c r="AA239" i="8"/>
  <c r="Z143" i="8"/>
  <c r="Z1122" i="8"/>
  <c r="AE300" i="8"/>
  <c r="AB311" i="8"/>
  <c r="Z305" i="8"/>
  <c r="Z163" i="8"/>
  <c r="AA247" i="8"/>
  <c r="Z271" i="8"/>
  <c r="Z207" i="8"/>
  <c r="AA217" i="8"/>
  <c r="AE194" i="8"/>
  <c r="AD187" i="8"/>
  <c r="AC1092" i="8"/>
  <c r="AD153" i="8"/>
  <c r="Z172" i="8"/>
  <c r="AC170" i="8"/>
  <c r="AB159" i="8"/>
  <c r="AA308" i="8"/>
  <c r="AA175" i="8"/>
  <c r="Z248" i="8"/>
  <c r="AA209" i="8"/>
  <c r="Z185" i="8"/>
  <c r="AD228" i="8"/>
  <c r="AA181" i="8"/>
  <c r="Z178" i="8"/>
  <c r="AC221" i="8"/>
  <c r="AA132" i="8"/>
  <c r="AD138" i="8"/>
  <c r="AC126" i="8"/>
  <c r="AB265" i="8"/>
  <c r="Z232" i="8"/>
  <c r="AC234" i="8"/>
  <c r="AA150" i="8"/>
  <c r="Z144" i="8"/>
  <c r="AA169" i="8"/>
  <c r="AD183" i="8"/>
  <c r="AA182" i="8"/>
  <c r="AD180" i="8"/>
  <c r="AB1124" i="8"/>
  <c r="AB230" i="8"/>
  <c r="Z213" i="8"/>
  <c r="AD127" i="8"/>
  <c r="AC155" i="8"/>
  <c r="AE732" i="8"/>
  <c r="AA831" i="8"/>
  <c r="AC660" i="8"/>
  <c r="Z560" i="8"/>
  <c r="AD498" i="8"/>
  <c r="Z525" i="8"/>
  <c r="AC581" i="8"/>
  <c r="Z550" i="8"/>
  <c r="AA484" i="8"/>
  <c r="AB418" i="8"/>
  <c r="Z526" i="8"/>
  <c r="AC342" i="8"/>
  <c r="AC410" i="8"/>
  <c r="AE598" i="8"/>
  <c r="AB422" i="8"/>
  <c r="AC501" i="8"/>
  <c r="AA451" i="8"/>
  <c r="AC429" i="8"/>
  <c r="AA576" i="8"/>
  <c r="AE516" i="8"/>
  <c r="AD544" i="8"/>
  <c r="AD478" i="8"/>
  <c r="Z524" i="8"/>
  <c r="AC547" i="8"/>
  <c r="Z453" i="8"/>
  <c r="AC509" i="8"/>
  <c r="AC535" i="8"/>
  <c r="AD542" i="8"/>
  <c r="AB435" i="8"/>
  <c r="AA434" i="8"/>
  <c r="AE448" i="8"/>
  <c r="AA432" i="8"/>
  <c r="AA379" i="8"/>
  <c r="AD559" i="8"/>
  <c r="AA427" i="8"/>
  <c r="AE398" i="8"/>
  <c r="AD370" i="8"/>
  <c r="AB372" i="8"/>
  <c r="AC391" i="8"/>
  <c r="AE276" i="8"/>
  <c r="AD387" i="8"/>
  <c r="AC348" i="8"/>
  <c r="AE421" i="8"/>
  <c r="AC393" i="8"/>
  <c r="AA375" i="8"/>
  <c r="AB349" i="8"/>
  <c r="AD531" i="8"/>
  <c r="AC439" i="8"/>
  <c r="AD331" i="8"/>
  <c r="AA258" i="8"/>
  <c r="AD212" i="8"/>
  <c r="AA401" i="8"/>
  <c r="AE364" i="8"/>
  <c r="AA307" i="8"/>
  <c r="AC333" i="8"/>
  <c r="AA362" i="8"/>
  <c r="AA343" i="8"/>
  <c r="AB340" i="8"/>
  <c r="AA299" i="8"/>
  <c r="Z329" i="8"/>
  <c r="AE263" i="8"/>
  <c r="AE328" i="8"/>
  <c r="Z323" i="8"/>
  <c r="AA261" i="8"/>
  <c r="AD129" i="8"/>
  <c r="AD222" i="8"/>
  <c r="AA317" i="8"/>
  <c r="AC324" i="8"/>
  <c r="AA314" i="8"/>
  <c r="AC264" i="8"/>
  <c r="AA405" i="8"/>
  <c r="AC352" i="8"/>
  <c r="AB457" i="8"/>
  <c r="AD244" i="8"/>
  <c r="Z363" i="8"/>
  <c r="AB200" i="8"/>
  <c r="AC269" i="8"/>
  <c r="AD229" i="8"/>
  <c r="AE679" i="8"/>
  <c r="Z812" i="8"/>
  <c r="AE592" i="8"/>
  <c r="Z566" i="8"/>
  <c r="Z360" i="8"/>
  <c r="AE287" i="8"/>
  <c r="Z298" i="8"/>
  <c r="AA1101" i="8"/>
  <c r="Z409" i="8"/>
  <c r="AB442" i="8"/>
  <c r="AD361" i="8"/>
  <c r="AD268" i="8"/>
  <c r="AB1087" i="8"/>
  <c r="AC174" i="8"/>
  <c r="AB231" i="8"/>
  <c r="Z764" i="8"/>
  <c r="AA996" i="8"/>
  <c r="AE735" i="8"/>
  <c r="AB1121" i="8"/>
  <c r="AD1085" i="8"/>
  <c r="AB1125" i="8"/>
  <c r="AC1024" i="8"/>
  <c r="AE1012" i="8"/>
  <c r="Z824" i="8"/>
  <c r="AD548" i="8"/>
  <c r="AD403" i="8"/>
  <c r="AB164" i="8"/>
  <c r="AE203" i="8"/>
  <c r="AB769" i="8"/>
  <c r="AE425" i="8"/>
  <c r="AB492" i="8"/>
  <c r="AB279" i="8"/>
  <c r="AC140" i="8"/>
  <c r="AD214" i="8"/>
  <c r="Z884" i="8"/>
  <c r="AA575" i="8"/>
  <c r="Z458" i="8"/>
  <c r="AD431" i="8"/>
  <c r="AC346" i="8"/>
  <c r="Z815" i="8"/>
  <c r="AB1104" i="8"/>
  <c r="AA948" i="8"/>
  <c r="Z680" i="8"/>
  <c r="Z543" i="8"/>
  <c r="Z250" i="8"/>
  <c r="AA273" i="8"/>
  <c r="AD766" i="8"/>
  <c r="AE469" i="8"/>
  <c r="AE545" i="8"/>
  <c r="AD420" i="8"/>
  <c r="AE377" i="8"/>
  <c r="AE301" i="8"/>
  <c r="AE369" i="8"/>
  <c r="AE245" i="8"/>
  <c r="AB454" i="8"/>
  <c r="AB1059" i="8"/>
  <c r="AE133" i="8"/>
  <c r="AB1081" i="8"/>
  <c r="AB737" i="8"/>
  <c r="AE879" i="8"/>
  <c r="AD651" i="8"/>
  <c r="AA971" i="8"/>
  <c r="AD1045" i="8"/>
  <c r="AE624" i="8"/>
  <c r="AE939" i="8"/>
  <c r="AB789" i="8"/>
  <c r="AE1055" i="8"/>
  <c r="AE895" i="8"/>
  <c r="Z736" i="8"/>
  <c r="AC452" i="8"/>
  <c r="AB696" i="8"/>
  <c r="AE513" i="8"/>
  <c r="AD475" i="8"/>
  <c r="Z476" i="8"/>
  <c r="AC397" i="8"/>
  <c r="Z426" i="8"/>
  <c r="AA179" i="8"/>
  <c r="AD400" i="8"/>
  <c r="AE312" i="8"/>
  <c r="Z322" i="8"/>
  <c r="AB204" i="8"/>
  <c r="Z286" i="8"/>
  <c r="AE149" i="8"/>
  <c r="AE225" i="8"/>
  <c r="AE1107" i="8"/>
  <c r="AD786" i="8"/>
  <c r="AC770" i="8"/>
  <c r="AD622" i="8"/>
  <c r="Z483" i="8"/>
  <c r="AE556" i="8"/>
  <c r="AE255" i="8"/>
  <c r="Z1006" i="8"/>
  <c r="AA709" i="8"/>
  <c r="AC500" i="8"/>
  <c r="AE1105" i="8"/>
  <c r="AE1093" i="8"/>
  <c r="Z1103" i="8"/>
  <c r="AE1097" i="8"/>
  <c r="AA1058" i="8"/>
  <c r="AE967" i="8"/>
  <c r="AA1022" i="8"/>
  <c r="AE1040" i="8"/>
  <c r="AD1115" i="8"/>
  <c r="AE1118" i="8"/>
  <c r="AC818" i="8"/>
  <c r="AE915" i="8"/>
  <c r="AC1063" i="8"/>
  <c r="AE1094" i="8"/>
  <c r="AC1091" i="8"/>
  <c r="AB1096" i="8"/>
  <c r="AA1054" i="8"/>
  <c r="AC1001" i="8"/>
  <c r="AD1088" i="8"/>
  <c r="Z1083" i="8"/>
  <c r="AE1049" i="8"/>
  <c r="Z1095" i="8"/>
  <c r="Z914" i="8"/>
  <c r="Z1106" i="8"/>
  <c r="Z1015" i="8"/>
  <c r="AB866" i="8"/>
  <c r="Z1072" i="8"/>
  <c r="AE1039" i="8"/>
  <c r="AB825" i="8"/>
  <c r="AE912" i="8"/>
  <c r="AC675" i="8"/>
  <c r="AB1069" i="8"/>
  <c r="AC847" i="8"/>
  <c r="AE1003" i="8"/>
  <c r="AA964" i="8"/>
  <c r="AE984" i="8"/>
  <c r="AE755" i="8"/>
  <c r="AC886" i="8"/>
  <c r="AC706" i="8"/>
  <c r="AE751" i="8"/>
  <c r="AB700" i="8"/>
  <c r="AB752" i="8"/>
  <c r="Z667" i="8"/>
  <c r="AE683" i="8"/>
  <c r="Z800" i="8"/>
  <c r="AC562" i="8"/>
  <c r="AB486" i="8"/>
  <c r="AD489" i="8"/>
  <c r="Z423" i="8"/>
  <c r="Z470" i="8"/>
  <c r="AC332" i="8"/>
  <c r="AD193" i="8"/>
  <c r="AE493" i="8"/>
  <c r="AB795" i="8"/>
  <c r="AD810" i="8"/>
  <c r="AC1100" i="8"/>
  <c r="AE1070" i="8"/>
  <c r="AB911" i="8"/>
  <c r="AB1071" i="8"/>
  <c r="AE1034" i="8"/>
  <c r="AA761" i="8"/>
  <c r="AB471" i="8"/>
  <c r="AD805" i="8"/>
  <c r="AE319" i="8"/>
  <c r="AA262" i="8"/>
  <c r="AE186" i="8"/>
  <c r="Z659" i="8"/>
  <c r="AB969" i="8"/>
  <c r="AC1017" i="8"/>
  <c r="AA850" i="8"/>
  <c r="AD1007" i="8"/>
  <c r="AA892" i="8"/>
  <c r="AE881" i="8"/>
  <c r="AB950" i="8"/>
  <c r="AA1037" i="8"/>
  <c r="AB965" i="8"/>
  <c r="AE932" i="8"/>
  <c r="AB963" i="8"/>
  <c r="Z1036" i="8"/>
  <c r="AD846" i="8"/>
  <c r="AC899" i="8"/>
  <c r="AC1002" i="8"/>
  <c r="AC845" i="8"/>
  <c r="AC726" i="8"/>
  <c r="Z997" i="8"/>
  <c r="AE975" i="8"/>
  <c r="AC865" i="8"/>
  <c r="AD742" i="8"/>
  <c r="AB804" i="8"/>
  <c r="AB768" i="8"/>
  <c r="Z585" i="8"/>
  <c r="AC620" i="8"/>
  <c r="AA589" i="8"/>
  <c r="AD601" i="8"/>
  <c r="AB595" i="8"/>
  <c r="AE488" i="8"/>
  <c r="AB496" i="8"/>
  <c r="AE480" i="8"/>
  <c r="AA281" i="8"/>
  <c r="AC224" i="8"/>
  <c r="AA147" i="8"/>
  <c r="AD216" i="8"/>
  <c r="AC165" i="8"/>
  <c r="Z142" i="8"/>
  <c r="AC947" i="8"/>
  <c r="AB935" i="8"/>
  <c r="AD882" i="8"/>
  <c r="AB945" i="8"/>
  <c r="Z1021" i="8"/>
  <c r="Z1026" i="8"/>
  <c r="AA1016" i="8"/>
  <c r="AA1029" i="8"/>
  <c r="AB957" i="8"/>
  <c r="Z872" i="8"/>
  <c r="AC648" i="8"/>
  <c r="AC839" i="8"/>
  <c r="AB955" i="8"/>
  <c r="AD934" i="8"/>
  <c r="Z1035" i="8"/>
  <c r="AC754" i="8"/>
  <c r="AA1004" i="8"/>
  <c r="AE986" i="8"/>
  <c r="AB869" i="8"/>
  <c r="AD952" i="8"/>
  <c r="AC1078" i="8"/>
  <c r="AC953" i="8"/>
  <c r="AA1065" i="8"/>
  <c r="AE854" i="8"/>
  <c r="AA826" i="8"/>
  <c r="AA657" i="8"/>
  <c r="AC730" i="8"/>
  <c r="Z590" i="8"/>
  <c r="Z610" i="8"/>
  <c r="Z591" i="8"/>
  <c r="AC638" i="8"/>
  <c r="AD468" i="8"/>
  <c r="AA537" i="8"/>
  <c r="AD502" i="8"/>
  <c r="AC306" i="8"/>
  <c r="Z347" i="8"/>
  <c r="AC283" i="8"/>
  <c r="AB205" i="8"/>
  <c r="AC137" i="8"/>
  <c r="AB154" i="8"/>
  <c r="AA926" i="8"/>
  <c r="AA958" i="8"/>
  <c r="AD1020" i="8"/>
  <c r="Z968" i="8"/>
  <c r="AD880" i="8"/>
  <c r="AD1099" i="8"/>
  <c r="AB744" i="8"/>
  <c r="Z759" i="8"/>
  <c r="AC784" i="8"/>
  <c r="AB616" i="8"/>
  <c r="AE553" i="8"/>
  <c r="Z374" i="8"/>
  <c r="Z389" i="8"/>
  <c r="Z171" i="8"/>
  <c r="AD530" i="8"/>
  <c r="AA929" i="8"/>
  <c r="AE878" i="8"/>
  <c r="Z930" i="8"/>
  <c r="AD1056" i="8"/>
  <c r="AD918" i="8"/>
  <c r="AD916" i="8"/>
  <c r="AB1008" i="8"/>
  <c r="Z1032" i="8"/>
  <c r="Z928" i="8"/>
  <c r="Z983" i="8"/>
  <c r="AD897" i="8"/>
  <c r="AE774" i="8"/>
  <c r="AE664" i="8"/>
  <c r="AD949" i="8"/>
  <c r="AB864" i="8"/>
  <c r="AB536" i="8"/>
  <c r="AA756" i="8"/>
  <c r="AA721" i="8"/>
  <c r="Z903" i="8"/>
  <c r="AA609" i="8"/>
  <c r="AA919" i="8"/>
  <c r="AA830" i="8"/>
  <c r="AD816" i="8"/>
  <c r="AC833" i="8"/>
  <c r="AE765" i="8"/>
  <c r="AC687" i="8"/>
  <c r="AA551" i="8"/>
  <c r="AC701" i="8"/>
  <c r="Z499" i="8"/>
  <c r="Z757" i="8"/>
  <c r="AD671" i="8"/>
  <c r="Z666" i="8"/>
  <c r="AB639" i="8"/>
  <c r="Z713" i="8"/>
  <c r="AC747" i="8"/>
  <c r="AC760" i="8"/>
  <c r="AB617" i="8"/>
  <c r="AA615" i="8"/>
  <c r="Z733" i="8"/>
  <c r="AB637" i="8"/>
  <c r="AE782" i="8"/>
  <c r="AC697" i="8"/>
  <c r="Z753" i="8"/>
  <c r="AC787" i="8"/>
  <c r="AA715" i="8"/>
  <c r="Z572" i="8"/>
  <c r="AE603" i="8"/>
  <c r="AD597" i="8"/>
  <c r="AC717" i="8"/>
  <c r="AE604" i="8"/>
  <c r="AA722" i="8"/>
  <c r="AC623" i="8"/>
  <c r="AC820" i="8"/>
  <c r="AA649" i="8"/>
  <c r="Z570" i="8"/>
  <c r="AD508" i="8"/>
  <c r="AA517" i="8"/>
  <c r="AC511" i="8"/>
  <c r="AD518" i="8"/>
  <c r="AA632" i="8"/>
  <c r="Z523" i="8"/>
  <c r="AC487" i="8"/>
  <c r="AB515" i="8"/>
  <c r="AD376" i="8"/>
  <c r="AE650" i="8"/>
  <c r="AC214" i="8"/>
  <c r="AB982" i="8"/>
  <c r="AE917" i="8"/>
  <c r="AB921" i="8"/>
  <c r="AD887" i="8"/>
  <c r="AA1052" i="8"/>
  <c r="Z931" i="8"/>
  <c r="AB972" i="8"/>
  <c r="AD689" i="8"/>
  <c r="AA883" i="8"/>
  <c r="AD741" i="8"/>
  <c r="AB790" i="8"/>
  <c r="AD905" i="8"/>
  <c r="AE806" i="8"/>
  <c r="AC835" i="8"/>
  <c r="AB731" i="8"/>
  <c r="AE669" i="8"/>
  <c r="AC578" i="8"/>
  <c r="AB746" i="8"/>
  <c r="AB655" i="8"/>
  <c r="AC684" i="8"/>
  <c r="AD485" i="8"/>
  <c r="AC724" i="8"/>
  <c r="AA613" i="8"/>
  <c r="AD460" i="8"/>
  <c r="AE557" i="8"/>
  <c r="AE447" i="8"/>
  <c r="AC621" i="8"/>
  <c r="AC495" i="8"/>
  <c r="AD944" i="8"/>
  <c r="Z1076" i="8"/>
  <c r="AE645" i="8"/>
  <c r="AE877" i="8"/>
  <c r="AD821" i="8"/>
  <c r="AD647" i="8"/>
  <c r="AE596" i="8"/>
  <c r="AA670" i="8"/>
  <c r="AB541" i="8"/>
  <c r="AE540" i="8"/>
  <c r="AA1113" i="8"/>
  <c r="AD1089" i="8"/>
  <c r="AB959" i="8"/>
  <c r="AB992" i="8"/>
  <c r="AD873" i="8"/>
  <c r="AD799" i="8"/>
  <c r="AB714" i="8"/>
  <c r="AD1102" i="8"/>
  <c r="AE564" i="8"/>
  <c r="AA506" i="8"/>
  <c r="AE413" i="8"/>
  <c r="AD411" i="8"/>
  <c r="AA479" i="8"/>
  <c r="AD440" i="8"/>
  <c r="AE464" i="8"/>
  <c r="AD392" i="8"/>
  <c r="AA438" i="8"/>
  <c r="AB326" i="8"/>
  <c r="AE358" i="8"/>
  <c r="AE503" i="8"/>
  <c r="Z549" i="8"/>
  <c r="AD445" i="8"/>
  <c r="AE339" i="8"/>
  <c r="Z463" i="8"/>
  <c r="AC373" i="8"/>
  <c r="AD402" i="8"/>
  <c r="AB381" i="8"/>
  <c r="AD303" i="8"/>
  <c r="Z521" i="8"/>
  <c r="AA462" i="8"/>
  <c r="AE371" i="8"/>
  <c r="AC220" i="8"/>
  <c r="AA383" i="8"/>
  <c r="AA412" i="8"/>
  <c r="AA390" i="8"/>
  <c r="AD356" i="8"/>
  <c r="Z316" i="8"/>
  <c r="AD430" i="8"/>
  <c r="Z296" i="8"/>
  <c r="AD295" i="8"/>
  <c r="AE288" i="8"/>
  <c r="AA338" i="8"/>
  <c r="AA293" i="8"/>
  <c r="AE267" i="8"/>
  <c r="AC394" i="8"/>
  <c r="AB353" i="8"/>
  <c r="AC285" i="8"/>
  <c r="AC237" i="8"/>
  <c r="AE357" i="8"/>
  <c r="AD385" i="8"/>
  <c r="AD259" i="8"/>
  <c r="AD141" i="8"/>
  <c r="AC1111" i="8"/>
  <c r="AB266" i="8"/>
  <c r="AD318" i="8"/>
  <c r="Z327" i="8"/>
  <c r="AE313" i="8"/>
  <c r="AE197" i="8"/>
  <c r="AA240" i="8"/>
  <c r="AE218" i="8"/>
  <c r="AC282" i="8"/>
  <c r="Z335" i="8"/>
  <c r="AB294" i="8"/>
  <c r="AB260" i="8"/>
  <c r="AC253" i="8"/>
  <c r="AE238" i="8"/>
  <c r="Z1117" i="8"/>
  <c r="AA1123" i="8"/>
  <c r="AD202" i="8"/>
  <c r="AC198" i="8"/>
  <c r="AB211" i="8"/>
  <c r="AA236" i="8"/>
  <c r="AD158" i="8"/>
  <c r="AE151" i="8"/>
  <c r="AA206" i="8"/>
  <c r="AD233" i="8"/>
  <c r="AE195" i="8"/>
  <c r="AA226" i="8"/>
  <c r="AD156" i="8"/>
  <c r="AC1098" i="8"/>
  <c r="AE210" i="8"/>
  <c r="AE235" i="8"/>
  <c r="AD219" i="8"/>
  <c r="AC1084" i="8"/>
  <c r="AD254" i="8"/>
  <c r="AD167" i="8"/>
  <c r="AE168" i="8"/>
  <c r="AB167" i="8"/>
  <c r="AD690" i="8"/>
  <c r="AC862" i="8"/>
  <c r="Z1109" i="8"/>
  <c r="AC1072" i="8"/>
  <c r="AE1108" i="8"/>
  <c r="AC474" i="8"/>
  <c r="AD396" i="8"/>
  <c r="AB510" i="8"/>
  <c r="Z407" i="8"/>
  <c r="Z246" i="8"/>
  <c r="AB251" i="8"/>
  <c r="Z315" i="8"/>
  <c r="AC382" i="8"/>
  <c r="Z436" i="8"/>
  <c r="Z189" i="8"/>
  <c r="Z249" i="8"/>
  <c r="AD188" i="8"/>
  <c r="AD275" i="8"/>
  <c r="AE190" i="8"/>
  <c r="AC173" i="8"/>
  <c r="AA256" i="8"/>
  <c r="AE135" i="8"/>
  <c r="AD199" i="8"/>
  <c r="AA130" i="8"/>
  <c r="AB1114" i="8"/>
  <c r="AC146" i="8"/>
  <c r="AE152" i="8"/>
  <c r="AC223" i="8"/>
  <c r="AA134" i="8"/>
  <c r="Z162" i="8"/>
  <c r="AC552" i="8"/>
  <c r="Z512" i="8"/>
  <c r="AE284" i="8"/>
  <c r="AB320" i="8"/>
  <c r="AE166" i="8"/>
  <c r="AC365" i="8"/>
  <c r="AA1028" i="8"/>
  <c r="AA946" i="8"/>
  <c r="Z1060" i="8"/>
  <c r="AB929" i="8"/>
  <c r="AD989" i="8"/>
  <c r="AE929" i="8"/>
  <c r="Z729" i="8"/>
  <c r="AE778" i="8"/>
  <c r="AC796" i="8"/>
  <c r="AA519" i="8"/>
  <c r="Z762" i="8"/>
  <c r="Z718" i="8"/>
  <c r="AB527" i="8"/>
  <c r="AB658" i="8"/>
  <c r="AE497" i="8"/>
  <c r="AA586" i="8"/>
  <c r="AC388" i="8"/>
  <c r="AB519" i="8"/>
  <c r="AE642" i="8"/>
  <c r="AC539" i="8"/>
  <c r="AA446" i="8"/>
  <c r="AA509" i="8"/>
  <c r="AA391" i="8"/>
  <c r="Z242" i="8"/>
  <c r="AD364" i="8"/>
  <c r="Z350" i="8"/>
  <c r="AA378" i="8"/>
  <c r="AA280" i="8"/>
  <c r="Z297" i="8"/>
  <c r="AD1113" i="8"/>
  <c r="AD302" i="8"/>
  <c r="AC231" i="8"/>
  <c r="Z133" i="8"/>
  <c r="AA221" i="8"/>
  <c r="AD232" i="8"/>
  <c r="AB183" i="8"/>
  <c r="AA1063" i="8"/>
  <c r="AC143" i="8"/>
  <c r="AA822" i="8"/>
  <c r="AB1073" i="8"/>
  <c r="AC758" i="8"/>
  <c r="AD860" i="8"/>
  <c r="AB1047" i="8"/>
  <c r="AE691" i="8"/>
  <c r="AB712" i="8"/>
  <c r="AA1017" i="8"/>
  <c r="AA998" i="8"/>
  <c r="AB943" i="8"/>
  <c r="AD1027" i="8"/>
  <c r="AB809" i="8"/>
  <c r="AA681" i="8"/>
  <c r="AB1012" i="8"/>
  <c r="AB858" i="8"/>
  <c r="AD898" i="8"/>
  <c r="AD896" i="8"/>
  <c r="AA886" i="8"/>
  <c r="AD941" i="8"/>
  <c r="AE1062" i="8"/>
  <c r="AD1075" i="8"/>
  <c r="Z660" i="8"/>
  <c r="AC895" i="8"/>
  <c r="AB661" i="8"/>
  <c r="Z635" i="8"/>
  <c r="AC607" i="8"/>
  <c r="AA847" i="8"/>
  <c r="Z791" i="8"/>
  <c r="AC707" i="8"/>
  <c r="Z975" i="8"/>
  <c r="AE752" i="8"/>
  <c r="AD484" i="8"/>
  <c r="AB738" i="8"/>
  <c r="AE785" i="8"/>
  <c r="AE786" i="8"/>
  <c r="AE607" i="8"/>
  <c r="AC677" i="8"/>
  <c r="AB727" i="8"/>
  <c r="AB615" i="8"/>
  <c r="AC800" i="8"/>
  <c r="AE623" i="8"/>
  <c r="AD252" i="8"/>
  <c r="AA334" i="8"/>
  <c r="Z422" i="8"/>
  <c r="AB405" i="8"/>
  <c r="AE528" i="8"/>
  <c r="AC403" i="8"/>
  <c r="AB558" i="8"/>
  <c r="AE418" i="8"/>
  <c r="AE486" i="8"/>
  <c r="AD434" i="8"/>
  <c r="Z457" i="8"/>
  <c r="Z328" i="8"/>
  <c r="AD543" i="8"/>
  <c r="AD277" i="8"/>
  <c r="Z416" i="8"/>
  <c r="AA387" i="8"/>
  <c r="AE269" i="8"/>
  <c r="AE311" i="8"/>
  <c r="AB366" i="8"/>
  <c r="AE337" i="8"/>
  <c r="AE338" i="8"/>
  <c r="AD264" i="8"/>
  <c r="AC145" i="8"/>
  <c r="AD213" i="8"/>
  <c r="AD1096" i="8"/>
  <c r="AE919" i="8"/>
  <c r="AE198" i="8"/>
  <c r="AE1056" i="8"/>
  <c r="AB185" i="8"/>
  <c r="AE1017" i="8"/>
  <c r="AB219" i="8"/>
  <c r="AC1093" i="8"/>
  <c r="AE958" i="8"/>
  <c r="AC1106" i="8"/>
  <c r="AE862" i="8"/>
  <c r="AB946" i="8"/>
  <c r="AB903" i="8"/>
  <c r="AB966" i="8"/>
  <c r="AD1072" i="8"/>
  <c r="AE840" i="8"/>
  <c r="AD990" i="8"/>
  <c r="AC995" i="8"/>
  <c r="AA943" i="8"/>
  <c r="AD801" i="8"/>
  <c r="AC785" i="8"/>
  <c r="AC673" i="8"/>
  <c r="AB723" i="8"/>
  <c r="AA643" i="8"/>
  <c r="AE625" i="8"/>
  <c r="AA688" i="8"/>
  <c r="AA798" i="8"/>
  <c r="AE725" i="8"/>
  <c r="AD783" i="8"/>
  <c r="AD692" i="8"/>
  <c r="AD580" i="8"/>
  <c r="AD539" i="8"/>
  <c r="AB459" i="8"/>
  <c r="AA410" i="8"/>
  <c r="AC280" i="8"/>
  <c r="Z348" i="8"/>
  <c r="AA340" i="8"/>
  <c r="AE317" i="8"/>
  <c r="AB270" i="8"/>
  <c r="AC161" i="8"/>
  <c r="AA1047" i="8"/>
  <c r="Z217" i="8"/>
  <c r="AD1112" i="8"/>
  <c r="Z196" i="8"/>
  <c r="AD136" i="8"/>
  <c r="AC1028" i="8"/>
  <c r="AD1121" i="8"/>
  <c r="Z201" i="8"/>
  <c r="AE1113" i="8"/>
  <c r="AA818" i="8"/>
  <c r="Z885" i="8"/>
  <c r="AA1048" i="8"/>
  <c r="AA1027" i="8"/>
  <c r="AB974" i="8"/>
  <c r="AE894" i="8"/>
  <c r="Z1092" i="8"/>
  <c r="AB870" i="8"/>
  <c r="AC977" i="8"/>
  <c r="AB729" i="8"/>
  <c r="Z1018" i="8"/>
  <c r="AE1014" i="8"/>
  <c r="Z878" i="8"/>
  <c r="Z691" i="8"/>
  <c r="AD1079" i="8"/>
  <c r="Z676" i="8"/>
  <c r="AD758" i="8"/>
  <c r="AB930" i="8"/>
  <c r="AC951" i="8"/>
  <c r="AD899" i="8"/>
  <c r="AE1075" i="8"/>
  <c r="AC971" i="8"/>
  <c r="Z1066" i="8"/>
  <c r="AE923" i="8"/>
  <c r="AB998" i="8"/>
  <c r="AE874" i="8"/>
  <c r="AE980" i="8"/>
  <c r="AD840" i="8"/>
  <c r="AE841" i="8"/>
  <c r="AD785" i="8"/>
  <c r="AA566" i="8"/>
  <c r="AD1001" i="8"/>
  <c r="AD598" i="8"/>
  <c r="Z979" i="8"/>
  <c r="AD472" i="8"/>
  <c r="AB988" i="8"/>
  <c r="AD705" i="8"/>
  <c r="AA598" i="8"/>
  <c r="AB880" i="8"/>
  <c r="Z742" i="8"/>
  <c r="AE719" i="8"/>
  <c r="AE742" i="8"/>
  <c r="AD803" i="8"/>
  <c r="AD823" i="8"/>
  <c r="AD732" i="8"/>
  <c r="AC791" i="8"/>
  <c r="AA719" i="8"/>
  <c r="AA675" i="8"/>
  <c r="AD560" i="8"/>
  <c r="AD646" i="8"/>
  <c r="AA695" i="8"/>
  <c r="AD577" i="8"/>
  <c r="AB838" i="8"/>
  <c r="Z662" i="8"/>
  <c r="AA535" i="8"/>
  <c r="AE802" i="8"/>
  <c r="AA735" i="8"/>
  <c r="AD617" i="8"/>
  <c r="Z488" i="8"/>
  <c r="AB539" i="8"/>
  <c r="AA435" i="8"/>
  <c r="AD494" i="8"/>
  <c r="AA588" i="8"/>
  <c r="AE457" i="8"/>
  <c r="AC542" i="8"/>
  <c r="AE498" i="8"/>
  <c r="AA584" i="8"/>
  <c r="AE433" i="8"/>
  <c r="AE239" i="8"/>
  <c r="AB440" i="8"/>
  <c r="AB433" i="8"/>
  <c r="Z340" i="8"/>
  <c r="AD352" i="8"/>
  <c r="AC288" i="8"/>
  <c r="AC367" i="8"/>
  <c r="AA287" i="8"/>
  <c r="AD299" i="8"/>
  <c r="AE187" i="8"/>
  <c r="AB252" i="8"/>
  <c r="AD1117" i="8"/>
  <c r="Z161" i="8"/>
  <c r="AD266" i="8"/>
  <c r="Z220" i="8"/>
  <c r="AE1084" i="8"/>
  <c r="AE236" i="8"/>
  <c r="AE220" i="8"/>
  <c r="Z1038" i="8"/>
  <c r="AE1050" i="8"/>
  <c r="AA852" i="8"/>
  <c r="AC1005" i="8"/>
  <c r="AC1064" i="8"/>
  <c r="AB1042" i="8"/>
  <c r="Z1063" i="8"/>
  <c r="AA989" i="8"/>
  <c r="AD903" i="8"/>
  <c r="Z712" i="8"/>
  <c r="AC918" i="8"/>
  <c r="AB582" i="8"/>
  <c r="AC694" i="8"/>
  <c r="AE836" i="8"/>
  <c r="AB942" i="8"/>
  <c r="Z1077" i="8"/>
  <c r="AB927" i="8"/>
  <c r="AB694" i="8"/>
  <c r="AC778" i="8"/>
  <c r="AE792" i="8"/>
  <c r="Z891" i="8"/>
  <c r="AA711" i="8"/>
  <c r="AA644" i="8"/>
  <c r="AD763" i="8"/>
  <c r="Z778" i="8"/>
  <c r="AE378" i="8"/>
  <c r="AE594" i="8"/>
  <c r="AC473" i="8"/>
  <c r="AE388" i="8"/>
  <c r="AC444" i="8"/>
  <c r="Z451" i="8"/>
  <c r="AB498" i="8"/>
  <c r="AE422" i="8"/>
  <c r="AB344" i="8"/>
  <c r="AC398" i="8"/>
  <c r="AE355" i="8"/>
  <c r="AC364" i="8"/>
  <c r="Z263" i="8"/>
  <c r="AE270" i="8"/>
  <c r="AA192" i="8"/>
  <c r="AB192" i="8"/>
  <c r="AA174" i="8"/>
  <c r="AC209" i="8"/>
  <c r="AA138" i="8"/>
  <c r="AC1067" i="8"/>
  <c r="AE867" i="8"/>
  <c r="Z1110" i="8"/>
  <c r="AC1115" i="8"/>
  <c r="AE228" i="8"/>
  <c r="AA1103" i="8"/>
  <c r="AD1064" i="8"/>
  <c r="AC1097" i="8"/>
  <c r="AB1009" i="8"/>
  <c r="AB1027" i="8"/>
  <c r="AE1058" i="8"/>
  <c r="AB1048" i="8"/>
  <c r="Z961" i="8"/>
  <c r="AB1030" i="8"/>
  <c r="AC935" i="8"/>
  <c r="Z966" i="8"/>
  <c r="AB1049" i="8"/>
  <c r="Z1093" i="8"/>
  <c r="AD855" i="8"/>
  <c r="AA912" i="8"/>
  <c r="Z880" i="8"/>
  <c r="AC960" i="8"/>
  <c r="AE1066" i="8"/>
  <c r="AB987" i="8"/>
  <c r="Z932" i="8"/>
  <c r="AC628" i="8"/>
  <c r="Z728" i="8"/>
  <c r="AB1046" i="8"/>
  <c r="Z984" i="8"/>
  <c r="Z577" i="8"/>
  <c r="AD1022" i="8"/>
  <c r="AB938" i="8"/>
  <c r="AB705" i="8"/>
  <c r="Z937" i="8"/>
  <c r="AA960" i="8"/>
  <c r="AD842" i="8"/>
  <c r="Z926" i="8"/>
  <c r="AA927" i="8"/>
  <c r="AE893" i="8"/>
  <c r="AC823" i="8"/>
  <c r="AA814" i="8"/>
  <c r="AB837" i="8"/>
  <c r="AD781" i="8"/>
  <c r="AA773" i="8"/>
  <c r="AD965" i="8"/>
  <c r="Z683" i="8"/>
  <c r="AD777" i="8"/>
  <c r="AB619" i="8"/>
  <c r="AD607" i="8"/>
  <c r="AD712" i="8"/>
  <c r="AD600" i="8"/>
  <c r="AE682" i="8"/>
  <c r="AB646" i="8"/>
  <c r="AD620" i="8"/>
  <c r="AB751" i="8"/>
  <c r="AB798" i="8"/>
  <c r="AD792" i="8"/>
  <c r="AE562" i="8"/>
  <c r="AE762" i="8"/>
  <c r="AD812" i="8"/>
  <c r="AC807" i="8"/>
  <c r="AB494" i="8"/>
  <c r="AD408" i="8"/>
  <c r="AE536" i="8"/>
  <c r="AC435" i="8"/>
  <c r="AD367" i="8"/>
  <c r="Z481" i="8"/>
  <c r="AC399" i="8"/>
  <c r="AC445" i="8"/>
  <c r="AE428" i="8"/>
  <c r="AA324" i="8"/>
  <c r="AA354" i="8"/>
  <c r="AA473" i="8"/>
  <c r="AE329" i="8"/>
  <c r="AC138" i="8"/>
  <c r="AD336" i="8"/>
  <c r="Z344" i="8"/>
  <c r="AD333" i="8"/>
  <c r="AC298" i="8"/>
  <c r="AD349" i="8"/>
  <c r="Z308" i="8"/>
  <c r="AD265" i="8"/>
  <c r="AD317" i="8"/>
  <c r="Z165" i="8"/>
  <c r="AC149" i="8"/>
  <c r="AC297" i="8"/>
  <c r="Z202" i="8"/>
  <c r="AC1007" i="8"/>
  <c r="AE128" i="8"/>
  <c r="AC158" i="8"/>
  <c r="Z238" i="8"/>
  <c r="AC1027" i="8"/>
  <c r="AD924" i="8"/>
  <c r="AB1019" i="8"/>
  <c r="AA817" i="8"/>
  <c r="AB1075" i="8"/>
  <c r="AA862" i="8"/>
  <c r="Z889" i="8"/>
  <c r="AB1084" i="8"/>
  <c r="AC892" i="8"/>
  <c r="Z850" i="8"/>
  <c r="AE974" i="8"/>
  <c r="AB909" i="8"/>
  <c r="AA876" i="8"/>
  <c r="AA1000" i="8"/>
  <c r="Z927" i="8"/>
  <c r="AB904" i="8"/>
  <c r="AE798" i="8"/>
  <c r="AE763" i="8"/>
  <c r="AD913" i="8"/>
  <c r="AC844" i="8"/>
  <c r="AC693" i="8"/>
  <c r="AC579" i="8"/>
  <c r="AE716" i="8"/>
  <c r="AE729" i="8"/>
  <c r="Z606" i="8"/>
  <c r="AB568" i="8"/>
  <c r="AA778" i="8"/>
  <c r="AB678" i="8"/>
  <c r="Z758" i="8"/>
  <c r="AA628" i="8"/>
  <c r="AC640" i="8"/>
  <c r="AD602" i="8"/>
  <c r="AA498" i="8"/>
  <c r="AB505" i="8"/>
  <c r="AD554" i="8"/>
  <c r="AD491" i="8"/>
  <c r="AB467" i="8"/>
  <c r="AD351" i="8"/>
  <c r="AC349" i="8"/>
  <c r="AC368" i="8"/>
  <c r="AE258" i="8"/>
  <c r="Z212" i="8"/>
  <c r="AB277" i="8"/>
  <c r="Z1086" i="8"/>
  <c r="AE1024" i="8"/>
  <c r="AA133" i="8"/>
  <c r="AA234" i="8"/>
  <c r="AB171" i="8"/>
  <c r="Z858" i="8"/>
  <c r="AD844" i="8"/>
  <c r="AC1033" i="8"/>
  <c r="AE930" i="8"/>
  <c r="AA866" i="8"/>
  <c r="AB1066" i="8"/>
  <c r="AE950" i="8"/>
  <c r="AA829" i="8"/>
  <c r="AD975" i="8"/>
  <c r="AA979" i="8"/>
  <c r="AA631" i="8"/>
  <c r="AB916" i="8"/>
  <c r="AD567" i="8"/>
  <c r="AA923" i="8"/>
  <c r="AD893" i="8"/>
  <c r="AC932" i="8"/>
  <c r="AA796" i="8"/>
  <c r="AE909" i="8"/>
  <c r="AC682" i="8"/>
  <c r="AE702" i="8"/>
  <c r="AE667" i="8"/>
  <c r="AD889" i="8"/>
  <c r="AB692" i="8"/>
  <c r="AA748" i="8"/>
  <c r="AB718" i="8"/>
  <c r="Z798" i="8"/>
  <c r="AC680" i="8"/>
  <c r="AC484" i="8"/>
  <c r="AA768" i="8"/>
  <c r="AE772" i="8"/>
  <c r="Z818" i="8"/>
  <c r="AC700" i="8"/>
  <c r="Z554" i="8"/>
  <c r="Z583" i="8"/>
  <c r="AC611" i="8"/>
  <c r="AB548" i="8"/>
  <c r="AC601" i="8"/>
  <c r="AB586" i="8"/>
  <c r="AB707" i="8"/>
  <c r="AD455" i="8"/>
  <c r="AE363" i="8"/>
  <c r="AA682" i="8"/>
  <c r="AC780" i="8"/>
  <c r="AE583" i="8"/>
  <c r="Z535" i="8"/>
  <c r="AD362" i="8"/>
  <c r="AD667" i="8"/>
  <c r="AB747" i="8"/>
  <c r="AC595" i="8"/>
  <c r="AB635" i="8"/>
  <c r="AC585" i="8"/>
  <c r="Z773" i="8"/>
  <c r="Z682" i="8"/>
  <c r="AE589" i="8"/>
  <c r="AC625" i="8"/>
  <c r="AA528" i="8"/>
  <c r="AE570" i="8"/>
  <c r="AC472" i="8"/>
  <c r="AE534" i="8"/>
  <c r="AB514" i="8"/>
  <c r="Z536" i="8"/>
  <c r="AA466" i="8"/>
  <c r="AC496" i="8"/>
  <c r="AD439" i="8"/>
  <c r="AE449" i="8"/>
  <c r="AD393" i="8"/>
  <c r="AE404" i="8"/>
  <c r="AC387" i="8"/>
  <c r="AB566" i="8"/>
  <c r="AB439" i="8"/>
  <c r="AD209" i="8"/>
  <c r="AD417" i="8"/>
  <c r="AC440" i="8"/>
  <c r="AE475" i="8"/>
  <c r="AC325" i="8"/>
  <c r="AB328" i="8"/>
  <c r="AB337" i="8"/>
  <c r="AD322" i="8"/>
  <c r="AB397" i="8"/>
  <c r="AA274" i="8"/>
  <c r="AC172" i="8"/>
  <c r="AC329" i="8"/>
  <c r="AD360" i="8"/>
  <c r="AD446" i="8"/>
  <c r="AA351" i="8"/>
  <c r="AE250" i="8"/>
  <c r="Z354" i="8"/>
  <c r="AB176" i="8"/>
  <c r="AC261" i="8"/>
  <c r="AD215" i="8"/>
  <c r="AE229" i="8"/>
  <c r="AA161" i="8"/>
  <c r="AA184" i="8"/>
  <c r="AE266" i="8"/>
  <c r="AD1097" i="8"/>
  <c r="Z200" i="8"/>
  <c r="AB1120" i="8"/>
  <c r="AA165" i="8"/>
  <c r="AD149" i="8"/>
  <c r="AB233" i="8"/>
  <c r="AE156" i="8"/>
  <c r="AB198" i="8"/>
  <c r="AA995" i="8"/>
  <c r="AA1088" i="8"/>
  <c r="AC210" i="8"/>
  <c r="AD802" i="8"/>
  <c r="AC1088" i="8"/>
  <c r="Z950" i="8"/>
  <c r="Z1053" i="8"/>
  <c r="AD1028" i="8"/>
  <c r="Z1080" i="8"/>
  <c r="Z976" i="8"/>
  <c r="AD994" i="8"/>
  <c r="AC961" i="8"/>
  <c r="AB979" i="8"/>
  <c r="AD938" i="8"/>
  <c r="AC991" i="8"/>
  <c r="AE853" i="8"/>
  <c r="AA718" i="8"/>
  <c r="AE857" i="8"/>
  <c r="AE815" i="8"/>
  <c r="AB976" i="8"/>
  <c r="Z779" i="8"/>
  <c r="AC763" i="8"/>
  <c r="AC776" i="8"/>
  <c r="AC797" i="8"/>
  <c r="AA815" i="8"/>
  <c r="AD723" i="8"/>
  <c r="AA758" i="8"/>
  <c r="AD743" i="8"/>
  <c r="Z626" i="8"/>
  <c r="AB528" i="8"/>
  <c r="AE712" i="8"/>
  <c r="AD672" i="8"/>
  <c r="AC558" i="8"/>
  <c r="AB698" i="8"/>
  <c r="AE745" i="8"/>
  <c r="AB628" i="8"/>
  <c r="AE527" i="8"/>
  <c r="AA380" i="8"/>
  <c r="AD546" i="8"/>
  <c r="AB378" i="8"/>
  <c r="AC497" i="8"/>
  <c r="AC415" i="8"/>
  <c r="AE432" i="8"/>
  <c r="AB554" i="8"/>
  <c r="AA456" i="8"/>
  <c r="AE459" i="8"/>
  <c r="AE348" i="8"/>
  <c r="AE368" i="8"/>
  <c r="Z351" i="8"/>
  <c r="AC414" i="8"/>
  <c r="Z364" i="8"/>
  <c r="AE157" i="8"/>
  <c r="AB276" i="8"/>
  <c r="AD337" i="8"/>
  <c r="AD345" i="8"/>
  <c r="AC277" i="8"/>
  <c r="AA252" i="8"/>
  <c r="AA1014" i="8"/>
  <c r="AD139" i="8"/>
  <c r="AA1050" i="8"/>
  <c r="AB970" i="8"/>
  <c r="AD1040" i="8"/>
  <c r="AD1025" i="8"/>
  <c r="AA1121" i="8"/>
  <c r="Z723" i="8"/>
  <c r="AE1018" i="8"/>
  <c r="AC1090" i="8"/>
  <c r="AC969" i="8"/>
  <c r="AE914" i="8"/>
  <c r="Z860" i="8"/>
  <c r="AC1053" i="8"/>
  <c r="AE662" i="8"/>
  <c r="AC667" i="8"/>
  <c r="AA569" i="8"/>
  <c r="AD561" i="8"/>
  <c r="AD583" i="8"/>
  <c r="AE652" i="8"/>
  <c r="AC531" i="8"/>
  <c r="AA706" i="8"/>
  <c r="AC804" i="8"/>
  <c r="Z576" i="8"/>
  <c r="AE573" i="8"/>
  <c r="AD563" i="8"/>
  <c r="AA662" i="8"/>
  <c r="AC554" i="8"/>
  <c r="AB818" i="8"/>
  <c r="AC767" i="8"/>
  <c r="AA639" i="8"/>
  <c r="AB426" i="8"/>
  <c r="AA702" i="8"/>
  <c r="AD509" i="8"/>
  <c r="AE569" i="8"/>
  <c r="AD687" i="8"/>
  <c r="AB767" i="8"/>
  <c r="Z592" i="8"/>
  <c r="AE473" i="8"/>
  <c r="AC372" i="8"/>
  <c r="AE547" i="8"/>
  <c r="AE523" i="8"/>
  <c r="AD453" i="8"/>
  <c r="AE490" i="8"/>
  <c r="Z386" i="8"/>
  <c r="Z534" i="8"/>
  <c r="AB513" i="8"/>
  <c r="Z544" i="8"/>
  <c r="AA475" i="8"/>
  <c r="AE524" i="8"/>
  <c r="Z532" i="8"/>
  <c r="AB391" i="8"/>
  <c r="AC421" i="8"/>
  <c r="AC416" i="8"/>
  <c r="AA422" i="8"/>
  <c r="AC405" i="8"/>
  <c r="AC498" i="8"/>
  <c r="AA411" i="8"/>
  <c r="AE387" i="8"/>
  <c r="AC434" i="8"/>
  <c r="AD487" i="8"/>
  <c r="AA331" i="8"/>
  <c r="AE277" i="8"/>
  <c r="AC322" i="8"/>
  <c r="AC351" i="8"/>
  <c r="AE439" i="8"/>
  <c r="AC286" i="8"/>
  <c r="Z291" i="8"/>
  <c r="Z324" i="8"/>
  <c r="AC217" i="8"/>
  <c r="AA358" i="8"/>
  <c r="AE201" i="8"/>
  <c r="AE403" i="8"/>
  <c r="AC312" i="8"/>
  <c r="AE159" i="8"/>
  <c r="Z311" i="8"/>
  <c r="AE241" i="8"/>
  <c r="AE293" i="8"/>
  <c r="AA170" i="8"/>
  <c r="AB286" i="8"/>
  <c r="AD272" i="8"/>
  <c r="AE321" i="8"/>
  <c r="AB1123" i="8"/>
  <c r="Z292" i="8"/>
  <c r="AA1116" i="8"/>
  <c r="AC132" i="8"/>
  <c r="AC181" i="8"/>
  <c r="AA893" i="8"/>
  <c r="AA1051" i="8"/>
  <c r="AA1074" i="8"/>
  <c r="AC241" i="8"/>
  <c r="Z1102" i="8"/>
  <c r="AC218" i="8"/>
  <c r="Z1112" i="8"/>
  <c r="AB133" i="8"/>
  <c r="AD1118" i="8"/>
  <c r="AC157" i="8"/>
  <c r="Z233" i="8"/>
  <c r="AE1028" i="8"/>
  <c r="AB1093" i="8"/>
  <c r="AB218" i="8"/>
  <c r="AE1103" i="8"/>
  <c r="AA797" i="8"/>
  <c r="AB918" i="8"/>
  <c r="AA904" i="8"/>
  <c r="AC928" i="8"/>
  <c r="AB1082" i="8"/>
  <c r="AD686" i="8"/>
  <c r="AD907" i="8"/>
  <c r="AA922" i="8"/>
  <c r="AB867" i="8"/>
  <c r="AA897" i="8"/>
  <c r="Z1069" i="8"/>
  <c r="AC830" i="8"/>
  <c r="Z981" i="8"/>
  <c r="AA765" i="8"/>
  <c r="AA713" i="8"/>
  <c r="Z886" i="8"/>
  <c r="AD967" i="8"/>
  <c r="Z1012" i="8"/>
  <c r="AC875" i="8"/>
  <c r="AB1055" i="8"/>
  <c r="AB1021" i="8"/>
  <c r="Z933" i="8"/>
  <c r="AB917" i="8"/>
  <c r="AB915" i="8"/>
  <c r="AE823" i="8"/>
  <c r="Z775" i="8"/>
  <c r="AC968" i="8"/>
  <c r="AD853" i="8"/>
  <c r="AC752" i="8"/>
  <c r="AD793" i="8"/>
  <c r="AC630" i="8"/>
  <c r="Z883" i="8"/>
  <c r="AB763" i="8"/>
  <c r="Z695" i="8"/>
  <c r="AC984" i="8"/>
  <c r="AD757" i="8"/>
  <c r="AE576" i="8"/>
  <c r="AB964" i="8"/>
  <c r="AA700" i="8"/>
  <c r="AC737" i="8"/>
  <c r="AA742" i="8"/>
  <c r="AA755" i="8"/>
  <c r="AE609" i="8"/>
  <c r="AC757" i="8"/>
  <c r="AA762" i="8"/>
  <c r="AA775" i="8"/>
  <c r="Z632" i="8"/>
  <c r="AD513" i="8"/>
  <c r="AE690" i="8"/>
  <c r="AE780" i="8"/>
  <c r="AE793" i="8"/>
  <c r="AD628" i="8"/>
  <c r="AE736" i="8"/>
  <c r="AE749" i="8"/>
  <c r="AA523" i="8"/>
  <c r="AB722" i="8"/>
  <c r="AD716" i="8"/>
  <c r="AB742" i="8"/>
  <c r="AC691" i="8"/>
  <c r="AC704" i="8"/>
  <c r="AD624" i="8"/>
  <c r="AE706" i="8"/>
  <c r="AC711" i="8"/>
  <c r="AE809" i="8"/>
  <c r="AD556" i="8"/>
  <c r="AE614" i="8"/>
  <c r="Z498" i="8"/>
  <c r="AA505" i="8"/>
  <c r="AE500" i="8"/>
  <c r="AA376" i="8"/>
  <c r="Z508" i="8"/>
  <c r="AD547" i="8"/>
  <c r="AC392" i="8"/>
  <c r="AA524" i="8"/>
  <c r="Z484" i="8"/>
  <c r="AD483" i="8"/>
  <c r="AB220" i="8"/>
  <c r="AA518" i="8"/>
  <c r="AD448" i="8"/>
  <c r="AB525" i="8"/>
  <c r="Z397" i="8"/>
  <c r="AA640" i="8"/>
  <c r="AB263" i="8"/>
  <c r="AD535" i="8"/>
  <c r="AD339" i="8"/>
  <c r="AE343" i="8"/>
  <c r="AA488" i="8"/>
  <c r="Z398" i="8"/>
  <c r="AC370" i="8"/>
  <c r="AC573" i="8"/>
  <c r="Z542" i="8"/>
  <c r="AC475" i="8"/>
  <c r="AC550" i="8"/>
  <c r="AE445" i="8"/>
  <c r="AC427" i="8"/>
  <c r="AA163" i="8"/>
  <c r="AE410" i="8"/>
  <c r="AA493" i="8"/>
  <c r="Z418" i="8"/>
  <c r="AE405" i="8"/>
  <c r="AE462" i="8"/>
  <c r="AD247" i="8"/>
  <c r="AD555" i="8"/>
  <c r="AC411" i="8"/>
  <c r="AB452" i="8"/>
  <c r="AE394" i="8"/>
  <c r="Z352" i="8"/>
  <c r="AE487" i="8"/>
  <c r="AC400" i="8"/>
  <c r="AC457" i="8"/>
  <c r="AE463" i="8"/>
  <c r="AC451" i="8"/>
  <c r="AE373" i="8"/>
  <c r="AE434" i="8"/>
  <c r="AD391" i="8"/>
  <c r="AA143" i="8"/>
  <c r="AA418" i="8"/>
  <c r="Z459" i="8"/>
  <c r="AC401" i="8"/>
  <c r="AD422" i="8"/>
  <c r="Z377" i="8"/>
  <c r="AB329" i="8"/>
  <c r="Z342" i="8"/>
  <c r="AB212" i="8"/>
  <c r="AC462" i="8"/>
  <c r="AD372" i="8"/>
  <c r="AD326" i="8"/>
  <c r="AB339" i="8"/>
  <c r="AA282" i="8"/>
  <c r="Z127" i="8"/>
  <c r="AA429" i="8"/>
  <c r="AD378" i="8"/>
  <c r="Z383" i="8"/>
  <c r="AD261" i="8"/>
  <c r="AC323" i="8"/>
  <c r="AB299" i="8"/>
  <c r="AC318" i="8"/>
  <c r="AB322" i="8"/>
  <c r="AB333" i="8"/>
  <c r="AE322" i="8"/>
  <c r="AA259" i="8"/>
  <c r="AA393" i="8"/>
  <c r="AD342" i="8"/>
  <c r="AB359" i="8"/>
  <c r="AE285" i="8"/>
  <c r="AC228" i="8"/>
  <c r="AA347" i="8"/>
  <c r="AC276" i="8"/>
  <c r="AC317" i="8"/>
  <c r="AB229" i="8"/>
  <c r="Z289" i="8"/>
  <c r="AC208" i="8"/>
  <c r="Z255" i="8"/>
  <c r="AA228" i="8"/>
  <c r="Z254" i="8"/>
  <c r="AA283" i="8"/>
  <c r="Z155" i="8"/>
  <c r="AC133" i="8"/>
  <c r="AB307" i="8"/>
  <c r="AA303" i="8"/>
  <c r="AD241" i="8"/>
  <c r="AD1084" i="8"/>
  <c r="AA254" i="8"/>
  <c r="AD283" i="8"/>
  <c r="AA187" i="8"/>
  <c r="AE233" i="8"/>
  <c r="AB194" i="8"/>
  <c r="AA185" i="8"/>
  <c r="AB187" i="8"/>
  <c r="AE1033" i="8"/>
  <c r="AD1037" i="8"/>
  <c r="AB777" i="8"/>
  <c r="AE924" i="8"/>
  <c r="AA820" i="8"/>
  <c r="AA993" i="8"/>
  <c r="AD932" i="8"/>
  <c r="AB1007" i="8"/>
  <c r="AD1058" i="8"/>
  <c r="AC901" i="8"/>
  <c r="AA630" i="8"/>
  <c r="AB1025" i="8"/>
  <c r="Z949" i="8"/>
  <c r="AC834" i="8"/>
  <c r="Z963" i="8"/>
  <c r="AB1077" i="8"/>
  <c r="AA920" i="8"/>
  <c r="AE940" i="8"/>
  <c r="AC551" i="8"/>
  <c r="AE1042" i="8"/>
  <c r="AA933" i="8"/>
  <c r="AB993" i="8"/>
  <c r="AA793" i="8"/>
  <c r="AB856" i="8"/>
  <c r="AA881" i="8"/>
  <c r="AC949" i="8"/>
  <c r="AA970" i="8"/>
  <c r="AE820" i="8"/>
  <c r="Z939" i="8"/>
  <c r="AE728" i="8"/>
  <c r="AB968" i="8"/>
  <c r="AD685" i="8"/>
  <c r="AE921" i="8"/>
  <c r="AB892" i="8"/>
  <c r="AA564" i="8"/>
  <c r="AD869" i="8"/>
  <c r="AC563" i="8"/>
  <c r="Z879" i="8"/>
  <c r="AE651" i="8"/>
  <c r="AB787" i="8"/>
  <c r="Z612" i="8"/>
  <c r="AD637" i="8"/>
  <c r="AA499" i="8"/>
  <c r="AD639" i="8"/>
  <c r="Z722" i="8"/>
  <c r="AB572" i="8"/>
  <c r="AD831" i="8"/>
  <c r="AC695" i="8"/>
  <c r="AC708" i="8"/>
  <c r="AC508" i="8"/>
  <c r="AD787" i="8"/>
  <c r="Z782" i="8"/>
  <c r="AC837" i="8"/>
  <c r="AD623" i="8"/>
  <c r="Z802" i="8"/>
  <c r="AD626" i="8"/>
  <c r="Z567" i="8"/>
  <c r="AD827" i="8"/>
  <c r="AD736" i="8"/>
  <c r="AC545" i="8"/>
  <c r="AC492" i="8"/>
  <c r="AC560" i="8"/>
  <c r="AE796" i="8"/>
  <c r="AB671" i="8"/>
  <c r="Z607" i="8"/>
  <c r="AE476" i="8"/>
  <c r="AD528" i="8"/>
  <c r="AA455" i="8"/>
  <c r="AD504" i="8"/>
  <c r="AB295" i="8"/>
  <c r="AA513" i="8"/>
  <c r="Z411" i="8"/>
  <c r="AC577" i="8"/>
  <c r="Z546" i="8"/>
  <c r="AA480" i="8"/>
  <c r="AE331" i="8"/>
  <c r="AC294" i="8"/>
  <c r="AB445" i="8"/>
  <c r="AE550" i="8"/>
  <c r="AB523" i="8"/>
  <c r="AD435" i="8"/>
  <c r="AE531" i="8"/>
  <c r="Z353" i="8"/>
  <c r="AA526" i="8"/>
  <c r="AE466" i="8"/>
  <c r="AB533" i="8"/>
  <c r="Z445" i="8"/>
  <c r="AE392" i="8"/>
  <c r="Z421" i="8"/>
  <c r="AA514" i="8"/>
  <c r="AD432" i="8"/>
  <c r="AB521" i="8"/>
  <c r="AA349" i="8"/>
  <c r="AD426" i="8"/>
  <c r="AA439" i="8"/>
  <c r="AC381" i="8"/>
  <c r="AB413" i="8"/>
  <c r="AA318" i="8"/>
  <c r="AB538" i="8"/>
  <c r="AA394" i="8"/>
  <c r="Z435" i="8"/>
  <c r="AA373" i="8"/>
  <c r="Z183" i="8"/>
  <c r="AE314" i="8"/>
  <c r="AE468" i="8"/>
  <c r="AA423" i="8"/>
  <c r="AE335" i="8"/>
  <c r="AB379" i="8"/>
  <c r="Z533" i="8"/>
  <c r="AA388" i="8"/>
  <c r="AD429" i="8"/>
  <c r="Z357" i="8"/>
  <c r="AC363" i="8"/>
  <c r="Z333" i="8"/>
  <c r="AB453" i="8"/>
  <c r="Z358" i="8"/>
  <c r="AC476" i="8"/>
  <c r="AE429" i="8"/>
  <c r="AC362" i="8"/>
  <c r="AD394" i="8"/>
  <c r="Z387" i="8"/>
  <c r="AA465" i="8"/>
  <c r="AB303" i="8"/>
  <c r="AC343" i="8"/>
  <c r="AC314" i="8"/>
  <c r="AC248" i="8"/>
  <c r="Z420" i="8"/>
  <c r="AE295" i="8"/>
  <c r="AE340" i="8"/>
  <c r="AD300" i="8"/>
  <c r="AA243" i="8"/>
  <c r="AE385" i="8"/>
  <c r="AA364" i="8"/>
  <c r="Z269" i="8"/>
  <c r="AC846" i="8"/>
  <c r="AD260" i="8"/>
  <c r="AC327" i="8"/>
  <c r="Z258" i="8"/>
  <c r="AC347" i="8"/>
  <c r="AD348" i="8"/>
  <c r="AC310" i="8"/>
  <c r="Z264" i="8"/>
  <c r="AC478" i="8"/>
  <c r="AA328" i="8"/>
  <c r="AE356" i="8"/>
  <c r="AA335" i="8"/>
  <c r="Z331" i="8"/>
  <c r="AE169" i="8"/>
  <c r="AB343" i="8"/>
  <c r="Z375" i="8"/>
  <c r="AB300" i="8"/>
  <c r="AB289" i="8"/>
  <c r="Z126" i="8"/>
  <c r="AC316" i="8"/>
  <c r="AE246" i="8"/>
  <c r="Z237" i="8"/>
  <c r="AD255" i="8"/>
  <c r="Z307" i="8"/>
  <c r="Z304" i="8"/>
  <c r="AA155" i="8"/>
  <c r="AE185" i="8"/>
  <c r="Z129" i="8"/>
  <c r="AE243" i="8"/>
  <c r="AB324" i="8"/>
  <c r="AA311" i="8"/>
  <c r="AD249" i="8"/>
  <c r="AA212" i="8"/>
  <c r="AE1044" i="8"/>
  <c r="Z696" i="8"/>
  <c r="AB189" i="8"/>
  <c r="AD143" i="8"/>
  <c r="AE839" i="8"/>
  <c r="AA884" i="8"/>
  <c r="AB1061" i="8"/>
  <c r="AC989" i="8"/>
  <c r="AD1038" i="8"/>
  <c r="AC881" i="8"/>
  <c r="AA902" i="8"/>
  <c r="AA839" i="8"/>
  <c r="Z1017" i="8"/>
  <c r="AD954" i="8"/>
  <c r="Z836" i="8"/>
  <c r="AE734" i="8"/>
  <c r="AA868" i="8"/>
  <c r="AA974" i="8"/>
  <c r="AB919" i="8"/>
  <c r="AA853" i="8"/>
  <c r="Z832" i="8"/>
  <c r="AC855" i="8"/>
  <c r="Z1046" i="8"/>
  <c r="AA940" i="8"/>
  <c r="AE960" i="8"/>
  <c r="AC774" i="8"/>
  <c r="AB894" i="8"/>
  <c r="AC1074" i="8"/>
  <c r="AA864" i="8"/>
  <c r="Z700" i="8"/>
  <c r="Z887" i="8"/>
  <c r="Z991" i="8"/>
  <c r="AB708" i="8"/>
  <c r="AC912" i="8"/>
  <c r="AA693" i="8"/>
  <c r="AD565" i="8"/>
  <c r="AD977" i="8"/>
  <c r="AC753" i="8"/>
  <c r="AA899" i="8"/>
  <c r="AE633" i="8"/>
  <c r="AB672" i="8"/>
  <c r="AC908" i="8"/>
  <c r="AD681" i="8"/>
  <c r="AE822" i="8"/>
  <c r="AB564" i="8"/>
  <c r="Z702" i="8"/>
  <c r="AA504" i="8"/>
  <c r="AD727" i="8"/>
  <c r="AB807" i="8"/>
  <c r="AB622" i="8"/>
  <c r="AE521" i="8"/>
  <c r="Z390" i="8"/>
  <c r="AE568" i="8"/>
  <c r="AE561" i="8"/>
  <c r="AB702" i="8"/>
  <c r="AA651" i="8"/>
  <c r="AD606" i="8"/>
  <c r="AB632" i="8"/>
  <c r="AB451" i="8"/>
  <c r="AD807" i="8"/>
  <c r="AC671" i="8"/>
  <c r="AD604" i="8"/>
  <c r="AD516" i="8"/>
  <c r="AE686" i="8"/>
  <c r="Z657" i="8"/>
  <c r="Z651" i="8"/>
  <c r="AA593" i="8"/>
  <c r="AA792" i="8"/>
  <c r="Z677" i="8"/>
  <c r="AE580" i="8"/>
  <c r="Z394" i="8"/>
  <c r="AA501" i="8"/>
  <c r="AC517" i="8"/>
  <c r="AB480" i="8"/>
  <c r="AE1115" i="8"/>
  <c r="AE875" i="8"/>
  <c r="AC782" i="8"/>
  <c r="Z921" i="8"/>
  <c r="AC1037" i="8"/>
  <c r="AD892" i="8"/>
  <c r="AC836" i="8"/>
  <c r="AE936" i="8"/>
  <c r="Z1030" i="8"/>
  <c r="AB871" i="8"/>
  <c r="Z881" i="8"/>
  <c r="AD862" i="8"/>
  <c r="AE1037" i="8"/>
  <c r="AD947" i="8"/>
  <c r="AD630" i="8"/>
  <c r="AE955" i="8"/>
  <c r="AD828" i="8"/>
  <c r="AE995" i="8"/>
  <c r="AE882" i="8"/>
  <c r="AD850" i="8"/>
  <c r="AD774" i="8"/>
  <c r="AD848" i="8"/>
  <c r="AB1017" i="8"/>
  <c r="AC954" i="8"/>
  <c r="AC945" i="8"/>
  <c r="AD998" i="8"/>
  <c r="AA966" i="8"/>
  <c r="AA1068" i="8"/>
  <c r="AB1037" i="8"/>
  <c r="Z1081" i="8"/>
  <c r="AC965" i="8"/>
  <c r="AB933" i="8"/>
  <c r="AE900" i="8"/>
  <c r="Z846" i="8"/>
  <c r="AD608" i="8"/>
  <c r="AB749" i="8"/>
  <c r="AA901" i="8"/>
  <c r="AE846" i="8"/>
  <c r="AE952" i="8"/>
  <c r="Z898" i="8"/>
  <c r="AE671" i="8"/>
  <c r="Z1001" i="8"/>
  <c r="Z897" i="8"/>
  <c r="AE1023" i="8"/>
  <c r="AD830" i="8"/>
  <c r="AD1019" i="8"/>
  <c r="AC1006" i="8"/>
  <c r="AB849" i="8"/>
  <c r="AA577" i="8"/>
  <c r="AC1026" i="8"/>
  <c r="AA1001" i="8"/>
  <c r="Z716" i="8"/>
  <c r="AA1045" i="8"/>
  <c r="Z888" i="8"/>
  <c r="Z755" i="8"/>
  <c r="AD1055" i="8"/>
  <c r="AD662" i="8"/>
  <c r="AC994" i="8"/>
  <c r="Z1065" i="8"/>
  <c r="AC916" i="8"/>
  <c r="Z598" i="8"/>
  <c r="Z827" i="8"/>
  <c r="AE783" i="8"/>
  <c r="AC713" i="8"/>
  <c r="AB780" i="8"/>
  <c r="AB757" i="8"/>
  <c r="AD656" i="8"/>
  <c r="Z767" i="8"/>
  <c r="AD707" i="8"/>
  <c r="Z813" i="8"/>
  <c r="AA776" i="8"/>
  <c r="Z826" i="8"/>
  <c r="AD564" i="8"/>
  <c r="AA556" i="8"/>
  <c r="AA835" i="8"/>
  <c r="AD584" i="8"/>
  <c r="AE666" i="8"/>
  <c r="AE769" i="8"/>
  <c r="AD599" i="8"/>
  <c r="Z822" i="8"/>
  <c r="Z587" i="8"/>
  <c r="AB581" i="8"/>
  <c r="AC922" i="8"/>
  <c r="AD654" i="8"/>
  <c r="Z1020" i="8"/>
  <c r="AD1036" i="8"/>
  <c r="AE1026" i="8"/>
  <c r="AD867" i="8"/>
  <c r="AB1111" i="8"/>
  <c r="AB937" i="8"/>
  <c r="AB1016" i="8"/>
  <c r="AE1007" i="8"/>
  <c r="Z692" i="8"/>
  <c r="AC903" i="8"/>
  <c r="AC516" i="8"/>
  <c r="Z1061" i="8"/>
  <c r="AB913" i="8"/>
  <c r="Z684" i="8"/>
  <c r="Z899" i="8"/>
  <c r="AD1013" i="8"/>
  <c r="AE791" i="8"/>
  <c r="AA880" i="8"/>
  <c r="AA986" i="8"/>
  <c r="AB931" i="8"/>
  <c r="AD935" i="8"/>
  <c r="Z1004" i="8"/>
  <c r="AD863" i="8"/>
  <c r="AB985" i="8"/>
  <c r="AB598" i="8"/>
  <c r="AB1032" i="8"/>
  <c r="AE898" i="8"/>
  <c r="AD886" i="8"/>
  <c r="Z1010" i="8"/>
  <c r="AE1006" i="8"/>
  <c r="AD658" i="8"/>
  <c r="Z870" i="8"/>
  <c r="AA813" i="8"/>
  <c r="AE966" i="8"/>
  <c r="AC987" i="8"/>
  <c r="AB847" i="8"/>
  <c r="AA1056" i="8"/>
  <c r="AE983" i="8"/>
  <c r="Z609" i="8"/>
  <c r="AE888" i="8"/>
  <c r="AD1053" i="8"/>
  <c r="AE1022" i="8"/>
  <c r="AD1035" i="8"/>
  <c r="AB973" i="8"/>
  <c r="AB971" i="8"/>
  <c r="Z857" i="8"/>
  <c r="AE843" i="8"/>
  <c r="AD895" i="8"/>
  <c r="Z908" i="8"/>
  <c r="Z906" i="8"/>
  <c r="AC970" i="8"/>
  <c r="AA515" i="8"/>
  <c r="AE884" i="8"/>
  <c r="AA732" i="8"/>
  <c r="AB693" i="8"/>
  <c r="AB656" i="8"/>
  <c r="Z637" i="8"/>
  <c r="Z771" i="8"/>
  <c r="AC678" i="8"/>
  <c r="AD640" i="8"/>
  <c r="Z955" i="8"/>
  <c r="AA660" i="8"/>
  <c r="AD794" i="8"/>
  <c r="AA677" i="8"/>
  <c r="Z793" i="8"/>
  <c r="AE656" i="8"/>
  <c r="AC555" i="8"/>
  <c r="AA544" i="8"/>
  <c r="AA672" i="8"/>
  <c r="AE676" i="8"/>
  <c r="AE689" i="8"/>
  <c r="AE629" i="8"/>
  <c r="AD615" i="8"/>
  <c r="Z661" i="8"/>
  <c r="AD740" i="8"/>
  <c r="AA597" i="8"/>
  <c r="AE509" i="8"/>
  <c r="AD696" i="8"/>
  <c r="AC664" i="8"/>
  <c r="AC604" i="8"/>
  <c r="AA752" i="8"/>
  <c r="AE756" i="8"/>
  <c r="Z601" i="8"/>
  <c r="AA573" i="8"/>
  <c r="AC624" i="8"/>
  <c r="AA772" i="8"/>
  <c r="AE776" i="8"/>
  <c r="AE789" i="8"/>
  <c r="AB559" i="8"/>
  <c r="AC556" i="8"/>
  <c r="AB412" i="8"/>
  <c r="AB762" i="8"/>
  <c r="AD756" i="8"/>
  <c r="AD631" i="8"/>
  <c r="AA579" i="8"/>
  <c r="AE622" i="8"/>
  <c r="AD562" i="8"/>
  <c r="AB476" i="8"/>
  <c r="Z314" i="8"/>
  <c r="AD999" i="8"/>
  <c r="AC536" i="8"/>
  <c r="AA941" i="8"/>
  <c r="Z916" i="8"/>
  <c r="Z1098" i="8"/>
  <c r="AE926" i="8"/>
  <c r="AC1032" i="8"/>
  <c r="AD1017" i="8"/>
  <c r="AB910" i="8"/>
  <c r="AC905" i="8"/>
  <c r="AC1102" i="8"/>
  <c r="AC930" i="8"/>
  <c r="AA1125" i="8"/>
  <c r="AB1041" i="8"/>
  <c r="Z969" i="8"/>
  <c r="Z1040" i="8"/>
  <c r="AD1083" i="8"/>
  <c r="AA968" i="8"/>
  <c r="Z936" i="8"/>
  <c r="AE988" i="8"/>
  <c r="Z934" i="8"/>
  <c r="AA843" i="8"/>
  <c r="AC1070" i="8"/>
  <c r="Z917" i="8"/>
  <c r="AA860" i="8"/>
  <c r="AC814" i="8"/>
  <c r="AE880" i="8"/>
  <c r="AA801" i="8"/>
  <c r="AB958" i="8"/>
  <c r="AA945" i="8"/>
  <c r="AA1005" i="8"/>
  <c r="AC990" i="8"/>
  <c r="AB681" i="8"/>
  <c r="Z848" i="8"/>
  <c r="AC827" i="8"/>
  <c r="AA1057" i="8"/>
  <c r="AD1047" i="8"/>
  <c r="AA932" i="8"/>
  <c r="Z900" i="8"/>
  <c r="AC867" i="8"/>
  <c r="AE731" i="8"/>
  <c r="AE711" i="8"/>
  <c r="Z1056" i="8"/>
  <c r="AB1014" i="8"/>
  <c r="AA984" i="8"/>
  <c r="Z756" i="8"/>
  <c r="Z952" i="8"/>
  <c r="AD866" i="8"/>
  <c r="AC587" i="8"/>
  <c r="AC919" i="8"/>
  <c r="AB1102" i="8"/>
  <c r="AB1083" i="8"/>
  <c r="AB1110" i="8"/>
  <c r="AB1115" i="8"/>
  <c r="AB202" i="8"/>
  <c r="AA230" i="8"/>
  <c r="AE144" i="8"/>
  <c r="AD172" i="8"/>
  <c r="AC1081" i="8"/>
  <c r="AC1044" i="8"/>
  <c r="AD738" i="8"/>
  <c r="AA1085" i="8"/>
  <c r="AC831" i="8"/>
  <c r="AE1100" i="8"/>
  <c r="AB190" i="8"/>
  <c r="AA218" i="8"/>
  <c r="AE132" i="8"/>
  <c r="AD160" i="8"/>
  <c r="AA1095" i="8"/>
  <c r="AC1079" i="8"/>
  <c r="Z993" i="8"/>
  <c r="AE903" i="8"/>
  <c r="AE1117" i="8"/>
  <c r="Z1113" i="8"/>
  <c r="AD1123" i="8"/>
  <c r="AB208" i="8"/>
  <c r="AB281" i="8"/>
  <c r="AC225" i="8"/>
  <c r="AB145" i="8"/>
  <c r="AE184" i="8"/>
  <c r="AA953" i="8"/>
  <c r="AE963" i="8"/>
  <c r="AE1120" i="8"/>
  <c r="AE286" i="8"/>
  <c r="Z312" i="8"/>
  <c r="Z191" i="8"/>
  <c r="AE170" i="8"/>
  <c r="Z184" i="8"/>
  <c r="AC182" i="8"/>
  <c r="AD135" i="8"/>
  <c r="AD184" i="8"/>
  <c r="Z1055" i="8"/>
  <c r="AC946" i="8"/>
  <c r="Z156" i="8"/>
  <c r="AA149" i="8"/>
  <c r="AA202" i="8"/>
  <c r="AD132" i="8"/>
  <c r="AC1121" i="8"/>
  <c r="AD1100" i="8"/>
  <c r="AA316" i="8"/>
  <c r="AA207" i="8"/>
  <c r="Z256" i="8"/>
  <c r="AA200" i="8"/>
  <c r="AB221" i="8"/>
  <c r="AE219" i="8"/>
  <c r="AD1110" i="8"/>
  <c r="AE1081" i="8"/>
  <c r="AC1047" i="8"/>
  <c r="Z244" i="8"/>
  <c r="AA188" i="8"/>
  <c r="Z208" i="8"/>
  <c r="AA205" i="8"/>
  <c r="AB174" i="8"/>
  <c r="Z218" i="8"/>
  <c r="AA1111" i="8"/>
  <c r="Z1107" i="8"/>
  <c r="AA1119" i="8"/>
  <c r="AA233" i="8"/>
  <c r="Z154" i="8"/>
  <c r="Z1082" i="8"/>
  <c r="AB1085" i="8"/>
  <c r="AA997" i="8"/>
  <c r="AC1015" i="8"/>
  <c r="AE146" i="8"/>
  <c r="AD174" i="8"/>
  <c r="AE199" i="8"/>
  <c r="Z221" i="8"/>
  <c r="Z222" i="8"/>
  <c r="AA1006" i="8"/>
  <c r="AD1065" i="8"/>
  <c r="AE1079" i="8"/>
  <c r="AC1103" i="8"/>
  <c r="AD1107" i="8"/>
  <c r="Z1125" i="8"/>
  <c r="AB206" i="8"/>
  <c r="AE204" i="8"/>
  <c r="Z206" i="8"/>
  <c r="AB1072" i="8"/>
  <c r="AB1095" i="8"/>
  <c r="AD1098" i="8"/>
  <c r="AA1122" i="8"/>
  <c r="AE855" i="8"/>
  <c r="Z1118" i="8"/>
  <c r="AD191" i="8"/>
  <c r="AC219" i="8"/>
  <c r="AD1093" i="8"/>
  <c r="AB1076" i="8"/>
  <c r="AD979" i="8"/>
  <c r="AC882" i="8"/>
  <c r="AE1109" i="8"/>
  <c r="AD1111" i="8"/>
  <c r="AD179" i="8"/>
  <c r="AC207" i="8"/>
  <c r="AB235" i="8"/>
  <c r="Z150" i="8"/>
  <c r="AD1106" i="8"/>
  <c r="AB1092" i="8"/>
  <c r="AC1039" i="8"/>
  <c r="AA1015" i="8"/>
  <c r="AC1080" i="8"/>
  <c r="Z957" i="8"/>
  <c r="AA1105" i="8"/>
  <c r="Z1022" i="8"/>
  <c r="AA1008" i="8"/>
  <c r="AC873" i="8"/>
  <c r="AB839" i="8"/>
  <c r="AB905" i="8"/>
  <c r="AA1117" i="8"/>
  <c r="AB995" i="8"/>
  <c r="AA865" i="8"/>
  <c r="AB1001" i="8"/>
  <c r="AB920" i="8"/>
  <c r="AE1085" i="8"/>
  <c r="Z1058" i="8"/>
  <c r="AA1080" i="8"/>
  <c r="AB842" i="8"/>
  <c r="Z978" i="8"/>
  <c r="AA973" i="8"/>
  <c r="AD674" i="8"/>
  <c r="AA717" i="8"/>
  <c r="AA1041" i="8"/>
  <c r="AA697" i="8"/>
  <c r="AD1076" i="8"/>
  <c r="AC1071" i="8"/>
  <c r="AB1051" i="8"/>
  <c r="AC1069" i="8"/>
  <c r="AE990" i="8"/>
  <c r="AD956" i="8"/>
  <c r="AB999" i="8"/>
  <c r="Z953" i="8"/>
  <c r="Z1052" i="8"/>
  <c r="Z948" i="8"/>
  <c r="AE636" i="8"/>
  <c r="AB797" i="8"/>
  <c r="AE1123" i="8"/>
  <c r="AC1114" i="8"/>
  <c r="AD1004" i="8"/>
  <c r="AE907" i="8"/>
  <c r="AB697" i="8"/>
  <c r="AE849" i="8"/>
  <c r="AC997" i="8"/>
  <c r="Z1027" i="8"/>
  <c r="AA582" i="8"/>
  <c r="AD991" i="8"/>
  <c r="AD1050" i="8"/>
  <c r="AD875" i="8"/>
  <c r="AC1018" i="8"/>
  <c r="AB1094" i="8"/>
  <c r="Z1009" i="8"/>
  <c r="AE978" i="8"/>
  <c r="AC893" i="8"/>
  <c r="AD734" i="8"/>
  <c r="AD946" i="8"/>
  <c r="AB861" i="8"/>
  <c r="AC999" i="8"/>
  <c r="AA914" i="8"/>
  <c r="AB817" i="8"/>
  <c r="AB859" i="8"/>
  <c r="AE885" i="8"/>
  <c r="AE760" i="8"/>
  <c r="Z1028" i="8"/>
  <c r="Z640" i="8"/>
  <c r="AA991" i="8"/>
  <c r="AD1071" i="8"/>
  <c r="AD959" i="8"/>
  <c r="AA956" i="8"/>
  <c r="AE870" i="8"/>
  <c r="AB642" i="8"/>
  <c r="Z924" i="8"/>
  <c r="AC838" i="8"/>
  <c r="AE976" i="8"/>
  <c r="AC891" i="8"/>
  <c r="AD726" i="8"/>
  <c r="Z922" i="8"/>
  <c r="AE835" i="8"/>
  <c r="AB984" i="8"/>
  <c r="AD1120" i="8"/>
  <c r="AD992" i="8"/>
  <c r="AB1024" i="8"/>
  <c r="AE1078" i="8"/>
  <c r="Z985" i="8"/>
  <c r="Z1048" i="8"/>
  <c r="Z865" i="8"/>
  <c r="AE1015" i="8"/>
  <c r="AD1091" i="8"/>
  <c r="AB1006" i="8"/>
  <c r="AA976" i="8"/>
  <c r="AE890" i="8"/>
  <c r="Z724" i="8"/>
  <c r="Z944" i="8"/>
  <c r="AD858" i="8"/>
  <c r="AE996" i="8"/>
  <c r="AC911" i="8"/>
  <c r="AD806" i="8"/>
  <c r="Z942" i="8"/>
  <c r="AD856" i="8"/>
  <c r="AA875" i="8"/>
  <c r="Z806" i="8"/>
  <c r="AB978" i="8"/>
  <c r="AC1045" i="8"/>
  <c r="AC854" i="8"/>
  <c r="AD1014" i="8"/>
  <c r="AE1067" i="8"/>
  <c r="AE943" i="8"/>
  <c r="AB1058" i="8"/>
  <c r="AB906" i="8"/>
  <c r="AD864" i="8"/>
  <c r="AE648" i="8"/>
  <c r="AB1052" i="8"/>
  <c r="AC1021" i="8"/>
  <c r="Z977" i="8"/>
  <c r="AE847" i="8"/>
  <c r="AE743" i="8"/>
  <c r="AB829" i="8"/>
  <c r="Z972" i="8"/>
  <c r="AC939" i="8"/>
  <c r="AD884" i="8"/>
  <c r="AC738" i="8"/>
  <c r="AE1030" i="8"/>
  <c r="AC998" i="8"/>
  <c r="AD1043" i="8"/>
  <c r="AB981" i="8"/>
  <c r="Z951" i="8"/>
  <c r="AB668" i="8"/>
  <c r="AE861" i="8"/>
  <c r="AB578" i="8"/>
  <c r="AC698" i="8"/>
  <c r="AA891" i="8"/>
  <c r="AD749" i="8"/>
  <c r="AE985" i="8"/>
  <c r="AE643" i="8"/>
  <c r="AB709" i="8"/>
  <c r="AD771" i="8"/>
  <c r="Z766" i="8"/>
  <c r="AC622" i="8"/>
  <c r="AC821" i="8"/>
  <c r="Z786" i="8"/>
  <c r="AC642" i="8"/>
  <c r="AA539" i="8"/>
  <c r="AC669" i="8"/>
  <c r="AB810" i="8"/>
  <c r="AC759" i="8"/>
  <c r="AA674" i="8"/>
  <c r="AB719" i="8"/>
  <c r="AD611" i="8"/>
  <c r="AC772" i="8"/>
  <c r="AA687" i="8"/>
  <c r="AB629" i="8"/>
  <c r="AA511" i="8"/>
  <c r="AE575" i="8"/>
  <c r="AB607" i="8"/>
  <c r="AA627" i="8"/>
  <c r="Z503" i="8"/>
  <c r="AD569" i="8"/>
  <c r="Z538" i="8"/>
  <c r="AA578" i="8"/>
  <c r="AB766" i="8"/>
  <c r="Z681" i="8"/>
  <c r="AE800" i="8"/>
  <c r="AC715" i="8"/>
  <c r="AD760" i="8"/>
  <c r="AC728" i="8"/>
  <c r="Z641" i="8"/>
  <c r="AB585" i="8"/>
  <c r="AA617" i="8"/>
  <c r="AB455" i="8"/>
  <c r="Z562" i="8"/>
  <c r="AA583" i="8"/>
  <c r="Z611" i="8"/>
  <c r="AE638" i="8"/>
  <c r="AE535" i="8"/>
  <c r="AA816" i="8"/>
  <c r="AE730" i="8"/>
  <c r="AB644" i="8"/>
  <c r="AB786" i="8"/>
  <c r="Z701" i="8"/>
  <c r="AC488" i="8"/>
  <c r="AC735" i="8"/>
  <c r="AD649" i="8"/>
  <c r="AD780" i="8"/>
  <c r="AB695" i="8"/>
  <c r="AE833" i="8"/>
  <c r="AC748" i="8"/>
  <c r="AA663" i="8"/>
  <c r="AB605" i="8"/>
  <c r="AA637" i="8"/>
  <c r="AE542" i="8"/>
  <c r="AB583" i="8"/>
  <c r="AA603" i="8"/>
  <c r="Z631" i="8"/>
  <c r="AE517" i="8"/>
  <c r="AA836" i="8"/>
  <c r="AE750" i="8"/>
  <c r="AC665" i="8"/>
  <c r="AB806" i="8"/>
  <c r="Z721" i="8"/>
  <c r="AB618" i="8"/>
  <c r="AC755" i="8"/>
  <c r="AD800" i="8"/>
  <c r="AB715" i="8"/>
  <c r="AD595" i="8"/>
  <c r="AC768" i="8"/>
  <c r="AA683" i="8"/>
  <c r="AB625" i="8"/>
  <c r="AA495" i="8"/>
  <c r="AE571" i="8"/>
  <c r="AB603" i="8"/>
  <c r="AA623" i="8"/>
  <c r="Z487" i="8"/>
  <c r="AA565" i="8"/>
  <c r="Z506" i="8"/>
  <c r="AB594" i="8"/>
  <c r="AE770" i="8"/>
  <c r="AC685" i="8"/>
  <c r="AB826" i="8"/>
  <c r="Z741" i="8"/>
  <c r="AD655" i="8"/>
  <c r="AC775" i="8"/>
  <c r="AA690" i="8"/>
  <c r="AD820" i="8"/>
  <c r="AB735" i="8"/>
  <c r="AB649" i="8"/>
  <c r="AC788" i="8"/>
  <c r="AA703" i="8"/>
  <c r="AD525" i="8"/>
  <c r="AD557" i="8"/>
  <c r="AE591" i="8"/>
  <c r="AB623" i="8"/>
  <c r="AA487" i="8"/>
  <c r="AE554" i="8"/>
  <c r="AD585" i="8"/>
  <c r="AC593" i="8"/>
  <c r="AA534" i="8"/>
  <c r="Z401" i="8"/>
  <c r="AA476" i="8"/>
  <c r="AA496" i="8"/>
  <c r="Z430" i="8"/>
  <c r="AA472" i="8"/>
  <c r="AE424" i="8"/>
  <c r="AA408" i="8"/>
  <c r="AA624" i="8"/>
  <c r="Z491" i="8"/>
  <c r="AB479" i="8"/>
  <c r="AB507" i="8"/>
  <c r="AE526" i="8"/>
  <c r="AC354" i="8"/>
  <c r="AD486" i="8"/>
  <c r="AE515" i="8"/>
  <c r="Z493" i="8"/>
  <c r="AD421" i="8"/>
  <c r="AC331" i="8"/>
  <c r="AA600" i="8"/>
  <c r="AD427" i="8"/>
  <c r="AB483" i="8"/>
  <c r="AE502" i="8"/>
  <c r="Z548" i="8"/>
  <c r="AE483" i="8"/>
  <c r="AC455" i="8"/>
  <c r="AE438" i="8"/>
  <c r="AC641" i="8"/>
  <c r="AE496" i="8"/>
  <c r="AD524" i="8"/>
  <c r="Z441" i="8"/>
  <c r="Z504" i="8"/>
  <c r="AA533" i="8"/>
  <c r="Z537" i="8"/>
  <c r="AB358" i="8"/>
  <c r="AB350" i="8"/>
  <c r="AE618" i="8"/>
  <c r="AA468" i="8"/>
  <c r="AB473" i="8"/>
  <c r="Z502" i="8"/>
  <c r="AC521" i="8"/>
  <c r="AD566" i="8"/>
  <c r="AB481" i="8"/>
  <c r="AC510" i="8"/>
  <c r="Z475" i="8"/>
  <c r="AB400" i="8"/>
  <c r="AB327" i="8"/>
  <c r="AE504" i="8"/>
  <c r="AD532" i="8"/>
  <c r="AB395" i="8"/>
  <c r="Z464" i="8"/>
  <c r="AA541" i="8"/>
  <c r="Z557" i="8"/>
  <c r="AC404" i="8"/>
  <c r="AC470" i="8"/>
  <c r="AC637" i="8"/>
  <c r="AA543" i="8"/>
  <c r="AE492" i="8"/>
  <c r="AD520" i="8"/>
  <c r="AA540" i="8"/>
  <c r="Z425" i="8"/>
  <c r="Z500" i="8"/>
  <c r="AA529" i="8"/>
  <c r="AB526" i="8"/>
  <c r="AB291" i="8"/>
  <c r="AC345" i="8"/>
  <c r="AA406" i="8"/>
  <c r="AE417" i="8"/>
  <c r="Z447" i="8"/>
  <c r="AA302" i="8"/>
  <c r="AC350" i="8"/>
  <c r="AD330" i="8"/>
  <c r="AD296" i="8"/>
  <c r="AD470" i="8"/>
  <c r="Z517" i="8"/>
  <c r="AA458" i="8"/>
  <c r="AD359" i="8"/>
  <c r="AB383" i="8"/>
  <c r="AD413" i="8"/>
  <c r="AC441" i="8"/>
  <c r="Z151" i="8"/>
  <c r="AA421" i="8"/>
  <c r="AB240" i="8"/>
  <c r="AA489" i="8"/>
  <c r="AB534" i="8"/>
  <c r="Z402" i="8"/>
  <c r="AE389" i="8"/>
  <c r="AE401" i="8"/>
  <c r="Z431" i="8"/>
  <c r="AE458" i="8"/>
  <c r="AB362" i="8"/>
  <c r="AC466" i="8"/>
  <c r="AA366" i="8"/>
  <c r="AE309" i="8"/>
  <c r="AC463" i="8"/>
  <c r="AD511" i="8"/>
  <c r="AE452" i="8"/>
  <c r="AB338" i="8"/>
  <c r="AE375" i="8"/>
  <c r="AB408" i="8"/>
  <c r="AA436" i="8"/>
  <c r="AD454" i="8"/>
  <c r="AE399" i="8"/>
  <c r="Z366" i="8"/>
  <c r="AA264" i="8"/>
  <c r="Z489" i="8"/>
  <c r="AA430" i="8"/>
  <c r="AE441" i="8"/>
  <c r="AD248" i="8"/>
  <c r="AD384" i="8"/>
  <c r="AC413" i="8"/>
  <c r="AB417" i="8"/>
  <c r="AE326" i="8"/>
  <c r="AE333" i="8"/>
  <c r="Z541" i="8"/>
  <c r="AD428" i="8"/>
  <c r="AE396" i="8"/>
  <c r="AC408" i="8"/>
  <c r="AD437" i="8"/>
  <c r="AC465" i="8"/>
  <c r="AC377" i="8"/>
  <c r="AE479" i="8"/>
  <c r="AE252" i="8"/>
  <c r="AB274" i="8"/>
  <c r="AB401" i="8"/>
  <c r="AE443" i="8"/>
  <c r="Z270" i="8"/>
  <c r="AA246" i="8"/>
  <c r="AC321" i="8"/>
  <c r="AD304" i="8"/>
  <c r="AD804" i="8"/>
  <c r="AC786" i="8"/>
  <c r="AC718" i="8"/>
  <c r="AB887" i="8"/>
  <c r="AA1076" i="8"/>
  <c r="Z1089" i="8"/>
  <c r="AB941" i="8"/>
  <c r="Z854" i="8"/>
  <c r="AE1010" i="8"/>
  <c r="AD722" i="8"/>
  <c r="AA908" i="8"/>
  <c r="AE928" i="8"/>
  <c r="AB1023" i="8"/>
  <c r="AC1042" i="8"/>
  <c r="AD970" i="8"/>
  <c r="AD968" i="8"/>
  <c r="AB940" i="8"/>
  <c r="Z558" i="8"/>
  <c r="AC739" i="8"/>
  <c r="AE965" i="8"/>
  <c r="AA867" i="8"/>
  <c r="AC815" i="8"/>
  <c r="AC828" i="8"/>
  <c r="AD521" i="8"/>
  <c r="AD538" i="8"/>
  <c r="AD708" i="8"/>
  <c r="AD466" i="8"/>
  <c r="AB477" i="8"/>
  <c r="AE717" i="8"/>
  <c r="AE737" i="8"/>
  <c r="AC632" i="8"/>
  <c r="AA581" i="8"/>
  <c r="Z465" i="8"/>
  <c r="AC485" i="8"/>
  <c r="AC613" i="8"/>
  <c r="AB561" i="8"/>
  <c r="AD375" i="8"/>
  <c r="AE383" i="8"/>
  <c r="Z414" i="8"/>
  <c r="AE412" i="8"/>
  <c r="AE630" i="8"/>
  <c r="AD517" i="8"/>
  <c r="AA486" i="8"/>
  <c r="Z514" i="8"/>
  <c r="AC533" i="8"/>
  <c r="AB398" i="8"/>
  <c r="AB493" i="8"/>
  <c r="AC522" i="8"/>
  <c r="AD507" i="8"/>
  <c r="AB444" i="8"/>
  <c r="AA608" i="8"/>
  <c r="AE548" i="8"/>
  <c r="AD456" i="8"/>
  <c r="AB491" i="8"/>
  <c r="AE510" i="8"/>
  <c r="Z556" i="8"/>
  <c r="AB469" i="8"/>
  <c r="AE495" i="8"/>
  <c r="AB407" i="8"/>
  <c r="AC259" i="8"/>
  <c r="AE181" i="8"/>
  <c r="AA494" i="8"/>
  <c r="Z522" i="8"/>
  <c r="AC541" i="8"/>
  <c r="AB430" i="8"/>
  <c r="AB501" i="8"/>
  <c r="AC530" i="8"/>
  <c r="Z529" i="8"/>
  <c r="AA305" i="8"/>
  <c r="AA348" i="8"/>
  <c r="AE626" i="8"/>
  <c r="AD501" i="8"/>
  <c r="Z510" i="8"/>
  <c r="AC529" i="8"/>
  <c r="AA907" i="8"/>
  <c r="AD1024" i="8"/>
  <c r="AB882" i="8"/>
  <c r="AE1043" i="8"/>
  <c r="AB1034" i="8"/>
  <c r="AE918" i="8"/>
  <c r="AE707" i="8"/>
  <c r="AA854" i="8"/>
  <c r="Z970" i="8"/>
  <c r="AC988" i="8"/>
  <c r="Z1034" i="8"/>
  <c r="AD919" i="8"/>
  <c r="AB685" i="8"/>
  <c r="AA1053" i="8"/>
  <c r="AA885" i="8"/>
  <c r="AD847" i="8"/>
  <c r="AE842" i="8"/>
  <c r="AA745" i="8"/>
  <c r="AE948" i="8"/>
  <c r="Z894" i="8"/>
  <c r="AC980" i="8"/>
  <c r="AB741" i="8"/>
  <c r="AC571" i="8"/>
  <c r="Z462" i="8"/>
  <c r="AA947" i="8"/>
  <c r="AD917" i="8"/>
  <c r="AC549" i="8"/>
  <c r="Z816" i="8"/>
  <c r="AB884" i="8"/>
  <c r="AB772" i="8"/>
  <c r="AC721" i="8"/>
  <c r="AC976" i="8"/>
  <c r="Z947" i="8"/>
  <c r="Z835" i="8"/>
  <c r="AE588" i="8"/>
  <c r="AD613" i="8"/>
  <c r="AC900" i="8"/>
  <c r="AB956" i="8"/>
  <c r="AB667" i="8"/>
  <c r="AA963" i="8"/>
  <c r="AD933" i="8"/>
  <c r="AB736" i="8"/>
  <c r="AE709" i="8"/>
  <c r="AC972" i="8"/>
  <c r="Z943" i="8"/>
  <c r="Z831" i="8"/>
  <c r="AB660" i="8"/>
  <c r="AD581" i="8"/>
  <c r="AA716" i="8"/>
  <c r="AA806" i="8"/>
  <c r="AA618" i="8"/>
  <c r="AD680" i="8"/>
  <c r="AE733" i="8"/>
  <c r="AD590" i="8"/>
  <c r="AD568" i="8"/>
  <c r="AA652" i="8"/>
  <c r="AA736" i="8"/>
  <c r="AD791" i="8"/>
  <c r="AA557" i="8"/>
  <c r="AC655" i="8"/>
  <c r="AA483" i="8"/>
  <c r="AC668" i="8"/>
  <c r="AC608" i="8"/>
  <c r="Z633" i="8"/>
  <c r="AB675" i="8"/>
  <c r="AD754" i="8"/>
  <c r="AD1030" i="8"/>
  <c r="AA909" i="8"/>
  <c r="Z834" i="8"/>
  <c r="AC822" i="8"/>
  <c r="AA1109" i="8"/>
  <c r="AD988" i="8"/>
  <c r="AE699" i="8"/>
  <c r="Z1074" i="8"/>
  <c r="AB914" i="8"/>
  <c r="AC851" i="8"/>
  <c r="AE1111" i="8"/>
  <c r="AC950" i="8"/>
  <c r="AD782" i="8"/>
  <c r="AE1019" i="8"/>
  <c r="AE1013" i="8"/>
  <c r="AC866" i="8"/>
  <c r="AB862" i="8"/>
  <c r="Z852" i="8"/>
  <c r="AB1063" i="8"/>
  <c r="AD1005" i="8"/>
  <c r="AA913" i="8"/>
  <c r="AE663" i="8"/>
  <c r="Z1073" i="8"/>
  <c r="AC957" i="8"/>
  <c r="AD648" i="8"/>
  <c r="Z840" i="8"/>
  <c r="AE892" i="8"/>
  <c r="AB923" i="8"/>
  <c r="Z995" i="8"/>
  <c r="AD1006" i="8"/>
  <c r="AE911" i="8"/>
  <c r="AB874" i="8"/>
  <c r="AC849" i="8"/>
  <c r="AE771" i="8"/>
  <c r="AA870" i="8"/>
  <c r="AC742" i="8"/>
  <c r="AA757" i="8"/>
  <c r="AD915" i="8"/>
  <c r="AC1057" i="8"/>
  <c r="AD1026" i="8"/>
  <c r="AD987" i="8"/>
  <c r="AE954" i="8"/>
  <c r="AB630" i="8"/>
  <c r="AD836" i="8"/>
  <c r="AA890" i="8"/>
  <c r="AD920" i="8"/>
  <c r="AD973" i="8"/>
  <c r="Z893" i="8"/>
  <c r="AD1078" i="8"/>
  <c r="AC1046" i="8"/>
  <c r="Z1037" i="8"/>
  <c r="AC921" i="8"/>
  <c r="AD974" i="8"/>
  <c r="AA942" i="8"/>
  <c r="AD972" i="8"/>
  <c r="AD765" i="8"/>
  <c r="AA977" i="8"/>
  <c r="AB854" i="8"/>
  <c r="AD1003" i="8"/>
  <c r="AA888" i="8"/>
  <c r="Z856" i="8"/>
  <c r="AE908" i="8"/>
  <c r="AB939" i="8"/>
  <c r="Z617" i="8"/>
  <c r="AD1041" i="8"/>
  <c r="AB1065" i="8"/>
  <c r="AA1033" i="8"/>
  <c r="AC993" i="8"/>
  <c r="AB961" i="8"/>
  <c r="AA665" i="8"/>
  <c r="Z877" i="8"/>
  <c r="AD1074" i="8"/>
  <c r="AC842" i="8"/>
  <c r="AC722" i="8"/>
  <c r="AC917" i="8"/>
  <c r="AC702" i="8"/>
  <c r="AA938" i="8"/>
  <c r="AE981" i="8"/>
  <c r="AD733" i="8"/>
  <c r="AC884" i="8"/>
  <c r="Z855" i="8"/>
  <c r="Z743" i="8"/>
  <c r="AA763" i="8"/>
  <c r="AA851" i="8"/>
  <c r="Z907" i="8"/>
  <c r="Z795" i="8"/>
  <c r="AC809" i="8"/>
  <c r="AB773" i="8"/>
  <c r="AD761" i="8"/>
  <c r="AE678" i="8"/>
  <c r="AC596" i="8"/>
  <c r="AD682" i="8"/>
  <c r="Z851" i="8"/>
  <c r="Z739" i="8"/>
  <c r="AD653" i="8"/>
  <c r="AA731" i="8"/>
  <c r="AE889" i="8"/>
  <c r="AD945" i="8"/>
  <c r="AD833" i="8"/>
  <c r="Z663" i="8"/>
  <c r="AB520" i="8"/>
  <c r="Z603" i="8"/>
  <c r="Z593" i="8"/>
  <c r="AA837" i="8"/>
  <c r="AD725" i="8"/>
  <c r="AA635" i="8"/>
  <c r="AB354" i="8"/>
  <c r="AC876" i="8"/>
  <c r="AB932" i="8"/>
  <c r="AB820" i="8"/>
  <c r="Z649" i="8"/>
  <c r="AA699" i="8"/>
  <c r="AE520" i="8"/>
  <c r="AC705" i="8"/>
  <c r="AD675" i="8"/>
  <c r="AA710" i="8"/>
  <c r="AB755" i="8"/>
  <c r="AC808" i="8"/>
  <c r="AC627" i="8"/>
  <c r="AE611" i="8"/>
  <c r="Z555" i="8"/>
  <c r="AD605" i="8"/>
  <c r="AA485" i="8"/>
  <c r="AC725" i="8"/>
  <c r="Z781" i="8"/>
  <c r="AA730" i="8"/>
  <c r="AB775" i="8"/>
  <c r="AA743" i="8"/>
  <c r="AE631" i="8"/>
  <c r="AE597" i="8"/>
  <c r="AA491" i="8"/>
  <c r="AC829" i="8"/>
  <c r="AE658" i="8"/>
  <c r="AD591" i="8"/>
  <c r="AC663" i="8"/>
  <c r="Z569" i="8"/>
  <c r="AC676" i="8"/>
  <c r="AC564" i="8"/>
  <c r="AC616" i="8"/>
  <c r="AB556" i="8"/>
  <c r="AD755" i="8"/>
  <c r="AA790" i="8"/>
  <c r="AC548" i="8"/>
  <c r="AD664" i="8"/>
  <c r="AA606" i="8"/>
  <c r="AC606" i="8"/>
  <c r="AC544" i="8"/>
  <c r="AC572" i="8"/>
  <c r="AA596" i="8"/>
  <c r="AC805" i="8"/>
  <c r="AC615" i="8"/>
  <c r="AA810" i="8"/>
  <c r="AE632" i="8"/>
  <c r="AA823" i="8"/>
  <c r="AD594" i="8"/>
  <c r="AB500" i="8"/>
  <c r="AC592" i="8"/>
  <c r="AC825" i="8"/>
  <c r="AA740" i="8"/>
  <c r="AB710" i="8"/>
  <c r="AE744" i="8"/>
  <c r="AC659" i="8"/>
  <c r="AD704" i="8"/>
  <c r="AC672" i="8"/>
  <c r="AD415" i="8"/>
  <c r="AA559" i="8"/>
  <c r="AC612" i="8"/>
  <c r="Z551" i="8"/>
  <c r="AA760" i="8"/>
  <c r="AE674" i="8"/>
  <c r="AB730" i="8"/>
  <c r="AE764" i="8"/>
  <c r="AD724" i="8"/>
  <c r="AC692" i="8"/>
  <c r="AC532" i="8"/>
  <c r="AB382" i="8"/>
  <c r="Z575" i="8"/>
  <c r="AE582" i="8"/>
  <c r="AC523" i="8"/>
  <c r="AD462" i="8"/>
  <c r="AC386" i="8"/>
  <c r="AD380" i="8"/>
  <c r="AB399" i="8"/>
  <c r="AD496" i="8"/>
  <c r="AB475" i="8"/>
  <c r="AE453" i="8"/>
  <c r="AC589" i="8"/>
  <c r="AA492" i="8"/>
  <c r="AA482" i="8"/>
  <c r="AE887" i="8"/>
  <c r="AB1100" i="8"/>
  <c r="AB846" i="8"/>
  <c r="AA685" i="8"/>
  <c r="AB841" i="8"/>
  <c r="AE1089" i="8"/>
  <c r="AC1016" i="8"/>
  <c r="AA1082" i="8"/>
  <c r="AB1036" i="8"/>
  <c r="AA965" i="8"/>
  <c r="AE968" i="8"/>
  <c r="AB994" i="8"/>
  <c r="AE1119" i="8"/>
  <c r="AB986" i="8"/>
  <c r="Z664" i="8"/>
  <c r="Z980" i="8"/>
  <c r="AB808" i="8"/>
  <c r="Z1054" i="8"/>
  <c r="AA1072" i="8"/>
  <c r="AA701" i="8"/>
  <c r="AB967" i="8"/>
  <c r="AC1062" i="8"/>
  <c r="AC1122" i="8"/>
  <c r="AD963" i="8"/>
  <c r="AD1062" i="8"/>
  <c r="AD958" i="8"/>
  <c r="Z621" i="8"/>
  <c r="AA1030" i="8"/>
  <c r="Z1007" i="8"/>
  <c r="AD1095" i="8"/>
  <c r="AC915" i="8"/>
  <c r="AD1016" i="8"/>
  <c r="AA845" i="8"/>
  <c r="AE1005" i="8"/>
  <c r="AC1051" i="8"/>
  <c r="Z1047" i="8"/>
  <c r="AA1009" i="8"/>
  <c r="AA990" i="8"/>
  <c r="AD1052" i="8"/>
  <c r="AD883" i="8"/>
  <c r="Z989" i="8"/>
  <c r="AC1049" i="8"/>
  <c r="AC870" i="8"/>
  <c r="AD1018" i="8"/>
  <c r="AE1071" i="8"/>
  <c r="AE959" i="8"/>
  <c r="AB1062" i="8"/>
  <c r="AB922" i="8"/>
  <c r="AE946" i="8"/>
  <c r="AC861" i="8"/>
  <c r="Z1000" i="8"/>
  <c r="AD914" i="8"/>
  <c r="AD818" i="8"/>
  <c r="AC967" i="8"/>
  <c r="AA882" i="8"/>
  <c r="AB689" i="8"/>
  <c r="AD912" i="8"/>
  <c r="AE811" i="8"/>
  <c r="AD909" i="8"/>
  <c r="Z559" i="8"/>
  <c r="AB991" i="8"/>
  <c r="AA1049" i="8"/>
  <c r="AA869" i="8"/>
  <c r="AD1039" i="8"/>
  <c r="AA825" i="8"/>
  <c r="AA924" i="8"/>
  <c r="AD838" i="8"/>
  <c r="AB977" i="8"/>
  <c r="Z892" i="8"/>
  <c r="AA729" i="8"/>
  <c r="AE944" i="8"/>
  <c r="AC859" i="8"/>
  <c r="AB975" i="8"/>
  <c r="Z890" i="8"/>
  <c r="AA689" i="8"/>
  <c r="Z787" i="8"/>
  <c r="Z1050" i="8"/>
  <c r="Z873" i="8"/>
  <c r="Z982" i="8"/>
  <c r="AE1046" i="8"/>
  <c r="AE859" i="8"/>
  <c r="Z1016" i="8"/>
  <c r="AA1069" i="8"/>
  <c r="AA949" i="8"/>
  <c r="AD1059" i="8"/>
  <c r="AD911" i="8"/>
  <c r="AA928" i="8"/>
  <c r="Z896" i="8"/>
  <c r="AC863" i="8"/>
  <c r="AA705" i="8"/>
  <c r="Z819" i="8"/>
  <c r="AA895" i="8"/>
  <c r="AD865" i="8"/>
  <c r="AD753" i="8"/>
  <c r="AB574" i="8"/>
  <c r="Z1003" i="8"/>
  <c r="AD826" i="8"/>
  <c r="AB720" i="8"/>
  <c r="AB609" i="8"/>
  <c r="AD969" i="8"/>
  <c r="Z687" i="8"/>
  <c r="Z774" i="8"/>
  <c r="AD576" i="8"/>
  <c r="AB725" i="8"/>
  <c r="AD861" i="8"/>
  <c r="AB664" i="8"/>
  <c r="AC816" i="8"/>
  <c r="AD762" i="8"/>
  <c r="Z871" i="8"/>
  <c r="AD673" i="8"/>
  <c r="AA668" i="8"/>
  <c r="Z672" i="8"/>
  <c r="AB848" i="8"/>
  <c r="AC650" i="8"/>
  <c r="AD747" i="8"/>
  <c r="AA563" i="8"/>
  <c r="AA887" i="8"/>
  <c r="AD857" i="8"/>
  <c r="AD745" i="8"/>
  <c r="AB822" i="8"/>
  <c r="AC801" i="8"/>
  <c r="AC599" i="8"/>
  <c r="AB686" i="8"/>
  <c r="AE720" i="8"/>
  <c r="AA819" i="8"/>
  <c r="AB484" i="8"/>
  <c r="AC588" i="8"/>
  <c r="AB650" i="8"/>
  <c r="AB706" i="8"/>
  <c r="AE740" i="8"/>
  <c r="AD700" i="8"/>
  <c r="AE753" i="8"/>
  <c r="AD610" i="8"/>
  <c r="AD588" i="8"/>
  <c r="AB636" i="8"/>
  <c r="AC493" i="8"/>
  <c r="AE754" i="8"/>
  <c r="Z725" i="8"/>
  <c r="AE813" i="8"/>
  <c r="AE872" i="8"/>
  <c r="AD931" i="8"/>
  <c r="AD926" i="8"/>
  <c r="AE1021" i="8"/>
  <c r="AA1073" i="8"/>
  <c r="AB1015" i="8"/>
  <c r="AC841" i="8"/>
  <c r="AB1068" i="8"/>
  <c r="AD1031" i="8"/>
  <c r="Z647" i="8"/>
  <c r="AD1008" i="8"/>
  <c r="AA935" i="8"/>
  <c r="AD1049" i="8"/>
  <c r="AE1000" i="8"/>
  <c r="AE1088" i="8"/>
  <c r="AD1092" i="8"/>
  <c r="Z838" i="8"/>
  <c r="AB926" i="8"/>
  <c r="AA1060" i="8"/>
  <c r="AB1029" i="8"/>
  <c r="AE993" i="8"/>
  <c r="Z965" i="8"/>
  <c r="AA872" i="8"/>
  <c r="AB925" i="8"/>
  <c r="AA978" i="8"/>
  <c r="Z732" i="8"/>
  <c r="AD837" i="8"/>
  <c r="Z792" i="8"/>
  <c r="AE1059" i="8"/>
  <c r="AB1050" i="8"/>
  <c r="AE934" i="8"/>
  <c r="Z988" i="8"/>
  <c r="AD902" i="8"/>
  <c r="AC955" i="8"/>
  <c r="AE637" i="8"/>
  <c r="AD900" i="8"/>
  <c r="AD1060" i="8"/>
  <c r="AE1002" i="8"/>
  <c r="AC902" i="8"/>
  <c r="AE558" i="8"/>
  <c r="AB1070" i="8"/>
  <c r="AB954" i="8"/>
  <c r="AC869" i="8"/>
  <c r="AD922" i="8"/>
  <c r="AC975" i="8"/>
  <c r="AB721" i="8"/>
  <c r="AA833" i="8"/>
  <c r="AC603" i="8"/>
  <c r="AA1024" i="8"/>
  <c r="AD984" i="8"/>
  <c r="AC858" i="8"/>
  <c r="AD834" i="8"/>
  <c r="AB889" i="8"/>
  <c r="AE856" i="8"/>
  <c r="AB645" i="8"/>
  <c r="AD1021" i="8"/>
  <c r="AB1045" i="8"/>
  <c r="AA1013" i="8"/>
  <c r="AC973" i="8"/>
  <c r="AB713" i="8"/>
  <c r="AA994" i="8"/>
  <c r="Z796" i="8"/>
  <c r="AC864" i="8"/>
  <c r="Z1014" i="8"/>
  <c r="AD839" i="8"/>
  <c r="AB934" i="8"/>
  <c r="AD1023" i="8"/>
  <c r="AB793" i="8"/>
  <c r="Z876" i="8"/>
  <c r="AC843" i="8"/>
  <c r="Z874" i="8"/>
  <c r="AE945" i="8"/>
  <c r="Z1051" i="8"/>
  <c r="AA1020" i="8"/>
  <c r="AD971" i="8"/>
  <c r="Z1033" i="8"/>
  <c r="AC826" i="8"/>
  <c r="AB885" i="8"/>
  <c r="AE852" i="8"/>
  <c r="AB883" i="8"/>
  <c r="AE969" i="8"/>
  <c r="AD698" i="8"/>
  <c r="AB828" i="8"/>
  <c r="AD657" i="8"/>
  <c r="Z801" i="8"/>
  <c r="AC936" i="8"/>
  <c r="AA789" i="8"/>
  <c r="AD709" i="8"/>
  <c r="AA641" i="8"/>
  <c r="Z959" i="8"/>
  <c r="AE655" i="8"/>
  <c r="AB676" i="8"/>
  <c r="AD688" i="8"/>
  <c r="AC880" i="8"/>
  <c r="AB936" i="8"/>
  <c r="AB824" i="8"/>
  <c r="Z769" i="8"/>
  <c r="AC645" i="8"/>
  <c r="AA975" i="8"/>
  <c r="Z720" i="8"/>
  <c r="AB860" i="8"/>
  <c r="AB748" i="8"/>
  <c r="AE805" i="8"/>
  <c r="AC952" i="8"/>
  <c r="Z923" i="8"/>
  <c r="Z811" i="8"/>
  <c r="AB662" i="8"/>
  <c r="AA574" i="8"/>
  <c r="AE961" i="8"/>
  <c r="AD666" i="8"/>
  <c r="Z847" i="8"/>
  <c r="Z735" i="8"/>
  <c r="Z737" i="8"/>
  <c r="AE790" i="8"/>
  <c r="AC553" i="8"/>
  <c r="Z761" i="8"/>
  <c r="AC795" i="8"/>
  <c r="AC575" i="8"/>
  <c r="Z670" i="8"/>
  <c r="AA723" i="8"/>
  <c r="Z580" i="8"/>
  <c r="AC358" i="8"/>
  <c r="AE577" i="8"/>
  <c r="AC617" i="8"/>
  <c r="AE810" i="8"/>
  <c r="AB634" i="8"/>
  <c r="AD695" i="8"/>
  <c r="AC643" i="8"/>
  <c r="Z690" i="8"/>
  <c r="AE657" i="8"/>
  <c r="Z600" i="8"/>
  <c r="Z578" i="8"/>
  <c r="AD625" i="8"/>
  <c r="AA744" i="8"/>
  <c r="AE748" i="8"/>
  <c r="Z794" i="8"/>
  <c r="AE761" i="8"/>
  <c r="AD618" i="8"/>
  <c r="AD596" i="8"/>
  <c r="AB447" i="8"/>
  <c r="AD416" i="8"/>
  <c r="AB670" i="8"/>
  <c r="AE704" i="8"/>
  <c r="Z750" i="8"/>
  <c r="AA803" i="8"/>
  <c r="AD574" i="8"/>
  <c r="Z638" i="8"/>
  <c r="AB600" i="8"/>
  <c r="AB546" i="8"/>
  <c r="AA720" i="8"/>
  <c r="AD775" i="8"/>
  <c r="AB690" i="8"/>
  <c r="AE724" i="8"/>
  <c r="Z770" i="8"/>
  <c r="AD684" i="8"/>
  <c r="AB652" i="8"/>
  <c r="AC626" i="8"/>
  <c r="AD572" i="8"/>
  <c r="AB620" i="8"/>
  <c r="Z496" i="8"/>
  <c r="AE654" i="8"/>
  <c r="AD795" i="8"/>
  <c r="AD575" i="8"/>
  <c r="Z790" i="8"/>
  <c r="AD545" i="8"/>
  <c r="AE757" i="8"/>
  <c r="AD614" i="8"/>
  <c r="AD592" i="8"/>
  <c r="Z382" i="8"/>
  <c r="AC525" i="8"/>
  <c r="AE541" i="8"/>
  <c r="AD815" i="8"/>
  <c r="AD643" i="8"/>
  <c r="AC679" i="8"/>
  <c r="Z810" i="8"/>
  <c r="AE777" i="8"/>
  <c r="AD634" i="8"/>
  <c r="AD612" i="8"/>
  <c r="AB524" i="8"/>
  <c r="AC266" i="8"/>
  <c r="AD423" i="8"/>
  <c r="AB330" i="8"/>
  <c r="AA467" i="8"/>
  <c r="AA516" i="8"/>
  <c r="AC502" i="8"/>
  <c r="AA530" i="8"/>
  <c r="AC471" i="8"/>
  <c r="AB537" i="8"/>
  <c r="Z461" i="8"/>
  <c r="AA396" i="8"/>
  <c r="AE316" i="8"/>
  <c r="AA1011" i="8"/>
  <c r="AA1070" i="8"/>
  <c r="Z1039" i="8"/>
  <c r="AC979" i="8"/>
  <c r="AC802" i="8"/>
  <c r="AD1057" i="8"/>
  <c r="AB1079" i="8"/>
  <c r="AA985" i="8"/>
  <c r="AD1063" i="8"/>
  <c r="AC883" i="8"/>
  <c r="AD832" i="8"/>
  <c r="AA1035" i="8"/>
  <c r="Z905" i="8"/>
  <c r="AC996" i="8"/>
  <c r="AD894" i="8"/>
  <c r="AC1118" i="8"/>
  <c r="AC1099" i="8"/>
  <c r="AD1032" i="8"/>
  <c r="AC1029" i="8"/>
  <c r="AA916" i="8"/>
  <c r="Z882" i="8"/>
  <c r="AC937" i="8"/>
  <c r="AB1080" i="8"/>
  <c r="AB878" i="8"/>
  <c r="AD923" i="8"/>
  <c r="AB873" i="8"/>
  <c r="AC1096" i="8"/>
  <c r="Z1070" i="8"/>
  <c r="AD871" i="8"/>
  <c r="AB1010" i="8"/>
  <c r="AA821" i="8"/>
  <c r="AA1040" i="8"/>
  <c r="AA1043" i="8"/>
  <c r="AC1048" i="8"/>
  <c r="AD1116" i="8"/>
  <c r="AB1004" i="8"/>
  <c r="Z1085" i="8"/>
  <c r="AE904" i="8"/>
  <c r="Z1042" i="8"/>
  <c r="Z841" i="8"/>
  <c r="AD951" i="8"/>
  <c r="AE1038" i="8"/>
  <c r="AB813" i="8"/>
  <c r="Z1008" i="8"/>
  <c r="AA1061" i="8"/>
  <c r="AA917" i="8"/>
  <c r="AD1051" i="8"/>
  <c r="AD879" i="8"/>
  <c r="AA936" i="8"/>
  <c r="AE850" i="8"/>
  <c r="AB989" i="8"/>
  <c r="Z904" i="8"/>
  <c r="AA777" i="8"/>
  <c r="AE956" i="8"/>
  <c r="AC871" i="8"/>
  <c r="AD645" i="8"/>
  <c r="Z902" i="8"/>
  <c r="AE747" i="8"/>
  <c r="AE799" i="8"/>
  <c r="AD1070" i="8"/>
  <c r="AD955" i="8"/>
  <c r="AC1038" i="8"/>
  <c r="Z808" i="8"/>
  <c r="Z1029" i="8"/>
  <c r="AC658" i="8"/>
  <c r="AC913" i="8"/>
  <c r="AD814" i="8"/>
  <c r="AD966" i="8"/>
  <c r="AB881" i="8"/>
  <c r="AC686" i="8"/>
  <c r="AA934" i="8"/>
  <c r="AE848" i="8"/>
  <c r="AD964" i="8"/>
  <c r="AB879" i="8"/>
  <c r="AA967" i="8"/>
  <c r="AD701" i="8"/>
  <c r="AB1039" i="8"/>
  <c r="AB821" i="8"/>
  <c r="Z941" i="8"/>
  <c r="AA1036" i="8"/>
  <c r="AD770" i="8"/>
  <c r="AE942" i="8"/>
  <c r="AC857" i="8"/>
  <c r="Z996" i="8"/>
  <c r="AD910" i="8"/>
  <c r="AE803" i="8"/>
  <c r="AC963" i="8"/>
  <c r="AA878" i="8"/>
  <c r="AB673" i="8"/>
  <c r="AD908" i="8"/>
  <c r="AA785" i="8"/>
  <c r="AD877" i="8"/>
  <c r="Z1043" i="8"/>
  <c r="Z845" i="8"/>
  <c r="AA1012" i="8"/>
  <c r="AD1066" i="8"/>
  <c r="AD939" i="8"/>
  <c r="AC1034" i="8"/>
  <c r="Z744" i="8"/>
  <c r="Z1025" i="8"/>
  <c r="AE994" i="8"/>
  <c r="AC909" i="8"/>
  <c r="AD798" i="8"/>
  <c r="AD962" i="8"/>
  <c r="AB877" i="8"/>
  <c r="AC670" i="8"/>
  <c r="AA930" i="8"/>
  <c r="AE844" i="8"/>
  <c r="AD960" i="8"/>
  <c r="AB875" i="8"/>
  <c r="AE949" i="8"/>
  <c r="AD669" i="8"/>
  <c r="AB1035" i="8"/>
  <c r="AE759" i="8"/>
  <c r="Z925" i="8"/>
  <c r="AA1032" i="8"/>
  <c r="AD706" i="8"/>
  <c r="AD1000" i="8"/>
  <c r="AC1054" i="8"/>
  <c r="AC890" i="8"/>
  <c r="Z1045" i="8"/>
  <c r="Z853" i="8"/>
  <c r="AC929" i="8"/>
  <c r="AA844" i="8"/>
  <c r="AD982" i="8"/>
  <c r="AB897" i="8"/>
  <c r="AC750" i="8"/>
  <c r="AA950" i="8"/>
  <c r="AE864" i="8"/>
  <c r="AE551" i="8"/>
  <c r="AB895" i="8"/>
  <c r="AE715" i="8"/>
  <c r="AD829" i="8"/>
  <c r="AD1044" i="8"/>
  <c r="AD851" i="8"/>
  <c r="AB962" i="8"/>
  <c r="AC1041" i="8"/>
  <c r="AA838" i="8"/>
  <c r="AD1010" i="8"/>
  <c r="AE1063" i="8"/>
  <c r="AE927" i="8"/>
  <c r="AB1054" i="8"/>
  <c r="AB890" i="8"/>
  <c r="AE938" i="8"/>
  <c r="AC853" i="8"/>
  <c r="Z992" i="8"/>
  <c r="AD906" i="8"/>
  <c r="AE787" i="8"/>
  <c r="AC959" i="8"/>
  <c r="AA874" i="8"/>
  <c r="AB657" i="8"/>
  <c r="AD904" i="8"/>
  <c r="AA769" i="8"/>
  <c r="AD845" i="8"/>
  <c r="AA471" i="8"/>
  <c r="AE905" i="8"/>
  <c r="Z784" i="8"/>
  <c r="AD961" i="8"/>
  <c r="AB876" i="8"/>
  <c r="AC666" i="8"/>
  <c r="AB764" i="8"/>
  <c r="Z679" i="8"/>
  <c r="AC689" i="8"/>
  <c r="Z710" i="8"/>
  <c r="AE617" i="8"/>
  <c r="AE957" i="8"/>
  <c r="AC872" i="8"/>
  <c r="AA650" i="8"/>
  <c r="AB928" i="8"/>
  <c r="Z843" i="8"/>
  <c r="AB816" i="8"/>
  <c r="Z731" i="8"/>
  <c r="AC644" i="8"/>
  <c r="Z705" i="8"/>
  <c r="AA667" i="8"/>
  <c r="AE482" i="8"/>
  <c r="AB980" i="8"/>
  <c r="Z895" i="8"/>
  <c r="AA741" i="8"/>
  <c r="Z783" i="8"/>
  <c r="AD697" i="8"/>
  <c r="AA764" i="8"/>
  <c r="AD641" i="8"/>
  <c r="AB516" i="8"/>
  <c r="AA987" i="8"/>
  <c r="AE901" i="8"/>
  <c r="Z768" i="8"/>
  <c r="AD957" i="8"/>
  <c r="AB872" i="8"/>
  <c r="Z650" i="8"/>
  <c r="AB760" i="8"/>
  <c r="Z675" i="8"/>
  <c r="AE670" i="8"/>
  <c r="Z678" i="8"/>
  <c r="AE585" i="8"/>
  <c r="AC619" i="8"/>
  <c r="AA911" i="8"/>
  <c r="AB805" i="8"/>
  <c r="Z967" i="8"/>
  <c r="AD881" i="8"/>
  <c r="AE687" i="8"/>
  <c r="AD769" i="8"/>
  <c r="AB684" i="8"/>
  <c r="AE710" i="8"/>
  <c r="AD752" i="8"/>
  <c r="AB551" i="8"/>
  <c r="AE973" i="8"/>
  <c r="AC888" i="8"/>
  <c r="AD714" i="8"/>
  <c r="AB944" i="8"/>
  <c r="Z859" i="8"/>
  <c r="AB832" i="8"/>
  <c r="Z747" i="8"/>
  <c r="AD661" i="8"/>
  <c r="Z833" i="8"/>
  <c r="AA795" i="8"/>
  <c r="AB592" i="8"/>
  <c r="AA983" i="8"/>
  <c r="AE897" i="8"/>
  <c r="Z752" i="8"/>
  <c r="AD953" i="8"/>
  <c r="AB868" i="8"/>
  <c r="AA614" i="8"/>
  <c r="AB756" i="8"/>
  <c r="Z671" i="8"/>
  <c r="AC657" i="8"/>
  <c r="AE644" i="8"/>
  <c r="AA548" i="8"/>
  <c r="AA812" i="8"/>
  <c r="AE726" i="8"/>
  <c r="AA638" i="8"/>
  <c r="AB782" i="8"/>
  <c r="Z697" i="8"/>
  <c r="AE816" i="8"/>
  <c r="AC731" i="8"/>
  <c r="Z645" i="8"/>
  <c r="AD776" i="8"/>
  <c r="AB691" i="8"/>
  <c r="AE829" i="8"/>
  <c r="AC744" i="8"/>
  <c r="AA659" i="8"/>
  <c r="AB601" i="8"/>
  <c r="AA633" i="8"/>
  <c r="Z527" i="8"/>
  <c r="AB579" i="8"/>
  <c r="AA599" i="8"/>
  <c r="Z627" i="8"/>
  <c r="AE501" i="8"/>
  <c r="AB549" i="8"/>
  <c r="AA832" i="8"/>
  <c r="AE746" i="8"/>
  <c r="AC661" i="8"/>
  <c r="AB802" i="8"/>
  <c r="Z717" i="8"/>
  <c r="AB602" i="8"/>
  <c r="AC751" i="8"/>
  <c r="AA666" i="8"/>
  <c r="AD796" i="8"/>
  <c r="AB711" i="8"/>
  <c r="AD579" i="8"/>
  <c r="AC764" i="8"/>
  <c r="AA679" i="8"/>
  <c r="AB621" i="8"/>
  <c r="Z479" i="8"/>
  <c r="AE567" i="8"/>
  <c r="AB599" i="8"/>
  <c r="AA619" i="8"/>
  <c r="AD469" i="8"/>
  <c r="AE559" i="8"/>
  <c r="Z473" i="8"/>
  <c r="Z573" i="8"/>
  <c r="AC765" i="8"/>
  <c r="AA680" i="8"/>
  <c r="Z821" i="8"/>
  <c r="AD735" i="8"/>
  <c r="AE649" i="8"/>
  <c r="AA770" i="8"/>
  <c r="AE684" i="8"/>
  <c r="AB815" i="8"/>
  <c r="Z730" i="8"/>
  <c r="AB643" i="8"/>
  <c r="AA783" i="8"/>
  <c r="AE697" i="8"/>
  <c r="AA337" i="8"/>
  <c r="AE549" i="8"/>
  <c r="AC586" i="8"/>
  <c r="Z618" i="8"/>
  <c r="AB462" i="8"/>
  <c r="AB544" i="8"/>
  <c r="AB580" i="8"/>
  <c r="AA510" i="8"/>
  <c r="AA384" i="8"/>
  <c r="Z777" i="8"/>
  <c r="AD691" i="8"/>
  <c r="AC811" i="8"/>
  <c r="AA726" i="8"/>
  <c r="AC636" i="8"/>
  <c r="AB771" i="8"/>
  <c r="Z686" i="8"/>
  <c r="AC824" i="8"/>
  <c r="AA739" i="8"/>
  <c r="AE653" i="8"/>
  <c r="Z596" i="8"/>
  <c r="AE627" i="8"/>
  <c r="AD505" i="8"/>
  <c r="Z574" i="8"/>
  <c r="AE593" i="8"/>
  <c r="AD621" i="8"/>
  <c r="AB468" i="8"/>
  <c r="AD506" i="8"/>
  <c r="AE826" i="8"/>
  <c r="AC741" i="8"/>
  <c r="AA656" i="8"/>
  <c r="Z797" i="8"/>
  <c r="AD711" i="8"/>
  <c r="Z581" i="8"/>
  <c r="AA746" i="8"/>
  <c r="AE660" i="8"/>
  <c r="AB791" i="8"/>
  <c r="Z706" i="8"/>
  <c r="AB555" i="8"/>
  <c r="AA759" i="8"/>
  <c r="AE673" i="8"/>
  <c r="Z616" i="8"/>
  <c r="Z437" i="8"/>
  <c r="AE560" i="8"/>
  <c r="Z594" i="8"/>
  <c r="AE613" i="8"/>
  <c r="AD404" i="8"/>
  <c r="AD552" i="8"/>
  <c r="AA536" i="8"/>
  <c r="AD553" i="8"/>
  <c r="AC761" i="8"/>
  <c r="AA676" i="8"/>
  <c r="Z817" i="8"/>
  <c r="AD731" i="8"/>
  <c r="AA645" i="8"/>
  <c r="AA766" i="8"/>
  <c r="AE680" i="8"/>
  <c r="AB811" i="8"/>
  <c r="Z726" i="8"/>
  <c r="AD635" i="8"/>
  <c r="AA779" i="8"/>
  <c r="AE693" i="8"/>
  <c r="Z636" i="8"/>
  <c r="AE537" i="8"/>
  <c r="AC582" i="8"/>
  <c r="Z614" i="8"/>
  <c r="Z405" i="8"/>
  <c r="AD529" i="8"/>
  <c r="AB576" i="8"/>
  <c r="AE477" i="8"/>
  <c r="AE240" i="8"/>
  <c r="AC781" i="8"/>
  <c r="AA696" i="8"/>
  <c r="Z837" i="8"/>
  <c r="AD751" i="8"/>
  <c r="AB666" i="8"/>
  <c r="AA786" i="8"/>
  <c r="AE700" i="8"/>
  <c r="AB488" i="8"/>
  <c r="Z746" i="8"/>
  <c r="AD660" i="8"/>
  <c r="AA799" i="8"/>
  <c r="AE713" i="8"/>
  <c r="AA590" i="8"/>
  <c r="AD570" i="8"/>
  <c r="AC602" i="8"/>
  <c r="Z634" i="8"/>
  <c r="AE529" i="8"/>
  <c r="AC568" i="8"/>
  <c r="AB596" i="8"/>
  <c r="AA580" i="8"/>
  <c r="Z450" i="8"/>
  <c r="AA604" i="8"/>
  <c r="AE544" i="8"/>
  <c r="AD443" i="8"/>
  <c r="AB487" i="8"/>
  <c r="AE506" i="8"/>
  <c r="Z552" i="8"/>
  <c r="AD463" i="8"/>
  <c r="AC490" i="8"/>
  <c r="AC326" i="8"/>
  <c r="AE450" i="8"/>
  <c r="AE634" i="8"/>
  <c r="AD533" i="8"/>
  <c r="AA490" i="8"/>
  <c r="Z518" i="8"/>
  <c r="AC537" i="8"/>
  <c r="AB414" i="8"/>
  <c r="AB497" i="8"/>
  <c r="AC526" i="8"/>
  <c r="AB518" i="8"/>
  <c r="AB464" i="8"/>
  <c r="AB271" i="8"/>
  <c r="AE610" i="8"/>
  <c r="AE248" i="8"/>
  <c r="AA463" i="8"/>
  <c r="Z494" i="8"/>
  <c r="AC513" i="8"/>
  <c r="AD558" i="8"/>
  <c r="AB472" i="8"/>
  <c r="AE499" i="8"/>
  <c r="AB423" i="8"/>
  <c r="AA341" i="8"/>
  <c r="AC246" i="8"/>
  <c r="AE566" i="8"/>
  <c r="AC507" i="8"/>
  <c r="AB535" i="8"/>
  <c r="Z406" i="8"/>
  <c r="Z468" i="8"/>
  <c r="AD514" i="8"/>
  <c r="AE543" i="8"/>
  <c r="Z561" i="8"/>
  <c r="AA415" i="8"/>
  <c r="AE323" i="8"/>
  <c r="AC629" i="8"/>
  <c r="AB512" i="8"/>
  <c r="AE484" i="8"/>
  <c r="AD512" i="8"/>
  <c r="AA532" i="8"/>
  <c r="Z393" i="8"/>
  <c r="Z231" i="8"/>
  <c r="AE380" i="8"/>
  <c r="AB489" i="8"/>
  <c r="AC518" i="8"/>
  <c r="Z497" i="8"/>
  <c r="AB432" i="8"/>
  <c r="AA374" i="8"/>
  <c r="AC395" i="8"/>
  <c r="AA407" i="8"/>
  <c r="AB436" i="8"/>
  <c r="AA464" i="8"/>
  <c r="AB375" i="8"/>
  <c r="AA477" i="8"/>
  <c r="AE209" i="8"/>
  <c r="Z253" i="8"/>
  <c r="AB450" i="8"/>
  <c r="AB506" i="8"/>
  <c r="AC447" i="8"/>
  <c r="AE308" i="8"/>
  <c r="AD363" i="8"/>
  <c r="Z403" i="8"/>
  <c r="AE430" i="8"/>
  <c r="Z448" i="8"/>
  <c r="AE374" i="8"/>
  <c r="AD340" i="8"/>
  <c r="AD169" i="8"/>
  <c r="AA478" i="8"/>
  <c r="AD523" i="8"/>
  <c r="AA277" i="8"/>
  <c r="AC376" i="8"/>
  <c r="AE390" i="8"/>
  <c r="AB420" i="8"/>
  <c r="AA448" i="8"/>
  <c r="AE315" i="8"/>
  <c r="AA445" i="8"/>
  <c r="AB323" i="8"/>
  <c r="AB304" i="8"/>
  <c r="Z429" i="8"/>
  <c r="Z501" i="8"/>
  <c r="AA442" i="8"/>
  <c r="AE251" i="8"/>
  <c r="AB342" i="8"/>
  <c r="AD397" i="8"/>
  <c r="AC425" i="8"/>
  <c r="Z440" i="8"/>
  <c r="AC255" i="8"/>
  <c r="AA297" i="8"/>
  <c r="AC202" i="8"/>
  <c r="Z478" i="8"/>
  <c r="AC419" i="8"/>
  <c r="AA431" i="8"/>
  <c r="AB460" i="8"/>
  <c r="AE367" i="8"/>
  <c r="AE402" i="8"/>
  <c r="Z396" i="8"/>
  <c r="AC168" i="8"/>
  <c r="Z391" i="8"/>
  <c r="AB530" i="8"/>
  <c r="Z385" i="8"/>
  <c r="AA385" i="8"/>
  <c r="AE397" i="8"/>
  <c r="Z427" i="8"/>
  <c r="AE454" i="8"/>
  <c r="AB346" i="8"/>
  <c r="AC458" i="8"/>
  <c r="AE352" i="8"/>
  <c r="AA275" i="8"/>
  <c r="AB390" i="8"/>
  <c r="AA433" i="8"/>
  <c r="AA368" i="8"/>
  <c r="AB156" i="8"/>
  <c r="AD256" i="8"/>
  <c r="AA294" i="8"/>
  <c r="Z262" i="8"/>
  <c r="AD389" i="8"/>
  <c r="AD279" i="8"/>
  <c r="AB272" i="8"/>
  <c r="AA146" i="8"/>
  <c r="AB387" i="8"/>
  <c r="AC430" i="8"/>
  <c r="Z380" i="8"/>
  <c r="AA249" i="8"/>
  <c r="AB287" i="8"/>
  <c r="AC254" i="8"/>
  <c r="AB384" i="8"/>
  <c r="AD271" i="8"/>
  <c r="Z267" i="8"/>
  <c r="AD168" i="8"/>
  <c r="AE193" i="8"/>
  <c r="AA397" i="8"/>
  <c r="AA332" i="8"/>
  <c r="AD346" i="8"/>
  <c r="AE360" i="8"/>
  <c r="AB363" i="8"/>
  <c r="AE341" i="8"/>
  <c r="Z339" i="8"/>
  <c r="AC296" i="8"/>
  <c r="AA248" i="8"/>
  <c r="AA417" i="8"/>
  <c r="AA352" i="8"/>
  <c r="AD366" i="8"/>
  <c r="AB140" i="8"/>
  <c r="AC251" i="8"/>
  <c r="AA367" i="8"/>
  <c r="AB368" i="8"/>
  <c r="AB232" i="8"/>
  <c r="AD197" i="8"/>
  <c r="AA437" i="8"/>
  <c r="AA372" i="8"/>
  <c r="Z199" i="8"/>
  <c r="AB267" i="8"/>
  <c r="AE304" i="8"/>
  <c r="AC279" i="8"/>
  <c r="AE129" i="8"/>
  <c r="AB290" i="8"/>
  <c r="Z283" i="8"/>
  <c r="AD171" i="8"/>
  <c r="Z404" i="8"/>
  <c r="AC446" i="8"/>
  <c r="AA298" i="8"/>
  <c r="AA253" i="8"/>
  <c r="AE291" i="8"/>
  <c r="AE324" i="8"/>
  <c r="AC311" i="8"/>
  <c r="AC243" i="8"/>
  <c r="AB314" i="8"/>
  <c r="AD309" i="8"/>
  <c r="AB169" i="8"/>
  <c r="AB293" i="8"/>
  <c r="AD230" i="8"/>
  <c r="AD144" i="8"/>
  <c r="Z294" i="8"/>
  <c r="AE303" i="8"/>
  <c r="Z343" i="8"/>
  <c r="AB302" i="8"/>
  <c r="AB152" i="8"/>
  <c r="AC244" i="8"/>
  <c r="AB268" i="8"/>
  <c r="AA268" i="8"/>
  <c r="AD185" i="8"/>
  <c r="AA1031" i="8"/>
  <c r="Z257" i="8"/>
  <c r="AC284" i="8"/>
  <c r="AB308" i="8"/>
  <c r="AB160" i="8"/>
  <c r="AB305" i="8"/>
  <c r="AA140" i="8"/>
  <c r="AB191" i="8"/>
  <c r="Z309" i="8"/>
  <c r="Z179" i="8"/>
  <c r="AA944" i="8"/>
  <c r="AE858" i="8"/>
  <c r="AB997" i="8"/>
  <c r="Z912" i="8"/>
  <c r="AA809" i="8"/>
  <c r="AE964" i="8"/>
  <c r="AC879" i="8"/>
  <c r="AD678" i="8"/>
  <c r="Z910" i="8"/>
  <c r="AC790" i="8"/>
  <c r="AB888" i="8"/>
  <c r="AB1044" i="8"/>
  <c r="AB850" i="8"/>
  <c r="AC1013" i="8"/>
  <c r="Z1068" i="8"/>
  <c r="Z945" i="8"/>
  <c r="AE1035" i="8"/>
  <c r="AB765" i="8"/>
  <c r="AB1026" i="8"/>
  <c r="AD493" i="8"/>
  <c r="AE910" i="8"/>
  <c r="Z804" i="8"/>
  <c r="Z964" i="8"/>
  <c r="AD878" i="8"/>
  <c r="AE675" i="8"/>
  <c r="AC931" i="8"/>
  <c r="AA846" i="8"/>
  <c r="Z962" i="8"/>
  <c r="AD876" i="8"/>
  <c r="AC956" i="8"/>
  <c r="AB680" i="8"/>
  <c r="Z1011" i="8"/>
  <c r="AC1065" i="8"/>
  <c r="AC934" i="8"/>
  <c r="AD1034" i="8"/>
  <c r="AA749" i="8"/>
  <c r="AB1002" i="8"/>
  <c r="AB1078" i="8"/>
  <c r="AD983" i="8"/>
  <c r="AE962" i="8"/>
  <c r="AC877" i="8"/>
  <c r="AD670" i="8"/>
  <c r="AD930" i="8"/>
  <c r="AB845" i="8"/>
  <c r="AC983" i="8"/>
  <c r="AA898" i="8"/>
  <c r="AB753" i="8"/>
  <c r="AD928" i="8"/>
  <c r="AB843" i="8"/>
  <c r="AD746" i="8"/>
  <c r="AB508" i="8"/>
  <c r="AB1003" i="8"/>
  <c r="Z1031" i="8"/>
  <c r="AC690" i="8"/>
  <c r="AE998" i="8"/>
  <c r="AD1054" i="8"/>
  <c r="AD891" i="8"/>
  <c r="AC1022" i="8"/>
  <c r="AB1098" i="8"/>
  <c r="Z1013" i="8"/>
  <c r="AE982" i="8"/>
  <c r="AC897" i="8"/>
  <c r="AD750" i="8"/>
  <c r="AD950" i="8"/>
  <c r="AB865" i="8"/>
  <c r="AE565" i="8"/>
  <c r="AA918" i="8"/>
  <c r="Z828" i="8"/>
  <c r="AD948" i="8"/>
  <c r="AB863" i="8"/>
  <c r="AA903" i="8"/>
  <c r="AD811" i="8"/>
  <c r="AD1012" i="8"/>
  <c r="AB1040" i="8"/>
  <c r="AB831" i="8"/>
  <c r="AC1009" i="8"/>
  <c r="Z1064" i="8"/>
  <c r="Z929" i="8"/>
  <c r="AE1031" i="8"/>
  <c r="AB701" i="8"/>
  <c r="AB1022" i="8"/>
  <c r="AA992" i="8"/>
  <c r="AE906" i="8"/>
  <c r="Z788" i="8"/>
  <c r="Z960" i="8"/>
  <c r="AD874" i="8"/>
  <c r="AE659" i="8"/>
  <c r="AC927" i="8"/>
  <c r="AA842" i="8"/>
  <c r="Z958" i="8"/>
  <c r="AD872" i="8"/>
  <c r="AA939" i="8"/>
  <c r="AC647" i="8"/>
  <c r="AA959" i="8"/>
  <c r="AE873" i="8"/>
  <c r="Z656" i="8"/>
  <c r="AD929" i="8"/>
  <c r="AB844" i="8"/>
  <c r="AD817" i="8"/>
  <c r="AB732" i="8"/>
  <c r="Z646" i="8"/>
  <c r="AD715" i="8"/>
  <c r="AE677" i="8"/>
  <c r="AC456" i="8"/>
  <c r="AE925" i="8"/>
  <c r="AC840" i="8"/>
  <c r="AD981" i="8"/>
  <c r="AB896" i="8"/>
  <c r="AC746" i="8"/>
  <c r="AB784" i="8"/>
  <c r="Z699" i="8"/>
  <c r="AE766" i="8"/>
  <c r="AA654" i="8"/>
  <c r="AA552" i="8"/>
  <c r="AD730" i="8"/>
  <c r="AB948" i="8"/>
  <c r="Z863" i="8"/>
  <c r="Z410" i="8"/>
  <c r="Z751" i="8"/>
  <c r="AD665" i="8"/>
  <c r="AE620" i="8"/>
  <c r="AA827" i="8"/>
  <c r="AB624" i="8"/>
  <c r="AA955" i="8"/>
  <c r="AE869" i="8"/>
  <c r="AA634" i="8"/>
  <c r="AD925" i="8"/>
  <c r="AB840" i="8"/>
  <c r="AD813" i="8"/>
  <c r="AB728" i="8"/>
  <c r="AE640" i="8"/>
  <c r="AD683" i="8"/>
  <c r="AD644" i="8"/>
  <c r="AD371" i="8"/>
  <c r="AC964" i="8"/>
  <c r="AA879" i="8"/>
  <c r="AB677" i="8"/>
  <c r="Z935" i="8"/>
  <c r="AD849" i="8"/>
  <c r="Z823" i="8"/>
  <c r="AD737" i="8"/>
  <c r="Z652" i="8"/>
  <c r="AB758" i="8"/>
  <c r="AC720" i="8"/>
  <c r="AE606" i="8"/>
  <c r="AE941" i="8"/>
  <c r="AC856" i="8"/>
  <c r="AD997" i="8"/>
  <c r="AB912" i="8"/>
  <c r="AC810" i="8"/>
  <c r="AB800" i="8"/>
  <c r="Z715" i="8"/>
  <c r="AE830" i="8"/>
  <c r="AA782" i="8"/>
  <c r="AC566" i="8"/>
  <c r="AE795" i="8"/>
  <c r="AA951" i="8"/>
  <c r="AE865" i="8"/>
  <c r="AD571" i="8"/>
  <c r="AD921" i="8"/>
  <c r="AB835" i="8"/>
  <c r="AD809" i="8"/>
  <c r="AB724" i="8"/>
  <c r="AC631" i="8"/>
  <c r="AB651" i="8"/>
  <c r="AD451" i="8"/>
  <c r="Z460" i="8"/>
  <c r="AA780" i="8"/>
  <c r="AE694" i="8"/>
  <c r="AD835" i="8"/>
  <c r="AB750" i="8"/>
  <c r="Z665" i="8"/>
  <c r="AE784" i="8"/>
  <c r="AC699" i="8"/>
  <c r="AC464" i="8"/>
  <c r="AD744" i="8"/>
  <c r="AB659" i="8"/>
  <c r="AE797" i="8"/>
  <c r="AC712" i="8"/>
  <c r="AE584" i="8"/>
  <c r="AB569" i="8"/>
  <c r="AA601" i="8"/>
  <c r="AD632" i="8"/>
  <c r="AC524" i="8"/>
  <c r="AA567" i="8"/>
  <c r="Z595" i="8"/>
  <c r="AE574" i="8"/>
  <c r="AE456" i="8"/>
  <c r="AA800" i="8"/>
  <c r="AE714" i="8"/>
  <c r="AA594" i="8"/>
  <c r="AB770" i="8"/>
  <c r="Z685" i="8"/>
  <c r="AE804" i="8"/>
  <c r="AC719" i="8"/>
  <c r="AE612" i="8"/>
  <c r="AD764" i="8"/>
  <c r="AB679" i="8"/>
  <c r="AE817" i="8"/>
  <c r="AC732" i="8"/>
  <c r="AA646" i="8"/>
  <c r="AB589" i="8"/>
  <c r="AA621" i="8"/>
  <c r="AE478" i="8"/>
  <c r="AB567" i="8"/>
  <c r="AA587" i="8"/>
  <c r="Z615" i="8"/>
  <c r="AC649" i="8"/>
  <c r="AB419" i="8"/>
  <c r="AE818" i="8"/>
  <c r="AC733" i="8"/>
  <c r="AB647" i="8"/>
  <c r="Z789" i="8"/>
  <c r="AD703" i="8"/>
  <c r="AA531" i="8"/>
  <c r="AA738" i="8"/>
  <c r="AD652" i="8"/>
  <c r="AB783" i="8"/>
  <c r="Z698" i="8"/>
  <c r="AC338" i="8"/>
  <c r="AA751" i="8"/>
  <c r="AE665" i="8"/>
  <c r="Z608" i="8"/>
  <c r="AE639" i="8"/>
  <c r="AD549" i="8"/>
  <c r="Z586" i="8"/>
  <c r="AE605" i="8"/>
  <c r="AD633" i="8"/>
  <c r="AC528" i="8"/>
  <c r="Z471" i="8"/>
  <c r="AB830" i="8"/>
  <c r="Z745" i="8"/>
  <c r="AD659" i="8"/>
  <c r="AC779" i="8"/>
  <c r="AA694" i="8"/>
  <c r="AD824" i="8"/>
  <c r="AB739" i="8"/>
  <c r="Z654" i="8"/>
  <c r="AC792" i="8"/>
  <c r="AA707" i="8"/>
  <c r="AA562" i="8"/>
  <c r="Z563" i="8"/>
  <c r="AE595" i="8"/>
  <c r="AB627" i="8"/>
  <c r="AA503" i="8"/>
  <c r="AA560" i="8"/>
  <c r="AD589" i="8"/>
  <c r="Z547" i="8"/>
  <c r="AE381" i="8"/>
  <c r="AE794" i="8"/>
  <c r="AC709" i="8"/>
  <c r="AE572" i="8"/>
  <c r="Z765" i="8"/>
  <c r="AD679" i="8"/>
  <c r="AC799" i="8"/>
  <c r="AA714" i="8"/>
  <c r="AC591" i="8"/>
  <c r="AB759" i="8"/>
  <c r="Z674" i="8"/>
  <c r="AC812" i="8"/>
  <c r="AA727" i="8"/>
  <c r="Z639" i="8"/>
  <c r="Z584" i="8"/>
  <c r="AE615" i="8"/>
  <c r="AD436" i="8"/>
  <c r="AB560" i="8"/>
  <c r="AE581" i="8"/>
  <c r="AD609" i="8"/>
  <c r="AC633" i="8"/>
  <c r="AA525" i="8"/>
  <c r="AE814" i="8"/>
  <c r="AC729" i="8"/>
  <c r="AD642" i="8"/>
  <c r="Z785" i="8"/>
  <c r="AD699" i="8"/>
  <c r="AD464" i="8"/>
  <c r="AA734" i="8"/>
  <c r="Z648" i="8"/>
  <c r="AB779" i="8"/>
  <c r="Z694" i="8"/>
  <c r="AC832" i="8"/>
  <c r="AA747" i="8"/>
  <c r="AE661" i="8"/>
  <c r="Z604" i="8"/>
  <c r="AE635" i="8"/>
  <c r="AD537" i="8"/>
  <c r="Z582" i="8"/>
  <c r="AE601" i="8"/>
  <c r="AD629" i="8"/>
  <c r="AC512" i="8"/>
  <c r="AA333" i="8"/>
  <c r="AE834" i="8"/>
  <c r="AC749" i="8"/>
  <c r="AA664" i="8"/>
  <c r="Z805" i="8"/>
  <c r="AD719" i="8"/>
  <c r="Z613" i="8"/>
  <c r="AA754" i="8"/>
  <c r="AE668" i="8"/>
  <c r="AB799" i="8"/>
  <c r="Z714" i="8"/>
  <c r="AB590" i="8"/>
  <c r="AA767" i="8"/>
  <c r="AE681" i="8"/>
  <c r="Z624" i="8"/>
  <c r="AE489" i="8"/>
  <c r="AC570" i="8"/>
  <c r="Z602" i="8"/>
  <c r="AE621" i="8"/>
  <c r="AD481" i="8"/>
  <c r="AB563" i="8"/>
  <c r="AB495" i="8"/>
  <c r="AD399" i="8"/>
  <c r="AA572" i="8"/>
  <c r="AE512" i="8"/>
  <c r="AD540" i="8"/>
  <c r="AB427" i="8"/>
  <c r="Z474" i="8"/>
  <c r="Z520" i="8"/>
  <c r="AA549" i="8"/>
  <c r="AE280" i="8"/>
  <c r="AC436" i="8"/>
  <c r="AD406" i="8"/>
  <c r="AE602" i="8"/>
  <c r="AC543" i="8"/>
  <c r="AB438" i="8"/>
  <c r="Z486" i="8"/>
  <c r="AC505" i="8"/>
  <c r="AD550" i="8"/>
  <c r="AB461" i="8"/>
  <c r="AC486" i="8"/>
  <c r="AC459" i="8"/>
  <c r="AC449" i="8"/>
  <c r="AB474" i="8"/>
  <c r="AE578" i="8"/>
  <c r="AB1005" i="8"/>
  <c r="AC1058" i="8"/>
  <c r="AC906" i="8"/>
  <c r="Z1049" i="8"/>
  <c r="Z869" i="8"/>
  <c r="AC933" i="8"/>
  <c r="AA848" i="8"/>
  <c r="AD986" i="8"/>
  <c r="AB901" i="8"/>
  <c r="AC766" i="8"/>
  <c r="AA954" i="8"/>
  <c r="AE868" i="8"/>
  <c r="AD619" i="8"/>
  <c r="AB899" i="8"/>
  <c r="AA737" i="8"/>
  <c r="AC714" i="8"/>
  <c r="AD1033" i="8"/>
  <c r="AA733" i="8"/>
  <c r="AD1002" i="8"/>
  <c r="AB1057" i="8"/>
  <c r="AB902" i="8"/>
  <c r="AA1025" i="8"/>
  <c r="Z1101" i="8"/>
  <c r="AD1015" i="8"/>
  <c r="AC985" i="8"/>
  <c r="AA900" i="8"/>
  <c r="AB761" i="8"/>
  <c r="AB953" i="8"/>
  <c r="Z868" i="8"/>
  <c r="AE608" i="8"/>
  <c r="AE920" i="8"/>
  <c r="AB833" i="8"/>
  <c r="AB951" i="8"/>
  <c r="Z866" i="8"/>
  <c r="AE913" i="8"/>
  <c r="AA692" i="8"/>
  <c r="AA999" i="8"/>
  <c r="AE1054" i="8"/>
  <c r="AE891" i="8"/>
  <c r="Z1024" i="8"/>
  <c r="AA1077" i="8"/>
  <c r="AD980" i="8"/>
  <c r="AD1067" i="8"/>
  <c r="AD943" i="8"/>
  <c r="AA952" i="8"/>
  <c r="AE866" i="8"/>
  <c r="AD587" i="8"/>
  <c r="Z920" i="8"/>
  <c r="AE831" i="8"/>
  <c r="AE972" i="8"/>
  <c r="AC887" i="8"/>
  <c r="AD710" i="8"/>
  <c r="Z918" i="8"/>
  <c r="AE827" i="8"/>
  <c r="AB952" i="8"/>
  <c r="Z1078" i="8"/>
  <c r="AC982" i="8"/>
  <c r="AB1020" i="8"/>
  <c r="AE1074" i="8"/>
  <c r="AE971" i="8"/>
  <c r="Z1044" i="8"/>
  <c r="Z849" i="8"/>
  <c r="AE1011" i="8"/>
  <c r="AD1087" i="8"/>
  <c r="AA1002" i="8"/>
  <c r="AA972" i="8"/>
  <c r="AE886" i="8"/>
  <c r="Z708" i="8"/>
  <c r="Z940" i="8"/>
  <c r="AD854" i="8"/>
  <c r="AE992" i="8"/>
  <c r="AC907" i="8"/>
  <c r="AD790" i="8"/>
  <c r="Z938" i="8"/>
  <c r="AD852" i="8"/>
  <c r="AC860" i="8"/>
  <c r="AE773" i="8"/>
  <c r="AE1001" i="8"/>
  <c r="AD1029" i="8"/>
  <c r="AA669" i="8"/>
  <c r="AD996" i="8"/>
  <c r="AB1053" i="8"/>
  <c r="AB886" i="8"/>
  <c r="AA1021" i="8"/>
  <c r="Z1097" i="8"/>
  <c r="AD1011" i="8"/>
  <c r="AC981" i="8"/>
  <c r="AA896" i="8"/>
  <c r="AB745" i="8"/>
  <c r="AB949" i="8"/>
  <c r="Z864" i="8"/>
  <c r="Z515" i="8"/>
  <c r="AE916" i="8"/>
  <c r="AE824" i="8"/>
  <c r="AB947" i="8"/>
  <c r="Z862" i="8"/>
  <c r="AC896" i="8"/>
  <c r="AB726" i="8"/>
  <c r="AC948" i="8"/>
  <c r="AA863" i="8"/>
  <c r="AB410" i="8"/>
  <c r="Z919" i="8"/>
  <c r="Z830" i="8"/>
  <c r="Z807" i="8"/>
  <c r="AD721" i="8"/>
  <c r="AB610" i="8"/>
  <c r="Z597" i="8"/>
  <c r="Z620" i="8"/>
  <c r="AC651" i="8"/>
  <c r="AA915" i="8"/>
  <c r="Z820" i="8"/>
  <c r="Z971" i="8"/>
  <c r="AD885" i="8"/>
  <c r="AE703" i="8"/>
  <c r="AD773" i="8"/>
  <c r="AB688" i="8"/>
  <c r="AA724" i="8"/>
  <c r="AD784" i="8"/>
  <c r="AB587" i="8"/>
  <c r="Z688" i="8"/>
  <c r="AD937" i="8"/>
  <c r="AB852" i="8"/>
  <c r="AD825" i="8"/>
  <c r="AB740" i="8"/>
  <c r="Z655" i="8"/>
  <c r="AD779" i="8"/>
  <c r="AE741" i="8"/>
  <c r="AE485" i="8"/>
  <c r="AC944" i="8"/>
  <c r="AA859" i="8"/>
  <c r="AB1000" i="8"/>
  <c r="Z915" i="8"/>
  <c r="AE819" i="8"/>
  <c r="Z803" i="8"/>
  <c r="AD717" i="8"/>
  <c r="AC477" i="8"/>
  <c r="AC803" i="8"/>
  <c r="Z588" i="8"/>
  <c r="AC806" i="8"/>
  <c r="AE953" i="8"/>
  <c r="AC868" i="8"/>
  <c r="AB614" i="8"/>
  <c r="AB924" i="8"/>
  <c r="Z839" i="8"/>
  <c r="AB812" i="8"/>
  <c r="Z727" i="8"/>
  <c r="AB638" i="8"/>
  <c r="Z673" i="8"/>
  <c r="AE616" i="8"/>
  <c r="Z413" i="8"/>
  <c r="AA931" i="8"/>
  <c r="AE845" i="8"/>
  <c r="Z987" i="8"/>
  <c r="AD901" i="8"/>
  <c r="AE767" i="8"/>
  <c r="AD789" i="8"/>
  <c r="AB704" i="8"/>
  <c r="AA788" i="8"/>
  <c r="AE696" i="8"/>
  <c r="AC598" i="8"/>
  <c r="AA753" i="8"/>
  <c r="AC940" i="8"/>
  <c r="AA855" i="8"/>
  <c r="AB996" i="8"/>
  <c r="Z911" i="8"/>
  <c r="AA805" i="8"/>
  <c r="Z799" i="8"/>
  <c r="AD713" i="8"/>
  <c r="AA828" i="8"/>
  <c r="AC771" i="8"/>
  <c r="AB552" i="8"/>
  <c r="Z589" i="8"/>
  <c r="AC769" i="8"/>
  <c r="AA684" i="8"/>
  <c r="Z825" i="8"/>
  <c r="AD739" i="8"/>
  <c r="AB654" i="8"/>
  <c r="AA774" i="8"/>
  <c r="AE688" i="8"/>
  <c r="AB819" i="8"/>
  <c r="Z734" i="8"/>
  <c r="AE647" i="8"/>
  <c r="AA787" i="8"/>
  <c r="AE701" i="8"/>
  <c r="AB504" i="8"/>
  <c r="AE555" i="8"/>
  <c r="AC590" i="8"/>
  <c r="Z622" i="8"/>
  <c r="AE481" i="8"/>
  <c r="AE552" i="8"/>
  <c r="AB584" i="8"/>
  <c r="AA542" i="8"/>
  <c r="AA440" i="8"/>
  <c r="AC789" i="8"/>
  <c r="AA704" i="8"/>
  <c r="AD541" i="8"/>
  <c r="AD759" i="8"/>
  <c r="AB674" i="8"/>
  <c r="AA794" i="8"/>
  <c r="AE708" i="8"/>
  <c r="AA570" i="8"/>
  <c r="Z754" i="8"/>
  <c r="AD668" i="8"/>
  <c r="AA807" i="8"/>
  <c r="AE721" i="8"/>
  <c r="AA622" i="8"/>
  <c r="AD578" i="8"/>
  <c r="AC610" i="8"/>
  <c r="Z642" i="8"/>
  <c r="AA553" i="8"/>
  <c r="AC576" i="8"/>
  <c r="AB604" i="8"/>
  <c r="AA612" i="8"/>
  <c r="AC467" i="8"/>
  <c r="AA808" i="8"/>
  <c r="AE722" i="8"/>
  <c r="AA626" i="8"/>
  <c r="AB778" i="8"/>
  <c r="Z693" i="8"/>
  <c r="AE812" i="8"/>
  <c r="AC727" i="8"/>
  <c r="AC639" i="8"/>
  <c r="AD772" i="8"/>
  <c r="AB687" i="8"/>
  <c r="AE825" i="8"/>
  <c r="AC740" i="8"/>
  <c r="AA655" i="8"/>
  <c r="AB597" i="8"/>
  <c r="AA629" i="8"/>
  <c r="Z511" i="8"/>
  <c r="AB575" i="8"/>
  <c r="AA595" i="8"/>
  <c r="Z623" i="8"/>
  <c r="AC480" i="8"/>
  <c r="AB517" i="8"/>
  <c r="AD819" i="8"/>
  <c r="AB734" i="8"/>
  <c r="AB648" i="8"/>
  <c r="AE768" i="8"/>
  <c r="AC683" i="8"/>
  <c r="Z814" i="8"/>
  <c r="AD728" i="8"/>
  <c r="AB641" i="8"/>
  <c r="AE781" i="8"/>
  <c r="AC696" i="8"/>
  <c r="AD638" i="8"/>
  <c r="AE546" i="8"/>
  <c r="AA585" i="8"/>
  <c r="AD616" i="8"/>
  <c r="AD447" i="8"/>
  <c r="AB540" i="8"/>
  <c r="Z579" i="8"/>
  <c r="AC499" i="8"/>
  <c r="AA413" i="8"/>
  <c r="AA784" i="8"/>
  <c r="AE698" i="8"/>
  <c r="AB431" i="8"/>
  <c r="AB754" i="8"/>
  <c r="Z669" i="8"/>
  <c r="AE788" i="8"/>
  <c r="AC703" i="8"/>
  <c r="Z531" i="8"/>
  <c r="AD748" i="8"/>
  <c r="AB663" i="8"/>
  <c r="AE801" i="8"/>
  <c r="AC716" i="8"/>
  <c r="AE600" i="8"/>
  <c r="AB573" i="8"/>
  <c r="AA605" i="8"/>
  <c r="AD636" i="8"/>
  <c r="AC540" i="8"/>
  <c r="AA571" i="8"/>
  <c r="Z599" i="8"/>
  <c r="AE590" i="8"/>
  <c r="AD515" i="8"/>
  <c r="AA804" i="8"/>
  <c r="AE718" i="8"/>
  <c r="AA610" i="8"/>
  <c r="AB774" i="8"/>
  <c r="Z689" i="8"/>
  <c r="AE808" i="8"/>
  <c r="AC723" i="8"/>
  <c r="AE628" i="8"/>
  <c r="AD768" i="8"/>
  <c r="AB683" i="8"/>
  <c r="AE821" i="8"/>
  <c r="AC736" i="8"/>
  <c r="AD650" i="8"/>
  <c r="AB593" i="8"/>
  <c r="AA625" i="8"/>
  <c r="Z495" i="8"/>
  <c r="AB571" i="8"/>
  <c r="AA591" i="8"/>
  <c r="Z619" i="8"/>
  <c r="AC374" i="8"/>
  <c r="AB485" i="8"/>
  <c r="AA824" i="8"/>
  <c r="AE738" i="8"/>
  <c r="AB653" i="8"/>
  <c r="AB794" i="8"/>
  <c r="Z709" i="8"/>
  <c r="AB570" i="8"/>
  <c r="AC743" i="8"/>
  <c r="AA658" i="8"/>
  <c r="AD788" i="8"/>
  <c r="AB703" i="8"/>
  <c r="AE525" i="8"/>
  <c r="AC756" i="8"/>
  <c r="AA671" i="8"/>
  <c r="AB613" i="8"/>
  <c r="AB394" i="8"/>
  <c r="AC557" i="8"/>
  <c r="AB591" i="8"/>
  <c r="AA611" i="8"/>
  <c r="Z306" i="8"/>
  <c r="AA547" i="8"/>
  <c r="AE514" i="8"/>
  <c r="AE646" i="8"/>
  <c r="AC559" i="8"/>
  <c r="AA502" i="8"/>
  <c r="Z530" i="8"/>
  <c r="AC383" i="8"/>
  <c r="AB458" i="8"/>
  <c r="AB509" i="8"/>
  <c r="AC538" i="8"/>
  <c r="AB550" i="8"/>
  <c r="AE393" i="8"/>
  <c r="Z492" i="8"/>
  <c r="AA521" i="8"/>
  <c r="Z505" i="8"/>
  <c r="Z443" i="8"/>
  <c r="Z310" i="8"/>
  <c r="AC515" i="8"/>
  <c r="AB543" i="8"/>
  <c r="Z438" i="8"/>
  <c r="Z477" i="8"/>
  <c r="AD522" i="8"/>
  <c r="AE221" i="8"/>
  <c r="AA447" i="8"/>
  <c r="Z428" i="8"/>
  <c r="AA648" i="8"/>
  <c r="AC561" i="8"/>
  <c r="AC503" i="8"/>
  <c r="AB531" i="8"/>
  <c r="AC389" i="8"/>
  <c r="AE461" i="8"/>
  <c r="AD510" i="8"/>
  <c r="AE539" i="8"/>
  <c r="AD551" i="8"/>
  <c r="AA403" i="8"/>
  <c r="AA469" i="8"/>
  <c r="AE416" i="8"/>
  <c r="AC428" i="8"/>
  <c r="AD457" i="8"/>
  <c r="AA357" i="8"/>
  <c r="AA400" i="8"/>
  <c r="AE391" i="8"/>
  <c r="AB373" i="8"/>
  <c r="AB376" i="8"/>
  <c r="AC482" i="8"/>
  <c r="AD527" i="8"/>
  <c r="Z369" i="8"/>
  <c r="AA382" i="8"/>
  <c r="AA395" i="8"/>
  <c r="AB424" i="8"/>
  <c r="AA452" i="8"/>
  <c r="AD335" i="8"/>
  <c r="AA453" i="8"/>
  <c r="AA342" i="8"/>
  <c r="AC141" i="8"/>
  <c r="Z545" i="8"/>
  <c r="AD444" i="8"/>
  <c r="AE400" i="8"/>
  <c r="AC412" i="8"/>
  <c r="AD441" i="8"/>
  <c r="AA245" i="8"/>
  <c r="AE382" i="8"/>
  <c r="AD284" i="8"/>
  <c r="AD288" i="8"/>
  <c r="AD311" i="8"/>
  <c r="AD476" i="8"/>
  <c r="AB522" i="8"/>
  <c r="Z167" i="8"/>
  <c r="AB374" i="8"/>
  <c r="AB389" i="8"/>
  <c r="Z419" i="8"/>
  <c r="AE446" i="8"/>
  <c r="Z302" i="8"/>
  <c r="AC442" i="8"/>
  <c r="AB319" i="8"/>
  <c r="Z299" i="8"/>
  <c r="AD499" i="8"/>
  <c r="AE440" i="8"/>
  <c r="AB236" i="8"/>
  <c r="Z337" i="8"/>
  <c r="AB396" i="8"/>
  <c r="AA424" i="8"/>
  <c r="AD438" i="8"/>
  <c r="AC369" i="8"/>
  <c r="AE268" i="8"/>
  <c r="AA190" i="8"/>
  <c r="AB463" i="8"/>
  <c r="AC407" i="8"/>
  <c r="AA419" i="8"/>
  <c r="AB448" i="8"/>
  <c r="AD316" i="8"/>
  <c r="AC390" i="8"/>
  <c r="AA361" i="8"/>
  <c r="AD338" i="8"/>
  <c r="AD325" i="8"/>
  <c r="Z412" i="8"/>
  <c r="AC454" i="8"/>
  <c r="Z345" i="8"/>
  <c r="AC274" i="8"/>
  <c r="AA313" i="8"/>
  <c r="AE332" i="8"/>
  <c r="AD328" i="8"/>
  <c r="AE271" i="8"/>
  <c r="AC239" i="8"/>
  <c r="AA171" i="8"/>
  <c r="AE158" i="8"/>
  <c r="AB409" i="8"/>
  <c r="AE451" i="8"/>
  <c r="AB334" i="8"/>
  <c r="AC267" i="8"/>
  <c r="AA306" i="8"/>
  <c r="AA330" i="8"/>
  <c r="Z326" i="8"/>
  <c r="AE264" i="8"/>
  <c r="AC156" i="8"/>
  <c r="AA139" i="8"/>
  <c r="AA128" i="8"/>
  <c r="AB370" i="8"/>
  <c r="AC418" i="8"/>
  <c r="AC353" i="8"/>
  <c r="Z368" i="8"/>
  <c r="AC152" i="8"/>
  <c r="AB255" i="8"/>
  <c r="AA131" i="8"/>
  <c r="AD369" i="8"/>
  <c r="AD239" i="8"/>
  <c r="AB224" i="8"/>
  <c r="AC438" i="8"/>
  <c r="AA135" i="8"/>
  <c r="AA211" i="8"/>
  <c r="AC270" i="8"/>
  <c r="AD308" i="8"/>
  <c r="AB283" i="8"/>
  <c r="AD145" i="8"/>
  <c r="Z293" i="8"/>
  <c r="AB288" i="8"/>
  <c r="AB214" i="8"/>
  <c r="Z361" i="8"/>
  <c r="AA285" i="8"/>
  <c r="AA322" i="8"/>
  <c r="AE336" i="8"/>
  <c r="Z334" i="8"/>
  <c r="Z290" i="8"/>
  <c r="AE260" i="8"/>
  <c r="AE213" i="8"/>
  <c r="AC201" i="8"/>
  <c r="AB425" i="8"/>
  <c r="AE467" i="8"/>
  <c r="Z381" i="8"/>
  <c r="AA310" i="8"/>
  <c r="Z332" i="8"/>
  <c r="AA346" i="8"/>
  <c r="AB347" i="8"/>
  <c r="AA321" i="8"/>
  <c r="AC303" i="8"/>
  <c r="AC256" i="8"/>
  <c r="AB253" i="8"/>
  <c r="AE153" i="8"/>
  <c r="AA180" i="8"/>
  <c r="AA214" i="8"/>
  <c r="AD332" i="8"/>
  <c r="AC336" i="8"/>
  <c r="AB364" i="8"/>
  <c r="AD323" i="8"/>
  <c r="AA237" i="8"/>
  <c r="AE265" i="8"/>
  <c r="AD289" i="8"/>
  <c r="AC301" i="8"/>
  <c r="Z268" i="8"/>
  <c r="Z192" i="8"/>
  <c r="AB1088" i="8"/>
  <c r="AB278" i="8"/>
  <c r="AE305" i="8"/>
  <c r="AE165" i="8"/>
  <c r="AB244" i="8"/>
  <c r="AC196" i="8"/>
  <c r="AC197" i="8"/>
  <c r="AB146" i="8"/>
  <c r="AC184" i="8"/>
  <c r="Z245" i="8"/>
  <c r="AC272" i="8"/>
  <c r="AB296" i="8"/>
  <c r="AA312" i="8"/>
  <c r="AD282" i="8"/>
  <c r="Z216" i="8"/>
  <c r="AC1043" i="8"/>
  <c r="AC278" i="8"/>
  <c r="Z265" i="8"/>
  <c r="AC292" i="8"/>
  <c r="AB316" i="8"/>
  <c r="Z203" i="8"/>
  <c r="AB317" i="8"/>
  <c r="AA164" i="8"/>
  <c r="AC147" i="8"/>
  <c r="AC1086" i="8"/>
  <c r="AE145" i="8"/>
  <c r="AB188" i="8"/>
  <c r="AE299" i="8"/>
  <c r="Z273" i="8"/>
  <c r="AC300" i="8"/>
  <c r="AC144" i="8"/>
  <c r="Z239" i="8"/>
  <c r="AA159" i="8"/>
  <c r="AC185" i="8"/>
  <c r="AC215" i="8"/>
  <c r="Z1091" i="8"/>
  <c r="AD1082" i="8"/>
  <c r="AE162" i="8"/>
  <c r="AB173" i="8"/>
  <c r="AE171" i="8"/>
  <c r="AE232" i="8"/>
  <c r="AD164" i="8"/>
  <c r="AA1086" i="8"/>
  <c r="AE1041" i="8"/>
  <c r="AD165" i="8"/>
  <c r="AC245" i="8"/>
  <c r="AD270" i="8"/>
  <c r="AE214" i="8"/>
  <c r="AB237" i="8"/>
  <c r="AB129" i="8"/>
  <c r="AD227" i="8"/>
  <c r="AE160" i="8"/>
  <c r="AC1068" i="8"/>
  <c r="AA873" i="8"/>
  <c r="AC942" i="8"/>
  <c r="AA276" i="8"/>
  <c r="AB301" i="8"/>
  <c r="AB148" i="8"/>
  <c r="AA160" i="8"/>
  <c r="AD170" i="8"/>
  <c r="AC166" i="8"/>
  <c r="AC227" i="8"/>
  <c r="Z158" i="8"/>
  <c r="AE1096" i="8"/>
  <c r="AA1067" i="8"/>
  <c r="Z140" i="8"/>
  <c r="AE127" i="8"/>
  <c r="AC179" i="8"/>
  <c r="AB990" i="8"/>
  <c r="AC1019" i="8"/>
  <c r="AE1124" i="8"/>
  <c r="AC305" i="8"/>
  <c r="AC164" i="8"/>
  <c r="AB245" i="8"/>
  <c r="AC189" i="8"/>
  <c r="AB209" i="8"/>
  <c r="AC206" i="8"/>
  <c r="AD175" i="8"/>
  <c r="AD220" i="8"/>
  <c r="AA1059" i="8"/>
  <c r="AD1105" i="8"/>
  <c r="Z1105" i="8"/>
  <c r="AD217" i="8"/>
  <c r="AC177" i="8"/>
  <c r="AB193" i="8"/>
  <c r="AE191" i="8"/>
  <c r="AD151" i="8"/>
  <c r="Z198" i="8"/>
  <c r="AC978" i="8"/>
  <c r="AA1066" i="8"/>
  <c r="AB983" i="8"/>
  <c r="AB197" i="8"/>
  <c r="AC222" i="8"/>
  <c r="AC134" i="8"/>
  <c r="Z141" i="8"/>
  <c r="AC139" i="8"/>
  <c r="Z138" i="8"/>
  <c r="AB733" i="8"/>
  <c r="AC894" i="8"/>
  <c r="AB1060" i="8"/>
  <c r="AB1064" i="8"/>
  <c r="AA136" i="8"/>
  <c r="Z164" i="8"/>
  <c r="AA189" i="8"/>
  <c r="Z209" i="8"/>
  <c r="AA210" i="8"/>
  <c r="AD208" i="8"/>
  <c r="AE1064" i="8"/>
  <c r="AB1089" i="8"/>
  <c r="AC1095" i="8"/>
  <c r="AC1119" i="8"/>
  <c r="Z1121" i="8"/>
  <c r="AE1101" i="8"/>
  <c r="Z193" i="8"/>
  <c r="AC191" i="8"/>
  <c r="Z190" i="8"/>
  <c r="AA1092" i="8"/>
  <c r="AC1109" i="8"/>
  <c r="Z1115" i="8"/>
  <c r="AC1104" i="8"/>
  <c r="AA1107" i="8"/>
  <c r="AA153" i="8"/>
  <c r="Z181" i="8"/>
  <c r="AE208" i="8"/>
  <c r="AD236" i="8"/>
  <c r="AB151" i="8"/>
  <c r="AB1105" i="8"/>
  <c r="AE1090" i="8"/>
  <c r="AA1034" i="8"/>
  <c r="AE1009" i="8"/>
  <c r="Z1067" i="8"/>
  <c r="AB1122" i="8"/>
  <c r="Z169" i="8"/>
  <c r="AE196" i="8"/>
  <c r="AD224" i="8"/>
  <c r="AB139" i="8"/>
  <c r="AB1117" i="8"/>
  <c r="AA1104" i="8"/>
  <c r="AE1072" i="8"/>
  <c r="AC1056" i="8"/>
  <c r="AA841" i="8"/>
  <c r="AC1083" i="8"/>
  <c r="AB306" i="8"/>
  <c r="AD301" i="8"/>
  <c r="AA229" i="8"/>
  <c r="AD398" i="8"/>
  <c r="AA441" i="8"/>
  <c r="AA241" i="8"/>
  <c r="AB239" i="8"/>
  <c r="Z278" i="8"/>
  <c r="AC315" i="8"/>
  <c r="AA290" i="8"/>
  <c r="AC200" i="8"/>
  <c r="Z301" i="8"/>
  <c r="AD293" i="8"/>
  <c r="AA173" i="8"/>
  <c r="AA329" i="8"/>
  <c r="AE407" i="8"/>
  <c r="AE342" i="8"/>
  <c r="AB357" i="8"/>
  <c r="AC371" i="8"/>
  <c r="AE189" i="8"/>
  <c r="AA355" i="8"/>
  <c r="Z355" i="8"/>
  <c r="AA323" i="8"/>
  <c r="AE302" i="8"/>
  <c r="AE427" i="8"/>
  <c r="AE362" i="8"/>
  <c r="AB377" i="8"/>
  <c r="AA242" i="8"/>
  <c r="AE279" i="8"/>
  <c r="AC247" i="8"/>
  <c r="AD381" i="8"/>
  <c r="AD263" i="8"/>
  <c r="Z259" i="8"/>
  <c r="AB1107" i="8"/>
  <c r="AD312" i="8"/>
  <c r="AE256" i="8"/>
  <c r="AC295" i="8"/>
  <c r="AA326" i="8"/>
  <c r="AB315" i="8"/>
  <c r="AC250" i="8"/>
  <c r="Z317" i="8"/>
  <c r="AB312" i="8"/>
  <c r="AD190" i="8"/>
  <c r="AD414" i="8"/>
  <c r="AA457" i="8"/>
  <c r="AD355" i="8"/>
  <c r="Z282" i="8"/>
  <c r="AC335" i="8"/>
  <c r="AB331" i="8"/>
  <c r="AA286" i="8"/>
  <c r="AA257" i="8"/>
  <c r="AC192" i="8"/>
  <c r="AD310" i="8"/>
  <c r="AA152" i="8"/>
  <c r="Z234" i="8"/>
  <c r="AB321" i="8"/>
  <c r="AE325" i="8"/>
  <c r="AD353" i="8"/>
  <c r="Z313" i="8"/>
  <c r="Z195" i="8"/>
  <c r="AA255" i="8"/>
  <c r="Z279" i="8"/>
  <c r="AE282" i="8"/>
  <c r="AD246" i="8"/>
  <c r="AB149" i="8"/>
  <c r="AE1045" i="8"/>
  <c r="AD267" i="8"/>
  <c r="AA295" i="8"/>
  <c r="Z319" i="8"/>
  <c r="Z219" i="8"/>
  <c r="AA127" i="8"/>
  <c r="AC169" i="8"/>
  <c r="AC171" i="8"/>
  <c r="AD319" i="8"/>
  <c r="AD221" i="8"/>
  <c r="AE261" i="8"/>
  <c r="AD285" i="8"/>
  <c r="AC293" i="8"/>
  <c r="AB261" i="8"/>
  <c r="AD178" i="8"/>
  <c r="AA1023" i="8"/>
  <c r="AA250" i="8"/>
  <c r="AB254" i="8"/>
  <c r="AE281" i="8"/>
  <c r="AD305" i="8"/>
  <c r="AB144" i="8"/>
  <c r="Z300" i="8"/>
  <c r="AC129" i="8"/>
  <c r="Z170" i="8"/>
  <c r="AC1060" i="8"/>
  <c r="AC360" i="8"/>
  <c r="AB388" i="8"/>
  <c r="AC271" i="8"/>
  <c r="AB262" i="8"/>
  <c r="AE289" i="8"/>
  <c r="AD313" i="8"/>
  <c r="Z187" i="8"/>
  <c r="AD314" i="8"/>
  <c r="AC153" i="8"/>
  <c r="AC127" i="8"/>
  <c r="AB1116" i="8"/>
  <c r="AB1118" i="8"/>
  <c r="AE150" i="8"/>
  <c r="Z160" i="8"/>
  <c r="AE155" i="8"/>
  <c r="AE212" i="8"/>
  <c r="AB143" i="8"/>
  <c r="AA1112" i="8"/>
  <c r="AA1096" i="8"/>
  <c r="AA320" i="8"/>
  <c r="AA223" i="8"/>
  <c r="Z260" i="8"/>
  <c r="AA204" i="8"/>
  <c r="AB225" i="8"/>
  <c r="AC226" i="8"/>
  <c r="AD207" i="8"/>
  <c r="AE140" i="8"/>
  <c r="AE1099" i="8"/>
  <c r="Z1059" i="8"/>
  <c r="AE947" i="8"/>
  <c r="AC265" i="8"/>
  <c r="AD290" i="8"/>
  <c r="AE234" i="8"/>
  <c r="AA148" i="8"/>
  <c r="AB157" i="8"/>
  <c r="AC150" i="8"/>
  <c r="AC203" i="8"/>
  <c r="AB135" i="8"/>
  <c r="AC1117" i="8"/>
  <c r="AA1099" i="8"/>
  <c r="AD126" i="8"/>
  <c r="Z225" i="8"/>
  <c r="AA158" i="8"/>
  <c r="AA1079" i="8"/>
  <c r="Z1002" i="8"/>
  <c r="AE1086" i="8"/>
  <c r="AE294" i="8"/>
  <c r="Z320" i="8"/>
  <c r="Z223" i="8"/>
  <c r="AE178" i="8"/>
  <c r="AD194" i="8"/>
  <c r="AA193" i="8"/>
  <c r="AD155" i="8"/>
  <c r="AB199" i="8"/>
  <c r="AA957" i="8"/>
  <c r="AC1040" i="8"/>
  <c r="AA921" i="8"/>
  <c r="Z175" i="8"/>
  <c r="Z180" i="8"/>
  <c r="AE175" i="8"/>
  <c r="AB130" i="8"/>
  <c r="Z174" i="8"/>
  <c r="AD1081" i="8"/>
  <c r="AC1020" i="8"/>
  <c r="AA969" i="8"/>
  <c r="AD186" i="8"/>
  <c r="AE211" i="8"/>
  <c r="AD235" i="8"/>
  <c r="AA238" i="8"/>
  <c r="AA126" i="8"/>
  <c r="AB717" i="8"/>
  <c r="AC1012" i="8"/>
  <c r="AC1023" i="8"/>
  <c r="Z1087" i="8"/>
  <c r="AE1091" i="8"/>
  <c r="AD238" i="8"/>
  <c r="AB153" i="8"/>
  <c r="AC178" i="8"/>
  <c r="AD195" i="8"/>
  <c r="AA194" i="8"/>
  <c r="AB195" i="8"/>
  <c r="AA1089" i="8"/>
  <c r="AE1106" i="8"/>
  <c r="AD1109" i="8"/>
  <c r="AD1086" i="8"/>
  <c r="AA1094" i="8"/>
  <c r="AB1056" i="8"/>
  <c r="Z177" i="8"/>
  <c r="AA178" i="8"/>
  <c r="AD176" i="8"/>
  <c r="AB1109" i="8"/>
  <c r="AE1122" i="8"/>
  <c r="AA1003" i="8"/>
  <c r="AE1092" i="8"/>
  <c r="AE1073" i="8"/>
  <c r="AC142" i="8"/>
  <c r="AB170" i="8"/>
  <c r="AA198" i="8"/>
  <c r="Z226" i="8"/>
  <c r="AD140" i="8"/>
  <c r="Z1116" i="8"/>
  <c r="AE1102" i="8"/>
  <c r="AD1069" i="8"/>
  <c r="AC1052" i="8"/>
  <c r="AB781" i="8"/>
  <c r="AE1069" i="8"/>
  <c r="AB158" i="8"/>
  <c r="AA186" i="8"/>
  <c r="Z214" i="8"/>
  <c r="AD128" i="8"/>
  <c r="AC962" i="8"/>
  <c r="AE1114" i="8"/>
  <c r="AC1089" i="8"/>
  <c r="AC1082" i="8"/>
  <c r="AE997" i="8"/>
  <c r="AA857" i="8"/>
  <c r="AA251" i="8"/>
  <c r="Z275" i="8"/>
  <c r="AE278" i="8"/>
  <c r="Z240" i="8"/>
  <c r="AD134" i="8"/>
  <c r="AA653" i="8"/>
  <c r="AB172" i="8"/>
  <c r="AD243" i="8"/>
  <c r="AA271" i="8"/>
  <c r="Z295" i="8"/>
  <c r="AE310" i="8"/>
  <c r="AD278" i="8"/>
  <c r="AD210" i="8"/>
  <c r="AD1090" i="8"/>
  <c r="Z346" i="8"/>
  <c r="AE349" i="8"/>
  <c r="AD377" i="8"/>
  <c r="AB243" i="8"/>
  <c r="AD251" i="8"/>
  <c r="AA279" i="8"/>
  <c r="Z303" i="8"/>
  <c r="AD133" i="8"/>
  <c r="AD294" i="8"/>
  <c r="AD234" i="8"/>
  <c r="Z146" i="8"/>
  <c r="AE899" i="8"/>
  <c r="AE226" i="8"/>
  <c r="AE138" i="8"/>
  <c r="AD146" i="8"/>
  <c r="AA137" i="8"/>
  <c r="AE188" i="8"/>
  <c r="AE931" i="8"/>
  <c r="AE1121" i="8"/>
  <c r="AA1114" i="8"/>
  <c r="AC309" i="8"/>
  <c r="AC180" i="8"/>
  <c r="AB249" i="8"/>
  <c r="AC193" i="8"/>
  <c r="AB213" i="8"/>
  <c r="AA213" i="8"/>
  <c r="AB186" i="8"/>
  <c r="Z230" i="8"/>
  <c r="Z1124" i="8"/>
  <c r="AA1097" i="8"/>
  <c r="AA1087" i="8"/>
  <c r="AE254" i="8"/>
  <c r="Z280" i="8"/>
  <c r="AA224" i="8"/>
  <c r="AE134" i="8"/>
  <c r="AB141" i="8"/>
  <c r="AC130" i="8"/>
  <c r="AC183" i="8"/>
  <c r="AC974" i="8"/>
  <c r="AE1008" i="8"/>
  <c r="AC1123" i="8"/>
  <c r="AE223" i="8"/>
  <c r="AD203" i="8"/>
  <c r="AC131" i="8"/>
  <c r="Z1108" i="8"/>
  <c r="AE1065" i="8"/>
  <c r="AA1010" i="8"/>
  <c r="AA284" i="8"/>
  <c r="AB309" i="8"/>
  <c r="AB180" i="8"/>
  <c r="AA168" i="8"/>
  <c r="AB181" i="8"/>
  <c r="AA177" i="8"/>
  <c r="AD131" i="8"/>
  <c r="AB175" i="8"/>
  <c r="AE1068" i="8"/>
  <c r="Z986" i="8"/>
  <c r="AB297" i="8"/>
  <c r="AB132" i="8"/>
  <c r="AE154" i="8"/>
  <c r="AD166" i="8"/>
  <c r="AC162" i="8"/>
  <c r="AE216" i="8"/>
  <c r="AD148" i="8"/>
  <c r="AC1101" i="8"/>
  <c r="Z1084" i="8"/>
  <c r="AE1052" i="8"/>
  <c r="Z176" i="8"/>
  <c r="AA201" i="8"/>
  <c r="AB222" i="8"/>
  <c r="AE224" i="8"/>
  <c r="AB223" i="8"/>
  <c r="AE999" i="8"/>
  <c r="AE1061" i="8"/>
  <c r="AC1076" i="8"/>
  <c r="AA1102" i="8"/>
  <c r="AB1106" i="8"/>
  <c r="Z228" i="8"/>
  <c r="AD142" i="8"/>
  <c r="AE167" i="8"/>
  <c r="AB182" i="8"/>
  <c r="AE180" i="8"/>
  <c r="AB179" i="8"/>
  <c r="Z1104" i="8"/>
  <c r="AA1120" i="8"/>
  <c r="AD1125" i="8"/>
  <c r="AA1046" i="8"/>
  <c r="AC1035" i="8"/>
  <c r="AC154" i="8"/>
  <c r="AD163" i="8"/>
  <c r="AA162" i="8"/>
  <c r="AB163" i="8"/>
  <c r="AD1122" i="8"/>
  <c r="Z760" i="8"/>
  <c r="AA861" i="8"/>
  <c r="AC926" i="8"/>
  <c r="Z1096" i="8"/>
  <c r="AE131" i="8"/>
  <c r="AD159" i="8"/>
  <c r="AC187" i="8"/>
  <c r="AB215" i="8"/>
  <c r="Z130" i="8"/>
  <c r="AA877" i="8"/>
  <c r="AC1113" i="8"/>
  <c r="Z1088" i="8"/>
  <c r="AE1080" i="8"/>
  <c r="AC986" i="8"/>
  <c r="AE1125" i="8"/>
  <c r="AD147" i="8"/>
  <c r="AC175" i="8"/>
  <c r="AB203" i="8"/>
  <c r="AC910" i="8"/>
  <c r="AC1059" i="8"/>
  <c r="AC1125" i="8"/>
  <c r="AD1101" i="8"/>
  <c r="AD1094" i="8"/>
  <c r="AA1042" i="8"/>
  <c r="AB1091" i="8"/>
  <c r="AC519" i="8"/>
  <c r="AB547" i="8"/>
  <c r="AD452" i="8"/>
  <c r="AC481" i="8"/>
  <c r="AD526" i="8"/>
  <c r="AA353" i="8"/>
  <c r="AB402" i="8"/>
  <c r="Z349" i="8"/>
  <c r="AD458" i="8"/>
  <c r="AA620" i="8"/>
  <c r="AA474" i="8"/>
  <c r="AE474" i="8"/>
  <c r="AB503" i="8"/>
  <c r="AE522" i="8"/>
  <c r="AC236" i="8"/>
  <c r="AD482" i="8"/>
  <c r="AE511" i="8"/>
  <c r="AB482" i="8"/>
  <c r="AD401" i="8"/>
  <c r="Z330" i="8"/>
  <c r="AC597" i="8"/>
  <c r="AA538" i="8"/>
  <c r="Z417" i="8"/>
  <c r="AD480" i="8"/>
  <c r="AA500" i="8"/>
  <c r="AB545" i="8"/>
  <c r="Z446" i="8"/>
  <c r="AD479" i="8"/>
  <c r="AE444" i="8"/>
  <c r="AA428" i="8"/>
  <c r="Z507" i="8"/>
  <c r="AC483" i="8"/>
  <c r="AB511" i="8"/>
  <c r="AE530" i="8"/>
  <c r="AE386" i="8"/>
  <c r="AD490" i="8"/>
  <c r="AE519" i="8"/>
  <c r="AD503" i="8"/>
  <c r="AD433" i="8"/>
  <c r="AE376" i="8"/>
  <c r="AA616" i="8"/>
  <c r="Z442" i="8"/>
  <c r="AA470" i="8"/>
  <c r="AB499" i="8"/>
  <c r="AE518" i="8"/>
  <c r="Z564" i="8"/>
  <c r="AB478" i="8"/>
  <c r="AC506" i="8"/>
  <c r="AB470" i="8"/>
  <c r="AA389" i="8"/>
  <c r="AA359" i="8"/>
  <c r="AD383" i="8"/>
  <c r="AC396" i="8"/>
  <c r="AD425" i="8"/>
  <c r="AC453" i="8"/>
  <c r="Z341" i="8"/>
  <c r="AE455" i="8"/>
  <c r="AE344" i="8"/>
  <c r="AE253" i="8"/>
  <c r="AD407" i="8"/>
  <c r="AD495" i="8"/>
  <c r="AE436" i="8"/>
  <c r="AC448" i="8"/>
  <c r="AC319" i="8"/>
  <c r="AA392" i="8"/>
  <c r="AA420" i="8"/>
  <c r="Z432" i="8"/>
  <c r="AA356" i="8"/>
  <c r="AE173" i="8"/>
  <c r="Z359" i="8"/>
  <c r="AE465" i="8"/>
  <c r="Z513" i="8"/>
  <c r="AA454" i="8"/>
  <c r="AD343" i="8"/>
  <c r="Z378" i="8"/>
  <c r="AD409" i="8"/>
  <c r="AC437" i="8"/>
  <c r="Z456" i="8"/>
  <c r="AC402" i="8"/>
  <c r="Z135" i="8"/>
  <c r="AC281" i="8"/>
  <c r="AB385" i="8"/>
  <c r="AB490" i="8"/>
  <c r="AC431" i="8"/>
  <c r="AA443" i="8"/>
  <c r="AC262" i="8"/>
  <c r="AA386" i="8"/>
  <c r="AE414" i="8"/>
  <c r="AB421" i="8"/>
  <c r="AE334" i="8"/>
  <c r="AC344" i="8"/>
  <c r="Z553" i="8"/>
  <c r="AB465" i="8"/>
  <c r="AE408" i="8"/>
  <c r="AC420" i="8"/>
  <c r="AD449" i="8"/>
  <c r="AA325" i="8"/>
  <c r="Z392" i="8"/>
  <c r="AC366" i="8"/>
  <c r="AB341" i="8"/>
  <c r="AD329" i="8"/>
  <c r="AD519" i="8"/>
  <c r="AE460" i="8"/>
  <c r="AA369" i="8"/>
  <c r="AB386" i="8"/>
  <c r="AB416" i="8"/>
  <c r="AA444" i="8"/>
  <c r="AB259" i="8"/>
  <c r="AE431" i="8"/>
  <c r="AC290" i="8"/>
  <c r="AD269" i="8"/>
  <c r="AA377" i="8"/>
  <c r="AC422" i="8"/>
  <c r="AC357" i="8"/>
  <c r="Z372" i="8"/>
  <c r="AA195" i="8"/>
  <c r="Z266" i="8"/>
  <c r="AC188" i="8"/>
  <c r="AD373" i="8"/>
  <c r="AB250" i="8"/>
  <c r="AD245" i="8"/>
  <c r="AE205" i="8"/>
  <c r="Z373" i="8"/>
  <c r="AE419" i="8"/>
  <c r="AE354" i="8"/>
  <c r="AB369" i="8"/>
  <c r="AA167" i="8"/>
  <c r="AC258" i="8"/>
  <c r="AD161" i="8"/>
  <c r="Z371" i="8"/>
  <c r="AB242" i="8"/>
  <c r="Z235" i="8"/>
  <c r="AB429" i="8"/>
  <c r="AE471" i="8"/>
  <c r="AC385" i="8"/>
  <c r="AD320" i="8"/>
  <c r="Z336" i="8"/>
  <c r="AA350" i="8"/>
  <c r="AB351" i="8"/>
  <c r="AA327" i="8"/>
  <c r="Z318" i="8"/>
  <c r="AA267" i="8"/>
  <c r="AB285" i="8"/>
  <c r="AC406" i="8"/>
  <c r="AC341" i="8"/>
  <c r="Z356" i="8"/>
  <c r="AA370" i="8"/>
  <c r="AD177" i="8"/>
  <c r="AE353" i="8"/>
  <c r="AB352" i="8"/>
  <c r="AC320" i="8"/>
  <c r="AA300" i="8"/>
  <c r="AC426" i="8"/>
  <c r="AC361" i="8"/>
  <c r="Z376" i="8"/>
  <c r="AD237" i="8"/>
  <c r="AD276" i="8"/>
  <c r="AD240" i="8"/>
  <c r="AB380" i="8"/>
  <c r="Z261" i="8"/>
  <c r="AB256" i="8"/>
  <c r="AE1076" i="8"/>
  <c r="AB393" i="8"/>
  <c r="AE435" i="8"/>
  <c r="AE370" i="8"/>
  <c r="AA183" i="8"/>
  <c r="AC263" i="8"/>
  <c r="AA301" i="8"/>
  <c r="AE275" i="8"/>
  <c r="AB392" i="8"/>
  <c r="Z285" i="8"/>
  <c r="AB280" i="8"/>
  <c r="AC235" i="8"/>
  <c r="Z272" i="8"/>
  <c r="AD198" i="8"/>
  <c r="AD1114" i="8"/>
  <c r="AA265" i="8"/>
  <c r="AC275" i="8"/>
  <c r="AB332" i="8"/>
  <c r="AD291" i="8"/>
  <c r="AA319" i="8"/>
  <c r="AA219" i="8"/>
  <c r="AD257" i="8"/>
  <c r="AC249" i="8"/>
  <c r="AC233" i="8"/>
  <c r="AE139" i="8"/>
  <c r="AA199" i="8"/>
  <c r="AB246" i="8"/>
  <c r="AE273" i="8"/>
  <c r="AD297" i="8"/>
  <c r="AC313" i="8"/>
  <c r="Z284" i="8"/>
  <c r="AD218" i="8"/>
  <c r="AA1038" i="8"/>
  <c r="AB298" i="8"/>
  <c r="AB136" i="8"/>
  <c r="AC240" i="8"/>
  <c r="AB264" i="8"/>
  <c r="AA260" i="8"/>
  <c r="Z159" i="8"/>
  <c r="AC186" i="8"/>
  <c r="AB1097" i="8"/>
  <c r="AB318" i="8"/>
  <c r="AB216" i="8"/>
  <c r="AC260" i="8"/>
  <c r="AB284" i="8"/>
  <c r="AA292" i="8"/>
  <c r="AB257" i="8"/>
  <c r="AB177" i="8"/>
  <c r="AA1083" i="8"/>
  <c r="AB335" i="8"/>
  <c r="AA339" i="8"/>
  <c r="Z367" i="8"/>
  <c r="AE141" i="8"/>
  <c r="Z241" i="8"/>
  <c r="AC268" i="8"/>
  <c r="AB292" i="8"/>
  <c r="AA304" i="8"/>
  <c r="AB273" i="8"/>
  <c r="Z204" i="8"/>
  <c r="AB1113" i="8"/>
  <c r="AC1036" i="8"/>
  <c r="AA216" i="8"/>
  <c r="AE126" i="8"/>
  <c r="AD130" i="8"/>
  <c r="Z229" i="8"/>
  <c r="AC163" i="8"/>
  <c r="AE1048" i="8"/>
  <c r="AE851" i="8"/>
  <c r="AA834" i="8"/>
  <c r="AE298" i="8"/>
  <c r="AE137" i="8"/>
  <c r="AE237" i="8"/>
  <c r="AE182" i="8"/>
  <c r="AB201" i="8"/>
  <c r="AA197" i="8"/>
  <c r="AB162" i="8"/>
  <c r="AB207" i="8"/>
  <c r="AA647" i="8"/>
  <c r="Z1119" i="8"/>
  <c r="AE1029" i="8"/>
  <c r="AA244" i="8"/>
  <c r="AB269" i="8"/>
  <c r="AC213" i="8"/>
  <c r="Z236" i="8"/>
  <c r="Z128" i="8"/>
  <c r="AB226" i="8"/>
  <c r="AC159" i="8"/>
  <c r="AC1075" i="8"/>
  <c r="AA937" i="8"/>
  <c r="AC1003" i="8"/>
  <c r="AE207" i="8"/>
  <c r="AB178" i="8"/>
  <c r="AB227" i="8"/>
  <c r="AA1019" i="8"/>
  <c r="AD1103" i="8"/>
  <c r="AC273" i="8"/>
  <c r="AD298" i="8"/>
  <c r="AD137" i="8"/>
  <c r="AA156" i="8"/>
  <c r="Z168" i="8"/>
  <c r="AE163" i="8"/>
  <c r="AA222" i="8"/>
  <c r="AB155" i="8"/>
  <c r="Z1100" i="8"/>
  <c r="AE1077" i="8"/>
  <c r="AD286" i="8"/>
  <c r="AE230" i="8"/>
  <c r="AE142" i="8"/>
  <c r="AD150" i="8"/>
  <c r="AE143" i="8"/>
  <c r="AC199" i="8"/>
  <c r="AB127" i="8"/>
  <c r="AC1008" i="8"/>
  <c r="AA1110" i="8"/>
  <c r="AA1084" i="8"/>
  <c r="AB165" i="8"/>
  <c r="AC190" i="8"/>
  <c r="AB210" i="8"/>
  <c r="AC211" i="8"/>
  <c r="Z210" i="8"/>
  <c r="AD1061" i="8"/>
  <c r="AE1087" i="8"/>
  <c r="Z1094" i="8"/>
  <c r="AA1118" i="8"/>
  <c r="AD1119" i="8"/>
  <c r="AB217" i="8"/>
  <c r="Z132" i="8"/>
  <c r="AA157" i="8"/>
  <c r="AB166" i="8"/>
  <c r="AC167" i="8"/>
  <c r="Z166" i="8"/>
  <c r="Z1120" i="8"/>
  <c r="AE1098" i="8"/>
  <c r="Z776" i="8"/>
  <c r="AE883" i="8"/>
  <c r="AA1026" i="8"/>
  <c r="AA141" i="8"/>
  <c r="AB150" i="8"/>
  <c r="AE148" i="8"/>
  <c r="AB147" i="8"/>
  <c r="AC1124" i="8"/>
  <c r="Z1114" i="8"/>
  <c r="AE1025" i="8"/>
  <c r="AC1031" i="8"/>
  <c r="Z1099" i="8"/>
  <c r="AB234" i="8"/>
  <c r="Z149" i="8"/>
  <c r="AE176" i="8"/>
  <c r="AD204" i="8"/>
  <c r="AA889" i="8"/>
  <c r="AC878" i="8"/>
  <c r="AA1124" i="8"/>
  <c r="AA1100" i="8"/>
  <c r="AA1093" i="8"/>
  <c r="AE1036" i="8"/>
  <c r="AE1083" i="8"/>
  <c r="Z137" i="8"/>
  <c r="AE164" i="8"/>
  <c r="AD192" i="8"/>
  <c r="AE1016" i="8"/>
  <c r="AE871" i="8"/>
  <c r="AA1115" i="8"/>
  <c r="AB1112" i="8"/>
  <c r="AA1106" i="8"/>
  <c r="Z1075" i="8"/>
  <c r="AD1108" i="8"/>
  <c r="AA449" i="8"/>
  <c r="AA592" i="8"/>
  <c r="AE532" i="8"/>
  <c r="AD395" i="8"/>
  <c r="AD474" i="8"/>
  <c r="AE494" i="8"/>
  <c r="Z540" i="8"/>
  <c r="AD424" i="8"/>
  <c r="Z469" i="8"/>
  <c r="AC423" i="8"/>
  <c r="AE406" i="8"/>
  <c r="AC653" i="8"/>
  <c r="AA568" i="8"/>
  <c r="AE508" i="8"/>
  <c r="AD536" i="8"/>
  <c r="AB411" i="8"/>
  <c r="AC469" i="8"/>
  <c r="Z516" i="8"/>
  <c r="AA545" i="8"/>
  <c r="AB562" i="8"/>
  <c r="AC424" i="8"/>
  <c r="AD382" i="8"/>
  <c r="AC609" i="8"/>
  <c r="AA550" i="8"/>
  <c r="AC460" i="8"/>
  <c r="AD492" i="8"/>
  <c r="AA512" i="8"/>
  <c r="AB557" i="8"/>
  <c r="AE470" i="8"/>
  <c r="AA497" i="8"/>
  <c r="AD412" i="8"/>
  <c r="Z274" i="8"/>
  <c r="AD189" i="8"/>
  <c r="AE586" i="8"/>
  <c r="AC527" i="8"/>
  <c r="AA365" i="8"/>
  <c r="AC468" i="8"/>
  <c r="AC489" i="8"/>
  <c r="AD534" i="8"/>
  <c r="AB403" i="8"/>
  <c r="Z454" i="8"/>
  <c r="AA402" i="8"/>
  <c r="AC384" i="8"/>
  <c r="AA459" i="8"/>
  <c r="AD471" i="8"/>
  <c r="AD500" i="8"/>
  <c r="AA520" i="8"/>
  <c r="AB565" i="8"/>
  <c r="Z480" i="8"/>
  <c r="AE507" i="8"/>
  <c r="Z472" i="8"/>
  <c r="AD390" i="8"/>
  <c r="AA363" i="8"/>
  <c r="AC605" i="8"/>
  <c r="AA546" i="8"/>
  <c r="Z449" i="8"/>
  <c r="AD488" i="8"/>
  <c r="AA508" i="8"/>
  <c r="AB553" i="8"/>
  <c r="Z466" i="8"/>
  <c r="AE491" i="8"/>
  <c r="AE347" i="8"/>
  <c r="AA460" i="8"/>
  <c r="AE174" i="8"/>
  <c r="Z365" i="8"/>
  <c r="AE384" i="8"/>
  <c r="Z415" i="8"/>
  <c r="AE442" i="8"/>
  <c r="AE244" i="8"/>
  <c r="AE423" i="8"/>
  <c r="AA269" i="8"/>
  <c r="AB248" i="8"/>
  <c r="AE327" i="8"/>
  <c r="Z485" i="8"/>
  <c r="AA426" i="8"/>
  <c r="AE437" i="8"/>
  <c r="Z467" i="8"/>
  <c r="AE379" i="8"/>
  <c r="AC409" i="8"/>
  <c r="AD410" i="8"/>
  <c r="AC299" i="8"/>
  <c r="AC307" i="8"/>
  <c r="Z215" i="8"/>
  <c r="AB434" i="8"/>
  <c r="AB502" i="8"/>
  <c r="AC443" i="8"/>
  <c r="AA266" i="8"/>
  <c r="AD347" i="8"/>
  <c r="Z399" i="8"/>
  <c r="AE426" i="8"/>
  <c r="AD442" i="8"/>
  <c r="AE283" i="8"/>
  <c r="AE307" i="8"/>
  <c r="Z148" i="8"/>
  <c r="Z565" i="8"/>
  <c r="AC479" i="8"/>
  <c r="AE420" i="8"/>
  <c r="AC432" i="8"/>
  <c r="AD461" i="8"/>
  <c r="AA371" i="8"/>
  <c r="AA404" i="8"/>
  <c r="Z400" i="8"/>
  <c r="AC242" i="8"/>
  <c r="AA215" i="8"/>
  <c r="AB542" i="8"/>
  <c r="Z434" i="8"/>
  <c r="AA398" i="8"/>
  <c r="AE409" i="8"/>
  <c r="Z439" i="8"/>
  <c r="AA151" i="8"/>
  <c r="AD379" i="8"/>
  <c r="AC136" i="8"/>
  <c r="AE259" i="8"/>
  <c r="AB282" i="8"/>
  <c r="Z509" i="8"/>
  <c r="AA450" i="8"/>
  <c r="AD327" i="8"/>
  <c r="AB371" i="8"/>
  <c r="AD405" i="8"/>
  <c r="AC433" i="8"/>
  <c r="AD450" i="8"/>
  <c r="AD388" i="8"/>
  <c r="AB355" i="8"/>
  <c r="AD306" i="8"/>
  <c r="AA345" i="8"/>
  <c r="AE411" i="8"/>
  <c r="AE346" i="8"/>
  <c r="AB361" i="8"/>
  <c r="AC375" i="8"/>
  <c r="AC232" i="8"/>
  <c r="AE361" i="8"/>
  <c r="AB360" i="8"/>
  <c r="AB168" i="8"/>
  <c r="AB128" i="8"/>
  <c r="Z452" i="8"/>
  <c r="AC334" i="8"/>
  <c r="AA409" i="8"/>
  <c r="AA344" i="8"/>
  <c r="AD358" i="8"/>
  <c r="AE372" i="8"/>
  <c r="AC204" i="8"/>
  <c r="AC356" i="8"/>
  <c r="AD357" i="8"/>
  <c r="Z147" i="8"/>
  <c r="AE306" i="8"/>
  <c r="AD418" i="8"/>
  <c r="AA461" i="8"/>
  <c r="Z370" i="8"/>
  <c r="AD292" i="8"/>
  <c r="AB325" i="8"/>
  <c r="AC339" i="8"/>
  <c r="Z338" i="8"/>
  <c r="AE296" i="8"/>
  <c r="AB275" i="8"/>
  <c r="AA235" i="8"/>
  <c r="AC229" i="8"/>
  <c r="AE395" i="8"/>
  <c r="AE330" i="8"/>
  <c r="AB345" i="8"/>
  <c r="AC359" i="8"/>
  <c r="Z362" i="8"/>
  <c r="AC340" i="8"/>
  <c r="AB336" i="8"/>
  <c r="AA291" i="8"/>
  <c r="AC238" i="8"/>
  <c r="AE415" i="8"/>
  <c r="AE350" i="8"/>
  <c r="AB365" i="8"/>
  <c r="AC379" i="8"/>
  <c r="AE247" i="8"/>
  <c r="AE365" i="8"/>
  <c r="AD365" i="8"/>
  <c r="Z211" i="8"/>
  <c r="AD181" i="8"/>
  <c r="AC287" i="8"/>
  <c r="AA381" i="8"/>
  <c r="AA425" i="8"/>
  <c r="AA360" i="8"/>
  <c r="AD374" i="8"/>
  <c r="AD225" i="8"/>
  <c r="AE272" i="8"/>
  <c r="AC216" i="8"/>
  <c r="Z379" i="8"/>
  <c r="AB258" i="8"/>
  <c r="Z251" i="8"/>
  <c r="AC1085" i="8"/>
  <c r="AD250" i="8"/>
  <c r="AB161" i="8"/>
  <c r="AE1110" i="8"/>
  <c r="AA231" i="8"/>
  <c r="AB247" i="8"/>
  <c r="AE320" i="8"/>
  <c r="Z281" i="8"/>
  <c r="AC308" i="8"/>
  <c r="AC176" i="8"/>
  <c r="Z247" i="8"/>
  <c r="AC212" i="8"/>
  <c r="AE206" i="8"/>
  <c r="Z173" i="8"/>
  <c r="Z321" i="8"/>
  <c r="Z227" i="8"/>
  <c r="AA263" i="8"/>
  <c r="Z287" i="8"/>
  <c r="AA296" i="8"/>
  <c r="AD262" i="8"/>
  <c r="AD182" i="8"/>
  <c r="AC992" i="8"/>
  <c r="AD287" i="8"/>
  <c r="AA315" i="8"/>
  <c r="AA203" i="8"/>
  <c r="AD253" i="8"/>
  <c r="AE242" i="8"/>
  <c r="AE222" i="8"/>
  <c r="AD231" i="8"/>
  <c r="AB348" i="8"/>
  <c r="AD307" i="8"/>
  <c r="AD173" i="8"/>
  <c r="AE249" i="8"/>
  <c r="AD273" i="8"/>
  <c r="AE274" i="8"/>
  <c r="AB228" i="8"/>
  <c r="AC230" i="8"/>
  <c r="AA1018" i="8"/>
  <c r="AD324" i="8"/>
  <c r="AC328" i="8"/>
  <c r="AB356" i="8"/>
  <c r="AD315" i="8"/>
  <c r="AD205" i="8"/>
  <c r="AE257" i="8"/>
  <c r="AD281" i="8"/>
  <c r="AC289" i="8"/>
  <c r="Z252" i="8"/>
  <c r="AD162" i="8"/>
  <c r="AA1108" i="8"/>
  <c r="Z1090" i="8"/>
  <c r="AC205" i="8"/>
  <c r="AD226" i="8"/>
  <c r="AE227" i="8"/>
  <c r="AD211" i="8"/>
  <c r="AA142" i="8"/>
  <c r="AA1098" i="8"/>
  <c r="AA1055" i="8"/>
  <c r="AA905" i="8"/>
  <c r="AA288" i="8"/>
  <c r="AB313" i="8"/>
  <c r="AB196" i="8"/>
  <c r="AA172" i="8"/>
  <c r="Z188" i="8"/>
  <c r="AE183" i="8"/>
  <c r="AB142" i="8"/>
  <c r="Z186" i="8"/>
  <c r="AA1039" i="8"/>
  <c r="AA925" i="8"/>
  <c r="AE318" i="8"/>
  <c r="AE217" i="8"/>
  <c r="AD258" i="8"/>
  <c r="AE202" i="8"/>
  <c r="Z224" i="8"/>
  <c r="AA225" i="8"/>
  <c r="Z205" i="8"/>
  <c r="AE136" i="8"/>
  <c r="AB1101" i="8"/>
  <c r="AA1062" i="8"/>
  <c r="AE1004" i="8"/>
  <c r="AC194" i="8"/>
  <c r="Z157" i="8"/>
  <c r="AD200" i="8"/>
  <c r="AE935" i="8"/>
  <c r="AC898" i="8"/>
  <c r="AC1112" i="8"/>
  <c r="AE262" i="8"/>
  <c r="Z288" i="8"/>
  <c r="AA232" i="8"/>
  <c r="AA144" i="8"/>
  <c r="Z152" i="8"/>
  <c r="AE147" i="8"/>
  <c r="AE200" i="8"/>
  <c r="AB131" i="8"/>
  <c r="AB669" i="8"/>
  <c r="AC1107" i="8"/>
  <c r="Z276" i="8"/>
  <c r="AA220" i="8"/>
  <c r="AE130" i="8"/>
  <c r="AB137" i="8"/>
  <c r="AB238" i="8"/>
  <c r="AE172" i="8"/>
  <c r="AE1032" i="8"/>
  <c r="AB1103" i="8"/>
  <c r="AC1055" i="8"/>
  <c r="AB1099" i="8"/>
  <c r="AD154" i="8"/>
  <c r="AE179" i="8"/>
  <c r="Z197" i="8"/>
  <c r="AC195" i="8"/>
  <c r="AD196" i="8"/>
  <c r="AC1087" i="8"/>
  <c r="AC1105" i="8"/>
  <c r="AB1108" i="8"/>
  <c r="AD1073" i="8"/>
  <c r="AA1091" i="8"/>
  <c r="AD206" i="8"/>
  <c r="AE231" i="8"/>
  <c r="AA145" i="8"/>
  <c r="Z153" i="8"/>
  <c r="AC151" i="8"/>
  <c r="AD152" i="8"/>
  <c r="AE1095" i="8"/>
  <c r="AC1094" i="8"/>
  <c r="AC1004" i="8"/>
  <c r="AE1020" i="8"/>
  <c r="AA1078" i="8"/>
  <c r="AA129" i="8"/>
  <c r="AB134" i="8"/>
  <c r="AC135" i="8"/>
  <c r="Z134" i="8"/>
  <c r="AC914" i="8"/>
  <c r="AC958" i="8"/>
  <c r="Z1071" i="8"/>
  <c r="AA1081" i="8"/>
  <c r="AD1104" i="8"/>
  <c r="AD223" i="8"/>
  <c r="AB138" i="8"/>
  <c r="AA166" i="8"/>
  <c r="Z194" i="8"/>
  <c r="AC1011" i="8"/>
  <c r="AC850" i="8"/>
  <c r="AC1108" i="8"/>
  <c r="Z1111" i="8"/>
  <c r="AE1104" i="8"/>
  <c r="AA1071" i="8"/>
  <c r="AD1124" i="8"/>
  <c r="AB126" i="8"/>
  <c r="AA154" i="8"/>
  <c r="Z182" i="8"/>
  <c r="AE1057" i="8"/>
  <c r="AA1007" i="8"/>
  <c r="AD1077" i="8"/>
  <c r="Z1123" i="8"/>
  <c r="AE1116" i="8"/>
  <c r="AA1090" i="8"/>
  <c r="AD603" i="8"/>
  <c r="G69" i="8"/>
  <c r="G64" i="8"/>
  <c r="K64" i="8" s="1"/>
  <c r="L64" i="8" s="1"/>
  <c r="F64" i="8" s="1"/>
  <c r="D64" i="8" s="1"/>
  <c r="G68" i="8"/>
  <c r="G70" i="8"/>
  <c r="G62" i="8"/>
  <c r="K62" i="8" s="1"/>
  <c r="L65" i="8"/>
  <c r="F65" i="8" s="1"/>
  <c r="G58" i="8"/>
  <c r="K58" i="8" s="1"/>
  <c r="L58" i="8" s="1"/>
  <c r="F58" i="8" s="1"/>
  <c r="D58" i="8" s="1"/>
  <c r="G60" i="8"/>
  <c r="K60" i="8" s="1"/>
  <c r="L60" i="8" s="1"/>
  <c r="F60" i="8" s="1"/>
  <c r="D60" i="8" s="1"/>
  <c r="G67" i="8"/>
  <c r="L67" i="8" s="1"/>
  <c r="C64" i="9"/>
  <c r="E61" i="8" s="1"/>
  <c r="G61" i="8" s="1"/>
  <c r="K61" i="8" s="1"/>
  <c r="L61" i="8" s="1"/>
  <c r="F61" i="8" s="1"/>
  <c r="D61" i="8" s="1"/>
  <c r="C59" i="9"/>
  <c r="E56" i="8" s="1"/>
  <c r="F59" i="9"/>
  <c r="I56" i="8" s="1"/>
  <c r="E59" i="9"/>
  <c r="H56" i="8" s="1"/>
  <c r="C52" i="9"/>
  <c r="E49" i="8" s="1"/>
  <c r="C49" i="9"/>
  <c r="E46" i="8" s="1"/>
  <c r="C50" i="9"/>
  <c r="E47" i="8" s="1"/>
  <c r="F52" i="9"/>
  <c r="I49" i="8" s="1"/>
  <c r="E52" i="9"/>
  <c r="H49" i="8" s="1"/>
  <c r="F49" i="9"/>
  <c r="I46" i="8" s="1"/>
  <c r="E49" i="9"/>
  <c r="H46" i="8" s="1"/>
  <c r="F50" i="9"/>
  <c r="I47" i="8" s="1"/>
  <c r="E50" i="9"/>
  <c r="H47" i="8" s="1"/>
  <c r="C45" i="9"/>
  <c r="E42" i="8" s="1"/>
  <c r="C46" i="9"/>
  <c r="E43" i="8" s="1"/>
  <c r="C47" i="9"/>
  <c r="E44" i="8" s="1"/>
  <c r="C44" i="9"/>
  <c r="E41" i="8" s="1"/>
  <c r="E45" i="9"/>
  <c r="H42" i="8" s="1"/>
  <c r="F45" i="9"/>
  <c r="I42" i="8" s="1"/>
  <c r="E46" i="9"/>
  <c r="H43" i="8" s="1"/>
  <c r="F46" i="9"/>
  <c r="I43" i="8" s="1"/>
  <c r="F47" i="9"/>
  <c r="I44" i="8" s="1"/>
  <c r="E47" i="9"/>
  <c r="H44" i="8" s="1"/>
  <c r="F44" i="9"/>
  <c r="I41" i="8" s="1"/>
  <c r="E44" i="9"/>
  <c r="H41" i="8" s="1"/>
  <c r="C42" i="9"/>
  <c r="E39" i="8" s="1"/>
  <c r="C40" i="9"/>
  <c r="E37" i="8" s="1"/>
  <c r="C39" i="9"/>
  <c r="E36" i="8" s="1"/>
  <c r="E42" i="9"/>
  <c r="H39" i="8" s="1"/>
  <c r="F42" i="9"/>
  <c r="I39" i="8" s="1"/>
  <c r="F40" i="9"/>
  <c r="I37" i="8" s="1"/>
  <c r="E40" i="9"/>
  <c r="H37" i="8" s="1"/>
  <c r="F39" i="9"/>
  <c r="I36" i="8" s="1"/>
  <c r="E39" i="9"/>
  <c r="H36" i="8" s="1"/>
  <c r="C36" i="9"/>
  <c r="E33" i="8" s="1"/>
  <c r="C37" i="9"/>
  <c r="E34" i="8" s="1"/>
  <c r="C35" i="9"/>
  <c r="E32" i="8" s="1"/>
  <c r="C34" i="9"/>
  <c r="E31" i="8" s="1"/>
  <c r="E36" i="9"/>
  <c r="H33" i="8" s="1"/>
  <c r="F36" i="9"/>
  <c r="I33" i="8" s="1"/>
  <c r="E37" i="9"/>
  <c r="H34" i="8" s="1"/>
  <c r="F37" i="9"/>
  <c r="I34" i="8" s="1"/>
  <c r="F35" i="9"/>
  <c r="I32" i="8" s="1"/>
  <c r="E35" i="9"/>
  <c r="H32" i="8" s="1"/>
  <c r="F34" i="9"/>
  <c r="I31" i="8" s="1"/>
  <c r="E34" i="9"/>
  <c r="H31" i="8" s="1"/>
  <c r="C29" i="9"/>
  <c r="E26" i="8" s="1"/>
  <c r="C30" i="9"/>
  <c r="E27" i="8" s="1"/>
  <c r="E29" i="9"/>
  <c r="H26" i="8" s="1"/>
  <c r="F29" i="9"/>
  <c r="I26" i="8" s="1"/>
  <c r="F30" i="9"/>
  <c r="I27" i="8" s="1"/>
  <c r="E30" i="9"/>
  <c r="H27" i="8" s="1"/>
  <c r="E26" i="9"/>
  <c r="H23" i="8" s="1"/>
  <c r="E25" i="9"/>
  <c r="H22" i="8" s="1"/>
  <c r="F24" i="9"/>
  <c r="I21" i="8" s="1"/>
  <c r="E15" i="9"/>
  <c r="H12" i="8" s="1"/>
  <c r="E14" i="9"/>
  <c r="H11" i="8" s="1"/>
  <c r="F11" i="9"/>
  <c r="I8" i="8" s="1"/>
  <c r="F12" i="9"/>
  <c r="I9" i="8" s="1"/>
  <c r="E10" i="9"/>
  <c r="H7" i="8" s="1"/>
  <c r="F8" i="9"/>
  <c r="I5" i="8" s="1"/>
  <c r="F9" i="9"/>
  <c r="I6" i="8" s="1"/>
  <c r="BA8" i="15" l="1"/>
  <c r="BB8" i="15" s="1"/>
  <c r="BA9" i="15"/>
  <c r="BB9" i="15" s="1"/>
  <c r="BA10" i="15"/>
  <c r="BB10" i="15" s="1"/>
  <c r="BA11" i="15"/>
  <c r="BB11" i="15" s="1"/>
  <c r="BA12" i="15"/>
  <c r="BB12" i="15" s="1"/>
  <c r="BA13" i="15"/>
  <c r="BB13" i="15" s="1"/>
  <c r="BA14" i="15"/>
  <c r="BB14" i="15" s="1"/>
  <c r="BA15" i="15"/>
  <c r="BB15" i="15" s="1"/>
  <c r="BA16" i="15"/>
  <c r="BB16" i="15" s="1"/>
  <c r="BA17" i="15"/>
  <c r="BB17" i="15" s="1"/>
  <c r="BA18" i="15"/>
  <c r="BB18" i="15" s="1"/>
  <c r="BA19" i="15"/>
  <c r="BB19" i="15" s="1"/>
  <c r="BA20" i="15"/>
  <c r="BB20" i="15" s="1"/>
  <c r="BA21" i="15"/>
  <c r="BB21" i="15" s="1"/>
  <c r="BA22" i="15"/>
  <c r="BB22" i="15" s="1"/>
  <c r="BA23" i="15"/>
  <c r="BB23" i="15" s="1"/>
  <c r="BA24" i="15"/>
  <c r="BB24" i="15" s="1"/>
  <c r="BA25" i="15"/>
  <c r="BB25" i="15" s="1"/>
  <c r="BA26" i="15"/>
  <c r="BB26" i="15" s="1"/>
  <c r="BA27" i="15"/>
  <c r="BB27" i="15" s="1"/>
  <c r="BA28" i="15"/>
  <c r="BB28" i="15" s="1"/>
  <c r="BA29" i="15"/>
  <c r="BB29" i="15" s="1"/>
  <c r="BA30" i="15"/>
  <c r="BB30" i="15" s="1"/>
  <c r="BA31" i="15"/>
  <c r="BB31" i="15" s="1"/>
  <c r="BA32" i="15"/>
  <c r="BB32" i="15" s="1"/>
  <c r="BA33" i="15"/>
  <c r="BB33" i="15" s="1"/>
  <c r="BA34" i="15"/>
  <c r="BB34" i="15" s="1"/>
  <c r="BA35" i="15"/>
  <c r="BB35" i="15" s="1"/>
  <c r="BA36" i="15"/>
  <c r="BB36" i="15" s="1"/>
  <c r="BA37" i="15"/>
  <c r="BB37" i="15" s="1"/>
  <c r="BA38" i="15"/>
  <c r="BB38" i="15" s="1"/>
  <c r="BA39" i="15"/>
  <c r="BB39" i="15" s="1"/>
  <c r="BA40" i="15"/>
  <c r="BB40" i="15" s="1"/>
  <c r="BA41" i="15"/>
  <c r="BB41" i="15" s="1"/>
  <c r="BA42" i="15"/>
  <c r="BB42" i="15" s="1"/>
  <c r="BA43" i="15"/>
  <c r="BB43" i="15" s="1"/>
  <c r="BA44" i="15"/>
  <c r="BB44" i="15" s="1"/>
  <c r="BA45" i="15"/>
  <c r="BB45" i="15" s="1"/>
  <c r="BA46" i="15"/>
  <c r="BB46" i="15" s="1"/>
  <c r="BA47" i="15"/>
  <c r="BB47" i="15" s="1"/>
  <c r="BA48" i="15"/>
  <c r="BB48" i="15" s="1"/>
  <c r="BA49" i="15"/>
  <c r="BB49" i="15" s="1"/>
  <c r="BA50" i="15"/>
  <c r="BB50" i="15" s="1"/>
  <c r="BA51" i="15"/>
  <c r="BB51" i="15" s="1"/>
  <c r="BA52" i="15"/>
  <c r="BB52" i="15" s="1"/>
  <c r="BA53" i="15"/>
  <c r="BB53" i="15" s="1"/>
  <c r="BA54" i="15"/>
  <c r="BB54" i="15" s="1"/>
  <c r="BA55" i="15"/>
  <c r="BB55" i="15" s="1"/>
  <c r="BA56" i="15"/>
  <c r="BB56" i="15" s="1"/>
  <c r="BA57" i="15"/>
  <c r="BB57" i="15" s="1"/>
  <c r="BA58" i="15"/>
  <c r="BB58" i="15" s="1"/>
  <c r="BA59" i="15"/>
  <c r="BB59" i="15" s="1"/>
  <c r="BA60" i="15"/>
  <c r="BB60" i="15" s="1"/>
  <c r="BA61" i="15"/>
  <c r="BB61" i="15" s="1"/>
  <c r="BA62" i="15"/>
  <c r="BB62" i="15" s="1"/>
  <c r="BA63" i="15"/>
  <c r="BB63" i="15" s="1"/>
  <c r="BA64" i="15"/>
  <c r="BB64" i="15" s="1"/>
  <c r="BA65" i="15"/>
  <c r="BB65" i="15" s="1"/>
  <c r="BA66" i="15"/>
  <c r="BB66" i="15" s="1"/>
  <c r="BA67" i="15"/>
  <c r="BB67" i="15" s="1"/>
  <c r="BA68" i="15"/>
  <c r="BB68" i="15" s="1"/>
  <c r="BA69" i="15"/>
  <c r="BB69" i="15" s="1"/>
  <c r="BA70" i="15"/>
  <c r="BB70" i="15" s="1"/>
  <c r="BA71" i="15"/>
  <c r="BB71" i="15" s="1"/>
  <c r="BA72" i="15"/>
  <c r="BB72" i="15" s="1"/>
  <c r="BA73" i="15"/>
  <c r="BB73" i="15" s="1"/>
  <c r="BA74" i="15"/>
  <c r="BB74" i="15" s="1"/>
  <c r="BA75" i="15"/>
  <c r="BB75" i="15" s="1"/>
  <c r="BA76" i="15"/>
  <c r="BB76" i="15" s="1"/>
  <c r="BA77" i="15"/>
  <c r="BB77" i="15" s="1"/>
  <c r="BE8" i="15"/>
  <c r="BF8" i="15" s="1"/>
  <c r="BE9" i="15"/>
  <c r="BF9" i="15" s="1"/>
  <c r="BE10" i="15"/>
  <c r="BF10" i="15" s="1"/>
  <c r="BE11" i="15"/>
  <c r="BF11" i="15" s="1"/>
  <c r="BE12" i="15"/>
  <c r="BF12" i="15" s="1"/>
  <c r="BE13" i="15"/>
  <c r="BF13" i="15" s="1"/>
  <c r="BE14" i="15"/>
  <c r="BF14" i="15" s="1"/>
  <c r="BE15" i="15"/>
  <c r="BF15" i="15" s="1"/>
  <c r="BE16" i="15"/>
  <c r="BF16" i="15" s="1"/>
  <c r="BE17" i="15"/>
  <c r="BF17" i="15" s="1"/>
  <c r="BE18" i="15"/>
  <c r="BF18" i="15" s="1"/>
  <c r="BE19" i="15"/>
  <c r="BF19" i="15" s="1"/>
  <c r="BE20" i="15"/>
  <c r="BF20" i="15" s="1"/>
  <c r="BE21" i="15"/>
  <c r="BF21" i="15" s="1"/>
  <c r="BE22" i="15"/>
  <c r="BF22" i="15" s="1"/>
  <c r="BE23" i="15"/>
  <c r="BF23" i="15" s="1"/>
  <c r="BE24" i="15"/>
  <c r="BF24" i="15" s="1"/>
  <c r="BE25" i="15"/>
  <c r="BF25" i="15" s="1"/>
  <c r="BE26" i="15"/>
  <c r="BF26" i="15" s="1"/>
  <c r="BE27" i="15"/>
  <c r="BF27" i="15" s="1"/>
  <c r="BE28" i="15"/>
  <c r="BF28" i="15" s="1"/>
  <c r="BE29" i="15"/>
  <c r="BF29" i="15" s="1"/>
  <c r="BE30" i="15"/>
  <c r="BF30" i="15" s="1"/>
  <c r="BE31" i="15"/>
  <c r="BF31" i="15" s="1"/>
  <c r="BE32" i="15"/>
  <c r="BF32" i="15" s="1"/>
  <c r="BE33" i="15"/>
  <c r="BF33" i="15" s="1"/>
  <c r="BE34" i="15"/>
  <c r="BF34" i="15" s="1"/>
  <c r="BE35" i="15"/>
  <c r="BF35" i="15" s="1"/>
  <c r="BE36" i="15"/>
  <c r="BF36" i="15" s="1"/>
  <c r="BE37" i="15"/>
  <c r="BF37" i="15" s="1"/>
  <c r="BE38" i="15"/>
  <c r="BF38" i="15" s="1"/>
  <c r="BE39" i="15"/>
  <c r="BF39" i="15" s="1"/>
  <c r="BE40" i="15"/>
  <c r="BF40" i="15" s="1"/>
  <c r="BE41" i="15"/>
  <c r="BF41" i="15" s="1"/>
  <c r="BE42" i="15"/>
  <c r="BF42" i="15" s="1"/>
  <c r="BE43" i="15"/>
  <c r="BF43" i="15" s="1"/>
  <c r="BE44" i="15"/>
  <c r="BF44" i="15" s="1"/>
  <c r="BE45" i="15"/>
  <c r="BF45" i="15" s="1"/>
  <c r="BE46" i="15"/>
  <c r="BF46" i="15" s="1"/>
  <c r="BE47" i="15"/>
  <c r="BF47" i="15" s="1"/>
  <c r="BE48" i="15"/>
  <c r="BF48" i="15" s="1"/>
  <c r="BE49" i="15"/>
  <c r="BF49" i="15" s="1"/>
  <c r="BE50" i="15"/>
  <c r="BF50" i="15" s="1"/>
  <c r="BE51" i="15"/>
  <c r="BF51" i="15" s="1"/>
  <c r="BE52" i="15"/>
  <c r="BF52" i="15" s="1"/>
  <c r="BE53" i="15"/>
  <c r="BF53" i="15" s="1"/>
  <c r="BE54" i="15"/>
  <c r="BF54" i="15" s="1"/>
  <c r="BE55" i="15"/>
  <c r="BF55" i="15" s="1"/>
  <c r="BE56" i="15"/>
  <c r="BF56" i="15" s="1"/>
  <c r="BE57" i="15"/>
  <c r="BF57" i="15" s="1"/>
  <c r="BE58" i="15"/>
  <c r="BF58" i="15" s="1"/>
  <c r="BE59" i="15"/>
  <c r="BF59" i="15" s="1"/>
  <c r="BE60" i="15"/>
  <c r="BF60" i="15" s="1"/>
  <c r="BE61" i="15"/>
  <c r="BF61" i="15" s="1"/>
  <c r="BE62" i="15"/>
  <c r="BF62" i="15" s="1"/>
  <c r="BE63" i="15"/>
  <c r="BF63" i="15" s="1"/>
  <c r="BE64" i="15"/>
  <c r="BF64" i="15" s="1"/>
  <c r="BE65" i="15"/>
  <c r="BF65" i="15" s="1"/>
  <c r="BE66" i="15"/>
  <c r="BF66" i="15" s="1"/>
  <c r="BE67" i="15"/>
  <c r="BF67" i="15" s="1"/>
  <c r="BE68" i="15"/>
  <c r="BF68" i="15" s="1"/>
  <c r="BE69" i="15"/>
  <c r="BF69" i="15" s="1"/>
  <c r="BE70" i="15"/>
  <c r="BF70" i="15" s="1"/>
  <c r="BE71" i="15"/>
  <c r="BF71" i="15" s="1"/>
  <c r="BE72" i="15"/>
  <c r="BF72" i="15" s="1"/>
  <c r="BE73" i="15"/>
  <c r="BF73" i="15" s="1"/>
  <c r="BE74" i="15"/>
  <c r="BF74" i="15" s="1"/>
  <c r="BE75" i="15"/>
  <c r="BF75" i="15" s="1"/>
  <c r="BE76" i="15"/>
  <c r="BF76" i="15" s="1"/>
  <c r="BE77" i="15"/>
  <c r="BF77" i="15" s="1"/>
  <c r="BE78" i="15"/>
  <c r="BF78" i="15" s="1"/>
  <c r="BA80" i="15"/>
  <c r="BB80" i="15" s="1"/>
  <c r="BA84" i="15"/>
  <c r="BB84" i="15" s="1"/>
  <c r="BA88" i="15"/>
  <c r="BB88" i="15" s="1"/>
  <c r="BA92" i="15"/>
  <c r="BB92" i="15" s="1"/>
  <c r="BE81" i="15"/>
  <c r="BF81" i="15" s="1"/>
  <c r="BE85" i="15"/>
  <c r="BF85" i="15" s="1"/>
  <c r="BE89" i="15"/>
  <c r="BF89" i="15" s="1"/>
  <c r="BA79" i="15"/>
  <c r="BB79" i="15" s="1"/>
  <c r="BA83" i="15"/>
  <c r="BB83" i="15" s="1"/>
  <c r="BA87" i="15"/>
  <c r="BB87" i="15" s="1"/>
  <c r="BA91" i="15"/>
  <c r="BB91" i="15" s="1"/>
  <c r="BE93" i="15"/>
  <c r="BF93" i="15" s="1"/>
  <c r="BE94" i="15"/>
  <c r="BF94" i="15" s="1"/>
  <c r="BE95" i="15"/>
  <c r="BF95" i="15" s="1"/>
  <c r="BE96" i="15"/>
  <c r="BF96" i="15" s="1"/>
  <c r="BE97" i="15"/>
  <c r="BF97" i="15" s="1"/>
  <c r="BE98" i="15"/>
  <c r="BF98" i="15" s="1"/>
  <c r="BE99" i="15"/>
  <c r="BF99" i="15" s="1"/>
  <c r="BE100" i="15"/>
  <c r="BF100" i="15" s="1"/>
  <c r="BE101" i="15"/>
  <c r="BF101" i="15" s="1"/>
  <c r="BE102" i="15"/>
  <c r="BF102" i="15" s="1"/>
  <c r="BE103" i="15"/>
  <c r="BF103" i="15" s="1"/>
  <c r="BE104" i="15"/>
  <c r="BF104" i="15" s="1"/>
  <c r="BE105" i="15"/>
  <c r="BF105" i="15" s="1"/>
  <c r="BE106" i="15"/>
  <c r="BF106" i="15" s="1"/>
  <c r="BE107" i="15"/>
  <c r="BF107" i="15" s="1"/>
  <c r="BE108" i="15"/>
  <c r="BF108" i="15" s="1"/>
  <c r="BE109" i="15"/>
  <c r="BF109" i="15" s="1"/>
  <c r="BE110" i="15"/>
  <c r="BF110" i="15" s="1"/>
  <c r="BE111" i="15"/>
  <c r="BF111" i="15" s="1"/>
  <c r="BE112" i="15"/>
  <c r="BF112" i="15" s="1"/>
  <c r="BE113" i="15"/>
  <c r="BF113" i="15" s="1"/>
  <c r="BE114" i="15"/>
  <c r="BF114" i="15" s="1"/>
  <c r="BE115" i="15"/>
  <c r="BF115" i="15" s="1"/>
  <c r="BE116" i="15"/>
  <c r="BF116" i="15" s="1"/>
  <c r="BE117" i="15"/>
  <c r="BF117" i="15" s="1"/>
  <c r="BE118" i="15"/>
  <c r="BF118" i="15" s="1"/>
  <c r="BE119" i="15"/>
  <c r="BF119" i="15" s="1"/>
  <c r="BE120" i="15"/>
  <c r="BF120" i="15" s="1"/>
  <c r="BE121" i="15"/>
  <c r="BF121" i="15" s="1"/>
  <c r="BE122" i="15"/>
  <c r="BF122" i="15" s="1"/>
  <c r="BE123" i="15"/>
  <c r="BF123" i="15" s="1"/>
  <c r="BE124" i="15"/>
  <c r="BF124" i="15" s="1"/>
  <c r="BE125" i="15"/>
  <c r="BF125" i="15" s="1"/>
  <c r="BE126" i="15"/>
  <c r="BF126" i="15" s="1"/>
  <c r="BE127" i="15"/>
  <c r="BF127" i="15" s="1"/>
  <c r="BE128" i="15"/>
  <c r="BF128" i="15" s="1"/>
  <c r="BE129" i="15"/>
  <c r="BF129" i="15" s="1"/>
  <c r="BE80" i="15"/>
  <c r="BF80" i="15" s="1"/>
  <c r="BE84" i="15"/>
  <c r="BF84" i="15" s="1"/>
  <c r="BE88" i="15"/>
  <c r="BF88" i="15" s="1"/>
  <c r="BE92" i="15"/>
  <c r="BF92" i="15" s="1"/>
  <c r="BA82" i="15"/>
  <c r="BB82" i="15" s="1"/>
  <c r="BA86" i="15"/>
  <c r="BB86" i="15" s="1"/>
  <c r="BA90" i="15"/>
  <c r="BB90" i="15" s="1"/>
  <c r="BA81" i="15"/>
  <c r="BB81" i="15" s="1"/>
  <c r="BA85" i="15"/>
  <c r="BB85" i="15" s="1"/>
  <c r="BA89" i="15"/>
  <c r="BB89" i="15" s="1"/>
  <c r="BA93" i="15"/>
  <c r="BB93" i="15" s="1"/>
  <c r="BA94" i="15"/>
  <c r="BB94" i="15" s="1"/>
  <c r="BA95" i="15"/>
  <c r="BB95" i="15" s="1"/>
  <c r="BA96" i="15"/>
  <c r="BB96" i="15" s="1"/>
  <c r="BA97" i="15"/>
  <c r="BB97" i="15" s="1"/>
  <c r="BA98" i="15"/>
  <c r="BB98" i="15" s="1"/>
  <c r="BA99" i="15"/>
  <c r="BB99" i="15" s="1"/>
  <c r="BA100" i="15"/>
  <c r="BB100" i="15" s="1"/>
  <c r="BA101" i="15"/>
  <c r="BB101" i="15" s="1"/>
  <c r="BA102" i="15"/>
  <c r="BB102" i="15" s="1"/>
  <c r="BA103" i="15"/>
  <c r="BB103" i="15" s="1"/>
  <c r="BA104" i="15"/>
  <c r="BB104" i="15" s="1"/>
  <c r="BA105" i="15"/>
  <c r="BB105" i="15" s="1"/>
  <c r="BA106" i="15"/>
  <c r="BB106" i="15" s="1"/>
  <c r="BA107" i="15"/>
  <c r="BB107" i="15" s="1"/>
  <c r="BA108" i="15"/>
  <c r="BB108" i="15" s="1"/>
  <c r="BA109" i="15"/>
  <c r="BB109" i="15" s="1"/>
  <c r="BA110" i="15"/>
  <c r="BB110" i="15" s="1"/>
  <c r="BA111" i="15"/>
  <c r="BB111" i="15" s="1"/>
  <c r="BA112" i="15"/>
  <c r="BB112" i="15" s="1"/>
  <c r="BA113" i="15"/>
  <c r="BB113" i="15" s="1"/>
  <c r="BA114" i="15"/>
  <c r="BB114" i="15" s="1"/>
  <c r="BA115" i="15"/>
  <c r="BB115" i="15" s="1"/>
  <c r="BA116" i="15"/>
  <c r="BB116" i="15" s="1"/>
  <c r="BA117" i="15"/>
  <c r="BB117" i="15" s="1"/>
  <c r="BA118" i="15"/>
  <c r="BB118" i="15" s="1"/>
  <c r="BA119" i="15"/>
  <c r="BB119" i="15" s="1"/>
  <c r="BA120" i="15"/>
  <c r="BB120" i="15" s="1"/>
  <c r="BA121" i="15"/>
  <c r="BB121" i="15" s="1"/>
  <c r="BA122" i="15"/>
  <c r="BB122" i="15" s="1"/>
  <c r="BA123" i="15"/>
  <c r="BB123" i="15" s="1"/>
  <c r="BA124" i="15"/>
  <c r="BB124" i="15" s="1"/>
  <c r="BA125" i="15"/>
  <c r="BB125" i="15" s="1"/>
  <c r="BA126" i="15"/>
  <c r="BB126" i="15" s="1"/>
  <c r="BA127" i="15"/>
  <c r="BB127" i="15" s="1"/>
  <c r="BA128" i="15"/>
  <c r="BB128" i="15" s="1"/>
  <c r="BA129" i="15"/>
  <c r="BB129" i="15" s="1"/>
  <c r="BA130" i="15"/>
  <c r="BB130" i="15" s="1"/>
  <c r="BA78" i="15"/>
  <c r="BB78" i="15" s="1"/>
  <c r="BE83" i="15"/>
  <c r="BF83" i="15" s="1"/>
  <c r="BA132" i="15"/>
  <c r="BB132" i="15" s="1"/>
  <c r="BA134" i="15"/>
  <c r="BB134" i="15" s="1"/>
  <c r="BE79" i="15"/>
  <c r="BF79" i="15" s="1"/>
  <c r="BE130" i="15"/>
  <c r="BF130" i="15" s="1"/>
  <c r="BE132" i="15"/>
  <c r="BF132" i="15" s="1"/>
  <c r="BE134" i="15"/>
  <c r="BF134" i="15" s="1"/>
  <c r="BE90" i="15"/>
  <c r="BF90" i="15" s="1"/>
  <c r="BE86" i="15"/>
  <c r="BF86" i="15" s="1"/>
  <c r="BE91" i="15"/>
  <c r="BF91" i="15" s="1"/>
  <c r="BA131" i="15"/>
  <c r="BB131" i="15" s="1"/>
  <c r="BA133" i="15"/>
  <c r="BB133" i="15" s="1"/>
  <c r="BE87" i="15"/>
  <c r="BF87" i="15" s="1"/>
  <c r="BE131" i="15"/>
  <c r="BF131" i="15" s="1"/>
  <c r="BE133" i="15"/>
  <c r="BF133" i="15" s="1"/>
  <c r="BE82" i="15"/>
  <c r="BF82" i="15" s="1"/>
  <c r="BE7" i="15"/>
  <c r="BA7" i="15"/>
  <c r="K7" i="15"/>
  <c r="M7" i="15" s="1"/>
  <c r="N7" i="15" s="1"/>
  <c r="K65" i="15"/>
  <c r="K59" i="15"/>
  <c r="K67" i="15"/>
  <c r="K60" i="15"/>
  <c r="K68" i="15"/>
  <c r="K61" i="15"/>
  <c r="K63" i="15"/>
  <c r="K62" i="15"/>
  <c r="K66" i="15"/>
  <c r="K73" i="15"/>
  <c r="K75" i="15"/>
  <c r="K69" i="15"/>
  <c r="K76" i="15"/>
  <c r="K58" i="15"/>
  <c r="K70" i="15"/>
  <c r="K64" i="15"/>
  <c r="K71" i="15"/>
  <c r="K72" i="15"/>
  <c r="K87" i="15"/>
  <c r="K79" i="15"/>
  <c r="K80" i="15"/>
  <c r="K82" i="15"/>
  <c r="K85" i="15"/>
  <c r="K88" i="15"/>
  <c r="K96" i="15"/>
  <c r="K84" i="15"/>
  <c r="K83" i="15"/>
  <c r="K90" i="15"/>
  <c r="K91" i="15"/>
  <c r="K74" i="15"/>
  <c r="K81" i="15"/>
  <c r="K92" i="15"/>
  <c r="K78" i="15"/>
  <c r="K93" i="15"/>
  <c r="K103" i="15"/>
  <c r="K86" i="15"/>
  <c r="K95" i="15"/>
  <c r="K98" i="15"/>
  <c r="K106" i="15"/>
  <c r="K99" i="15"/>
  <c r="K89" i="15"/>
  <c r="K100" i="15"/>
  <c r="K77" i="15"/>
  <c r="K101" i="15"/>
  <c r="K97" i="15"/>
  <c r="K104" i="15"/>
  <c r="K117" i="15"/>
  <c r="K108" i="15"/>
  <c r="K105" i="15"/>
  <c r="K111" i="15"/>
  <c r="K94" i="15"/>
  <c r="K112" i="15"/>
  <c r="K120" i="15"/>
  <c r="K107" i="15"/>
  <c r="K113" i="15"/>
  <c r="K109" i="15"/>
  <c r="K115" i="15"/>
  <c r="K121" i="15"/>
  <c r="K130" i="15"/>
  <c r="K123" i="15"/>
  <c r="K124" i="15"/>
  <c r="K125" i="15"/>
  <c r="K133" i="15"/>
  <c r="K141" i="15"/>
  <c r="K102" i="15"/>
  <c r="K126" i="15"/>
  <c r="K134" i="15"/>
  <c r="K110" i="15"/>
  <c r="K116" i="15"/>
  <c r="K118" i="15"/>
  <c r="K122" i="15"/>
  <c r="K127" i="15"/>
  <c r="K135" i="15"/>
  <c r="K119" i="15"/>
  <c r="K128" i="15"/>
  <c r="K136" i="15"/>
  <c r="K144" i="15"/>
  <c r="K152" i="15"/>
  <c r="K160" i="15"/>
  <c r="K131" i="15"/>
  <c r="K139" i="15"/>
  <c r="K146" i="15"/>
  <c r="K154" i="15"/>
  <c r="K114" i="15"/>
  <c r="K137" i="15"/>
  <c r="K147" i="15"/>
  <c r="K129" i="15"/>
  <c r="K148" i="15"/>
  <c r="K132" i="15"/>
  <c r="K138" i="15"/>
  <c r="K149" i="15"/>
  <c r="K150" i="15"/>
  <c r="K158" i="15"/>
  <c r="K143" i="15"/>
  <c r="K151" i="15"/>
  <c r="K164" i="15"/>
  <c r="K140" i="15"/>
  <c r="K145" i="15"/>
  <c r="K159" i="15"/>
  <c r="K157" i="15"/>
  <c r="K161" i="15"/>
  <c r="K173" i="15"/>
  <c r="K155" i="15"/>
  <c r="K156" i="15"/>
  <c r="K166" i="15"/>
  <c r="K174" i="15"/>
  <c r="K167" i="15"/>
  <c r="K175" i="15"/>
  <c r="K163" i="15"/>
  <c r="K168" i="15"/>
  <c r="K176" i="15"/>
  <c r="K165" i="15"/>
  <c r="K153" i="15"/>
  <c r="K169" i="15"/>
  <c r="K177" i="15"/>
  <c r="K170" i="15"/>
  <c r="K142" i="15"/>
  <c r="K162" i="15"/>
  <c r="K171" i="15"/>
  <c r="K172" i="15"/>
  <c r="C127" i="15"/>
  <c r="C166" i="15"/>
  <c r="C164" i="15"/>
  <c r="C111" i="15"/>
  <c r="C162" i="15"/>
  <c r="C119" i="15"/>
  <c r="C160" i="15"/>
  <c r="C129" i="15"/>
  <c r="C133" i="15"/>
  <c r="C110" i="15"/>
  <c r="C85" i="15"/>
  <c r="C76" i="15"/>
  <c r="C175" i="15"/>
  <c r="C138" i="15"/>
  <c r="C95" i="15"/>
  <c r="C136" i="15"/>
  <c r="C121" i="15"/>
  <c r="C101" i="15"/>
  <c r="C173" i="15"/>
  <c r="C148" i="15"/>
  <c r="C109" i="15"/>
  <c r="C146" i="15"/>
  <c r="C134" i="15"/>
  <c r="C144" i="15"/>
  <c r="C139" i="15"/>
  <c r="C103" i="15"/>
  <c r="C94" i="15"/>
  <c r="C69" i="15"/>
  <c r="C60" i="15"/>
  <c r="C157" i="15"/>
  <c r="C122" i="15"/>
  <c r="C118" i="15"/>
  <c r="C120" i="15"/>
  <c r="C176" i="15"/>
  <c r="C150" i="15"/>
  <c r="C163" i="15"/>
  <c r="C132" i="15"/>
  <c r="C63" i="15"/>
  <c r="C130" i="15"/>
  <c r="C141" i="15"/>
  <c r="C128" i="15"/>
  <c r="C177" i="15"/>
  <c r="C87" i="15"/>
  <c r="C78" i="15"/>
  <c r="C172" i="15"/>
  <c r="C169" i="15"/>
  <c r="C147" i="15"/>
  <c r="C106" i="15"/>
  <c r="C149" i="15"/>
  <c r="C104" i="15"/>
  <c r="C153" i="15"/>
  <c r="C126" i="15"/>
  <c r="C154" i="15"/>
  <c r="C117" i="15"/>
  <c r="C116" i="15"/>
  <c r="C86" i="15"/>
  <c r="C114" i="15"/>
  <c r="C131" i="15"/>
  <c r="C112" i="15"/>
  <c r="C113" i="15"/>
  <c r="C71" i="15"/>
  <c r="C62" i="15"/>
  <c r="C156" i="15"/>
  <c r="C155" i="15"/>
  <c r="C99" i="15"/>
  <c r="C90" i="15"/>
  <c r="C97" i="15"/>
  <c r="C88" i="15"/>
  <c r="C59" i="15"/>
  <c r="C92" i="15"/>
  <c r="C165" i="15"/>
  <c r="C100" i="15"/>
  <c r="C107" i="15"/>
  <c r="C98" i="15"/>
  <c r="C105" i="15"/>
  <c r="C96" i="15"/>
  <c r="C159" i="15"/>
  <c r="C174" i="15"/>
  <c r="C137" i="15"/>
  <c r="C140" i="15"/>
  <c r="C171" i="15"/>
  <c r="C83" i="15"/>
  <c r="C74" i="15"/>
  <c r="C81" i="15"/>
  <c r="C72" i="15"/>
  <c r="C102" i="15"/>
  <c r="C93" i="15"/>
  <c r="C84" i="15"/>
  <c r="C91" i="15"/>
  <c r="C82" i="15"/>
  <c r="C89" i="15"/>
  <c r="C80" i="15"/>
  <c r="C115" i="15"/>
  <c r="C158" i="15"/>
  <c r="C123" i="15"/>
  <c r="C124" i="15"/>
  <c r="C145" i="15"/>
  <c r="C67" i="15"/>
  <c r="C58" i="15"/>
  <c r="C65" i="15"/>
  <c r="C161" i="15"/>
  <c r="C135" i="15"/>
  <c r="C151" i="15"/>
  <c r="C77" i="15"/>
  <c r="C68" i="15"/>
  <c r="C75" i="15"/>
  <c r="C66" i="15"/>
  <c r="C73" i="15"/>
  <c r="C64" i="15"/>
  <c r="C79" i="15"/>
  <c r="C142" i="15"/>
  <c r="C70" i="15"/>
  <c r="C108" i="15"/>
  <c r="C125" i="15"/>
  <c r="C170" i="15"/>
  <c r="C143" i="15"/>
  <c r="C168" i="15"/>
  <c r="C167" i="15"/>
  <c r="C61" i="15"/>
  <c r="C152" i="15"/>
  <c r="AI76" i="15"/>
  <c r="AE146" i="15"/>
  <c r="W133" i="15"/>
  <c r="AI171" i="15"/>
  <c r="AI69" i="15"/>
  <c r="AQ152" i="15"/>
  <c r="AU102" i="15"/>
  <c r="G96" i="15"/>
  <c r="W139" i="15"/>
  <c r="AM167" i="15"/>
  <c r="O89" i="15"/>
  <c r="W128" i="15"/>
  <c r="W143" i="15"/>
  <c r="W61" i="15"/>
  <c r="G134" i="15"/>
  <c r="G170" i="15"/>
  <c r="AM81" i="15"/>
  <c r="W100" i="15"/>
  <c r="AQ114" i="15"/>
  <c r="AU135" i="15"/>
  <c r="AE106" i="15"/>
  <c r="AI162" i="15"/>
  <c r="AQ116" i="15"/>
  <c r="AQ143" i="15"/>
  <c r="AU124" i="15"/>
  <c r="O69" i="15"/>
  <c r="W70" i="15"/>
  <c r="AE101" i="15"/>
  <c r="O79" i="15"/>
  <c r="G75" i="15"/>
  <c r="W138" i="15"/>
  <c r="AE136" i="15"/>
  <c r="AE84" i="15"/>
  <c r="W58" i="15"/>
  <c r="O148" i="15"/>
  <c r="AE103" i="15"/>
  <c r="O122" i="15"/>
  <c r="AI161" i="15"/>
  <c r="AQ82" i="15"/>
  <c r="AQ142" i="15"/>
  <c r="O124" i="15"/>
  <c r="AE85" i="15"/>
  <c r="AM70" i="15"/>
  <c r="AU112" i="15"/>
  <c r="AE94" i="15"/>
  <c r="AU59" i="15"/>
  <c r="AE99" i="15"/>
  <c r="AM136" i="15"/>
  <c r="W122" i="15"/>
  <c r="O119" i="15"/>
  <c r="AM149" i="15"/>
  <c r="AM83" i="15"/>
  <c r="O132" i="15"/>
  <c r="AU90" i="15"/>
  <c r="AI68" i="15"/>
  <c r="AI95" i="15"/>
  <c r="AQ60" i="15"/>
  <c r="AQ59" i="15"/>
  <c r="W144" i="15"/>
  <c r="W132" i="15"/>
  <c r="AE105" i="15"/>
  <c r="AU73" i="15"/>
  <c r="W118" i="15"/>
  <c r="O135" i="15"/>
  <c r="G61" i="15"/>
  <c r="AM150" i="15"/>
  <c r="W170" i="15"/>
  <c r="W97" i="15"/>
  <c r="G100" i="15"/>
  <c r="AQ84" i="15"/>
  <c r="AU131" i="15"/>
  <c r="G67" i="15"/>
  <c r="AI159" i="15"/>
  <c r="AQ175" i="15"/>
  <c r="AQ172" i="15"/>
  <c r="AM140" i="15"/>
  <c r="O107" i="15"/>
  <c r="G71" i="15"/>
  <c r="O161" i="15"/>
  <c r="W64" i="15"/>
  <c r="AM113" i="15"/>
  <c r="AU123" i="15"/>
  <c r="W95" i="15"/>
  <c r="G141" i="15"/>
  <c r="AU158" i="15"/>
  <c r="G68" i="15"/>
  <c r="AI156" i="15"/>
  <c r="AE161" i="15"/>
  <c r="AM170" i="15"/>
  <c r="AI174" i="15"/>
  <c r="AI75" i="15"/>
  <c r="AQ155" i="15"/>
  <c r="AQ58" i="15"/>
  <c r="AE69" i="15"/>
  <c r="O139" i="15"/>
  <c r="AM112" i="15"/>
  <c r="G94" i="15"/>
  <c r="AU75" i="15"/>
  <c r="G130" i="15"/>
  <c r="G136" i="15"/>
  <c r="W84" i="15"/>
  <c r="W155" i="15"/>
  <c r="W148" i="15"/>
  <c r="O120" i="15"/>
  <c r="AU70" i="15"/>
  <c r="W98" i="15"/>
  <c r="AI141" i="15"/>
  <c r="AI89" i="15"/>
  <c r="AQ167" i="15"/>
  <c r="AQ166" i="15"/>
  <c r="AE86" i="15"/>
  <c r="G156" i="15"/>
  <c r="AU105" i="15"/>
  <c r="W89" i="15"/>
  <c r="AE118" i="15"/>
  <c r="AM99" i="15"/>
  <c r="AM93" i="15"/>
  <c r="AU177" i="15"/>
  <c r="G119" i="15"/>
  <c r="AU149" i="15"/>
  <c r="AU103" i="15"/>
  <c r="AI119" i="15"/>
  <c r="AU89" i="15"/>
  <c r="W153" i="15"/>
  <c r="AI163" i="15"/>
  <c r="AQ177" i="15"/>
  <c r="AQ144" i="15"/>
  <c r="G124" i="15"/>
  <c r="AU69" i="15"/>
  <c r="AE70" i="15"/>
  <c r="G173" i="15"/>
  <c r="W111" i="15"/>
  <c r="AE174" i="15"/>
  <c r="G172" i="15"/>
  <c r="AM77" i="15"/>
  <c r="AE165" i="15"/>
  <c r="O90" i="15"/>
  <c r="W168" i="15"/>
  <c r="G153" i="15"/>
  <c r="AQ165" i="15"/>
  <c r="O130" i="15"/>
  <c r="AI136" i="15"/>
  <c r="AI154" i="15"/>
  <c r="AQ98" i="15"/>
  <c r="AQ131" i="15"/>
  <c r="W140" i="15"/>
  <c r="AM107" i="15"/>
  <c r="W142" i="15"/>
  <c r="O164" i="15"/>
  <c r="AE131" i="15"/>
  <c r="AE113" i="15"/>
  <c r="O145" i="15"/>
  <c r="W62" i="15"/>
  <c r="AM151" i="15"/>
  <c r="AU110" i="15"/>
  <c r="AM66" i="15"/>
  <c r="O163" i="15"/>
  <c r="AI134" i="15"/>
  <c r="AI153" i="15"/>
  <c r="AQ90" i="15"/>
  <c r="AQ129" i="15"/>
  <c r="AM72" i="15"/>
  <c r="G107" i="15"/>
  <c r="AU142" i="15"/>
  <c r="W164" i="15"/>
  <c r="W79" i="15"/>
  <c r="AE91" i="15"/>
  <c r="W130" i="15"/>
  <c r="AM62" i="15"/>
  <c r="AM84" i="15"/>
  <c r="AU155" i="15"/>
  <c r="AM148" i="15"/>
  <c r="AM103" i="15"/>
  <c r="AM142" i="15"/>
  <c r="G97" i="15"/>
  <c r="AI176" i="15"/>
  <c r="AI79" i="15"/>
  <c r="AQ157" i="15"/>
  <c r="AQ66" i="15"/>
  <c r="W86" i="15"/>
  <c r="G60" i="15"/>
  <c r="O167" i="15"/>
  <c r="G89" i="15"/>
  <c r="AE128" i="15"/>
  <c r="AM159" i="15"/>
  <c r="W77" i="15"/>
  <c r="AU165" i="15"/>
  <c r="AU98" i="15"/>
  <c r="G168" i="15"/>
  <c r="AE153" i="15"/>
  <c r="AQ135" i="15"/>
  <c r="AU78" i="15"/>
  <c r="AI130" i="15"/>
  <c r="AI151" i="15"/>
  <c r="AQ76" i="15"/>
  <c r="AQ125" i="15"/>
  <c r="W72" i="15"/>
  <c r="AU175" i="15"/>
  <c r="W87" i="15"/>
  <c r="G127" i="15"/>
  <c r="AU166" i="15"/>
  <c r="O63" i="15"/>
  <c r="W169" i="15"/>
  <c r="O134" i="15"/>
  <c r="AE157" i="15"/>
  <c r="O81" i="15"/>
  <c r="G108" i="15"/>
  <c r="AI58" i="15"/>
  <c r="O111" i="15"/>
  <c r="G171" i="15"/>
  <c r="AI166" i="15"/>
  <c r="AI66" i="15"/>
  <c r="AQ147" i="15"/>
  <c r="G102" i="15"/>
  <c r="O85" i="15"/>
  <c r="AU80" i="15"/>
  <c r="G164" i="15"/>
  <c r="AM131" i="15"/>
  <c r="G91" i="15"/>
  <c r="G145" i="15"/>
  <c r="W121" i="15"/>
  <c r="AE125" i="15"/>
  <c r="G110" i="15"/>
  <c r="W171" i="15"/>
  <c r="AI164" i="15"/>
  <c r="G152" i="15"/>
  <c r="AE81" i="15"/>
  <c r="AI173" i="15"/>
  <c r="AI73" i="15"/>
  <c r="AQ154" i="15"/>
  <c r="AQ140" i="15"/>
  <c r="AM96" i="15"/>
  <c r="O60" i="15"/>
  <c r="AM173" i="15"/>
  <c r="AU111" i="15"/>
  <c r="W59" i="15"/>
  <c r="G138" i="15"/>
  <c r="AU115" i="15"/>
  <c r="AU122" i="15"/>
  <c r="G58" i="15"/>
  <c r="AE66" i="15"/>
  <c r="AM163" i="15"/>
  <c r="AQ88" i="15"/>
  <c r="G79" i="15"/>
  <c r="AI140" i="15"/>
  <c r="AI155" i="15"/>
  <c r="AQ106" i="15"/>
  <c r="AQ133" i="15"/>
  <c r="O140" i="15"/>
  <c r="AE107" i="15"/>
  <c r="W101" i="15"/>
  <c r="AU94" i="15"/>
  <c r="AM59" i="15"/>
  <c r="AU99" i="15"/>
  <c r="O93" i="15"/>
  <c r="AE74" i="15"/>
  <c r="AM92" i="15"/>
  <c r="O117" i="15"/>
  <c r="G106" i="15"/>
  <c r="AQ71" i="15"/>
  <c r="G77" i="15"/>
  <c r="AI120" i="15"/>
  <c r="AI146" i="15"/>
  <c r="AQ65" i="15"/>
  <c r="AQ115" i="15"/>
  <c r="W154" i="15"/>
  <c r="W114" i="15"/>
  <c r="AM80" i="15"/>
  <c r="W146" i="15"/>
  <c r="AE166" i="15"/>
  <c r="W78" i="15"/>
  <c r="W104" i="15"/>
  <c r="G95" i="15"/>
  <c r="O125" i="15"/>
  <c r="AE158" i="15"/>
  <c r="O171" i="15"/>
  <c r="AI137" i="15"/>
  <c r="AI118" i="15"/>
  <c r="AI145" i="15"/>
  <c r="AQ128" i="15"/>
  <c r="AQ113" i="15"/>
  <c r="G154" i="15"/>
  <c r="AU114" i="15"/>
  <c r="AE71" i="15"/>
  <c r="AU146" i="15"/>
  <c r="AM64" i="15"/>
  <c r="O113" i="15"/>
  <c r="W145" i="15"/>
  <c r="AM121" i="15"/>
  <c r="G151" i="15"/>
  <c r="O110" i="15"/>
  <c r="G66" i="15"/>
  <c r="AE120" i="15"/>
  <c r="AE173" i="15"/>
  <c r="O149" i="15"/>
  <c r="AI168" i="15"/>
  <c r="AI59" i="15"/>
  <c r="AQ149" i="15"/>
  <c r="AE102" i="15"/>
  <c r="O96" i="15"/>
  <c r="G139" i="15"/>
  <c r="W173" i="15"/>
  <c r="AE147" i="15"/>
  <c r="W174" i="15"/>
  <c r="AU172" i="15"/>
  <c r="G115" i="15"/>
  <c r="W74" i="15"/>
  <c r="AU92" i="15"/>
  <c r="W117" i="15"/>
  <c r="O67" i="15"/>
  <c r="AQ136" i="15"/>
  <c r="O115" i="15"/>
  <c r="AI114" i="15"/>
  <c r="AI143" i="15"/>
  <c r="AQ112" i="15"/>
  <c r="AQ109" i="15"/>
  <c r="AE154" i="15"/>
  <c r="O82" i="15"/>
  <c r="AM152" i="15"/>
  <c r="W137" i="15"/>
  <c r="AE129" i="15"/>
  <c r="AM143" i="15"/>
  <c r="AU126" i="15"/>
  <c r="W150" i="15"/>
  <c r="AE90" i="15"/>
  <c r="AU97" i="15"/>
  <c r="AU106" i="15"/>
  <c r="AQ153" i="15"/>
  <c r="O76" i="15"/>
  <c r="O103" i="15"/>
  <c r="AI158" i="15"/>
  <c r="AQ130" i="15"/>
  <c r="AQ169" i="15"/>
  <c r="G140" i="15"/>
  <c r="W107" i="15"/>
  <c r="AU71" i="15"/>
  <c r="AU161" i="15"/>
  <c r="AE64" i="15"/>
  <c r="G113" i="15"/>
  <c r="O123" i="15"/>
  <c r="AE95" i="15"/>
  <c r="AU141" i="15"/>
  <c r="O158" i="15"/>
  <c r="AU68" i="15"/>
  <c r="AI87" i="15"/>
  <c r="W127" i="15"/>
  <c r="AU66" i="15"/>
  <c r="AI165" i="15"/>
  <c r="AI62" i="15"/>
  <c r="AQ146" i="15"/>
  <c r="AE124" i="15"/>
  <c r="AM69" i="15"/>
  <c r="O70" i="15"/>
  <c r="AU101" i="15"/>
  <c r="AU147" i="15"/>
  <c r="AE75" i="15"/>
  <c r="AU130" i="15"/>
  <c r="O62" i="15"/>
  <c r="AU151" i="15"/>
  <c r="AM155" i="15"/>
  <c r="AM171" i="15"/>
  <c r="W120" i="15"/>
  <c r="AQ119" i="15"/>
  <c r="AU138" i="15"/>
  <c r="AI122" i="15"/>
  <c r="AI147" i="15"/>
  <c r="AQ124" i="15"/>
  <c r="AQ117" i="15"/>
  <c r="AM154" i="15"/>
  <c r="AM114" i="15"/>
  <c r="G142" i="15"/>
  <c r="AU164" i="15"/>
  <c r="AU79" i="15"/>
  <c r="AM75" i="15"/>
  <c r="O138" i="15"/>
  <c r="W136" i="15"/>
  <c r="AM177" i="15"/>
  <c r="AU119" i="15"/>
  <c r="AM133" i="15"/>
  <c r="AE83" i="15"/>
  <c r="G162" i="15"/>
  <c r="AM160" i="15"/>
  <c r="AI104" i="15"/>
  <c r="AI131" i="15"/>
  <c r="AQ176" i="15"/>
  <c r="AQ99" i="15"/>
  <c r="O162" i="15"/>
  <c r="AE175" i="15"/>
  <c r="AM87" i="15"/>
  <c r="G161" i="15"/>
  <c r="AM76" i="15"/>
  <c r="AM63" i="15"/>
  <c r="G123" i="15"/>
  <c r="AU160" i="15"/>
  <c r="W157" i="15"/>
  <c r="O65" i="15"/>
  <c r="AU108" i="15"/>
  <c r="AI71" i="15"/>
  <c r="AI102" i="15"/>
  <c r="AI129" i="15"/>
  <c r="AQ72" i="15"/>
  <c r="AQ97" i="15"/>
  <c r="W162" i="15"/>
  <c r="AU82" i="15"/>
  <c r="O87" i="15"/>
  <c r="AE127" i="15"/>
  <c r="AM166" i="15"/>
  <c r="AM78" i="15"/>
  <c r="AU104" i="15"/>
  <c r="AM95" i="15"/>
  <c r="AE141" i="15"/>
  <c r="AM158" i="15"/>
  <c r="AM68" i="15"/>
  <c r="AI172" i="15"/>
  <c r="O147" i="15"/>
  <c r="G163" i="15"/>
  <c r="AI160" i="15"/>
  <c r="AQ61" i="15"/>
  <c r="AQ138" i="15"/>
  <c r="W124" i="15"/>
  <c r="G85" i="15"/>
  <c r="G70" i="15"/>
  <c r="AE112" i="15"/>
  <c r="W94" i="15"/>
  <c r="O59" i="15"/>
  <c r="O99" i="15"/>
  <c r="O136" i="15"/>
  <c r="AE122" i="15"/>
  <c r="AE119" i="15"/>
  <c r="W149" i="15"/>
  <c r="W83" i="15"/>
  <c r="AU176" i="15"/>
  <c r="G121" i="15"/>
  <c r="AI98" i="15"/>
  <c r="AI125" i="15"/>
  <c r="AQ134" i="15"/>
  <c r="AQ93" i="15"/>
  <c r="AM176" i="15"/>
  <c r="G116" i="15"/>
  <c r="AM105" i="15"/>
  <c r="O73" i="15"/>
  <c r="AU118" i="15"/>
  <c r="AU159" i="15"/>
  <c r="AU61" i="15"/>
  <c r="O165" i="15"/>
  <c r="AE98" i="15"/>
  <c r="AU168" i="15"/>
  <c r="W67" i="15"/>
  <c r="AQ164" i="15"/>
  <c r="AE59" i="15"/>
  <c r="AI128" i="15"/>
  <c r="AI150" i="15"/>
  <c r="AQ92" i="15"/>
  <c r="AQ123" i="15"/>
  <c r="AE72" i="15"/>
  <c r="O175" i="15"/>
  <c r="AE87" i="15"/>
  <c r="AU127" i="15"/>
  <c r="O166" i="15"/>
  <c r="W63" i="15"/>
  <c r="AU169" i="15"/>
  <c r="AU134" i="15"/>
  <c r="O157" i="15"/>
  <c r="AU81" i="15"/>
  <c r="AE108" i="15"/>
  <c r="AQ110" i="15"/>
  <c r="O118" i="15"/>
  <c r="AU120" i="15"/>
  <c r="AI157" i="15"/>
  <c r="AQ122" i="15"/>
  <c r="AQ161" i="15"/>
  <c r="AE140" i="15"/>
  <c r="AU85" i="15"/>
  <c r="O142" i="15"/>
  <c r="W112" i="15"/>
  <c r="AM79" i="15"/>
  <c r="AU91" i="15"/>
  <c r="AM104" i="15"/>
  <c r="AE121" i="15"/>
  <c r="AM125" i="15"/>
  <c r="AM65" i="15"/>
  <c r="O68" i="15"/>
  <c r="AQ162" i="15"/>
  <c r="AI169" i="15"/>
  <c r="O173" i="15"/>
  <c r="AM172" i="15"/>
  <c r="G74" i="15"/>
  <c r="G117" i="15"/>
  <c r="O72" i="15"/>
  <c r="AI84" i="15"/>
  <c r="AQ70" i="15"/>
  <c r="O88" i="15"/>
  <c r="AE109" i="15"/>
  <c r="AE76" i="15"/>
  <c r="G126" i="15"/>
  <c r="G157" i="15"/>
  <c r="AM108" i="15"/>
  <c r="G137" i="15"/>
  <c r="AI167" i="15"/>
  <c r="AQ148" i="15"/>
  <c r="AM85" i="15"/>
  <c r="AM164" i="15"/>
  <c r="AM124" i="15"/>
  <c r="AE62" i="15"/>
  <c r="AI106" i="15"/>
  <c r="AI133" i="15"/>
  <c r="AQ74" i="15"/>
  <c r="AQ101" i="15"/>
  <c r="AU162" i="15"/>
  <c r="W175" i="15"/>
  <c r="G80" i="15"/>
  <c r="G146" i="15"/>
  <c r="O131" i="15"/>
  <c r="AU113" i="15"/>
  <c r="AU145" i="15"/>
  <c r="AU62" i="15"/>
  <c r="G84" i="15"/>
  <c r="O58" i="15"/>
  <c r="AU148" i="15"/>
  <c r="W103" i="15"/>
  <c r="G175" i="15"/>
  <c r="AE151" i="15"/>
  <c r="AI88" i="15"/>
  <c r="AI115" i="15"/>
  <c r="AQ94" i="15"/>
  <c r="AQ83" i="15"/>
  <c r="O176" i="15"/>
  <c r="O116" i="15"/>
  <c r="O109" i="15"/>
  <c r="W73" i="15"/>
  <c r="W129" i="15"/>
  <c r="G135" i="15"/>
  <c r="G169" i="15"/>
  <c r="AE134" i="15"/>
  <c r="AU170" i="15"/>
  <c r="G81" i="15"/>
  <c r="AE100" i="15"/>
  <c r="AQ145" i="15"/>
  <c r="AI86" i="15"/>
  <c r="AI113" i="15"/>
  <c r="AQ86" i="15"/>
  <c r="AQ81" i="15"/>
  <c r="AM88" i="15"/>
  <c r="AM116" i="15"/>
  <c r="W109" i="15"/>
  <c r="AU137" i="15"/>
  <c r="W76" i="15"/>
  <c r="G63" i="15"/>
  <c r="AM126" i="15"/>
  <c r="O160" i="15"/>
  <c r="AU157" i="15"/>
  <c r="W65" i="15"/>
  <c r="O108" i="15"/>
  <c r="AI103" i="15"/>
  <c r="W75" i="15"/>
  <c r="AI132" i="15"/>
  <c r="AI152" i="15"/>
  <c r="AQ78" i="15"/>
  <c r="AQ127" i="15"/>
  <c r="G72" i="15"/>
  <c r="AU107" i="15"/>
  <c r="AE142" i="15"/>
  <c r="AE164" i="15"/>
  <c r="AE79" i="15"/>
  <c r="W91" i="15"/>
  <c r="AE130" i="15"/>
  <c r="G62" i="15"/>
  <c r="O84" i="15"/>
  <c r="AE155" i="15"/>
  <c r="AE148" i="15"/>
  <c r="G103" i="15"/>
  <c r="AE156" i="15"/>
  <c r="W141" i="15"/>
  <c r="AI82" i="15"/>
  <c r="AI109" i="15"/>
  <c r="AQ68" i="15"/>
  <c r="AQ77" i="15"/>
  <c r="W88" i="15"/>
  <c r="W156" i="15"/>
  <c r="W167" i="15"/>
  <c r="AM111" i="15"/>
  <c r="AM128" i="15"/>
  <c r="O172" i="15"/>
  <c r="AE93" i="15"/>
  <c r="O177" i="15"/>
  <c r="O92" i="15"/>
  <c r="O133" i="15"/>
  <c r="AU83" i="15"/>
  <c r="G88" i="15"/>
  <c r="W99" i="15"/>
  <c r="AI112" i="15"/>
  <c r="AI142" i="15"/>
  <c r="AQ104" i="15"/>
  <c r="AQ107" i="15"/>
  <c r="O154" i="15"/>
  <c r="AM82" i="15"/>
  <c r="W152" i="15"/>
  <c r="AE137" i="15"/>
  <c r="AU129" i="15"/>
  <c r="G143" i="15"/>
  <c r="O126" i="15"/>
  <c r="G150" i="15"/>
  <c r="AM90" i="15"/>
  <c r="O97" i="15"/>
  <c r="O106" i="15"/>
  <c r="AQ87" i="15"/>
  <c r="O91" i="15"/>
  <c r="AI126" i="15"/>
  <c r="AI149" i="15"/>
  <c r="AQ174" i="15"/>
  <c r="AQ121" i="15"/>
  <c r="AU72" i="15"/>
  <c r="AE114" i="15"/>
  <c r="AE80" i="15"/>
  <c r="AM146" i="15"/>
  <c r="W131" i="15"/>
  <c r="AE78" i="15"/>
  <c r="W123" i="15"/>
  <c r="AE160" i="15"/>
  <c r="O141" i="15"/>
  <c r="W81" i="15"/>
  <c r="O100" i="15"/>
  <c r="W96" i="15"/>
  <c r="W134" i="15"/>
  <c r="AI90" i="15"/>
  <c r="AI117" i="15"/>
  <c r="AQ102" i="15"/>
  <c r="AQ85" i="15"/>
  <c r="AE176" i="15"/>
  <c r="AE116" i="15"/>
  <c r="G87" i="15"/>
  <c r="AM161" i="15"/>
  <c r="W166" i="15"/>
  <c r="G78" i="15"/>
  <c r="G104" i="15"/>
  <c r="O151" i="15"/>
  <c r="W110" i="15"/>
  <c r="O66" i="15"/>
  <c r="AU163" i="15"/>
  <c r="G109" i="15"/>
  <c r="G155" i="15"/>
  <c r="AI72" i="15"/>
  <c r="AI99" i="15"/>
  <c r="AQ137" i="15"/>
  <c r="AQ67" i="15"/>
  <c r="O144" i="15"/>
  <c r="G132" i="15"/>
  <c r="O152" i="15"/>
  <c r="AE89" i="15"/>
  <c r="O128" i="15"/>
  <c r="AE143" i="15"/>
  <c r="AE61" i="15"/>
  <c r="AM165" i="15"/>
  <c r="W90" i="15"/>
  <c r="AE168" i="15"/>
  <c r="AU153" i="15"/>
  <c r="O114" i="15"/>
  <c r="AI70" i="15"/>
  <c r="AI97" i="15"/>
  <c r="AQ64" i="15"/>
  <c r="AQ63" i="15"/>
  <c r="AE144" i="15"/>
  <c r="AM132" i="15"/>
  <c r="W105" i="15"/>
  <c r="AM73" i="15"/>
  <c r="AM118" i="15"/>
  <c r="AM135" i="15"/>
  <c r="AM61" i="15"/>
  <c r="O150" i="15"/>
  <c r="O170" i="15"/>
  <c r="AE97" i="15"/>
  <c r="AM100" i="15"/>
  <c r="AQ80" i="15"/>
  <c r="AE104" i="15"/>
  <c r="AI116" i="15"/>
  <c r="AI144" i="15"/>
  <c r="AQ120" i="15"/>
  <c r="AQ111" i="15"/>
  <c r="AU154" i="15"/>
  <c r="G114" i="15"/>
  <c r="AM71" i="15"/>
  <c r="O146" i="15"/>
  <c r="G64" i="15"/>
  <c r="W113" i="15"/>
  <c r="AE145" i="15"/>
  <c r="O121" i="15"/>
  <c r="W151" i="15"/>
  <c r="AE110" i="15"/>
  <c r="W66" i="15"/>
  <c r="G120" i="15"/>
  <c r="W80" i="15"/>
  <c r="AU58" i="15"/>
  <c r="AI65" i="15"/>
  <c r="AI93" i="15"/>
  <c r="AQ173" i="15"/>
  <c r="AQ171" i="15"/>
  <c r="AM144" i="15"/>
  <c r="W60" i="15"/>
  <c r="AM101" i="15"/>
  <c r="AM147" i="15"/>
  <c r="AM174" i="15"/>
  <c r="AE138" i="15"/>
  <c r="AM115" i="15"/>
  <c r="AM122" i="15"/>
  <c r="AE58" i="15"/>
  <c r="AE149" i="15"/>
  <c r="W163" i="15"/>
  <c r="G69" i="15"/>
  <c r="AE123" i="15"/>
  <c r="AI96" i="15"/>
  <c r="AI123" i="15"/>
  <c r="AQ126" i="15"/>
  <c r="AQ91" i="15"/>
  <c r="W176" i="15"/>
  <c r="AU116" i="15"/>
  <c r="G105" i="15"/>
  <c r="AE73" i="15"/>
  <c r="G118" i="15"/>
  <c r="O159" i="15"/>
  <c r="O61" i="15"/>
  <c r="W165" i="15"/>
  <c r="O98" i="15"/>
  <c r="O168" i="15"/>
  <c r="AE67" i="15"/>
  <c r="AU140" i="15"/>
  <c r="O143" i="15"/>
  <c r="AI110" i="15"/>
  <c r="AI138" i="15"/>
  <c r="AQ96" i="15"/>
  <c r="AQ105" i="15"/>
  <c r="AM162" i="15"/>
  <c r="AM175" i="15"/>
  <c r="O71" i="15"/>
  <c r="W161" i="15"/>
  <c r="AU64" i="15"/>
  <c r="W135" i="15"/>
  <c r="O169" i="15"/>
  <c r="AM134" i="15"/>
  <c r="AE170" i="15"/>
  <c r="AM97" i="15"/>
  <c r="AM153" i="15"/>
  <c r="AE60" i="15"/>
  <c r="G125" i="15"/>
  <c r="AI74" i="15"/>
  <c r="AI101" i="15"/>
  <c r="AQ141" i="15"/>
  <c r="AQ69" i="15"/>
  <c r="AU144" i="15"/>
  <c r="AU132" i="15"/>
  <c r="AU109" i="15"/>
  <c r="G76" i="15"/>
  <c r="AE63" i="15"/>
  <c r="AM123" i="15"/>
  <c r="AU95" i="15"/>
  <c r="AU125" i="15"/>
  <c r="W158" i="15"/>
  <c r="AU171" i="15"/>
  <c r="AI108" i="15"/>
  <c r="G112" i="15"/>
  <c r="G65" i="15"/>
  <c r="AI60" i="15"/>
  <c r="AI83" i="15"/>
  <c r="AQ160" i="15"/>
  <c r="AQ158" i="15"/>
  <c r="AM86" i="15"/>
  <c r="AM156" i="15"/>
  <c r="G167" i="15"/>
  <c r="AE111" i="15"/>
  <c r="AU174" i="15"/>
  <c r="W172" i="15"/>
  <c r="O77" i="15"/>
  <c r="AU74" i="15"/>
  <c r="G92" i="15"/>
  <c r="AM117" i="15"/>
  <c r="W106" i="15"/>
  <c r="O64" i="15"/>
  <c r="AI177" i="15"/>
  <c r="AI81" i="15"/>
  <c r="AQ159" i="15"/>
  <c r="AQ139" i="15"/>
  <c r="AU86" i="15"/>
  <c r="AM60" i="15"/>
  <c r="AU167" i="15"/>
  <c r="AM89" i="15"/>
  <c r="AU128" i="15"/>
  <c r="G159" i="15"/>
  <c r="AU77" i="15"/>
  <c r="G165" i="15"/>
  <c r="G98" i="15"/>
  <c r="AM168" i="15"/>
  <c r="O153" i="15"/>
  <c r="AQ103" i="15"/>
  <c r="AU93" i="15"/>
  <c r="AI100" i="15"/>
  <c r="AI127" i="15"/>
  <c r="AQ108" i="15"/>
  <c r="AQ95" i="15"/>
  <c r="AE162" i="15"/>
  <c r="AE82" i="15"/>
  <c r="AU87" i="15"/>
  <c r="AM127" i="15"/>
  <c r="G166" i="15"/>
  <c r="O78" i="15"/>
  <c r="O104" i="15"/>
  <c r="O95" i="15"/>
  <c r="AM141" i="15"/>
  <c r="G158" i="15"/>
  <c r="W68" i="15"/>
  <c r="AI92" i="15"/>
  <c r="O101" i="15"/>
  <c r="AE117" i="15"/>
  <c r="AI175" i="15"/>
  <c r="AI77" i="15"/>
  <c r="AQ156" i="15"/>
  <c r="AQ62" i="15"/>
  <c r="W69" i="15"/>
  <c r="AU139" i="15"/>
  <c r="O112" i="15"/>
  <c r="AM94" i="15"/>
  <c r="O75" i="15"/>
  <c r="AM130" i="15"/>
  <c r="AU136" i="15"/>
  <c r="AU84" i="15"/>
  <c r="O155" i="15"/>
  <c r="G148" i="15"/>
  <c r="AM120" i="15"/>
  <c r="G82" i="15"/>
  <c r="AE169" i="15"/>
  <c r="AI80" i="15"/>
  <c r="AI107" i="15"/>
  <c r="AQ132" i="15"/>
  <c r="AQ75" i="15"/>
  <c r="AU88" i="15"/>
  <c r="AU156" i="15"/>
  <c r="AE167" i="15"/>
  <c r="G111" i="15"/>
  <c r="G128" i="15"/>
  <c r="AE172" i="15"/>
  <c r="G93" i="15"/>
  <c r="W177" i="15"/>
  <c r="AE92" i="15"/>
  <c r="AU133" i="15"/>
  <c r="O83" i="15"/>
  <c r="G86" i="15"/>
  <c r="AE126" i="15"/>
  <c r="AI94" i="15"/>
  <c r="AI121" i="15"/>
  <c r="AQ118" i="15"/>
  <c r="AQ89" i="15"/>
  <c r="G176" i="15"/>
  <c r="W82" i="15"/>
  <c r="AM109" i="15"/>
  <c r="O127" i="15"/>
  <c r="AU76" i="15"/>
  <c r="AU143" i="15"/>
  <c r="W126" i="15"/>
  <c r="AU150" i="15"/>
  <c r="G90" i="15"/>
  <c r="AU117" i="15"/>
  <c r="AM106" i="15"/>
  <c r="W71" i="15"/>
  <c r="O156" i="15"/>
  <c r="AE152" i="15"/>
  <c r="G73" i="15"/>
  <c r="O129" i="15"/>
  <c r="AE135" i="15"/>
  <c r="AM169" i="15"/>
  <c r="G160" i="15"/>
  <c r="AM157" i="15"/>
  <c r="AU65" i="15"/>
  <c r="W108" i="15"/>
  <c r="AI148" i="15"/>
  <c r="G129" i="15"/>
  <c r="AE68" i="15"/>
  <c r="AI170" i="15"/>
  <c r="AI67" i="15"/>
  <c r="AQ151" i="15"/>
  <c r="W102" i="15"/>
  <c r="AE96" i="15"/>
  <c r="AE139" i="15"/>
  <c r="AU173" i="15"/>
  <c r="O94" i="15"/>
  <c r="G59" i="15"/>
  <c r="G99" i="15"/>
  <c r="W93" i="15"/>
  <c r="G177" i="15"/>
  <c r="W119" i="15"/>
  <c r="G133" i="15"/>
  <c r="G83" i="15"/>
  <c r="AE159" i="15"/>
  <c r="AI63" i="15"/>
  <c r="AQ150" i="15"/>
  <c r="O102" i="15"/>
  <c r="AU96" i="15"/>
  <c r="AM139" i="15"/>
  <c r="W147" i="15"/>
  <c r="O174" i="15"/>
  <c r="W115" i="15"/>
  <c r="W92" i="15"/>
  <c r="AU67" i="15"/>
  <c r="AE177" i="15"/>
  <c r="AI111" i="15"/>
  <c r="AQ79" i="15"/>
  <c r="W116" i="15"/>
  <c r="O137" i="15"/>
  <c r="AU63" i="15"/>
  <c r="W160" i="15"/>
  <c r="AE65" i="15"/>
  <c r="AI135" i="15"/>
  <c r="AU100" i="15"/>
  <c r="AI139" i="15"/>
  <c r="AM102" i="15"/>
  <c r="O80" i="15"/>
  <c r="G131" i="15"/>
  <c r="AM119" i="15"/>
  <c r="AM91" i="15"/>
  <c r="AE150" i="15"/>
  <c r="G147" i="15"/>
  <c r="W85" i="15"/>
  <c r="AU152" i="15"/>
  <c r="AM67" i="15"/>
  <c r="AI124" i="15"/>
  <c r="AI64" i="15"/>
  <c r="AM145" i="15"/>
  <c r="AI61" i="15"/>
  <c r="G174" i="15"/>
  <c r="AM74" i="15"/>
  <c r="AM137" i="15"/>
  <c r="AI85" i="15"/>
  <c r="AU121" i="15"/>
  <c r="AI91" i="15"/>
  <c r="AM138" i="15"/>
  <c r="AI78" i="15"/>
  <c r="AM129" i="15"/>
  <c r="AE88" i="15"/>
  <c r="AQ163" i="15"/>
  <c r="W125" i="15"/>
  <c r="AQ170" i="15"/>
  <c r="AE115" i="15"/>
  <c r="AI105" i="15"/>
  <c r="W159" i="15"/>
  <c r="G149" i="15"/>
  <c r="O86" i="15"/>
  <c r="AM110" i="15"/>
  <c r="AQ168" i="15"/>
  <c r="G122" i="15"/>
  <c r="AQ100" i="15"/>
  <c r="AE77" i="15"/>
  <c r="AE171" i="15"/>
  <c r="G144" i="15"/>
  <c r="AM58" i="15"/>
  <c r="AQ73" i="15"/>
  <c r="O74" i="15"/>
  <c r="AU60" i="15"/>
  <c r="O105" i="15"/>
  <c r="G101" i="15"/>
  <c r="AE163" i="15"/>
  <c r="AE132" i="15"/>
  <c r="AE133" i="15"/>
  <c r="AM98" i="15"/>
  <c r="S108" i="15"/>
  <c r="AA61" i="15"/>
  <c r="AA93" i="15"/>
  <c r="AA157" i="15"/>
  <c r="S159" i="15"/>
  <c r="S117" i="15"/>
  <c r="AA148" i="15"/>
  <c r="AA84" i="15"/>
  <c r="S136" i="15"/>
  <c r="S83" i="15"/>
  <c r="AA131" i="15"/>
  <c r="AA67" i="15"/>
  <c r="S102" i="15"/>
  <c r="S58" i="15"/>
  <c r="AA114" i="15"/>
  <c r="S138" i="15"/>
  <c r="S84" i="15"/>
  <c r="AA171" i="15"/>
  <c r="AA105" i="15"/>
  <c r="S163" i="15"/>
  <c r="S125" i="15"/>
  <c r="AA152" i="15"/>
  <c r="AA88" i="15"/>
  <c r="S146" i="15"/>
  <c r="S91" i="15"/>
  <c r="AA135" i="15"/>
  <c r="AA71" i="15"/>
  <c r="S110" i="15"/>
  <c r="S62" i="15"/>
  <c r="AA118" i="15"/>
  <c r="S71" i="15"/>
  <c r="S152" i="15"/>
  <c r="S176" i="15"/>
  <c r="AA101" i="15"/>
  <c r="S151" i="15"/>
  <c r="S101" i="15"/>
  <c r="AA140" i="15"/>
  <c r="AA76" i="15"/>
  <c r="S120" i="15"/>
  <c r="S67" i="15"/>
  <c r="AA123" i="15"/>
  <c r="AA59" i="15"/>
  <c r="S86" i="15"/>
  <c r="AA173" i="15"/>
  <c r="AA106" i="15"/>
  <c r="S172" i="15"/>
  <c r="S68" i="15"/>
  <c r="AA170" i="15"/>
  <c r="AA97" i="15"/>
  <c r="S155" i="15"/>
  <c r="S109" i="15"/>
  <c r="AA144" i="15"/>
  <c r="AA80" i="15"/>
  <c r="S128" i="15"/>
  <c r="S75" i="15"/>
  <c r="AA127" i="15"/>
  <c r="AA63" i="15"/>
  <c r="S94" i="15"/>
  <c r="AA162" i="15"/>
  <c r="AA110" i="15"/>
  <c r="AA133" i="15"/>
  <c r="S87" i="15"/>
  <c r="S92" i="15"/>
  <c r="S160" i="15"/>
  <c r="S143" i="15"/>
  <c r="S85" i="15"/>
  <c r="AA132" i="15"/>
  <c r="AA68" i="15"/>
  <c r="S104" i="15"/>
  <c r="S59" i="15"/>
  <c r="AA115" i="15"/>
  <c r="S173" i="15"/>
  <c r="S70" i="15"/>
  <c r="AA175" i="15"/>
  <c r="AA98" i="15"/>
  <c r="S164" i="15"/>
  <c r="S127" i="15"/>
  <c r="AA153" i="15"/>
  <c r="AA89" i="15"/>
  <c r="S147" i="15"/>
  <c r="S93" i="15"/>
  <c r="AA136" i="15"/>
  <c r="AA72" i="15"/>
  <c r="S112" i="15"/>
  <c r="S63" i="15"/>
  <c r="AA119" i="15"/>
  <c r="S177" i="15"/>
  <c r="S78" i="15"/>
  <c r="AA165" i="15"/>
  <c r="AA102" i="15"/>
  <c r="AA79" i="15"/>
  <c r="AA77" i="15"/>
  <c r="AA177" i="15"/>
  <c r="S61" i="15"/>
  <c r="S76" i="15"/>
  <c r="S122" i="15"/>
  <c r="S69" i="15"/>
  <c r="AA124" i="15"/>
  <c r="AA60" i="15"/>
  <c r="S88" i="15"/>
  <c r="AA166" i="15"/>
  <c r="AA107" i="15"/>
  <c r="S165" i="15"/>
  <c r="S129" i="15"/>
  <c r="AA154" i="15"/>
  <c r="AA90" i="15"/>
  <c r="S156" i="15"/>
  <c r="S111" i="15"/>
  <c r="AA145" i="15"/>
  <c r="AA81" i="15"/>
  <c r="S130" i="15"/>
  <c r="S77" i="15"/>
  <c r="AA128" i="15"/>
  <c r="AA64" i="15"/>
  <c r="S96" i="15"/>
  <c r="AA168" i="15"/>
  <c r="AA111" i="15"/>
  <c r="S169" i="15"/>
  <c r="S137" i="15"/>
  <c r="AA158" i="15"/>
  <c r="AA94" i="15"/>
  <c r="AA163" i="15"/>
  <c r="S154" i="15"/>
  <c r="AA126" i="15"/>
  <c r="S168" i="15"/>
  <c r="AA117" i="15"/>
  <c r="AA141" i="15"/>
  <c r="AA125" i="15"/>
  <c r="S106" i="15"/>
  <c r="S60" i="15"/>
  <c r="AA116" i="15"/>
  <c r="S174" i="15"/>
  <c r="S72" i="15"/>
  <c r="AA164" i="15"/>
  <c r="AA99" i="15"/>
  <c r="S157" i="15"/>
  <c r="S113" i="15"/>
  <c r="AA146" i="15"/>
  <c r="AA82" i="15"/>
  <c r="S148" i="15"/>
  <c r="S95" i="15"/>
  <c r="AA137" i="15"/>
  <c r="AA73" i="15"/>
  <c r="S114" i="15"/>
  <c r="S64" i="15"/>
  <c r="AA120" i="15"/>
  <c r="S142" i="15"/>
  <c r="S80" i="15"/>
  <c r="AA167" i="15"/>
  <c r="AA103" i="15"/>
  <c r="S161" i="15"/>
  <c r="S121" i="15"/>
  <c r="AA150" i="15"/>
  <c r="AA86" i="15"/>
  <c r="S103" i="15"/>
  <c r="S135" i="15"/>
  <c r="S144" i="15"/>
  <c r="AA69" i="15"/>
  <c r="AA85" i="15"/>
  <c r="S90" i="15"/>
  <c r="AA172" i="15"/>
  <c r="AA108" i="15"/>
  <c r="S166" i="15"/>
  <c r="S131" i="15"/>
  <c r="AA155" i="15"/>
  <c r="AA91" i="15"/>
  <c r="S149" i="15"/>
  <c r="S97" i="15"/>
  <c r="AA138" i="15"/>
  <c r="AA74" i="15"/>
  <c r="S132" i="15"/>
  <c r="S79" i="15"/>
  <c r="AA129" i="15"/>
  <c r="AA65" i="15"/>
  <c r="S98" i="15"/>
  <c r="AA174" i="15"/>
  <c r="AA112" i="15"/>
  <c r="S170" i="15"/>
  <c r="S141" i="15"/>
  <c r="AA159" i="15"/>
  <c r="AA95" i="15"/>
  <c r="S153" i="15"/>
  <c r="S105" i="15"/>
  <c r="AA142" i="15"/>
  <c r="AA78" i="15"/>
  <c r="AA109" i="15"/>
  <c r="S167" i="15"/>
  <c r="S133" i="15"/>
  <c r="AA156" i="15"/>
  <c r="AA92" i="15"/>
  <c r="S99" i="15"/>
  <c r="AA139" i="15"/>
  <c r="AA75" i="15"/>
  <c r="S118" i="15"/>
  <c r="S66" i="15"/>
  <c r="AA122" i="15"/>
  <c r="AA58" i="15"/>
  <c r="S100" i="15"/>
  <c r="AA176" i="15"/>
  <c r="AA113" i="15"/>
  <c r="S171" i="15"/>
  <c r="S140" i="15"/>
  <c r="AA160" i="15"/>
  <c r="AA96" i="15"/>
  <c r="S107" i="15"/>
  <c r="AA143" i="15"/>
  <c r="S126" i="15"/>
  <c r="S73" i="15"/>
  <c r="AA62" i="15"/>
  <c r="AA149" i="15"/>
  <c r="S119" i="15"/>
  <c r="S124" i="15"/>
  <c r="S175" i="15"/>
  <c r="S74" i="15"/>
  <c r="AA161" i="15"/>
  <c r="AA100" i="15"/>
  <c r="S158" i="15"/>
  <c r="S115" i="15"/>
  <c r="AA147" i="15"/>
  <c r="AA83" i="15"/>
  <c r="S134" i="15"/>
  <c r="S81" i="15"/>
  <c r="AA130" i="15"/>
  <c r="AA66" i="15"/>
  <c r="S116" i="15"/>
  <c r="S65" i="15"/>
  <c r="AA121" i="15"/>
  <c r="S139" i="15"/>
  <c r="S82" i="15"/>
  <c r="AA169" i="15"/>
  <c r="AA104" i="15"/>
  <c r="S162" i="15"/>
  <c r="S123" i="15"/>
  <c r="AA151" i="15"/>
  <c r="AA87" i="15"/>
  <c r="S145" i="15"/>
  <c r="S89" i="15"/>
  <c r="AA134" i="15"/>
  <c r="AA70" i="15"/>
  <c r="S150" i="15"/>
  <c r="X29" i="10"/>
  <c r="Z29" i="10" s="1"/>
  <c r="I29" i="10"/>
  <c r="K29" i="10" s="1"/>
  <c r="O29" i="10"/>
  <c r="Q29" i="10" s="1"/>
  <c r="S31" i="15" s="1"/>
  <c r="U31" i="15" s="1"/>
  <c r="U29" i="10"/>
  <c r="W29" i="10" s="1"/>
  <c r="AJ29" i="10"/>
  <c r="AL29" i="10" s="1"/>
  <c r="L29" i="10"/>
  <c r="N29" i="10" s="1"/>
  <c r="O31" i="15" s="1"/>
  <c r="Q31" i="15" s="1"/>
  <c r="F29" i="10"/>
  <c r="H29" i="10" s="1"/>
  <c r="G31" i="15" s="1"/>
  <c r="I31" i="15" s="1"/>
  <c r="AA29" i="10"/>
  <c r="C29" i="10"/>
  <c r="AD29" i="10"/>
  <c r="AF29" i="10" s="1"/>
  <c r="AG29" i="10"/>
  <c r="AI29" i="10" s="1"/>
  <c r="R29" i="10"/>
  <c r="T29" i="10" s="1"/>
  <c r="X30" i="10"/>
  <c r="Z30" i="10" s="1"/>
  <c r="I30" i="10"/>
  <c r="K30" i="10" s="1"/>
  <c r="K32" i="15" s="1"/>
  <c r="M32" i="15" s="1"/>
  <c r="O30" i="10"/>
  <c r="Q30" i="10" s="1"/>
  <c r="S32" i="15" s="1"/>
  <c r="U32" i="15" s="1"/>
  <c r="AG30" i="10"/>
  <c r="AI30" i="10" s="1"/>
  <c r="R30" i="10"/>
  <c r="T30" i="10" s="1"/>
  <c r="AA30" i="10"/>
  <c r="U30" i="10"/>
  <c r="W30" i="10" s="1"/>
  <c r="C30" i="10"/>
  <c r="AJ30" i="10"/>
  <c r="AL30" i="10" s="1"/>
  <c r="L30" i="10"/>
  <c r="N30" i="10" s="1"/>
  <c r="O32" i="15" s="1"/>
  <c r="Q32" i="15" s="1"/>
  <c r="F30" i="10"/>
  <c r="H30" i="10" s="1"/>
  <c r="AD30" i="10"/>
  <c r="AF30" i="10" s="1"/>
  <c r="AF707" i="8"/>
  <c r="AF241" i="8"/>
  <c r="AF1014" i="8"/>
  <c r="AF271" i="8"/>
  <c r="AF472" i="8"/>
  <c r="AF417" i="8"/>
  <c r="AF1006" i="8"/>
  <c r="AF466" i="8"/>
  <c r="AF668" i="8"/>
  <c r="AF903" i="8"/>
  <c r="AF439" i="8"/>
  <c r="AF512" i="8"/>
  <c r="AF653" i="8"/>
  <c r="AF509" i="8"/>
  <c r="AF608" i="8"/>
  <c r="AF1019" i="8"/>
  <c r="AF842" i="8"/>
  <c r="AF824" i="8"/>
  <c r="AF476" i="8"/>
  <c r="AF1034" i="8"/>
  <c r="AF997" i="8"/>
  <c r="AF674" i="8"/>
  <c r="AF698" i="8"/>
  <c r="AF556" i="8"/>
  <c r="AF1050" i="8"/>
  <c r="AF892" i="8"/>
  <c r="AF861" i="8"/>
  <c r="AF378" i="8"/>
  <c r="AF938" i="8"/>
  <c r="AF331" i="8"/>
  <c r="AF389" i="8"/>
  <c r="AF941" i="8"/>
  <c r="AF934" i="8"/>
  <c r="AF572" i="8"/>
  <c r="AF1099" i="8"/>
  <c r="AF480" i="8"/>
  <c r="AF1098" i="8"/>
  <c r="AF516" i="8"/>
  <c r="AF619" i="8"/>
  <c r="AF685" i="8"/>
  <c r="AF440" i="8"/>
  <c r="AF960" i="8"/>
  <c r="AF849" i="8"/>
  <c r="AF995" i="8"/>
  <c r="AF1028" i="8"/>
  <c r="AF1088" i="8"/>
  <c r="AF259" i="8"/>
  <c r="AF763" i="8"/>
  <c r="AF232" i="8"/>
  <c r="AF568" i="8"/>
  <c r="AF625" i="8"/>
  <c r="AF261" i="8"/>
  <c r="AF800" i="8"/>
  <c r="AF740" i="8"/>
  <c r="AF498" i="8"/>
  <c r="AF1114" i="8"/>
  <c r="AF128" i="8"/>
  <c r="AF219" i="8"/>
  <c r="AF363" i="8"/>
  <c r="AF790" i="8"/>
  <c r="AF803" i="8"/>
  <c r="AF1021" i="8"/>
  <c r="AF1083" i="8"/>
  <c r="AF325" i="8"/>
  <c r="AF390" i="8"/>
  <c r="AF644" i="8"/>
  <c r="AF930" i="8"/>
  <c r="AF973" i="8"/>
  <c r="AF248" i="8"/>
  <c r="AF812" i="8"/>
  <c r="AF163" i="8"/>
  <c r="AF910" i="8"/>
  <c r="AF982" i="8"/>
  <c r="AF663" i="8"/>
  <c r="AF1023" i="8"/>
  <c r="AF840" i="8"/>
  <c r="AF838" i="8"/>
  <c r="AF214" i="8"/>
  <c r="AF1116" i="8"/>
  <c r="AF142" i="8"/>
  <c r="AF374" i="8"/>
  <c r="AF552" i="8"/>
  <c r="AF902" i="8"/>
  <c r="AF956" i="8"/>
  <c r="AF896" i="8"/>
  <c r="AF171" i="8"/>
  <c r="AF470" i="8"/>
  <c r="AF506" i="8"/>
  <c r="AF182" i="8"/>
  <c r="AF1084" i="8"/>
  <c r="AF213" i="8"/>
  <c r="AF346" i="8"/>
  <c r="AF141" i="8"/>
  <c r="AF1118" i="8"/>
  <c r="AF1082" i="8"/>
  <c r="AF289" i="8"/>
  <c r="AF370" i="8"/>
  <c r="AF235" i="8"/>
  <c r="AF643" i="8"/>
  <c r="AF680" i="8"/>
  <c r="AF136" i="8"/>
  <c r="AF194" i="8"/>
  <c r="AF186" i="8"/>
  <c r="AF210" i="8"/>
  <c r="AF1100" i="8"/>
  <c r="AF303" i="8"/>
  <c r="AF305" i="8"/>
  <c r="AF290" i="8"/>
  <c r="AF1122" i="8"/>
  <c r="AF316" i="8"/>
  <c r="AF1055" i="8"/>
  <c r="AF185" i="8"/>
  <c r="AF129" i="8"/>
  <c r="AF540" i="8"/>
  <c r="AF513" i="8"/>
  <c r="AF349" i="8"/>
  <c r="AF584" i="8"/>
  <c r="AF453" i="8"/>
  <c r="AF526" i="8"/>
  <c r="AF570" i="8"/>
  <c r="AF999" i="8"/>
  <c r="AF1089" i="8"/>
  <c r="AF1002" i="8"/>
  <c r="AF170" i="8"/>
  <c r="AF835" i="8"/>
  <c r="AF749" i="8"/>
  <c r="AF422" i="8"/>
  <c r="AF566" i="8"/>
  <c r="AF711" i="8"/>
  <c r="AF884" i="8"/>
  <c r="AF351" i="8"/>
  <c r="AF1095" i="8"/>
  <c r="AF144" i="8"/>
  <c r="AF287" i="8"/>
  <c r="AF360" i="8"/>
  <c r="AF409" i="8"/>
  <c r="AF495" i="8"/>
  <c r="AF525" i="8"/>
  <c r="AF560" i="8"/>
  <c r="AF322" i="8"/>
  <c r="AF131" i="8"/>
  <c r="AF139" i="8"/>
  <c r="AF313" i="8"/>
  <c r="AF463" i="8"/>
  <c r="AF571" i="8"/>
  <c r="AF585" i="8"/>
  <c r="AF954" i="8"/>
  <c r="AF994" i="8"/>
  <c r="AF1079" i="8"/>
  <c r="AF844" i="8"/>
  <c r="AF1032" i="8"/>
  <c r="AF924" i="8"/>
  <c r="AF1035" i="8"/>
  <c r="AF998" i="8"/>
  <c r="AF774" i="8"/>
  <c r="AF263" i="8"/>
  <c r="AF901" i="8"/>
  <c r="AF1005" i="8"/>
  <c r="AF695" i="8"/>
  <c r="AF968" i="8"/>
  <c r="AF888" i="8"/>
  <c r="AF856" i="8"/>
  <c r="AF160" i="8"/>
  <c r="AF300" i="8"/>
  <c r="AF778" i="8"/>
  <c r="AF519" i="8"/>
  <c r="AF482" i="8"/>
  <c r="AF361" i="8"/>
  <c r="AF424" i="8"/>
  <c r="AF518" i="8"/>
  <c r="AF837" i="8"/>
  <c r="AF614" i="8"/>
  <c r="AF616" i="8"/>
  <c r="AF384" i="8"/>
  <c r="AF527" i="8"/>
  <c r="AF645" i="8"/>
  <c r="AF127" i="8"/>
  <c r="AF358" i="8"/>
  <c r="AF388" i="8"/>
  <c r="AF398" i="8"/>
  <c r="AF546" i="8"/>
  <c r="AF531" i="8"/>
  <c r="AF511" i="8"/>
  <c r="AF684" i="8"/>
  <c r="AF655" i="8"/>
  <c r="AF620" i="8"/>
  <c r="AF866" i="8"/>
  <c r="AF733" i="8"/>
  <c r="AF913" i="8"/>
  <c r="AF990" i="8"/>
  <c r="AF630" i="8"/>
  <c r="AF578" i="8"/>
  <c r="AF748" i="8"/>
  <c r="AF286" i="8"/>
  <c r="AF425" i="8"/>
  <c r="AF983" i="8"/>
  <c r="AF853" i="8"/>
  <c r="AF703" i="8"/>
  <c r="AF683" i="8"/>
  <c r="AF928" i="8"/>
  <c r="AF503" i="8"/>
  <c r="AF1062" i="8"/>
  <c r="AF172" i="8"/>
  <c r="AF1106" i="8"/>
  <c r="AF1015" i="8"/>
  <c r="AF151" i="8"/>
  <c r="AF658" i="8"/>
  <c r="AF272" i="8"/>
  <c r="AF195" i="8"/>
  <c r="AF605" i="8"/>
  <c r="AF621" i="8"/>
  <c r="AF719" i="8"/>
  <c r="AF298" i="8"/>
  <c r="AF339" i="8"/>
  <c r="AF396" i="8"/>
  <c r="AF429" i="8"/>
  <c r="AF575" i="8"/>
  <c r="AF395" i="8"/>
  <c r="AF428" i="8"/>
  <c r="AF490" i="8"/>
  <c r="AF243" i="8"/>
  <c r="AF537" i="8"/>
  <c r="AF587" i="8"/>
  <c r="AF629" i="8"/>
  <c r="AF864" i="8"/>
  <c r="AF972" i="8"/>
  <c r="AF753" i="8"/>
  <c r="AF1007" i="8"/>
  <c r="AF1076" i="8"/>
  <c r="AF430" i="8"/>
  <c r="AF416" i="8"/>
  <c r="AF791" i="8"/>
  <c r="AF829" i="8"/>
  <c r="AF528" i="8"/>
  <c r="AF539" i="8"/>
  <c r="AF713" i="8"/>
  <c r="AF981" i="8"/>
  <c r="AF974" i="8"/>
  <c r="AF444" i="8"/>
  <c r="AF277" i="8"/>
  <c r="AF403" i="8"/>
  <c r="AF522" i="8"/>
  <c r="AF530" i="8"/>
  <c r="AF382" i="8"/>
  <c r="AF447" i="8"/>
  <c r="AF443" i="8"/>
  <c r="AF746" i="8"/>
  <c r="AF759" i="8"/>
  <c r="AF797" i="8"/>
  <c r="AF282" i="8"/>
  <c r="AF423" i="8"/>
  <c r="AF508" i="8"/>
  <c r="AF460" i="8"/>
  <c r="AF651" i="8"/>
  <c r="AF1078" i="8"/>
  <c r="AF920" i="8"/>
  <c r="AF1036" i="8"/>
  <c r="AF1072" i="8"/>
  <c r="AF867" i="8"/>
  <c r="AF921" i="8"/>
  <c r="AF329" i="8"/>
  <c r="AF878" i="8"/>
  <c r="AF875" i="8"/>
  <c r="AF324" i="8"/>
  <c r="AF543" i="8"/>
  <c r="AF815" i="8"/>
  <c r="AF946" i="8"/>
  <c r="AF1057" i="8"/>
  <c r="AF143" i="8"/>
  <c r="AF1071" i="8"/>
  <c r="AF164" i="8"/>
  <c r="AF158" i="8"/>
  <c r="AF216" i="8"/>
  <c r="AF268" i="8"/>
  <c r="AF1107" i="8"/>
  <c r="AF256" i="8"/>
  <c r="AF156" i="8"/>
  <c r="AF145" i="8"/>
  <c r="AF227" i="8"/>
  <c r="AF436" i="8"/>
  <c r="AF215" i="8"/>
  <c r="AF426" i="8"/>
  <c r="AF392" i="8"/>
  <c r="AF433" i="8"/>
  <c r="AF323" i="8"/>
  <c r="AF666" i="8"/>
  <c r="AF659" i="8"/>
  <c r="AF455" i="8"/>
  <c r="AF772" i="8"/>
  <c r="AF523" i="8"/>
  <c r="AF704" i="8"/>
  <c r="AF917" i="8"/>
  <c r="AF809" i="8"/>
  <c r="AF178" i="8"/>
  <c r="AC1128" i="8"/>
  <c r="AF250" i="8"/>
  <c r="AF301" i="8"/>
  <c r="AF458" i="8"/>
  <c r="AF408" i="8"/>
  <c r="AF667" i="8"/>
  <c r="AF914" i="8"/>
  <c r="AF499" i="8"/>
  <c r="AF793" i="8"/>
  <c r="AF1109" i="8"/>
  <c r="AF462" i="8"/>
  <c r="AF736" i="8"/>
  <c r="AF871" i="8"/>
  <c r="AF609" i="8"/>
  <c r="AF660" i="8"/>
  <c r="AF1004" i="8"/>
  <c r="AF207" i="8"/>
  <c r="AF247" i="8"/>
  <c r="AF550" i="8"/>
  <c r="AF500" i="8"/>
  <c r="AF738" i="8"/>
  <c r="AF780" i="8"/>
  <c r="AF770" i="8"/>
  <c r="AF730" i="8"/>
  <c r="AF971" i="8"/>
  <c r="AF862" i="8"/>
  <c r="AF872" i="8"/>
  <c r="AF757" i="8"/>
  <c r="AF909" i="8"/>
  <c r="AF483" i="8"/>
  <c r="AF650" i="8"/>
  <c r="AF764" i="8"/>
  <c r="AF705" i="8"/>
  <c r="AF845" i="8"/>
  <c r="AF1041" i="8"/>
  <c r="AF308" i="8"/>
  <c r="AF524" i="8"/>
  <c r="AF628" i="8"/>
  <c r="AF1103" i="8"/>
  <c r="AF943" i="8"/>
  <c r="AF969" i="8"/>
  <c r="AF576" i="8"/>
  <c r="AF191" i="8"/>
  <c r="AF581" i="8"/>
  <c r="AF515" i="8"/>
  <c r="AF942" i="8"/>
  <c r="AF233" i="8"/>
  <c r="AF860" i="8"/>
  <c r="AF891" i="8"/>
  <c r="AF538" i="8"/>
  <c r="AF786" i="8"/>
  <c r="AF947" i="8"/>
  <c r="AF729" i="8"/>
  <c r="AF887" i="8"/>
  <c r="AF758" i="8"/>
  <c r="AF183" i="8"/>
  <c r="AF413" i="8"/>
  <c r="AF811" i="8"/>
  <c r="AF541" i="8"/>
  <c r="AF431" i="8"/>
  <c r="AF661" i="8"/>
  <c r="AF200" i="8"/>
  <c r="AF197" i="8"/>
  <c r="AF205" i="8"/>
  <c r="AF229" i="8"/>
  <c r="AF1096" i="8"/>
  <c r="AF986" i="8"/>
  <c r="AF280" i="8"/>
  <c r="AF1125" i="8"/>
  <c r="AF221" i="8"/>
  <c r="AF154" i="8"/>
  <c r="AF312" i="8"/>
  <c r="AF254" i="8"/>
  <c r="AF126" i="8"/>
  <c r="Z1128" i="8"/>
  <c r="AF375" i="8"/>
  <c r="AF264" i="8"/>
  <c r="AF211" i="8"/>
  <c r="AF415" i="8"/>
  <c r="AF469" i="8"/>
  <c r="AF318" i="8"/>
  <c r="AF372" i="8"/>
  <c r="AF432" i="8"/>
  <c r="AF446" i="8"/>
  <c r="AF785" i="8"/>
  <c r="AF563" i="8"/>
  <c r="AF586" i="8"/>
  <c r="AF595" i="8"/>
  <c r="AF267" i="8"/>
  <c r="AF427" i="8"/>
  <c r="AF497" i="8"/>
  <c r="AF496" i="8"/>
  <c r="AF368" i="8"/>
  <c r="AF326" i="8"/>
  <c r="AF302" i="8"/>
  <c r="AF310" i="8"/>
  <c r="AF468" i="8"/>
  <c r="AF686" i="8"/>
  <c r="AF542" i="8"/>
  <c r="AF802" i="8"/>
  <c r="AF734" i="8"/>
  <c r="AF911" i="8"/>
  <c r="AF597" i="8"/>
  <c r="AF841" i="8"/>
  <c r="AF715" i="8"/>
  <c r="AF656" i="8"/>
  <c r="AF1011" i="8"/>
  <c r="AF945" i="8"/>
  <c r="AF873" i="8"/>
  <c r="AF664" i="8"/>
  <c r="AF792" i="8"/>
  <c r="AF690" i="8"/>
  <c r="AF795" i="8"/>
  <c r="AF801" i="8"/>
  <c r="AF874" i="8"/>
  <c r="AA1128" i="8"/>
  <c r="AF174" i="8"/>
  <c r="AF187" i="8"/>
  <c r="AF234" i="8"/>
  <c r="AF489" i="8"/>
  <c r="AF557" i="8"/>
  <c r="AF475" i="8"/>
  <c r="AF548" i="8"/>
  <c r="AF747" i="8"/>
  <c r="AF784" i="8"/>
  <c r="AF1043" i="8"/>
  <c r="AF640" i="8"/>
  <c r="AF1022" i="8"/>
  <c r="AF610" i="8"/>
  <c r="AF292" i="8"/>
  <c r="AF1117" i="8"/>
  <c r="AF354" i="8"/>
  <c r="AF340" i="8"/>
  <c r="AF457" i="8"/>
  <c r="AF682" i="8"/>
  <c r="AF961" i="8"/>
  <c r="AF217" i="8"/>
  <c r="AF1077" i="8"/>
  <c r="AF951" i="8"/>
  <c r="AF899" i="8"/>
  <c r="AF451" i="8"/>
  <c r="AF631" i="8"/>
  <c r="AF881" i="8"/>
  <c r="AF885" i="8"/>
  <c r="AF952" i="8"/>
  <c r="AF1061" i="8"/>
  <c r="AF1040" i="8"/>
  <c r="AF1017" i="8"/>
  <c r="AF554" i="8"/>
  <c r="AF1012" i="8"/>
  <c r="AF1038" i="8"/>
  <c r="AF535" i="8"/>
  <c r="AF979" i="8"/>
  <c r="AF626" i="8"/>
  <c r="AF383" i="8"/>
  <c r="AB1128" i="8"/>
  <c r="AF152" i="8"/>
  <c r="AF240" i="8"/>
  <c r="AF150" i="8"/>
  <c r="AF237" i="8"/>
  <c r="AF274" i="8"/>
  <c r="AF199" i="8"/>
  <c r="AF545" i="8"/>
  <c r="AF673" i="8"/>
  <c r="AF751" i="8"/>
  <c r="AF1037" i="8"/>
  <c r="AF750" i="8"/>
  <c r="AF923" i="8"/>
  <c r="AF783" i="8"/>
  <c r="AF996" i="8"/>
  <c r="AF702" i="8"/>
  <c r="AF220" i="8"/>
  <c r="AF296" i="8"/>
  <c r="AF487" i="8"/>
  <c r="AF1110" i="8"/>
  <c r="AF134" i="8"/>
  <c r="AF157" i="8"/>
  <c r="AF224" i="8"/>
  <c r="AF132" i="8"/>
  <c r="AF1119" i="8"/>
  <c r="AE1128" i="8"/>
  <c r="AF159" i="8"/>
  <c r="AF284" i="8"/>
  <c r="AF190" i="8"/>
  <c r="AF1091" i="8"/>
  <c r="AF334" i="8"/>
  <c r="AF434" i="8"/>
  <c r="AF399" i="8"/>
  <c r="AF365" i="8"/>
  <c r="AF449" i="8"/>
  <c r="AF709" i="8"/>
  <c r="AF285" i="8"/>
  <c r="AF376" i="8"/>
  <c r="AF373" i="8"/>
  <c r="AF694" i="8"/>
  <c r="AF547" i="8"/>
  <c r="AF745" i="8"/>
  <c r="AF461" i="8"/>
  <c r="AF810" i="8"/>
  <c r="AF293" i="8"/>
  <c r="AF419" i="8"/>
  <c r="AF369" i="8"/>
  <c r="AF505" i="8"/>
  <c r="AF634" i="8"/>
  <c r="AF636" i="8"/>
  <c r="AF697" i="8"/>
  <c r="AF246" i="8"/>
  <c r="AF377" i="8"/>
  <c r="AF459" i="8"/>
  <c r="AF397" i="8"/>
  <c r="AF669" i="8"/>
  <c r="AF693" i="8"/>
  <c r="AF1101" i="8"/>
  <c r="AF808" i="8"/>
  <c r="AF652" i="8"/>
  <c r="AF410" i="8"/>
  <c r="AF929" i="8"/>
  <c r="AF804" i="8"/>
  <c r="AF787" i="8"/>
  <c r="AF559" i="8"/>
  <c r="AF1047" i="8"/>
  <c r="AF732" i="8"/>
  <c r="AF638" i="8"/>
  <c r="AF569" i="8"/>
  <c r="AF649" i="8"/>
  <c r="AF593" i="8"/>
  <c r="AF769" i="8"/>
  <c r="AF959" i="8"/>
  <c r="AF907" i="8"/>
  <c r="AF743" i="8"/>
  <c r="AF617" i="8"/>
  <c r="AF180" i="8"/>
  <c r="AF225" i="8"/>
  <c r="AF260" i="8"/>
  <c r="AF319" i="8"/>
  <c r="AF231" i="8"/>
  <c r="AF366" i="8"/>
  <c r="AF402" i="8"/>
  <c r="AF504" i="8"/>
  <c r="AF859" i="8"/>
  <c r="AF768" i="8"/>
  <c r="AF925" i="8"/>
  <c r="AF744" i="8"/>
  <c r="AF957" i="8"/>
  <c r="AF782" i="8"/>
  <c r="AF632" i="8"/>
  <c r="AF291" i="8"/>
  <c r="AF916" i="8"/>
  <c r="AF1080" i="8"/>
  <c r="AF819" i="8"/>
  <c r="AF970" i="8"/>
  <c r="AF846" i="8"/>
  <c r="AF932" i="8"/>
  <c r="AF606" i="8"/>
  <c r="AF779" i="8"/>
  <c r="AF725" i="8"/>
  <c r="AF898" i="8"/>
  <c r="AF1081" i="8"/>
  <c r="AF201" i="8"/>
  <c r="AF1056" i="8"/>
  <c r="AF827" i="8"/>
  <c r="AF700" i="8"/>
  <c r="AF1069" i="8"/>
  <c r="AF1010" i="8"/>
  <c r="AF1093" i="8"/>
  <c r="AF1053" i="8"/>
  <c r="AF635" i="8"/>
  <c r="AF676" i="8"/>
  <c r="AF553" i="8"/>
  <c r="AF169" i="8"/>
  <c r="AF203" i="8"/>
  <c r="AF442" i="8"/>
  <c r="AF337" i="8"/>
  <c r="AF406" i="8"/>
  <c r="AF821" i="8"/>
  <c r="AF622" i="8"/>
  <c r="AF386" i="8"/>
  <c r="AF577" i="8"/>
  <c r="AF1003" i="8"/>
  <c r="AF818" i="8"/>
  <c r="AF832" i="8"/>
  <c r="AF228" i="8"/>
  <c r="AF356" i="8"/>
  <c r="AF371" i="8"/>
  <c r="AF135" i="8"/>
  <c r="AF341" i="8"/>
  <c r="AF486" i="8"/>
  <c r="AF520" i="8"/>
  <c r="AF805" i="8"/>
  <c r="AF582" i="8"/>
  <c r="AF615" i="8"/>
  <c r="AF294" i="8"/>
  <c r="AF283" i="8"/>
  <c r="AF385" i="8"/>
  <c r="AF529" i="8"/>
  <c r="AF414" i="8"/>
  <c r="AF706" i="8"/>
  <c r="AF479" i="8"/>
  <c r="AF407" i="8"/>
  <c r="AF357" i="8"/>
  <c r="AF347" i="8"/>
  <c r="AF435" i="8"/>
  <c r="AF421" i="8"/>
  <c r="AF411" i="8"/>
  <c r="AF607" i="8"/>
  <c r="AF822" i="8"/>
  <c r="AF754" i="8"/>
  <c r="AF727" i="8"/>
  <c r="AF588" i="8"/>
  <c r="AF807" i="8"/>
  <c r="AF869" i="8"/>
  <c r="AF1085" i="8"/>
  <c r="AF863" i="8"/>
  <c r="AF646" i="8"/>
  <c r="AF1064" i="8"/>
  <c r="AF1031" i="8"/>
  <c r="AF1000" i="8"/>
  <c r="AF852" i="8"/>
  <c r="AF761" i="8"/>
  <c r="AF735" i="8"/>
  <c r="AF877" i="8"/>
  <c r="AF226" i="8"/>
  <c r="AF175" i="8"/>
  <c r="AF223" i="8"/>
  <c r="AD1128" i="8"/>
  <c r="AF317" i="8"/>
  <c r="AF517" i="8"/>
  <c r="AF464" i="8"/>
  <c r="AF441" i="8"/>
  <c r="AF678" i="8"/>
  <c r="AF895" i="8"/>
  <c r="AF843" i="8"/>
  <c r="AF679" i="8"/>
  <c r="AF992" i="8"/>
  <c r="AF865" i="8"/>
  <c r="AF978" i="8"/>
  <c r="AF1113" i="8"/>
  <c r="AF311" i="8"/>
  <c r="AF521" i="8"/>
  <c r="AF1039" i="8"/>
  <c r="AF831" i="8"/>
  <c r="AF741" i="8"/>
  <c r="AF562" i="8"/>
  <c r="AF894" i="8"/>
  <c r="AF756" i="8"/>
  <c r="AF691" i="8"/>
  <c r="AF196" i="8"/>
  <c r="AF297" i="8"/>
  <c r="AF936" i="8"/>
  <c r="AF401" i="8"/>
  <c r="AF701" i="8"/>
  <c r="AF488" i="8"/>
  <c r="AF728" i="8"/>
  <c r="AF767" i="8"/>
  <c r="AF883" i="8"/>
  <c r="AF939" i="8"/>
  <c r="AF857" i="8"/>
  <c r="AF963" i="8"/>
  <c r="AF850" i="8"/>
  <c r="AF966" i="8"/>
  <c r="AF955" i="8"/>
  <c r="AF1046" i="8"/>
  <c r="AF949" i="8"/>
  <c r="AF718" i="8"/>
  <c r="AF276" i="8"/>
  <c r="AF130" i="8"/>
  <c r="AF1067" i="8"/>
  <c r="AF381" i="8"/>
  <c r="AF304" i="8"/>
  <c r="AF189" i="8"/>
  <c r="AF288" i="8"/>
  <c r="AF188" i="8"/>
  <c r="AF1075" i="8"/>
  <c r="AF1108" i="8"/>
  <c r="AF1124" i="8"/>
  <c r="AF295" i="8"/>
  <c r="AF193" i="8"/>
  <c r="AF1105" i="8"/>
  <c r="AF140" i="8"/>
  <c r="AF265" i="8"/>
  <c r="AF245" i="8"/>
  <c r="AF208" i="8"/>
  <c r="AF696" i="8"/>
  <c r="AF155" i="8"/>
  <c r="AF255" i="8"/>
  <c r="AF281" i="8"/>
  <c r="AF251" i="8"/>
  <c r="AF362" i="8"/>
  <c r="AF338" i="8"/>
  <c r="AF147" i="8"/>
  <c r="AF306" i="8"/>
  <c r="AF336" i="8"/>
  <c r="AF507" i="8"/>
  <c r="AF474" i="8"/>
  <c r="AF648" i="8"/>
  <c r="AF639" i="8"/>
  <c r="AF654" i="8"/>
  <c r="AF471" i="8"/>
  <c r="AF262" i="8"/>
  <c r="AF514" i="8"/>
  <c r="AF551" i="8"/>
  <c r="AF477" i="8"/>
  <c r="AF492" i="8"/>
  <c r="AF494" i="8"/>
  <c r="AF817" i="8"/>
  <c r="AF594" i="8"/>
  <c r="AF596" i="8"/>
  <c r="AF618" i="8"/>
  <c r="AF573" i="8"/>
  <c r="AF627" i="8"/>
  <c r="AF315" i="8"/>
  <c r="AF352" i="8"/>
  <c r="AF599" i="8"/>
  <c r="AF814" i="8"/>
  <c r="AF623" i="8"/>
  <c r="AF642" i="8"/>
  <c r="AF987" i="8"/>
  <c r="AF688" i="8"/>
  <c r="AF820" i="8"/>
  <c r="AF830" i="8"/>
  <c r="AF1044" i="8"/>
  <c r="AF918" i="8"/>
  <c r="AF868" i="8"/>
  <c r="AF1049" i="8"/>
  <c r="AF904" i="8"/>
  <c r="AF1008" i="8"/>
  <c r="AF1070" i="8"/>
  <c r="AF823" i="8"/>
  <c r="AF788" i="8"/>
  <c r="AF828" i="8"/>
  <c r="AF1013" i="8"/>
  <c r="AF962" i="8"/>
  <c r="AF912" i="8"/>
  <c r="AF1016" i="8"/>
  <c r="AF890" i="8"/>
  <c r="AF1054" i="8"/>
  <c r="AF893" i="8"/>
  <c r="AF988" i="8"/>
  <c r="AF647" i="8"/>
  <c r="AF794" i="8"/>
  <c r="AF600" i="8"/>
  <c r="AF739" i="8"/>
  <c r="AF855" i="8"/>
  <c r="AF1051" i="8"/>
  <c r="AF876" i="8"/>
  <c r="AF854" i="8"/>
  <c r="AF1073" i="8"/>
  <c r="AF1087" i="8"/>
  <c r="AF320" i="8"/>
  <c r="AF355" i="8"/>
  <c r="AF278" i="8"/>
  <c r="AF502" i="8"/>
  <c r="AF491" i="8"/>
  <c r="AF671" i="8"/>
  <c r="AF1045" i="8"/>
  <c r="AF806" i="8"/>
  <c r="AF944" i="8"/>
  <c r="AF1048" i="8"/>
  <c r="AF922" i="8"/>
  <c r="AF1027" i="8"/>
  <c r="AF948" i="8"/>
  <c r="AF826" i="8"/>
  <c r="AF813" i="8"/>
  <c r="AF590" i="8"/>
  <c r="AF1102" i="8"/>
  <c r="AF202" i="8"/>
  <c r="AF335" i="8"/>
  <c r="AF328" i="8"/>
  <c r="AF532" i="8"/>
  <c r="AF687" i="8"/>
  <c r="AF1060" i="8"/>
  <c r="AF633" i="8"/>
  <c r="AF742" i="8"/>
  <c r="AF766" i="8"/>
  <c r="AF1020" i="8"/>
  <c r="AF773" i="8"/>
  <c r="AF1066" i="8"/>
  <c r="AF1092" i="8"/>
  <c r="AF611" i="8"/>
  <c r="AF348" i="8"/>
  <c r="AF879" i="8"/>
  <c r="AF598" i="8"/>
  <c r="AF906" i="8"/>
  <c r="AF755" i="8"/>
  <c r="AF242" i="8"/>
  <c r="AF1065" i="8"/>
  <c r="AF908" i="8"/>
  <c r="AF592" i="8"/>
  <c r="AF798" i="8"/>
  <c r="AF880" i="8"/>
  <c r="AF330" i="8"/>
  <c r="AF980" i="8"/>
  <c r="AF273" i="8"/>
  <c r="AF332" i="8"/>
  <c r="AF218" i="8"/>
  <c r="AF485" i="8"/>
  <c r="AF454" i="8"/>
  <c r="AF613" i="8"/>
  <c r="AF404" i="8"/>
  <c r="AF533" i="8"/>
  <c r="AF579" i="8"/>
  <c r="AF589" i="8"/>
  <c r="AF915" i="8"/>
  <c r="AF1029" i="8"/>
  <c r="AF699" i="8"/>
  <c r="AF964" i="8"/>
  <c r="AF580" i="8"/>
  <c r="AF731" i="8"/>
  <c r="AF549" i="8"/>
  <c r="AF905" i="8"/>
  <c r="AF984" i="8"/>
  <c r="AF1001" i="8"/>
  <c r="AF364" i="8"/>
  <c r="AF762" i="8"/>
  <c r="AF870" i="8"/>
  <c r="AF776" i="8"/>
  <c r="AF760" i="8"/>
  <c r="AF275" i="8"/>
  <c r="AF181" i="8"/>
  <c r="AF162" i="8"/>
  <c r="AF137" i="8"/>
  <c r="AF1111" i="8"/>
  <c r="AF153" i="8"/>
  <c r="AF1120" i="8"/>
  <c r="AF168" i="8"/>
  <c r="AF236" i="8"/>
  <c r="AF367" i="8"/>
  <c r="AF1104" i="8"/>
  <c r="AF176" i="8"/>
  <c r="AF230" i="8"/>
  <c r="AF146" i="8"/>
  <c r="AF179" i="8"/>
  <c r="AF257" i="8"/>
  <c r="AF209" i="8"/>
  <c r="AF138" i="8"/>
  <c r="AF206" i="8"/>
  <c r="AF184" i="8"/>
  <c r="AF307" i="8"/>
  <c r="AF252" i="8"/>
  <c r="AF321" i="8"/>
  <c r="AF452" i="8"/>
  <c r="AF565" i="8"/>
  <c r="AF456" i="8"/>
  <c r="AF359" i="8"/>
  <c r="AF564" i="8"/>
  <c r="AF714" i="8"/>
  <c r="AF765" i="8"/>
  <c r="AF789" i="8"/>
  <c r="AF380" i="8"/>
  <c r="AF391" i="8"/>
  <c r="AF478" i="8"/>
  <c r="AF510" i="8"/>
  <c r="AF299" i="8"/>
  <c r="AF167" i="8"/>
  <c r="AF438" i="8"/>
  <c r="AF393" i="8"/>
  <c r="AF561" i="8"/>
  <c r="AF450" i="8"/>
  <c r="AF473" i="8"/>
  <c r="AF717" i="8"/>
  <c r="AF387" i="8"/>
  <c r="AF333" i="8"/>
  <c r="AF567" i="8"/>
  <c r="AF689" i="8"/>
  <c r="AF839" i="8"/>
  <c r="AF919" i="8"/>
  <c r="AF940" i="8"/>
  <c r="AF989" i="8"/>
  <c r="AF670" i="8"/>
  <c r="AF847" i="8"/>
  <c r="AF603" i="8"/>
  <c r="AF720" i="8"/>
  <c r="AF1033" i="8"/>
  <c r="AF834" i="8"/>
  <c r="AF1059" i="8"/>
  <c r="AF270" i="8"/>
  <c r="AF675" i="8"/>
  <c r="AF724" i="8"/>
  <c r="AF985" i="8"/>
  <c r="AF1009" i="8"/>
  <c r="AF1052" i="8"/>
  <c r="AF238" i="8"/>
  <c r="AF1112" i="8"/>
  <c r="AF161" i="8"/>
  <c r="AF165" i="8"/>
  <c r="AF327" i="8"/>
  <c r="AF544" i="8"/>
  <c r="AF534" i="8"/>
  <c r="AF536" i="8"/>
  <c r="AF927" i="8"/>
  <c r="AF897" i="8"/>
  <c r="AF692" i="8"/>
  <c r="AF950" i="8"/>
  <c r="AF350" i="8"/>
  <c r="AF672" i="8"/>
  <c r="AF900" i="8"/>
  <c r="AF975" i="8"/>
  <c r="AF637" i="8"/>
  <c r="AF886" i="8"/>
  <c r="AF716" i="8"/>
  <c r="AF889" i="8"/>
  <c r="AF976" i="8"/>
  <c r="AF771" i="8"/>
  <c r="AF991" i="8"/>
  <c r="AF1115" i="8"/>
  <c r="AF345" i="8"/>
  <c r="AF1090" i="8"/>
  <c r="AF624" i="8"/>
  <c r="AF343" i="8"/>
  <c r="AF412" i="8"/>
  <c r="AF574" i="8"/>
  <c r="AF314" i="8"/>
  <c r="AF420" i="8"/>
  <c r="AF677" i="8"/>
  <c r="AF1024" i="8"/>
  <c r="AF1042" i="8"/>
  <c r="AF1068" i="8"/>
  <c r="AF737" i="8"/>
  <c r="AF279" i="8"/>
  <c r="AF752" i="8"/>
  <c r="AF710" i="8"/>
  <c r="AF1025" i="8"/>
  <c r="AF591" i="8"/>
  <c r="AF344" i="8"/>
  <c r="AF481" i="8"/>
  <c r="AF882" i="8"/>
  <c r="AF1018" i="8"/>
  <c r="AF836" i="8"/>
  <c r="AF1123" i="8"/>
  <c r="AF149" i="8"/>
  <c r="AF166" i="8"/>
  <c r="AF1094" i="8"/>
  <c r="AF204" i="8"/>
  <c r="AF309" i="8"/>
  <c r="AF1121" i="8"/>
  <c r="AF198" i="8"/>
  <c r="AF239" i="8"/>
  <c r="AF192" i="8"/>
  <c r="AF222" i="8"/>
  <c r="AF244" i="8"/>
  <c r="AF249" i="8"/>
  <c r="AF173" i="8"/>
  <c r="AF379" i="8"/>
  <c r="AF400" i="8"/>
  <c r="AF148" i="8"/>
  <c r="AF467" i="8"/>
  <c r="AF266" i="8"/>
  <c r="AF602" i="8"/>
  <c r="AF604" i="8"/>
  <c r="AF665" i="8"/>
  <c r="AF501" i="8"/>
  <c r="AF448" i="8"/>
  <c r="AF253" i="8"/>
  <c r="AF465" i="8"/>
  <c r="AF405" i="8"/>
  <c r="AF726" i="8"/>
  <c r="AF437" i="8"/>
  <c r="AF777" i="8"/>
  <c r="AF258" i="8"/>
  <c r="AF269" i="8"/>
  <c r="AF342" i="8"/>
  <c r="AF418" i="8"/>
  <c r="AF445" i="8"/>
  <c r="AF353" i="8"/>
  <c r="AF484" i="8"/>
  <c r="AF394" i="8"/>
  <c r="AF657" i="8"/>
  <c r="AF601" i="8"/>
  <c r="AF825" i="8"/>
  <c r="AF799" i="8"/>
  <c r="AF1097" i="8"/>
  <c r="AF708" i="8"/>
  <c r="AF935" i="8"/>
  <c r="AF958" i="8"/>
  <c r="AF965" i="8"/>
  <c r="AF1074" i="8"/>
  <c r="AF781" i="8"/>
  <c r="AF555" i="8"/>
  <c r="AF851" i="8"/>
  <c r="AF558" i="8"/>
  <c r="AF796" i="8"/>
  <c r="AF177" i="8"/>
  <c r="AF493" i="8"/>
  <c r="AF833" i="8"/>
  <c r="AF967" i="8"/>
  <c r="AF953" i="8"/>
  <c r="AF1058" i="8"/>
  <c r="AF722" i="8"/>
  <c r="AF612" i="8"/>
  <c r="AF993" i="8"/>
  <c r="AF816" i="8"/>
  <c r="AF1030" i="8"/>
  <c r="AF583" i="8"/>
  <c r="AF858" i="8"/>
  <c r="AF681" i="8"/>
  <c r="AF977" i="8"/>
  <c r="AF937" i="8"/>
  <c r="AF721" i="8"/>
  <c r="AF212" i="8"/>
  <c r="AF641" i="8"/>
  <c r="AF848" i="8"/>
  <c r="AF1086" i="8"/>
  <c r="AF775" i="8"/>
  <c r="AF933" i="8"/>
  <c r="AF1026" i="8"/>
  <c r="AF712" i="8"/>
  <c r="AF1063" i="8"/>
  <c r="AF723" i="8"/>
  <c r="AF133" i="8"/>
  <c r="AF931" i="8"/>
  <c r="AF662" i="8"/>
  <c r="AF926" i="8"/>
  <c r="W53" i="15"/>
  <c r="W57" i="15"/>
  <c r="AQ57" i="15"/>
  <c r="AM55" i="15"/>
  <c r="K55" i="15"/>
  <c r="AA53" i="15"/>
  <c r="AU56" i="15"/>
  <c r="G56" i="15"/>
  <c r="S55" i="15"/>
  <c r="AI53" i="15"/>
  <c r="AU57" i="15"/>
  <c r="S54" i="15"/>
  <c r="O57" i="15"/>
  <c r="AM57" i="15"/>
  <c r="O55" i="15"/>
  <c r="O56" i="15"/>
  <c r="W54" i="15"/>
  <c r="O54" i="15"/>
  <c r="C54" i="15"/>
  <c r="G53" i="15"/>
  <c r="AU54" i="15"/>
  <c r="AI57" i="15"/>
  <c r="C53" i="15"/>
  <c r="AI54" i="15"/>
  <c r="W55" i="15"/>
  <c r="AU55" i="15"/>
  <c r="AE56" i="15"/>
  <c r="AM54" i="15"/>
  <c r="AQ56" i="15"/>
  <c r="K57" i="15"/>
  <c r="AA55" i="15"/>
  <c r="AM56" i="15"/>
  <c r="O53" i="15"/>
  <c r="AI55" i="15"/>
  <c r="AE57" i="15"/>
  <c r="AQ54" i="15"/>
  <c r="C56" i="15"/>
  <c r="AQ55" i="15"/>
  <c r="K54" i="15"/>
  <c r="G57" i="15"/>
  <c r="S57" i="15"/>
  <c r="AA57" i="15"/>
  <c r="S56" i="15"/>
  <c r="G54" i="15"/>
  <c r="K53" i="15"/>
  <c r="K56" i="15"/>
  <c r="S53" i="15"/>
  <c r="AA56" i="15"/>
  <c r="W56" i="15"/>
  <c r="AE54" i="15"/>
  <c r="C57" i="15"/>
  <c r="AE55" i="15"/>
  <c r="AM53" i="15"/>
  <c r="AA54" i="15"/>
  <c r="AQ53" i="15"/>
  <c r="C55" i="15"/>
  <c r="AU53" i="15"/>
  <c r="G55" i="15"/>
  <c r="AI56" i="15"/>
  <c r="AE53" i="15"/>
  <c r="S39" i="15"/>
  <c r="U39" i="15" s="1"/>
  <c r="S47" i="15"/>
  <c r="U47" i="15" s="1"/>
  <c r="O40" i="15"/>
  <c r="Q40" i="15" s="1"/>
  <c r="O48" i="15"/>
  <c r="Q48" i="15" s="1"/>
  <c r="K33" i="15"/>
  <c r="M33" i="15" s="1"/>
  <c r="K41" i="15"/>
  <c r="M41" i="15" s="1"/>
  <c r="K49" i="15"/>
  <c r="M49" i="15" s="1"/>
  <c r="G34" i="15"/>
  <c r="I34" i="15" s="1"/>
  <c r="G42" i="15"/>
  <c r="I42" i="15" s="1"/>
  <c r="G50" i="15"/>
  <c r="I50" i="15" s="1"/>
  <c r="S38" i="15"/>
  <c r="U38" i="15" s="1"/>
  <c r="O39" i="15"/>
  <c r="Q39" i="15" s="1"/>
  <c r="G33" i="15"/>
  <c r="I33" i="15" s="1"/>
  <c r="S40" i="15"/>
  <c r="U40" i="15" s="1"/>
  <c r="S48" i="15"/>
  <c r="U48" i="15" s="1"/>
  <c r="O33" i="15"/>
  <c r="Q33" i="15" s="1"/>
  <c r="O41" i="15"/>
  <c r="Q41" i="15" s="1"/>
  <c r="O49" i="15"/>
  <c r="Q49" i="15" s="1"/>
  <c r="K34" i="15"/>
  <c r="M34" i="15" s="1"/>
  <c r="K42" i="15"/>
  <c r="M42" i="15" s="1"/>
  <c r="K50" i="15"/>
  <c r="M50" i="15" s="1"/>
  <c r="G35" i="15"/>
  <c r="I35" i="15" s="1"/>
  <c r="G43" i="15"/>
  <c r="I43" i="15" s="1"/>
  <c r="G51" i="15"/>
  <c r="I51" i="15" s="1"/>
  <c r="S33" i="15"/>
  <c r="U33" i="15" s="1"/>
  <c r="S41" i="15"/>
  <c r="U41" i="15" s="1"/>
  <c r="S49" i="15"/>
  <c r="U49" i="15" s="1"/>
  <c r="O34" i="15"/>
  <c r="Q34" i="15" s="1"/>
  <c r="O42" i="15"/>
  <c r="Q42" i="15" s="1"/>
  <c r="O50" i="15"/>
  <c r="Q50" i="15" s="1"/>
  <c r="K35" i="15"/>
  <c r="M35" i="15" s="1"/>
  <c r="K43" i="15"/>
  <c r="M43" i="15" s="1"/>
  <c r="K51" i="15"/>
  <c r="M51" i="15" s="1"/>
  <c r="G36" i="15"/>
  <c r="I36" i="15" s="1"/>
  <c r="G44" i="15"/>
  <c r="I44" i="15" s="1"/>
  <c r="G52" i="15"/>
  <c r="I52" i="15" s="1"/>
  <c r="S34" i="15"/>
  <c r="U34" i="15" s="1"/>
  <c r="S42" i="15"/>
  <c r="U42" i="15" s="1"/>
  <c r="S50" i="15"/>
  <c r="U50" i="15" s="1"/>
  <c r="O35" i="15"/>
  <c r="Q35" i="15" s="1"/>
  <c r="O43" i="15"/>
  <c r="Q43" i="15" s="1"/>
  <c r="O51" i="15"/>
  <c r="Q51" i="15" s="1"/>
  <c r="K36" i="15"/>
  <c r="M36" i="15" s="1"/>
  <c r="K44" i="15"/>
  <c r="M44" i="15" s="1"/>
  <c r="K52" i="15"/>
  <c r="M52" i="15" s="1"/>
  <c r="G37" i="15"/>
  <c r="I37" i="15" s="1"/>
  <c r="G45" i="15"/>
  <c r="I45" i="15" s="1"/>
  <c r="G41" i="15"/>
  <c r="I41" i="15" s="1"/>
  <c r="S35" i="15"/>
  <c r="U35" i="15" s="1"/>
  <c r="S43" i="15"/>
  <c r="U43" i="15" s="1"/>
  <c r="S51" i="15"/>
  <c r="U51" i="15" s="1"/>
  <c r="O36" i="15"/>
  <c r="Q36" i="15" s="1"/>
  <c r="O44" i="15"/>
  <c r="Q44" i="15" s="1"/>
  <c r="O52" i="15"/>
  <c r="Q52" i="15" s="1"/>
  <c r="K37" i="15"/>
  <c r="M37" i="15" s="1"/>
  <c r="K45" i="15"/>
  <c r="M45" i="15" s="1"/>
  <c r="G38" i="15"/>
  <c r="I38" i="15" s="1"/>
  <c r="G46" i="15"/>
  <c r="I46" i="15" s="1"/>
  <c r="K40" i="15"/>
  <c r="M40" i="15" s="1"/>
  <c r="S36" i="15"/>
  <c r="U36" i="15" s="1"/>
  <c r="S44" i="15"/>
  <c r="U44" i="15" s="1"/>
  <c r="S52" i="15"/>
  <c r="U52" i="15" s="1"/>
  <c r="O37" i="15"/>
  <c r="Q37" i="15" s="1"/>
  <c r="O45" i="15"/>
  <c r="Q45" i="15" s="1"/>
  <c r="K38" i="15"/>
  <c r="M38" i="15" s="1"/>
  <c r="K46" i="15"/>
  <c r="M46" i="15" s="1"/>
  <c r="G39" i="15"/>
  <c r="I39" i="15" s="1"/>
  <c r="G47" i="15"/>
  <c r="I47" i="15" s="1"/>
  <c r="K48" i="15"/>
  <c r="M48" i="15" s="1"/>
  <c r="S37" i="15"/>
  <c r="U37" i="15" s="1"/>
  <c r="S45" i="15"/>
  <c r="U45" i="15" s="1"/>
  <c r="O38" i="15"/>
  <c r="Q38" i="15" s="1"/>
  <c r="O46" i="15"/>
  <c r="Q46" i="15" s="1"/>
  <c r="K31" i="15"/>
  <c r="M31" i="15" s="1"/>
  <c r="K39" i="15"/>
  <c r="M39" i="15" s="1"/>
  <c r="K47" i="15"/>
  <c r="M47" i="15" s="1"/>
  <c r="G32" i="15"/>
  <c r="I32" i="15" s="1"/>
  <c r="G40" i="15"/>
  <c r="I40" i="15" s="1"/>
  <c r="G48" i="15"/>
  <c r="I48" i="15" s="1"/>
  <c r="S46" i="15"/>
  <c r="U46" i="15" s="1"/>
  <c r="O47" i="15"/>
  <c r="Q47" i="15" s="1"/>
  <c r="G49" i="15"/>
  <c r="I49" i="15" s="1"/>
  <c r="H18" i="8"/>
  <c r="I18" i="8"/>
  <c r="L62" i="8"/>
  <c r="F62" i="8" s="1"/>
  <c r="D62" i="8" s="1"/>
  <c r="G41" i="8"/>
  <c r="K41" i="8" s="1"/>
  <c r="L41" i="8" s="1"/>
  <c r="F41" i="8" s="1"/>
  <c r="D41" i="8" s="1"/>
  <c r="K68" i="8"/>
  <c r="L68" i="8"/>
  <c r="G37" i="8"/>
  <c r="F37" i="8" s="1"/>
  <c r="D37" i="8" s="1"/>
  <c r="G27" i="8"/>
  <c r="K27" i="8" s="1"/>
  <c r="L27" i="8" s="1"/>
  <c r="G26" i="8"/>
  <c r="K70" i="8"/>
  <c r="L70" i="8"/>
  <c r="G32" i="8"/>
  <c r="F32" i="8" s="1"/>
  <c r="D32" i="8" s="1"/>
  <c r="G49" i="8"/>
  <c r="K49" i="8" s="1"/>
  <c r="K69" i="8"/>
  <c r="L69" i="8"/>
  <c r="D65" i="8"/>
  <c r="W44" i="10"/>
  <c r="W32" i="10"/>
  <c r="W45" i="10"/>
  <c r="W37" i="10"/>
  <c r="W48" i="10"/>
  <c r="W40" i="10"/>
  <c r="W33" i="10"/>
  <c r="W49" i="10"/>
  <c r="W41" i="10"/>
  <c r="W36" i="10"/>
  <c r="W38" i="10"/>
  <c r="W46" i="10"/>
  <c r="W35" i="10"/>
  <c r="W39" i="10"/>
  <c r="W34" i="10"/>
  <c r="W42" i="10"/>
  <c r="W50" i="10"/>
  <c r="W43" i="10"/>
  <c r="W31" i="10"/>
  <c r="W47" i="10"/>
  <c r="AI45" i="10"/>
  <c r="AI48" i="10"/>
  <c r="AI40" i="10"/>
  <c r="AI33" i="10"/>
  <c r="AI36" i="10"/>
  <c r="AI49" i="10"/>
  <c r="AI41" i="10"/>
  <c r="AI44" i="10"/>
  <c r="AI32" i="10"/>
  <c r="AI37" i="10"/>
  <c r="AI31" i="10"/>
  <c r="AI47" i="10"/>
  <c r="AI38" i="10"/>
  <c r="AI43" i="10"/>
  <c r="AI42" i="10"/>
  <c r="AI39" i="10"/>
  <c r="AI46" i="10"/>
  <c r="AI35" i="10"/>
  <c r="AI34" i="10"/>
  <c r="AI50" i="10"/>
  <c r="G33" i="8"/>
  <c r="F33" i="8" s="1"/>
  <c r="D33" i="8" s="1"/>
  <c r="D63" i="8"/>
  <c r="G36" i="8"/>
  <c r="K36" i="8" s="1"/>
  <c r="L36" i="8" s="1"/>
  <c r="G52" i="8"/>
  <c r="K52" i="8" s="1"/>
  <c r="K67" i="8"/>
  <c r="F67" i="8" s="1"/>
  <c r="D67" i="8" s="1"/>
  <c r="G34" i="8"/>
  <c r="K34" i="8" s="1"/>
  <c r="L34" i="8" s="1"/>
  <c r="G42" i="8"/>
  <c r="K42" i="8" s="1"/>
  <c r="G56" i="8"/>
  <c r="K56" i="8" s="1"/>
  <c r="G47" i="8"/>
  <c r="K47" i="8" s="1"/>
  <c r="L47" i="8" s="1"/>
  <c r="F47" i="8" s="1"/>
  <c r="D47" i="8" s="1"/>
  <c r="G51" i="8"/>
  <c r="K51" i="8" s="1"/>
  <c r="G53" i="8"/>
  <c r="K53" i="8" s="1"/>
  <c r="L53" i="8" s="1"/>
  <c r="F53" i="8" s="1"/>
  <c r="D53" i="8" s="1"/>
  <c r="E11" i="9"/>
  <c r="H8" i="8" s="1"/>
  <c r="C11" i="9"/>
  <c r="E8" i="8" s="1"/>
  <c r="F15" i="9"/>
  <c r="I12" i="8" s="1"/>
  <c r="E24" i="9"/>
  <c r="H21" i="8" s="1"/>
  <c r="F26" i="9"/>
  <c r="I23" i="8" s="1"/>
  <c r="E8" i="9"/>
  <c r="H5" i="8" s="1"/>
  <c r="F25" i="9"/>
  <c r="I22" i="8" s="1"/>
  <c r="E9" i="9"/>
  <c r="H6" i="8" s="1"/>
  <c r="F14" i="9"/>
  <c r="I11" i="8" s="1"/>
  <c r="F10" i="9"/>
  <c r="I7" i="8" s="1"/>
  <c r="E12" i="9"/>
  <c r="H9" i="8" s="1"/>
  <c r="C9" i="9"/>
  <c r="E6" i="8" s="1"/>
  <c r="E5" i="8"/>
  <c r="C10" i="9"/>
  <c r="E7" i="8" s="1"/>
  <c r="C12" i="9"/>
  <c r="E9" i="8" s="1"/>
  <c r="C14" i="9"/>
  <c r="E11" i="8" s="1"/>
  <c r="C15" i="9"/>
  <c r="E12" i="8" s="1"/>
  <c r="G46" i="8"/>
  <c r="G44" i="8"/>
  <c r="K44" i="8" s="1"/>
  <c r="L44" i="8" s="1"/>
  <c r="F44" i="8" s="1"/>
  <c r="G43" i="8"/>
  <c r="K43" i="8" s="1"/>
  <c r="L43" i="8" s="1"/>
  <c r="F43" i="8" s="1"/>
  <c r="G39" i="8"/>
  <c r="K39" i="8" s="1"/>
  <c r="L39" i="8" s="1"/>
  <c r="F39" i="8" s="1"/>
  <c r="G38" i="8"/>
  <c r="C25" i="9"/>
  <c r="E22" i="8" s="1"/>
  <c r="C24" i="9"/>
  <c r="E21" i="8" s="1"/>
  <c r="BG7" i="15" l="1"/>
  <c r="BH7" i="15" s="1"/>
  <c r="BF7" i="15"/>
  <c r="BC7" i="15"/>
  <c r="BD7" i="15" s="1"/>
  <c r="BB7" i="15"/>
  <c r="BC101" i="15"/>
  <c r="BD101" i="15" s="1"/>
  <c r="BG116" i="15"/>
  <c r="BH116" i="15" s="1"/>
  <c r="BC91" i="15"/>
  <c r="BD91" i="15" s="1"/>
  <c r="BG57" i="15"/>
  <c r="BH57" i="15" s="1"/>
  <c r="BG49" i="15"/>
  <c r="BH49" i="15" s="1"/>
  <c r="BG41" i="15"/>
  <c r="BH41" i="15" s="1"/>
  <c r="BG33" i="15"/>
  <c r="BH33" i="15" s="1"/>
  <c r="BG25" i="15"/>
  <c r="BH25" i="15" s="1"/>
  <c r="BG17" i="15"/>
  <c r="BH17" i="15" s="1"/>
  <c r="BG9" i="15"/>
  <c r="BH9" i="15" s="1"/>
  <c r="BC71" i="15"/>
  <c r="BD71" i="15" s="1"/>
  <c r="BC15" i="15"/>
  <c r="BD15" i="15" s="1"/>
  <c r="BG132" i="15"/>
  <c r="BH132" i="15" s="1"/>
  <c r="BG83" i="15"/>
  <c r="BH83" i="15" s="1"/>
  <c r="BC124" i="15"/>
  <c r="BD124" i="15" s="1"/>
  <c r="BC116" i="15"/>
  <c r="BD116" i="15" s="1"/>
  <c r="BC108" i="15"/>
  <c r="BD108" i="15" s="1"/>
  <c r="BC100" i="15"/>
  <c r="BD100" i="15" s="1"/>
  <c r="BC89" i="15"/>
  <c r="BD89" i="15" s="1"/>
  <c r="BG84" i="15"/>
  <c r="BH84" i="15" s="1"/>
  <c r="BG123" i="15"/>
  <c r="BH123" i="15" s="1"/>
  <c r="BG115" i="15"/>
  <c r="BH115" i="15" s="1"/>
  <c r="BG107" i="15"/>
  <c r="BH107" i="15" s="1"/>
  <c r="BG99" i="15"/>
  <c r="BH99" i="15" s="1"/>
  <c r="BC87" i="15"/>
  <c r="BD87" i="15" s="1"/>
  <c r="BC84" i="15"/>
  <c r="BD84" i="15" s="1"/>
  <c r="BG72" i="15"/>
  <c r="BH72" i="15" s="1"/>
  <c r="BG64" i="15"/>
  <c r="BH64" i="15" s="1"/>
  <c r="BG56" i="15"/>
  <c r="BH56" i="15" s="1"/>
  <c r="BG48" i="15"/>
  <c r="BH48" i="15" s="1"/>
  <c r="BG40" i="15"/>
  <c r="BH40" i="15" s="1"/>
  <c r="BG32" i="15"/>
  <c r="BH32" i="15" s="1"/>
  <c r="BG24" i="15"/>
  <c r="BH24" i="15" s="1"/>
  <c r="BG16" i="15"/>
  <c r="BH16" i="15" s="1"/>
  <c r="BG8" i="15"/>
  <c r="BH8" i="15" s="1"/>
  <c r="BC70" i="15"/>
  <c r="BD70" i="15" s="1"/>
  <c r="BC62" i="15"/>
  <c r="BD62" i="15" s="1"/>
  <c r="BC54" i="15"/>
  <c r="BD54" i="15" s="1"/>
  <c r="BC46" i="15"/>
  <c r="BD46" i="15" s="1"/>
  <c r="BC38" i="15"/>
  <c r="BD38" i="15" s="1"/>
  <c r="BC30" i="15"/>
  <c r="BD30" i="15" s="1"/>
  <c r="BC22" i="15"/>
  <c r="BD22" i="15" s="1"/>
  <c r="BC14" i="15"/>
  <c r="BD14" i="15" s="1"/>
  <c r="BG134" i="15"/>
  <c r="BH134" i="15" s="1"/>
  <c r="BC125" i="15"/>
  <c r="BD125" i="15" s="1"/>
  <c r="BC93" i="15"/>
  <c r="BD93" i="15" s="1"/>
  <c r="BG108" i="15"/>
  <c r="BH108" i="15" s="1"/>
  <c r="BG73" i="15"/>
  <c r="BH73" i="15" s="1"/>
  <c r="BC39" i="15"/>
  <c r="BD39" i="15" s="1"/>
  <c r="BG130" i="15"/>
  <c r="BH130" i="15" s="1"/>
  <c r="BC78" i="15"/>
  <c r="BD78" i="15" s="1"/>
  <c r="BC123" i="15"/>
  <c r="BD123" i="15" s="1"/>
  <c r="BC115" i="15"/>
  <c r="BD115" i="15" s="1"/>
  <c r="BC107" i="15"/>
  <c r="BD107" i="15" s="1"/>
  <c r="BC99" i="15"/>
  <c r="BD99" i="15" s="1"/>
  <c r="BC85" i="15"/>
  <c r="BD85" i="15" s="1"/>
  <c r="BG80" i="15"/>
  <c r="BH80" i="15" s="1"/>
  <c r="BG122" i="15"/>
  <c r="BH122" i="15" s="1"/>
  <c r="BG114" i="15"/>
  <c r="BH114" i="15" s="1"/>
  <c r="BG106" i="15"/>
  <c r="BH106" i="15" s="1"/>
  <c r="BG98" i="15"/>
  <c r="BH98" i="15" s="1"/>
  <c r="BC83" i="15"/>
  <c r="BD83" i="15" s="1"/>
  <c r="BC80" i="15"/>
  <c r="BD80" i="15" s="1"/>
  <c r="BG71" i="15"/>
  <c r="BH71" i="15" s="1"/>
  <c r="BG63" i="15"/>
  <c r="BH63" i="15" s="1"/>
  <c r="BG55" i="15"/>
  <c r="BH55" i="15" s="1"/>
  <c r="BG47" i="15"/>
  <c r="BH47" i="15" s="1"/>
  <c r="BG39" i="15"/>
  <c r="BH39" i="15" s="1"/>
  <c r="BG31" i="15"/>
  <c r="BH31" i="15" s="1"/>
  <c r="BG23" i="15"/>
  <c r="BH23" i="15" s="1"/>
  <c r="BG15" i="15"/>
  <c r="BH15" i="15" s="1"/>
  <c r="BC77" i="15"/>
  <c r="BD77" i="15" s="1"/>
  <c r="BC69" i="15"/>
  <c r="BD69" i="15" s="1"/>
  <c r="BC61" i="15"/>
  <c r="BD61" i="15" s="1"/>
  <c r="BC53" i="15"/>
  <c r="BD53" i="15" s="1"/>
  <c r="BC45" i="15"/>
  <c r="BD45" i="15" s="1"/>
  <c r="BC37" i="15"/>
  <c r="BD37" i="15" s="1"/>
  <c r="BC29" i="15"/>
  <c r="BD29" i="15" s="1"/>
  <c r="BC21" i="15"/>
  <c r="BD21" i="15" s="1"/>
  <c r="BC13" i="15"/>
  <c r="BD13" i="15" s="1"/>
  <c r="BC109" i="15"/>
  <c r="BD109" i="15" s="1"/>
  <c r="BG124" i="15"/>
  <c r="BH124" i="15" s="1"/>
  <c r="BC88" i="15"/>
  <c r="BD88" i="15" s="1"/>
  <c r="BC23" i="15"/>
  <c r="BD23" i="15" s="1"/>
  <c r="BG79" i="15"/>
  <c r="BH79" i="15" s="1"/>
  <c r="BC130" i="15"/>
  <c r="BD130" i="15" s="1"/>
  <c r="BC122" i="15"/>
  <c r="BD122" i="15" s="1"/>
  <c r="BC114" i="15"/>
  <c r="BD114" i="15" s="1"/>
  <c r="BC106" i="15"/>
  <c r="BD106" i="15" s="1"/>
  <c r="BC98" i="15"/>
  <c r="BD98" i="15" s="1"/>
  <c r="BC81" i="15"/>
  <c r="BD81" i="15" s="1"/>
  <c r="BG129" i="15"/>
  <c r="BH129" i="15" s="1"/>
  <c r="BG121" i="15"/>
  <c r="BH121" i="15" s="1"/>
  <c r="BG113" i="15"/>
  <c r="BH113" i="15" s="1"/>
  <c r="BG105" i="15"/>
  <c r="BH105" i="15" s="1"/>
  <c r="BG97" i="15"/>
  <c r="BH97" i="15" s="1"/>
  <c r="BC79" i="15"/>
  <c r="BD79" i="15" s="1"/>
  <c r="BG78" i="15"/>
  <c r="BH78" i="15" s="1"/>
  <c r="BG70" i="15"/>
  <c r="BH70" i="15" s="1"/>
  <c r="BG62" i="15"/>
  <c r="BH62" i="15" s="1"/>
  <c r="BG54" i="15"/>
  <c r="BH54" i="15" s="1"/>
  <c r="BG46" i="15"/>
  <c r="BH46" i="15" s="1"/>
  <c r="BG38" i="15"/>
  <c r="BH38" i="15" s="1"/>
  <c r="BG30" i="15"/>
  <c r="BH30" i="15" s="1"/>
  <c r="BG22" i="15"/>
  <c r="BH22" i="15" s="1"/>
  <c r="BG14" i="15"/>
  <c r="BH14" i="15" s="1"/>
  <c r="BC76" i="15"/>
  <c r="BD76" i="15" s="1"/>
  <c r="BC68" i="15"/>
  <c r="BD68" i="15" s="1"/>
  <c r="BC60" i="15"/>
  <c r="BD60" i="15" s="1"/>
  <c r="BC52" i="15"/>
  <c r="BD52" i="15" s="1"/>
  <c r="BC44" i="15"/>
  <c r="BD44" i="15" s="1"/>
  <c r="BC36" i="15"/>
  <c r="BD36" i="15" s="1"/>
  <c r="BC28" i="15"/>
  <c r="BD28" i="15" s="1"/>
  <c r="BC20" i="15"/>
  <c r="BD20" i="15" s="1"/>
  <c r="BC12" i="15"/>
  <c r="BD12" i="15" s="1"/>
  <c r="BC132" i="15"/>
  <c r="BD132" i="15" s="1"/>
  <c r="BC47" i="15"/>
  <c r="BD47" i="15" s="1"/>
  <c r="BG82" i="15"/>
  <c r="BH82" i="15" s="1"/>
  <c r="BC133" i="15"/>
  <c r="BD133" i="15" s="1"/>
  <c r="BC129" i="15"/>
  <c r="BD129" i="15" s="1"/>
  <c r="BC121" i="15"/>
  <c r="BD121" i="15" s="1"/>
  <c r="BC113" i="15"/>
  <c r="BD113" i="15" s="1"/>
  <c r="BC105" i="15"/>
  <c r="BD105" i="15" s="1"/>
  <c r="BC97" i="15"/>
  <c r="BD97" i="15" s="1"/>
  <c r="BC90" i="15"/>
  <c r="BD90" i="15" s="1"/>
  <c r="BG128" i="15"/>
  <c r="BH128" i="15" s="1"/>
  <c r="BG120" i="15"/>
  <c r="BH120" i="15" s="1"/>
  <c r="BG112" i="15"/>
  <c r="BH112" i="15" s="1"/>
  <c r="BG104" i="15"/>
  <c r="BH104" i="15" s="1"/>
  <c r="BG96" i="15"/>
  <c r="BH96" i="15" s="1"/>
  <c r="BG89" i="15"/>
  <c r="BH89" i="15" s="1"/>
  <c r="BG77" i="15"/>
  <c r="BH77" i="15" s="1"/>
  <c r="BG69" i="15"/>
  <c r="BH69" i="15" s="1"/>
  <c r="BG61" i="15"/>
  <c r="BH61" i="15" s="1"/>
  <c r="BG53" i="15"/>
  <c r="BH53" i="15" s="1"/>
  <c r="BG45" i="15"/>
  <c r="BH45" i="15" s="1"/>
  <c r="BG37" i="15"/>
  <c r="BH37" i="15" s="1"/>
  <c r="BG29" i="15"/>
  <c r="BH29" i="15" s="1"/>
  <c r="BG21" i="15"/>
  <c r="BH21" i="15" s="1"/>
  <c r="BG13" i="15"/>
  <c r="BH13" i="15" s="1"/>
  <c r="BC75" i="15"/>
  <c r="BD75" i="15" s="1"/>
  <c r="BC67" i="15"/>
  <c r="BD67" i="15" s="1"/>
  <c r="BC59" i="15"/>
  <c r="BD59" i="15" s="1"/>
  <c r="BC51" i="15"/>
  <c r="BD51" i="15" s="1"/>
  <c r="BC43" i="15"/>
  <c r="BD43" i="15" s="1"/>
  <c r="BC35" i="15"/>
  <c r="BD35" i="15" s="1"/>
  <c r="BC27" i="15"/>
  <c r="BD27" i="15" s="1"/>
  <c r="BC19" i="15"/>
  <c r="BD19" i="15" s="1"/>
  <c r="BC11" i="15"/>
  <c r="BD11" i="15" s="1"/>
  <c r="BG90" i="15"/>
  <c r="BH90" i="15" s="1"/>
  <c r="BC117" i="15"/>
  <c r="BD117" i="15" s="1"/>
  <c r="BG88" i="15"/>
  <c r="BH88" i="15" s="1"/>
  <c r="BG100" i="15"/>
  <c r="BH100" i="15" s="1"/>
  <c r="BG65" i="15"/>
  <c r="BH65" i="15" s="1"/>
  <c r="BC31" i="15"/>
  <c r="BD31" i="15" s="1"/>
  <c r="BG133" i="15"/>
  <c r="BH133" i="15" s="1"/>
  <c r="BC131" i="15"/>
  <c r="BD131" i="15" s="1"/>
  <c r="BC128" i="15"/>
  <c r="BD128" i="15" s="1"/>
  <c r="BC120" i="15"/>
  <c r="BD120" i="15" s="1"/>
  <c r="BC112" i="15"/>
  <c r="BD112" i="15" s="1"/>
  <c r="BC104" i="15"/>
  <c r="BD104" i="15" s="1"/>
  <c r="BC96" i="15"/>
  <c r="BD96" i="15" s="1"/>
  <c r="BC86" i="15"/>
  <c r="BD86" i="15" s="1"/>
  <c r="BG127" i="15"/>
  <c r="BH127" i="15" s="1"/>
  <c r="BG119" i="15"/>
  <c r="BH119" i="15" s="1"/>
  <c r="BG111" i="15"/>
  <c r="BH111" i="15" s="1"/>
  <c r="BG103" i="15"/>
  <c r="BH103" i="15" s="1"/>
  <c r="BG95" i="15"/>
  <c r="BH95" i="15" s="1"/>
  <c r="BG85" i="15"/>
  <c r="BH85" i="15" s="1"/>
  <c r="BG76" i="15"/>
  <c r="BH76" i="15" s="1"/>
  <c r="BG68" i="15"/>
  <c r="BH68" i="15" s="1"/>
  <c r="BG60" i="15"/>
  <c r="BH60" i="15" s="1"/>
  <c r="BG52" i="15"/>
  <c r="BH52" i="15" s="1"/>
  <c r="BG44" i="15"/>
  <c r="BH44" i="15" s="1"/>
  <c r="BG36" i="15"/>
  <c r="BH36" i="15" s="1"/>
  <c r="BG28" i="15"/>
  <c r="BH28" i="15" s="1"/>
  <c r="BG20" i="15"/>
  <c r="BH20" i="15" s="1"/>
  <c r="BG12" i="15"/>
  <c r="BH12" i="15" s="1"/>
  <c r="BC74" i="15"/>
  <c r="BD74" i="15" s="1"/>
  <c r="BC66" i="15"/>
  <c r="BD66" i="15" s="1"/>
  <c r="BC58" i="15"/>
  <c r="BD58" i="15" s="1"/>
  <c r="BC50" i="15"/>
  <c r="BD50" i="15" s="1"/>
  <c r="BC42" i="15"/>
  <c r="BD42" i="15" s="1"/>
  <c r="BC34" i="15"/>
  <c r="BD34" i="15" s="1"/>
  <c r="BC26" i="15"/>
  <c r="BD26" i="15" s="1"/>
  <c r="BC18" i="15"/>
  <c r="BD18" i="15" s="1"/>
  <c r="BC10" i="15"/>
  <c r="BD10" i="15" s="1"/>
  <c r="BC55" i="15"/>
  <c r="BD55" i="15" s="1"/>
  <c r="BG131" i="15"/>
  <c r="BH131" i="15" s="1"/>
  <c r="BG91" i="15"/>
  <c r="BH91" i="15" s="1"/>
  <c r="BC127" i="15"/>
  <c r="BD127" i="15" s="1"/>
  <c r="BC119" i="15"/>
  <c r="BD119" i="15" s="1"/>
  <c r="BC111" i="15"/>
  <c r="BD111" i="15" s="1"/>
  <c r="BC103" i="15"/>
  <c r="BD103" i="15" s="1"/>
  <c r="BC95" i="15"/>
  <c r="BD95" i="15" s="1"/>
  <c r="BC82" i="15"/>
  <c r="BD82" i="15" s="1"/>
  <c r="BG126" i="15"/>
  <c r="BH126" i="15" s="1"/>
  <c r="BG118" i="15"/>
  <c r="BH118" i="15" s="1"/>
  <c r="BG110" i="15"/>
  <c r="BH110" i="15" s="1"/>
  <c r="BG102" i="15"/>
  <c r="BH102" i="15" s="1"/>
  <c r="BG94" i="15"/>
  <c r="BH94" i="15" s="1"/>
  <c r="BG81" i="15"/>
  <c r="BH81" i="15" s="1"/>
  <c r="BG75" i="15"/>
  <c r="BH75" i="15" s="1"/>
  <c r="BG67" i="15"/>
  <c r="BH67" i="15" s="1"/>
  <c r="BG59" i="15"/>
  <c r="BH59" i="15" s="1"/>
  <c r="BG51" i="15"/>
  <c r="BH51" i="15" s="1"/>
  <c r="BG43" i="15"/>
  <c r="BH43" i="15" s="1"/>
  <c r="BG35" i="15"/>
  <c r="BH35" i="15" s="1"/>
  <c r="BG27" i="15"/>
  <c r="BH27" i="15" s="1"/>
  <c r="BG19" i="15"/>
  <c r="BH19" i="15" s="1"/>
  <c r="BG11" i="15"/>
  <c r="BH11" i="15" s="1"/>
  <c r="BC73" i="15"/>
  <c r="BD73" i="15" s="1"/>
  <c r="BC65" i="15"/>
  <c r="BD65" i="15" s="1"/>
  <c r="BC57" i="15"/>
  <c r="BD57" i="15" s="1"/>
  <c r="BC49" i="15"/>
  <c r="BD49" i="15" s="1"/>
  <c r="BC41" i="15"/>
  <c r="BD41" i="15" s="1"/>
  <c r="BC33" i="15"/>
  <c r="BD33" i="15" s="1"/>
  <c r="BC25" i="15"/>
  <c r="BD25" i="15" s="1"/>
  <c r="BC17" i="15"/>
  <c r="BD17" i="15" s="1"/>
  <c r="BC9" i="15"/>
  <c r="BD9" i="15" s="1"/>
  <c r="BC63" i="15"/>
  <c r="BD63" i="15" s="1"/>
  <c r="BG87" i="15"/>
  <c r="BH87" i="15" s="1"/>
  <c r="BG86" i="15"/>
  <c r="BH86" i="15" s="1"/>
  <c r="BC134" i="15"/>
  <c r="BD134" i="15" s="1"/>
  <c r="BC126" i="15"/>
  <c r="BD126" i="15" s="1"/>
  <c r="BC118" i="15"/>
  <c r="BD118" i="15" s="1"/>
  <c r="BC110" i="15"/>
  <c r="BD110" i="15" s="1"/>
  <c r="BC102" i="15"/>
  <c r="BD102" i="15" s="1"/>
  <c r="BC94" i="15"/>
  <c r="BD94" i="15" s="1"/>
  <c r="BG92" i="15"/>
  <c r="BH92" i="15" s="1"/>
  <c r="BG125" i="15"/>
  <c r="BH125" i="15" s="1"/>
  <c r="BG117" i="15"/>
  <c r="BH117" i="15" s="1"/>
  <c r="BG109" i="15"/>
  <c r="BH109" i="15" s="1"/>
  <c r="BG101" i="15"/>
  <c r="BH101" i="15" s="1"/>
  <c r="BG93" i="15"/>
  <c r="BH93" i="15" s="1"/>
  <c r="BC92" i="15"/>
  <c r="BD92" i="15" s="1"/>
  <c r="BG74" i="15"/>
  <c r="BH74" i="15" s="1"/>
  <c r="BG66" i="15"/>
  <c r="BH66" i="15" s="1"/>
  <c r="BG58" i="15"/>
  <c r="BH58" i="15" s="1"/>
  <c r="BG50" i="15"/>
  <c r="BH50" i="15" s="1"/>
  <c r="BG42" i="15"/>
  <c r="BH42" i="15" s="1"/>
  <c r="BG34" i="15"/>
  <c r="BH34" i="15" s="1"/>
  <c r="BG26" i="15"/>
  <c r="BH26" i="15" s="1"/>
  <c r="BG18" i="15"/>
  <c r="BH18" i="15" s="1"/>
  <c r="BG10" i="15"/>
  <c r="BH10" i="15" s="1"/>
  <c r="BC72" i="15"/>
  <c r="BD72" i="15" s="1"/>
  <c r="BC64" i="15"/>
  <c r="BD64" i="15" s="1"/>
  <c r="BC56" i="15"/>
  <c r="BD56" i="15" s="1"/>
  <c r="BC48" i="15"/>
  <c r="BD48" i="15" s="1"/>
  <c r="BC40" i="15"/>
  <c r="BD40" i="15" s="1"/>
  <c r="BC32" i="15"/>
  <c r="BD32" i="15" s="1"/>
  <c r="BC24" i="15"/>
  <c r="BD24" i="15" s="1"/>
  <c r="BC16" i="15"/>
  <c r="BD16" i="15" s="1"/>
  <c r="BC8" i="15"/>
  <c r="BD8" i="15" s="1"/>
  <c r="AB66" i="15"/>
  <c r="AC66" i="15"/>
  <c r="AD66" i="15" s="1"/>
  <c r="T90" i="15"/>
  <c r="U90" i="15"/>
  <c r="V90" i="15" s="1"/>
  <c r="T129" i="15"/>
  <c r="U129" i="15"/>
  <c r="V129" i="15" s="1"/>
  <c r="AB170" i="15"/>
  <c r="AC170" i="15"/>
  <c r="AD170" i="15" s="1"/>
  <c r="AS73" i="15"/>
  <c r="AT73" i="15" s="1"/>
  <c r="AR73" i="15"/>
  <c r="X116" i="15"/>
  <c r="Y116" i="15"/>
  <c r="Z116" i="15" s="1"/>
  <c r="AS118" i="15"/>
  <c r="AT118" i="15" s="1"/>
  <c r="AR118" i="15"/>
  <c r="AS103" i="15"/>
  <c r="AT103" i="15" s="1"/>
  <c r="AR103" i="15"/>
  <c r="Y135" i="15"/>
  <c r="Z135" i="15" s="1"/>
  <c r="X135" i="15"/>
  <c r="H114" i="15"/>
  <c r="I114" i="15"/>
  <c r="J114" i="15" s="1"/>
  <c r="AN161" i="15"/>
  <c r="AO161" i="15"/>
  <c r="AP161" i="15" s="1"/>
  <c r="AR68" i="15"/>
  <c r="AS68" i="15"/>
  <c r="AT68" i="15" s="1"/>
  <c r="I146" i="15"/>
  <c r="J146" i="15" s="1"/>
  <c r="H146" i="15"/>
  <c r="Q175" i="15"/>
  <c r="R175" i="15" s="1"/>
  <c r="P175" i="15"/>
  <c r="AO78" i="15"/>
  <c r="AP78" i="15" s="1"/>
  <c r="AN78" i="15"/>
  <c r="AS117" i="15"/>
  <c r="AT117" i="15" s="1"/>
  <c r="AR117" i="15"/>
  <c r="P115" i="15"/>
  <c r="Q115" i="15"/>
  <c r="R115" i="15" s="1"/>
  <c r="AR133" i="15"/>
  <c r="AS133" i="15"/>
  <c r="AT133" i="15" s="1"/>
  <c r="AJ58" i="15"/>
  <c r="AK58" i="15"/>
  <c r="AL58" i="15" s="1"/>
  <c r="X130" i="15"/>
  <c r="Y130" i="15"/>
  <c r="Z130" i="15" s="1"/>
  <c r="I156" i="15"/>
  <c r="J156" i="15" s="1"/>
  <c r="H156" i="15"/>
  <c r="I67" i="15"/>
  <c r="J67" i="15" s="1"/>
  <c r="H67" i="15"/>
  <c r="AF136" i="15"/>
  <c r="AG136" i="15"/>
  <c r="AH136" i="15" s="1"/>
  <c r="E152" i="15"/>
  <c r="F152" i="15" s="1"/>
  <c r="D152" i="15"/>
  <c r="D140" i="15"/>
  <c r="E140" i="15"/>
  <c r="F140" i="15" s="1"/>
  <c r="D141" i="15"/>
  <c r="E141" i="15"/>
  <c r="F141" i="15" s="1"/>
  <c r="L172" i="15"/>
  <c r="M172" i="15"/>
  <c r="N172" i="15" s="1"/>
  <c r="L164" i="15"/>
  <c r="M164" i="15"/>
  <c r="N164" i="15" s="1"/>
  <c r="L64" i="15"/>
  <c r="M64" i="15"/>
  <c r="N64" i="15" s="1"/>
  <c r="AB70" i="15"/>
  <c r="AC70" i="15"/>
  <c r="AD70" i="15" s="1"/>
  <c r="AC104" i="15"/>
  <c r="AD104" i="15" s="1"/>
  <c r="AB104" i="15"/>
  <c r="AB130" i="15"/>
  <c r="AC130" i="15"/>
  <c r="AD130" i="15" s="1"/>
  <c r="AB161" i="15"/>
  <c r="AC161" i="15"/>
  <c r="AD161" i="15" s="1"/>
  <c r="T126" i="15"/>
  <c r="U126" i="15"/>
  <c r="V126" i="15" s="1"/>
  <c r="AC176" i="15"/>
  <c r="AD176" i="15" s="1"/>
  <c r="AB176" i="15"/>
  <c r="T99" i="15"/>
  <c r="U99" i="15"/>
  <c r="V99" i="15" s="1"/>
  <c r="T105" i="15"/>
  <c r="U105" i="15"/>
  <c r="V105" i="15" s="1"/>
  <c r="T98" i="15"/>
  <c r="U98" i="15"/>
  <c r="V98" i="15" s="1"/>
  <c r="T149" i="15"/>
  <c r="U149" i="15"/>
  <c r="V149" i="15" s="1"/>
  <c r="AC85" i="15"/>
  <c r="AD85" i="15" s="1"/>
  <c r="AB85" i="15"/>
  <c r="U161" i="15"/>
  <c r="V161" i="15" s="1"/>
  <c r="T161" i="15"/>
  <c r="AC73" i="15"/>
  <c r="AD73" i="15" s="1"/>
  <c r="AB73" i="15"/>
  <c r="AB99" i="15"/>
  <c r="AC99" i="15"/>
  <c r="AD99" i="15" s="1"/>
  <c r="AB141" i="15"/>
  <c r="AC141" i="15"/>
  <c r="AD141" i="15" s="1"/>
  <c r="T137" i="15"/>
  <c r="U137" i="15"/>
  <c r="V137" i="15" s="1"/>
  <c r="T130" i="15"/>
  <c r="U130" i="15"/>
  <c r="V130" i="15" s="1"/>
  <c r="T165" i="15"/>
  <c r="U165" i="15"/>
  <c r="V165" i="15" s="1"/>
  <c r="T76" i="15"/>
  <c r="U76" i="15"/>
  <c r="V76" i="15" s="1"/>
  <c r="T177" i="15"/>
  <c r="U177" i="15"/>
  <c r="V177" i="15" s="1"/>
  <c r="AB89" i="15"/>
  <c r="AC89" i="15"/>
  <c r="AD89" i="15" s="1"/>
  <c r="AC115" i="15"/>
  <c r="AD115" i="15" s="1"/>
  <c r="AB115" i="15"/>
  <c r="U92" i="15"/>
  <c r="V92" i="15" s="1"/>
  <c r="T92" i="15"/>
  <c r="T75" i="15"/>
  <c r="U75" i="15"/>
  <c r="V75" i="15" s="1"/>
  <c r="T68" i="15"/>
  <c r="U68" i="15"/>
  <c r="V68" i="15" s="1"/>
  <c r="T120" i="15"/>
  <c r="U120" i="15"/>
  <c r="V120" i="15" s="1"/>
  <c r="U71" i="15"/>
  <c r="V71" i="15" s="1"/>
  <c r="T71" i="15"/>
  <c r="AC88" i="15"/>
  <c r="AD88" i="15" s="1"/>
  <c r="AB88" i="15"/>
  <c r="AB114" i="15"/>
  <c r="AC114" i="15"/>
  <c r="AD114" i="15" s="1"/>
  <c r="AB148" i="15"/>
  <c r="AC148" i="15"/>
  <c r="AD148" i="15" s="1"/>
  <c r="AF133" i="15"/>
  <c r="AG133" i="15"/>
  <c r="AH133" i="15" s="1"/>
  <c r="AN58" i="15"/>
  <c r="AO58" i="15"/>
  <c r="AP58" i="15" s="1"/>
  <c r="P86" i="15"/>
  <c r="Q86" i="15"/>
  <c r="R86" i="15" s="1"/>
  <c r="AG88" i="15"/>
  <c r="AH88" i="15" s="1"/>
  <c r="AF88" i="15"/>
  <c r="AN74" i="15"/>
  <c r="AO74" i="15"/>
  <c r="AP74" i="15" s="1"/>
  <c r="X85" i="15"/>
  <c r="Y85" i="15"/>
  <c r="Z85" i="15" s="1"/>
  <c r="AK139" i="15"/>
  <c r="AL139" i="15" s="1"/>
  <c r="AJ139" i="15"/>
  <c r="AS79" i="15"/>
  <c r="AT79" i="15" s="1"/>
  <c r="AR79" i="15"/>
  <c r="AN139" i="15"/>
  <c r="AO139" i="15"/>
  <c r="AP139" i="15" s="1"/>
  <c r="Y119" i="15"/>
  <c r="Z119" i="15" s="1"/>
  <c r="X119" i="15"/>
  <c r="AG96" i="15"/>
  <c r="AH96" i="15" s="1"/>
  <c r="AF96" i="15"/>
  <c r="Y108" i="15"/>
  <c r="Z108" i="15" s="1"/>
  <c r="X108" i="15"/>
  <c r="AG152" i="15"/>
  <c r="AH152" i="15" s="1"/>
  <c r="AF152" i="15"/>
  <c r="AV143" i="15"/>
  <c r="AW143" i="15"/>
  <c r="AX143" i="15" s="1"/>
  <c r="AJ121" i="15"/>
  <c r="AK121" i="15"/>
  <c r="AL121" i="15" s="1"/>
  <c r="H93" i="15"/>
  <c r="I93" i="15"/>
  <c r="J93" i="15" s="1"/>
  <c r="AR132" i="15"/>
  <c r="AS132" i="15"/>
  <c r="AT132" i="15" s="1"/>
  <c r="AW84" i="15"/>
  <c r="AX84" i="15" s="1"/>
  <c r="AV84" i="15"/>
  <c r="AR62" i="15"/>
  <c r="AS62" i="15"/>
  <c r="AT62" i="15" s="1"/>
  <c r="I158" i="15"/>
  <c r="J158" i="15" s="1"/>
  <c r="H158" i="15"/>
  <c r="AF82" i="15"/>
  <c r="AG82" i="15"/>
  <c r="AH82" i="15" s="1"/>
  <c r="P153" i="15"/>
  <c r="Q153" i="15"/>
  <c r="R153" i="15" s="1"/>
  <c r="AW167" i="15"/>
  <c r="AX167" i="15" s="1"/>
  <c r="AV167" i="15"/>
  <c r="X106" i="15"/>
  <c r="Y106" i="15"/>
  <c r="Z106" i="15" s="1"/>
  <c r="I167" i="15"/>
  <c r="J167" i="15" s="1"/>
  <c r="H167" i="15"/>
  <c r="H112" i="15"/>
  <c r="I112" i="15"/>
  <c r="J112" i="15" s="1"/>
  <c r="H76" i="15"/>
  <c r="I76" i="15"/>
  <c r="J76" i="15" s="1"/>
  <c r="H125" i="15"/>
  <c r="I125" i="15"/>
  <c r="J125" i="15" s="1"/>
  <c r="AV64" i="15"/>
  <c r="AW64" i="15"/>
  <c r="AX64" i="15" s="1"/>
  <c r="AJ110" i="15"/>
  <c r="AK110" i="15"/>
  <c r="AL110" i="15" s="1"/>
  <c r="P159" i="15"/>
  <c r="Q159" i="15"/>
  <c r="R159" i="15" s="1"/>
  <c r="AJ123" i="15"/>
  <c r="AK123" i="15"/>
  <c r="AL123" i="15" s="1"/>
  <c r="AN115" i="15"/>
  <c r="AO115" i="15"/>
  <c r="AP115" i="15" s="1"/>
  <c r="AR173" i="15"/>
  <c r="AS173" i="15"/>
  <c r="AT173" i="15" s="1"/>
  <c r="X151" i="15"/>
  <c r="Y151" i="15"/>
  <c r="Z151" i="15" s="1"/>
  <c r="AW154" i="15"/>
  <c r="AX154" i="15" s="1"/>
  <c r="AV154" i="15"/>
  <c r="AG97" i="15"/>
  <c r="AH97" i="15" s="1"/>
  <c r="AF97" i="15"/>
  <c r="AO132" i="15"/>
  <c r="AP132" i="15" s="1"/>
  <c r="AN132" i="15"/>
  <c r="AF168" i="15"/>
  <c r="AG168" i="15"/>
  <c r="AH168" i="15" s="1"/>
  <c r="I132" i="15"/>
  <c r="J132" i="15" s="1"/>
  <c r="H132" i="15"/>
  <c r="AW163" i="15"/>
  <c r="AX163" i="15" s="1"/>
  <c r="AV163" i="15"/>
  <c r="I87" i="15"/>
  <c r="J87" i="15" s="1"/>
  <c r="H87" i="15"/>
  <c r="X96" i="15"/>
  <c r="Y96" i="15"/>
  <c r="Z96" i="15" s="1"/>
  <c r="AO146" i="15"/>
  <c r="AP146" i="15" s="1"/>
  <c r="AN146" i="15"/>
  <c r="P91" i="15"/>
  <c r="Q91" i="15"/>
  <c r="R91" i="15" s="1"/>
  <c r="AV129" i="15"/>
  <c r="AW129" i="15"/>
  <c r="AX129" i="15" s="1"/>
  <c r="AJ112" i="15"/>
  <c r="AK112" i="15"/>
  <c r="AL112" i="15" s="1"/>
  <c r="Q172" i="15"/>
  <c r="R172" i="15" s="1"/>
  <c r="P172" i="15"/>
  <c r="AJ109" i="15"/>
  <c r="AK109" i="15"/>
  <c r="AL109" i="15" s="1"/>
  <c r="H62" i="15"/>
  <c r="I62" i="15"/>
  <c r="J62" i="15" s="1"/>
  <c r="AR127" i="15"/>
  <c r="AS127" i="15"/>
  <c r="AT127" i="15" s="1"/>
  <c r="AV157" i="15"/>
  <c r="AW157" i="15"/>
  <c r="AX157" i="15" s="1"/>
  <c r="AO88" i="15"/>
  <c r="AP88" i="15" s="1"/>
  <c r="AN88" i="15"/>
  <c r="AV170" i="15"/>
  <c r="AW170" i="15"/>
  <c r="AX170" i="15" s="1"/>
  <c r="P176" i="15"/>
  <c r="Q176" i="15"/>
  <c r="R176" i="15" s="1"/>
  <c r="AW148" i="15"/>
  <c r="AX148" i="15" s="1"/>
  <c r="AV148" i="15"/>
  <c r="H80" i="15"/>
  <c r="I80" i="15"/>
  <c r="J80" i="15" s="1"/>
  <c r="AO124" i="15"/>
  <c r="AP124" i="15" s="1"/>
  <c r="AN124" i="15"/>
  <c r="I126" i="15"/>
  <c r="J126" i="15" s="1"/>
  <c r="H126" i="15"/>
  <c r="H74" i="15"/>
  <c r="I74" i="15"/>
  <c r="J74" i="15" s="1"/>
  <c r="AF121" i="15"/>
  <c r="AG121" i="15"/>
  <c r="AH121" i="15" s="1"/>
  <c r="AR161" i="15"/>
  <c r="AS161" i="15"/>
  <c r="AT161" i="15" s="1"/>
  <c r="P157" i="15"/>
  <c r="Q157" i="15"/>
  <c r="R157" i="15" s="1"/>
  <c r="AF72" i="15"/>
  <c r="AG72" i="15"/>
  <c r="AH72" i="15" s="1"/>
  <c r="AV168" i="15"/>
  <c r="AW168" i="15"/>
  <c r="AX168" i="15" s="1"/>
  <c r="H116" i="15"/>
  <c r="I116" i="15"/>
  <c r="J116" i="15" s="1"/>
  <c r="X83" i="15"/>
  <c r="Y83" i="15"/>
  <c r="Z83" i="15" s="1"/>
  <c r="AF112" i="15"/>
  <c r="AG112" i="15"/>
  <c r="AH112" i="15" s="1"/>
  <c r="P147" i="15"/>
  <c r="Q147" i="15"/>
  <c r="R147" i="15" s="1"/>
  <c r="AN166" i="15"/>
  <c r="AO166" i="15"/>
  <c r="AP166" i="15" s="1"/>
  <c r="AJ102" i="15"/>
  <c r="AK102" i="15"/>
  <c r="AL102" i="15" s="1"/>
  <c r="AN76" i="15"/>
  <c r="AO76" i="15"/>
  <c r="AP76" i="15" s="1"/>
  <c r="AK104" i="15"/>
  <c r="AL104" i="15" s="1"/>
  <c r="AJ104" i="15"/>
  <c r="Q138" i="15"/>
  <c r="R138" i="15" s="1"/>
  <c r="P138" i="15"/>
  <c r="AR124" i="15"/>
  <c r="AS124" i="15"/>
  <c r="AT124" i="15" s="1"/>
  <c r="AV151" i="15"/>
  <c r="AW151" i="15"/>
  <c r="AX151" i="15" s="1"/>
  <c r="AG124" i="15"/>
  <c r="AH124" i="15" s="1"/>
  <c r="AF124" i="15"/>
  <c r="P158" i="15"/>
  <c r="Q158" i="15"/>
  <c r="R158" i="15" s="1"/>
  <c r="X107" i="15"/>
  <c r="Y107" i="15"/>
  <c r="Z107" i="15" s="1"/>
  <c r="AV106" i="15"/>
  <c r="AW106" i="15"/>
  <c r="AX106" i="15" s="1"/>
  <c r="AO152" i="15"/>
  <c r="AP152" i="15" s="1"/>
  <c r="AN152" i="15"/>
  <c r="AS136" i="15"/>
  <c r="AT136" i="15" s="1"/>
  <c r="AR136" i="15"/>
  <c r="AF147" i="15"/>
  <c r="AG147" i="15"/>
  <c r="AH147" i="15" s="1"/>
  <c r="P149" i="15"/>
  <c r="Q149" i="15"/>
  <c r="R149" i="15" s="1"/>
  <c r="Q113" i="15"/>
  <c r="R113" i="15" s="1"/>
  <c r="P113" i="15"/>
  <c r="AJ145" i="15"/>
  <c r="AK145" i="15"/>
  <c r="AL145" i="15" s="1"/>
  <c r="Y78" i="15"/>
  <c r="Z78" i="15" s="1"/>
  <c r="X78" i="15"/>
  <c r="AJ146" i="15"/>
  <c r="AK146" i="15"/>
  <c r="AL146" i="15" s="1"/>
  <c r="P93" i="15"/>
  <c r="Q93" i="15"/>
  <c r="R93" i="15" s="1"/>
  <c r="AS106" i="15"/>
  <c r="AT106" i="15" s="1"/>
  <c r="AR106" i="15"/>
  <c r="AV122" i="15"/>
  <c r="AW122" i="15"/>
  <c r="AX122" i="15" s="1"/>
  <c r="AR140" i="15"/>
  <c r="AS140" i="15"/>
  <c r="AT140" i="15" s="1"/>
  <c r="H110" i="15"/>
  <c r="I110" i="15"/>
  <c r="J110" i="15" s="1"/>
  <c r="P85" i="15"/>
  <c r="Q85" i="15"/>
  <c r="R85" i="15" s="1"/>
  <c r="I108" i="15"/>
  <c r="J108" i="15" s="1"/>
  <c r="H108" i="15"/>
  <c r="Y87" i="15"/>
  <c r="Z87" i="15" s="1"/>
  <c r="X87" i="15"/>
  <c r="AR135" i="15"/>
  <c r="AS135" i="15"/>
  <c r="AT135" i="15" s="1"/>
  <c r="H89" i="15"/>
  <c r="I89" i="15"/>
  <c r="J89" i="15" s="1"/>
  <c r="I97" i="15"/>
  <c r="J97" i="15" s="1"/>
  <c r="H97" i="15"/>
  <c r="AF91" i="15"/>
  <c r="AG91" i="15"/>
  <c r="AH91" i="15" s="1"/>
  <c r="AJ153" i="15"/>
  <c r="AK153" i="15"/>
  <c r="AL153" i="15" s="1"/>
  <c r="AG113" i="15"/>
  <c r="AH113" i="15" s="1"/>
  <c r="AF113" i="15"/>
  <c r="AJ154" i="15"/>
  <c r="AK154" i="15"/>
  <c r="AL154" i="15" s="1"/>
  <c r="AN77" i="15"/>
  <c r="AO77" i="15"/>
  <c r="AP77" i="15" s="1"/>
  <c r="AS144" i="15"/>
  <c r="AT144" i="15" s="1"/>
  <c r="AR144" i="15"/>
  <c r="I119" i="15"/>
  <c r="J119" i="15" s="1"/>
  <c r="H119" i="15"/>
  <c r="AF86" i="15"/>
  <c r="AG86" i="15"/>
  <c r="AH86" i="15" s="1"/>
  <c r="Y148" i="15"/>
  <c r="Z148" i="15" s="1"/>
  <c r="X148" i="15"/>
  <c r="P139" i="15"/>
  <c r="Q139" i="15"/>
  <c r="R139" i="15" s="1"/>
  <c r="AK156" i="15"/>
  <c r="AL156" i="15" s="1"/>
  <c r="AJ156" i="15"/>
  <c r="Q161" i="15"/>
  <c r="R161" i="15" s="1"/>
  <c r="P161" i="15"/>
  <c r="AV131" i="15"/>
  <c r="AW131" i="15"/>
  <c r="AX131" i="15" s="1"/>
  <c r="X118" i="15"/>
  <c r="Y118" i="15"/>
  <c r="Z118" i="15" s="1"/>
  <c r="AJ68" i="15"/>
  <c r="AK68" i="15"/>
  <c r="AL68" i="15" s="1"/>
  <c r="AF99" i="15"/>
  <c r="AG99" i="15"/>
  <c r="AH99" i="15" s="1"/>
  <c r="AS82" i="15"/>
  <c r="AT82" i="15" s="1"/>
  <c r="AR82" i="15"/>
  <c r="Y138" i="15"/>
  <c r="Z138" i="15" s="1"/>
  <c r="X138" i="15"/>
  <c r="AR116" i="15"/>
  <c r="AS116" i="15"/>
  <c r="AT116" i="15" s="1"/>
  <c r="I134" i="15"/>
  <c r="J134" i="15" s="1"/>
  <c r="H134" i="15"/>
  <c r="AV102" i="15"/>
  <c r="AW102" i="15"/>
  <c r="AX102" i="15" s="1"/>
  <c r="E61" i="15"/>
  <c r="F61" i="15" s="1"/>
  <c r="D61" i="15"/>
  <c r="E142" i="15"/>
  <c r="F142" i="15" s="1"/>
  <c r="D142" i="15"/>
  <c r="D151" i="15"/>
  <c r="E151" i="15"/>
  <c r="F151" i="15" s="1"/>
  <c r="D123" i="15"/>
  <c r="E123" i="15"/>
  <c r="F123" i="15" s="1"/>
  <c r="D93" i="15"/>
  <c r="E93" i="15"/>
  <c r="F93" i="15" s="1"/>
  <c r="D137" i="15"/>
  <c r="E137" i="15"/>
  <c r="F137" i="15" s="1"/>
  <c r="D165" i="15"/>
  <c r="E165" i="15"/>
  <c r="F165" i="15" s="1"/>
  <c r="E156" i="15"/>
  <c r="F156" i="15" s="1"/>
  <c r="D156" i="15"/>
  <c r="D116" i="15"/>
  <c r="E116" i="15"/>
  <c r="F116" i="15" s="1"/>
  <c r="D147" i="15"/>
  <c r="E147" i="15"/>
  <c r="F147" i="15" s="1"/>
  <c r="D130" i="15"/>
  <c r="E130" i="15"/>
  <c r="F130" i="15" s="1"/>
  <c r="D122" i="15"/>
  <c r="E122" i="15"/>
  <c r="F122" i="15" s="1"/>
  <c r="D134" i="15"/>
  <c r="E134" i="15"/>
  <c r="F134" i="15" s="1"/>
  <c r="D95" i="15"/>
  <c r="E95" i="15"/>
  <c r="F95" i="15" s="1"/>
  <c r="E160" i="15"/>
  <c r="F160" i="15" s="1"/>
  <c r="D160" i="15"/>
  <c r="M171" i="15"/>
  <c r="N171" i="15" s="1"/>
  <c r="L171" i="15"/>
  <c r="M176" i="15"/>
  <c r="N176" i="15" s="1"/>
  <c r="L176" i="15"/>
  <c r="L155" i="15"/>
  <c r="M155" i="15"/>
  <c r="N155" i="15" s="1"/>
  <c r="L151" i="15"/>
  <c r="M151" i="15"/>
  <c r="N151" i="15" s="1"/>
  <c r="L129" i="15"/>
  <c r="M129" i="15"/>
  <c r="N129" i="15" s="1"/>
  <c r="L160" i="15"/>
  <c r="M160" i="15"/>
  <c r="N160" i="15" s="1"/>
  <c r="L122" i="15"/>
  <c r="M122" i="15"/>
  <c r="N122" i="15" s="1"/>
  <c r="L133" i="15"/>
  <c r="M133" i="15"/>
  <c r="N133" i="15" s="1"/>
  <c r="M113" i="15"/>
  <c r="N113" i="15" s="1"/>
  <c r="L113" i="15"/>
  <c r="M117" i="15"/>
  <c r="N117" i="15" s="1"/>
  <c r="L117" i="15"/>
  <c r="M106" i="15"/>
  <c r="N106" i="15" s="1"/>
  <c r="L106" i="15"/>
  <c r="L81" i="15"/>
  <c r="M81" i="15"/>
  <c r="N81" i="15" s="1"/>
  <c r="M85" i="15"/>
  <c r="N85" i="15" s="1"/>
  <c r="L85" i="15"/>
  <c r="L70" i="15"/>
  <c r="M70" i="15"/>
  <c r="N70" i="15" s="1"/>
  <c r="M63" i="15"/>
  <c r="N63" i="15" s="1"/>
  <c r="L63" i="15"/>
  <c r="U162" i="15"/>
  <c r="V162" i="15" s="1"/>
  <c r="T162" i="15"/>
  <c r="AC142" i="15"/>
  <c r="AD142" i="15" s="1"/>
  <c r="AB142" i="15"/>
  <c r="AB125" i="15"/>
  <c r="AC125" i="15"/>
  <c r="AD125" i="15" s="1"/>
  <c r="T173" i="15"/>
  <c r="U173" i="15"/>
  <c r="V173" i="15" s="1"/>
  <c r="T138" i="15"/>
  <c r="U138" i="15"/>
  <c r="V138" i="15" s="1"/>
  <c r="AN137" i="15"/>
  <c r="AO137" i="15"/>
  <c r="AP137" i="15" s="1"/>
  <c r="AJ148" i="15"/>
  <c r="AK148" i="15"/>
  <c r="AL148" i="15" s="1"/>
  <c r="Y69" i="15"/>
  <c r="Z69" i="15" s="1"/>
  <c r="X69" i="15"/>
  <c r="P64" i="15"/>
  <c r="Q64" i="15"/>
  <c r="R64" i="15" s="1"/>
  <c r="AJ138" i="15"/>
  <c r="AK138" i="15"/>
  <c r="AL138" i="15" s="1"/>
  <c r="AO100" i="15"/>
  <c r="AP100" i="15" s="1"/>
  <c r="AN100" i="15"/>
  <c r="X131" i="15"/>
  <c r="Y131" i="15"/>
  <c r="Z131" i="15" s="1"/>
  <c r="Q84" i="15"/>
  <c r="R84" i="15" s="1"/>
  <c r="P84" i="15"/>
  <c r="X103" i="15"/>
  <c r="Y103" i="15"/>
  <c r="Z103" i="15" s="1"/>
  <c r="AF140" i="15"/>
  <c r="AG140" i="15"/>
  <c r="AH140" i="15" s="1"/>
  <c r="X94" i="15"/>
  <c r="Y94" i="15"/>
  <c r="Z94" i="15" s="1"/>
  <c r="AK131" i="15"/>
  <c r="AL131" i="15" s="1"/>
  <c r="AJ131" i="15"/>
  <c r="AR153" i="15"/>
  <c r="AS153" i="15"/>
  <c r="AT153" i="15" s="1"/>
  <c r="X145" i="15"/>
  <c r="Y145" i="15"/>
  <c r="Z145" i="15" s="1"/>
  <c r="AN96" i="15"/>
  <c r="AO96" i="15"/>
  <c r="AP96" i="15" s="1"/>
  <c r="AW78" i="15"/>
  <c r="AX78" i="15" s="1"/>
  <c r="AV78" i="15"/>
  <c r="AR90" i="15"/>
  <c r="AS90" i="15"/>
  <c r="AT90" i="15" s="1"/>
  <c r="P120" i="15"/>
  <c r="Q120" i="15"/>
  <c r="R120" i="15" s="1"/>
  <c r="Q135" i="15"/>
  <c r="R135" i="15" s="1"/>
  <c r="P135" i="15"/>
  <c r="AR143" i="15"/>
  <c r="AS143" i="15"/>
  <c r="AT143" i="15" s="1"/>
  <c r="D77" i="15"/>
  <c r="E77" i="15"/>
  <c r="F77" i="15" s="1"/>
  <c r="D155" i="15"/>
  <c r="E155" i="15"/>
  <c r="F155" i="15" s="1"/>
  <c r="E144" i="15"/>
  <c r="F144" i="15" s="1"/>
  <c r="D144" i="15"/>
  <c r="M109" i="15"/>
  <c r="N109" i="15" s="1"/>
  <c r="L109" i="15"/>
  <c r="AB134" i="15"/>
  <c r="AC134" i="15"/>
  <c r="AD134" i="15" s="1"/>
  <c r="AB169" i="15"/>
  <c r="AC169" i="15"/>
  <c r="AD169" i="15" s="1"/>
  <c r="T81" i="15"/>
  <c r="U81" i="15"/>
  <c r="V81" i="15" s="1"/>
  <c r="T74" i="15"/>
  <c r="U74" i="15"/>
  <c r="V74" i="15" s="1"/>
  <c r="AB143" i="15"/>
  <c r="AC143" i="15"/>
  <c r="AD143" i="15" s="1"/>
  <c r="T100" i="15"/>
  <c r="U100" i="15"/>
  <c r="V100" i="15" s="1"/>
  <c r="AB92" i="15"/>
  <c r="AC92" i="15"/>
  <c r="AD92" i="15" s="1"/>
  <c r="T153" i="15"/>
  <c r="U153" i="15"/>
  <c r="V153" i="15" s="1"/>
  <c r="AC65" i="15"/>
  <c r="AD65" i="15" s="1"/>
  <c r="AB65" i="15"/>
  <c r="AB91" i="15"/>
  <c r="AC91" i="15"/>
  <c r="AD91" i="15" s="1"/>
  <c r="AC69" i="15"/>
  <c r="AD69" i="15" s="1"/>
  <c r="AB69" i="15"/>
  <c r="AB103" i="15"/>
  <c r="AC103" i="15"/>
  <c r="AD103" i="15" s="1"/>
  <c r="AB137" i="15"/>
  <c r="AC137" i="15"/>
  <c r="AD137" i="15" s="1"/>
  <c r="AB164" i="15"/>
  <c r="AC164" i="15"/>
  <c r="AD164" i="15" s="1"/>
  <c r="AC117" i="15"/>
  <c r="AD117" i="15" s="1"/>
  <c r="AB117" i="15"/>
  <c r="T169" i="15"/>
  <c r="U169" i="15"/>
  <c r="V169" i="15" s="1"/>
  <c r="AB81" i="15"/>
  <c r="AC81" i="15"/>
  <c r="AD81" i="15" s="1"/>
  <c r="AC107" i="15"/>
  <c r="AD107" i="15" s="1"/>
  <c r="AB107" i="15"/>
  <c r="U61" i="15"/>
  <c r="V61" i="15" s="1"/>
  <c r="T61" i="15"/>
  <c r="AB119" i="15"/>
  <c r="AC119" i="15"/>
  <c r="AD119" i="15" s="1"/>
  <c r="AB153" i="15"/>
  <c r="AC153" i="15"/>
  <c r="AD153" i="15" s="1"/>
  <c r="T59" i="15"/>
  <c r="U59" i="15"/>
  <c r="V59" i="15" s="1"/>
  <c r="T87" i="15"/>
  <c r="U87" i="15"/>
  <c r="V87" i="15" s="1"/>
  <c r="U128" i="15"/>
  <c r="V128" i="15" s="1"/>
  <c r="T128" i="15"/>
  <c r="T172" i="15"/>
  <c r="U172" i="15"/>
  <c r="V172" i="15" s="1"/>
  <c r="AB76" i="15"/>
  <c r="AC76" i="15"/>
  <c r="AD76" i="15" s="1"/>
  <c r="AB118" i="15"/>
  <c r="AC118" i="15"/>
  <c r="AD118" i="15" s="1"/>
  <c r="AC152" i="15"/>
  <c r="AD152" i="15" s="1"/>
  <c r="AB152" i="15"/>
  <c r="T58" i="15"/>
  <c r="U58" i="15"/>
  <c r="V58" i="15" s="1"/>
  <c r="U117" i="15"/>
  <c r="V117" i="15" s="1"/>
  <c r="T117" i="15"/>
  <c r="AG132" i="15"/>
  <c r="AH132" i="15" s="1"/>
  <c r="AF132" i="15"/>
  <c r="H144" i="15"/>
  <c r="I144" i="15"/>
  <c r="J144" i="15" s="1"/>
  <c r="H149" i="15"/>
  <c r="I149" i="15"/>
  <c r="J149" i="15" s="1"/>
  <c r="AN129" i="15"/>
  <c r="AO129" i="15"/>
  <c r="AP129" i="15" s="1"/>
  <c r="H174" i="15"/>
  <c r="I174" i="15"/>
  <c r="J174" i="15" s="1"/>
  <c r="H147" i="15"/>
  <c r="I147" i="15"/>
  <c r="J147" i="15" s="1"/>
  <c r="AW100" i="15"/>
  <c r="AX100" i="15" s="1"/>
  <c r="AV100" i="15"/>
  <c r="AJ111" i="15"/>
  <c r="AK111" i="15"/>
  <c r="AL111" i="15" s="1"/>
  <c r="AV96" i="15"/>
  <c r="AW96" i="15"/>
  <c r="AX96" i="15" s="1"/>
  <c r="H177" i="15"/>
  <c r="I177" i="15"/>
  <c r="J177" i="15" s="1"/>
  <c r="X102" i="15"/>
  <c r="Y102" i="15"/>
  <c r="Z102" i="15" s="1"/>
  <c r="AW65" i="15"/>
  <c r="AX65" i="15" s="1"/>
  <c r="AV65" i="15"/>
  <c r="Q156" i="15"/>
  <c r="R156" i="15" s="1"/>
  <c r="P156" i="15"/>
  <c r="AV76" i="15"/>
  <c r="AW76" i="15"/>
  <c r="AX76" i="15" s="1"/>
  <c r="AK94" i="15"/>
  <c r="AL94" i="15" s="1"/>
  <c r="AJ94" i="15"/>
  <c r="AG172" i="15"/>
  <c r="AH172" i="15" s="1"/>
  <c r="AF172" i="15"/>
  <c r="AK107" i="15"/>
  <c r="AL107" i="15" s="1"/>
  <c r="AJ107" i="15"/>
  <c r="AV136" i="15"/>
  <c r="AW136" i="15"/>
  <c r="AX136" i="15" s="1"/>
  <c r="AS156" i="15"/>
  <c r="AT156" i="15" s="1"/>
  <c r="AR156" i="15"/>
  <c r="AO141" i="15"/>
  <c r="AP141" i="15" s="1"/>
  <c r="AN141" i="15"/>
  <c r="AF162" i="15"/>
  <c r="AG162" i="15"/>
  <c r="AH162" i="15" s="1"/>
  <c r="AN168" i="15"/>
  <c r="AO168" i="15"/>
  <c r="AP168" i="15" s="1"/>
  <c r="AN60" i="15"/>
  <c r="AO60" i="15"/>
  <c r="AP60" i="15" s="1"/>
  <c r="AO117" i="15"/>
  <c r="AP117" i="15" s="1"/>
  <c r="AN117" i="15"/>
  <c r="AO156" i="15"/>
  <c r="AP156" i="15" s="1"/>
  <c r="AN156" i="15"/>
  <c r="AJ108" i="15"/>
  <c r="AK108" i="15"/>
  <c r="AL108" i="15" s="1"/>
  <c r="AV109" i="15"/>
  <c r="AW109" i="15"/>
  <c r="AX109" i="15" s="1"/>
  <c r="AF60" i="15"/>
  <c r="AG60" i="15"/>
  <c r="AH60" i="15" s="1"/>
  <c r="X161" i="15"/>
  <c r="Y161" i="15"/>
  <c r="Z161" i="15" s="1"/>
  <c r="P143" i="15"/>
  <c r="Q143" i="15"/>
  <c r="R143" i="15" s="1"/>
  <c r="H118" i="15"/>
  <c r="I118" i="15"/>
  <c r="J118" i="15" s="1"/>
  <c r="AK96" i="15"/>
  <c r="AL96" i="15" s="1"/>
  <c r="AJ96" i="15"/>
  <c r="AG138" i="15"/>
  <c r="AH138" i="15" s="1"/>
  <c r="AF138" i="15"/>
  <c r="AJ93" i="15"/>
  <c r="AK93" i="15"/>
  <c r="AL93" i="15" s="1"/>
  <c r="P121" i="15"/>
  <c r="Q121" i="15"/>
  <c r="R121" i="15" s="1"/>
  <c r="AR111" i="15"/>
  <c r="AS111" i="15"/>
  <c r="AT111" i="15" s="1"/>
  <c r="P170" i="15"/>
  <c r="Q170" i="15"/>
  <c r="R170" i="15" s="1"/>
  <c r="AF144" i="15"/>
  <c r="AG144" i="15"/>
  <c r="AH144" i="15" s="1"/>
  <c r="Y90" i="15"/>
  <c r="Z90" i="15" s="1"/>
  <c r="X90" i="15"/>
  <c r="P144" i="15"/>
  <c r="Q144" i="15"/>
  <c r="R144" i="15" s="1"/>
  <c r="P66" i="15"/>
  <c r="Q66" i="15"/>
  <c r="R66" i="15" s="1"/>
  <c r="AG116" i="15"/>
  <c r="AH116" i="15" s="1"/>
  <c r="AF116" i="15"/>
  <c r="Q100" i="15"/>
  <c r="R100" i="15" s="1"/>
  <c r="P100" i="15"/>
  <c r="AF80" i="15"/>
  <c r="AG80" i="15"/>
  <c r="AH80" i="15" s="1"/>
  <c r="AR87" i="15"/>
  <c r="AS87" i="15"/>
  <c r="AT87" i="15" s="1"/>
  <c r="AF137" i="15"/>
  <c r="AG137" i="15"/>
  <c r="AH137" i="15" s="1"/>
  <c r="X99" i="15"/>
  <c r="Y99" i="15"/>
  <c r="Z99" i="15" s="1"/>
  <c r="AN128" i="15"/>
  <c r="AO128" i="15"/>
  <c r="AP128" i="15" s="1"/>
  <c r="AJ82" i="15"/>
  <c r="AK82" i="15"/>
  <c r="AL82" i="15" s="1"/>
  <c r="AF130" i="15"/>
  <c r="AG130" i="15"/>
  <c r="AH130" i="15" s="1"/>
  <c r="AR78" i="15"/>
  <c r="AS78" i="15"/>
  <c r="AT78" i="15" s="1"/>
  <c r="Q160" i="15"/>
  <c r="R160" i="15" s="1"/>
  <c r="P160" i="15"/>
  <c r="AR81" i="15"/>
  <c r="AS81" i="15"/>
  <c r="AT81" i="15" s="1"/>
  <c r="AF134" i="15"/>
  <c r="AG134" i="15"/>
  <c r="AH134" i="15" s="1"/>
  <c r="AS83" i="15"/>
  <c r="AT83" i="15" s="1"/>
  <c r="AR83" i="15"/>
  <c r="P58" i="15"/>
  <c r="Q58" i="15"/>
  <c r="R58" i="15" s="1"/>
  <c r="Y175" i="15"/>
  <c r="Z175" i="15" s="1"/>
  <c r="X175" i="15"/>
  <c r="AN164" i="15"/>
  <c r="AO164" i="15"/>
  <c r="AP164" i="15" s="1"/>
  <c r="AF76" i="15"/>
  <c r="AG76" i="15"/>
  <c r="AH76" i="15" s="1"/>
  <c r="AO172" i="15"/>
  <c r="AP172" i="15" s="1"/>
  <c r="AN172" i="15"/>
  <c r="AN104" i="15"/>
  <c r="AO104" i="15"/>
  <c r="AP104" i="15" s="1"/>
  <c r="AR122" i="15"/>
  <c r="AS122" i="15"/>
  <c r="AT122" i="15" s="1"/>
  <c r="AV134" i="15"/>
  <c r="AW134" i="15"/>
  <c r="AX134" i="15" s="1"/>
  <c r="AR123" i="15"/>
  <c r="AS123" i="15"/>
  <c r="AT123" i="15" s="1"/>
  <c r="AF98" i="15"/>
  <c r="AG98" i="15"/>
  <c r="AH98" i="15" s="1"/>
  <c r="AN176" i="15"/>
  <c r="AO176" i="15"/>
  <c r="AP176" i="15" s="1"/>
  <c r="X149" i="15"/>
  <c r="Y149" i="15"/>
  <c r="Z149" i="15" s="1"/>
  <c r="H70" i="15"/>
  <c r="I70" i="15"/>
  <c r="J70" i="15" s="1"/>
  <c r="AJ172" i="15"/>
  <c r="AK172" i="15"/>
  <c r="AL172" i="15" s="1"/>
  <c r="AG127" i="15"/>
  <c r="AH127" i="15" s="1"/>
  <c r="AF127" i="15"/>
  <c r="AK71" i="15"/>
  <c r="AL71" i="15" s="1"/>
  <c r="AJ71" i="15"/>
  <c r="H161" i="15"/>
  <c r="I161" i="15"/>
  <c r="J161" i="15" s="1"/>
  <c r="AN160" i="15"/>
  <c r="AO160" i="15"/>
  <c r="AP160" i="15" s="1"/>
  <c r="AO75" i="15"/>
  <c r="AP75" i="15" s="1"/>
  <c r="AN75" i="15"/>
  <c r="AJ147" i="15"/>
  <c r="AK147" i="15"/>
  <c r="AL147" i="15" s="1"/>
  <c r="P62" i="15"/>
  <c r="Q62" i="15"/>
  <c r="R62" i="15" s="1"/>
  <c r="AR146" i="15"/>
  <c r="AS146" i="15"/>
  <c r="AT146" i="15" s="1"/>
  <c r="AW141" i="15"/>
  <c r="AX141" i="15" s="1"/>
  <c r="AV141" i="15"/>
  <c r="H140" i="15"/>
  <c r="I140" i="15"/>
  <c r="J140" i="15" s="1"/>
  <c r="AW97" i="15"/>
  <c r="AX97" i="15" s="1"/>
  <c r="AV97" i="15"/>
  <c r="P82" i="15"/>
  <c r="Q82" i="15"/>
  <c r="R82" i="15" s="1"/>
  <c r="Q67" i="15"/>
  <c r="R67" i="15" s="1"/>
  <c r="P67" i="15"/>
  <c r="X173" i="15"/>
  <c r="Y173" i="15"/>
  <c r="Z173" i="15" s="1"/>
  <c r="AF173" i="15"/>
  <c r="AG173" i="15"/>
  <c r="AH173" i="15" s="1"/>
  <c r="AN64" i="15"/>
  <c r="AO64" i="15"/>
  <c r="AP64" i="15" s="1"/>
  <c r="AJ118" i="15"/>
  <c r="AK118" i="15"/>
  <c r="AL118" i="15" s="1"/>
  <c r="AF166" i="15"/>
  <c r="AG166" i="15"/>
  <c r="AH166" i="15" s="1"/>
  <c r="AJ120" i="15"/>
  <c r="AK120" i="15"/>
  <c r="AL120" i="15" s="1"/>
  <c r="AV99" i="15"/>
  <c r="AW99" i="15"/>
  <c r="AX99" i="15" s="1"/>
  <c r="AK155" i="15"/>
  <c r="AL155" i="15" s="1"/>
  <c r="AJ155" i="15"/>
  <c r="AV115" i="15"/>
  <c r="AW115" i="15"/>
  <c r="AX115" i="15" s="1"/>
  <c r="AS154" i="15"/>
  <c r="AT154" i="15" s="1"/>
  <c r="AR154" i="15"/>
  <c r="AF125" i="15"/>
  <c r="AG125" i="15"/>
  <c r="AH125" i="15" s="1"/>
  <c r="H102" i="15"/>
  <c r="I102" i="15"/>
  <c r="J102" i="15" s="1"/>
  <c r="Q81" i="15"/>
  <c r="R81" i="15" s="1"/>
  <c r="P81" i="15"/>
  <c r="AW175" i="15"/>
  <c r="AX175" i="15" s="1"/>
  <c r="AV175" i="15"/>
  <c r="AF153" i="15"/>
  <c r="AG153" i="15"/>
  <c r="AH153" i="15" s="1"/>
  <c r="Q167" i="15"/>
  <c r="R167" i="15" s="1"/>
  <c r="P167" i="15"/>
  <c r="AO142" i="15"/>
  <c r="AP142" i="15" s="1"/>
  <c r="AN142" i="15"/>
  <c r="X79" i="15"/>
  <c r="Y79" i="15"/>
  <c r="Z79" i="15" s="1"/>
  <c r="AJ134" i="15"/>
  <c r="AK134" i="15"/>
  <c r="AL134" i="15" s="1"/>
  <c r="AF131" i="15"/>
  <c r="AG131" i="15"/>
  <c r="AH131" i="15" s="1"/>
  <c r="AK136" i="15"/>
  <c r="AL136" i="15" s="1"/>
  <c r="AJ136" i="15"/>
  <c r="H172" i="15"/>
  <c r="I172" i="15"/>
  <c r="J172" i="15" s="1"/>
  <c r="AR177" i="15"/>
  <c r="AS177" i="15"/>
  <c r="AT177" i="15" s="1"/>
  <c r="AV177" i="15"/>
  <c r="AW177" i="15"/>
  <c r="AX177" i="15" s="1"/>
  <c r="AR166" i="15"/>
  <c r="AS166" i="15"/>
  <c r="AT166" i="15" s="1"/>
  <c r="X155" i="15"/>
  <c r="Y155" i="15"/>
  <c r="Z155" i="15" s="1"/>
  <c r="AG69" i="15"/>
  <c r="AH69" i="15" s="1"/>
  <c r="AF69" i="15"/>
  <c r="H68" i="15"/>
  <c r="I68" i="15"/>
  <c r="J68" i="15" s="1"/>
  <c r="H71" i="15"/>
  <c r="I71" i="15"/>
  <c r="J71" i="15" s="1"/>
  <c r="AR84" i="15"/>
  <c r="AS84" i="15"/>
  <c r="AT84" i="15" s="1"/>
  <c r="AW73" i="15"/>
  <c r="AX73" i="15" s="1"/>
  <c r="AV73" i="15"/>
  <c r="AW90" i="15"/>
  <c r="AX90" i="15" s="1"/>
  <c r="AV90" i="15"/>
  <c r="AW59" i="15"/>
  <c r="AX59" i="15" s="1"/>
  <c r="AV59" i="15"/>
  <c r="AJ161" i="15"/>
  <c r="AK161" i="15"/>
  <c r="AL161" i="15" s="1"/>
  <c r="I75" i="15"/>
  <c r="J75" i="15" s="1"/>
  <c r="H75" i="15"/>
  <c r="AK162" i="15"/>
  <c r="AL162" i="15" s="1"/>
  <c r="AJ162" i="15"/>
  <c r="Y61" i="15"/>
  <c r="Z61" i="15" s="1"/>
  <c r="X61" i="15"/>
  <c r="AS152" i="15"/>
  <c r="AT152" i="15" s="1"/>
  <c r="AR152" i="15"/>
  <c r="D167" i="15"/>
  <c r="E167" i="15"/>
  <c r="F167" i="15" s="1"/>
  <c r="E79" i="15"/>
  <c r="F79" i="15" s="1"/>
  <c r="D79" i="15"/>
  <c r="D135" i="15"/>
  <c r="E135" i="15"/>
  <c r="F135" i="15" s="1"/>
  <c r="E158" i="15"/>
  <c r="F158" i="15" s="1"/>
  <c r="D158" i="15"/>
  <c r="D102" i="15"/>
  <c r="E102" i="15"/>
  <c r="F102" i="15" s="1"/>
  <c r="D174" i="15"/>
  <c r="E174" i="15"/>
  <c r="F174" i="15" s="1"/>
  <c r="E92" i="15"/>
  <c r="F92" i="15" s="1"/>
  <c r="D92" i="15"/>
  <c r="D62" i="15"/>
  <c r="E62" i="15"/>
  <c r="F62" i="15" s="1"/>
  <c r="E117" i="15"/>
  <c r="F117" i="15" s="1"/>
  <c r="D117" i="15"/>
  <c r="D169" i="15"/>
  <c r="E169" i="15"/>
  <c r="F169" i="15" s="1"/>
  <c r="E63" i="15"/>
  <c r="F63" i="15" s="1"/>
  <c r="D63" i="15"/>
  <c r="D157" i="15"/>
  <c r="E157" i="15"/>
  <c r="F157" i="15" s="1"/>
  <c r="D146" i="15"/>
  <c r="E146" i="15"/>
  <c r="F146" i="15" s="1"/>
  <c r="D138" i="15"/>
  <c r="E138" i="15"/>
  <c r="F138" i="15" s="1"/>
  <c r="D119" i="15"/>
  <c r="E119" i="15"/>
  <c r="F119" i="15" s="1"/>
  <c r="M162" i="15"/>
  <c r="N162" i="15" s="1"/>
  <c r="L162" i="15"/>
  <c r="M168" i="15"/>
  <c r="N168" i="15" s="1"/>
  <c r="L168" i="15"/>
  <c r="L173" i="15"/>
  <c r="M173" i="15"/>
  <c r="N173" i="15" s="1"/>
  <c r="L143" i="15"/>
  <c r="M143" i="15"/>
  <c r="N143" i="15" s="1"/>
  <c r="L147" i="15"/>
  <c r="M147" i="15"/>
  <c r="N147" i="15" s="1"/>
  <c r="M152" i="15"/>
  <c r="N152" i="15" s="1"/>
  <c r="L152" i="15"/>
  <c r="L118" i="15"/>
  <c r="M118" i="15"/>
  <c r="N118" i="15" s="1"/>
  <c r="L125" i="15"/>
  <c r="M125" i="15"/>
  <c r="N125" i="15" s="1"/>
  <c r="M107" i="15"/>
  <c r="N107" i="15" s="1"/>
  <c r="L107" i="15"/>
  <c r="M104" i="15"/>
  <c r="N104" i="15" s="1"/>
  <c r="L104" i="15"/>
  <c r="L98" i="15"/>
  <c r="M98" i="15"/>
  <c r="N98" i="15" s="1"/>
  <c r="L74" i="15"/>
  <c r="M74" i="15"/>
  <c r="N74" i="15" s="1"/>
  <c r="L82" i="15"/>
  <c r="M82" i="15"/>
  <c r="N82" i="15" s="1"/>
  <c r="L58" i="15"/>
  <c r="M58" i="15"/>
  <c r="N58" i="15" s="1"/>
  <c r="M61" i="15"/>
  <c r="N61" i="15" s="1"/>
  <c r="L61" i="15"/>
  <c r="AB100" i="15"/>
  <c r="AC100" i="15"/>
  <c r="AD100" i="15" s="1"/>
  <c r="T97" i="15"/>
  <c r="U97" i="15"/>
  <c r="V97" i="15" s="1"/>
  <c r="AC158" i="15"/>
  <c r="AD158" i="15" s="1"/>
  <c r="AB158" i="15"/>
  <c r="U160" i="15"/>
  <c r="V160" i="15" s="1"/>
  <c r="T160" i="15"/>
  <c r="T146" i="15"/>
  <c r="U146" i="15"/>
  <c r="V146" i="15" s="1"/>
  <c r="AW152" i="15"/>
  <c r="AX152" i="15" s="1"/>
  <c r="AV152" i="15"/>
  <c r="I73" i="15"/>
  <c r="J73" i="15" s="1"/>
  <c r="H73" i="15"/>
  <c r="X68" i="15"/>
  <c r="Y68" i="15"/>
  <c r="Z68" i="15" s="1"/>
  <c r="I65" i="15"/>
  <c r="J65" i="15" s="1"/>
  <c r="H65" i="15"/>
  <c r="AR126" i="15"/>
  <c r="AS126" i="15"/>
  <c r="AT126" i="15" s="1"/>
  <c r="X105" i="15"/>
  <c r="Y105" i="15"/>
  <c r="Z105" i="15" s="1"/>
  <c r="AJ126" i="15"/>
  <c r="AK126" i="15"/>
  <c r="AL126" i="15" s="1"/>
  <c r="H72" i="15"/>
  <c r="I72" i="15"/>
  <c r="J72" i="15" s="1"/>
  <c r="AF62" i="15"/>
  <c r="AG62" i="15"/>
  <c r="AH62" i="15" s="1"/>
  <c r="Y67" i="15"/>
  <c r="Z67" i="15" s="1"/>
  <c r="X67" i="15"/>
  <c r="AN63" i="15"/>
  <c r="AO63" i="15"/>
  <c r="AP63" i="15" s="1"/>
  <c r="AV71" i="15"/>
  <c r="AW71" i="15"/>
  <c r="AX71" i="15" s="1"/>
  <c r="X174" i="15"/>
  <c r="Y174" i="15"/>
  <c r="Z174" i="15" s="1"/>
  <c r="AF74" i="15"/>
  <c r="AG74" i="15"/>
  <c r="AH74" i="15" s="1"/>
  <c r="X171" i="15"/>
  <c r="Y171" i="15"/>
  <c r="Z171" i="15" s="1"/>
  <c r="AF128" i="15"/>
  <c r="AG128" i="15"/>
  <c r="AH128" i="15" s="1"/>
  <c r="I124" i="15"/>
  <c r="J124" i="15" s="1"/>
  <c r="H124" i="15"/>
  <c r="AF161" i="15"/>
  <c r="AG161" i="15"/>
  <c r="AH161" i="15" s="1"/>
  <c r="AJ95" i="15"/>
  <c r="AK95" i="15"/>
  <c r="AL95" i="15" s="1"/>
  <c r="H170" i="15"/>
  <c r="I170" i="15"/>
  <c r="J170" i="15" s="1"/>
  <c r="D124" i="15"/>
  <c r="E124" i="15"/>
  <c r="F124" i="15" s="1"/>
  <c r="D86" i="15"/>
  <c r="E86" i="15"/>
  <c r="F86" i="15" s="1"/>
  <c r="E136" i="15"/>
  <c r="F136" i="15" s="1"/>
  <c r="D136" i="15"/>
  <c r="M156" i="15"/>
  <c r="N156" i="15" s="1"/>
  <c r="L156" i="15"/>
  <c r="L127" i="15"/>
  <c r="M127" i="15"/>
  <c r="N127" i="15" s="1"/>
  <c r="L141" i="15"/>
  <c r="M141" i="15"/>
  <c r="N141" i="15" s="1"/>
  <c r="L62" i="15"/>
  <c r="M62" i="15"/>
  <c r="N62" i="15" s="1"/>
  <c r="T89" i="15"/>
  <c r="U89" i="15"/>
  <c r="V89" i="15" s="1"/>
  <c r="T82" i="15"/>
  <c r="U82" i="15"/>
  <c r="V82" i="15" s="1"/>
  <c r="T134" i="15"/>
  <c r="U134" i="15"/>
  <c r="V134" i="15" s="1"/>
  <c r="T175" i="15"/>
  <c r="U175" i="15"/>
  <c r="V175" i="15" s="1"/>
  <c r="U107" i="15"/>
  <c r="V107" i="15" s="1"/>
  <c r="T107" i="15"/>
  <c r="AB58" i="15"/>
  <c r="AC58" i="15"/>
  <c r="AD58" i="15" s="1"/>
  <c r="AC156" i="15"/>
  <c r="AD156" i="15" s="1"/>
  <c r="AB156" i="15"/>
  <c r="AB95" i="15"/>
  <c r="AC95" i="15"/>
  <c r="AD95" i="15" s="1"/>
  <c r="AB129" i="15"/>
  <c r="AC129" i="15"/>
  <c r="AD129" i="15" s="1"/>
  <c r="AB155" i="15"/>
  <c r="AC155" i="15"/>
  <c r="AD155" i="15" s="1"/>
  <c r="U144" i="15"/>
  <c r="V144" i="15" s="1"/>
  <c r="T144" i="15"/>
  <c r="AB167" i="15"/>
  <c r="AC167" i="15"/>
  <c r="AD167" i="15" s="1"/>
  <c r="T95" i="15"/>
  <c r="U95" i="15"/>
  <c r="V95" i="15" s="1"/>
  <c r="T72" i="15"/>
  <c r="U72" i="15"/>
  <c r="V72" i="15" s="1"/>
  <c r="U168" i="15"/>
  <c r="V168" i="15" s="1"/>
  <c r="T168" i="15"/>
  <c r="AB111" i="15"/>
  <c r="AC111" i="15"/>
  <c r="AD111" i="15" s="1"/>
  <c r="AB145" i="15"/>
  <c r="AC145" i="15"/>
  <c r="AD145" i="15" s="1"/>
  <c r="AB166" i="15"/>
  <c r="AC166" i="15"/>
  <c r="AD166" i="15" s="1"/>
  <c r="AB177" i="15"/>
  <c r="AC177" i="15"/>
  <c r="AD177" i="15" s="1"/>
  <c r="U63" i="15"/>
  <c r="V63" i="15" s="1"/>
  <c r="T63" i="15"/>
  <c r="T127" i="15"/>
  <c r="U127" i="15"/>
  <c r="V127" i="15" s="1"/>
  <c r="U104" i="15"/>
  <c r="V104" i="15" s="1"/>
  <c r="T104" i="15"/>
  <c r="AB133" i="15"/>
  <c r="AC133" i="15"/>
  <c r="AD133" i="15" s="1"/>
  <c r="AB80" i="15"/>
  <c r="AC80" i="15"/>
  <c r="AD80" i="15" s="1"/>
  <c r="AB106" i="15"/>
  <c r="AC106" i="15"/>
  <c r="AD106" i="15" s="1"/>
  <c r="AB140" i="15"/>
  <c r="AC140" i="15"/>
  <c r="AD140" i="15" s="1"/>
  <c r="T62" i="15"/>
  <c r="U62" i="15"/>
  <c r="V62" i="15" s="1"/>
  <c r="T125" i="15"/>
  <c r="U125" i="15"/>
  <c r="V125" i="15" s="1"/>
  <c r="T102" i="15"/>
  <c r="U102" i="15"/>
  <c r="V102" i="15" s="1"/>
  <c r="T159" i="15"/>
  <c r="U159" i="15"/>
  <c r="V159" i="15" s="1"/>
  <c r="AG163" i="15"/>
  <c r="AH163" i="15" s="1"/>
  <c r="AF163" i="15"/>
  <c r="AF171" i="15"/>
  <c r="AG171" i="15"/>
  <c r="AH171" i="15" s="1"/>
  <c r="X159" i="15"/>
  <c r="Y159" i="15"/>
  <c r="Z159" i="15" s="1"/>
  <c r="AK78" i="15"/>
  <c r="AL78" i="15" s="1"/>
  <c r="AJ78" i="15"/>
  <c r="AK61" i="15"/>
  <c r="AL61" i="15" s="1"/>
  <c r="AJ61" i="15"/>
  <c r="AF150" i="15"/>
  <c r="AG150" i="15"/>
  <c r="AH150" i="15" s="1"/>
  <c r="AJ135" i="15"/>
  <c r="AK135" i="15"/>
  <c r="AL135" i="15" s="1"/>
  <c r="AF177" i="15"/>
  <c r="AG177" i="15"/>
  <c r="AH177" i="15" s="1"/>
  <c r="P102" i="15"/>
  <c r="Q102" i="15"/>
  <c r="R102" i="15" s="1"/>
  <c r="X93" i="15"/>
  <c r="Y93" i="15"/>
  <c r="Z93" i="15" s="1"/>
  <c r="AR151" i="15"/>
  <c r="AS151" i="15"/>
  <c r="AT151" i="15" s="1"/>
  <c r="AN157" i="15"/>
  <c r="AO157" i="15"/>
  <c r="AP157" i="15" s="1"/>
  <c r="X71" i="15"/>
  <c r="Y71" i="15"/>
  <c r="Z71" i="15" s="1"/>
  <c r="Q127" i="15"/>
  <c r="R127" i="15" s="1"/>
  <c r="P127" i="15"/>
  <c r="AF126" i="15"/>
  <c r="AG126" i="15"/>
  <c r="AH126" i="15" s="1"/>
  <c r="H128" i="15"/>
  <c r="I128" i="15"/>
  <c r="J128" i="15" s="1"/>
  <c r="AJ80" i="15"/>
  <c r="AK80" i="15"/>
  <c r="AL80" i="15" s="1"/>
  <c r="AN130" i="15"/>
  <c r="AO130" i="15"/>
  <c r="AP130" i="15" s="1"/>
  <c r="AJ77" i="15"/>
  <c r="AK77" i="15"/>
  <c r="AL77" i="15" s="1"/>
  <c r="P95" i="15"/>
  <c r="Q95" i="15"/>
  <c r="R95" i="15" s="1"/>
  <c r="AR95" i="15"/>
  <c r="AS95" i="15"/>
  <c r="AT95" i="15" s="1"/>
  <c r="H98" i="15"/>
  <c r="I98" i="15"/>
  <c r="J98" i="15" s="1"/>
  <c r="AV86" i="15"/>
  <c r="AW86" i="15"/>
  <c r="AX86" i="15" s="1"/>
  <c r="I92" i="15"/>
  <c r="J92" i="15" s="1"/>
  <c r="H92" i="15"/>
  <c r="AN86" i="15"/>
  <c r="AO86" i="15"/>
  <c r="AP86" i="15" s="1"/>
  <c r="AV171" i="15"/>
  <c r="AW171" i="15"/>
  <c r="AX171" i="15" s="1"/>
  <c r="AW132" i="15"/>
  <c r="AX132" i="15" s="1"/>
  <c r="AV132" i="15"/>
  <c r="AN153" i="15"/>
  <c r="AO153" i="15"/>
  <c r="AP153" i="15" s="1"/>
  <c r="P71" i="15"/>
  <c r="Q71" i="15"/>
  <c r="R71" i="15" s="1"/>
  <c r="AV140" i="15"/>
  <c r="AW140" i="15"/>
  <c r="AX140" i="15" s="1"/>
  <c r="AG73" i="15"/>
  <c r="AH73" i="15" s="1"/>
  <c r="AF73" i="15"/>
  <c r="AF123" i="15"/>
  <c r="AG123" i="15"/>
  <c r="AH123" i="15" s="1"/>
  <c r="AN174" i="15"/>
  <c r="AO174" i="15"/>
  <c r="AP174" i="15" s="1"/>
  <c r="AK65" i="15"/>
  <c r="AL65" i="15" s="1"/>
  <c r="AJ65" i="15"/>
  <c r="AF145" i="15"/>
  <c r="AG145" i="15"/>
  <c r="AH145" i="15" s="1"/>
  <c r="AR120" i="15"/>
  <c r="AS120" i="15"/>
  <c r="AT120" i="15" s="1"/>
  <c r="P150" i="15"/>
  <c r="Q150" i="15"/>
  <c r="R150" i="15" s="1"/>
  <c r="AS63" i="15"/>
  <c r="AT63" i="15" s="1"/>
  <c r="AR63" i="15"/>
  <c r="AN165" i="15"/>
  <c r="AO165" i="15"/>
  <c r="AP165" i="15" s="1"/>
  <c r="AR67" i="15"/>
  <c r="AS67" i="15"/>
  <c r="AT67" i="15" s="1"/>
  <c r="X110" i="15"/>
  <c r="Y110" i="15"/>
  <c r="Z110" i="15" s="1"/>
  <c r="AF176" i="15"/>
  <c r="AG176" i="15"/>
  <c r="AH176" i="15" s="1"/>
  <c r="Y81" i="15"/>
  <c r="Z81" i="15" s="1"/>
  <c r="X81" i="15"/>
  <c r="AF114" i="15"/>
  <c r="AG114" i="15"/>
  <c r="AH114" i="15" s="1"/>
  <c r="P106" i="15"/>
  <c r="Q106" i="15"/>
  <c r="R106" i="15" s="1"/>
  <c r="Y152" i="15"/>
  <c r="Z152" i="15" s="1"/>
  <c r="X152" i="15"/>
  <c r="I88" i="15"/>
  <c r="J88" i="15" s="1"/>
  <c r="H88" i="15"/>
  <c r="AO111" i="15"/>
  <c r="AP111" i="15" s="1"/>
  <c r="AN111" i="15"/>
  <c r="X141" i="15"/>
  <c r="Y141" i="15"/>
  <c r="Z141" i="15" s="1"/>
  <c r="X91" i="15"/>
  <c r="Y91" i="15"/>
  <c r="Z91" i="15" s="1"/>
  <c r="AK152" i="15"/>
  <c r="AL152" i="15" s="1"/>
  <c r="AJ152" i="15"/>
  <c r="AN126" i="15"/>
  <c r="AO126" i="15"/>
  <c r="AP126" i="15" s="1"/>
  <c r="AR86" i="15"/>
  <c r="AS86" i="15"/>
  <c r="AT86" i="15" s="1"/>
  <c r="H169" i="15"/>
  <c r="I169" i="15"/>
  <c r="J169" i="15" s="1"/>
  <c r="AS94" i="15"/>
  <c r="AT94" i="15" s="1"/>
  <c r="AR94" i="15"/>
  <c r="I84" i="15"/>
  <c r="J84" i="15" s="1"/>
  <c r="H84" i="15"/>
  <c r="AV162" i="15"/>
  <c r="AW162" i="15"/>
  <c r="AX162" i="15" s="1"/>
  <c r="AN85" i="15"/>
  <c r="AO85" i="15"/>
  <c r="AP85" i="15" s="1"/>
  <c r="AF109" i="15"/>
  <c r="AG109" i="15"/>
  <c r="AH109" i="15" s="1"/>
  <c r="P173" i="15"/>
  <c r="Q173" i="15"/>
  <c r="R173" i="15" s="1"/>
  <c r="AV91" i="15"/>
  <c r="AW91" i="15"/>
  <c r="AX91" i="15" s="1"/>
  <c r="AJ157" i="15"/>
  <c r="AK157" i="15"/>
  <c r="AL157" i="15" s="1"/>
  <c r="AV169" i="15"/>
  <c r="AW169" i="15"/>
  <c r="AX169" i="15" s="1"/>
  <c r="AR92" i="15"/>
  <c r="AS92" i="15"/>
  <c r="AT92" i="15" s="1"/>
  <c r="P165" i="15"/>
  <c r="Q165" i="15"/>
  <c r="R165" i="15" s="1"/>
  <c r="AR93" i="15"/>
  <c r="AS93" i="15"/>
  <c r="AT93" i="15" s="1"/>
  <c r="AG119" i="15"/>
  <c r="AH119" i="15" s="1"/>
  <c r="AF119" i="15"/>
  <c r="H85" i="15"/>
  <c r="I85" i="15"/>
  <c r="J85" i="15" s="1"/>
  <c r="AN68" i="15"/>
  <c r="AO68" i="15"/>
  <c r="AP68" i="15" s="1"/>
  <c r="Q87" i="15"/>
  <c r="R87" i="15" s="1"/>
  <c r="P87" i="15"/>
  <c r="AW108" i="15"/>
  <c r="AX108" i="15" s="1"/>
  <c r="AV108" i="15"/>
  <c r="AN87" i="15"/>
  <c r="AO87" i="15"/>
  <c r="AP87" i="15" s="1"/>
  <c r="I162" i="15"/>
  <c r="J162" i="15" s="1"/>
  <c r="H162" i="15"/>
  <c r="AW79" i="15"/>
  <c r="AX79" i="15" s="1"/>
  <c r="AV79" i="15"/>
  <c r="AJ122" i="15"/>
  <c r="AK122" i="15"/>
  <c r="AL122" i="15" s="1"/>
  <c r="AV130" i="15"/>
  <c r="AW130" i="15"/>
  <c r="AX130" i="15" s="1"/>
  <c r="AJ62" i="15"/>
  <c r="AK62" i="15"/>
  <c r="AL62" i="15" s="1"/>
  <c r="AG95" i="15"/>
  <c r="AH95" i="15" s="1"/>
  <c r="AF95" i="15"/>
  <c r="AR169" i="15"/>
  <c r="AS169" i="15"/>
  <c r="AT169" i="15" s="1"/>
  <c r="AG90" i="15"/>
  <c r="AH90" i="15" s="1"/>
  <c r="AF90" i="15"/>
  <c r="AG154" i="15"/>
  <c r="AH154" i="15" s="1"/>
  <c r="AF154" i="15"/>
  <c r="X117" i="15"/>
  <c r="Y117" i="15"/>
  <c r="Z117" i="15" s="1"/>
  <c r="H139" i="15"/>
  <c r="I139" i="15"/>
  <c r="J139" i="15" s="1"/>
  <c r="AF120" i="15"/>
  <c r="AG120" i="15"/>
  <c r="AH120" i="15" s="1"/>
  <c r="AW146" i="15"/>
  <c r="AX146" i="15" s="1"/>
  <c r="AV146" i="15"/>
  <c r="AJ137" i="15"/>
  <c r="AK137" i="15"/>
  <c r="AL137" i="15" s="1"/>
  <c r="Y146" i="15"/>
  <c r="Z146" i="15" s="1"/>
  <c r="X146" i="15"/>
  <c r="I77" i="15"/>
  <c r="J77" i="15" s="1"/>
  <c r="H77" i="15"/>
  <c r="AO59" i="15"/>
  <c r="AP59" i="15" s="1"/>
  <c r="AN59" i="15"/>
  <c r="AJ140" i="15"/>
  <c r="AK140" i="15"/>
  <c r="AL140" i="15" s="1"/>
  <c r="I138" i="15"/>
  <c r="J138" i="15" s="1"/>
  <c r="H138" i="15"/>
  <c r="AK73" i="15"/>
  <c r="AL73" i="15" s="1"/>
  <c r="AJ73" i="15"/>
  <c r="X121" i="15"/>
  <c r="Y121" i="15"/>
  <c r="Z121" i="15" s="1"/>
  <c r="AR147" i="15"/>
  <c r="AS147" i="15"/>
  <c r="AT147" i="15" s="1"/>
  <c r="AF157" i="15"/>
  <c r="AG157" i="15"/>
  <c r="AH157" i="15" s="1"/>
  <c r="X72" i="15"/>
  <c r="Y72" i="15"/>
  <c r="Z72" i="15" s="1"/>
  <c r="H168" i="15"/>
  <c r="I168" i="15"/>
  <c r="J168" i="15" s="1"/>
  <c r="H60" i="15"/>
  <c r="I60" i="15"/>
  <c r="J60" i="15" s="1"/>
  <c r="AN103" i="15"/>
  <c r="AO103" i="15"/>
  <c r="AP103" i="15" s="1"/>
  <c r="X164" i="15"/>
  <c r="Y164" i="15"/>
  <c r="Z164" i="15" s="1"/>
  <c r="Q163" i="15"/>
  <c r="R163" i="15" s="1"/>
  <c r="P163" i="15"/>
  <c r="P164" i="15"/>
  <c r="Q164" i="15"/>
  <c r="R164" i="15" s="1"/>
  <c r="P130" i="15"/>
  <c r="Q130" i="15"/>
  <c r="R130" i="15" s="1"/>
  <c r="AF174" i="15"/>
  <c r="AG174" i="15"/>
  <c r="AH174" i="15" s="1"/>
  <c r="AJ163" i="15"/>
  <c r="AK163" i="15"/>
  <c r="AL163" i="15" s="1"/>
  <c r="AN93" i="15"/>
  <c r="AO93" i="15"/>
  <c r="AP93" i="15" s="1"/>
  <c r="AR167" i="15"/>
  <c r="AS167" i="15"/>
  <c r="AT167" i="15" s="1"/>
  <c r="Y84" i="15"/>
  <c r="Z84" i="15" s="1"/>
  <c r="X84" i="15"/>
  <c r="AR58" i="15"/>
  <c r="AS58" i="15"/>
  <c r="AT58" i="15" s="1"/>
  <c r="AV158" i="15"/>
  <c r="AW158" i="15"/>
  <c r="AX158" i="15" s="1"/>
  <c r="P107" i="15"/>
  <c r="Q107" i="15"/>
  <c r="R107" i="15" s="1"/>
  <c r="I100" i="15"/>
  <c r="J100" i="15" s="1"/>
  <c r="H100" i="15"/>
  <c r="AF105" i="15"/>
  <c r="AG105" i="15"/>
  <c r="AH105" i="15" s="1"/>
  <c r="Q132" i="15"/>
  <c r="R132" i="15" s="1"/>
  <c r="P132" i="15"/>
  <c r="AF94" i="15"/>
  <c r="AG94" i="15"/>
  <c r="AH94" i="15" s="1"/>
  <c r="Q122" i="15"/>
  <c r="R122" i="15" s="1"/>
  <c r="P122" i="15"/>
  <c r="P79" i="15"/>
  <c r="Q79" i="15"/>
  <c r="R79" i="15" s="1"/>
  <c r="AF106" i="15"/>
  <c r="AG106" i="15"/>
  <c r="AH106" i="15" s="1"/>
  <c r="X143" i="15"/>
  <c r="Y143" i="15"/>
  <c r="Z143" i="15" s="1"/>
  <c r="AK69" i="15"/>
  <c r="AL69" i="15" s="1"/>
  <c r="AJ69" i="15"/>
  <c r="D168" i="15"/>
  <c r="E168" i="15"/>
  <c r="F168" i="15" s="1"/>
  <c r="D64" i="15"/>
  <c r="E64" i="15"/>
  <c r="F64" i="15" s="1"/>
  <c r="D161" i="15"/>
  <c r="E161" i="15"/>
  <c r="F161" i="15" s="1"/>
  <c r="E115" i="15"/>
  <c r="F115" i="15" s="1"/>
  <c r="D115" i="15"/>
  <c r="D72" i="15"/>
  <c r="E72" i="15"/>
  <c r="F72" i="15" s="1"/>
  <c r="D159" i="15"/>
  <c r="E159" i="15"/>
  <c r="F159" i="15" s="1"/>
  <c r="D59" i="15"/>
  <c r="E59" i="15"/>
  <c r="F59" i="15" s="1"/>
  <c r="E71" i="15"/>
  <c r="F71" i="15" s="1"/>
  <c r="D71" i="15"/>
  <c r="D154" i="15"/>
  <c r="E154" i="15"/>
  <c r="F154" i="15" s="1"/>
  <c r="D172" i="15"/>
  <c r="E172" i="15"/>
  <c r="F172" i="15" s="1"/>
  <c r="D132" i="15"/>
  <c r="E132" i="15"/>
  <c r="F132" i="15" s="1"/>
  <c r="D60" i="15"/>
  <c r="E60" i="15"/>
  <c r="F60" i="15" s="1"/>
  <c r="D109" i="15"/>
  <c r="E109" i="15"/>
  <c r="F109" i="15" s="1"/>
  <c r="D175" i="15"/>
  <c r="E175" i="15"/>
  <c r="F175" i="15" s="1"/>
  <c r="E162" i="15"/>
  <c r="F162" i="15" s="1"/>
  <c r="D162" i="15"/>
  <c r="M142" i="15"/>
  <c r="N142" i="15" s="1"/>
  <c r="L142" i="15"/>
  <c r="L163" i="15"/>
  <c r="M163" i="15"/>
  <c r="N163" i="15" s="1"/>
  <c r="L161" i="15"/>
  <c r="M161" i="15"/>
  <c r="N161" i="15" s="1"/>
  <c r="M158" i="15"/>
  <c r="N158" i="15" s="1"/>
  <c r="L158" i="15"/>
  <c r="L137" i="15"/>
  <c r="M137" i="15"/>
  <c r="N137" i="15" s="1"/>
  <c r="M144" i="15"/>
  <c r="N144" i="15" s="1"/>
  <c r="L144" i="15"/>
  <c r="L116" i="15"/>
  <c r="M116" i="15"/>
  <c r="N116" i="15" s="1"/>
  <c r="L124" i="15"/>
  <c r="M124" i="15"/>
  <c r="N124" i="15" s="1"/>
  <c r="L120" i="15"/>
  <c r="M120" i="15"/>
  <c r="N120" i="15" s="1"/>
  <c r="L97" i="15"/>
  <c r="M97" i="15"/>
  <c r="N97" i="15" s="1"/>
  <c r="L95" i="15"/>
  <c r="M95" i="15"/>
  <c r="N95" i="15" s="1"/>
  <c r="L91" i="15"/>
  <c r="M91" i="15"/>
  <c r="N91" i="15" s="1"/>
  <c r="L80" i="15"/>
  <c r="M80" i="15"/>
  <c r="N80" i="15" s="1"/>
  <c r="L76" i="15"/>
  <c r="M76" i="15"/>
  <c r="N76" i="15" s="1"/>
  <c r="L68" i="15"/>
  <c r="M68" i="15"/>
  <c r="N68" i="15" s="1"/>
  <c r="AC139" i="15"/>
  <c r="AD139" i="15" s="1"/>
  <c r="AB139" i="15"/>
  <c r="T157" i="15"/>
  <c r="U157" i="15"/>
  <c r="V157" i="15" s="1"/>
  <c r="T78" i="15"/>
  <c r="U78" i="15"/>
  <c r="V78" i="15" s="1"/>
  <c r="U152" i="15"/>
  <c r="V152" i="15" s="1"/>
  <c r="T152" i="15"/>
  <c r="AR163" i="15"/>
  <c r="AS163" i="15"/>
  <c r="AT163" i="15" s="1"/>
  <c r="AF139" i="15"/>
  <c r="AG139" i="15"/>
  <c r="AH139" i="15" s="1"/>
  <c r="AR75" i="15"/>
  <c r="AS75" i="15"/>
  <c r="AT75" i="15" s="1"/>
  <c r="AG111" i="15"/>
  <c r="AH111" i="15" s="1"/>
  <c r="AF111" i="15"/>
  <c r="AN122" i="15"/>
  <c r="AO122" i="15"/>
  <c r="AP122" i="15" s="1"/>
  <c r="P152" i="15"/>
  <c r="Q152" i="15"/>
  <c r="R152" i="15" s="1"/>
  <c r="AK142" i="15"/>
  <c r="AL142" i="15" s="1"/>
  <c r="AJ142" i="15"/>
  <c r="I81" i="15"/>
  <c r="J81" i="15" s="1"/>
  <c r="H81" i="15"/>
  <c r="I117" i="15"/>
  <c r="J117" i="15" s="1"/>
  <c r="H117" i="15"/>
  <c r="AV176" i="15"/>
  <c r="AW176" i="15"/>
  <c r="AX176" i="15" s="1"/>
  <c r="AN155" i="15"/>
  <c r="AO155" i="15"/>
  <c r="AP155" i="15" s="1"/>
  <c r="X104" i="15"/>
  <c r="Y104" i="15"/>
  <c r="Z104" i="15" s="1"/>
  <c r="AF165" i="15"/>
  <c r="AG165" i="15"/>
  <c r="AH165" i="15" s="1"/>
  <c r="L108" i="15"/>
  <c r="M108" i="15"/>
  <c r="N108" i="15" s="1"/>
  <c r="T145" i="15"/>
  <c r="U145" i="15"/>
  <c r="V145" i="15" s="1"/>
  <c r="U139" i="15"/>
  <c r="V139" i="15" s="1"/>
  <c r="T139" i="15"/>
  <c r="AB83" i="15"/>
  <c r="AC83" i="15"/>
  <c r="AD83" i="15" s="1"/>
  <c r="T124" i="15"/>
  <c r="U124" i="15"/>
  <c r="V124" i="15" s="1"/>
  <c r="AB96" i="15"/>
  <c r="AC96" i="15"/>
  <c r="AD96" i="15" s="1"/>
  <c r="AB122" i="15"/>
  <c r="AC122" i="15"/>
  <c r="AD122" i="15" s="1"/>
  <c r="T133" i="15"/>
  <c r="U133" i="15"/>
  <c r="V133" i="15" s="1"/>
  <c r="AB159" i="15"/>
  <c r="AC159" i="15"/>
  <c r="AD159" i="15" s="1"/>
  <c r="U79" i="15"/>
  <c r="V79" i="15" s="1"/>
  <c r="T79" i="15"/>
  <c r="U131" i="15"/>
  <c r="V131" i="15" s="1"/>
  <c r="T131" i="15"/>
  <c r="T135" i="15"/>
  <c r="U135" i="15"/>
  <c r="V135" i="15" s="1"/>
  <c r="T80" i="15"/>
  <c r="U80" i="15"/>
  <c r="V80" i="15" s="1"/>
  <c r="T148" i="15"/>
  <c r="U148" i="15"/>
  <c r="V148" i="15" s="1"/>
  <c r="T174" i="15"/>
  <c r="U174" i="15"/>
  <c r="V174" i="15" s="1"/>
  <c r="AB126" i="15"/>
  <c r="AC126" i="15"/>
  <c r="AD126" i="15" s="1"/>
  <c r="AC168" i="15"/>
  <c r="AD168" i="15" s="1"/>
  <c r="AB168" i="15"/>
  <c r="T111" i="15"/>
  <c r="U111" i="15"/>
  <c r="V111" i="15" s="1"/>
  <c r="U88" i="15"/>
  <c r="V88" i="15" s="1"/>
  <c r="T88" i="15"/>
  <c r="AC77" i="15"/>
  <c r="AD77" i="15" s="1"/>
  <c r="AB77" i="15"/>
  <c r="T112" i="15"/>
  <c r="U112" i="15"/>
  <c r="V112" i="15" s="1"/>
  <c r="T164" i="15"/>
  <c r="U164" i="15"/>
  <c r="V164" i="15" s="1"/>
  <c r="AB68" i="15"/>
  <c r="AC68" i="15"/>
  <c r="AD68" i="15" s="1"/>
  <c r="AB110" i="15"/>
  <c r="AC110" i="15"/>
  <c r="AD110" i="15" s="1"/>
  <c r="AC144" i="15"/>
  <c r="AD144" i="15" s="1"/>
  <c r="AB144" i="15"/>
  <c r="AB173" i="15"/>
  <c r="AC173" i="15"/>
  <c r="AD173" i="15" s="1"/>
  <c r="U101" i="15"/>
  <c r="V101" i="15" s="1"/>
  <c r="T101" i="15"/>
  <c r="T110" i="15"/>
  <c r="U110" i="15"/>
  <c r="V110" i="15" s="1"/>
  <c r="T163" i="15"/>
  <c r="U163" i="15"/>
  <c r="V163" i="15" s="1"/>
  <c r="AB67" i="15"/>
  <c r="AC67" i="15"/>
  <c r="AD67" i="15" s="1"/>
  <c r="AB157" i="15"/>
  <c r="AC157" i="15"/>
  <c r="AD157" i="15" s="1"/>
  <c r="H101" i="15"/>
  <c r="I101" i="15"/>
  <c r="J101" i="15" s="1"/>
  <c r="AG77" i="15"/>
  <c r="AH77" i="15" s="1"/>
  <c r="AF77" i="15"/>
  <c r="AJ105" i="15"/>
  <c r="AK105" i="15"/>
  <c r="AL105" i="15" s="1"/>
  <c r="AO138" i="15"/>
  <c r="AP138" i="15" s="1"/>
  <c r="AN138" i="15"/>
  <c r="AN145" i="15"/>
  <c r="AO145" i="15"/>
  <c r="AP145" i="15" s="1"/>
  <c r="AN91" i="15"/>
  <c r="AO91" i="15"/>
  <c r="AP91" i="15" s="1"/>
  <c r="AG65" i="15"/>
  <c r="AH65" i="15" s="1"/>
  <c r="AF65" i="15"/>
  <c r="AW67" i="15"/>
  <c r="AX67" i="15" s="1"/>
  <c r="AV67" i="15"/>
  <c r="AS150" i="15"/>
  <c r="AT150" i="15" s="1"/>
  <c r="AR150" i="15"/>
  <c r="H99" i="15"/>
  <c r="I99" i="15"/>
  <c r="J99" i="15" s="1"/>
  <c r="AJ67" i="15"/>
  <c r="AK67" i="15"/>
  <c r="AL67" i="15" s="1"/>
  <c r="H160" i="15"/>
  <c r="I160" i="15"/>
  <c r="J160" i="15" s="1"/>
  <c r="AN106" i="15"/>
  <c r="AO106" i="15"/>
  <c r="AP106" i="15" s="1"/>
  <c r="AN109" i="15"/>
  <c r="AO109" i="15"/>
  <c r="AP109" i="15" s="1"/>
  <c r="H86" i="15"/>
  <c r="I86" i="15"/>
  <c r="J86" i="15" s="1"/>
  <c r="I111" i="15"/>
  <c r="J111" i="15" s="1"/>
  <c r="H111" i="15"/>
  <c r="AF169" i="15"/>
  <c r="AG169" i="15"/>
  <c r="AH169" i="15" s="1"/>
  <c r="Q75" i="15"/>
  <c r="R75" i="15" s="1"/>
  <c r="P75" i="15"/>
  <c r="AJ175" i="15"/>
  <c r="AK175" i="15"/>
  <c r="AL175" i="15" s="1"/>
  <c r="P104" i="15"/>
  <c r="Q104" i="15"/>
  <c r="R104" i="15" s="1"/>
  <c r="AR108" i="15"/>
  <c r="AS108" i="15"/>
  <c r="AT108" i="15" s="1"/>
  <c r="H165" i="15"/>
  <c r="I165" i="15"/>
  <c r="J165" i="15" s="1"/>
  <c r="AS139" i="15"/>
  <c r="AT139" i="15" s="1"/>
  <c r="AR139" i="15"/>
  <c r="AV74" i="15"/>
  <c r="AW74" i="15"/>
  <c r="AX74" i="15" s="1"/>
  <c r="AS158" i="15"/>
  <c r="AT158" i="15" s="1"/>
  <c r="AR158" i="15"/>
  <c r="X158" i="15"/>
  <c r="Y158" i="15"/>
  <c r="Z158" i="15" s="1"/>
  <c r="AV144" i="15"/>
  <c r="AW144" i="15"/>
  <c r="AX144" i="15" s="1"/>
  <c r="AO97" i="15"/>
  <c r="AP97" i="15" s="1"/>
  <c r="AN97" i="15"/>
  <c r="AO175" i="15"/>
  <c r="AP175" i="15" s="1"/>
  <c r="AN175" i="15"/>
  <c r="AG67" i="15"/>
  <c r="AH67" i="15" s="1"/>
  <c r="AF67" i="15"/>
  <c r="I105" i="15"/>
  <c r="J105" i="15" s="1"/>
  <c r="H105" i="15"/>
  <c r="I69" i="15"/>
  <c r="J69" i="15" s="1"/>
  <c r="H69" i="15"/>
  <c r="AN147" i="15"/>
  <c r="AO147" i="15"/>
  <c r="AP147" i="15" s="1"/>
  <c r="AV58" i="15"/>
  <c r="AW58" i="15"/>
  <c r="AX58" i="15" s="1"/>
  <c r="Y113" i="15"/>
  <c r="Z113" i="15" s="1"/>
  <c r="X113" i="15"/>
  <c r="AK144" i="15"/>
  <c r="AL144" i="15" s="1"/>
  <c r="AJ144" i="15"/>
  <c r="AO61" i="15"/>
  <c r="AP61" i="15" s="1"/>
  <c r="AN61" i="15"/>
  <c r="AR64" i="15"/>
  <c r="AS64" i="15"/>
  <c r="AT64" i="15" s="1"/>
  <c r="AG61" i="15"/>
  <c r="AH61" i="15" s="1"/>
  <c r="AF61" i="15"/>
  <c r="AS137" i="15"/>
  <c r="AT137" i="15" s="1"/>
  <c r="AR137" i="15"/>
  <c r="P151" i="15"/>
  <c r="Q151" i="15"/>
  <c r="R151" i="15" s="1"/>
  <c r="AS85" i="15"/>
  <c r="AT85" i="15" s="1"/>
  <c r="AR85" i="15"/>
  <c r="Q141" i="15"/>
  <c r="R141" i="15" s="1"/>
  <c r="P141" i="15"/>
  <c r="AW72" i="15"/>
  <c r="AX72" i="15" s="1"/>
  <c r="AV72" i="15"/>
  <c r="Q97" i="15"/>
  <c r="R97" i="15" s="1"/>
  <c r="P97" i="15"/>
  <c r="AN82" i="15"/>
  <c r="AO82" i="15"/>
  <c r="AP82" i="15" s="1"/>
  <c r="AV83" i="15"/>
  <c r="AW83" i="15"/>
  <c r="AX83" i="15" s="1"/>
  <c r="Y167" i="15"/>
  <c r="Z167" i="15" s="1"/>
  <c r="X167" i="15"/>
  <c r="AG156" i="15"/>
  <c r="AH156" i="15" s="1"/>
  <c r="AF156" i="15"/>
  <c r="AF79" i="15"/>
  <c r="AG79" i="15"/>
  <c r="AH79" i="15" s="1"/>
  <c r="AJ132" i="15"/>
  <c r="AK132" i="15"/>
  <c r="AL132" i="15" s="1"/>
  <c r="H63" i="15"/>
  <c r="I63" i="15"/>
  <c r="J63" i="15" s="1"/>
  <c r="AK113" i="15"/>
  <c r="AL113" i="15" s="1"/>
  <c r="AJ113" i="15"/>
  <c r="I135" i="15"/>
  <c r="J135" i="15" s="1"/>
  <c r="H135" i="15"/>
  <c r="AK115" i="15"/>
  <c r="AL115" i="15" s="1"/>
  <c r="AJ115" i="15"/>
  <c r="AV62" i="15"/>
  <c r="AW62" i="15"/>
  <c r="AX62" i="15" s="1"/>
  <c r="AS101" i="15"/>
  <c r="AT101" i="15" s="1"/>
  <c r="AR101" i="15"/>
  <c r="AR148" i="15"/>
  <c r="AS148" i="15"/>
  <c r="AT148" i="15" s="1"/>
  <c r="Q88" i="15"/>
  <c r="R88" i="15" s="1"/>
  <c r="P88" i="15"/>
  <c r="AJ169" i="15"/>
  <c r="AK169" i="15"/>
  <c r="AL169" i="15" s="1"/>
  <c r="AO79" i="15"/>
  <c r="AP79" i="15" s="1"/>
  <c r="AN79" i="15"/>
  <c r="AV120" i="15"/>
  <c r="AW120" i="15"/>
  <c r="AX120" i="15" s="1"/>
  <c r="X63" i="15"/>
  <c r="Y63" i="15"/>
  <c r="Z63" i="15" s="1"/>
  <c r="AK150" i="15"/>
  <c r="AL150" i="15" s="1"/>
  <c r="AJ150" i="15"/>
  <c r="AW61" i="15"/>
  <c r="AX61" i="15" s="1"/>
  <c r="AV61" i="15"/>
  <c r="AR134" i="15"/>
  <c r="AS134" i="15"/>
  <c r="AT134" i="15" s="1"/>
  <c r="AF122" i="15"/>
  <c r="AG122" i="15"/>
  <c r="AH122" i="15" s="1"/>
  <c r="Y124" i="15"/>
  <c r="Z124" i="15" s="1"/>
  <c r="X124" i="15"/>
  <c r="AN158" i="15"/>
  <c r="AO158" i="15"/>
  <c r="AP158" i="15" s="1"/>
  <c r="AV82" i="15"/>
  <c r="AW82" i="15"/>
  <c r="AX82" i="15" s="1"/>
  <c r="Q65" i="15"/>
  <c r="R65" i="15" s="1"/>
  <c r="P65" i="15"/>
  <c r="AG175" i="15"/>
  <c r="AH175" i="15" s="1"/>
  <c r="AF175" i="15"/>
  <c r="AF83" i="15"/>
  <c r="AG83" i="15"/>
  <c r="AH83" i="15" s="1"/>
  <c r="AV164" i="15"/>
  <c r="AW164" i="15"/>
  <c r="AX164" i="15" s="1"/>
  <c r="AW138" i="15"/>
  <c r="AX138" i="15" s="1"/>
  <c r="AV138" i="15"/>
  <c r="AG75" i="15"/>
  <c r="AH75" i="15" s="1"/>
  <c r="AF75" i="15"/>
  <c r="AJ165" i="15"/>
  <c r="AK165" i="15"/>
  <c r="AL165" i="15" s="1"/>
  <c r="P123" i="15"/>
  <c r="Q123" i="15"/>
  <c r="R123" i="15" s="1"/>
  <c r="AR130" i="15"/>
  <c r="AS130" i="15"/>
  <c r="AT130" i="15" s="1"/>
  <c r="X150" i="15"/>
  <c r="Y150" i="15"/>
  <c r="Z150" i="15" s="1"/>
  <c r="AR109" i="15"/>
  <c r="AS109" i="15"/>
  <c r="AT109" i="15" s="1"/>
  <c r="AW92" i="15"/>
  <c r="AX92" i="15" s="1"/>
  <c r="AV92" i="15"/>
  <c r="P96" i="15"/>
  <c r="Q96" i="15"/>
  <c r="R96" i="15" s="1"/>
  <c r="H66" i="15"/>
  <c r="I66" i="15"/>
  <c r="J66" i="15" s="1"/>
  <c r="AF71" i="15"/>
  <c r="AG71" i="15"/>
  <c r="AH71" i="15" s="1"/>
  <c r="P171" i="15"/>
  <c r="Q171" i="15"/>
  <c r="R171" i="15" s="1"/>
  <c r="AO80" i="15"/>
  <c r="AP80" i="15" s="1"/>
  <c r="AN80" i="15"/>
  <c r="AS71" i="15"/>
  <c r="AT71" i="15" s="1"/>
  <c r="AR71" i="15"/>
  <c r="AV94" i="15"/>
  <c r="AW94" i="15"/>
  <c r="AX94" i="15" s="1"/>
  <c r="H79" i="15"/>
  <c r="I79" i="15"/>
  <c r="J79" i="15" s="1"/>
  <c r="Y59" i="15"/>
  <c r="Z59" i="15" s="1"/>
  <c r="X59" i="15"/>
  <c r="AJ173" i="15"/>
  <c r="AK173" i="15"/>
  <c r="AL173" i="15" s="1"/>
  <c r="H145" i="15"/>
  <c r="I145" i="15"/>
  <c r="J145" i="15" s="1"/>
  <c r="AJ66" i="15"/>
  <c r="AK66" i="15"/>
  <c r="AL66" i="15" s="1"/>
  <c r="P134" i="15"/>
  <c r="Q134" i="15"/>
  <c r="R134" i="15" s="1"/>
  <c r="AR125" i="15"/>
  <c r="AS125" i="15"/>
  <c r="AT125" i="15" s="1"/>
  <c r="AV98" i="15"/>
  <c r="AW98" i="15"/>
  <c r="AX98" i="15" s="1"/>
  <c r="X86" i="15"/>
  <c r="Y86" i="15"/>
  <c r="Z86" i="15" s="1"/>
  <c r="AO148" i="15"/>
  <c r="AP148" i="15" s="1"/>
  <c r="AN148" i="15"/>
  <c r="AV142" i="15"/>
  <c r="AW142" i="15"/>
  <c r="AX142" i="15" s="1"/>
  <c r="AN66" i="15"/>
  <c r="AO66" i="15"/>
  <c r="AP66" i="15" s="1"/>
  <c r="X142" i="15"/>
  <c r="Y142" i="15"/>
  <c r="Z142" i="15" s="1"/>
  <c r="AR165" i="15"/>
  <c r="AS165" i="15"/>
  <c r="AT165" i="15" s="1"/>
  <c r="Y111" i="15"/>
  <c r="Z111" i="15" s="1"/>
  <c r="X111" i="15"/>
  <c r="X153" i="15"/>
  <c r="Y153" i="15"/>
  <c r="Z153" i="15" s="1"/>
  <c r="AN99" i="15"/>
  <c r="AO99" i="15"/>
  <c r="AP99" i="15" s="1"/>
  <c r="AJ89" i="15"/>
  <c r="AK89" i="15"/>
  <c r="AL89" i="15" s="1"/>
  <c r="H136" i="15"/>
  <c r="I136" i="15"/>
  <c r="J136" i="15" s="1"/>
  <c r="AS155" i="15"/>
  <c r="AT155" i="15" s="1"/>
  <c r="AR155" i="15"/>
  <c r="I141" i="15"/>
  <c r="J141" i="15" s="1"/>
  <c r="H141" i="15"/>
  <c r="AN140" i="15"/>
  <c r="AO140" i="15"/>
  <c r="AP140" i="15" s="1"/>
  <c r="Y97" i="15"/>
  <c r="Z97" i="15" s="1"/>
  <c r="X97" i="15"/>
  <c r="Y132" i="15"/>
  <c r="Z132" i="15" s="1"/>
  <c r="X132" i="15"/>
  <c r="AN83" i="15"/>
  <c r="AO83" i="15"/>
  <c r="AP83" i="15" s="1"/>
  <c r="AV112" i="15"/>
  <c r="AW112" i="15"/>
  <c r="AX112" i="15" s="1"/>
  <c r="AF103" i="15"/>
  <c r="AG103" i="15"/>
  <c r="AH103" i="15" s="1"/>
  <c r="AF101" i="15"/>
  <c r="AG101" i="15"/>
  <c r="AH101" i="15" s="1"/>
  <c r="AW135" i="15"/>
  <c r="AX135" i="15" s="1"/>
  <c r="AV135" i="15"/>
  <c r="X128" i="15"/>
  <c r="Y128" i="15"/>
  <c r="Z128" i="15" s="1"/>
  <c r="AK171" i="15"/>
  <c r="AL171" i="15" s="1"/>
  <c r="AJ171" i="15"/>
  <c r="E143" i="15"/>
  <c r="F143" i="15" s="1"/>
  <c r="D143" i="15"/>
  <c r="E73" i="15"/>
  <c r="F73" i="15" s="1"/>
  <c r="D73" i="15"/>
  <c r="E65" i="15"/>
  <c r="F65" i="15" s="1"/>
  <c r="D65" i="15"/>
  <c r="D80" i="15"/>
  <c r="E80" i="15"/>
  <c r="F80" i="15" s="1"/>
  <c r="D81" i="15"/>
  <c r="E81" i="15"/>
  <c r="F81" i="15" s="1"/>
  <c r="E96" i="15"/>
  <c r="F96" i="15" s="1"/>
  <c r="D96" i="15"/>
  <c r="E88" i="15"/>
  <c r="F88" i="15" s="1"/>
  <c r="D88" i="15"/>
  <c r="E113" i="15"/>
  <c r="F113" i="15" s="1"/>
  <c r="D113" i="15"/>
  <c r="D126" i="15"/>
  <c r="E126" i="15"/>
  <c r="F126" i="15" s="1"/>
  <c r="E78" i="15"/>
  <c r="F78" i="15" s="1"/>
  <c r="D78" i="15"/>
  <c r="D163" i="15"/>
  <c r="E163" i="15"/>
  <c r="F163" i="15" s="1"/>
  <c r="E69" i="15"/>
  <c r="F69" i="15" s="1"/>
  <c r="D69" i="15"/>
  <c r="D148" i="15"/>
  <c r="E148" i="15"/>
  <c r="F148" i="15" s="1"/>
  <c r="D76" i="15"/>
  <c r="E76" i="15"/>
  <c r="F76" i="15" s="1"/>
  <c r="D111" i="15"/>
  <c r="E111" i="15"/>
  <c r="F111" i="15" s="1"/>
  <c r="L170" i="15"/>
  <c r="M170" i="15"/>
  <c r="N170" i="15" s="1"/>
  <c r="L175" i="15"/>
  <c r="M175" i="15"/>
  <c r="N175" i="15" s="1"/>
  <c r="L157" i="15"/>
  <c r="M157" i="15"/>
  <c r="N157" i="15" s="1"/>
  <c r="M150" i="15"/>
  <c r="N150" i="15" s="1"/>
  <c r="L150" i="15"/>
  <c r="L114" i="15"/>
  <c r="M114" i="15"/>
  <c r="N114" i="15" s="1"/>
  <c r="M136" i="15"/>
  <c r="N136" i="15" s="1"/>
  <c r="L136" i="15"/>
  <c r="L110" i="15"/>
  <c r="M110" i="15"/>
  <c r="N110" i="15" s="1"/>
  <c r="L123" i="15"/>
  <c r="M123" i="15"/>
  <c r="N123" i="15" s="1"/>
  <c r="L112" i="15"/>
  <c r="M112" i="15"/>
  <c r="N112" i="15" s="1"/>
  <c r="M101" i="15"/>
  <c r="N101" i="15" s="1"/>
  <c r="L101" i="15"/>
  <c r="L86" i="15"/>
  <c r="M86" i="15"/>
  <c r="N86" i="15" s="1"/>
  <c r="L90" i="15"/>
  <c r="M90" i="15"/>
  <c r="N90" i="15" s="1"/>
  <c r="M79" i="15"/>
  <c r="N79" i="15" s="1"/>
  <c r="L79" i="15"/>
  <c r="M69" i="15"/>
  <c r="N69" i="15" s="1"/>
  <c r="L69" i="15"/>
  <c r="L60" i="15"/>
  <c r="M60" i="15"/>
  <c r="N60" i="15" s="1"/>
  <c r="U73" i="15"/>
  <c r="V73" i="15" s="1"/>
  <c r="T73" i="15"/>
  <c r="U121" i="15"/>
  <c r="V121" i="15" s="1"/>
  <c r="T121" i="15"/>
  <c r="T147" i="15"/>
  <c r="U147" i="15"/>
  <c r="V147" i="15" s="1"/>
  <c r="AB84" i="15"/>
  <c r="AC84" i="15"/>
  <c r="AD84" i="15" s="1"/>
  <c r="X147" i="15"/>
  <c r="Y147" i="15"/>
  <c r="Z147" i="15" s="1"/>
  <c r="P155" i="15"/>
  <c r="Q155" i="15"/>
  <c r="R155" i="15" s="1"/>
  <c r="AF63" i="15"/>
  <c r="AG63" i="15"/>
  <c r="AH63" i="15" s="1"/>
  <c r="AS171" i="15"/>
  <c r="AT171" i="15" s="1"/>
  <c r="AR171" i="15"/>
  <c r="Y134" i="15"/>
  <c r="Z134" i="15" s="1"/>
  <c r="X134" i="15"/>
  <c r="Y65" i="15"/>
  <c r="Z65" i="15" s="1"/>
  <c r="X65" i="15"/>
  <c r="AN125" i="15"/>
  <c r="AO125" i="15"/>
  <c r="AP125" i="15" s="1"/>
  <c r="AJ129" i="15"/>
  <c r="AK129" i="15"/>
  <c r="AL129" i="15" s="1"/>
  <c r="AV68" i="15"/>
  <c r="AW68" i="15"/>
  <c r="AX68" i="15" s="1"/>
  <c r="AK168" i="15"/>
  <c r="AL168" i="15" s="1"/>
  <c r="AJ168" i="15"/>
  <c r="H58" i="15"/>
  <c r="I58" i="15"/>
  <c r="J58" i="15" s="1"/>
  <c r="I127" i="15"/>
  <c r="J127" i="15" s="1"/>
  <c r="H127" i="15"/>
  <c r="P145" i="15"/>
  <c r="Q145" i="15"/>
  <c r="R145" i="15" s="1"/>
  <c r="AN112" i="15"/>
  <c r="AO112" i="15"/>
  <c r="AP112" i="15" s="1"/>
  <c r="AN136" i="15"/>
  <c r="AO136" i="15"/>
  <c r="AP136" i="15" s="1"/>
  <c r="D70" i="15"/>
  <c r="E70" i="15"/>
  <c r="F70" i="15" s="1"/>
  <c r="D100" i="15"/>
  <c r="E100" i="15"/>
  <c r="F100" i="15" s="1"/>
  <c r="D118" i="15"/>
  <c r="E118" i="15"/>
  <c r="F118" i="15" s="1"/>
  <c r="L165" i="15"/>
  <c r="M165" i="15"/>
  <c r="N165" i="15" s="1"/>
  <c r="M131" i="15"/>
  <c r="N131" i="15" s="1"/>
  <c r="L131" i="15"/>
  <c r="L92" i="15"/>
  <c r="M92" i="15"/>
  <c r="N92" i="15" s="1"/>
  <c r="AB87" i="15"/>
  <c r="AC87" i="15"/>
  <c r="AD87" i="15" s="1"/>
  <c r="AB121" i="15"/>
  <c r="AC121" i="15"/>
  <c r="AD121" i="15" s="1"/>
  <c r="AB147" i="15"/>
  <c r="AC147" i="15"/>
  <c r="AD147" i="15" s="1"/>
  <c r="T119" i="15"/>
  <c r="U119" i="15"/>
  <c r="V119" i="15" s="1"/>
  <c r="AB160" i="15"/>
  <c r="AC160" i="15"/>
  <c r="AD160" i="15" s="1"/>
  <c r="T66" i="15"/>
  <c r="U66" i="15"/>
  <c r="V66" i="15" s="1"/>
  <c r="T167" i="15"/>
  <c r="U167" i="15"/>
  <c r="V167" i="15" s="1"/>
  <c r="T141" i="15"/>
  <c r="U141" i="15"/>
  <c r="V141" i="15" s="1"/>
  <c r="T132" i="15"/>
  <c r="U132" i="15"/>
  <c r="V132" i="15" s="1"/>
  <c r="T166" i="15"/>
  <c r="U166" i="15"/>
  <c r="V166" i="15" s="1"/>
  <c r="T103" i="15"/>
  <c r="U103" i="15"/>
  <c r="V103" i="15" s="1"/>
  <c r="U142" i="15"/>
  <c r="V142" i="15" s="1"/>
  <c r="T142" i="15"/>
  <c r="AB82" i="15"/>
  <c r="AC82" i="15"/>
  <c r="AD82" i="15" s="1"/>
  <c r="AB116" i="15"/>
  <c r="AC116" i="15"/>
  <c r="AD116" i="15" s="1"/>
  <c r="T154" i="15"/>
  <c r="U154" i="15"/>
  <c r="V154" i="15" s="1"/>
  <c r="T96" i="15"/>
  <c r="U96" i="15"/>
  <c r="V96" i="15" s="1"/>
  <c r="U156" i="15"/>
  <c r="V156" i="15" s="1"/>
  <c r="T156" i="15"/>
  <c r="AB60" i="15"/>
  <c r="AC60" i="15"/>
  <c r="AD60" i="15" s="1"/>
  <c r="AC79" i="15"/>
  <c r="AD79" i="15" s="1"/>
  <c r="AB79" i="15"/>
  <c r="AB72" i="15"/>
  <c r="AC72" i="15"/>
  <c r="AD72" i="15" s="1"/>
  <c r="AB98" i="15"/>
  <c r="AC98" i="15"/>
  <c r="AD98" i="15" s="1"/>
  <c r="AB132" i="15"/>
  <c r="AC132" i="15"/>
  <c r="AD132" i="15" s="1"/>
  <c r="AC162" i="15"/>
  <c r="AD162" i="15" s="1"/>
  <c r="AB162" i="15"/>
  <c r="T109" i="15"/>
  <c r="U109" i="15"/>
  <c r="V109" i="15" s="1"/>
  <c r="T86" i="15"/>
  <c r="U86" i="15"/>
  <c r="V86" i="15" s="1"/>
  <c r="T151" i="15"/>
  <c r="U151" i="15"/>
  <c r="V151" i="15" s="1"/>
  <c r="AC71" i="15"/>
  <c r="AD71" i="15" s="1"/>
  <c r="AB71" i="15"/>
  <c r="AB105" i="15"/>
  <c r="AC105" i="15"/>
  <c r="AD105" i="15" s="1"/>
  <c r="AC131" i="15"/>
  <c r="AD131" i="15" s="1"/>
  <c r="AB131" i="15"/>
  <c r="AB93" i="15"/>
  <c r="AC93" i="15"/>
  <c r="AD93" i="15" s="1"/>
  <c r="P105" i="15"/>
  <c r="Q105" i="15"/>
  <c r="R105" i="15" s="1"/>
  <c r="AR100" i="15"/>
  <c r="AS100" i="15"/>
  <c r="AT100" i="15" s="1"/>
  <c r="AF115" i="15"/>
  <c r="AG115" i="15"/>
  <c r="AH115" i="15" s="1"/>
  <c r="AJ91" i="15"/>
  <c r="AK91" i="15"/>
  <c r="AL91" i="15" s="1"/>
  <c r="AJ64" i="15"/>
  <c r="AK64" i="15"/>
  <c r="AL64" i="15" s="1"/>
  <c r="AO119" i="15"/>
  <c r="AP119" i="15" s="1"/>
  <c r="AN119" i="15"/>
  <c r="Y160" i="15"/>
  <c r="Z160" i="15" s="1"/>
  <c r="X160" i="15"/>
  <c r="Y92" i="15"/>
  <c r="Z92" i="15" s="1"/>
  <c r="X92" i="15"/>
  <c r="AK63" i="15"/>
  <c r="AL63" i="15" s="1"/>
  <c r="AJ63" i="15"/>
  <c r="I59" i="15"/>
  <c r="J59" i="15" s="1"/>
  <c r="H59" i="15"/>
  <c r="AJ170" i="15"/>
  <c r="AK170" i="15"/>
  <c r="AL170" i="15" s="1"/>
  <c r="AN169" i="15"/>
  <c r="AO169" i="15"/>
  <c r="AP169" i="15" s="1"/>
  <c r="AV117" i="15"/>
  <c r="AW117" i="15"/>
  <c r="AX117" i="15" s="1"/>
  <c r="X82" i="15"/>
  <c r="Y82" i="15"/>
  <c r="Z82" i="15" s="1"/>
  <c r="P83" i="15"/>
  <c r="Q83" i="15"/>
  <c r="R83" i="15" s="1"/>
  <c r="AG167" i="15"/>
  <c r="AH167" i="15" s="1"/>
  <c r="AF167" i="15"/>
  <c r="H82" i="15"/>
  <c r="I82" i="15"/>
  <c r="J82" i="15" s="1"/>
  <c r="AN94" i="15"/>
  <c r="AO94" i="15"/>
  <c r="AP94" i="15" s="1"/>
  <c r="AF117" i="15"/>
  <c r="AG117" i="15"/>
  <c r="AH117" i="15" s="1"/>
  <c r="Q78" i="15"/>
  <c r="R78" i="15" s="1"/>
  <c r="P78" i="15"/>
  <c r="AJ127" i="15"/>
  <c r="AK127" i="15"/>
  <c r="AL127" i="15" s="1"/>
  <c r="AV77" i="15"/>
  <c r="AW77" i="15"/>
  <c r="AX77" i="15" s="1"/>
  <c r="AR159" i="15"/>
  <c r="AS159" i="15"/>
  <c r="AT159" i="15" s="1"/>
  <c r="P77" i="15"/>
  <c r="Q77" i="15"/>
  <c r="R77" i="15" s="1"/>
  <c r="AR160" i="15"/>
  <c r="AS160" i="15"/>
  <c r="AT160" i="15" s="1"/>
  <c r="AV125" i="15"/>
  <c r="AW125" i="15"/>
  <c r="AX125" i="15" s="1"/>
  <c r="AS69" i="15"/>
  <c r="AT69" i="15" s="1"/>
  <c r="AR69" i="15"/>
  <c r="AF170" i="15"/>
  <c r="AG170" i="15"/>
  <c r="AH170" i="15" s="1"/>
  <c r="AO162" i="15"/>
  <c r="AP162" i="15" s="1"/>
  <c r="AN162" i="15"/>
  <c r="P168" i="15"/>
  <c r="Q168" i="15"/>
  <c r="R168" i="15" s="1"/>
  <c r="AW116" i="15"/>
  <c r="AX116" i="15" s="1"/>
  <c r="AV116" i="15"/>
  <c r="Y163" i="15"/>
  <c r="Z163" i="15" s="1"/>
  <c r="X163" i="15"/>
  <c r="AN101" i="15"/>
  <c r="AO101" i="15"/>
  <c r="AP101" i="15" s="1"/>
  <c r="X80" i="15"/>
  <c r="Y80" i="15"/>
  <c r="Z80" i="15" s="1"/>
  <c r="H64" i="15"/>
  <c r="I64" i="15"/>
  <c r="J64" i="15" s="1"/>
  <c r="AJ116" i="15"/>
  <c r="AK116" i="15"/>
  <c r="AL116" i="15" s="1"/>
  <c r="AO135" i="15"/>
  <c r="AP135" i="15" s="1"/>
  <c r="AN135" i="15"/>
  <c r="AJ97" i="15"/>
  <c r="AK97" i="15"/>
  <c r="AL97" i="15" s="1"/>
  <c r="AF143" i="15"/>
  <c r="AG143" i="15"/>
  <c r="AH143" i="15" s="1"/>
  <c r="AJ99" i="15"/>
  <c r="AK99" i="15"/>
  <c r="AL99" i="15" s="1"/>
  <c r="H104" i="15"/>
  <c r="I104" i="15"/>
  <c r="J104" i="15" s="1"/>
  <c r="AR102" i="15"/>
  <c r="AS102" i="15"/>
  <c r="AT102" i="15" s="1"/>
  <c r="AG160" i="15"/>
  <c r="AH160" i="15" s="1"/>
  <c r="AF160" i="15"/>
  <c r="AR121" i="15"/>
  <c r="AS121" i="15"/>
  <c r="AT121" i="15" s="1"/>
  <c r="AO90" i="15"/>
  <c r="AP90" i="15" s="1"/>
  <c r="AN90" i="15"/>
  <c r="Q154" i="15"/>
  <c r="R154" i="15" s="1"/>
  <c r="P154" i="15"/>
  <c r="P133" i="15"/>
  <c r="Q133" i="15"/>
  <c r="R133" i="15" s="1"/>
  <c r="Y156" i="15"/>
  <c r="Z156" i="15" s="1"/>
  <c r="X156" i="15"/>
  <c r="H103" i="15"/>
  <c r="I103" i="15"/>
  <c r="J103" i="15" s="1"/>
  <c r="AF164" i="15"/>
  <c r="AG164" i="15"/>
  <c r="AH164" i="15" s="1"/>
  <c r="Y75" i="15"/>
  <c r="Z75" i="15" s="1"/>
  <c r="X75" i="15"/>
  <c r="X76" i="15"/>
  <c r="Y76" i="15"/>
  <c r="Z76" i="15" s="1"/>
  <c r="AJ86" i="15"/>
  <c r="AK86" i="15"/>
  <c r="AL86" i="15" s="1"/>
  <c r="X129" i="15"/>
  <c r="Y129" i="15"/>
  <c r="Z129" i="15" s="1"/>
  <c r="AK88" i="15"/>
  <c r="AL88" i="15" s="1"/>
  <c r="AJ88" i="15"/>
  <c r="AV145" i="15"/>
  <c r="AW145" i="15"/>
  <c r="AX145" i="15" s="1"/>
  <c r="AR74" i="15"/>
  <c r="AS74" i="15"/>
  <c r="AT74" i="15" s="1"/>
  <c r="AJ167" i="15"/>
  <c r="AK167" i="15"/>
  <c r="AL167" i="15" s="1"/>
  <c r="AR70" i="15"/>
  <c r="AS70" i="15"/>
  <c r="AT70" i="15" s="1"/>
  <c r="AS162" i="15"/>
  <c r="AT162" i="15" s="1"/>
  <c r="AR162" i="15"/>
  <c r="X112" i="15"/>
  <c r="Y112" i="15"/>
  <c r="Z112" i="15" s="1"/>
  <c r="P118" i="15"/>
  <c r="Q118" i="15"/>
  <c r="R118" i="15" s="1"/>
  <c r="P166" i="15"/>
  <c r="Q166" i="15"/>
  <c r="R166" i="15" s="1"/>
  <c r="AK128" i="15"/>
  <c r="AL128" i="15" s="1"/>
  <c r="AJ128" i="15"/>
  <c r="AV159" i="15"/>
  <c r="AW159" i="15"/>
  <c r="AX159" i="15" s="1"/>
  <c r="AJ125" i="15"/>
  <c r="AK125" i="15"/>
  <c r="AL125" i="15" s="1"/>
  <c r="P136" i="15"/>
  <c r="Q136" i="15"/>
  <c r="R136" i="15" s="1"/>
  <c r="AR138" i="15"/>
  <c r="AS138" i="15"/>
  <c r="AT138" i="15" s="1"/>
  <c r="AF141" i="15"/>
  <c r="AG141" i="15"/>
  <c r="AH141" i="15" s="1"/>
  <c r="X162" i="15"/>
  <c r="Y162" i="15"/>
  <c r="Z162" i="15" s="1"/>
  <c r="X157" i="15"/>
  <c r="Y157" i="15"/>
  <c r="Z157" i="15" s="1"/>
  <c r="P162" i="15"/>
  <c r="Q162" i="15"/>
  <c r="R162" i="15" s="1"/>
  <c r="AN133" i="15"/>
  <c r="AO133" i="15"/>
  <c r="AP133" i="15" s="1"/>
  <c r="I142" i="15"/>
  <c r="J142" i="15" s="1"/>
  <c r="H142" i="15"/>
  <c r="AR119" i="15"/>
  <c r="AS119" i="15"/>
  <c r="AT119" i="15" s="1"/>
  <c r="AV147" i="15"/>
  <c r="AW147" i="15"/>
  <c r="AX147" i="15" s="1"/>
  <c r="AV66" i="15"/>
  <c r="AW66" i="15"/>
  <c r="AX66" i="15" s="1"/>
  <c r="I113" i="15"/>
  <c r="J113" i="15" s="1"/>
  <c r="H113" i="15"/>
  <c r="AK158" i="15"/>
  <c r="AL158" i="15" s="1"/>
  <c r="AJ158" i="15"/>
  <c r="AV126" i="15"/>
  <c r="AW126" i="15"/>
  <c r="AX126" i="15" s="1"/>
  <c r="AR112" i="15"/>
  <c r="AS112" i="15"/>
  <c r="AT112" i="15" s="1"/>
  <c r="X74" i="15"/>
  <c r="Y74" i="15"/>
  <c r="Z74" i="15" s="1"/>
  <c r="AF102" i="15"/>
  <c r="AG102" i="15"/>
  <c r="AH102" i="15" s="1"/>
  <c r="P110" i="15"/>
  <c r="Q110" i="15"/>
  <c r="R110" i="15" s="1"/>
  <c r="AV114" i="15"/>
  <c r="AW114" i="15"/>
  <c r="AX114" i="15" s="1"/>
  <c r="AF158" i="15"/>
  <c r="AG158" i="15"/>
  <c r="AH158" i="15" s="1"/>
  <c r="X114" i="15"/>
  <c r="Y114" i="15"/>
  <c r="Z114" i="15" s="1"/>
  <c r="H106" i="15"/>
  <c r="I106" i="15"/>
  <c r="J106" i="15" s="1"/>
  <c r="X101" i="15"/>
  <c r="Y101" i="15"/>
  <c r="Z101" i="15" s="1"/>
  <c r="AS88" i="15"/>
  <c r="AT88" i="15" s="1"/>
  <c r="AR88" i="15"/>
  <c r="AW111" i="15"/>
  <c r="AX111" i="15" s="1"/>
  <c r="AV111" i="15"/>
  <c r="AG81" i="15"/>
  <c r="AH81" i="15" s="1"/>
  <c r="AF81" i="15"/>
  <c r="H91" i="15"/>
  <c r="I91" i="15"/>
  <c r="J91" i="15" s="1"/>
  <c r="AJ166" i="15"/>
  <c r="AK166" i="15"/>
  <c r="AL166" i="15" s="1"/>
  <c r="X169" i="15"/>
  <c r="Y169" i="15"/>
  <c r="Z169" i="15" s="1"/>
  <c r="AS76" i="15"/>
  <c r="AT76" i="15" s="1"/>
  <c r="AR76" i="15"/>
  <c r="AV165" i="15"/>
  <c r="AW165" i="15"/>
  <c r="AX165" i="15" s="1"/>
  <c r="AR66" i="15"/>
  <c r="AS66" i="15"/>
  <c r="AT66" i="15" s="1"/>
  <c r="AV155" i="15"/>
  <c r="AW155" i="15"/>
  <c r="AX155" i="15" s="1"/>
  <c r="H107" i="15"/>
  <c r="I107" i="15"/>
  <c r="J107" i="15" s="1"/>
  <c r="AV110" i="15"/>
  <c r="AW110" i="15"/>
  <c r="AX110" i="15" s="1"/>
  <c r="AN107" i="15"/>
  <c r="AO107" i="15"/>
  <c r="AP107" i="15" s="1"/>
  <c r="H153" i="15"/>
  <c r="I153" i="15"/>
  <c r="J153" i="15" s="1"/>
  <c r="H173" i="15"/>
  <c r="I173" i="15"/>
  <c r="J173" i="15" s="1"/>
  <c r="AV89" i="15"/>
  <c r="AW89" i="15"/>
  <c r="AX89" i="15" s="1"/>
  <c r="AF118" i="15"/>
  <c r="AG118" i="15"/>
  <c r="AH118" i="15" s="1"/>
  <c r="AJ141" i="15"/>
  <c r="AK141" i="15"/>
  <c r="AL141" i="15" s="1"/>
  <c r="H130" i="15"/>
  <c r="I130" i="15"/>
  <c r="J130" i="15" s="1"/>
  <c r="AJ75" i="15"/>
  <c r="AK75" i="15"/>
  <c r="AL75" i="15" s="1"/>
  <c r="X95" i="15"/>
  <c r="Y95" i="15"/>
  <c r="Z95" i="15" s="1"/>
  <c r="AR172" i="15"/>
  <c r="AS172" i="15"/>
  <c r="AT172" i="15" s="1"/>
  <c r="X170" i="15"/>
  <c r="Y170" i="15"/>
  <c r="Z170" i="15" s="1"/>
  <c r="X144" i="15"/>
  <c r="Y144" i="15"/>
  <c r="Z144" i="15" s="1"/>
  <c r="AN149" i="15"/>
  <c r="AO149" i="15"/>
  <c r="AP149" i="15" s="1"/>
  <c r="AO70" i="15"/>
  <c r="AP70" i="15" s="1"/>
  <c r="AN70" i="15"/>
  <c r="Q148" i="15"/>
  <c r="R148" i="15" s="1"/>
  <c r="P148" i="15"/>
  <c r="Y70" i="15"/>
  <c r="Z70" i="15" s="1"/>
  <c r="X70" i="15"/>
  <c r="AR114" i="15"/>
  <c r="AS114" i="15"/>
  <c r="AT114" i="15" s="1"/>
  <c r="P89" i="15"/>
  <c r="Q89" i="15"/>
  <c r="R89" i="15" s="1"/>
  <c r="X133" i="15"/>
  <c r="Y133" i="15"/>
  <c r="Z133" i="15" s="1"/>
  <c r="D170" i="15"/>
  <c r="E170" i="15"/>
  <c r="F170" i="15" s="1"/>
  <c r="D66" i="15"/>
  <c r="E66" i="15"/>
  <c r="F66" i="15" s="1"/>
  <c r="D58" i="15"/>
  <c r="E58" i="15"/>
  <c r="F58" i="15" s="1"/>
  <c r="D89" i="15"/>
  <c r="E89" i="15"/>
  <c r="F89" i="15" s="1"/>
  <c r="D74" i="15"/>
  <c r="E74" i="15"/>
  <c r="F74" i="15" s="1"/>
  <c r="D105" i="15"/>
  <c r="E105" i="15"/>
  <c r="F105" i="15" s="1"/>
  <c r="D97" i="15"/>
  <c r="E97" i="15"/>
  <c r="F97" i="15" s="1"/>
  <c r="D112" i="15"/>
  <c r="E112" i="15"/>
  <c r="F112" i="15" s="1"/>
  <c r="D153" i="15"/>
  <c r="E153" i="15"/>
  <c r="F153" i="15" s="1"/>
  <c r="D87" i="15"/>
  <c r="E87" i="15"/>
  <c r="F87" i="15" s="1"/>
  <c r="E150" i="15"/>
  <c r="F150" i="15" s="1"/>
  <c r="D150" i="15"/>
  <c r="E94" i="15"/>
  <c r="F94" i="15" s="1"/>
  <c r="D94" i="15"/>
  <c r="D173" i="15"/>
  <c r="E173" i="15"/>
  <c r="F173" i="15" s="1"/>
  <c r="E85" i="15"/>
  <c r="F85" i="15" s="1"/>
  <c r="D85" i="15"/>
  <c r="D164" i="15"/>
  <c r="E164" i="15"/>
  <c r="F164" i="15" s="1"/>
  <c r="L177" i="15"/>
  <c r="M177" i="15"/>
  <c r="N177" i="15" s="1"/>
  <c r="L167" i="15"/>
  <c r="M167" i="15"/>
  <c r="N167" i="15" s="1"/>
  <c r="L159" i="15"/>
  <c r="M159" i="15"/>
  <c r="N159" i="15" s="1"/>
  <c r="L149" i="15"/>
  <c r="M149" i="15"/>
  <c r="N149" i="15" s="1"/>
  <c r="L154" i="15"/>
  <c r="M154" i="15"/>
  <c r="N154" i="15" s="1"/>
  <c r="M128" i="15"/>
  <c r="N128" i="15" s="1"/>
  <c r="L128" i="15"/>
  <c r="L134" i="15"/>
  <c r="M134" i="15"/>
  <c r="N134" i="15" s="1"/>
  <c r="M130" i="15"/>
  <c r="N130" i="15" s="1"/>
  <c r="L130" i="15"/>
  <c r="M94" i="15"/>
  <c r="N94" i="15" s="1"/>
  <c r="L94" i="15"/>
  <c r="L77" i="15"/>
  <c r="M77" i="15"/>
  <c r="N77" i="15" s="1"/>
  <c r="L103" i="15"/>
  <c r="M103" i="15"/>
  <c r="N103" i="15" s="1"/>
  <c r="L83" i="15"/>
  <c r="M83" i="15"/>
  <c r="N83" i="15" s="1"/>
  <c r="L87" i="15"/>
  <c r="M87" i="15"/>
  <c r="N87" i="15" s="1"/>
  <c r="L75" i="15"/>
  <c r="M75" i="15"/>
  <c r="N75" i="15" s="1"/>
  <c r="L67" i="15"/>
  <c r="M67" i="15"/>
  <c r="N67" i="15" s="1"/>
  <c r="U150" i="15"/>
  <c r="V150" i="15" s="1"/>
  <c r="T150" i="15"/>
  <c r="AB174" i="15"/>
  <c r="AC174" i="15"/>
  <c r="AD174" i="15" s="1"/>
  <c r="T77" i="15"/>
  <c r="U77" i="15"/>
  <c r="V77" i="15" s="1"/>
  <c r="AB127" i="15"/>
  <c r="AC127" i="15"/>
  <c r="AD127" i="15" s="1"/>
  <c r="AN98" i="15"/>
  <c r="AO98" i="15"/>
  <c r="AP98" i="15" s="1"/>
  <c r="AN102" i="15"/>
  <c r="AO102" i="15"/>
  <c r="AP102" i="15" s="1"/>
  <c r="Y126" i="15"/>
  <c r="Z126" i="15" s="1"/>
  <c r="X126" i="15"/>
  <c r="AV87" i="15"/>
  <c r="AW87" i="15"/>
  <c r="AX87" i="15" s="1"/>
  <c r="AJ74" i="15"/>
  <c r="AK74" i="15"/>
  <c r="AL74" i="15" s="1"/>
  <c r="AF110" i="15"/>
  <c r="AG110" i="15"/>
  <c r="AH110" i="15" s="1"/>
  <c r="H109" i="15"/>
  <c r="I109" i="15"/>
  <c r="J109" i="15" s="1"/>
  <c r="AF93" i="15"/>
  <c r="AG93" i="15"/>
  <c r="AH93" i="15" s="1"/>
  <c r="Q116" i="15"/>
  <c r="R116" i="15" s="1"/>
  <c r="P116" i="15"/>
  <c r="AW81" i="15"/>
  <c r="AX81" i="15" s="1"/>
  <c r="AV81" i="15"/>
  <c r="I163" i="15"/>
  <c r="J163" i="15" s="1"/>
  <c r="H163" i="15"/>
  <c r="X136" i="15"/>
  <c r="Y136" i="15"/>
  <c r="Z136" i="15" s="1"/>
  <c r="Y137" i="15"/>
  <c r="Z137" i="15" s="1"/>
  <c r="X137" i="15"/>
  <c r="AS65" i="15"/>
  <c r="AT65" i="15" s="1"/>
  <c r="AR65" i="15"/>
  <c r="AV80" i="15"/>
  <c r="AW80" i="15"/>
  <c r="AX80" i="15" s="1"/>
  <c r="AK176" i="15"/>
  <c r="AL176" i="15" s="1"/>
  <c r="AJ176" i="15"/>
  <c r="AV149" i="15"/>
  <c r="AW149" i="15"/>
  <c r="AX149" i="15" s="1"/>
  <c r="X64" i="15"/>
  <c r="Y64" i="15"/>
  <c r="Z64" i="15" s="1"/>
  <c r="AS142" i="15"/>
  <c r="AT142" i="15" s="1"/>
  <c r="AR142" i="15"/>
  <c r="H96" i="15"/>
  <c r="I96" i="15"/>
  <c r="J96" i="15" s="1"/>
  <c r="D84" i="15"/>
  <c r="E84" i="15"/>
  <c r="F84" i="15" s="1"/>
  <c r="D106" i="15"/>
  <c r="E106" i="15"/>
  <c r="F106" i="15" s="1"/>
  <c r="D129" i="15"/>
  <c r="E129" i="15"/>
  <c r="F129" i="15" s="1"/>
  <c r="L148" i="15"/>
  <c r="M148" i="15"/>
  <c r="N148" i="15" s="1"/>
  <c r="M88" i="15"/>
  <c r="N88" i="15" s="1"/>
  <c r="L88" i="15"/>
  <c r="AB151" i="15"/>
  <c r="AC151" i="15"/>
  <c r="AD151" i="15" s="1"/>
  <c r="U65" i="15"/>
  <c r="V65" i="15" s="1"/>
  <c r="T65" i="15"/>
  <c r="U115" i="15"/>
  <c r="V115" i="15" s="1"/>
  <c r="T115" i="15"/>
  <c r="AB149" i="15"/>
  <c r="AC149" i="15"/>
  <c r="AD149" i="15" s="1"/>
  <c r="T140" i="15"/>
  <c r="U140" i="15"/>
  <c r="V140" i="15" s="1"/>
  <c r="T118" i="15"/>
  <c r="U118" i="15"/>
  <c r="V118" i="15" s="1"/>
  <c r="AB109" i="15"/>
  <c r="AC109" i="15"/>
  <c r="AD109" i="15" s="1"/>
  <c r="T170" i="15"/>
  <c r="U170" i="15"/>
  <c r="V170" i="15" s="1"/>
  <c r="AB74" i="15"/>
  <c r="AC74" i="15"/>
  <c r="AD74" i="15" s="1"/>
  <c r="AB108" i="15"/>
  <c r="AC108" i="15"/>
  <c r="AD108" i="15" s="1"/>
  <c r="AB86" i="15"/>
  <c r="AC86" i="15"/>
  <c r="AD86" i="15" s="1"/>
  <c r="AC120" i="15"/>
  <c r="AD120" i="15" s="1"/>
  <c r="AB120" i="15"/>
  <c r="AB146" i="15"/>
  <c r="AC146" i="15"/>
  <c r="AD146" i="15" s="1"/>
  <c r="T60" i="15"/>
  <c r="U60" i="15"/>
  <c r="V60" i="15" s="1"/>
  <c r="AB163" i="15"/>
  <c r="AC163" i="15"/>
  <c r="AD163" i="15" s="1"/>
  <c r="AB64" i="15"/>
  <c r="AC64" i="15"/>
  <c r="AD64" i="15" s="1"/>
  <c r="AB90" i="15"/>
  <c r="AC90" i="15"/>
  <c r="AD90" i="15" s="1"/>
  <c r="AB124" i="15"/>
  <c r="AC124" i="15"/>
  <c r="AD124" i="15" s="1"/>
  <c r="AB102" i="15"/>
  <c r="AC102" i="15"/>
  <c r="AD102" i="15" s="1"/>
  <c r="AC136" i="15"/>
  <c r="AD136" i="15" s="1"/>
  <c r="AB136" i="15"/>
  <c r="AB175" i="15"/>
  <c r="AC175" i="15"/>
  <c r="AD175" i="15" s="1"/>
  <c r="U85" i="15"/>
  <c r="V85" i="15" s="1"/>
  <c r="T85" i="15"/>
  <c r="U94" i="15"/>
  <c r="V94" i="15" s="1"/>
  <c r="T94" i="15"/>
  <c r="T155" i="15"/>
  <c r="U155" i="15"/>
  <c r="V155" i="15" s="1"/>
  <c r="AB59" i="15"/>
  <c r="AC59" i="15"/>
  <c r="AD59" i="15" s="1"/>
  <c r="AC101" i="15"/>
  <c r="AD101" i="15" s="1"/>
  <c r="AB101" i="15"/>
  <c r="AB135" i="15"/>
  <c r="AC135" i="15"/>
  <c r="AD135" i="15" s="1"/>
  <c r="AC171" i="15"/>
  <c r="AD171" i="15" s="1"/>
  <c r="AB171" i="15"/>
  <c r="T83" i="15"/>
  <c r="U83" i="15"/>
  <c r="V83" i="15" s="1"/>
  <c r="AC61" i="15"/>
  <c r="AD61" i="15" s="1"/>
  <c r="AB61" i="15"/>
  <c r="AV60" i="15"/>
  <c r="AW60" i="15"/>
  <c r="AX60" i="15" s="1"/>
  <c r="I122" i="15"/>
  <c r="J122" i="15" s="1"/>
  <c r="H122" i="15"/>
  <c r="AR170" i="15"/>
  <c r="AS170" i="15"/>
  <c r="AT170" i="15" s="1"/>
  <c r="AV121" i="15"/>
  <c r="AW121" i="15"/>
  <c r="AX121" i="15" s="1"/>
  <c r="AJ124" i="15"/>
  <c r="AK124" i="15"/>
  <c r="AL124" i="15" s="1"/>
  <c r="H131" i="15"/>
  <c r="I131" i="15"/>
  <c r="J131" i="15" s="1"/>
  <c r="AV63" i="15"/>
  <c r="AW63" i="15"/>
  <c r="AX63" i="15" s="1"/>
  <c r="X115" i="15"/>
  <c r="Y115" i="15"/>
  <c r="Z115" i="15" s="1"/>
  <c r="AF159" i="15"/>
  <c r="AG159" i="15"/>
  <c r="AH159" i="15" s="1"/>
  <c r="P94" i="15"/>
  <c r="Q94" i="15"/>
  <c r="R94" i="15" s="1"/>
  <c r="AF68" i="15"/>
  <c r="AG68" i="15"/>
  <c r="AH68" i="15" s="1"/>
  <c r="AG135" i="15"/>
  <c r="AH135" i="15" s="1"/>
  <c r="AF135" i="15"/>
  <c r="I90" i="15"/>
  <c r="J90" i="15" s="1"/>
  <c r="H90" i="15"/>
  <c r="H176" i="15"/>
  <c r="I176" i="15"/>
  <c r="J176" i="15" s="1"/>
  <c r="AV133" i="15"/>
  <c r="AW133" i="15"/>
  <c r="AX133" i="15" s="1"/>
  <c r="AW156" i="15"/>
  <c r="AX156" i="15" s="1"/>
  <c r="AV156" i="15"/>
  <c r="AN120" i="15"/>
  <c r="AO120" i="15"/>
  <c r="AP120" i="15" s="1"/>
  <c r="P112" i="15"/>
  <c r="Q112" i="15"/>
  <c r="R112" i="15" s="1"/>
  <c r="P101" i="15"/>
  <c r="Q101" i="15"/>
  <c r="R101" i="15" s="1"/>
  <c r="H166" i="15"/>
  <c r="I166" i="15"/>
  <c r="J166" i="15" s="1"/>
  <c r="AJ100" i="15"/>
  <c r="AK100" i="15"/>
  <c r="AL100" i="15" s="1"/>
  <c r="I159" i="15"/>
  <c r="J159" i="15" s="1"/>
  <c r="H159" i="15"/>
  <c r="AJ81" i="15"/>
  <c r="AK81" i="15"/>
  <c r="AL81" i="15" s="1"/>
  <c r="Y172" i="15"/>
  <c r="Z172" i="15" s="1"/>
  <c r="X172" i="15"/>
  <c r="AJ83" i="15"/>
  <c r="AK83" i="15"/>
  <c r="AL83" i="15" s="1"/>
  <c r="AV95" i="15"/>
  <c r="AW95" i="15"/>
  <c r="AX95" i="15" s="1"/>
  <c r="AR141" i="15"/>
  <c r="AS141" i="15"/>
  <c r="AT141" i="15" s="1"/>
  <c r="AN134" i="15"/>
  <c r="AO134" i="15"/>
  <c r="AP134" i="15" s="1"/>
  <c r="AR105" i="15"/>
  <c r="AS105" i="15"/>
  <c r="AT105" i="15" s="1"/>
  <c r="P98" i="15"/>
  <c r="Q98" i="15"/>
  <c r="R98" i="15" s="1"/>
  <c r="X176" i="15"/>
  <c r="Y176" i="15"/>
  <c r="Z176" i="15" s="1"/>
  <c r="AF149" i="15"/>
  <c r="AG149" i="15"/>
  <c r="AH149" i="15" s="1"/>
  <c r="X60" i="15"/>
  <c r="Y60" i="15"/>
  <c r="Z60" i="15" s="1"/>
  <c r="H120" i="15"/>
  <c r="I120" i="15"/>
  <c r="J120" i="15" s="1"/>
  <c r="Q146" i="15"/>
  <c r="R146" i="15" s="1"/>
  <c r="P146" i="15"/>
  <c r="AF104" i="15"/>
  <c r="AG104" i="15"/>
  <c r="AH104" i="15" s="1"/>
  <c r="AO118" i="15"/>
  <c r="AP118" i="15" s="1"/>
  <c r="AN118" i="15"/>
  <c r="AJ70" i="15"/>
  <c r="AK70" i="15"/>
  <c r="AL70" i="15" s="1"/>
  <c r="P128" i="15"/>
  <c r="Q128" i="15"/>
  <c r="R128" i="15" s="1"/>
  <c r="AJ72" i="15"/>
  <c r="AK72" i="15"/>
  <c r="AL72" i="15" s="1"/>
  <c r="I78" i="15"/>
  <c r="J78" i="15" s="1"/>
  <c r="H78" i="15"/>
  <c r="AK117" i="15"/>
  <c r="AL117" i="15" s="1"/>
  <c r="AJ117" i="15"/>
  <c r="X123" i="15"/>
  <c r="Y123" i="15"/>
  <c r="Z123" i="15" s="1"/>
  <c r="AR174" i="15"/>
  <c r="AS174" i="15"/>
  <c r="AT174" i="15" s="1"/>
  <c r="H150" i="15"/>
  <c r="I150" i="15"/>
  <c r="J150" i="15" s="1"/>
  <c r="AS107" i="15"/>
  <c r="AT107" i="15" s="1"/>
  <c r="AR107" i="15"/>
  <c r="Q92" i="15"/>
  <c r="R92" i="15" s="1"/>
  <c r="P92" i="15"/>
  <c r="Y88" i="15"/>
  <c r="Z88" i="15" s="1"/>
  <c r="X88" i="15"/>
  <c r="AG148" i="15"/>
  <c r="AH148" i="15" s="1"/>
  <c r="AF148" i="15"/>
  <c r="AG142" i="15"/>
  <c r="AH142" i="15" s="1"/>
  <c r="AF142" i="15"/>
  <c r="AJ103" i="15"/>
  <c r="AK103" i="15"/>
  <c r="AL103" i="15" s="1"/>
  <c r="AV137" i="15"/>
  <c r="AW137" i="15"/>
  <c r="AX137" i="15" s="1"/>
  <c r="AR145" i="15"/>
  <c r="AS145" i="15"/>
  <c r="AT145" i="15" s="1"/>
  <c r="Y73" i="15"/>
  <c r="Z73" i="15" s="1"/>
  <c r="X73" i="15"/>
  <c r="AF151" i="15"/>
  <c r="AG151" i="15"/>
  <c r="AH151" i="15" s="1"/>
  <c r="AW113" i="15"/>
  <c r="AX113" i="15" s="1"/>
  <c r="AV113" i="15"/>
  <c r="AJ133" i="15"/>
  <c r="AK133" i="15"/>
  <c r="AL133" i="15" s="1"/>
  <c r="I137" i="15"/>
  <c r="J137" i="15" s="1"/>
  <c r="H137" i="15"/>
  <c r="AJ84" i="15"/>
  <c r="AK84" i="15"/>
  <c r="AL84" i="15" s="1"/>
  <c r="P68" i="15"/>
  <c r="Q68" i="15"/>
  <c r="R68" i="15" s="1"/>
  <c r="P142" i="15"/>
  <c r="Q142" i="15"/>
  <c r="R142" i="15" s="1"/>
  <c r="AR110" i="15"/>
  <c r="AS110" i="15"/>
  <c r="AT110" i="15" s="1"/>
  <c r="AW127" i="15"/>
  <c r="AX127" i="15" s="1"/>
  <c r="AV127" i="15"/>
  <c r="AG59" i="15"/>
  <c r="AH59" i="15" s="1"/>
  <c r="AF59" i="15"/>
  <c r="AV118" i="15"/>
  <c r="AW118" i="15"/>
  <c r="AX118" i="15" s="1"/>
  <c r="AJ98" i="15"/>
  <c r="AK98" i="15"/>
  <c r="AL98" i="15" s="1"/>
  <c r="Q99" i="15"/>
  <c r="R99" i="15" s="1"/>
  <c r="P99" i="15"/>
  <c r="AS61" i="15"/>
  <c r="AT61" i="15" s="1"/>
  <c r="AR61" i="15"/>
  <c r="AN95" i="15"/>
  <c r="AO95" i="15"/>
  <c r="AP95" i="15" s="1"/>
  <c r="AR97" i="15"/>
  <c r="AS97" i="15"/>
  <c r="AT97" i="15" s="1"/>
  <c r="AW160" i="15"/>
  <c r="AX160" i="15" s="1"/>
  <c r="AV160" i="15"/>
  <c r="AR99" i="15"/>
  <c r="AS99" i="15"/>
  <c r="AT99" i="15" s="1"/>
  <c r="AW119" i="15"/>
  <c r="AX119" i="15" s="1"/>
  <c r="AV119" i="15"/>
  <c r="AN114" i="15"/>
  <c r="AO114" i="15"/>
  <c r="AP114" i="15" s="1"/>
  <c r="X120" i="15"/>
  <c r="Y120" i="15"/>
  <c r="Z120" i="15" s="1"/>
  <c r="AV101" i="15"/>
  <c r="AW101" i="15"/>
  <c r="AX101" i="15" s="1"/>
  <c r="Y127" i="15"/>
  <c r="Z127" i="15" s="1"/>
  <c r="X127" i="15"/>
  <c r="AF64" i="15"/>
  <c r="AG64" i="15"/>
  <c r="AH64" i="15" s="1"/>
  <c r="P103" i="15"/>
  <c r="Q103" i="15"/>
  <c r="R103" i="15" s="1"/>
  <c r="AN143" i="15"/>
  <c r="AO143" i="15"/>
  <c r="AP143" i="15" s="1"/>
  <c r="AJ143" i="15"/>
  <c r="AK143" i="15"/>
  <c r="AL143" i="15" s="1"/>
  <c r="H115" i="15"/>
  <c r="I115" i="15"/>
  <c r="J115" i="15" s="1"/>
  <c r="AR149" i="15"/>
  <c r="AS149" i="15"/>
  <c r="AT149" i="15" s="1"/>
  <c r="H151" i="15"/>
  <c r="I151" i="15"/>
  <c r="J151" i="15" s="1"/>
  <c r="I154" i="15"/>
  <c r="J154" i="15" s="1"/>
  <c r="H154" i="15"/>
  <c r="P125" i="15"/>
  <c r="Q125" i="15"/>
  <c r="R125" i="15" s="1"/>
  <c r="Y154" i="15"/>
  <c r="Z154" i="15" s="1"/>
  <c r="X154" i="15"/>
  <c r="P117" i="15"/>
  <c r="Q117" i="15"/>
  <c r="R117" i="15" s="1"/>
  <c r="AF107" i="15"/>
  <c r="AG107" i="15"/>
  <c r="AH107" i="15" s="1"/>
  <c r="AO163" i="15"/>
  <c r="AP163" i="15" s="1"/>
  <c r="AN163" i="15"/>
  <c r="AN173" i="15"/>
  <c r="AO173" i="15"/>
  <c r="AP173" i="15" s="1"/>
  <c r="H152" i="15"/>
  <c r="I152" i="15"/>
  <c r="J152" i="15" s="1"/>
  <c r="AN131" i="15"/>
  <c r="AO131" i="15"/>
  <c r="AP131" i="15" s="1"/>
  <c r="H171" i="15"/>
  <c r="I171" i="15"/>
  <c r="J171" i="15" s="1"/>
  <c r="P63" i="15"/>
  <c r="Q63" i="15"/>
  <c r="R63" i="15" s="1"/>
  <c r="AJ151" i="15"/>
  <c r="AK151" i="15"/>
  <c r="AL151" i="15" s="1"/>
  <c r="X77" i="15"/>
  <c r="Y77" i="15"/>
  <c r="Z77" i="15" s="1"/>
  <c r="AR157" i="15"/>
  <c r="AS157" i="15"/>
  <c r="AT157" i="15" s="1"/>
  <c r="AO84" i="15"/>
  <c r="AP84" i="15" s="1"/>
  <c r="AN84" i="15"/>
  <c r="AN72" i="15"/>
  <c r="AO72" i="15"/>
  <c r="AP72" i="15" s="1"/>
  <c r="AN151" i="15"/>
  <c r="AO151" i="15"/>
  <c r="AP151" i="15" s="1"/>
  <c r="X140" i="15"/>
  <c r="Y140" i="15"/>
  <c r="Z140" i="15" s="1"/>
  <c r="X168" i="15"/>
  <c r="Y168" i="15"/>
  <c r="Z168" i="15" s="1"/>
  <c r="AG70" i="15"/>
  <c r="AH70" i="15" s="1"/>
  <c r="AF70" i="15"/>
  <c r="AJ119" i="15"/>
  <c r="AK119" i="15"/>
  <c r="AL119" i="15" s="1"/>
  <c r="X89" i="15"/>
  <c r="Y89" i="15"/>
  <c r="Z89" i="15" s="1"/>
  <c r="X98" i="15"/>
  <c r="Y98" i="15"/>
  <c r="Z98" i="15" s="1"/>
  <c r="AW75" i="15"/>
  <c r="AX75" i="15" s="1"/>
  <c r="AV75" i="15"/>
  <c r="AJ174" i="15"/>
  <c r="AK174" i="15"/>
  <c r="AL174" i="15" s="1"/>
  <c r="AV123" i="15"/>
  <c r="AW123" i="15"/>
  <c r="AX123" i="15" s="1"/>
  <c r="AR175" i="15"/>
  <c r="AS175" i="15"/>
  <c r="AT175" i="15" s="1"/>
  <c r="AN150" i="15"/>
  <c r="AO150" i="15"/>
  <c r="AP150" i="15" s="1"/>
  <c r="AR59" i="15"/>
  <c r="AS59" i="15"/>
  <c r="AT59" i="15" s="1"/>
  <c r="Q119" i="15"/>
  <c r="R119" i="15" s="1"/>
  <c r="P119" i="15"/>
  <c r="AF85" i="15"/>
  <c r="AG85" i="15"/>
  <c r="AH85" i="15" s="1"/>
  <c r="X58" i="15"/>
  <c r="Y58" i="15"/>
  <c r="Z58" i="15" s="1"/>
  <c r="Q69" i="15"/>
  <c r="R69" i="15" s="1"/>
  <c r="P69" i="15"/>
  <c r="Y100" i="15"/>
  <c r="Z100" i="15" s="1"/>
  <c r="X100" i="15"/>
  <c r="AO167" i="15"/>
  <c r="AP167" i="15" s="1"/>
  <c r="AN167" i="15"/>
  <c r="AG146" i="15"/>
  <c r="AH146" i="15" s="1"/>
  <c r="AF146" i="15"/>
  <c r="D125" i="15"/>
  <c r="E125" i="15"/>
  <c r="F125" i="15" s="1"/>
  <c r="D75" i="15"/>
  <c r="E75" i="15"/>
  <c r="F75" i="15" s="1"/>
  <c r="D67" i="15"/>
  <c r="E67" i="15"/>
  <c r="F67" i="15" s="1"/>
  <c r="D82" i="15"/>
  <c r="E82" i="15"/>
  <c r="F82" i="15" s="1"/>
  <c r="D83" i="15"/>
  <c r="E83" i="15"/>
  <c r="F83" i="15" s="1"/>
  <c r="D98" i="15"/>
  <c r="E98" i="15"/>
  <c r="F98" i="15" s="1"/>
  <c r="D90" i="15"/>
  <c r="E90" i="15"/>
  <c r="F90" i="15" s="1"/>
  <c r="E131" i="15"/>
  <c r="F131" i="15" s="1"/>
  <c r="D131" i="15"/>
  <c r="E104" i="15"/>
  <c r="F104" i="15" s="1"/>
  <c r="D104" i="15"/>
  <c r="D177" i="15"/>
  <c r="E177" i="15"/>
  <c r="F177" i="15" s="1"/>
  <c r="E176" i="15"/>
  <c r="F176" i="15" s="1"/>
  <c r="D176" i="15"/>
  <c r="E103" i="15"/>
  <c r="F103" i="15" s="1"/>
  <c r="D103" i="15"/>
  <c r="E101" i="15"/>
  <c r="F101" i="15" s="1"/>
  <c r="D101" i="15"/>
  <c r="D110" i="15"/>
  <c r="E110" i="15"/>
  <c r="F110" i="15" s="1"/>
  <c r="D166" i="15"/>
  <c r="E166" i="15"/>
  <c r="F166" i="15" s="1"/>
  <c r="L169" i="15"/>
  <c r="M169" i="15"/>
  <c r="N169" i="15" s="1"/>
  <c r="L174" i="15"/>
  <c r="M174" i="15"/>
  <c r="N174" i="15" s="1"/>
  <c r="L145" i="15"/>
  <c r="M145" i="15"/>
  <c r="N145" i="15" s="1"/>
  <c r="L138" i="15"/>
  <c r="M138" i="15"/>
  <c r="N138" i="15" s="1"/>
  <c r="L146" i="15"/>
  <c r="M146" i="15"/>
  <c r="N146" i="15" s="1"/>
  <c r="L119" i="15"/>
  <c r="M119" i="15"/>
  <c r="N119" i="15" s="1"/>
  <c r="L126" i="15"/>
  <c r="M126" i="15"/>
  <c r="N126" i="15" s="1"/>
  <c r="L121" i="15"/>
  <c r="M121" i="15"/>
  <c r="N121" i="15" s="1"/>
  <c r="L111" i="15"/>
  <c r="M111" i="15"/>
  <c r="N111" i="15" s="1"/>
  <c r="L100" i="15"/>
  <c r="M100" i="15"/>
  <c r="N100" i="15" s="1"/>
  <c r="L93" i="15"/>
  <c r="M93" i="15"/>
  <c r="N93" i="15" s="1"/>
  <c r="L84" i="15"/>
  <c r="M84" i="15"/>
  <c r="N84" i="15" s="1"/>
  <c r="L72" i="15"/>
  <c r="M72" i="15"/>
  <c r="N72" i="15" s="1"/>
  <c r="M73" i="15"/>
  <c r="N73" i="15" s="1"/>
  <c r="L73" i="15"/>
  <c r="L59" i="15"/>
  <c r="M59" i="15"/>
  <c r="N59" i="15" s="1"/>
  <c r="AC113" i="15"/>
  <c r="AD113" i="15" s="1"/>
  <c r="AB113" i="15"/>
  <c r="T114" i="15"/>
  <c r="U114" i="15"/>
  <c r="V114" i="15" s="1"/>
  <c r="T122" i="15"/>
  <c r="U122" i="15"/>
  <c r="V122" i="15" s="1"/>
  <c r="T67" i="15"/>
  <c r="U67" i="15"/>
  <c r="V67" i="15" s="1"/>
  <c r="AN110" i="15"/>
  <c r="AO110" i="15"/>
  <c r="AP110" i="15" s="1"/>
  <c r="H133" i="15"/>
  <c r="I133" i="15"/>
  <c r="J133" i="15" s="1"/>
  <c r="X177" i="15"/>
  <c r="Y177" i="15"/>
  <c r="Z177" i="15" s="1"/>
  <c r="AN89" i="15"/>
  <c r="AO89" i="15"/>
  <c r="AP89" i="15" s="1"/>
  <c r="Q61" i="15"/>
  <c r="R61" i="15" s="1"/>
  <c r="P61" i="15"/>
  <c r="AV153" i="15"/>
  <c r="AW153" i="15"/>
  <c r="AX153" i="15" s="1"/>
  <c r="I143" i="15"/>
  <c r="J143" i="15" s="1"/>
  <c r="H143" i="15"/>
  <c r="AN116" i="15"/>
  <c r="AO116" i="15"/>
  <c r="AP116" i="15" s="1"/>
  <c r="H157" i="15"/>
  <c r="I157" i="15"/>
  <c r="J157" i="15" s="1"/>
  <c r="AO105" i="15"/>
  <c r="AP105" i="15" s="1"/>
  <c r="AN105" i="15"/>
  <c r="AO69" i="15"/>
  <c r="AP69" i="15" s="1"/>
  <c r="AN69" i="15"/>
  <c r="AS128" i="15"/>
  <c r="AT128" i="15" s="1"/>
  <c r="AR128" i="15"/>
  <c r="AR98" i="15"/>
  <c r="AS98" i="15"/>
  <c r="AT98" i="15" s="1"/>
  <c r="L99" i="15"/>
  <c r="M99" i="15"/>
  <c r="N99" i="15" s="1"/>
  <c r="T123" i="15"/>
  <c r="U123" i="15"/>
  <c r="V123" i="15" s="1"/>
  <c r="T116" i="15"/>
  <c r="U116" i="15"/>
  <c r="V116" i="15" s="1"/>
  <c r="U158" i="15"/>
  <c r="V158" i="15" s="1"/>
  <c r="T158" i="15"/>
  <c r="AB62" i="15"/>
  <c r="AC62" i="15"/>
  <c r="AD62" i="15" s="1"/>
  <c r="U171" i="15"/>
  <c r="V171" i="15" s="1"/>
  <c r="T171" i="15"/>
  <c r="AB75" i="15"/>
  <c r="AC75" i="15"/>
  <c r="AD75" i="15" s="1"/>
  <c r="AB78" i="15"/>
  <c r="AC78" i="15"/>
  <c r="AD78" i="15" s="1"/>
  <c r="AB112" i="15"/>
  <c r="AC112" i="15"/>
  <c r="AD112" i="15" s="1"/>
  <c r="AB138" i="15"/>
  <c r="AC138" i="15"/>
  <c r="AD138" i="15" s="1"/>
  <c r="AB172" i="15"/>
  <c r="AC172" i="15"/>
  <c r="AD172" i="15" s="1"/>
  <c r="AC150" i="15"/>
  <c r="AD150" i="15" s="1"/>
  <c r="AB150" i="15"/>
  <c r="T64" i="15"/>
  <c r="U64" i="15"/>
  <c r="V64" i="15" s="1"/>
  <c r="U113" i="15"/>
  <c r="V113" i="15" s="1"/>
  <c r="T113" i="15"/>
  <c r="T106" i="15"/>
  <c r="U106" i="15"/>
  <c r="V106" i="15" s="1"/>
  <c r="AC94" i="15"/>
  <c r="AD94" i="15" s="1"/>
  <c r="AB94" i="15"/>
  <c r="AC128" i="15"/>
  <c r="AD128" i="15" s="1"/>
  <c r="AB128" i="15"/>
  <c r="AB154" i="15"/>
  <c r="AC154" i="15"/>
  <c r="AD154" i="15" s="1"/>
  <c r="U69" i="15"/>
  <c r="V69" i="15" s="1"/>
  <c r="T69" i="15"/>
  <c r="AB165" i="15"/>
  <c r="AC165" i="15"/>
  <c r="AD165" i="15" s="1"/>
  <c r="T93" i="15"/>
  <c r="U93" i="15"/>
  <c r="V93" i="15" s="1"/>
  <c r="T70" i="15"/>
  <c r="U70" i="15"/>
  <c r="V70" i="15" s="1"/>
  <c r="T143" i="15"/>
  <c r="U143" i="15"/>
  <c r="V143" i="15" s="1"/>
  <c r="AC63" i="15"/>
  <c r="AD63" i="15" s="1"/>
  <c r="AB63" i="15"/>
  <c r="AB97" i="15"/>
  <c r="AC97" i="15"/>
  <c r="AD97" i="15" s="1"/>
  <c r="AB123" i="15"/>
  <c r="AC123" i="15"/>
  <c r="AD123" i="15" s="1"/>
  <c r="T176" i="15"/>
  <c r="U176" i="15"/>
  <c r="V176" i="15" s="1"/>
  <c r="T91" i="15"/>
  <c r="U91" i="15"/>
  <c r="V91" i="15" s="1"/>
  <c r="U84" i="15"/>
  <c r="V84" i="15" s="1"/>
  <c r="T84" i="15"/>
  <c r="U136" i="15"/>
  <c r="V136" i="15" s="1"/>
  <c r="T136" i="15"/>
  <c r="T108" i="15"/>
  <c r="U108" i="15"/>
  <c r="V108" i="15" s="1"/>
  <c r="P74" i="15"/>
  <c r="Q74" i="15"/>
  <c r="R74" i="15" s="1"/>
  <c r="AR168" i="15"/>
  <c r="AS168" i="15"/>
  <c r="AT168" i="15" s="1"/>
  <c r="X125" i="15"/>
  <c r="Y125" i="15"/>
  <c r="Z125" i="15" s="1"/>
  <c r="AK85" i="15"/>
  <c r="AL85" i="15" s="1"/>
  <c r="AJ85" i="15"/>
  <c r="AO67" i="15"/>
  <c r="AP67" i="15" s="1"/>
  <c r="AN67" i="15"/>
  <c r="P80" i="15"/>
  <c r="Q80" i="15"/>
  <c r="R80" i="15" s="1"/>
  <c r="Q137" i="15"/>
  <c r="R137" i="15" s="1"/>
  <c r="P137" i="15"/>
  <c r="P174" i="15"/>
  <c r="Q174" i="15"/>
  <c r="R174" i="15" s="1"/>
  <c r="H83" i="15"/>
  <c r="I83" i="15"/>
  <c r="J83" i="15" s="1"/>
  <c r="AV173" i="15"/>
  <c r="AW173" i="15"/>
  <c r="AX173" i="15" s="1"/>
  <c r="H129" i="15"/>
  <c r="I129" i="15"/>
  <c r="J129" i="15" s="1"/>
  <c r="P129" i="15"/>
  <c r="Q129" i="15"/>
  <c r="R129" i="15" s="1"/>
  <c r="AV150" i="15"/>
  <c r="AW150" i="15"/>
  <c r="AX150" i="15" s="1"/>
  <c r="AR89" i="15"/>
  <c r="AS89" i="15"/>
  <c r="AT89" i="15" s="1"/>
  <c r="AG92" i="15"/>
  <c r="AH92" i="15" s="1"/>
  <c r="AF92" i="15"/>
  <c r="AW88" i="15"/>
  <c r="AX88" i="15" s="1"/>
  <c r="AV88" i="15"/>
  <c r="I148" i="15"/>
  <c r="J148" i="15" s="1"/>
  <c r="H148" i="15"/>
  <c r="AV139" i="15"/>
  <c r="AW139" i="15"/>
  <c r="AX139" i="15" s="1"/>
  <c r="AJ92" i="15"/>
  <c r="AK92" i="15"/>
  <c r="AL92" i="15" s="1"/>
  <c r="AO127" i="15"/>
  <c r="AP127" i="15" s="1"/>
  <c r="AN127" i="15"/>
  <c r="AV93" i="15"/>
  <c r="AW93" i="15"/>
  <c r="AX93" i="15" s="1"/>
  <c r="AV128" i="15"/>
  <c r="AW128" i="15"/>
  <c r="AX128" i="15" s="1"/>
  <c r="AJ177" i="15"/>
  <c r="AK177" i="15"/>
  <c r="AL177" i="15" s="1"/>
  <c r="AV174" i="15"/>
  <c r="AW174" i="15"/>
  <c r="AX174" i="15" s="1"/>
  <c r="AJ60" i="15"/>
  <c r="AK60" i="15"/>
  <c r="AL60" i="15" s="1"/>
  <c r="AN123" i="15"/>
  <c r="AO123" i="15"/>
  <c r="AP123" i="15" s="1"/>
  <c r="AK101" i="15"/>
  <c r="AL101" i="15" s="1"/>
  <c r="AJ101" i="15"/>
  <c r="P169" i="15"/>
  <c r="Q169" i="15"/>
  <c r="R169" i="15" s="1"/>
  <c r="AS96" i="15"/>
  <c r="AT96" i="15" s="1"/>
  <c r="AR96" i="15"/>
  <c r="Y165" i="15"/>
  <c r="Z165" i="15" s="1"/>
  <c r="X165" i="15"/>
  <c r="AR91" i="15"/>
  <c r="AS91" i="15"/>
  <c r="AT91" i="15" s="1"/>
  <c r="AF58" i="15"/>
  <c r="AG58" i="15"/>
  <c r="AH58" i="15" s="1"/>
  <c r="AN144" i="15"/>
  <c r="AO144" i="15"/>
  <c r="AP144" i="15" s="1"/>
  <c r="X66" i="15"/>
  <c r="Y66" i="15"/>
  <c r="Z66" i="15" s="1"/>
  <c r="AO71" i="15"/>
  <c r="AP71" i="15" s="1"/>
  <c r="AN71" i="15"/>
  <c r="AS80" i="15"/>
  <c r="AT80" i="15" s="1"/>
  <c r="AR80" i="15"/>
  <c r="AO73" i="15"/>
  <c r="AP73" i="15" s="1"/>
  <c r="AN73" i="15"/>
  <c r="P114" i="15"/>
  <c r="Q114" i="15"/>
  <c r="R114" i="15" s="1"/>
  <c r="AF89" i="15"/>
  <c r="AG89" i="15"/>
  <c r="AH89" i="15" s="1"/>
  <c r="H155" i="15"/>
  <c r="I155" i="15"/>
  <c r="J155" i="15" s="1"/>
  <c r="X166" i="15"/>
  <c r="Y166" i="15"/>
  <c r="Z166" i="15" s="1"/>
  <c r="AJ90" i="15"/>
  <c r="AK90" i="15"/>
  <c r="AL90" i="15" s="1"/>
  <c r="AG78" i="15"/>
  <c r="AH78" i="15" s="1"/>
  <c r="AF78" i="15"/>
  <c r="AJ149" i="15"/>
  <c r="AK149" i="15"/>
  <c r="AL149" i="15" s="1"/>
  <c r="P126" i="15"/>
  <c r="Q126" i="15"/>
  <c r="R126" i="15" s="1"/>
  <c r="AS104" i="15"/>
  <c r="AT104" i="15" s="1"/>
  <c r="AR104" i="15"/>
  <c r="P177" i="15"/>
  <c r="Q177" i="15"/>
  <c r="R177" i="15" s="1"/>
  <c r="AR77" i="15"/>
  <c r="AS77" i="15"/>
  <c r="AT77" i="15" s="1"/>
  <c r="AF155" i="15"/>
  <c r="AG155" i="15"/>
  <c r="AH155" i="15" s="1"/>
  <c r="AV107" i="15"/>
  <c r="AW107" i="15"/>
  <c r="AX107" i="15" s="1"/>
  <c r="Q108" i="15"/>
  <c r="R108" i="15" s="1"/>
  <c r="P108" i="15"/>
  <c r="X109" i="15"/>
  <c r="Y109" i="15"/>
  <c r="Z109" i="15" s="1"/>
  <c r="AG100" i="15"/>
  <c r="AH100" i="15" s="1"/>
  <c r="AF100" i="15"/>
  <c r="P109" i="15"/>
  <c r="Q109" i="15"/>
  <c r="R109" i="15" s="1"/>
  <c r="I175" i="15"/>
  <c r="J175" i="15" s="1"/>
  <c r="H175" i="15"/>
  <c r="P131" i="15"/>
  <c r="Q131" i="15"/>
  <c r="R131" i="15" s="1"/>
  <c r="AJ106" i="15"/>
  <c r="AK106" i="15"/>
  <c r="AL106" i="15" s="1"/>
  <c r="AO108" i="15"/>
  <c r="AP108" i="15" s="1"/>
  <c r="AN108" i="15"/>
  <c r="P72" i="15"/>
  <c r="Q72" i="15"/>
  <c r="R72" i="15" s="1"/>
  <c r="AO65" i="15"/>
  <c r="AP65" i="15" s="1"/>
  <c r="AN65" i="15"/>
  <c r="AV85" i="15"/>
  <c r="AW85" i="15"/>
  <c r="AX85" i="15" s="1"/>
  <c r="AG108" i="15"/>
  <c r="AH108" i="15" s="1"/>
  <c r="AF108" i="15"/>
  <c r="AF87" i="15"/>
  <c r="AG87" i="15"/>
  <c r="AH87" i="15" s="1"/>
  <c r="AR164" i="15"/>
  <c r="AS164" i="15"/>
  <c r="AT164" i="15" s="1"/>
  <c r="Q73" i="15"/>
  <c r="R73" i="15" s="1"/>
  <c r="P73" i="15"/>
  <c r="H121" i="15"/>
  <c r="I121" i="15"/>
  <c r="J121" i="15" s="1"/>
  <c r="Q59" i="15"/>
  <c r="R59" i="15" s="1"/>
  <c r="P59" i="15"/>
  <c r="AJ160" i="15"/>
  <c r="AK160" i="15"/>
  <c r="AL160" i="15" s="1"/>
  <c r="AV104" i="15"/>
  <c r="AW104" i="15"/>
  <c r="AX104" i="15" s="1"/>
  <c r="AR72" i="15"/>
  <c r="AS72" i="15"/>
  <c r="AT72" i="15" s="1"/>
  <c r="H123" i="15"/>
  <c r="I123" i="15"/>
  <c r="J123" i="15" s="1"/>
  <c r="AS176" i="15"/>
  <c r="AT176" i="15" s="1"/>
  <c r="AR176" i="15"/>
  <c r="AN177" i="15"/>
  <c r="AO177" i="15"/>
  <c r="AP177" i="15" s="1"/>
  <c r="AO154" i="15"/>
  <c r="AP154" i="15" s="1"/>
  <c r="AN154" i="15"/>
  <c r="AN171" i="15"/>
  <c r="AO171" i="15"/>
  <c r="AP171" i="15" s="1"/>
  <c r="P70" i="15"/>
  <c r="Q70" i="15"/>
  <c r="R70" i="15" s="1"/>
  <c r="AJ87" i="15"/>
  <c r="AK87" i="15"/>
  <c r="AL87" i="15" s="1"/>
  <c r="AW161" i="15"/>
  <c r="AX161" i="15" s="1"/>
  <c r="AV161" i="15"/>
  <c r="P76" i="15"/>
  <c r="Q76" i="15"/>
  <c r="R76" i="15" s="1"/>
  <c r="AF129" i="15"/>
  <c r="AG129" i="15"/>
  <c r="AH129" i="15" s="1"/>
  <c r="AJ114" i="15"/>
  <c r="AK114" i="15"/>
  <c r="AL114" i="15" s="1"/>
  <c r="AV172" i="15"/>
  <c r="AW172" i="15"/>
  <c r="AX172" i="15" s="1"/>
  <c r="AJ59" i="15"/>
  <c r="AK59" i="15"/>
  <c r="AL59" i="15" s="1"/>
  <c r="AN121" i="15"/>
  <c r="AO121" i="15"/>
  <c r="AP121" i="15" s="1"/>
  <c r="AS113" i="15"/>
  <c r="AT113" i="15" s="1"/>
  <c r="AR113" i="15"/>
  <c r="H95" i="15"/>
  <c r="I95" i="15"/>
  <c r="J95" i="15" s="1"/>
  <c r="AS115" i="15"/>
  <c r="AT115" i="15" s="1"/>
  <c r="AR115" i="15"/>
  <c r="AO92" i="15"/>
  <c r="AP92" i="15" s="1"/>
  <c r="AN92" i="15"/>
  <c r="P140" i="15"/>
  <c r="Q140" i="15"/>
  <c r="R140" i="15" s="1"/>
  <c r="AF66" i="15"/>
  <c r="AG66" i="15"/>
  <c r="AH66" i="15" s="1"/>
  <c r="P60" i="15"/>
  <c r="Q60" i="15"/>
  <c r="R60" i="15" s="1"/>
  <c r="AJ164" i="15"/>
  <c r="AK164" i="15"/>
  <c r="AL164" i="15" s="1"/>
  <c r="H164" i="15"/>
  <c r="I164" i="15"/>
  <c r="J164" i="15" s="1"/>
  <c r="Q111" i="15"/>
  <c r="R111" i="15" s="1"/>
  <c r="P111" i="15"/>
  <c r="AV166" i="15"/>
  <c r="AW166" i="15"/>
  <c r="AX166" i="15" s="1"/>
  <c r="AJ130" i="15"/>
  <c r="AK130" i="15"/>
  <c r="AL130" i="15" s="1"/>
  <c r="AN159" i="15"/>
  <c r="AO159" i="15"/>
  <c r="AP159" i="15" s="1"/>
  <c r="AK79" i="15"/>
  <c r="AL79" i="15" s="1"/>
  <c r="AJ79" i="15"/>
  <c r="AN62" i="15"/>
  <c r="AO62" i="15"/>
  <c r="AP62" i="15" s="1"/>
  <c r="AR129" i="15"/>
  <c r="AS129" i="15"/>
  <c r="AT129" i="15" s="1"/>
  <c r="X62" i="15"/>
  <c r="Y62" i="15"/>
  <c r="Z62" i="15" s="1"/>
  <c r="AS131" i="15"/>
  <c r="AT131" i="15" s="1"/>
  <c r="AR131" i="15"/>
  <c r="Q90" i="15"/>
  <c r="R90" i="15" s="1"/>
  <c r="P90" i="15"/>
  <c r="AW69" i="15"/>
  <c r="AX69" i="15" s="1"/>
  <c r="AV69" i="15"/>
  <c r="AV103" i="15"/>
  <c r="AW103" i="15"/>
  <c r="AX103" i="15" s="1"/>
  <c r="AV105" i="15"/>
  <c r="AW105" i="15"/>
  <c r="AX105" i="15" s="1"/>
  <c r="AW70" i="15"/>
  <c r="AX70" i="15" s="1"/>
  <c r="AV70" i="15"/>
  <c r="H94" i="15"/>
  <c r="I94" i="15"/>
  <c r="J94" i="15" s="1"/>
  <c r="AN170" i="15"/>
  <c r="AO170" i="15"/>
  <c r="AP170" i="15" s="1"/>
  <c r="AO113" i="15"/>
  <c r="AP113" i="15" s="1"/>
  <c r="AN113" i="15"/>
  <c r="AJ159" i="15"/>
  <c r="AK159" i="15"/>
  <c r="AL159" i="15" s="1"/>
  <c r="I61" i="15"/>
  <c r="J61" i="15" s="1"/>
  <c r="H61" i="15"/>
  <c r="AR60" i="15"/>
  <c r="AS60" i="15"/>
  <c r="AT60" i="15" s="1"/>
  <c r="Y122" i="15"/>
  <c r="Z122" i="15" s="1"/>
  <c r="X122" i="15"/>
  <c r="Q124" i="15"/>
  <c r="R124" i="15" s="1"/>
  <c r="P124" i="15"/>
  <c r="AG84" i="15"/>
  <c r="AH84" i="15" s="1"/>
  <c r="AF84" i="15"/>
  <c r="AW124" i="15"/>
  <c r="AX124" i="15" s="1"/>
  <c r="AV124" i="15"/>
  <c r="AO81" i="15"/>
  <c r="AP81" i="15" s="1"/>
  <c r="AN81" i="15"/>
  <c r="X139" i="15"/>
  <c r="Y139" i="15"/>
  <c r="Z139" i="15" s="1"/>
  <c r="AK76" i="15"/>
  <c r="AL76" i="15" s="1"/>
  <c r="AJ76" i="15"/>
  <c r="D108" i="15"/>
  <c r="E108" i="15"/>
  <c r="F108" i="15" s="1"/>
  <c r="D68" i="15"/>
  <c r="E68" i="15"/>
  <c r="F68" i="15" s="1"/>
  <c r="D145" i="15"/>
  <c r="E145" i="15"/>
  <c r="F145" i="15" s="1"/>
  <c r="D91" i="15"/>
  <c r="E91" i="15"/>
  <c r="F91" i="15" s="1"/>
  <c r="E171" i="15"/>
  <c r="F171" i="15" s="1"/>
  <c r="D171" i="15"/>
  <c r="E107" i="15"/>
  <c r="F107" i="15" s="1"/>
  <c r="D107" i="15"/>
  <c r="D99" i="15"/>
  <c r="E99" i="15"/>
  <c r="F99" i="15" s="1"/>
  <c r="D114" i="15"/>
  <c r="E114" i="15"/>
  <c r="F114" i="15" s="1"/>
  <c r="D149" i="15"/>
  <c r="E149" i="15"/>
  <c r="F149" i="15" s="1"/>
  <c r="E128" i="15"/>
  <c r="F128" i="15" s="1"/>
  <c r="D128" i="15"/>
  <c r="D120" i="15"/>
  <c r="E120" i="15"/>
  <c r="F120" i="15" s="1"/>
  <c r="E139" i="15"/>
  <c r="F139" i="15" s="1"/>
  <c r="D139" i="15"/>
  <c r="D121" i="15"/>
  <c r="E121" i="15"/>
  <c r="F121" i="15" s="1"/>
  <c r="D133" i="15"/>
  <c r="E133" i="15"/>
  <c r="F133" i="15" s="1"/>
  <c r="D127" i="15"/>
  <c r="E127" i="15"/>
  <c r="F127" i="15" s="1"/>
  <c r="L153" i="15"/>
  <c r="M153" i="15"/>
  <c r="N153" i="15" s="1"/>
  <c r="L166" i="15"/>
  <c r="M166" i="15"/>
  <c r="N166" i="15" s="1"/>
  <c r="L140" i="15"/>
  <c r="M140" i="15"/>
  <c r="N140" i="15" s="1"/>
  <c r="L132" i="15"/>
  <c r="M132" i="15"/>
  <c r="N132" i="15" s="1"/>
  <c r="M139" i="15"/>
  <c r="N139" i="15" s="1"/>
  <c r="L139" i="15"/>
  <c r="L135" i="15"/>
  <c r="M135" i="15"/>
  <c r="N135" i="15" s="1"/>
  <c r="L102" i="15"/>
  <c r="M102" i="15"/>
  <c r="N102" i="15" s="1"/>
  <c r="M115" i="15"/>
  <c r="N115" i="15" s="1"/>
  <c r="L115" i="15"/>
  <c r="L105" i="15"/>
  <c r="M105" i="15"/>
  <c r="N105" i="15" s="1"/>
  <c r="L89" i="15"/>
  <c r="M89" i="15"/>
  <c r="N89" i="15" s="1"/>
  <c r="L78" i="15"/>
  <c r="M78" i="15"/>
  <c r="N78" i="15" s="1"/>
  <c r="L96" i="15"/>
  <c r="M96" i="15"/>
  <c r="N96" i="15" s="1"/>
  <c r="M71" i="15"/>
  <c r="N71" i="15" s="1"/>
  <c r="L71" i="15"/>
  <c r="L66" i="15"/>
  <c r="M66" i="15"/>
  <c r="N66" i="15" s="1"/>
  <c r="M65" i="15"/>
  <c r="N65" i="15" s="1"/>
  <c r="L65" i="15"/>
  <c r="O28" i="10"/>
  <c r="Q28" i="10" s="1"/>
  <c r="S30" i="15" s="1"/>
  <c r="U30" i="15" s="1"/>
  <c r="I28" i="10"/>
  <c r="K28" i="10" s="1"/>
  <c r="K30" i="15" s="1"/>
  <c r="M30" i="15" s="1"/>
  <c r="X28" i="10"/>
  <c r="Z28" i="10" s="1"/>
  <c r="C28" i="10"/>
  <c r="E28" i="10" s="1"/>
  <c r="C30" i="15" s="1"/>
  <c r="E30" i="15" s="1"/>
  <c r="AG28" i="10"/>
  <c r="AI28" i="10" s="1"/>
  <c r="F28" i="10"/>
  <c r="H28" i="10" s="1"/>
  <c r="G30" i="15" s="1"/>
  <c r="I30" i="15" s="1"/>
  <c r="AA28" i="10"/>
  <c r="AC28" i="10" s="1"/>
  <c r="AD28" i="10"/>
  <c r="AF28" i="10" s="1"/>
  <c r="U28" i="10"/>
  <c r="W28" i="10" s="1"/>
  <c r="R28" i="10"/>
  <c r="T28" i="10" s="1"/>
  <c r="AJ28" i="10"/>
  <c r="AL28" i="10" s="1"/>
  <c r="L28" i="10"/>
  <c r="N28" i="10" s="1"/>
  <c r="O30" i="15" s="1"/>
  <c r="Q30" i="15" s="1"/>
  <c r="I27" i="10"/>
  <c r="K27" i="10" s="1"/>
  <c r="K29" i="15" s="1"/>
  <c r="M29" i="15" s="1"/>
  <c r="X27" i="10"/>
  <c r="Z27" i="10" s="1"/>
  <c r="O27" i="10"/>
  <c r="Q27" i="10" s="1"/>
  <c r="S29" i="15" s="1"/>
  <c r="U29" i="15" s="1"/>
  <c r="U27" i="10"/>
  <c r="W27" i="10" s="1"/>
  <c r="AA27" i="10"/>
  <c r="AC27" i="10" s="1"/>
  <c r="AD27" i="10"/>
  <c r="AF27" i="10" s="1"/>
  <c r="C27" i="10"/>
  <c r="E27" i="10" s="1"/>
  <c r="C29" i="15" s="1"/>
  <c r="E29" i="15" s="1"/>
  <c r="R27" i="10"/>
  <c r="T27" i="10" s="1"/>
  <c r="AG27" i="10"/>
  <c r="AI27" i="10" s="1"/>
  <c r="AJ27" i="10"/>
  <c r="AL27" i="10" s="1"/>
  <c r="L27" i="10"/>
  <c r="N27" i="10" s="1"/>
  <c r="O29" i="15" s="1"/>
  <c r="Q29" i="15" s="1"/>
  <c r="F27" i="10"/>
  <c r="H27" i="10" s="1"/>
  <c r="G29" i="15" s="1"/>
  <c r="I29" i="15" s="1"/>
  <c r="AF1128" i="8"/>
  <c r="E55" i="15"/>
  <c r="F55" i="15" s="1"/>
  <c r="D55" i="15"/>
  <c r="AC56" i="15"/>
  <c r="AD56" i="15" s="1"/>
  <c r="AB56" i="15"/>
  <c r="I57" i="15"/>
  <c r="J57" i="15" s="1"/>
  <c r="H57" i="15"/>
  <c r="AO56" i="15"/>
  <c r="AP56" i="15" s="1"/>
  <c r="AN56" i="15"/>
  <c r="AJ54" i="15"/>
  <c r="AK54" i="15"/>
  <c r="AL54" i="15" s="1"/>
  <c r="Q56" i="15"/>
  <c r="R56" i="15" s="1"/>
  <c r="P56" i="15"/>
  <c r="I56" i="15"/>
  <c r="J56" i="15" s="1"/>
  <c r="H56" i="15"/>
  <c r="AW56" i="15"/>
  <c r="AX56" i="15" s="1"/>
  <c r="AV56" i="15"/>
  <c r="AR53" i="15"/>
  <c r="AS53" i="15"/>
  <c r="AT53" i="15" s="1"/>
  <c r="L54" i="15"/>
  <c r="M54" i="15"/>
  <c r="N54" i="15" s="1"/>
  <c r="E53" i="15"/>
  <c r="F53" i="15" s="1"/>
  <c r="D53" i="15"/>
  <c r="AC54" i="15"/>
  <c r="AD54" i="15" s="1"/>
  <c r="AB54" i="15"/>
  <c r="M56" i="15"/>
  <c r="N56" i="15" s="1"/>
  <c r="L56" i="15"/>
  <c r="AS55" i="15"/>
  <c r="AT55" i="15" s="1"/>
  <c r="AR55" i="15"/>
  <c r="M57" i="15"/>
  <c r="N57" i="15" s="1"/>
  <c r="L57" i="15"/>
  <c r="AK57" i="15"/>
  <c r="AL57" i="15" s="1"/>
  <c r="AJ57" i="15"/>
  <c r="AO57" i="15"/>
  <c r="AP57" i="15" s="1"/>
  <c r="AN57" i="15"/>
  <c r="AC53" i="15"/>
  <c r="AD53" i="15" s="1"/>
  <c r="AB53" i="15"/>
  <c r="U53" i="15"/>
  <c r="V53" i="15" s="1"/>
  <c r="T53" i="15"/>
  <c r="AC55" i="15"/>
  <c r="AD55" i="15" s="1"/>
  <c r="AB55" i="15"/>
  <c r="Q55" i="15"/>
  <c r="R55" i="15" s="1"/>
  <c r="P55" i="15"/>
  <c r="AO53" i="15"/>
  <c r="AP53" i="15" s="1"/>
  <c r="AN53" i="15"/>
  <c r="M53" i="15"/>
  <c r="N53" i="15" s="1"/>
  <c r="L53" i="15"/>
  <c r="E56" i="15"/>
  <c r="F56" i="15" s="1"/>
  <c r="D56" i="15"/>
  <c r="AS56" i="15"/>
  <c r="AT56" i="15" s="1"/>
  <c r="AR56" i="15"/>
  <c r="AW54" i="15"/>
  <c r="AX54" i="15" s="1"/>
  <c r="AV54" i="15"/>
  <c r="Q57" i="15"/>
  <c r="R57" i="15" s="1"/>
  <c r="P57" i="15"/>
  <c r="M55" i="15"/>
  <c r="N55" i="15" s="1"/>
  <c r="L55" i="15"/>
  <c r="AG53" i="15"/>
  <c r="AH53" i="15" s="1"/>
  <c r="AF53" i="15"/>
  <c r="AF55" i="15"/>
  <c r="AG55" i="15"/>
  <c r="AH55" i="15" s="1"/>
  <c r="I54" i="15"/>
  <c r="J54" i="15" s="1"/>
  <c r="H54" i="15"/>
  <c r="AS54" i="15"/>
  <c r="AT54" i="15" s="1"/>
  <c r="AR54" i="15"/>
  <c r="AO54" i="15"/>
  <c r="AP54" i="15" s="1"/>
  <c r="AN54" i="15"/>
  <c r="I53" i="15"/>
  <c r="J53" i="15" s="1"/>
  <c r="H53" i="15"/>
  <c r="U54" i="15"/>
  <c r="V54" i="15" s="1"/>
  <c r="T54" i="15"/>
  <c r="AO55" i="15"/>
  <c r="AP55" i="15" s="1"/>
  <c r="AN55" i="15"/>
  <c r="AK56" i="15"/>
  <c r="AL56" i="15" s="1"/>
  <c r="AJ56" i="15"/>
  <c r="E57" i="15"/>
  <c r="F57" i="15" s="1"/>
  <c r="D57" i="15"/>
  <c r="U56" i="15"/>
  <c r="V56" i="15" s="1"/>
  <c r="T56" i="15"/>
  <c r="AG57" i="15"/>
  <c r="AH57" i="15" s="1"/>
  <c r="AF57" i="15"/>
  <c r="AG56" i="15"/>
  <c r="AH56" i="15" s="1"/>
  <c r="AF56" i="15"/>
  <c r="E54" i="15"/>
  <c r="F54" i="15" s="1"/>
  <c r="D54" i="15"/>
  <c r="AW57" i="15"/>
  <c r="AX57" i="15" s="1"/>
  <c r="AV57" i="15"/>
  <c r="AS57" i="15"/>
  <c r="AT57" i="15" s="1"/>
  <c r="AR57" i="15"/>
  <c r="I55" i="15"/>
  <c r="J55" i="15" s="1"/>
  <c r="H55" i="15"/>
  <c r="AG54" i="15"/>
  <c r="AH54" i="15" s="1"/>
  <c r="AF54" i="15"/>
  <c r="AC57" i="15"/>
  <c r="AD57" i="15" s="1"/>
  <c r="AB57" i="15"/>
  <c r="AK55" i="15"/>
  <c r="AL55" i="15" s="1"/>
  <c r="AJ55" i="15"/>
  <c r="AW55" i="15"/>
  <c r="AX55" i="15" s="1"/>
  <c r="AV55" i="15"/>
  <c r="P54" i="15"/>
  <c r="Q54" i="15"/>
  <c r="R54" i="15" s="1"/>
  <c r="AK53" i="15"/>
  <c r="AL53" i="15" s="1"/>
  <c r="AJ53" i="15"/>
  <c r="Y57" i="15"/>
  <c r="Z57" i="15" s="1"/>
  <c r="X57" i="15"/>
  <c r="AW53" i="15"/>
  <c r="AX53" i="15" s="1"/>
  <c r="AV53" i="15"/>
  <c r="Y56" i="15"/>
  <c r="Z56" i="15" s="1"/>
  <c r="X56" i="15"/>
  <c r="U57" i="15"/>
  <c r="V57" i="15" s="1"/>
  <c r="T57" i="15"/>
  <c r="Q53" i="15"/>
  <c r="R53" i="15" s="1"/>
  <c r="P53" i="15"/>
  <c r="Y55" i="15"/>
  <c r="Z55" i="15" s="1"/>
  <c r="X55" i="15"/>
  <c r="Y54" i="15"/>
  <c r="Z54" i="15" s="1"/>
  <c r="X54" i="15"/>
  <c r="T55" i="15"/>
  <c r="U55" i="15"/>
  <c r="V55" i="15" s="1"/>
  <c r="Y53" i="15"/>
  <c r="Z53" i="15" s="1"/>
  <c r="X53" i="15"/>
  <c r="F68" i="8"/>
  <c r="D68" i="8" s="1"/>
  <c r="G22" i="8"/>
  <c r="L22" i="8" s="1"/>
  <c r="F70" i="8"/>
  <c r="D70" i="8" s="1"/>
  <c r="F69" i="8"/>
  <c r="D69" i="8" s="1"/>
  <c r="K26" i="8"/>
  <c r="L26" i="8" s="1"/>
  <c r="F26" i="8"/>
  <c r="F27" i="8"/>
  <c r="D27" i="8" s="1"/>
  <c r="K32" i="8"/>
  <c r="L32" i="8" s="1"/>
  <c r="K37" i="8"/>
  <c r="L37" i="8" s="1"/>
  <c r="L49" i="8"/>
  <c r="F49" i="8" s="1"/>
  <c r="D49" i="8" s="1"/>
  <c r="G10" i="8"/>
  <c r="K10" i="8" s="1"/>
  <c r="E48" i="10"/>
  <c r="C50" i="15" s="1"/>
  <c r="E50" i="15" s="1"/>
  <c r="E36" i="10"/>
  <c r="C38" i="15" s="1"/>
  <c r="E38" i="15" s="1"/>
  <c r="E49" i="10"/>
  <c r="C51" i="15" s="1"/>
  <c r="E51" i="15" s="1"/>
  <c r="E41" i="10"/>
  <c r="C43" i="15" s="1"/>
  <c r="E43" i="15" s="1"/>
  <c r="E29" i="10"/>
  <c r="C31" i="15" s="1"/>
  <c r="E31" i="15" s="1"/>
  <c r="E44" i="10"/>
  <c r="C46" i="15" s="1"/>
  <c r="E46" i="15" s="1"/>
  <c r="E32" i="10"/>
  <c r="C34" i="15" s="1"/>
  <c r="E34" i="15" s="1"/>
  <c r="E45" i="10"/>
  <c r="C47" i="15" s="1"/>
  <c r="E47" i="15" s="1"/>
  <c r="E37" i="10"/>
  <c r="C39" i="15" s="1"/>
  <c r="E39" i="15" s="1"/>
  <c r="E40" i="10"/>
  <c r="C42" i="15" s="1"/>
  <c r="E42" i="15" s="1"/>
  <c r="E33" i="10"/>
  <c r="C35" i="15" s="1"/>
  <c r="E35" i="15" s="1"/>
  <c r="E38" i="10"/>
  <c r="C40" i="15" s="1"/>
  <c r="E40" i="15" s="1"/>
  <c r="E43" i="10"/>
  <c r="C45" i="15" s="1"/>
  <c r="E45" i="15" s="1"/>
  <c r="E42" i="10"/>
  <c r="C44" i="15" s="1"/>
  <c r="E44" i="15" s="1"/>
  <c r="E39" i="10"/>
  <c r="C41" i="15" s="1"/>
  <c r="E41" i="15" s="1"/>
  <c r="E30" i="10"/>
  <c r="C32" i="15" s="1"/>
  <c r="E32" i="15" s="1"/>
  <c r="E46" i="10"/>
  <c r="C48" i="15" s="1"/>
  <c r="E48" i="15" s="1"/>
  <c r="E35" i="10"/>
  <c r="C37" i="15" s="1"/>
  <c r="E37" i="15" s="1"/>
  <c r="E34" i="10"/>
  <c r="C36" i="15" s="1"/>
  <c r="E36" i="15" s="1"/>
  <c r="E50" i="10"/>
  <c r="C52" i="15" s="1"/>
  <c r="E52" i="15" s="1"/>
  <c r="E31" i="10"/>
  <c r="C33" i="15" s="1"/>
  <c r="E33" i="15" s="1"/>
  <c r="E47" i="10"/>
  <c r="C49" i="15" s="1"/>
  <c r="E49" i="15" s="1"/>
  <c r="AC45" i="10"/>
  <c r="AC37" i="10"/>
  <c r="AC48" i="10"/>
  <c r="AC40" i="10"/>
  <c r="AC33" i="10"/>
  <c r="AC36" i="10"/>
  <c r="AC49" i="10"/>
  <c r="AC41" i="10"/>
  <c r="AC29" i="10"/>
  <c r="AC44" i="10"/>
  <c r="AC32" i="10"/>
  <c r="AC43" i="10"/>
  <c r="AC30" i="10"/>
  <c r="AC46" i="10"/>
  <c r="AC31" i="10"/>
  <c r="AC47" i="10"/>
  <c r="AC34" i="10"/>
  <c r="AC50" i="10"/>
  <c r="AC35" i="10"/>
  <c r="AC38" i="10"/>
  <c r="AC39" i="10"/>
  <c r="AC42" i="10"/>
  <c r="F36" i="8"/>
  <c r="K33" i="8"/>
  <c r="L33" i="8" s="1"/>
  <c r="L56" i="8"/>
  <c r="F56" i="8" s="1"/>
  <c r="D56" i="8" s="1"/>
  <c r="L42" i="8"/>
  <c r="F42" i="8" s="1"/>
  <c r="D42" i="8" s="1"/>
  <c r="G21" i="8"/>
  <c r="L21" i="8" s="1"/>
  <c r="G6" i="8"/>
  <c r="L51" i="8"/>
  <c r="F51" i="8" s="1"/>
  <c r="L52" i="8"/>
  <c r="F52" i="8" s="1"/>
  <c r="D52" i="8" s="1"/>
  <c r="G8" i="8"/>
  <c r="L8" i="8" s="1"/>
  <c r="G18" i="8"/>
  <c r="L18" i="8" s="1"/>
  <c r="G12" i="8"/>
  <c r="L12" i="8" s="1"/>
  <c r="F34" i="8"/>
  <c r="D34" i="8" s="1"/>
  <c r="G11" i="8"/>
  <c r="L11" i="8" s="1"/>
  <c r="G9" i="8"/>
  <c r="L9" i="8" s="1"/>
  <c r="G7" i="8"/>
  <c r="L7" i="8" s="1"/>
  <c r="D39" i="8"/>
  <c r="D44" i="8"/>
  <c r="G55" i="8"/>
  <c r="K55" i="8" s="1"/>
  <c r="L55" i="8" s="1"/>
  <c r="F55" i="8" s="1"/>
  <c r="K38" i="8"/>
  <c r="L38" i="8" s="1"/>
  <c r="F38" i="8" s="1"/>
  <c r="D38" i="8" s="1"/>
  <c r="K46" i="8"/>
  <c r="L46" i="8" s="1"/>
  <c r="F46" i="8" s="1"/>
  <c r="D43" i="8"/>
  <c r="G57" i="8"/>
  <c r="K57" i="8" s="1"/>
  <c r="L57" i="8" s="1"/>
  <c r="F57" i="8" s="1"/>
  <c r="D57" i="8" s="1"/>
  <c r="G31" i="8"/>
  <c r="K31" i="8" s="1"/>
  <c r="L31" i="8" s="1"/>
  <c r="K22" i="8" l="1"/>
  <c r="F22" i="8" s="1"/>
  <c r="D22" i="8" s="1"/>
  <c r="D31" i="14" s="1"/>
  <c r="X25" i="10"/>
  <c r="Z25" i="10" s="1"/>
  <c r="I25" i="10"/>
  <c r="K25" i="10" s="1"/>
  <c r="K27" i="15" s="1"/>
  <c r="M27" i="15" s="1"/>
  <c r="O25" i="10"/>
  <c r="Q25" i="10" s="1"/>
  <c r="S27" i="15" s="1"/>
  <c r="U27" i="15" s="1"/>
  <c r="AJ25" i="10"/>
  <c r="AL25" i="10" s="1"/>
  <c r="AU27" i="15" s="1"/>
  <c r="AW27" i="15" s="1"/>
  <c r="AX27" i="15" s="1"/>
  <c r="L25" i="10"/>
  <c r="N25" i="10" s="1"/>
  <c r="O27" i="15" s="1"/>
  <c r="Q27" i="15" s="1"/>
  <c r="F25" i="10"/>
  <c r="H25" i="10" s="1"/>
  <c r="G27" i="15" s="1"/>
  <c r="I27" i="15" s="1"/>
  <c r="AA25" i="10"/>
  <c r="AC25" i="10" s="1"/>
  <c r="AI27" i="15" s="1"/>
  <c r="AJ27" i="15" s="1"/>
  <c r="U25" i="10"/>
  <c r="W25" i="10" s="1"/>
  <c r="AA27" i="15" s="1"/>
  <c r="AC27" i="15" s="1"/>
  <c r="AD27" i="15" s="1"/>
  <c r="AG25" i="10"/>
  <c r="AI25" i="10" s="1"/>
  <c r="AQ27" i="15" s="1"/>
  <c r="AS27" i="15" s="1"/>
  <c r="AT27" i="15" s="1"/>
  <c r="AD25" i="10"/>
  <c r="AF25" i="10" s="1"/>
  <c r="AM27" i="15" s="1"/>
  <c r="AO27" i="15" s="1"/>
  <c r="AP27" i="15" s="1"/>
  <c r="C25" i="10"/>
  <c r="E25" i="10" s="1"/>
  <c r="C27" i="15" s="1"/>
  <c r="E27" i="15" s="1"/>
  <c r="R25" i="10"/>
  <c r="T25" i="10" s="1"/>
  <c r="W27" i="15" s="1"/>
  <c r="I26" i="10"/>
  <c r="K26" i="10" s="1"/>
  <c r="K28" i="15" s="1"/>
  <c r="M28" i="15" s="1"/>
  <c r="O26" i="10"/>
  <c r="Q26" i="10" s="1"/>
  <c r="S28" i="15" s="1"/>
  <c r="U28" i="15" s="1"/>
  <c r="X26" i="10"/>
  <c r="Z26" i="10" s="1"/>
  <c r="C26" i="10"/>
  <c r="E26" i="10" s="1"/>
  <c r="C28" i="15" s="1"/>
  <c r="E28" i="15" s="1"/>
  <c r="R26" i="10"/>
  <c r="T26" i="10" s="1"/>
  <c r="W28" i="15" s="1"/>
  <c r="AA26" i="10"/>
  <c r="AC26" i="10" s="1"/>
  <c r="AI28" i="15" s="1"/>
  <c r="AK28" i="15" s="1"/>
  <c r="AL28" i="15" s="1"/>
  <c r="AJ26" i="10"/>
  <c r="AL26" i="10" s="1"/>
  <c r="AU28" i="15" s="1"/>
  <c r="L26" i="10"/>
  <c r="N26" i="10" s="1"/>
  <c r="O28" i="15" s="1"/>
  <c r="Q28" i="15" s="1"/>
  <c r="F26" i="10"/>
  <c r="H26" i="10" s="1"/>
  <c r="G28" i="15" s="1"/>
  <c r="I28" i="15" s="1"/>
  <c r="U26" i="10"/>
  <c r="W26" i="10" s="1"/>
  <c r="AA28" i="15" s="1"/>
  <c r="AG26" i="10"/>
  <c r="AI26" i="10" s="1"/>
  <c r="AQ28" i="15" s="1"/>
  <c r="AS28" i="15" s="1"/>
  <c r="AT28" i="15" s="1"/>
  <c r="AD26" i="10"/>
  <c r="AF26" i="10" s="1"/>
  <c r="AM28" i="15" s="1"/>
  <c r="AN28" i="15" s="1"/>
  <c r="D42" i="14"/>
  <c r="AA6" i="15" s="1"/>
  <c r="D46" i="8"/>
  <c r="D43" i="14" s="1"/>
  <c r="AI6" i="15" s="1"/>
  <c r="D36" i="8"/>
  <c r="D41" i="14" s="1"/>
  <c r="S6" i="15" s="1"/>
  <c r="D51" i="8"/>
  <c r="D26" i="8"/>
  <c r="D39" i="14" s="1"/>
  <c r="D55" i="8"/>
  <c r="B36" i="14" s="1"/>
  <c r="B42" i="14"/>
  <c r="L16" i="8"/>
  <c r="K16" i="8"/>
  <c r="L15" i="8"/>
  <c r="K15" i="8"/>
  <c r="L10" i="8"/>
  <c r="F10" i="8" s="1"/>
  <c r="D10" i="8" s="1"/>
  <c r="AA51" i="15"/>
  <c r="AB51" i="15" s="1"/>
  <c r="AU30" i="15"/>
  <c r="AV30" i="15" s="1"/>
  <c r="AU34" i="15"/>
  <c r="AW34" i="15" s="1"/>
  <c r="AX34" i="15" s="1"/>
  <c r="AA38" i="15"/>
  <c r="AC38" i="15" s="1"/>
  <c r="AD38" i="15" s="1"/>
  <c r="AQ30" i="15"/>
  <c r="AR30" i="15" s="1"/>
  <c r="AU50" i="15"/>
  <c r="AQ38" i="15"/>
  <c r="W39" i="15"/>
  <c r="X39" i="15" s="1"/>
  <c r="AM33" i="15"/>
  <c r="AO33" i="15" s="1"/>
  <c r="AP33" i="15" s="1"/>
  <c r="W47" i="15"/>
  <c r="Y47" i="15" s="1"/>
  <c r="Z47" i="15" s="1"/>
  <c r="W34" i="15"/>
  <c r="AM41" i="15"/>
  <c r="AO41" i="15" s="1"/>
  <c r="AP41" i="15" s="1"/>
  <c r="AQ52" i="15"/>
  <c r="AA37" i="15"/>
  <c r="AB37" i="15" s="1"/>
  <c r="W52" i="15"/>
  <c r="AA31" i="15"/>
  <c r="AC31" i="15" s="1"/>
  <c r="AD31" i="15" s="1"/>
  <c r="R50" i="15"/>
  <c r="W48" i="15"/>
  <c r="Y48" i="15" s="1"/>
  <c r="Z48" i="15" s="1"/>
  <c r="AM40" i="15"/>
  <c r="AN40" i="15" s="1"/>
  <c r="AQ35" i="15"/>
  <c r="AR35" i="15" s="1"/>
  <c r="W33" i="15"/>
  <c r="X33" i="15" s="1"/>
  <c r="AU52" i="15"/>
  <c r="AW52" i="15" s="1"/>
  <c r="AX52" i="15" s="1"/>
  <c r="AM50" i="15"/>
  <c r="W31" i="15"/>
  <c r="AM45" i="15"/>
  <c r="AQ32" i="15"/>
  <c r="AS32" i="15" s="1"/>
  <c r="AT32" i="15" s="1"/>
  <c r="R40" i="15"/>
  <c r="AQ44" i="15"/>
  <c r="AQ40" i="15"/>
  <c r="AS40" i="15" s="1"/>
  <c r="AT40" i="15" s="1"/>
  <c r="R48" i="15"/>
  <c r="AU47" i="15"/>
  <c r="AW47" i="15" s="1"/>
  <c r="AX47" i="15" s="1"/>
  <c r="R52" i="15"/>
  <c r="AM36" i="15"/>
  <c r="AU45" i="15"/>
  <c r="AW45" i="15" s="1"/>
  <c r="AX45" i="15" s="1"/>
  <c r="AM30" i="15"/>
  <c r="AA39" i="15"/>
  <c r="AB39" i="15" s="1"/>
  <c r="AU38" i="15"/>
  <c r="AQ47" i="15"/>
  <c r="AA42" i="15"/>
  <c r="AB42" i="15" s="1"/>
  <c r="W43" i="15"/>
  <c r="Y43" i="15" s="1"/>
  <c r="Z43" i="15" s="1"/>
  <c r="AA46" i="15"/>
  <c r="AC46" i="15" s="1"/>
  <c r="AD46" i="15" s="1"/>
  <c r="P41" i="15"/>
  <c r="AA50" i="15"/>
  <c r="AB50" i="15" s="1"/>
  <c r="W51" i="15"/>
  <c r="Y51" i="15" s="1"/>
  <c r="Z51" i="15" s="1"/>
  <c r="R49" i="15"/>
  <c r="AU31" i="15"/>
  <c r="R36" i="15"/>
  <c r="AU43" i="15"/>
  <c r="AW43" i="15" s="1"/>
  <c r="AX43" i="15" s="1"/>
  <c r="AU39" i="15"/>
  <c r="AW39" i="15" s="1"/>
  <c r="AX39" i="15" s="1"/>
  <c r="AA29" i="15"/>
  <c r="AC29" i="15" s="1"/>
  <c r="AD29" i="15" s="1"/>
  <c r="AU51" i="15"/>
  <c r="AQ29" i="15"/>
  <c r="AR29" i="15" s="1"/>
  <c r="AU32" i="15"/>
  <c r="AW32" i="15" s="1"/>
  <c r="AX32" i="15" s="1"/>
  <c r="AM34" i="15"/>
  <c r="AO34" i="15" s="1"/>
  <c r="AP34" i="15" s="1"/>
  <c r="AQ37" i="15"/>
  <c r="AM38" i="15"/>
  <c r="AN38" i="15" s="1"/>
  <c r="AA47" i="15"/>
  <c r="AU42" i="15"/>
  <c r="AW42" i="15" s="1"/>
  <c r="AX42" i="15" s="1"/>
  <c r="W29" i="15"/>
  <c r="Y29" i="15" s="1"/>
  <c r="Z29" i="15" s="1"/>
  <c r="R45" i="15"/>
  <c r="AM29" i="15"/>
  <c r="AN29" i="15" s="1"/>
  <c r="AQ36" i="15"/>
  <c r="AS36" i="15" s="1"/>
  <c r="AT36" i="15" s="1"/>
  <c r="AA52" i="15"/>
  <c r="AB52" i="15" s="1"/>
  <c r="AA48" i="15"/>
  <c r="AC48" i="15" s="1"/>
  <c r="AD48" i="15" s="1"/>
  <c r="W38" i="15"/>
  <c r="Y38" i="15" s="1"/>
  <c r="Z38" i="15" s="1"/>
  <c r="AQ33" i="15"/>
  <c r="AR33" i="15" s="1"/>
  <c r="AU40" i="15"/>
  <c r="AW40" i="15" s="1"/>
  <c r="AX40" i="15" s="1"/>
  <c r="AQ41" i="15"/>
  <c r="AR41" i="15" s="1"/>
  <c r="AM48" i="15"/>
  <c r="AN48" i="15" s="1"/>
  <c r="AQ43" i="15"/>
  <c r="AM37" i="15"/>
  <c r="AO37" i="15" s="1"/>
  <c r="AP37" i="15" s="1"/>
  <c r="AU35" i="15"/>
  <c r="AW35" i="15" s="1"/>
  <c r="AX35" i="15" s="1"/>
  <c r="R32" i="15"/>
  <c r="W36" i="15"/>
  <c r="Y36" i="15" s="1"/>
  <c r="Z36" i="15" s="1"/>
  <c r="AQ42" i="15"/>
  <c r="W32" i="15"/>
  <c r="X32" i="15" s="1"/>
  <c r="W44" i="15"/>
  <c r="Y44" i="15" s="1"/>
  <c r="Z44" i="15" s="1"/>
  <c r="AQ50" i="15"/>
  <c r="AS50" i="15" s="1"/>
  <c r="AT50" i="15" s="1"/>
  <c r="W40" i="15"/>
  <c r="Y40" i="15" s="1"/>
  <c r="Z40" i="15" s="1"/>
  <c r="AA43" i="15"/>
  <c r="AB43" i="15" s="1"/>
  <c r="AM49" i="15"/>
  <c r="AA33" i="15"/>
  <c r="AC33" i="15" s="1"/>
  <c r="AD33" i="15" s="1"/>
  <c r="W50" i="15"/>
  <c r="X50" i="15" s="1"/>
  <c r="AU36" i="15"/>
  <c r="AA30" i="15"/>
  <c r="AC30" i="15" s="1"/>
  <c r="AD30" i="15" s="1"/>
  <c r="AM42" i="15"/>
  <c r="AN42" i="15" s="1"/>
  <c r="AQ45" i="15"/>
  <c r="AR45" i="15" s="1"/>
  <c r="W35" i="15"/>
  <c r="W37" i="15"/>
  <c r="X37" i="15" s="1"/>
  <c r="AQ51" i="15"/>
  <c r="AS51" i="15" s="1"/>
  <c r="AT51" i="15" s="1"/>
  <c r="W45" i="15"/>
  <c r="X45" i="15" s="1"/>
  <c r="AA40" i="15"/>
  <c r="R51" i="15"/>
  <c r="AM43" i="15"/>
  <c r="AQ46" i="15"/>
  <c r="AS46" i="15" s="1"/>
  <c r="AT46" i="15" s="1"/>
  <c r="AM47" i="15"/>
  <c r="AN47" i="15" s="1"/>
  <c r="AU29" i="15"/>
  <c r="AW29" i="15" s="1"/>
  <c r="AX29" i="15" s="1"/>
  <c r="AM51" i="15"/>
  <c r="AO51" i="15" s="1"/>
  <c r="AP51" i="15" s="1"/>
  <c r="AU37" i="15"/>
  <c r="AW37" i="15" s="1"/>
  <c r="AX37" i="15" s="1"/>
  <c r="P42" i="15"/>
  <c r="AU49" i="15"/>
  <c r="AW49" i="15" s="1"/>
  <c r="AX49" i="15" s="1"/>
  <c r="AM44" i="15"/>
  <c r="AO44" i="15" s="1"/>
  <c r="AP44" i="15" s="1"/>
  <c r="AQ31" i="15"/>
  <c r="AR31" i="15" s="1"/>
  <c r="AA45" i="15"/>
  <c r="AC45" i="15" s="1"/>
  <c r="AD45" i="15" s="1"/>
  <c r="W46" i="15"/>
  <c r="X46" i="15" s="1"/>
  <c r="AA41" i="15"/>
  <c r="AC41" i="15" s="1"/>
  <c r="AD41" i="15" s="1"/>
  <c r="AU44" i="15"/>
  <c r="AW44" i="15" s="1"/>
  <c r="AX44" i="15" s="1"/>
  <c r="AA34" i="15"/>
  <c r="AM46" i="15"/>
  <c r="AN46" i="15" s="1"/>
  <c r="AU46" i="15"/>
  <c r="AW46" i="15" s="1"/>
  <c r="AX46" i="15" s="1"/>
  <c r="R35" i="15"/>
  <c r="W41" i="15"/>
  <c r="Y41" i="15" s="1"/>
  <c r="Z41" i="15" s="1"/>
  <c r="AA32" i="15"/>
  <c r="AC32" i="15" s="1"/>
  <c r="AD32" i="15" s="1"/>
  <c r="AA44" i="15"/>
  <c r="AU33" i="15"/>
  <c r="AW33" i="15" s="1"/>
  <c r="AX33" i="15" s="1"/>
  <c r="P30" i="15"/>
  <c r="AA35" i="15"/>
  <c r="AB35" i="15" s="1"/>
  <c r="AU41" i="15"/>
  <c r="P38" i="15"/>
  <c r="AM32" i="15"/>
  <c r="AN32" i="15" s="1"/>
  <c r="AM52" i="15"/>
  <c r="AN52" i="15" s="1"/>
  <c r="AQ39" i="15"/>
  <c r="AS39" i="15" s="1"/>
  <c r="AT39" i="15" s="1"/>
  <c r="AA49" i="15"/>
  <c r="AC49" i="15" s="1"/>
  <c r="AD49" i="15" s="1"/>
  <c r="AU48" i="15"/>
  <c r="AW48" i="15" s="1"/>
  <c r="AX48" i="15" s="1"/>
  <c r="R37" i="15"/>
  <c r="AQ49" i="15"/>
  <c r="AS49" i="15" s="1"/>
  <c r="AT49" i="15" s="1"/>
  <c r="AA36" i="15"/>
  <c r="AC36" i="15" s="1"/>
  <c r="AD36" i="15" s="1"/>
  <c r="R39" i="15"/>
  <c r="AM31" i="15"/>
  <c r="AO31" i="15" s="1"/>
  <c r="AP31" i="15" s="1"/>
  <c r="R43" i="15"/>
  <c r="AM35" i="15"/>
  <c r="AN35" i="15" s="1"/>
  <c r="W49" i="15"/>
  <c r="Y49" i="15" s="1"/>
  <c r="Z49" i="15" s="1"/>
  <c r="R47" i="15"/>
  <c r="AM39" i="15"/>
  <c r="AN39" i="15" s="1"/>
  <c r="AQ34" i="15"/>
  <c r="AS34" i="15" s="1"/>
  <c r="AT34" i="15" s="1"/>
  <c r="W30" i="15"/>
  <c r="W42" i="15"/>
  <c r="Y42" i="15" s="1"/>
  <c r="Z42" i="15" s="1"/>
  <c r="AQ48" i="15"/>
  <c r="AS48" i="15" s="1"/>
  <c r="AT48" i="15" s="1"/>
  <c r="H36" i="15"/>
  <c r="H39" i="15"/>
  <c r="D36" i="15"/>
  <c r="H46" i="15"/>
  <c r="D29" i="15"/>
  <c r="D51" i="15"/>
  <c r="D48" i="15"/>
  <c r="D52" i="15"/>
  <c r="AI52" i="15"/>
  <c r="AK52" i="15" s="1"/>
  <c r="AL52" i="15" s="1"/>
  <c r="D45" i="15"/>
  <c r="D46" i="15"/>
  <c r="D50" i="15"/>
  <c r="D30" i="15"/>
  <c r="H48" i="15"/>
  <c r="D47" i="15"/>
  <c r="D35" i="15"/>
  <c r="AI36" i="15"/>
  <c r="AJ36" i="15" s="1"/>
  <c r="AI43" i="15"/>
  <c r="AK43" i="15" s="1"/>
  <c r="AL43" i="15" s="1"/>
  <c r="D38" i="15"/>
  <c r="H50" i="15"/>
  <c r="AI41" i="15"/>
  <c r="AK41" i="15" s="1"/>
  <c r="AL41" i="15" s="1"/>
  <c r="AI37" i="15"/>
  <c r="AJ37" i="15" s="1"/>
  <c r="H51" i="15"/>
  <c r="H29" i="15"/>
  <c r="D33" i="15"/>
  <c r="D34" i="15"/>
  <c r="D32" i="15"/>
  <c r="H32" i="15"/>
  <c r="H42" i="15"/>
  <c r="H37" i="15"/>
  <c r="H34" i="15"/>
  <c r="D31" i="15"/>
  <c r="H43" i="15"/>
  <c r="H35" i="15"/>
  <c r="H49" i="15"/>
  <c r="AI33" i="15"/>
  <c r="AK33" i="15" s="1"/>
  <c r="AL33" i="15" s="1"/>
  <c r="D39" i="15"/>
  <c r="H33" i="15"/>
  <c r="D43" i="15"/>
  <c r="H41" i="15"/>
  <c r="D41" i="15"/>
  <c r="AI40" i="15"/>
  <c r="AK40" i="15" s="1"/>
  <c r="AL40" i="15" s="1"/>
  <c r="AI30" i="15"/>
  <c r="AJ30" i="15" s="1"/>
  <c r="H31" i="15"/>
  <c r="H30" i="15"/>
  <c r="D42" i="15"/>
  <c r="H52" i="15"/>
  <c r="AI44" i="15"/>
  <c r="AK44" i="15" s="1"/>
  <c r="AL44" i="15" s="1"/>
  <c r="H47" i="15"/>
  <c r="H38" i="15"/>
  <c r="D49" i="15"/>
  <c r="D44" i="15"/>
  <c r="H45" i="15"/>
  <c r="D37" i="15"/>
  <c r="H40" i="15"/>
  <c r="AI49" i="15"/>
  <c r="AK49" i="15" s="1"/>
  <c r="AL49" i="15" s="1"/>
  <c r="AI39" i="15"/>
  <c r="AK39" i="15" s="1"/>
  <c r="AL39" i="15" s="1"/>
  <c r="AI38" i="15"/>
  <c r="AK38" i="15" s="1"/>
  <c r="AL38" i="15" s="1"/>
  <c r="AI47" i="15"/>
  <c r="AI48" i="15"/>
  <c r="AK48" i="15" s="1"/>
  <c r="AL48" i="15" s="1"/>
  <c r="AI45" i="15"/>
  <c r="AK45" i="15" s="1"/>
  <c r="AL45" i="15" s="1"/>
  <c r="AI34" i="15"/>
  <c r="AI35" i="15"/>
  <c r="AI32" i="15"/>
  <c r="AI29" i="15"/>
  <c r="AJ29" i="15" s="1"/>
  <c r="AI46" i="15"/>
  <c r="AK46" i="15" s="1"/>
  <c r="AL46" i="15" s="1"/>
  <c r="AI42" i="15"/>
  <c r="AK42" i="15" s="1"/>
  <c r="AL42" i="15" s="1"/>
  <c r="AI31" i="15"/>
  <c r="AJ31" i="15" s="1"/>
  <c r="AI50" i="15"/>
  <c r="AK50" i="15" s="1"/>
  <c r="AL50" i="15" s="1"/>
  <c r="AI51" i="15"/>
  <c r="G5" i="8"/>
  <c r="L5" i="8" s="1"/>
  <c r="G23" i="8"/>
  <c r="K23" i="8" s="1"/>
  <c r="K8" i="8"/>
  <c r="F8" i="8" s="1"/>
  <c r="D8" i="8" s="1"/>
  <c r="K11" i="8"/>
  <c r="F11" i="8" s="1"/>
  <c r="D11" i="8" s="1"/>
  <c r="K12" i="8"/>
  <c r="F12" i="8" s="1"/>
  <c r="D12" i="8" s="1"/>
  <c r="K18" i="8"/>
  <c r="F18" i="8" s="1"/>
  <c r="D18" i="8" s="1"/>
  <c r="K7" i="8"/>
  <c r="F7" i="8" s="1"/>
  <c r="D7" i="8" s="1"/>
  <c r="K6" i="8"/>
  <c r="L6" i="8"/>
  <c r="K9" i="8"/>
  <c r="F9" i="8" s="1"/>
  <c r="D9" i="8" s="1"/>
  <c r="K21" i="8"/>
  <c r="F21" i="8" s="1"/>
  <c r="D21" i="8" s="1"/>
  <c r="F31" i="8"/>
  <c r="D32" i="14" l="1"/>
  <c r="D27" i="14"/>
  <c r="D33" i="14"/>
  <c r="D25" i="14"/>
  <c r="D28" i="14"/>
  <c r="D29" i="14"/>
  <c r="D30" i="14"/>
  <c r="D26" i="14"/>
  <c r="U6" i="15"/>
  <c r="AK6" i="15"/>
  <c r="F16" i="8"/>
  <c r="D16" i="8" s="1"/>
  <c r="P28" i="15"/>
  <c r="H27" i="15"/>
  <c r="P27" i="15"/>
  <c r="D28" i="15"/>
  <c r="O24" i="10"/>
  <c r="Q24" i="10" s="1"/>
  <c r="S26" i="15" s="1"/>
  <c r="U26" i="15" s="1"/>
  <c r="X24" i="10"/>
  <c r="Z24" i="10" s="1"/>
  <c r="I24" i="10"/>
  <c r="K24" i="10" s="1"/>
  <c r="K26" i="15" s="1"/>
  <c r="M26" i="15" s="1"/>
  <c r="AG24" i="10"/>
  <c r="AI24" i="10" s="1"/>
  <c r="AQ26" i="15" s="1"/>
  <c r="AS26" i="15" s="1"/>
  <c r="AT26" i="15" s="1"/>
  <c r="L24" i="10"/>
  <c r="N24" i="10" s="1"/>
  <c r="O26" i="15" s="1"/>
  <c r="Q26" i="15" s="1"/>
  <c r="R26" i="15" s="1"/>
  <c r="AD24" i="10"/>
  <c r="AF24" i="10" s="1"/>
  <c r="AM26" i="15" s="1"/>
  <c r="AO26" i="15" s="1"/>
  <c r="AP26" i="15" s="1"/>
  <c r="U24" i="10"/>
  <c r="W24" i="10" s="1"/>
  <c r="AA26" i="15" s="1"/>
  <c r="AC26" i="15" s="1"/>
  <c r="AD26" i="15" s="1"/>
  <c r="C24" i="10"/>
  <c r="E24" i="10" s="1"/>
  <c r="C26" i="15" s="1"/>
  <c r="AA24" i="10"/>
  <c r="AC24" i="10" s="1"/>
  <c r="AI26" i="15" s="1"/>
  <c r="AJ26" i="15" s="1"/>
  <c r="R24" i="10"/>
  <c r="T24" i="10" s="1"/>
  <c r="W26" i="15" s="1"/>
  <c r="X26" i="15" s="1"/>
  <c r="AJ24" i="10"/>
  <c r="AL24" i="10" s="1"/>
  <c r="AU26" i="15" s="1"/>
  <c r="AW26" i="15" s="1"/>
  <c r="AX26" i="15" s="1"/>
  <c r="F24" i="10"/>
  <c r="H24" i="10" s="1"/>
  <c r="G26" i="15" s="1"/>
  <c r="O23" i="10"/>
  <c r="Q23" i="10" s="1"/>
  <c r="S25" i="15" s="1"/>
  <c r="U25" i="15" s="1"/>
  <c r="X23" i="10"/>
  <c r="Z23" i="10" s="1"/>
  <c r="I23" i="10"/>
  <c r="K23" i="10" s="1"/>
  <c r="K25" i="15" s="1"/>
  <c r="M25" i="15" s="1"/>
  <c r="AD23" i="10"/>
  <c r="AF23" i="10" s="1"/>
  <c r="AM25" i="15" s="1"/>
  <c r="AN25" i="15" s="1"/>
  <c r="AA23" i="10"/>
  <c r="AC23" i="10" s="1"/>
  <c r="AI25" i="15" s="1"/>
  <c r="AK25" i="15" s="1"/>
  <c r="AL25" i="15" s="1"/>
  <c r="U23" i="10"/>
  <c r="W23" i="10" s="1"/>
  <c r="AA25" i="15" s="1"/>
  <c r="AB25" i="15" s="1"/>
  <c r="R23" i="10"/>
  <c r="T23" i="10" s="1"/>
  <c r="W25" i="15" s="1"/>
  <c r="Y25" i="15" s="1"/>
  <c r="Z25" i="15" s="1"/>
  <c r="AG23" i="10"/>
  <c r="AI23" i="10" s="1"/>
  <c r="AQ25" i="15" s="1"/>
  <c r="AS25" i="15" s="1"/>
  <c r="AT25" i="15" s="1"/>
  <c r="F23" i="10"/>
  <c r="H23" i="10" s="1"/>
  <c r="G25" i="15" s="1"/>
  <c r="C23" i="10"/>
  <c r="E23" i="10" s="1"/>
  <c r="C25" i="15" s="1"/>
  <c r="AJ23" i="10"/>
  <c r="AL23" i="10" s="1"/>
  <c r="AU25" i="15" s="1"/>
  <c r="AW25" i="15" s="1"/>
  <c r="AX25" i="15" s="1"/>
  <c r="L23" i="10"/>
  <c r="N23" i="10" s="1"/>
  <c r="O25" i="15" s="1"/>
  <c r="F15" i="8"/>
  <c r="D15" i="8" s="1"/>
  <c r="C6" i="15"/>
  <c r="B44" i="14"/>
  <c r="D44" i="14"/>
  <c r="AQ6" i="15" s="1"/>
  <c r="B38" i="14"/>
  <c r="B43" i="14"/>
  <c r="B41" i="14"/>
  <c r="B39" i="14"/>
  <c r="D37" i="14"/>
  <c r="BE6" i="15" s="1"/>
  <c r="BE5" i="15" s="1"/>
  <c r="D36" i="14"/>
  <c r="D38" i="14"/>
  <c r="B37" i="14"/>
  <c r="D31" i="8"/>
  <c r="D40" i="14" s="1"/>
  <c r="BA6" i="15" s="1"/>
  <c r="BA5" i="15" s="1"/>
  <c r="AC6" i="15"/>
  <c r="C30" i="14"/>
  <c r="B29" i="14"/>
  <c r="C29" i="14"/>
  <c r="B28" i="14"/>
  <c r="C26" i="14"/>
  <c r="C28" i="14"/>
  <c r="B25" i="14"/>
  <c r="C27" i="14"/>
  <c r="C25" i="14"/>
  <c r="B27" i="14"/>
  <c r="B32" i="14"/>
  <c r="B26" i="14"/>
  <c r="C33" i="14"/>
  <c r="B33" i="14"/>
  <c r="C32" i="14"/>
  <c r="B31" i="14"/>
  <c r="C31" i="14"/>
  <c r="B30" i="14"/>
  <c r="K17" i="8"/>
  <c r="L17" i="8"/>
  <c r="B3" i="14"/>
  <c r="B8" i="14"/>
  <c r="C8" i="14"/>
  <c r="B11" i="14"/>
  <c r="C11" i="14"/>
  <c r="C10" i="14"/>
  <c r="B9" i="14"/>
  <c r="C9" i="14"/>
  <c r="C5" i="14"/>
  <c r="C4" i="14"/>
  <c r="C3" i="14"/>
  <c r="K5" i="8"/>
  <c r="F5" i="8" s="1"/>
  <c r="D5" i="8" s="1"/>
  <c r="Y39" i="15"/>
  <c r="Z39" i="15" s="1"/>
  <c r="AJ6" i="15"/>
  <c r="AS35" i="15"/>
  <c r="AT35" i="15" s="1"/>
  <c r="AN41" i="15"/>
  <c r="P50" i="15"/>
  <c r="AR40" i="15"/>
  <c r="AC50" i="15"/>
  <c r="AD50" i="15" s="1"/>
  <c r="P45" i="15"/>
  <c r="AC39" i="15"/>
  <c r="AD39" i="15" s="1"/>
  <c r="AO28" i="15"/>
  <c r="AP28" i="15" s="1"/>
  <c r="AS31" i="15"/>
  <c r="AT31" i="15" s="1"/>
  <c r="R27" i="15"/>
  <c r="AC37" i="15"/>
  <c r="AD37" i="15" s="1"/>
  <c r="P48" i="15"/>
  <c r="X47" i="15"/>
  <c r="AO47" i="15"/>
  <c r="AP47" i="15" s="1"/>
  <c r="AS33" i="15"/>
  <c r="AT33" i="15" s="1"/>
  <c r="X48" i="15"/>
  <c r="AV35" i="15"/>
  <c r="F48" i="15"/>
  <c r="P36" i="15"/>
  <c r="AV42" i="15"/>
  <c r="AV47" i="15"/>
  <c r="X51" i="15"/>
  <c r="AB38" i="15"/>
  <c r="AR27" i="15"/>
  <c r="AV40" i="15"/>
  <c r="AR36" i="15"/>
  <c r="AC52" i="15"/>
  <c r="AD52" i="15" s="1"/>
  <c r="AN34" i="15"/>
  <c r="X44" i="15"/>
  <c r="F35" i="15"/>
  <c r="AR34" i="15"/>
  <c r="AB32" i="15"/>
  <c r="F50" i="15"/>
  <c r="F45" i="15"/>
  <c r="R38" i="15"/>
  <c r="P35" i="15"/>
  <c r="AO32" i="15"/>
  <c r="AP32" i="15" s="1"/>
  <c r="AN37" i="15"/>
  <c r="AV29" i="15"/>
  <c r="AC42" i="15"/>
  <c r="AD42" i="15" s="1"/>
  <c r="AS30" i="15"/>
  <c r="AT30" i="15" s="1"/>
  <c r="X49" i="15"/>
  <c r="AR32" i="15"/>
  <c r="AO38" i="15"/>
  <c r="AP38" i="15" s="1"/>
  <c r="AO29" i="15"/>
  <c r="AP29" i="15" s="1"/>
  <c r="AO48" i="15"/>
  <c r="AP48" i="15" s="1"/>
  <c r="AS45" i="15"/>
  <c r="AT45" i="15" s="1"/>
  <c r="AB48" i="15"/>
  <c r="AB29" i="15"/>
  <c r="Y50" i="15"/>
  <c r="Z50" i="15" s="1"/>
  <c r="AV27" i="15"/>
  <c r="X40" i="15"/>
  <c r="P40" i="15"/>
  <c r="AC35" i="15"/>
  <c r="AD35" i="15" s="1"/>
  <c r="R30" i="15"/>
  <c r="AB41" i="15"/>
  <c r="AO46" i="15"/>
  <c r="AP46" i="15" s="1"/>
  <c r="R42" i="15"/>
  <c r="R28" i="15"/>
  <c r="J40" i="15"/>
  <c r="F33" i="15"/>
  <c r="J33" i="15"/>
  <c r="J45" i="15"/>
  <c r="P47" i="15"/>
  <c r="AV39" i="15"/>
  <c r="T6" i="15"/>
  <c r="AK36" i="15"/>
  <c r="AL36" i="15" s="1"/>
  <c r="AB31" i="15"/>
  <c r="AV34" i="15"/>
  <c r="AN27" i="15"/>
  <c r="F36" i="15"/>
  <c r="AR51" i="15"/>
  <c r="AS29" i="15"/>
  <c r="AT29" i="15" s="1"/>
  <c r="AB46" i="15"/>
  <c r="F31" i="15"/>
  <c r="AK51" i="15"/>
  <c r="AL51" i="15" s="1"/>
  <c r="AJ51" i="15"/>
  <c r="AJ32" i="15"/>
  <c r="AK32" i="15"/>
  <c r="AL32" i="15" s="1"/>
  <c r="AJ35" i="15"/>
  <c r="AK35" i="15"/>
  <c r="AL35" i="15" s="1"/>
  <c r="AK47" i="15"/>
  <c r="AL47" i="15" s="1"/>
  <c r="AJ47" i="15"/>
  <c r="H44" i="15"/>
  <c r="J44" i="15"/>
  <c r="D40" i="15"/>
  <c r="F40" i="15"/>
  <c r="R34" i="15"/>
  <c r="P34" i="15"/>
  <c r="Y28" i="15"/>
  <c r="Z28" i="15" s="1"/>
  <c r="X28" i="15"/>
  <c r="AB34" i="15"/>
  <c r="AC34" i="15"/>
  <c r="AD34" i="15" s="1"/>
  <c r="AO43" i="15"/>
  <c r="AP43" i="15" s="1"/>
  <c r="AN43" i="15"/>
  <c r="AC40" i="15"/>
  <c r="AD40" i="15" s="1"/>
  <c r="AB40" i="15"/>
  <c r="AW36" i="15"/>
  <c r="AX36" i="15" s="1"/>
  <c r="AV36" i="15"/>
  <c r="AN49" i="15"/>
  <c r="AO49" i="15"/>
  <c r="AP49" i="15" s="1"/>
  <c r="AC28" i="15"/>
  <c r="AD28" i="15" s="1"/>
  <c r="AB28" i="15"/>
  <c r="AC47" i="15"/>
  <c r="AD47" i="15" s="1"/>
  <c r="AB47" i="15"/>
  <c r="R44" i="15"/>
  <c r="P44" i="15"/>
  <c r="AN36" i="15"/>
  <c r="AO36" i="15"/>
  <c r="AP36" i="15" s="1"/>
  <c r="AS44" i="15"/>
  <c r="AT44" i="15" s="1"/>
  <c r="AR44" i="15"/>
  <c r="R33" i="15"/>
  <c r="P33" i="15"/>
  <c r="Y52" i="15"/>
  <c r="Z52" i="15" s="1"/>
  <c r="X52" i="15"/>
  <c r="AV48" i="15"/>
  <c r="AR48" i="15"/>
  <c r="Y33" i="15"/>
  <c r="Z33" i="15" s="1"/>
  <c r="AV52" i="15"/>
  <c r="F29" i="15"/>
  <c r="AN33" i="15"/>
  <c r="F34" i="15"/>
  <c r="J48" i="15"/>
  <c r="F32" i="15"/>
  <c r="AO35" i="15"/>
  <c r="AP35" i="15" s="1"/>
  <c r="AR50" i="15"/>
  <c r="Y45" i="15"/>
  <c r="Z45" i="15" s="1"/>
  <c r="P52" i="15"/>
  <c r="R41" i="15"/>
  <c r="AV45" i="15"/>
  <c r="F47" i="15"/>
  <c r="AO52" i="15"/>
  <c r="AP52" i="15" s="1"/>
  <c r="J52" i="15"/>
  <c r="AJ46" i="15"/>
  <c r="J37" i="15"/>
  <c r="Y37" i="15"/>
  <c r="Z37" i="15" s="1"/>
  <c r="Y30" i="15"/>
  <c r="Z30" i="15" s="1"/>
  <c r="X30" i="15"/>
  <c r="AC44" i="15"/>
  <c r="AD44" i="15" s="1"/>
  <c r="AB44" i="15"/>
  <c r="Y35" i="15"/>
  <c r="Z35" i="15" s="1"/>
  <c r="X35" i="15"/>
  <c r="AS42" i="15"/>
  <c r="AT42" i="15" s="1"/>
  <c r="AR42" i="15"/>
  <c r="R29" i="15"/>
  <c r="P29" i="15"/>
  <c r="R31" i="15"/>
  <c r="P31" i="15"/>
  <c r="AS37" i="15"/>
  <c r="AT37" i="15" s="1"/>
  <c r="AR37" i="15"/>
  <c r="AW31" i="15"/>
  <c r="AX31" i="15" s="1"/>
  <c r="AV31" i="15"/>
  <c r="AS47" i="15"/>
  <c r="AT47" i="15" s="1"/>
  <c r="AR47" i="15"/>
  <c r="AS52" i="15"/>
  <c r="AT52" i="15" s="1"/>
  <c r="AR52" i="15"/>
  <c r="AS38" i="15"/>
  <c r="AT38" i="15" s="1"/>
  <c r="AR38" i="15"/>
  <c r="AB33" i="15"/>
  <c r="J50" i="15"/>
  <c r="F52" i="15"/>
  <c r="F51" i="15"/>
  <c r="F37" i="15"/>
  <c r="P51" i="15"/>
  <c r="J34" i="15"/>
  <c r="AK37" i="15"/>
  <c r="AL37" i="15" s="1"/>
  <c r="AB45" i="15"/>
  <c r="P43" i="15"/>
  <c r="AR49" i="15"/>
  <c r="J46" i="15"/>
  <c r="AJ49" i="15"/>
  <c r="AJ44" i="15"/>
  <c r="F43" i="15"/>
  <c r="J30" i="15"/>
  <c r="AK29" i="15"/>
  <c r="AL29" i="15" s="1"/>
  <c r="X36" i="15"/>
  <c r="AV49" i="15"/>
  <c r="AR28" i="15"/>
  <c r="P49" i="15"/>
  <c r="AV32" i="15"/>
  <c r="J29" i="15"/>
  <c r="X41" i="15"/>
  <c r="AJ39" i="15"/>
  <c r="X43" i="15"/>
  <c r="AB30" i="15"/>
  <c r="J35" i="15"/>
  <c r="AB49" i="15"/>
  <c r="AR46" i="15"/>
  <c r="F42" i="15"/>
  <c r="F38" i="15"/>
  <c r="AJ43" i="15"/>
  <c r="F46" i="15"/>
  <c r="J36" i="15"/>
  <c r="J31" i="15"/>
  <c r="J42" i="15"/>
  <c r="AJ45" i="15"/>
  <c r="AW30" i="15"/>
  <c r="AX30" i="15" s="1"/>
  <c r="AB36" i="15"/>
  <c r="F41" i="15"/>
  <c r="AV37" i="15"/>
  <c r="AJ42" i="15"/>
  <c r="AN51" i="15"/>
  <c r="AJ41" i="15"/>
  <c r="AC51" i="15"/>
  <c r="AD51" i="15" s="1"/>
  <c r="Y32" i="15"/>
  <c r="Z32" i="15" s="1"/>
  <c r="X29" i="15"/>
  <c r="H28" i="15"/>
  <c r="J28" i="15"/>
  <c r="AW41" i="15"/>
  <c r="AX41" i="15" s="1"/>
  <c r="AV41" i="15"/>
  <c r="R46" i="15"/>
  <c r="P46" i="15"/>
  <c r="AV51" i="15"/>
  <c r="AW51" i="15"/>
  <c r="AX51" i="15" s="1"/>
  <c r="AW38" i="15"/>
  <c r="AX38" i="15" s="1"/>
  <c r="AV38" i="15"/>
  <c r="X27" i="15"/>
  <c r="Y27" i="15"/>
  <c r="Z27" i="15" s="1"/>
  <c r="Y31" i="15"/>
  <c r="Z31" i="15" s="1"/>
  <c r="X31" i="15"/>
  <c r="AO50" i="15"/>
  <c r="AP50" i="15" s="1"/>
  <c r="AN50" i="15"/>
  <c r="AK34" i="15"/>
  <c r="AL34" i="15" s="1"/>
  <c r="AJ34" i="15"/>
  <c r="AO40" i="15"/>
  <c r="AP40" i="15" s="1"/>
  <c r="D27" i="15"/>
  <c r="F27" i="15"/>
  <c r="AO30" i="15"/>
  <c r="AP30" i="15" s="1"/>
  <c r="AN30" i="15"/>
  <c r="P32" i="15"/>
  <c r="AK31" i="15"/>
  <c r="AL31" i="15" s="1"/>
  <c r="J43" i="15"/>
  <c r="AJ48" i="15"/>
  <c r="J47" i="15"/>
  <c r="F44" i="15"/>
  <c r="AJ50" i="15"/>
  <c r="AR39" i="15"/>
  <c r="F39" i="15"/>
  <c r="AJ40" i="15"/>
  <c r="AS43" i="15"/>
  <c r="AT43" i="15" s="1"/>
  <c r="AR43" i="15"/>
  <c r="AW28" i="15"/>
  <c r="AX28" i="15" s="1"/>
  <c r="AV28" i="15"/>
  <c r="AO45" i="15"/>
  <c r="AP45" i="15" s="1"/>
  <c r="AN45" i="15"/>
  <c r="Y34" i="15"/>
  <c r="Z34" i="15" s="1"/>
  <c r="X34" i="15"/>
  <c r="AW50" i="15"/>
  <c r="AX50" i="15" s="1"/>
  <c r="AV50" i="15"/>
  <c r="X38" i="15"/>
  <c r="AK27" i="15"/>
  <c r="AL27" i="15" s="1"/>
  <c r="X42" i="15"/>
  <c r="AV33" i="15"/>
  <c r="F30" i="15"/>
  <c r="AO42" i="15"/>
  <c r="AP42" i="15" s="1"/>
  <c r="J39" i="15"/>
  <c r="J49" i="15"/>
  <c r="AN31" i="15"/>
  <c r="J27" i="15"/>
  <c r="AK30" i="15"/>
  <c r="AL30" i="15" s="1"/>
  <c r="AC43" i="15"/>
  <c r="AD43" i="15" s="1"/>
  <c r="J32" i="15"/>
  <c r="J51" i="15"/>
  <c r="AV43" i="15"/>
  <c r="AS41" i="15"/>
  <c r="AT41" i="15" s="1"/>
  <c r="Y46" i="15"/>
  <c r="Z46" i="15" s="1"/>
  <c r="AO39" i="15"/>
  <c r="AP39" i="15" s="1"/>
  <c r="AJ33" i="15"/>
  <c r="AV44" i="15"/>
  <c r="AV46" i="15"/>
  <c r="F28" i="15"/>
  <c r="F49" i="15"/>
  <c r="J41" i="15"/>
  <c r="P39" i="15"/>
  <c r="AN44" i="15"/>
  <c r="AJ38" i="15"/>
  <c r="AB27" i="15"/>
  <c r="P37" i="15"/>
  <c r="AJ28" i="15"/>
  <c r="J38" i="15"/>
  <c r="AJ52" i="15"/>
  <c r="L23" i="8"/>
  <c r="F23" i="8" s="1"/>
  <c r="D23" i="8" s="1"/>
  <c r="G13" i="14" s="1"/>
  <c r="F6" i="8"/>
  <c r="D6" i="8" s="1"/>
  <c r="BG6" i="15" l="1"/>
  <c r="BF6" i="15"/>
  <c r="BC6" i="15"/>
  <c r="BB6" i="15"/>
  <c r="O6" i="15"/>
  <c r="Q6" i="15" s="1"/>
  <c r="K6" i="15"/>
  <c r="M6" i="15" s="1"/>
  <c r="N6" i="15" s="1"/>
  <c r="AD6" i="15"/>
  <c r="AS6" i="15"/>
  <c r="AL6" i="15"/>
  <c r="AJ25" i="15"/>
  <c r="AK26" i="15"/>
  <c r="AL26" i="15" s="1"/>
  <c r="AO25" i="15"/>
  <c r="AP25" i="15" s="1"/>
  <c r="AN26" i="15"/>
  <c r="Y26" i="15"/>
  <c r="Z26" i="15" s="1"/>
  <c r="AC25" i="15"/>
  <c r="AD25" i="15" s="1"/>
  <c r="X25" i="15"/>
  <c r="AV26" i="15"/>
  <c r="P26" i="15"/>
  <c r="AR25" i="15"/>
  <c r="AR26" i="15"/>
  <c r="AV25" i="15"/>
  <c r="AB26" i="15"/>
  <c r="I25" i="15"/>
  <c r="J25" i="15" s="1"/>
  <c r="H25" i="15"/>
  <c r="O21" i="10"/>
  <c r="Q21" i="10" s="1"/>
  <c r="S23" i="15" s="1"/>
  <c r="U23" i="15" s="1"/>
  <c r="X21" i="10"/>
  <c r="Z21" i="10" s="1"/>
  <c r="AE23" i="15" s="1"/>
  <c r="I21" i="10"/>
  <c r="K21" i="10" s="1"/>
  <c r="K23" i="15" s="1"/>
  <c r="M23" i="15" s="1"/>
  <c r="N23" i="15" s="1"/>
  <c r="AJ21" i="10"/>
  <c r="AL21" i="10" s="1"/>
  <c r="AU23" i="15" s="1"/>
  <c r="L21" i="10"/>
  <c r="N21" i="10" s="1"/>
  <c r="O23" i="15" s="1"/>
  <c r="F21" i="10"/>
  <c r="H21" i="10" s="1"/>
  <c r="G23" i="15" s="1"/>
  <c r="U21" i="10"/>
  <c r="W21" i="10" s="1"/>
  <c r="AA23" i="15" s="1"/>
  <c r="C21" i="10"/>
  <c r="E21" i="10" s="1"/>
  <c r="C23" i="15" s="1"/>
  <c r="AG21" i="10"/>
  <c r="AI21" i="10" s="1"/>
  <c r="AQ23" i="15" s="1"/>
  <c r="AA21" i="10"/>
  <c r="AC21" i="10" s="1"/>
  <c r="AI23" i="15" s="1"/>
  <c r="AD21" i="10"/>
  <c r="AF21" i="10" s="1"/>
  <c r="AM23" i="15" s="1"/>
  <c r="R21" i="10"/>
  <c r="T21" i="10" s="1"/>
  <c r="W23" i="15" s="1"/>
  <c r="I26" i="15"/>
  <c r="J26" i="15" s="1"/>
  <c r="H26" i="15"/>
  <c r="E25" i="15"/>
  <c r="F25" i="15" s="1"/>
  <c r="D25" i="15"/>
  <c r="Q25" i="15"/>
  <c r="R25" i="15" s="1"/>
  <c r="P25" i="15"/>
  <c r="E26" i="15"/>
  <c r="F26" i="15" s="1"/>
  <c r="D26" i="15"/>
  <c r="X22" i="10"/>
  <c r="Z22" i="10" s="1"/>
  <c r="AE24" i="15" s="1"/>
  <c r="I22" i="10"/>
  <c r="K22" i="10" s="1"/>
  <c r="K24" i="15" s="1"/>
  <c r="M24" i="15" s="1"/>
  <c r="N24" i="15" s="1"/>
  <c r="O22" i="10"/>
  <c r="Q22" i="10" s="1"/>
  <c r="S24" i="15" s="1"/>
  <c r="U24" i="15" s="1"/>
  <c r="R22" i="10"/>
  <c r="T22" i="10" s="1"/>
  <c r="W24" i="15" s="1"/>
  <c r="AJ22" i="10"/>
  <c r="AL22" i="10" s="1"/>
  <c r="AU24" i="15" s="1"/>
  <c r="L22" i="10"/>
  <c r="N22" i="10" s="1"/>
  <c r="O24" i="15" s="1"/>
  <c r="F22" i="10"/>
  <c r="H22" i="10" s="1"/>
  <c r="G24" i="15" s="1"/>
  <c r="AA22" i="10"/>
  <c r="AC22" i="10" s="1"/>
  <c r="AI24" i="15" s="1"/>
  <c r="C22" i="10"/>
  <c r="E22" i="10" s="1"/>
  <c r="C24" i="15" s="1"/>
  <c r="U22" i="10"/>
  <c r="W22" i="10" s="1"/>
  <c r="AA24" i="15" s="1"/>
  <c r="AG22" i="10"/>
  <c r="AI22" i="10" s="1"/>
  <c r="AQ24" i="15" s="1"/>
  <c r="AD22" i="10"/>
  <c r="AF22" i="10" s="1"/>
  <c r="AM24" i="15" s="1"/>
  <c r="E6" i="15"/>
  <c r="F17" i="8"/>
  <c r="D17" i="8" s="1"/>
  <c r="D3" i="14" s="1"/>
  <c r="B10" i="14"/>
  <c r="F10" i="14" s="1"/>
  <c r="D6" i="15"/>
  <c r="B5" i="14"/>
  <c r="F5" i="14" s="1"/>
  <c r="AR6" i="15"/>
  <c r="B40" i="14"/>
  <c r="G9" i="14"/>
  <c r="G11" i="14"/>
  <c r="G8" i="14"/>
  <c r="F4" i="14"/>
  <c r="F8" i="14"/>
  <c r="F9" i="14"/>
  <c r="F11" i="14"/>
  <c r="G4" i="14"/>
  <c r="G3" i="14"/>
  <c r="G5" i="14"/>
  <c r="G10" i="14"/>
  <c r="AB6" i="15"/>
  <c r="B6" i="14"/>
  <c r="F6" i="14" s="1"/>
  <c r="C6" i="14"/>
  <c r="G6" i="14" s="1"/>
  <c r="B7" i="14"/>
  <c r="F7" i="14" s="1"/>
  <c r="C7" i="14"/>
  <c r="G7" i="14" s="1"/>
  <c r="V6" i="15"/>
  <c r="L34" i="15"/>
  <c r="N34" i="15"/>
  <c r="L40" i="15"/>
  <c r="N40" i="15"/>
  <c r="L32" i="15"/>
  <c r="N32" i="15"/>
  <c r="L45" i="15"/>
  <c r="N45" i="15"/>
  <c r="L48" i="15"/>
  <c r="N48" i="15"/>
  <c r="L42" i="15"/>
  <c r="N42" i="15"/>
  <c r="AE34" i="15"/>
  <c r="AE40" i="15"/>
  <c r="AE32" i="15"/>
  <c r="AE45" i="15"/>
  <c r="AE42" i="15"/>
  <c r="L44" i="15"/>
  <c r="N44" i="15"/>
  <c r="L33" i="15"/>
  <c r="N33" i="15"/>
  <c r="L26" i="15"/>
  <c r="N26" i="15"/>
  <c r="L36" i="15"/>
  <c r="N36" i="15"/>
  <c r="L51" i="15"/>
  <c r="N51" i="15"/>
  <c r="L52" i="15"/>
  <c r="N52" i="15"/>
  <c r="L27" i="15"/>
  <c r="N27" i="15"/>
  <c r="L28" i="15"/>
  <c r="N28" i="15"/>
  <c r="L35" i="15"/>
  <c r="N35" i="15"/>
  <c r="AE33" i="15"/>
  <c r="AE26" i="15"/>
  <c r="AE36" i="15"/>
  <c r="AE51" i="15"/>
  <c r="AE52" i="15"/>
  <c r="AE27" i="15"/>
  <c r="AE28" i="15"/>
  <c r="AE35" i="15"/>
  <c r="L47" i="15"/>
  <c r="N47" i="15"/>
  <c r="L41" i="15"/>
  <c r="N41" i="15"/>
  <c r="L43" i="15"/>
  <c r="N43" i="15"/>
  <c r="L38" i="15"/>
  <c r="N38" i="15"/>
  <c r="L29" i="15"/>
  <c r="N29" i="15"/>
  <c r="L25" i="15"/>
  <c r="N25" i="15"/>
  <c r="L31" i="15"/>
  <c r="N31" i="15"/>
  <c r="L30" i="15"/>
  <c r="N30" i="15"/>
  <c r="AE47" i="15"/>
  <c r="AE41" i="15"/>
  <c r="AE43" i="15"/>
  <c r="AE38" i="15"/>
  <c r="AE29" i="15"/>
  <c r="AE25" i="15"/>
  <c r="AE31" i="15"/>
  <c r="AE30" i="15"/>
  <c r="L49" i="15"/>
  <c r="N49" i="15"/>
  <c r="L46" i="15"/>
  <c r="N46" i="15"/>
  <c r="L39" i="15"/>
  <c r="N39" i="15"/>
  <c r="L37" i="15"/>
  <c r="N37" i="15"/>
  <c r="L50" i="15"/>
  <c r="N50" i="15"/>
  <c r="AE49" i="15"/>
  <c r="AE46" i="15"/>
  <c r="AE39" i="15"/>
  <c r="AE37" i="15"/>
  <c r="AE50" i="15"/>
  <c r="G16" i="26" l="1"/>
  <c r="G17" i="26"/>
  <c r="I16" i="26"/>
  <c r="I17" i="26"/>
  <c r="G14" i="26"/>
  <c r="G15" i="26"/>
  <c r="I14" i="26"/>
  <c r="I15" i="26"/>
  <c r="BB5" i="15"/>
  <c r="G18" i="26" s="1"/>
  <c r="BF5" i="15"/>
  <c r="I18" i="26" s="1"/>
  <c r="BD6" i="15"/>
  <c r="BC5" i="15"/>
  <c r="BH6" i="15"/>
  <c r="BG5" i="15"/>
  <c r="L6" i="15"/>
  <c r="AT6" i="15"/>
  <c r="F6" i="15"/>
  <c r="L24" i="15"/>
  <c r="AW24" i="15"/>
  <c r="AX24" i="15" s="1"/>
  <c r="AV24" i="15"/>
  <c r="Q23" i="15"/>
  <c r="R23" i="15" s="1"/>
  <c r="P23" i="15"/>
  <c r="AR24" i="15"/>
  <c r="AS24" i="15"/>
  <c r="AT24" i="15" s="1"/>
  <c r="AN24" i="15"/>
  <c r="AO24" i="15"/>
  <c r="AP24" i="15" s="1"/>
  <c r="Y24" i="15"/>
  <c r="Z24" i="15" s="1"/>
  <c r="X24" i="15"/>
  <c r="Y23" i="15"/>
  <c r="Z23" i="15" s="1"/>
  <c r="X23" i="15"/>
  <c r="AW23" i="15"/>
  <c r="AX23" i="15" s="1"/>
  <c r="AV23" i="15"/>
  <c r="AN23" i="15"/>
  <c r="AO23" i="15"/>
  <c r="AP23" i="15" s="1"/>
  <c r="AB24" i="15"/>
  <c r="AC24" i="15"/>
  <c r="AD24" i="15" s="1"/>
  <c r="AJ23" i="15"/>
  <c r="AK23" i="15"/>
  <c r="AL23" i="15" s="1"/>
  <c r="E24" i="15"/>
  <c r="F24" i="15" s="1"/>
  <c r="D24" i="15"/>
  <c r="AS23" i="15"/>
  <c r="AT23" i="15" s="1"/>
  <c r="AR23" i="15"/>
  <c r="L23" i="15"/>
  <c r="AK24" i="15"/>
  <c r="AL24" i="15" s="1"/>
  <c r="AJ24" i="15"/>
  <c r="I20" i="10"/>
  <c r="K20" i="10" s="1"/>
  <c r="K22" i="15" s="1"/>
  <c r="O20" i="10"/>
  <c r="Q20" i="10" s="1"/>
  <c r="S22" i="15" s="1"/>
  <c r="U22" i="15" s="1"/>
  <c r="V22" i="15" s="1"/>
  <c r="X20" i="10"/>
  <c r="Z20" i="10" s="1"/>
  <c r="AE22" i="15" s="1"/>
  <c r="AG22" i="15" s="1"/>
  <c r="AH22" i="15" s="1"/>
  <c r="C20" i="10"/>
  <c r="E20" i="10" s="1"/>
  <c r="C22" i="15" s="1"/>
  <c r="AJ20" i="10"/>
  <c r="AL20" i="10" s="1"/>
  <c r="AU22" i="15" s="1"/>
  <c r="L20" i="10"/>
  <c r="N20" i="10" s="1"/>
  <c r="O22" i="15" s="1"/>
  <c r="AD20" i="10"/>
  <c r="AF20" i="10" s="1"/>
  <c r="AM22" i="15" s="1"/>
  <c r="AA20" i="10"/>
  <c r="AC20" i="10" s="1"/>
  <c r="AI22" i="15" s="1"/>
  <c r="F20" i="10"/>
  <c r="H20" i="10" s="1"/>
  <c r="G22" i="15" s="1"/>
  <c r="U20" i="10"/>
  <c r="W20" i="10" s="1"/>
  <c r="AA22" i="15" s="1"/>
  <c r="R20" i="10"/>
  <c r="T20" i="10" s="1"/>
  <c r="W22" i="15" s="1"/>
  <c r="AG20" i="10"/>
  <c r="AI20" i="10" s="1"/>
  <c r="AQ22" i="15" s="1"/>
  <c r="E23" i="15"/>
  <c r="F23" i="15" s="1"/>
  <c r="D23" i="15"/>
  <c r="O19" i="10"/>
  <c r="Q19" i="10" s="1"/>
  <c r="S21" i="15" s="1"/>
  <c r="U21" i="15" s="1"/>
  <c r="V21" i="15" s="1"/>
  <c r="I19" i="10"/>
  <c r="K19" i="10" s="1"/>
  <c r="K21" i="15" s="1"/>
  <c r="X19" i="10"/>
  <c r="Z19" i="10" s="1"/>
  <c r="AE21" i="15" s="1"/>
  <c r="AG21" i="15" s="1"/>
  <c r="AH21" i="15" s="1"/>
  <c r="AD19" i="10"/>
  <c r="AF19" i="10" s="1"/>
  <c r="AM21" i="15" s="1"/>
  <c r="AA19" i="10"/>
  <c r="AC19" i="10" s="1"/>
  <c r="AI21" i="15" s="1"/>
  <c r="C19" i="10"/>
  <c r="E19" i="10" s="1"/>
  <c r="C21" i="15" s="1"/>
  <c r="AG19" i="10"/>
  <c r="AI19" i="10" s="1"/>
  <c r="AQ21" i="15" s="1"/>
  <c r="R19" i="10"/>
  <c r="T19" i="10" s="1"/>
  <c r="W21" i="15" s="1"/>
  <c r="U19" i="10"/>
  <c r="W19" i="10" s="1"/>
  <c r="AA21" i="15" s="1"/>
  <c r="AJ19" i="10"/>
  <c r="AL19" i="10" s="1"/>
  <c r="AU21" i="15" s="1"/>
  <c r="L19" i="10"/>
  <c r="N19" i="10" s="1"/>
  <c r="O21" i="15" s="1"/>
  <c r="F19" i="10"/>
  <c r="H19" i="10" s="1"/>
  <c r="G21" i="15" s="1"/>
  <c r="I24" i="15"/>
  <c r="J24" i="15" s="1"/>
  <c r="H24" i="15"/>
  <c r="AC23" i="15"/>
  <c r="AD23" i="15" s="1"/>
  <c r="AB23" i="15"/>
  <c r="Q24" i="15"/>
  <c r="R24" i="15" s="1"/>
  <c r="P24" i="15"/>
  <c r="I23" i="15"/>
  <c r="J23" i="15" s="1"/>
  <c r="H23" i="15"/>
  <c r="D10" i="14"/>
  <c r="H10" i="14" s="1"/>
  <c r="D8" i="14"/>
  <c r="H8" i="14" s="1"/>
  <c r="D9" i="14"/>
  <c r="H9" i="14" s="1"/>
  <c r="D6" i="14"/>
  <c r="H6" i="14" s="1"/>
  <c r="D11" i="14"/>
  <c r="H11" i="14" s="1"/>
  <c r="D7" i="14"/>
  <c r="H7" i="14" s="1"/>
  <c r="BA6" i="13" s="1"/>
  <c r="F3" i="14"/>
  <c r="T23" i="15"/>
  <c r="V23" i="15"/>
  <c r="AF25" i="15"/>
  <c r="AG25" i="15"/>
  <c r="AH25" i="15" s="1"/>
  <c r="V35" i="15"/>
  <c r="T35" i="15"/>
  <c r="V45" i="15"/>
  <c r="T45" i="15"/>
  <c r="V32" i="15"/>
  <c r="T32" i="15"/>
  <c r="AG23" i="15"/>
  <c r="AH23" i="15" s="1"/>
  <c r="AF23" i="15"/>
  <c r="V43" i="15"/>
  <c r="T43" i="15"/>
  <c r="V41" i="15"/>
  <c r="T41" i="15"/>
  <c r="AG35" i="15"/>
  <c r="AH35" i="15" s="1"/>
  <c r="AF35" i="15"/>
  <c r="AG45" i="15"/>
  <c r="AH45" i="15" s="1"/>
  <c r="AF45" i="15"/>
  <c r="AG32" i="15"/>
  <c r="AH32" i="15" s="1"/>
  <c r="AF32" i="15"/>
  <c r="V50" i="15"/>
  <c r="T50" i="15"/>
  <c r="V46" i="15"/>
  <c r="T46" i="15"/>
  <c r="AG43" i="15"/>
  <c r="AH43" i="15" s="1"/>
  <c r="AF43" i="15"/>
  <c r="AF41" i="15"/>
  <c r="AG41" i="15"/>
  <c r="AH41" i="15" s="1"/>
  <c r="T26" i="15"/>
  <c r="V26" i="15"/>
  <c r="T48" i="15"/>
  <c r="V48" i="15"/>
  <c r="V40" i="15"/>
  <c r="T40" i="15"/>
  <c r="AG50" i="15"/>
  <c r="AH50" i="15" s="1"/>
  <c r="AF50" i="15"/>
  <c r="AF46" i="15"/>
  <c r="AG46" i="15"/>
  <c r="AH46" i="15" s="1"/>
  <c r="V29" i="15"/>
  <c r="T29" i="15"/>
  <c r="T38" i="15"/>
  <c r="V38" i="15"/>
  <c r="AG26" i="15"/>
  <c r="AH26" i="15" s="1"/>
  <c r="AF26" i="15"/>
  <c r="AE48" i="15"/>
  <c r="AF40" i="15"/>
  <c r="AG40" i="15"/>
  <c r="AH40" i="15" s="1"/>
  <c r="V39" i="15"/>
  <c r="T39" i="15"/>
  <c r="V49" i="15"/>
  <c r="T49" i="15"/>
  <c r="T24" i="15"/>
  <c r="V24" i="15"/>
  <c r="AG29" i="15"/>
  <c r="AH29" i="15" s="1"/>
  <c r="AF29" i="15"/>
  <c r="AG38" i="15"/>
  <c r="AH38" i="15" s="1"/>
  <c r="AF38" i="15"/>
  <c r="V28" i="15"/>
  <c r="T28" i="15"/>
  <c r="V51" i="15"/>
  <c r="T51" i="15"/>
  <c r="T36" i="15"/>
  <c r="V36" i="15"/>
  <c r="T33" i="15"/>
  <c r="V33" i="15"/>
  <c r="V44" i="15"/>
  <c r="T44" i="15"/>
  <c r="V42" i="15"/>
  <c r="T42" i="15"/>
  <c r="V34" i="15"/>
  <c r="T34" i="15"/>
  <c r="AF39" i="15"/>
  <c r="AG39" i="15"/>
  <c r="AH39" i="15" s="1"/>
  <c r="AF49" i="15"/>
  <c r="AG49" i="15"/>
  <c r="AH49" i="15" s="1"/>
  <c r="AG24" i="15"/>
  <c r="AH24" i="15" s="1"/>
  <c r="AF24" i="15"/>
  <c r="T30" i="15"/>
  <c r="V30" i="15"/>
  <c r="V31" i="15"/>
  <c r="T31" i="15"/>
  <c r="T47" i="15"/>
  <c r="V47" i="15"/>
  <c r="AG28" i="15"/>
  <c r="AH28" i="15" s="1"/>
  <c r="AF28" i="15"/>
  <c r="AG51" i="15"/>
  <c r="AH51" i="15" s="1"/>
  <c r="AF51" i="15"/>
  <c r="AF36" i="15"/>
  <c r="AG36" i="15"/>
  <c r="AH36" i="15" s="1"/>
  <c r="AF33" i="15"/>
  <c r="AG33" i="15"/>
  <c r="AH33" i="15" s="1"/>
  <c r="AE44" i="15"/>
  <c r="AF42" i="15"/>
  <c r="AG42" i="15"/>
  <c r="AH42" i="15" s="1"/>
  <c r="AG34" i="15"/>
  <c r="AH34" i="15" s="1"/>
  <c r="AF34" i="15"/>
  <c r="V37" i="15"/>
  <c r="T37" i="15"/>
  <c r="AG30" i="15"/>
  <c r="AH30" i="15" s="1"/>
  <c r="AF30" i="15"/>
  <c r="AF31" i="15"/>
  <c r="AG31" i="15"/>
  <c r="AH31" i="15" s="1"/>
  <c r="AF47" i="15"/>
  <c r="AG47" i="15"/>
  <c r="AH47" i="15" s="1"/>
  <c r="T27" i="15"/>
  <c r="V27" i="15"/>
  <c r="V52" i="15"/>
  <c r="T52" i="15"/>
  <c r="AG37" i="15"/>
  <c r="AH37" i="15" s="1"/>
  <c r="AF37" i="15"/>
  <c r="V25" i="15"/>
  <c r="T25" i="15"/>
  <c r="AG27" i="15"/>
  <c r="AH27" i="15" s="1"/>
  <c r="AF27" i="15"/>
  <c r="AG52" i="15"/>
  <c r="AH52" i="15" s="1"/>
  <c r="AF52" i="15"/>
  <c r="G125" i="8" l="1"/>
  <c r="J16" i="26"/>
  <c r="J17" i="26"/>
  <c r="H16" i="26"/>
  <c r="H17" i="26"/>
  <c r="J14" i="26"/>
  <c r="J15" i="26"/>
  <c r="H14" i="26"/>
  <c r="H15" i="26"/>
  <c r="BH5" i="15"/>
  <c r="J18" i="26" s="1"/>
  <c r="BD5" i="15"/>
  <c r="H18" i="26" s="1"/>
  <c r="BA37" i="13"/>
  <c r="BA38" i="13"/>
  <c r="BA39" i="13"/>
  <c r="BA34" i="13"/>
  <c r="BA35" i="13"/>
  <c r="BA36" i="13"/>
  <c r="BA43" i="13"/>
  <c r="BA44" i="13"/>
  <c r="BA45" i="13"/>
  <c r="BA46" i="13"/>
  <c r="BA47" i="13"/>
  <c r="BA48" i="13"/>
  <c r="BA49" i="13"/>
  <c r="BA50" i="13"/>
  <c r="BA51" i="13"/>
  <c r="BA52" i="13"/>
  <c r="BA53" i="13"/>
  <c r="BA54" i="13"/>
  <c r="BA55" i="13"/>
  <c r="BA56" i="13"/>
  <c r="BA57" i="13"/>
  <c r="BA58" i="13"/>
  <c r="BA59" i="13"/>
  <c r="BA60" i="13"/>
  <c r="BA61" i="13"/>
  <c r="BA62" i="13"/>
  <c r="BA63" i="13"/>
  <c r="BA64" i="13"/>
  <c r="BA65" i="13"/>
  <c r="BA66" i="13"/>
  <c r="BA67" i="13"/>
  <c r="BA68" i="13"/>
  <c r="BA69" i="13"/>
  <c r="BA70" i="13"/>
  <c r="BA71" i="13"/>
  <c r="BA72" i="13"/>
  <c r="BA73" i="13"/>
  <c r="BA74" i="13"/>
  <c r="BA75" i="13"/>
  <c r="BA76" i="13"/>
  <c r="BA77" i="13"/>
  <c r="BA78" i="13"/>
  <c r="BA79" i="13"/>
  <c r="BA80" i="13"/>
  <c r="BA81" i="13"/>
  <c r="BA82" i="13"/>
  <c r="BA83" i="13"/>
  <c r="BA84" i="13"/>
  <c r="BA85" i="13"/>
  <c r="BA86" i="13"/>
  <c r="BA87" i="13"/>
  <c r="BA88" i="13"/>
  <c r="BA89" i="13"/>
  <c r="BA90" i="13"/>
  <c r="BA91" i="13"/>
  <c r="BA92" i="13"/>
  <c r="BA93" i="13"/>
  <c r="BA94" i="13"/>
  <c r="BA95" i="13"/>
  <c r="BA41" i="13"/>
  <c r="BA42" i="13"/>
  <c r="BA40" i="13"/>
  <c r="BA96" i="13"/>
  <c r="BA99" i="13"/>
  <c r="BA105" i="13"/>
  <c r="BA113" i="13"/>
  <c r="BA102" i="13"/>
  <c r="BA110" i="13"/>
  <c r="BA118" i="13"/>
  <c r="BA97" i="13"/>
  <c r="BA107" i="13"/>
  <c r="BA115" i="13"/>
  <c r="BA100" i="13"/>
  <c r="BA104" i="13"/>
  <c r="BA112" i="13"/>
  <c r="BA109" i="13"/>
  <c r="BA117" i="13"/>
  <c r="BA98" i="13"/>
  <c r="BA106" i="13"/>
  <c r="BA114" i="13"/>
  <c r="BA101" i="13"/>
  <c r="BA103" i="13"/>
  <c r="BA111" i="13"/>
  <c r="BA119" i="13"/>
  <c r="BA120" i="13"/>
  <c r="BA121" i="13"/>
  <c r="BA122" i="13"/>
  <c r="BA123" i="13"/>
  <c r="BA124" i="13"/>
  <c r="BA125" i="13"/>
  <c r="BA126" i="13"/>
  <c r="BA127" i="13"/>
  <c r="BA128" i="13"/>
  <c r="BA129" i="13"/>
  <c r="BA130" i="13"/>
  <c r="BA131" i="13"/>
  <c r="BA132" i="13"/>
  <c r="BA133" i="13"/>
  <c r="BA134" i="13"/>
  <c r="BA108" i="13"/>
  <c r="BA116" i="13"/>
  <c r="BA12" i="13"/>
  <c r="BA33" i="13"/>
  <c r="BA29" i="13"/>
  <c r="BA24" i="13"/>
  <c r="BA30" i="13"/>
  <c r="BA17" i="13"/>
  <c r="BA14" i="13"/>
  <c r="BA23" i="13"/>
  <c r="BA26" i="13"/>
  <c r="BA25" i="13"/>
  <c r="BA18" i="13"/>
  <c r="BA28" i="13"/>
  <c r="BA21" i="13"/>
  <c r="BA27" i="13"/>
  <c r="BA20" i="13"/>
  <c r="BA13" i="13"/>
  <c r="BA19" i="13"/>
  <c r="BA31" i="13"/>
  <c r="BA32" i="13"/>
  <c r="BA22" i="13"/>
  <c r="BA15" i="13"/>
  <c r="BA16" i="13"/>
  <c r="BA11" i="13"/>
  <c r="BA8" i="13"/>
  <c r="BA9" i="13"/>
  <c r="BA7" i="13"/>
  <c r="BA10" i="13"/>
  <c r="K6" i="13"/>
  <c r="M6" i="13" s="1"/>
  <c r="K61" i="13"/>
  <c r="K65" i="13"/>
  <c r="K69" i="13"/>
  <c r="K81" i="13"/>
  <c r="K60" i="13"/>
  <c r="K64" i="13"/>
  <c r="K68" i="13"/>
  <c r="K79" i="13"/>
  <c r="K62" i="13"/>
  <c r="K72" i="13"/>
  <c r="K80" i="13"/>
  <c r="K70" i="13"/>
  <c r="K73" i="13"/>
  <c r="K74" i="13"/>
  <c r="K59" i="13"/>
  <c r="K71" i="13"/>
  <c r="K75" i="13"/>
  <c r="K84" i="13"/>
  <c r="K66" i="13"/>
  <c r="K82" i="13"/>
  <c r="K78" i="13"/>
  <c r="K91" i="13"/>
  <c r="K98" i="13"/>
  <c r="K76" i="13"/>
  <c r="K83" i="13"/>
  <c r="K58" i="13"/>
  <c r="K86" i="13"/>
  <c r="K87" i="13"/>
  <c r="K94" i="13"/>
  <c r="K97" i="13"/>
  <c r="K90" i="13"/>
  <c r="K96" i="13"/>
  <c r="K99" i="13"/>
  <c r="K88" i="13"/>
  <c r="K77" i="13"/>
  <c r="K63" i="13"/>
  <c r="K67" i="13"/>
  <c r="K89" i="13"/>
  <c r="K103" i="13"/>
  <c r="K105" i="13"/>
  <c r="K120" i="13"/>
  <c r="K126" i="13"/>
  <c r="K127" i="13"/>
  <c r="K106" i="13"/>
  <c r="K112" i="13"/>
  <c r="K92" i="13"/>
  <c r="K107" i="13"/>
  <c r="K108" i="13"/>
  <c r="K111" i="13"/>
  <c r="K115" i="13"/>
  <c r="K85" i="13"/>
  <c r="K93" i="13"/>
  <c r="K104" i="13"/>
  <c r="K114" i="13"/>
  <c r="K116" i="13"/>
  <c r="K119" i="13"/>
  <c r="K95" i="13"/>
  <c r="K100" i="13"/>
  <c r="K101" i="13"/>
  <c r="K110" i="13"/>
  <c r="K117" i="13"/>
  <c r="K124" i="13"/>
  <c r="K102" i="13"/>
  <c r="K109" i="13"/>
  <c r="K113" i="13"/>
  <c r="K118" i="13"/>
  <c r="K121" i="13"/>
  <c r="K129" i="13"/>
  <c r="K133" i="13"/>
  <c r="K137" i="13"/>
  <c r="K139" i="13"/>
  <c r="K145" i="13"/>
  <c r="K132" i="13"/>
  <c r="K138" i="13"/>
  <c r="K142" i="13"/>
  <c r="K122" i="13"/>
  <c r="K136" i="13"/>
  <c r="K147" i="13"/>
  <c r="K152" i="13"/>
  <c r="K148" i="13"/>
  <c r="K131" i="13"/>
  <c r="K134" i="13"/>
  <c r="K130" i="13"/>
  <c r="K143" i="13"/>
  <c r="K123" i="13"/>
  <c r="K125" i="13"/>
  <c r="K128" i="13"/>
  <c r="K135" i="13"/>
  <c r="K141" i="13"/>
  <c r="K144" i="13"/>
  <c r="K146" i="13"/>
  <c r="K149" i="13"/>
  <c r="K150" i="13"/>
  <c r="K161" i="13"/>
  <c r="K164" i="13"/>
  <c r="K171" i="13"/>
  <c r="K140" i="13"/>
  <c r="K156" i="13"/>
  <c r="K159" i="13"/>
  <c r="K163" i="13"/>
  <c r="K173" i="13"/>
  <c r="K177" i="13"/>
  <c r="K165" i="13"/>
  <c r="K168" i="13"/>
  <c r="K169" i="13"/>
  <c r="K166" i="13"/>
  <c r="K170" i="13"/>
  <c r="K151" i="13"/>
  <c r="K154" i="13"/>
  <c r="K157" i="13"/>
  <c r="K158" i="13"/>
  <c r="K160" i="13"/>
  <c r="K162" i="13"/>
  <c r="K167" i="13"/>
  <c r="K172" i="13"/>
  <c r="K153" i="13"/>
  <c r="K176" i="13"/>
  <c r="K155" i="13"/>
  <c r="K174" i="13"/>
  <c r="K175" i="13"/>
  <c r="S46" i="13"/>
  <c r="U46" i="13" s="1"/>
  <c r="S153" i="13"/>
  <c r="S94" i="13"/>
  <c r="S105" i="13"/>
  <c r="S168" i="13"/>
  <c r="S124" i="13"/>
  <c r="S135" i="13"/>
  <c r="S71" i="13"/>
  <c r="S175" i="13"/>
  <c r="S143" i="13"/>
  <c r="S74" i="13"/>
  <c r="S85" i="13"/>
  <c r="S158" i="13"/>
  <c r="S104" i="13"/>
  <c r="S115" i="13"/>
  <c r="S59" i="13"/>
  <c r="S140" i="13"/>
  <c r="S164" i="13"/>
  <c r="S116" i="13"/>
  <c r="S127" i="13"/>
  <c r="S65" i="13"/>
  <c r="S86" i="13"/>
  <c r="S98" i="13"/>
  <c r="S162" i="13"/>
  <c r="S112" i="13"/>
  <c r="S123" i="13"/>
  <c r="S63" i="13"/>
  <c r="S93" i="13"/>
  <c r="S171" i="13"/>
  <c r="S173" i="13"/>
  <c r="S134" i="13"/>
  <c r="S70" i="13"/>
  <c r="S81" i="13"/>
  <c r="S139" i="13"/>
  <c r="S177" i="13"/>
  <c r="S145" i="13"/>
  <c r="S78" i="13"/>
  <c r="S89" i="13"/>
  <c r="S160" i="13"/>
  <c r="S108" i="13"/>
  <c r="S119" i="13"/>
  <c r="S61" i="13"/>
  <c r="S167" i="13"/>
  <c r="S122" i="13"/>
  <c r="S133" i="13"/>
  <c r="S69" i="13"/>
  <c r="S150" i="13"/>
  <c r="S88" i="13"/>
  <c r="S99" i="13"/>
  <c r="S156" i="13"/>
  <c r="S100" i="13"/>
  <c r="S111" i="13"/>
  <c r="S154" i="13"/>
  <c r="S96" i="13"/>
  <c r="S107" i="13"/>
  <c r="S147" i="13"/>
  <c r="S82" i="13"/>
  <c r="S165" i="13"/>
  <c r="S118" i="13"/>
  <c r="S129" i="13"/>
  <c r="S66" i="13"/>
  <c r="S114" i="13"/>
  <c r="S169" i="13"/>
  <c r="S126" i="13"/>
  <c r="S137" i="13"/>
  <c r="S73" i="13"/>
  <c r="S152" i="13"/>
  <c r="S92" i="13"/>
  <c r="S103" i="13"/>
  <c r="S159" i="13"/>
  <c r="S106" i="13"/>
  <c r="S117" i="13"/>
  <c r="S60" i="13"/>
  <c r="S174" i="13"/>
  <c r="S136" i="13"/>
  <c r="S72" i="13"/>
  <c r="S83" i="13"/>
  <c r="S138" i="13"/>
  <c r="S148" i="13"/>
  <c r="S84" i="13"/>
  <c r="S95" i="13"/>
  <c r="S125" i="13"/>
  <c r="S97" i="13"/>
  <c r="S142" i="13"/>
  <c r="S146" i="13"/>
  <c r="S80" i="13"/>
  <c r="S91" i="13"/>
  <c r="S77" i="13"/>
  <c r="S155" i="13"/>
  <c r="S64" i="13"/>
  <c r="S157" i="13"/>
  <c r="S102" i="13"/>
  <c r="S113" i="13"/>
  <c r="S58" i="13"/>
  <c r="S109" i="13"/>
  <c r="S161" i="13"/>
  <c r="S110" i="13"/>
  <c r="S121" i="13"/>
  <c r="S62" i="13"/>
  <c r="S176" i="13"/>
  <c r="S144" i="13"/>
  <c r="S76" i="13"/>
  <c r="S87" i="13"/>
  <c r="S151" i="13"/>
  <c r="S90" i="13"/>
  <c r="S101" i="13"/>
  <c r="S166" i="13"/>
  <c r="S120" i="13"/>
  <c r="S131" i="13"/>
  <c r="S67" i="13"/>
  <c r="S163" i="13"/>
  <c r="S172" i="13"/>
  <c r="S132" i="13"/>
  <c r="S68" i="13"/>
  <c r="S79" i="13"/>
  <c r="S170" i="13"/>
  <c r="S128" i="13"/>
  <c r="S141" i="13"/>
  <c r="S75" i="13"/>
  <c r="S130" i="13"/>
  <c r="S149" i="13"/>
  <c r="AI44" i="13"/>
  <c r="AK44" i="13" s="1"/>
  <c r="AI76" i="13"/>
  <c r="AI171" i="13"/>
  <c r="AI69" i="13"/>
  <c r="AI148" i="13"/>
  <c r="AI136" i="13"/>
  <c r="AI154" i="13"/>
  <c r="AI118" i="13"/>
  <c r="AI145" i="13"/>
  <c r="AI68" i="13"/>
  <c r="AI95" i="13"/>
  <c r="AI98" i="13"/>
  <c r="AI125" i="13"/>
  <c r="AI103" i="13"/>
  <c r="AI166" i="13"/>
  <c r="AI66" i="13"/>
  <c r="AI108" i="13"/>
  <c r="AI173" i="13"/>
  <c r="AI73" i="13"/>
  <c r="AI89" i="13"/>
  <c r="AI119" i="13"/>
  <c r="AI163" i="13"/>
  <c r="AI120" i="13"/>
  <c r="AI146" i="13"/>
  <c r="AI102" i="13"/>
  <c r="AI129" i="13"/>
  <c r="AI176" i="13"/>
  <c r="AI79" i="13"/>
  <c r="AI82" i="13"/>
  <c r="AI109" i="13"/>
  <c r="AI158" i="13"/>
  <c r="AI135" i="13"/>
  <c r="AI165" i="13"/>
  <c r="AI62" i="13"/>
  <c r="AI134" i="13"/>
  <c r="AI137" i="13"/>
  <c r="AI140" i="13"/>
  <c r="AI155" i="13"/>
  <c r="AI104" i="13"/>
  <c r="AI131" i="13"/>
  <c r="AI86" i="13"/>
  <c r="AI113" i="13"/>
  <c r="AI168" i="13"/>
  <c r="AI59" i="13"/>
  <c r="AI65" i="13"/>
  <c r="AI93" i="13"/>
  <c r="AI128" i="13"/>
  <c r="AI150" i="13"/>
  <c r="AI157" i="13"/>
  <c r="AI85" i="13"/>
  <c r="AI162" i="13"/>
  <c r="AI75" i="13"/>
  <c r="AI122" i="13"/>
  <c r="AI147" i="13"/>
  <c r="AI88" i="13"/>
  <c r="AI115" i="13"/>
  <c r="AI70" i="13"/>
  <c r="AI97" i="13"/>
  <c r="AI164" i="13"/>
  <c r="AI160" i="13"/>
  <c r="AI175" i="13"/>
  <c r="AI77" i="13"/>
  <c r="AI112" i="13"/>
  <c r="AI142" i="13"/>
  <c r="AI126" i="13"/>
  <c r="AI149" i="13"/>
  <c r="AI106" i="13"/>
  <c r="AI133" i="13"/>
  <c r="AI72" i="13"/>
  <c r="AI99" i="13"/>
  <c r="AI172" i="13"/>
  <c r="AI177" i="13"/>
  <c r="AI81" i="13"/>
  <c r="AI71" i="13"/>
  <c r="AI132" i="13"/>
  <c r="AI152" i="13"/>
  <c r="AI124" i="13"/>
  <c r="AI167" i="13"/>
  <c r="AI139" i="13"/>
  <c r="AI96" i="13"/>
  <c r="AI123" i="13"/>
  <c r="AI110" i="13"/>
  <c r="AI138" i="13"/>
  <c r="AI64" i="13"/>
  <c r="AI153" i="13"/>
  <c r="AI174" i="13"/>
  <c r="AI90" i="13"/>
  <c r="AI117" i="13"/>
  <c r="AI60" i="13"/>
  <c r="AI83" i="13"/>
  <c r="AI87" i="13"/>
  <c r="AI169" i="13"/>
  <c r="AI63" i="13"/>
  <c r="AI116" i="13"/>
  <c r="AI144" i="13"/>
  <c r="AI156" i="13"/>
  <c r="AI159" i="13"/>
  <c r="AI80" i="13"/>
  <c r="AI107" i="13"/>
  <c r="AI94" i="13"/>
  <c r="AI121" i="13"/>
  <c r="AI84" i="13"/>
  <c r="AI143" i="13"/>
  <c r="AI141" i="13"/>
  <c r="AI74" i="13"/>
  <c r="AI101" i="13"/>
  <c r="AI170" i="13"/>
  <c r="AI67" i="13"/>
  <c r="AI161" i="13"/>
  <c r="AI100" i="13"/>
  <c r="AI127" i="13"/>
  <c r="AI58" i="13"/>
  <c r="AI130" i="13"/>
  <c r="AI151" i="13"/>
  <c r="AI61" i="13"/>
  <c r="AI91" i="13"/>
  <c r="AI78" i="13"/>
  <c r="AI105" i="13"/>
  <c r="AI92" i="13"/>
  <c r="AI111" i="13"/>
  <c r="AI114" i="13"/>
  <c r="AQ152" i="13"/>
  <c r="AQ98" i="13"/>
  <c r="AQ131" i="13"/>
  <c r="AQ128" i="13"/>
  <c r="AQ113" i="13"/>
  <c r="AQ60" i="13"/>
  <c r="AQ59" i="13"/>
  <c r="AQ71" i="13"/>
  <c r="AQ134" i="13"/>
  <c r="AQ93" i="13"/>
  <c r="AQ147" i="13"/>
  <c r="AQ154" i="13"/>
  <c r="AQ140" i="13"/>
  <c r="AQ163" i="13"/>
  <c r="AQ177" i="13"/>
  <c r="AQ144" i="13"/>
  <c r="AQ84" i="13"/>
  <c r="AQ65" i="13"/>
  <c r="AQ115" i="13"/>
  <c r="AQ72" i="13"/>
  <c r="AQ97" i="13"/>
  <c r="AQ157" i="13"/>
  <c r="AQ66" i="13"/>
  <c r="AQ68" i="13"/>
  <c r="AQ77" i="13"/>
  <c r="AQ80" i="13"/>
  <c r="AQ130" i="13"/>
  <c r="AQ169" i="13"/>
  <c r="AQ146" i="13"/>
  <c r="AQ162" i="13"/>
  <c r="AQ116" i="13"/>
  <c r="AQ70" i="13"/>
  <c r="AQ109" i="13"/>
  <c r="AQ58" i="13"/>
  <c r="AQ88" i="13"/>
  <c r="AQ106" i="13"/>
  <c r="AQ133" i="13"/>
  <c r="AQ145" i="13"/>
  <c r="AQ176" i="13"/>
  <c r="AQ99" i="13"/>
  <c r="AQ86" i="13"/>
  <c r="AQ81" i="13"/>
  <c r="AQ149" i="13"/>
  <c r="AQ173" i="13"/>
  <c r="AQ171" i="13"/>
  <c r="AQ103" i="13"/>
  <c r="AQ92" i="13"/>
  <c r="AQ123" i="13"/>
  <c r="AQ114" i="13"/>
  <c r="AQ122" i="13"/>
  <c r="AQ161" i="13"/>
  <c r="AQ167" i="13"/>
  <c r="AQ119" i="13"/>
  <c r="AQ124" i="13"/>
  <c r="AQ117" i="13"/>
  <c r="AQ136" i="13"/>
  <c r="AQ94" i="13"/>
  <c r="AQ83" i="13"/>
  <c r="AQ64" i="13"/>
  <c r="AQ63" i="13"/>
  <c r="AQ61" i="13"/>
  <c r="AQ138" i="13"/>
  <c r="AQ156" i="13"/>
  <c r="AQ62" i="13"/>
  <c r="AQ104" i="13"/>
  <c r="AQ107" i="13"/>
  <c r="AQ153" i="13"/>
  <c r="AQ174" i="13"/>
  <c r="AQ121" i="13"/>
  <c r="AQ112" i="13"/>
  <c r="AQ74" i="13"/>
  <c r="AQ101" i="13"/>
  <c r="AQ137" i="13"/>
  <c r="AQ67" i="13"/>
  <c r="AQ159" i="13"/>
  <c r="AQ139" i="13"/>
  <c r="AQ78" i="13"/>
  <c r="AQ127" i="13"/>
  <c r="AQ148" i="13"/>
  <c r="AQ126" i="13"/>
  <c r="AQ91" i="13"/>
  <c r="AQ164" i="13"/>
  <c r="AQ96" i="13"/>
  <c r="AQ105" i="13"/>
  <c r="AQ79" i="13"/>
  <c r="AQ165" i="13"/>
  <c r="AQ166" i="13"/>
  <c r="AQ102" i="13"/>
  <c r="AQ85" i="13"/>
  <c r="AQ160" i="13"/>
  <c r="AQ158" i="13"/>
  <c r="AQ150" i="13"/>
  <c r="AQ135" i="13"/>
  <c r="AQ120" i="13"/>
  <c r="AQ111" i="13"/>
  <c r="AQ175" i="13"/>
  <c r="AQ172" i="13"/>
  <c r="AQ132" i="13"/>
  <c r="AQ75" i="13"/>
  <c r="AQ118" i="13"/>
  <c r="AQ89" i="13"/>
  <c r="AQ129" i="13"/>
  <c r="AQ155" i="13"/>
  <c r="AQ141" i="13"/>
  <c r="AQ69" i="13"/>
  <c r="AQ151" i="13"/>
  <c r="AQ110" i="13"/>
  <c r="AQ82" i="13"/>
  <c r="AQ142" i="13"/>
  <c r="AQ108" i="13"/>
  <c r="AQ95" i="13"/>
  <c r="AQ76" i="13"/>
  <c r="AQ125" i="13"/>
  <c r="AQ170" i="13"/>
  <c r="AQ168" i="13"/>
  <c r="AQ100" i="13"/>
  <c r="AQ73" i="13"/>
  <c r="AQ143" i="13"/>
  <c r="AQ87" i="13"/>
  <c r="AQ90" i="13"/>
  <c r="C36" i="13"/>
  <c r="E36" i="13" s="1"/>
  <c r="C127" i="13"/>
  <c r="C125" i="13"/>
  <c r="C118" i="13"/>
  <c r="C165" i="13"/>
  <c r="C100" i="13"/>
  <c r="C75" i="13"/>
  <c r="C66" i="13"/>
  <c r="C176" i="13"/>
  <c r="C153" i="13"/>
  <c r="C87" i="13"/>
  <c r="C78" i="13"/>
  <c r="C156" i="13"/>
  <c r="C155" i="13"/>
  <c r="C170" i="13"/>
  <c r="C143" i="13"/>
  <c r="C136" i="13"/>
  <c r="C91" i="13"/>
  <c r="C67" i="13"/>
  <c r="C115" i="13"/>
  <c r="C102" i="13"/>
  <c r="C93" i="13"/>
  <c r="C84" i="13"/>
  <c r="C59" i="13"/>
  <c r="C121" i="13"/>
  <c r="C160" i="13"/>
  <c r="C129" i="13"/>
  <c r="C71" i="13"/>
  <c r="C62" i="13"/>
  <c r="C140" i="13"/>
  <c r="C171" i="13"/>
  <c r="C154" i="13"/>
  <c r="C151" i="13"/>
  <c r="C120" i="13"/>
  <c r="C82" i="13"/>
  <c r="C94" i="13"/>
  <c r="C95" i="13"/>
  <c r="C86" i="13"/>
  <c r="C77" i="13"/>
  <c r="C68" i="13"/>
  <c r="C162" i="13"/>
  <c r="C119" i="13"/>
  <c r="C144" i="13"/>
  <c r="C139" i="13"/>
  <c r="C174" i="13"/>
  <c r="C137" i="13"/>
  <c r="C124" i="13"/>
  <c r="C145" i="13"/>
  <c r="C138" i="13"/>
  <c r="C149" i="13"/>
  <c r="C104" i="13"/>
  <c r="C73" i="13"/>
  <c r="C103" i="13"/>
  <c r="C58" i="13"/>
  <c r="C79" i="13"/>
  <c r="C70" i="13"/>
  <c r="C61" i="13"/>
  <c r="C135" i="13"/>
  <c r="C146" i="13"/>
  <c r="C141" i="13"/>
  <c r="C128" i="13"/>
  <c r="C177" i="13"/>
  <c r="C158" i="13"/>
  <c r="C123" i="13"/>
  <c r="C108" i="13"/>
  <c r="C157" i="13"/>
  <c r="C122" i="13"/>
  <c r="C97" i="13"/>
  <c r="C88" i="13"/>
  <c r="C64" i="13"/>
  <c r="C63" i="13"/>
  <c r="C175" i="13"/>
  <c r="C164" i="13"/>
  <c r="C111" i="13"/>
  <c r="C130" i="13"/>
  <c r="C131" i="13"/>
  <c r="C112" i="13"/>
  <c r="C113" i="13"/>
  <c r="C142" i="13"/>
  <c r="C101" i="13"/>
  <c r="C92" i="13"/>
  <c r="C147" i="13"/>
  <c r="C106" i="13"/>
  <c r="C81" i="13"/>
  <c r="C72" i="13"/>
  <c r="C116" i="13"/>
  <c r="C172" i="13"/>
  <c r="C166" i="13"/>
  <c r="C173" i="13"/>
  <c r="C148" i="13"/>
  <c r="C109" i="13"/>
  <c r="C114" i="13"/>
  <c r="C105" i="13"/>
  <c r="C96" i="13"/>
  <c r="C159" i="13"/>
  <c r="C126" i="13"/>
  <c r="C85" i="13"/>
  <c r="C76" i="13"/>
  <c r="C99" i="13"/>
  <c r="C90" i="13"/>
  <c r="C65" i="13"/>
  <c r="C161" i="13"/>
  <c r="C117" i="13"/>
  <c r="C169" i="13"/>
  <c r="C150" i="13"/>
  <c r="C163" i="13"/>
  <c r="C132" i="13"/>
  <c r="C107" i="13"/>
  <c r="C98" i="13"/>
  <c r="C89" i="13"/>
  <c r="C80" i="13"/>
  <c r="C133" i="13"/>
  <c r="C110" i="13"/>
  <c r="C69" i="13"/>
  <c r="C60" i="13"/>
  <c r="C83" i="13"/>
  <c r="C74" i="13"/>
  <c r="C168" i="13"/>
  <c r="C167" i="13"/>
  <c r="C134" i="13"/>
  <c r="C152" i="13"/>
  <c r="AA127" i="13"/>
  <c r="AA63" i="13"/>
  <c r="AA104" i="13"/>
  <c r="AA165" i="13"/>
  <c r="AA102" i="13"/>
  <c r="AA133" i="13"/>
  <c r="AA69" i="13"/>
  <c r="AA148" i="13"/>
  <c r="AA84" i="13"/>
  <c r="AA174" i="13"/>
  <c r="AA115" i="13"/>
  <c r="AA154" i="13"/>
  <c r="AA90" i="13"/>
  <c r="AA121" i="13"/>
  <c r="AA156" i="13"/>
  <c r="AA123" i="13"/>
  <c r="AA88" i="13"/>
  <c r="AA98" i="13"/>
  <c r="AA129" i="13"/>
  <c r="AA119" i="13"/>
  <c r="AA158" i="13"/>
  <c r="AA94" i="13"/>
  <c r="AA125" i="13"/>
  <c r="AA61" i="13"/>
  <c r="AA140" i="13"/>
  <c r="AA76" i="13"/>
  <c r="AA120" i="13"/>
  <c r="AA166" i="13"/>
  <c r="AA107" i="13"/>
  <c r="AA146" i="13"/>
  <c r="AA82" i="13"/>
  <c r="AA128" i="13"/>
  <c r="AA176" i="13"/>
  <c r="AA113" i="13"/>
  <c r="AA136" i="13"/>
  <c r="AA168" i="13"/>
  <c r="AA111" i="13"/>
  <c r="AA150" i="13"/>
  <c r="AA86" i="13"/>
  <c r="AA169" i="13"/>
  <c r="AA117" i="13"/>
  <c r="AA132" i="13"/>
  <c r="AA68" i="13"/>
  <c r="AA72" i="13"/>
  <c r="AA164" i="13"/>
  <c r="AA99" i="13"/>
  <c r="AA138" i="13"/>
  <c r="AA74" i="13"/>
  <c r="AA80" i="13"/>
  <c r="AA171" i="13"/>
  <c r="AA105" i="13"/>
  <c r="AA96" i="13"/>
  <c r="AA167" i="13"/>
  <c r="AA103" i="13"/>
  <c r="AA142" i="13"/>
  <c r="AA78" i="13"/>
  <c r="AA112" i="13"/>
  <c r="AA177" i="13"/>
  <c r="AA109" i="13"/>
  <c r="AA124" i="13"/>
  <c r="AA60" i="13"/>
  <c r="AA155" i="13"/>
  <c r="AA91" i="13"/>
  <c r="AA130" i="13"/>
  <c r="AA66" i="13"/>
  <c r="AA170" i="13"/>
  <c r="AA97" i="13"/>
  <c r="AA159" i="13"/>
  <c r="AA95" i="13"/>
  <c r="AA134" i="13"/>
  <c r="AA70" i="13"/>
  <c r="AA64" i="13"/>
  <c r="AA163" i="13"/>
  <c r="AA101" i="13"/>
  <c r="AA116" i="13"/>
  <c r="AA147" i="13"/>
  <c r="AA83" i="13"/>
  <c r="AA122" i="13"/>
  <c r="AA58" i="13"/>
  <c r="AA153" i="13"/>
  <c r="AA89" i="13"/>
  <c r="AA160" i="13"/>
  <c r="AA59" i="13"/>
  <c r="AA151" i="13"/>
  <c r="AA87" i="13"/>
  <c r="AA126" i="13"/>
  <c r="AA62" i="13"/>
  <c r="AA157" i="13"/>
  <c r="AA93" i="13"/>
  <c r="AA172" i="13"/>
  <c r="AA108" i="13"/>
  <c r="AA139" i="13"/>
  <c r="AA75" i="13"/>
  <c r="AA114" i="13"/>
  <c r="AA145" i="13"/>
  <c r="AA81" i="13"/>
  <c r="AA143" i="13"/>
  <c r="AA79" i="13"/>
  <c r="AA118" i="13"/>
  <c r="AA149" i="13"/>
  <c r="AA85" i="13"/>
  <c r="AA152" i="13"/>
  <c r="AA161" i="13"/>
  <c r="AA100" i="13"/>
  <c r="AA131" i="13"/>
  <c r="AA67" i="13"/>
  <c r="AA144" i="13"/>
  <c r="AA173" i="13"/>
  <c r="AA106" i="13"/>
  <c r="AA137" i="13"/>
  <c r="AA73" i="13"/>
  <c r="AA135" i="13"/>
  <c r="AA71" i="13"/>
  <c r="AA162" i="13"/>
  <c r="AA110" i="13"/>
  <c r="AA141" i="13"/>
  <c r="AA77" i="13"/>
  <c r="AA92" i="13"/>
  <c r="AA175" i="13"/>
  <c r="AA65" i="13"/>
  <c r="AF21" i="15"/>
  <c r="T22" i="15"/>
  <c r="AF22" i="15"/>
  <c r="M21" i="15"/>
  <c r="N21" i="15" s="1"/>
  <c r="L21" i="15"/>
  <c r="Y21" i="15"/>
  <c r="Z21" i="15" s="1"/>
  <c r="X21" i="15"/>
  <c r="O17" i="10"/>
  <c r="Q17" i="10" s="1"/>
  <c r="S19" i="15" s="1"/>
  <c r="I17" i="10"/>
  <c r="K17" i="10" s="1"/>
  <c r="K19" i="15" s="1"/>
  <c r="X17" i="10"/>
  <c r="Z17" i="10" s="1"/>
  <c r="AE19" i="15" s="1"/>
  <c r="AA17" i="10"/>
  <c r="AC17" i="10" s="1"/>
  <c r="AI19" i="15" s="1"/>
  <c r="U17" i="10"/>
  <c r="W17" i="10" s="1"/>
  <c r="AA19" i="15" s="1"/>
  <c r="AJ17" i="10"/>
  <c r="AL17" i="10" s="1"/>
  <c r="AU19" i="15" s="1"/>
  <c r="L17" i="10"/>
  <c r="N17" i="10" s="1"/>
  <c r="O19" i="15" s="1"/>
  <c r="F17" i="10"/>
  <c r="H17" i="10" s="1"/>
  <c r="G19" i="15" s="1"/>
  <c r="AG17" i="10"/>
  <c r="AI17" i="10" s="1"/>
  <c r="AQ19" i="15" s="1"/>
  <c r="AD17" i="10"/>
  <c r="AF17" i="10" s="1"/>
  <c r="AM19" i="15" s="1"/>
  <c r="C17" i="10"/>
  <c r="E17" i="10" s="1"/>
  <c r="C19" i="15" s="1"/>
  <c r="R17" i="10"/>
  <c r="T17" i="10" s="1"/>
  <c r="W19" i="15" s="1"/>
  <c r="AO22" i="15"/>
  <c r="AP22" i="15" s="1"/>
  <c r="AN22" i="15"/>
  <c r="AC21" i="15"/>
  <c r="AD21" i="15" s="1"/>
  <c r="AB21" i="15"/>
  <c r="I18" i="10"/>
  <c r="K18" i="10" s="1"/>
  <c r="K20" i="15" s="1"/>
  <c r="X18" i="10"/>
  <c r="Z18" i="10" s="1"/>
  <c r="AE20" i="15" s="1"/>
  <c r="O18" i="10"/>
  <c r="Q18" i="10" s="1"/>
  <c r="S20" i="15" s="1"/>
  <c r="R18" i="10"/>
  <c r="T18" i="10" s="1"/>
  <c r="W20" i="15" s="1"/>
  <c r="AJ18" i="10"/>
  <c r="AL18" i="10" s="1"/>
  <c r="AU20" i="15" s="1"/>
  <c r="L18" i="10"/>
  <c r="N18" i="10" s="1"/>
  <c r="O20" i="15" s="1"/>
  <c r="F18" i="10"/>
  <c r="H18" i="10" s="1"/>
  <c r="G20" i="15" s="1"/>
  <c r="AA18" i="10"/>
  <c r="AC18" i="10" s="1"/>
  <c r="AI20" i="15" s="1"/>
  <c r="C18" i="10"/>
  <c r="E18" i="10" s="1"/>
  <c r="C20" i="15" s="1"/>
  <c r="AG18" i="10"/>
  <c r="AI18" i="10" s="1"/>
  <c r="AQ20" i="15" s="1"/>
  <c r="U18" i="10"/>
  <c r="W18" i="10" s="1"/>
  <c r="AA20" i="15" s="1"/>
  <c r="AD18" i="10"/>
  <c r="AF18" i="10" s="1"/>
  <c r="AM20" i="15" s="1"/>
  <c r="T21" i="15"/>
  <c r="AS21" i="15"/>
  <c r="AT21" i="15" s="1"/>
  <c r="AR21" i="15"/>
  <c r="Q22" i="15"/>
  <c r="R22" i="15" s="1"/>
  <c r="P22" i="15"/>
  <c r="E21" i="15"/>
  <c r="F21" i="15" s="1"/>
  <c r="D21" i="15"/>
  <c r="AV22" i="15"/>
  <c r="AW22" i="15"/>
  <c r="AX22" i="15" s="1"/>
  <c r="AW21" i="15"/>
  <c r="AX21" i="15" s="1"/>
  <c r="AV21" i="15"/>
  <c r="AK21" i="15"/>
  <c r="AL21" i="15" s="1"/>
  <c r="AJ21" i="15"/>
  <c r="AR22" i="15"/>
  <c r="AS22" i="15"/>
  <c r="AT22" i="15" s="1"/>
  <c r="E22" i="15"/>
  <c r="F22" i="15" s="1"/>
  <c r="D22" i="15"/>
  <c r="I22" i="15"/>
  <c r="J22" i="15" s="1"/>
  <c r="H22" i="15"/>
  <c r="AK22" i="15"/>
  <c r="AL22" i="15" s="1"/>
  <c r="AJ22" i="15"/>
  <c r="I21" i="15"/>
  <c r="J21" i="15" s="1"/>
  <c r="H21" i="15"/>
  <c r="AO21" i="15"/>
  <c r="AP21" i="15" s="1"/>
  <c r="AN21" i="15"/>
  <c r="Y22" i="15"/>
  <c r="Z22" i="15" s="1"/>
  <c r="X22" i="15"/>
  <c r="M22" i="15"/>
  <c r="N22" i="15" s="1"/>
  <c r="L22" i="15"/>
  <c r="Q21" i="15"/>
  <c r="R21" i="15" s="1"/>
  <c r="P21" i="15"/>
  <c r="AB22" i="15"/>
  <c r="AC22" i="15"/>
  <c r="AD22" i="15" s="1"/>
  <c r="AI21" i="13"/>
  <c r="AK21" i="13" s="1"/>
  <c r="S24" i="13"/>
  <c r="U24" i="13" s="1"/>
  <c r="S51" i="13"/>
  <c r="U51" i="13" s="1"/>
  <c r="AI34" i="13"/>
  <c r="AK34" i="13" s="1"/>
  <c r="AI24" i="13"/>
  <c r="AK24" i="13" s="1"/>
  <c r="AI23" i="13"/>
  <c r="AK23" i="13" s="1"/>
  <c r="S40" i="13"/>
  <c r="U40" i="13" s="1"/>
  <c r="S22" i="13"/>
  <c r="U22" i="13" s="1"/>
  <c r="S36" i="13"/>
  <c r="U36" i="13" s="1"/>
  <c r="S41" i="13"/>
  <c r="U41" i="13" s="1"/>
  <c r="S23" i="13"/>
  <c r="U23" i="13" s="1"/>
  <c r="S34" i="13"/>
  <c r="U34" i="13" s="1"/>
  <c r="S30" i="13"/>
  <c r="U30" i="13" s="1"/>
  <c r="S50" i="13"/>
  <c r="U50" i="13" s="1"/>
  <c r="S38" i="13"/>
  <c r="U38" i="13" s="1"/>
  <c r="S25" i="13"/>
  <c r="U25" i="13" s="1"/>
  <c r="S45" i="13"/>
  <c r="U45" i="13" s="1"/>
  <c r="C38" i="13"/>
  <c r="E38" i="13" s="1"/>
  <c r="AI48" i="13"/>
  <c r="AK48" i="13" s="1"/>
  <c r="AQ44" i="13"/>
  <c r="S26" i="13"/>
  <c r="U26" i="13" s="1"/>
  <c r="S43" i="13"/>
  <c r="U43" i="13" s="1"/>
  <c r="C26" i="13"/>
  <c r="E26" i="13" s="1"/>
  <c r="C32" i="13"/>
  <c r="E32" i="13" s="1"/>
  <c r="C43" i="13"/>
  <c r="E43" i="13" s="1"/>
  <c r="C52" i="13"/>
  <c r="E52" i="13" s="1"/>
  <c r="C22" i="13"/>
  <c r="E22" i="13" s="1"/>
  <c r="C48" i="13"/>
  <c r="E48" i="13" s="1"/>
  <c r="C6" i="13"/>
  <c r="C23" i="13"/>
  <c r="E23" i="13" s="1"/>
  <c r="C35" i="13"/>
  <c r="E35" i="13" s="1"/>
  <c r="C30" i="13"/>
  <c r="E30" i="13" s="1"/>
  <c r="C42" i="13"/>
  <c r="E42" i="13" s="1"/>
  <c r="C31" i="13"/>
  <c r="E31" i="13" s="1"/>
  <c r="AQ30" i="13"/>
  <c r="AQ52" i="13"/>
  <c r="AQ36" i="13"/>
  <c r="AQ33" i="13"/>
  <c r="AA6" i="13"/>
  <c r="AA29" i="13"/>
  <c r="AC29" i="13" s="1"/>
  <c r="S39" i="13"/>
  <c r="U39" i="13" s="1"/>
  <c r="AI36" i="13"/>
  <c r="AK36" i="13" s="1"/>
  <c r="AQ49" i="13"/>
  <c r="S27" i="13"/>
  <c r="U27" i="13" s="1"/>
  <c r="S29" i="13"/>
  <c r="U29" i="13" s="1"/>
  <c r="AQ29" i="13"/>
  <c r="AQ32" i="13"/>
  <c r="AQ47" i="13"/>
  <c r="S33" i="13"/>
  <c r="U33" i="13" s="1"/>
  <c r="S37" i="13"/>
  <c r="U37" i="13" s="1"/>
  <c r="S49" i="13"/>
  <c r="U49" i="13" s="1"/>
  <c r="S6" i="13"/>
  <c r="AQ26" i="13"/>
  <c r="AI51" i="13"/>
  <c r="AK51" i="13" s="1"/>
  <c r="AI38" i="13"/>
  <c r="AK38" i="13" s="1"/>
  <c r="AI33" i="13"/>
  <c r="AK33" i="13" s="1"/>
  <c r="AQ51" i="13"/>
  <c r="S35" i="13"/>
  <c r="U35" i="13" s="1"/>
  <c r="S28" i="13"/>
  <c r="U28" i="13" s="1"/>
  <c r="S47" i="13"/>
  <c r="U47" i="13" s="1"/>
  <c r="S31" i="13"/>
  <c r="U31" i="13" s="1"/>
  <c r="AQ28" i="13"/>
  <c r="AI22" i="13"/>
  <c r="AK22" i="13" s="1"/>
  <c r="AQ50" i="13"/>
  <c r="S52" i="13"/>
  <c r="U52" i="13" s="1"/>
  <c r="AQ25" i="13"/>
  <c r="AQ24" i="13"/>
  <c r="S32" i="13"/>
  <c r="U32" i="13" s="1"/>
  <c r="AQ27" i="13"/>
  <c r="K24" i="13"/>
  <c r="M24" i="13" s="1"/>
  <c r="K22" i="13"/>
  <c r="M22" i="13" s="1"/>
  <c r="AI30" i="13"/>
  <c r="AK30" i="13" s="1"/>
  <c r="AI28" i="13"/>
  <c r="AK28" i="13" s="1"/>
  <c r="AI25" i="13"/>
  <c r="AK25" i="13" s="1"/>
  <c r="AQ48" i="13"/>
  <c r="AQ43" i="13"/>
  <c r="AQ37" i="13"/>
  <c r="AI45" i="13"/>
  <c r="AK45" i="13" s="1"/>
  <c r="AI26" i="13"/>
  <c r="AK26" i="13" s="1"/>
  <c r="AI35" i="13"/>
  <c r="AK35" i="13" s="1"/>
  <c r="AQ46" i="13"/>
  <c r="AQ42" i="13"/>
  <c r="AQ23" i="13"/>
  <c r="AQ6" i="13"/>
  <c r="AI47" i="13"/>
  <c r="AK47" i="13" s="1"/>
  <c r="AI39" i="13"/>
  <c r="AK39" i="13" s="1"/>
  <c r="AI37" i="13"/>
  <c r="AK37" i="13" s="1"/>
  <c r="AI27" i="13"/>
  <c r="AK27" i="13" s="1"/>
  <c r="AI40" i="13"/>
  <c r="AK40" i="13" s="1"/>
  <c r="AQ41" i="13"/>
  <c r="AI6" i="13"/>
  <c r="AQ38" i="13"/>
  <c r="AQ31" i="13"/>
  <c r="AI52" i="13"/>
  <c r="AK52" i="13" s="1"/>
  <c r="AI49" i="13"/>
  <c r="AK49" i="13" s="1"/>
  <c r="AI31" i="13"/>
  <c r="AK31" i="13" s="1"/>
  <c r="AI29" i="13"/>
  <c r="AK29" i="13" s="1"/>
  <c r="AI32" i="13"/>
  <c r="AK32" i="13" s="1"/>
  <c r="AQ45" i="13"/>
  <c r="AQ35" i="13"/>
  <c r="AQ40" i="13"/>
  <c r="AQ22" i="13"/>
  <c r="AQ34" i="13"/>
  <c r="C44" i="13"/>
  <c r="E44" i="13" s="1"/>
  <c r="C45" i="13"/>
  <c r="E45" i="13" s="1"/>
  <c r="C24" i="13"/>
  <c r="E24" i="13" s="1"/>
  <c r="C40" i="13"/>
  <c r="E40" i="13" s="1"/>
  <c r="C39" i="13"/>
  <c r="E39" i="13" s="1"/>
  <c r="C37" i="13"/>
  <c r="E37" i="13" s="1"/>
  <c r="AI41" i="13"/>
  <c r="AK41" i="13" s="1"/>
  <c r="C33" i="13"/>
  <c r="E33" i="13" s="1"/>
  <c r="C27" i="13"/>
  <c r="E27" i="13" s="1"/>
  <c r="C28" i="13"/>
  <c r="E28" i="13" s="1"/>
  <c r="AI42" i="13"/>
  <c r="AK42" i="13" s="1"/>
  <c r="C47" i="13"/>
  <c r="E47" i="13" s="1"/>
  <c r="C29" i="13"/>
  <c r="E29" i="13" s="1"/>
  <c r="AI43" i="13"/>
  <c r="AK43" i="13" s="1"/>
  <c r="C34" i="13"/>
  <c r="E34" i="13" s="1"/>
  <c r="C25" i="13"/>
  <c r="E25" i="13" s="1"/>
  <c r="K29" i="13"/>
  <c r="M29" i="13" s="1"/>
  <c r="K46" i="13"/>
  <c r="M46" i="13" s="1"/>
  <c r="K43" i="13"/>
  <c r="M43" i="13" s="1"/>
  <c r="D5" i="14"/>
  <c r="H5" i="14" s="1"/>
  <c r="D4" i="14"/>
  <c r="H4" i="14" s="1"/>
  <c r="H3" i="14"/>
  <c r="K39" i="13"/>
  <c r="M39" i="13" s="1"/>
  <c r="K36" i="13"/>
  <c r="M36" i="13" s="1"/>
  <c r="K27" i="13"/>
  <c r="M27" i="13" s="1"/>
  <c r="K44" i="13"/>
  <c r="M44" i="13" s="1"/>
  <c r="AQ56" i="13"/>
  <c r="AQ54" i="13"/>
  <c r="AQ55" i="13"/>
  <c r="AQ53" i="13"/>
  <c r="AQ57" i="13"/>
  <c r="K45" i="13"/>
  <c r="M45" i="13" s="1"/>
  <c r="K57" i="13"/>
  <c r="K55" i="13"/>
  <c r="K53" i="13"/>
  <c r="K56" i="13"/>
  <c r="K54" i="13"/>
  <c r="K37" i="13"/>
  <c r="M37" i="13" s="1"/>
  <c r="K31" i="13"/>
  <c r="M31" i="13" s="1"/>
  <c r="K28" i="13"/>
  <c r="M28" i="13" s="1"/>
  <c r="K34" i="13"/>
  <c r="M34" i="13" s="1"/>
  <c r="K51" i="13"/>
  <c r="M51" i="13" s="1"/>
  <c r="C46" i="13"/>
  <c r="E46" i="13" s="1"/>
  <c r="C54" i="13"/>
  <c r="C56" i="13"/>
  <c r="C53" i="13"/>
  <c r="C57" i="13"/>
  <c r="C55" i="13"/>
  <c r="C49" i="13"/>
  <c r="E49" i="13" s="1"/>
  <c r="C50" i="13"/>
  <c r="E50" i="13" s="1"/>
  <c r="C51" i="13"/>
  <c r="E51" i="13" s="1"/>
  <c r="C41" i="13"/>
  <c r="E41" i="13" s="1"/>
  <c r="K23" i="13"/>
  <c r="M23" i="13" s="1"/>
  <c r="K41" i="13"/>
  <c r="M41" i="13" s="1"/>
  <c r="K49" i="13"/>
  <c r="M49" i="13" s="1"/>
  <c r="AA56" i="13"/>
  <c r="AA57" i="13"/>
  <c r="AA55" i="13"/>
  <c r="AA54" i="13"/>
  <c r="AA53" i="13"/>
  <c r="AA32" i="13"/>
  <c r="AC32" i="13" s="1"/>
  <c r="AA51" i="13"/>
  <c r="AC51" i="13" s="1"/>
  <c r="AA49" i="13"/>
  <c r="AC49" i="13" s="1"/>
  <c r="AA31" i="13"/>
  <c r="AC31" i="13" s="1"/>
  <c r="AA40" i="13"/>
  <c r="AC40" i="13" s="1"/>
  <c r="AA44" i="13"/>
  <c r="AC44" i="13" s="1"/>
  <c r="AA27" i="13"/>
  <c r="AC27" i="13" s="1"/>
  <c r="AA25" i="13"/>
  <c r="AC25" i="13" s="1"/>
  <c r="AA52" i="13"/>
  <c r="AC52" i="13" s="1"/>
  <c r="AA22" i="13"/>
  <c r="AC22" i="13" s="1"/>
  <c r="AA33" i="13"/>
  <c r="AC33" i="13" s="1"/>
  <c r="AA45" i="13"/>
  <c r="AC45" i="13" s="1"/>
  <c r="AA37" i="13"/>
  <c r="AC37" i="13" s="1"/>
  <c r="AA38" i="13"/>
  <c r="AC38" i="13" s="1"/>
  <c r="AA41" i="13"/>
  <c r="AC41" i="13" s="1"/>
  <c r="AA43" i="13"/>
  <c r="AC43" i="13" s="1"/>
  <c r="AA39" i="13"/>
  <c r="AC39" i="13" s="1"/>
  <c r="AA26" i="13"/>
  <c r="AC26" i="13" s="1"/>
  <c r="AA42" i="13"/>
  <c r="AC42" i="13" s="1"/>
  <c r="AA46" i="13"/>
  <c r="AC46" i="13" s="1"/>
  <c r="AA48" i="13"/>
  <c r="AC48" i="13" s="1"/>
  <c r="AA28" i="13"/>
  <c r="AC28" i="13" s="1"/>
  <c r="AA23" i="13"/>
  <c r="AC23" i="13" s="1"/>
  <c r="AA34" i="13"/>
  <c r="AC34" i="13" s="1"/>
  <c r="AA50" i="13"/>
  <c r="AC50" i="13" s="1"/>
  <c r="AA47" i="13"/>
  <c r="AC47" i="13" s="1"/>
  <c r="AA36" i="13"/>
  <c r="AC36" i="13" s="1"/>
  <c r="AA24" i="13"/>
  <c r="AC24" i="13" s="1"/>
  <c r="K33" i="13"/>
  <c r="M33" i="13" s="1"/>
  <c r="K50" i="13"/>
  <c r="M50" i="13" s="1"/>
  <c r="K48" i="13"/>
  <c r="M48" i="13" s="1"/>
  <c r="S42" i="13"/>
  <c r="U42" i="13" s="1"/>
  <c r="S55" i="13"/>
  <c r="S54" i="13"/>
  <c r="S57" i="13"/>
  <c r="S53" i="13"/>
  <c r="S56" i="13"/>
  <c r="K40" i="13"/>
  <c r="M40" i="13" s="1"/>
  <c r="K38" i="13"/>
  <c r="M38" i="13" s="1"/>
  <c r="K35" i="13"/>
  <c r="M35" i="13" s="1"/>
  <c r="K25" i="13"/>
  <c r="M25" i="13" s="1"/>
  <c r="K52" i="13"/>
  <c r="M52" i="13" s="1"/>
  <c r="K47" i="13"/>
  <c r="M47" i="13" s="1"/>
  <c r="AI50" i="13"/>
  <c r="AK50" i="13" s="1"/>
  <c r="AI56" i="13"/>
  <c r="AI53" i="13"/>
  <c r="AI54" i="13"/>
  <c r="AI57" i="13"/>
  <c r="AI55" i="13"/>
  <c r="AI46" i="13"/>
  <c r="AK46" i="13" s="1"/>
  <c r="K32" i="13"/>
  <c r="M32" i="13" s="1"/>
  <c r="K30" i="13"/>
  <c r="M30" i="13" s="1"/>
  <c r="K26" i="13"/>
  <c r="M26" i="13" s="1"/>
  <c r="K42" i="13"/>
  <c r="M42" i="13" s="1"/>
  <c r="AQ39" i="13"/>
  <c r="S44" i="13"/>
  <c r="U44" i="13" s="1"/>
  <c r="S48" i="13"/>
  <c r="U48" i="13" s="1"/>
  <c r="AA30" i="13"/>
  <c r="AC30" i="13" s="1"/>
  <c r="AA35" i="13"/>
  <c r="AC35" i="13" s="1"/>
  <c r="AG48" i="15"/>
  <c r="AH48" i="15" s="1"/>
  <c r="AF48" i="15"/>
  <c r="AF44" i="15"/>
  <c r="AG44" i="15"/>
  <c r="AH44" i="15" s="1"/>
  <c r="BB44" i="13" l="1"/>
  <c r="BC44" i="13"/>
  <c r="BD44" i="13" s="1"/>
  <c r="BB9" i="13"/>
  <c r="BC9" i="13"/>
  <c r="BB31" i="13"/>
  <c r="BC31" i="13"/>
  <c r="BD31" i="13" s="1"/>
  <c r="BB25" i="13"/>
  <c r="BC25" i="13"/>
  <c r="BD25" i="13" s="1"/>
  <c r="BB33" i="13"/>
  <c r="BC33" i="13"/>
  <c r="BD33" i="13" s="1"/>
  <c r="BB130" i="13"/>
  <c r="BC130" i="13"/>
  <c r="BD130" i="13" s="1"/>
  <c r="BB122" i="13"/>
  <c r="BC122" i="13"/>
  <c r="BD122" i="13" s="1"/>
  <c r="BB106" i="13"/>
  <c r="BC106" i="13"/>
  <c r="BD106" i="13" s="1"/>
  <c r="BB107" i="13"/>
  <c r="BC107" i="13"/>
  <c r="BD107" i="13" s="1"/>
  <c r="BB96" i="13"/>
  <c r="BC96" i="13"/>
  <c r="BD96" i="13" s="1"/>
  <c r="BB91" i="13"/>
  <c r="BC91" i="13"/>
  <c r="BD91" i="13" s="1"/>
  <c r="BB83" i="13"/>
  <c r="BC83" i="13"/>
  <c r="BD83" i="13" s="1"/>
  <c r="BB75" i="13"/>
  <c r="BC75" i="13"/>
  <c r="BD75" i="13" s="1"/>
  <c r="BB67" i="13"/>
  <c r="BC67" i="13"/>
  <c r="BD67" i="13" s="1"/>
  <c r="BB59" i="13"/>
  <c r="BC59" i="13"/>
  <c r="BD59" i="13" s="1"/>
  <c r="BB51" i="13"/>
  <c r="BC51" i="13"/>
  <c r="BD51" i="13" s="1"/>
  <c r="BB43" i="13"/>
  <c r="BC43" i="13"/>
  <c r="BD43" i="13" s="1"/>
  <c r="BB18" i="13"/>
  <c r="BC18" i="13"/>
  <c r="BB131" i="13"/>
  <c r="BC131" i="13"/>
  <c r="BD131" i="13" s="1"/>
  <c r="BB114" i="13"/>
  <c r="BC114" i="13"/>
  <c r="BD114" i="13" s="1"/>
  <c r="BB99" i="13"/>
  <c r="BC99" i="13"/>
  <c r="BD99" i="13" s="1"/>
  <c r="BB68" i="13"/>
  <c r="BC68" i="13"/>
  <c r="BD68" i="13" s="1"/>
  <c r="BB8" i="13"/>
  <c r="BC8" i="13"/>
  <c r="BB19" i="13"/>
  <c r="BC19" i="13"/>
  <c r="BB26" i="13"/>
  <c r="BC26" i="13"/>
  <c r="BD26" i="13" s="1"/>
  <c r="BB12" i="13"/>
  <c r="BC12" i="13"/>
  <c r="BB129" i="13"/>
  <c r="BC129" i="13"/>
  <c r="BD129" i="13" s="1"/>
  <c r="BB121" i="13"/>
  <c r="BC121" i="13"/>
  <c r="BD121" i="13" s="1"/>
  <c r="BB98" i="13"/>
  <c r="BC98" i="13"/>
  <c r="BD98" i="13" s="1"/>
  <c r="BB97" i="13"/>
  <c r="BC97" i="13"/>
  <c r="BD97" i="13" s="1"/>
  <c r="BB40" i="13"/>
  <c r="BC40" i="13"/>
  <c r="BD40" i="13" s="1"/>
  <c r="BB90" i="13"/>
  <c r="BC90" i="13"/>
  <c r="BD90" i="13" s="1"/>
  <c r="BB82" i="13"/>
  <c r="BC82" i="13"/>
  <c r="BD82" i="13" s="1"/>
  <c r="BB74" i="13"/>
  <c r="BC74" i="13"/>
  <c r="BD74" i="13" s="1"/>
  <c r="BB66" i="13"/>
  <c r="BC66" i="13"/>
  <c r="BD66" i="13" s="1"/>
  <c r="BB58" i="13"/>
  <c r="BC58" i="13"/>
  <c r="BD58" i="13" s="1"/>
  <c r="BB50" i="13"/>
  <c r="BC50" i="13"/>
  <c r="BD50" i="13" s="1"/>
  <c r="BB36" i="13"/>
  <c r="BC36" i="13"/>
  <c r="BD36" i="13" s="1"/>
  <c r="BB60" i="13"/>
  <c r="BC60" i="13"/>
  <c r="BD60" i="13" s="1"/>
  <c r="BB6" i="13"/>
  <c r="BC6" i="13"/>
  <c r="BD6" i="13" s="1"/>
  <c r="BB13" i="13"/>
  <c r="BC13" i="13"/>
  <c r="BB23" i="13"/>
  <c r="BC23" i="13"/>
  <c r="BD23" i="13" s="1"/>
  <c r="BB116" i="13"/>
  <c r="BC116" i="13"/>
  <c r="BD116" i="13" s="1"/>
  <c r="BB128" i="13"/>
  <c r="BC128" i="13"/>
  <c r="BD128" i="13" s="1"/>
  <c r="BB120" i="13"/>
  <c r="BC120" i="13"/>
  <c r="BD120" i="13" s="1"/>
  <c r="BB117" i="13"/>
  <c r="BC117" i="13"/>
  <c r="BD117" i="13" s="1"/>
  <c r="BB118" i="13"/>
  <c r="BC118" i="13"/>
  <c r="BD118" i="13" s="1"/>
  <c r="BB42" i="13"/>
  <c r="BC42" i="13"/>
  <c r="BD42" i="13" s="1"/>
  <c r="BB89" i="13"/>
  <c r="BC89" i="13"/>
  <c r="BD89" i="13" s="1"/>
  <c r="BB81" i="13"/>
  <c r="BC81" i="13"/>
  <c r="BD81" i="13" s="1"/>
  <c r="BB73" i="13"/>
  <c r="BC73" i="13"/>
  <c r="BD73" i="13" s="1"/>
  <c r="BB65" i="13"/>
  <c r="BC65" i="13"/>
  <c r="BD65" i="13" s="1"/>
  <c r="BB57" i="13"/>
  <c r="BC57" i="13"/>
  <c r="BD57" i="13" s="1"/>
  <c r="BB49" i="13"/>
  <c r="BC49" i="13"/>
  <c r="BB35" i="13"/>
  <c r="BC35" i="13"/>
  <c r="BD35" i="13" s="1"/>
  <c r="BB52" i="13"/>
  <c r="BC52" i="13"/>
  <c r="BD52" i="13" s="1"/>
  <c r="BB11" i="13"/>
  <c r="BC11" i="13"/>
  <c r="BB20" i="13"/>
  <c r="BC20" i="13"/>
  <c r="BB14" i="13"/>
  <c r="BC14" i="13"/>
  <c r="BB108" i="13"/>
  <c r="BC108" i="13"/>
  <c r="BD108" i="13" s="1"/>
  <c r="BB127" i="13"/>
  <c r="BC127" i="13"/>
  <c r="BD127" i="13" s="1"/>
  <c r="BB119" i="13"/>
  <c r="BC119" i="13"/>
  <c r="BD119" i="13" s="1"/>
  <c r="BB109" i="13"/>
  <c r="BC109" i="13"/>
  <c r="BD109" i="13" s="1"/>
  <c r="BB110" i="13"/>
  <c r="BC110" i="13"/>
  <c r="BD110" i="13" s="1"/>
  <c r="BB41" i="13"/>
  <c r="BC41" i="13"/>
  <c r="BD41" i="13" s="1"/>
  <c r="BB88" i="13"/>
  <c r="BC88" i="13"/>
  <c r="BD88" i="13" s="1"/>
  <c r="BB80" i="13"/>
  <c r="BC80" i="13"/>
  <c r="BD80" i="13" s="1"/>
  <c r="BB72" i="13"/>
  <c r="BC72" i="13"/>
  <c r="BD72" i="13" s="1"/>
  <c r="BB64" i="13"/>
  <c r="BC64" i="13"/>
  <c r="BD64" i="13" s="1"/>
  <c r="BB56" i="13"/>
  <c r="BC56" i="13"/>
  <c r="BD56" i="13" s="1"/>
  <c r="BB48" i="13"/>
  <c r="BC48" i="13"/>
  <c r="BD48" i="13" s="1"/>
  <c r="BB34" i="13"/>
  <c r="BC34" i="13"/>
  <c r="BD34" i="13" s="1"/>
  <c r="BB76" i="13"/>
  <c r="BC76" i="13"/>
  <c r="BD76" i="13" s="1"/>
  <c r="BB16" i="13"/>
  <c r="BC16" i="13"/>
  <c r="BB27" i="13"/>
  <c r="BC27" i="13"/>
  <c r="BD27" i="13" s="1"/>
  <c r="BB17" i="13"/>
  <c r="BC17" i="13"/>
  <c r="BB134" i="13"/>
  <c r="BC134" i="13"/>
  <c r="BD134" i="13" s="1"/>
  <c r="BB126" i="13"/>
  <c r="BC126" i="13"/>
  <c r="BD126" i="13" s="1"/>
  <c r="BB111" i="13"/>
  <c r="BC111" i="13"/>
  <c r="BD111" i="13" s="1"/>
  <c r="BB112" i="13"/>
  <c r="BC112" i="13"/>
  <c r="BD112" i="13" s="1"/>
  <c r="BB102" i="13"/>
  <c r="BC102" i="13"/>
  <c r="BD102" i="13" s="1"/>
  <c r="BB95" i="13"/>
  <c r="BC95" i="13"/>
  <c r="BD95" i="13" s="1"/>
  <c r="BB87" i="13"/>
  <c r="BC87" i="13"/>
  <c r="BD87" i="13" s="1"/>
  <c r="BB79" i="13"/>
  <c r="BC79" i="13"/>
  <c r="BD79" i="13" s="1"/>
  <c r="BB71" i="13"/>
  <c r="BC71" i="13"/>
  <c r="BD71" i="13" s="1"/>
  <c r="BB63" i="13"/>
  <c r="BC63" i="13"/>
  <c r="BD63" i="13" s="1"/>
  <c r="BB55" i="13"/>
  <c r="BC55" i="13"/>
  <c r="BD55" i="13" s="1"/>
  <c r="BB47" i="13"/>
  <c r="BC47" i="13"/>
  <c r="BD47" i="13" s="1"/>
  <c r="BB39" i="13"/>
  <c r="BC39" i="13"/>
  <c r="BD39" i="13" s="1"/>
  <c r="BB7" i="13"/>
  <c r="BC7" i="13"/>
  <c r="BB32" i="13"/>
  <c r="BC32" i="13"/>
  <c r="BD32" i="13" s="1"/>
  <c r="BB29" i="13"/>
  <c r="BC29" i="13"/>
  <c r="BD29" i="13" s="1"/>
  <c r="BB123" i="13"/>
  <c r="BC123" i="13"/>
  <c r="BD123" i="13" s="1"/>
  <c r="BB115" i="13"/>
  <c r="BC115" i="13"/>
  <c r="BD115" i="13" s="1"/>
  <c r="BB92" i="13"/>
  <c r="BC92" i="13"/>
  <c r="BD92" i="13" s="1"/>
  <c r="BB15" i="13"/>
  <c r="BC15" i="13"/>
  <c r="BB21" i="13"/>
  <c r="BC21" i="13"/>
  <c r="BB30" i="13"/>
  <c r="BC30" i="13"/>
  <c r="BD30" i="13" s="1"/>
  <c r="BB133" i="13"/>
  <c r="BC133" i="13"/>
  <c r="BD133" i="13" s="1"/>
  <c r="BB125" i="13"/>
  <c r="BC125" i="13"/>
  <c r="BD125" i="13" s="1"/>
  <c r="BB103" i="13"/>
  <c r="BC103" i="13"/>
  <c r="BD103" i="13" s="1"/>
  <c r="BB104" i="13"/>
  <c r="BC104" i="13"/>
  <c r="BD104" i="13" s="1"/>
  <c r="BB113" i="13"/>
  <c r="BC113" i="13"/>
  <c r="BD113" i="13" s="1"/>
  <c r="BB94" i="13"/>
  <c r="BC94" i="13"/>
  <c r="BD94" i="13" s="1"/>
  <c r="BB86" i="13"/>
  <c r="BC86" i="13"/>
  <c r="BD86" i="13" s="1"/>
  <c r="BB78" i="13"/>
  <c r="BC78" i="13"/>
  <c r="BD78" i="13" s="1"/>
  <c r="BB70" i="13"/>
  <c r="BC70" i="13"/>
  <c r="BD70" i="13" s="1"/>
  <c r="BB62" i="13"/>
  <c r="BC62" i="13"/>
  <c r="BD62" i="13" s="1"/>
  <c r="BB54" i="13"/>
  <c r="BC54" i="13"/>
  <c r="BD54" i="13" s="1"/>
  <c r="BB46" i="13"/>
  <c r="BC46" i="13"/>
  <c r="BD46" i="13" s="1"/>
  <c r="BB38" i="13"/>
  <c r="BC38" i="13"/>
  <c r="BD38" i="13" s="1"/>
  <c r="BB84" i="13"/>
  <c r="BC84" i="13"/>
  <c r="BD84" i="13" s="1"/>
  <c r="BB10" i="13"/>
  <c r="BC10" i="13"/>
  <c r="BB22" i="13"/>
  <c r="BC22" i="13"/>
  <c r="BD22" i="13" s="1"/>
  <c r="BB28" i="13"/>
  <c r="BC28" i="13"/>
  <c r="BD28" i="13" s="1"/>
  <c r="BB24" i="13"/>
  <c r="BC24" i="13"/>
  <c r="BD24" i="13" s="1"/>
  <c r="BB132" i="13"/>
  <c r="BC132" i="13"/>
  <c r="BD132" i="13" s="1"/>
  <c r="BB124" i="13"/>
  <c r="BC124" i="13"/>
  <c r="BD124" i="13" s="1"/>
  <c r="BB101" i="13"/>
  <c r="BC101" i="13"/>
  <c r="BD101" i="13" s="1"/>
  <c r="BB100" i="13"/>
  <c r="BC100" i="13"/>
  <c r="BD100" i="13" s="1"/>
  <c r="BB105" i="13"/>
  <c r="BC105" i="13"/>
  <c r="BD105" i="13" s="1"/>
  <c r="BB93" i="13"/>
  <c r="BC93" i="13"/>
  <c r="BD93" i="13" s="1"/>
  <c r="BB85" i="13"/>
  <c r="BC85" i="13"/>
  <c r="BD85" i="13" s="1"/>
  <c r="BB77" i="13"/>
  <c r="BC77" i="13"/>
  <c r="BD77" i="13" s="1"/>
  <c r="BB69" i="13"/>
  <c r="BC69" i="13"/>
  <c r="BD69" i="13" s="1"/>
  <c r="BB61" i="13"/>
  <c r="BC61" i="13"/>
  <c r="BD61" i="13" s="1"/>
  <c r="BB53" i="13"/>
  <c r="BC53" i="13"/>
  <c r="BD53" i="13" s="1"/>
  <c r="BB45" i="13"/>
  <c r="BC45" i="13"/>
  <c r="BD45" i="13" s="1"/>
  <c r="BB37" i="13"/>
  <c r="BC37" i="13"/>
  <c r="BD37" i="13" s="1"/>
  <c r="AS40" i="13"/>
  <c r="AT40" i="13" s="1"/>
  <c r="AS37" i="13"/>
  <c r="AS36" i="13"/>
  <c r="AT36" i="13" s="1"/>
  <c r="BE33" i="13"/>
  <c r="BF33" i="13" s="1"/>
  <c r="BE43" i="13"/>
  <c r="BF43" i="13" s="1"/>
  <c r="BE44" i="13"/>
  <c r="BF44" i="13" s="1"/>
  <c r="BE45" i="13"/>
  <c r="BF45" i="13" s="1"/>
  <c r="BE46" i="13"/>
  <c r="BF46" i="13" s="1"/>
  <c r="BE47" i="13"/>
  <c r="BF47" i="13" s="1"/>
  <c r="BE48" i="13"/>
  <c r="BF48" i="13" s="1"/>
  <c r="BE49" i="13"/>
  <c r="BF49" i="13" s="1"/>
  <c r="BE50" i="13"/>
  <c r="BF50" i="13" s="1"/>
  <c r="BE51" i="13"/>
  <c r="BF51" i="13" s="1"/>
  <c r="BE52" i="13"/>
  <c r="BF52" i="13" s="1"/>
  <c r="BE53" i="13"/>
  <c r="BF53" i="13" s="1"/>
  <c r="BE54" i="13"/>
  <c r="BF54" i="13" s="1"/>
  <c r="BE55" i="13"/>
  <c r="BF55" i="13" s="1"/>
  <c r="BE56" i="13"/>
  <c r="BF56" i="13" s="1"/>
  <c r="BE57" i="13"/>
  <c r="BF57" i="13" s="1"/>
  <c r="BE58" i="13"/>
  <c r="BF58" i="13" s="1"/>
  <c r="BE59" i="13"/>
  <c r="BF59" i="13" s="1"/>
  <c r="BE60" i="13"/>
  <c r="BF60" i="13" s="1"/>
  <c r="BE61" i="13"/>
  <c r="BF61" i="13" s="1"/>
  <c r="BE62" i="13"/>
  <c r="BF62" i="13" s="1"/>
  <c r="BE63" i="13"/>
  <c r="BF63" i="13" s="1"/>
  <c r="BE64" i="13"/>
  <c r="BF64" i="13" s="1"/>
  <c r="BE65" i="13"/>
  <c r="BF65" i="13" s="1"/>
  <c r="BE66" i="13"/>
  <c r="BF66" i="13" s="1"/>
  <c r="BE67" i="13"/>
  <c r="BF67" i="13" s="1"/>
  <c r="BE68" i="13"/>
  <c r="BF68" i="13" s="1"/>
  <c r="BE69" i="13"/>
  <c r="BF69" i="13" s="1"/>
  <c r="BE70" i="13"/>
  <c r="BF70" i="13" s="1"/>
  <c r="BE71" i="13"/>
  <c r="BF71" i="13" s="1"/>
  <c r="BE72" i="13"/>
  <c r="BF72" i="13" s="1"/>
  <c r="BE73" i="13"/>
  <c r="BF73" i="13" s="1"/>
  <c r="BE74" i="13"/>
  <c r="BF74" i="13" s="1"/>
  <c r="BE75" i="13"/>
  <c r="BF75" i="13" s="1"/>
  <c r="BE76" i="13"/>
  <c r="BF76" i="13" s="1"/>
  <c r="BE77" i="13"/>
  <c r="BF77" i="13" s="1"/>
  <c r="BE78" i="13"/>
  <c r="BF78" i="13" s="1"/>
  <c r="BE79" i="13"/>
  <c r="BF79" i="13" s="1"/>
  <c r="BE80" i="13"/>
  <c r="BF80" i="13" s="1"/>
  <c r="BE81" i="13"/>
  <c r="BF81" i="13" s="1"/>
  <c r="BE82" i="13"/>
  <c r="BF82" i="13" s="1"/>
  <c r="BE83" i="13"/>
  <c r="BF83" i="13" s="1"/>
  <c r="BE84" i="13"/>
  <c r="BF84" i="13" s="1"/>
  <c r="BE85" i="13"/>
  <c r="BF85" i="13" s="1"/>
  <c r="BE86" i="13"/>
  <c r="BF86" i="13" s="1"/>
  <c r="BE87" i="13"/>
  <c r="BF87" i="13" s="1"/>
  <c r="BE88" i="13"/>
  <c r="BF88" i="13" s="1"/>
  <c r="BE89" i="13"/>
  <c r="BF89" i="13" s="1"/>
  <c r="BE90" i="13"/>
  <c r="BF90" i="13" s="1"/>
  <c r="BE91" i="13"/>
  <c r="BF91" i="13" s="1"/>
  <c r="BE92" i="13"/>
  <c r="BF92" i="13" s="1"/>
  <c r="BE93" i="13"/>
  <c r="BF93" i="13" s="1"/>
  <c r="BE94" i="13"/>
  <c r="BF94" i="13" s="1"/>
  <c r="BE95" i="13"/>
  <c r="BF95" i="13" s="1"/>
  <c r="BE96" i="13"/>
  <c r="BF96" i="13" s="1"/>
  <c r="BE41" i="13"/>
  <c r="BF41" i="13" s="1"/>
  <c r="BE42" i="13"/>
  <c r="BF42" i="13" s="1"/>
  <c r="BE40" i="13"/>
  <c r="BF40" i="13" s="1"/>
  <c r="BE37" i="13"/>
  <c r="BF37" i="13" s="1"/>
  <c r="BE38" i="13"/>
  <c r="BF38" i="13" s="1"/>
  <c r="BE39" i="13"/>
  <c r="BF39" i="13" s="1"/>
  <c r="BE34" i="13"/>
  <c r="BF34" i="13" s="1"/>
  <c r="BE35" i="13"/>
  <c r="BF35" i="13" s="1"/>
  <c r="BE36" i="13"/>
  <c r="BF36" i="13" s="1"/>
  <c r="BE101" i="13"/>
  <c r="BF101" i="13" s="1"/>
  <c r="BE109" i="13"/>
  <c r="BF109" i="13" s="1"/>
  <c r="BE117" i="13"/>
  <c r="BF117" i="13" s="1"/>
  <c r="BE106" i="13"/>
  <c r="BF106" i="13" s="1"/>
  <c r="BE114" i="13"/>
  <c r="BF114" i="13" s="1"/>
  <c r="BE99" i="13"/>
  <c r="BF99" i="13" s="1"/>
  <c r="BE103" i="13"/>
  <c r="BF103" i="13" s="1"/>
  <c r="BE111" i="13"/>
  <c r="BF111" i="13" s="1"/>
  <c r="BE119" i="13"/>
  <c r="BF119" i="13" s="1"/>
  <c r="BE120" i="13"/>
  <c r="BF120" i="13" s="1"/>
  <c r="BE121" i="13"/>
  <c r="BF121" i="13" s="1"/>
  <c r="BE122" i="13"/>
  <c r="BF122" i="13" s="1"/>
  <c r="BE123" i="13"/>
  <c r="BF123" i="13" s="1"/>
  <c r="BE124" i="13"/>
  <c r="BF124" i="13" s="1"/>
  <c r="BE125" i="13"/>
  <c r="BF125" i="13" s="1"/>
  <c r="BE126" i="13"/>
  <c r="BF126" i="13" s="1"/>
  <c r="BE127" i="13"/>
  <c r="BF127" i="13" s="1"/>
  <c r="BE128" i="13"/>
  <c r="BF128" i="13" s="1"/>
  <c r="BE129" i="13"/>
  <c r="BF129" i="13" s="1"/>
  <c r="BE130" i="13"/>
  <c r="BF130" i="13" s="1"/>
  <c r="BE131" i="13"/>
  <c r="BF131" i="13" s="1"/>
  <c r="BE132" i="13"/>
  <c r="BF132" i="13" s="1"/>
  <c r="BE133" i="13"/>
  <c r="BF133" i="13" s="1"/>
  <c r="BE134" i="13"/>
  <c r="BF134" i="13" s="1"/>
  <c r="BE108" i="13"/>
  <c r="BF108" i="13" s="1"/>
  <c r="BE116" i="13"/>
  <c r="BF116" i="13" s="1"/>
  <c r="BE97" i="13"/>
  <c r="BF97" i="13" s="1"/>
  <c r="BE105" i="13"/>
  <c r="BF105" i="13" s="1"/>
  <c r="BE113" i="13"/>
  <c r="BF113" i="13" s="1"/>
  <c r="BE100" i="13"/>
  <c r="BF100" i="13" s="1"/>
  <c r="BE102" i="13"/>
  <c r="BF102" i="13" s="1"/>
  <c r="BE110" i="13"/>
  <c r="BF110" i="13" s="1"/>
  <c r="BE118" i="13"/>
  <c r="BF118" i="13" s="1"/>
  <c r="BE107" i="13"/>
  <c r="BF107" i="13" s="1"/>
  <c r="BE115" i="13"/>
  <c r="BF115" i="13" s="1"/>
  <c r="BE98" i="13"/>
  <c r="BF98" i="13" s="1"/>
  <c r="BE104" i="13"/>
  <c r="BF104" i="13" s="1"/>
  <c r="BE112" i="13"/>
  <c r="BF112" i="13" s="1"/>
  <c r="AS35" i="13"/>
  <c r="AS38" i="13"/>
  <c r="AT38" i="13" s="1"/>
  <c r="AS43" i="13"/>
  <c r="AT43" i="13" s="1"/>
  <c r="AS52" i="13"/>
  <c r="AS44" i="13"/>
  <c r="AS45" i="13"/>
  <c r="AS48" i="13"/>
  <c r="AT48" i="13" s="1"/>
  <c r="AS49" i="13"/>
  <c r="BD49" i="13"/>
  <c r="AS34" i="13"/>
  <c r="AS41" i="13"/>
  <c r="AT41" i="13" s="1"/>
  <c r="AS42" i="13"/>
  <c r="AT42" i="13" s="1"/>
  <c r="AS46" i="13"/>
  <c r="AS51" i="13"/>
  <c r="AT51" i="13" s="1"/>
  <c r="AS39" i="13"/>
  <c r="AS50" i="13"/>
  <c r="AS47" i="13"/>
  <c r="AT47" i="13" s="1"/>
  <c r="AS33" i="13"/>
  <c r="AT33" i="13" s="1"/>
  <c r="AS22" i="13"/>
  <c r="AS26" i="13"/>
  <c r="AT26" i="13" s="1"/>
  <c r="BE25" i="13"/>
  <c r="BF25" i="13" s="1"/>
  <c r="BE32" i="13"/>
  <c r="BF32" i="13" s="1"/>
  <c r="BE14" i="13"/>
  <c r="BF14" i="13" s="1"/>
  <c r="BE13" i="13"/>
  <c r="BF13" i="13" s="1"/>
  <c r="BE22" i="13"/>
  <c r="BF22" i="13" s="1"/>
  <c r="BE21" i="13"/>
  <c r="BF21" i="13" s="1"/>
  <c r="BE30" i="13"/>
  <c r="BF30" i="13" s="1"/>
  <c r="BE29" i="13"/>
  <c r="BF29" i="13" s="1"/>
  <c r="BE20" i="13"/>
  <c r="BF20" i="13" s="1"/>
  <c r="BE19" i="13"/>
  <c r="BF19" i="13" s="1"/>
  <c r="BE15" i="13"/>
  <c r="BF15" i="13" s="1"/>
  <c r="BE28" i="13"/>
  <c r="BF28" i="13" s="1"/>
  <c r="BE27" i="13"/>
  <c r="BF27" i="13" s="1"/>
  <c r="BE23" i="13"/>
  <c r="BF23" i="13" s="1"/>
  <c r="BE31" i="13"/>
  <c r="BF31" i="13" s="1"/>
  <c r="BE16" i="13"/>
  <c r="BF16" i="13" s="1"/>
  <c r="BE18" i="13"/>
  <c r="BF18" i="13" s="1"/>
  <c r="BE17" i="13"/>
  <c r="BF17" i="13" s="1"/>
  <c r="BE24" i="13"/>
  <c r="BF24" i="13" s="1"/>
  <c r="BE26" i="13"/>
  <c r="BF26" i="13" s="1"/>
  <c r="AS27" i="13"/>
  <c r="AS23" i="13"/>
  <c r="AS24" i="13"/>
  <c r="AS30" i="13"/>
  <c r="AS25" i="13"/>
  <c r="AT25" i="13" s="1"/>
  <c r="AS31" i="13"/>
  <c r="AS32" i="13"/>
  <c r="AT32" i="13" s="1"/>
  <c r="AS28" i="13"/>
  <c r="AS29" i="13"/>
  <c r="BE12" i="13"/>
  <c r="BE8" i="13"/>
  <c r="BE7" i="13"/>
  <c r="BE6" i="13"/>
  <c r="BE9" i="13"/>
  <c r="BE11" i="13"/>
  <c r="BE10" i="13"/>
  <c r="BA5" i="13"/>
  <c r="O6" i="13"/>
  <c r="AC6" i="13"/>
  <c r="AS6" i="13"/>
  <c r="T6" i="13"/>
  <c r="AK6" i="13"/>
  <c r="E6" i="13"/>
  <c r="AB141" i="13"/>
  <c r="AC141" i="13"/>
  <c r="AD141" i="13" s="1"/>
  <c r="AB173" i="13"/>
  <c r="AC173" i="13"/>
  <c r="AD173" i="13" s="1"/>
  <c r="AB149" i="13"/>
  <c r="AC149" i="13"/>
  <c r="AD149" i="13" s="1"/>
  <c r="AB139" i="13"/>
  <c r="AC139" i="13"/>
  <c r="AD139" i="13" s="1"/>
  <c r="AB151" i="13"/>
  <c r="AC151" i="13"/>
  <c r="AD151" i="13" s="1"/>
  <c r="AB147" i="13"/>
  <c r="AC147" i="13"/>
  <c r="AD147" i="13" s="1"/>
  <c r="AB159" i="13"/>
  <c r="AC159" i="13"/>
  <c r="AD159" i="13" s="1"/>
  <c r="AC124" i="13"/>
  <c r="AD124" i="13" s="1"/>
  <c r="AB124" i="13"/>
  <c r="AC96" i="13"/>
  <c r="AD96" i="13" s="1"/>
  <c r="AB96" i="13"/>
  <c r="AB72" i="13"/>
  <c r="AC72" i="13"/>
  <c r="AD72" i="13" s="1"/>
  <c r="AC168" i="13"/>
  <c r="AD168" i="13" s="1"/>
  <c r="AB168" i="13"/>
  <c r="AB166" i="13"/>
  <c r="AC166" i="13"/>
  <c r="AD166" i="13" s="1"/>
  <c r="AC119" i="13"/>
  <c r="AD119" i="13" s="1"/>
  <c r="AB119" i="13"/>
  <c r="AC154" i="13"/>
  <c r="AD154" i="13" s="1"/>
  <c r="AB154" i="13"/>
  <c r="AC165" i="13"/>
  <c r="AD165" i="13" s="1"/>
  <c r="AB165" i="13"/>
  <c r="D74" i="13"/>
  <c r="E74" i="13"/>
  <c r="F74" i="13" s="1"/>
  <c r="E98" i="13"/>
  <c r="F98" i="13" s="1"/>
  <c r="D98" i="13"/>
  <c r="E65" i="13"/>
  <c r="F65" i="13" s="1"/>
  <c r="D65" i="13"/>
  <c r="E105" i="13"/>
  <c r="F105" i="13" s="1"/>
  <c r="D105" i="13"/>
  <c r="D72" i="13"/>
  <c r="E72" i="13"/>
  <c r="F72" i="13" s="1"/>
  <c r="E112" i="13"/>
  <c r="F112" i="13" s="1"/>
  <c r="D112" i="13"/>
  <c r="D88" i="13"/>
  <c r="E88" i="13"/>
  <c r="F88" i="13" s="1"/>
  <c r="E128" i="13"/>
  <c r="F128" i="13" s="1"/>
  <c r="D128" i="13"/>
  <c r="E103" i="13"/>
  <c r="F103" i="13" s="1"/>
  <c r="D103" i="13"/>
  <c r="E174" i="13"/>
  <c r="F174" i="13" s="1"/>
  <c r="D174" i="13"/>
  <c r="E95" i="13"/>
  <c r="F95" i="13" s="1"/>
  <c r="D95" i="13"/>
  <c r="D62" i="13"/>
  <c r="E62" i="13"/>
  <c r="F62" i="13" s="1"/>
  <c r="D102" i="13"/>
  <c r="E102" i="13"/>
  <c r="F102" i="13" s="1"/>
  <c r="E156" i="13"/>
  <c r="F156" i="13" s="1"/>
  <c r="D156" i="13"/>
  <c r="E165" i="13"/>
  <c r="F165" i="13" s="1"/>
  <c r="D165" i="13"/>
  <c r="AR73" i="13"/>
  <c r="AS73" i="13"/>
  <c r="AR142" i="13"/>
  <c r="AS142" i="13"/>
  <c r="AT142" i="13" s="1"/>
  <c r="AS89" i="13"/>
  <c r="AR89" i="13"/>
  <c r="AR135" i="13"/>
  <c r="AS135" i="13"/>
  <c r="AT135" i="13" s="1"/>
  <c r="AS79" i="13"/>
  <c r="AR79" i="13"/>
  <c r="AR78" i="13"/>
  <c r="AS78" i="13"/>
  <c r="AS121" i="13"/>
  <c r="AR121" i="13"/>
  <c r="AS61" i="13"/>
  <c r="AR61" i="13"/>
  <c r="AS119" i="13"/>
  <c r="AR119" i="13"/>
  <c r="AR171" i="13"/>
  <c r="AS171" i="13"/>
  <c r="AT171" i="13" s="1"/>
  <c r="AS133" i="13"/>
  <c r="AR133" i="13"/>
  <c r="AS146" i="13"/>
  <c r="AT146" i="13" s="1"/>
  <c r="AR146" i="13"/>
  <c r="AR97" i="13"/>
  <c r="AS97" i="13"/>
  <c r="AR140" i="13"/>
  <c r="AS140" i="13"/>
  <c r="AT140" i="13" s="1"/>
  <c r="AS113" i="13"/>
  <c r="AR113" i="13"/>
  <c r="AK105" i="13"/>
  <c r="AL105" i="13" s="1"/>
  <c r="AJ105" i="13"/>
  <c r="AJ100" i="13"/>
  <c r="AK100" i="13"/>
  <c r="AL100" i="13" s="1"/>
  <c r="AK84" i="13"/>
  <c r="AL84" i="13" s="1"/>
  <c r="AJ84" i="13"/>
  <c r="AJ116" i="13"/>
  <c r="AK116" i="13"/>
  <c r="AL116" i="13" s="1"/>
  <c r="AK174" i="13"/>
  <c r="AL174" i="13" s="1"/>
  <c r="AJ174" i="13"/>
  <c r="AK167" i="13"/>
  <c r="AL167" i="13" s="1"/>
  <c r="AJ167" i="13"/>
  <c r="AK99" i="13"/>
  <c r="AL99" i="13" s="1"/>
  <c r="AJ99" i="13"/>
  <c r="AJ77" i="13"/>
  <c r="AK77" i="13"/>
  <c r="AL77" i="13" s="1"/>
  <c r="AJ147" i="13"/>
  <c r="AK147" i="13"/>
  <c r="AL147" i="13" s="1"/>
  <c r="AJ93" i="13"/>
  <c r="AK93" i="13"/>
  <c r="AL93" i="13" s="1"/>
  <c r="AK155" i="13"/>
  <c r="AL155" i="13" s="1"/>
  <c r="AJ155" i="13"/>
  <c r="AJ109" i="13"/>
  <c r="AK109" i="13"/>
  <c r="AL109" i="13" s="1"/>
  <c r="AJ163" i="13"/>
  <c r="AK163" i="13"/>
  <c r="AL163" i="13" s="1"/>
  <c r="AK103" i="13"/>
  <c r="AL103" i="13" s="1"/>
  <c r="AJ103" i="13"/>
  <c r="AK136" i="13"/>
  <c r="AL136" i="13" s="1"/>
  <c r="AJ136" i="13"/>
  <c r="U75" i="13"/>
  <c r="V75" i="13" s="1"/>
  <c r="T75" i="13"/>
  <c r="T163" i="13"/>
  <c r="U163" i="13"/>
  <c r="V163" i="13" s="1"/>
  <c r="U87" i="13"/>
  <c r="V87" i="13" s="1"/>
  <c r="T87" i="13"/>
  <c r="T109" i="13"/>
  <c r="U109" i="13"/>
  <c r="V109" i="13" s="1"/>
  <c r="T91" i="13"/>
  <c r="U91" i="13"/>
  <c r="V91" i="13" s="1"/>
  <c r="U148" i="13"/>
  <c r="V148" i="13" s="1"/>
  <c r="T148" i="13"/>
  <c r="U106" i="13"/>
  <c r="V106" i="13" s="1"/>
  <c r="T106" i="13"/>
  <c r="U169" i="13"/>
  <c r="V169" i="13" s="1"/>
  <c r="T169" i="13"/>
  <c r="T107" i="13"/>
  <c r="U107" i="13"/>
  <c r="V107" i="13" s="1"/>
  <c r="T150" i="13"/>
  <c r="U150" i="13"/>
  <c r="V150" i="13" s="1"/>
  <c r="U160" i="13"/>
  <c r="V160" i="13" s="1"/>
  <c r="T160" i="13"/>
  <c r="U134" i="13"/>
  <c r="V134" i="13" s="1"/>
  <c r="T134" i="13"/>
  <c r="U98" i="13"/>
  <c r="V98" i="13" s="1"/>
  <c r="T98" i="13"/>
  <c r="T115" i="13"/>
  <c r="U115" i="13"/>
  <c r="V115" i="13" s="1"/>
  <c r="U135" i="13"/>
  <c r="V135" i="13" s="1"/>
  <c r="T135" i="13"/>
  <c r="M174" i="13"/>
  <c r="N174" i="13" s="1"/>
  <c r="L174" i="13"/>
  <c r="M158" i="13"/>
  <c r="N158" i="13" s="1"/>
  <c r="L158" i="13"/>
  <c r="M165" i="13"/>
  <c r="N165" i="13" s="1"/>
  <c r="L165" i="13"/>
  <c r="L164" i="13"/>
  <c r="M164" i="13"/>
  <c r="N164" i="13" s="1"/>
  <c r="M128" i="13"/>
  <c r="N128" i="13" s="1"/>
  <c r="L128" i="13"/>
  <c r="M152" i="13"/>
  <c r="N152" i="13" s="1"/>
  <c r="L152" i="13"/>
  <c r="L139" i="13"/>
  <c r="M139" i="13"/>
  <c r="N139" i="13" s="1"/>
  <c r="L102" i="13"/>
  <c r="M102" i="13"/>
  <c r="N102" i="13" s="1"/>
  <c r="L116" i="13"/>
  <c r="M116" i="13"/>
  <c r="N116" i="13" s="1"/>
  <c r="L107" i="13"/>
  <c r="M107" i="13"/>
  <c r="N107" i="13" s="1"/>
  <c r="L103" i="13"/>
  <c r="M103" i="13"/>
  <c r="N103" i="13" s="1"/>
  <c r="L90" i="13"/>
  <c r="M90" i="13"/>
  <c r="N90" i="13" s="1"/>
  <c r="M98" i="13"/>
  <c r="N98" i="13" s="1"/>
  <c r="L98" i="13"/>
  <c r="M59" i="13"/>
  <c r="N59" i="13" s="1"/>
  <c r="L59" i="13"/>
  <c r="M68" i="13"/>
  <c r="N68" i="13" s="1"/>
  <c r="L68" i="13"/>
  <c r="AB75" i="13"/>
  <c r="AC75" i="13"/>
  <c r="AD75" i="13" s="1"/>
  <c r="AC167" i="13"/>
  <c r="AD167" i="13" s="1"/>
  <c r="AB167" i="13"/>
  <c r="AB102" i="13"/>
  <c r="AC102" i="13"/>
  <c r="AD102" i="13" s="1"/>
  <c r="E116" i="13"/>
  <c r="F116" i="13" s="1"/>
  <c r="D116" i="13"/>
  <c r="D86" i="13"/>
  <c r="E86" i="13"/>
  <c r="F86" i="13" s="1"/>
  <c r="AR129" i="13"/>
  <c r="AS129" i="13"/>
  <c r="AS124" i="13"/>
  <c r="AR124" i="13"/>
  <c r="AK144" i="13"/>
  <c r="AL144" i="13" s="1"/>
  <c r="AJ144" i="13"/>
  <c r="L175" i="13"/>
  <c r="M175" i="13"/>
  <c r="N175" i="13" s="1"/>
  <c r="AC87" i="13"/>
  <c r="AD87" i="13" s="1"/>
  <c r="AB87" i="13"/>
  <c r="AB111" i="13"/>
  <c r="AC111" i="13"/>
  <c r="AD111" i="13" s="1"/>
  <c r="E168" i="13"/>
  <c r="F168" i="13" s="1"/>
  <c r="D168" i="13"/>
  <c r="D113" i="13"/>
  <c r="E113" i="13"/>
  <c r="F113" i="13" s="1"/>
  <c r="D140" i="13"/>
  <c r="E140" i="13"/>
  <c r="F140" i="13" s="1"/>
  <c r="AR108" i="13"/>
  <c r="AS108" i="13"/>
  <c r="AR127" i="13"/>
  <c r="AS127" i="13"/>
  <c r="AS162" i="13"/>
  <c r="AT162" i="13" s="1"/>
  <c r="AR162" i="13"/>
  <c r="AJ127" i="13"/>
  <c r="AK127" i="13"/>
  <c r="AL127" i="13" s="1"/>
  <c r="AK112" i="13"/>
  <c r="AL112" i="13" s="1"/>
  <c r="AJ112" i="13"/>
  <c r="AJ166" i="13"/>
  <c r="AK166" i="13"/>
  <c r="AL166" i="13" s="1"/>
  <c r="T77" i="13"/>
  <c r="U77" i="13"/>
  <c r="V77" i="13" s="1"/>
  <c r="T108" i="13"/>
  <c r="U108" i="13"/>
  <c r="V108" i="13" s="1"/>
  <c r="M160" i="13"/>
  <c r="N160" i="13" s="1"/>
  <c r="L160" i="13"/>
  <c r="M148" i="13"/>
  <c r="N148" i="13" s="1"/>
  <c r="L148" i="13"/>
  <c r="L119" i="13"/>
  <c r="M119" i="13"/>
  <c r="N119" i="13" s="1"/>
  <c r="L108" i="13"/>
  <c r="M108" i="13"/>
  <c r="N108" i="13" s="1"/>
  <c r="M79" i="13"/>
  <c r="N79" i="13" s="1"/>
  <c r="L79" i="13"/>
  <c r="AC59" i="13"/>
  <c r="AD59" i="13" s="1"/>
  <c r="AB59" i="13"/>
  <c r="AC129" i="13"/>
  <c r="AD129" i="13" s="1"/>
  <c r="AB129" i="13"/>
  <c r="D141" i="13"/>
  <c r="E141" i="13"/>
  <c r="F141" i="13" s="1"/>
  <c r="AR82" i="13"/>
  <c r="AS82" i="13"/>
  <c r="AS63" i="13"/>
  <c r="AR63" i="13"/>
  <c r="AR72" i="13"/>
  <c r="AS72" i="13"/>
  <c r="AK63" i="13"/>
  <c r="AL63" i="13" s="1"/>
  <c r="AJ63" i="13"/>
  <c r="AK122" i="13"/>
  <c r="AL122" i="13" s="1"/>
  <c r="AJ122" i="13"/>
  <c r="T141" i="13"/>
  <c r="U141" i="13"/>
  <c r="V141" i="13" s="1"/>
  <c r="U159" i="13"/>
  <c r="V159" i="13" s="1"/>
  <c r="T159" i="13"/>
  <c r="L155" i="13"/>
  <c r="M155" i="13"/>
  <c r="N155" i="13" s="1"/>
  <c r="L64" i="13"/>
  <c r="M64" i="13"/>
  <c r="N64" i="13" s="1"/>
  <c r="AC162" i="13"/>
  <c r="AD162" i="13" s="1"/>
  <c r="AB162" i="13"/>
  <c r="AC67" i="13"/>
  <c r="AD67" i="13" s="1"/>
  <c r="AB67" i="13"/>
  <c r="AC79" i="13"/>
  <c r="AD79" i="13" s="1"/>
  <c r="AB79" i="13"/>
  <c r="AC172" i="13"/>
  <c r="AD172" i="13" s="1"/>
  <c r="AB172" i="13"/>
  <c r="AC160" i="13"/>
  <c r="AD160" i="13" s="1"/>
  <c r="AB160" i="13"/>
  <c r="AB101" i="13"/>
  <c r="AC101" i="13"/>
  <c r="AD101" i="13" s="1"/>
  <c r="AC170" i="13"/>
  <c r="AD170" i="13" s="1"/>
  <c r="AB170" i="13"/>
  <c r="AB177" i="13"/>
  <c r="AC177" i="13"/>
  <c r="AD177" i="13" s="1"/>
  <c r="AB171" i="13"/>
  <c r="AC171" i="13"/>
  <c r="AD171" i="13" s="1"/>
  <c r="AB132" i="13"/>
  <c r="AC132" i="13"/>
  <c r="AD132" i="13" s="1"/>
  <c r="AC113" i="13"/>
  <c r="AD113" i="13" s="1"/>
  <c r="AB113" i="13"/>
  <c r="AC76" i="13"/>
  <c r="AD76" i="13" s="1"/>
  <c r="AB76" i="13"/>
  <c r="AC98" i="13"/>
  <c r="AD98" i="13" s="1"/>
  <c r="AB98" i="13"/>
  <c r="AC174" i="13"/>
  <c r="AD174" i="13" s="1"/>
  <c r="AB174" i="13"/>
  <c r="AC63" i="13"/>
  <c r="AD63" i="13" s="1"/>
  <c r="AB63" i="13"/>
  <c r="D60" i="13"/>
  <c r="E60" i="13"/>
  <c r="F60" i="13" s="1"/>
  <c r="D132" i="13"/>
  <c r="E132" i="13"/>
  <c r="F132" i="13" s="1"/>
  <c r="D99" i="13"/>
  <c r="E99" i="13"/>
  <c r="F99" i="13" s="1"/>
  <c r="D109" i="13"/>
  <c r="E109" i="13"/>
  <c r="F109" i="13" s="1"/>
  <c r="E106" i="13"/>
  <c r="F106" i="13" s="1"/>
  <c r="D106" i="13"/>
  <c r="D130" i="13"/>
  <c r="E130" i="13"/>
  <c r="F130" i="13" s="1"/>
  <c r="E122" i="13"/>
  <c r="F122" i="13" s="1"/>
  <c r="D122" i="13"/>
  <c r="E146" i="13"/>
  <c r="F146" i="13" s="1"/>
  <c r="D146" i="13"/>
  <c r="E104" i="13"/>
  <c r="F104" i="13" s="1"/>
  <c r="D104" i="13"/>
  <c r="E144" i="13"/>
  <c r="F144" i="13" s="1"/>
  <c r="D144" i="13"/>
  <c r="D82" i="13"/>
  <c r="E82" i="13"/>
  <c r="F82" i="13" s="1"/>
  <c r="D129" i="13"/>
  <c r="E129" i="13"/>
  <c r="F129" i="13" s="1"/>
  <c r="E67" i="13"/>
  <c r="F67" i="13" s="1"/>
  <c r="D67" i="13"/>
  <c r="E87" i="13"/>
  <c r="F87" i="13" s="1"/>
  <c r="D87" i="13"/>
  <c r="D125" i="13"/>
  <c r="E125" i="13"/>
  <c r="F125" i="13" s="1"/>
  <c r="AS168" i="13"/>
  <c r="AT168" i="13" s="1"/>
  <c r="AR168" i="13"/>
  <c r="AR110" i="13"/>
  <c r="AS110" i="13"/>
  <c r="AR75" i="13"/>
  <c r="AS75" i="13"/>
  <c r="AS158" i="13"/>
  <c r="AT158" i="13" s="1"/>
  <c r="AR158" i="13"/>
  <c r="AR96" i="13"/>
  <c r="AS96" i="13"/>
  <c r="AR159" i="13"/>
  <c r="AS159" i="13"/>
  <c r="AT159" i="13" s="1"/>
  <c r="AR153" i="13"/>
  <c r="AS153" i="13"/>
  <c r="AT153" i="13" s="1"/>
  <c r="AR64" i="13"/>
  <c r="AS64" i="13"/>
  <c r="AR161" i="13"/>
  <c r="AS161" i="13"/>
  <c r="AT161" i="13" s="1"/>
  <c r="AR149" i="13"/>
  <c r="AS149" i="13"/>
  <c r="AT149" i="13" s="1"/>
  <c r="AS88" i="13"/>
  <c r="AR88" i="13"/>
  <c r="AR130" i="13"/>
  <c r="AS130" i="13"/>
  <c r="AR115" i="13"/>
  <c r="AS115" i="13"/>
  <c r="AR147" i="13"/>
  <c r="AS147" i="13"/>
  <c r="AT147" i="13" s="1"/>
  <c r="AR131" i="13"/>
  <c r="AS131" i="13"/>
  <c r="AK91" i="13"/>
  <c r="AL91" i="13" s="1"/>
  <c r="AJ91" i="13"/>
  <c r="AK67" i="13"/>
  <c r="AL67" i="13" s="1"/>
  <c r="AJ67" i="13"/>
  <c r="AJ94" i="13"/>
  <c r="AK94" i="13"/>
  <c r="AL94" i="13" s="1"/>
  <c r="AK169" i="13"/>
  <c r="AL169" i="13" s="1"/>
  <c r="AJ169" i="13"/>
  <c r="AJ64" i="13"/>
  <c r="AK64" i="13"/>
  <c r="AL64" i="13" s="1"/>
  <c r="AK152" i="13"/>
  <c r="AL152" i="13" s="1"/>
  <c r="AJ152" i="13"/>
  <c r="AK133" i="13"/>
  <c r="AL133" i="13" s="1"/>
  <c r="AJ133" i="13"/>
  <c r="AK160" i="13"/>
  <c r="AL160" i="13" s="1"/>
  <c r="AJ160" i="13"/>
  <c r="AJ75" i="13"/>
  <c r="AK75" i="13"/>
  <c r="AL75" i="13" s="1"/>
  <c r="AK59" i="13"/>
  <c r="AL59" i="13" s="1"/>
  <c r="AJ59" i="13"/>
  <c r="AJ137" i="13"/>
  <c r="AK137" i="13"/>
  <c r="AL137" i="13" s="1"/>
  <c r="AK79" i="13"/>
  <c r="AL79" i="13" s="1"/>
  <c r="AJ79" i="13"/>
  <c r="AK89" i="13"/>
  <c r="AL89" i="13" s="1"/>
  <c r="AJ89" i="13"/>
  <c r="AK98" i="13"/>
  <c r="AL98" i="13" s="1"/>
  <c r="AJ98" i="13"/>
  <c r="AJ69" i="13"/>
  <c r="AK69" i="13"/>
  <c r="AL69" i="13" s="1"/>
  <c r="T128" i="13"/>
  <c r="U128" i="13"/>
  <c r="V128" i="13" s="1"/>
  <c r="T131" i="13"/>
  <c r="U131" i="13"/>
  <c r="V131" i="13" s="1"/>
  <c r="U144" i="13"/>
  <c r="V144" i="13" s="1"/>
  <c r="T144" i="13"/>
  <c r="U113" i="13"/>
  <c r="V113" i="13" s="1"/>
  <c r="T113" i="13"/>
  <c r="U146" i="13"/>
  <c r="V146" i="13" s="1"/>
  <c r="T146" i="13"/>
  <c r="T83" i="13"/>
  <c r="U83" i="13"/>
  <c r="V83" i="13" s="1"/>
  <c r="U103" i="13"/>
  <c r="V103" i="13" s="1"/>
  <c r="T103" i="13"/>
  <c r="T66" i="13"/>
  <c r="U66" i="13"/>
  <c r="V66" i="13" s="1"/>
  <c r="U154" i="13"/>
  <c r="V154" i="13" s="1"/>
  <c r="T154" i="13"/>
  <c r="U133" i="13"/>
  <c r="V133" i="13" s="1"/>
  <c r="T133" i="13"/>
  <c r="T78" i="13"/>
  <c r="U78" i="13"/>
  <c r="V78" i="13" s="1"/>
  <c r="U171" i="13"/>
  <c r="V171" i="13" s="1"/>
  <c r="T171" i="13"/>
  <c r="U65" i="13"/>
  <c r="V65" i="13" s="1"/>
  <c r="T65" i="13"/>
  <c r="T158" i="13"/>
  <c r="U158" i="13"/>
  <c r="V158" i="13" s="1"/>
  <c r="U168" i="13"/>
  <c r="V168" i="13" s="1"/>
  <c r="T168" i="13"/>
  <c r="M176" i="13"/>
  <c r="N176" i="13" s="1"/>
  <c r="L176" i="13"/>
  <c r="M154" i="13"/>
  <c r="N154" i="13" s="1"/>
  <c r="L154" i="13"/>
  <c r="L173" i="13"/>
  <c r="M173" i="13"/>
  <c r="N173" i="13" s="1"/>
  <c r="L150" i="13"/>
  <c r="M150" i="13"/>
  <c r="N150" i="13" s="1"/>
  <c r="M123" i="13"/>
  <c r="N123" i="13" s="1"/>
  <c r="L123" i="13"/>
  <c r="M136" i="13"/>
  <c r="N136" i="13" s="1"/>
  <c r="L136" i="13"/>
  <c r="L133" i="13"/>
  <c r="M133" i="13"/>
  <c r="N133" i="13" s="1"/>
  <c r="L117" i="13"/>
  <c r="M117" i="13"/>
  <c r="N117" i="13" s="1"/>
  <c r="M104" i="13"/>
  <c r="N104" i="13" s="1"/>
  <c r="L104" i="13"/>
  <c r="M112" i="13"/>
  <c r="N112" i="13" s="1"/>
  <c r="L112" i="13"/>
  <c r="M67" i="13"/>
  <c r="N67" i="13" s="1"/>
  <c r="L67" i="13"/>
  <c r="L94" i="13"/>
  <c r="M94" i="13"/>
  <c r="N94" i="13" s="1"/>
  <c r="L78" i="13"/>
  <c r="M78" i="13"/>
  <c r="N78" i="13" s="1"/>
  <c r="L73" i="13"/>
  <c r="M73" i="13"/>
  <c r="N73" i="13" s="1"/>
  <c r="L60" i="13"/>
  <c r="M60" i="13"/>
  <c r="N60" i="13" s="1"/>
  <c r="AC85" i="13"/>
  <c r="AD85" i="13" s="1"/>
  <c r="AB85" i="13"/>
  <c r="AC164" i="13"/>
  <c r="AD164" i="13" s="1"/>
  <c r="AB164" i="13"/>
  <c r="E89" i="13"/>
  <c r="F89" i="13" s="1"/>
  <c r="D89" i="13"/>
  <c r="D58" i="13"/>
  <c r="E58" i="13"/>
  <c r="F58" i="13" s="1"/>
  <c r="E100" i="13"/>
  <c r="F100" i="13" s="1"/>
  <c r="D100" i="13"/>
  <c r="AS112" i="13"/>
  <c r="AR112" i="13"/>
  <c r="AR163" i="13"/>
  <c r="AS163" i="13"/>
  <c r="AT163" i="13" s="1"/>
  <c r="AJ139" i="13"/>
  <c r="AK139" i="13"/>
  <c r="AL139" i="13" s="1"/>
  <c r="AK104" i="13"/>
  <c r="AL104" i="13" s="1"/>
  <c r="AJ104" i="13"/>
  <c r="AK154" i="13"/>
  <c r="AL154" i="13" s="1"/>
  <c r="AJ154" i="13"/>
  <c r="U161" i="13"/>
  <c r="V161" i="13" s="1"/>
  <c r="T161" i="13"/>
  <c r="U162" i="13"/>
  <c r="V162" i="13" s="1"/>
  <c r="T162" i="13"/>
  <c r="M76" i="13"/>
  <c r="N76" i="13" s="1"/>
  <c r="L76" i="13"/>
  <c r="AB110" i="13"/>
  <c r="AC110" i="13"/>
  <c r="AD110" i="13" s="1"/>
  <c r="AC97" i="13"/>
  <c r="AD97" i="13" s="1"/>
  <c r="AB97" i="13"/>
  <c r="AC120" i="13"/>
  <c r="AD120" i="13" s="1"/>
  <c r="AB120" i="13"/>
  <c r="D107" i="13"/>
  <c r="E107" i="13"/>
  <c r="F107" i="13" s="1"/>
  <c r="D131" i="13"/>
  <c r="E131" i="13"/>
  <c r="F131" i="13" s="1"/>
  <c r="D115" i="13"/>
  <c r="E115" i="13"/>
  <c r="F115" i="13" s="1"/>
  <c r="AR118" i="13"/>
  <c r="AS118" i="13"/>
  <c r="AS174" i="13"/>
  <c r="AT174" i="13" s="1"/>
  <c r="AR174" i="13"/>
  <c r="AS169" i="13"/>
  <c r="AT169" i="13" s="1"/>
  <c r="AR169" i="13"/>
  <c r="AK161" i="13"/>
  <c r="AL161" i="13" s="1"/>
  <c r="AJ161" i="13"/>
  <c r="AJ72" i="13"/>
  <c r="AK72" i="13"/>
  <c r="AL72" i="13" s="1"/>
  <c r="AK140" i="13"/>
  <c r="AL140" i="13" s="1"/>
  <c r="AJ140" i="13"/>
  <c r="AJ125" i="13"/>
  <c r="AK125" i="13"/>
  <c r="AL125" i="13" s="1"/>
  <c r="U76" i="13"/>
  <c r="V76" i="13" s="1"/>
  <c r="T76" i="13"/>
  <c r="T114" i="13"/>
  <c r="U114" i="13"/>
  <c r="V114" i="13" s="1"/>
  <c r="U104" i="13"/>
  <c r="V104" i="13" s="1"/>
  <c r="T104" i="13"/>
  <c r="L97" i="13"/>
  <c r="M97" i="13"/>
  <c r="N97" i="13" s="1"/>
  <c r="AC71" i="13"/>
  <c r="AD71" i="13" s="1"/>
  <c r="AB71" i="13"/>
  <c r="AC131" i="13"/>
  <c r="AD131" i="13" s="1"/>
  <c r="AB131" i="13"/>
  <c r="AB143" i="13"/>
  <c r="AC143" i="13"/>
  <c r="AD143" i="13" s="1"/>
  <c r="AB93" i="13"/>
  <c r="AC93" i="13"/>
  <c r="AD93" i="13" s="1"/>
  <c r="AC89" i="13"/>
  <c r="AD89" i="13" s="1"/>
  <c r="AB89" i="13"/>
  <c r="AB163" i="13"/>
  <c r="AC163" i="13"/>
  <c r="AD163" i="13" s="1"/>
  <c r="AB66" i="13"/>
  <c r="AC66" i="13"/>
  <c r="AD66" i="13" s="1"/>
  <c r="AC112" i="13"/>
  <c r="AD112" i="13" s="1"/>
  <c r="AB112" i="13"/>
  <c r="AB80" i="13"/>
  <c r="AC80" i="13"/>
  <c r="AD80" i="13" s="1"/>
  <c r="AC117" i="13"/>
  <c r="AD117" i="13" s="1"/>
  <c r="AB117" i="13"/>
  <c r="AC176" i="13"/>
  <c r="AD176" i="13" s="1"/>
  <c r="AB176" i="13"/>
  <c r="AB140" i="13"/>
  <c r="AC140" i="13"/>
  <c r="AD140" i="13" s="1"/>
  <c r="AC88" i="13"/>
  <c r="AD88" i="13" s="1"/>
  <c r="AB88" i="13"/>
  <c r="AB84" i="13"/>
  <c r="AC84" i="13"/>
  <c r="AD84" i="13" s="1"/>
  <c r="AB127" i="13"/>
  <c r="AC127" i="13"/>
  <c r="AD127" i="13" s="1"/>
  <c r="D69" i="13"/>
  <c r="E69" i="13"/>
  <c r="F69" i="13" s="1"/>
  <c r="D163" i="13"/>
  <c r="E163" i="13"/>
  <c r="F163" i="13" s="1"/>
  <c r="E76" i="13"/>
  <c r="F76" i="13" s="1"/>
  <c r="D76" i="13"/>
  <c r="E148" i="13"/>
  <c r="F148" i="13" s="1"/>
  <c r="D148" i="13"/>
  <c r="D147" i="13"/>
  <c r="E147" i="13"/>
  <c r="F147" i="13" s="1"/>
  <c r="E111" i="13"/>
  <c r="F111" i="13" s="1"/>
  <c r="D111" i="13"/>
  <c r="D157" i="13"/>
  <c r="E157" i="13"/>
  <c r="F157" i="13" s="1"/>
  <c r="D135" i="13"/>
  <c r="E135" i="13"/>
  <c r="F135" i="13" s="1"/>
  <c r="D149" i="13"/>
  <c r="E149" i="13"/>
  <c r="F149" i="13" s="1"/>
  <c r="D119" i="13"/>
  <c r="E119" i="13"/>
  <c r="F119" i="13" s="1"/>
  <c r="D120" i="13"/>
  <c r="E120" i="13"/>
  <c r="F120" i="13" s="1"/>
  <c r="E160" i="13"/>
  <c r="F160" i="13" s="1"/>
  <c r="D160" i="13"/>
  <c r="D91" i="13"/>
  <c r="E91" i="13"/>
  <c r="F91" i="13" s="1"/>
  <c r="D153" i="13"/>
  <c r="E153" i="13"/>
  <c r="F153" i="13" s="1"/>
  <c r="D127" i="13"/>
  <c r="E127" i="13"/>
  <c r="F127" i="13" s="1"/>
  <c r="AS170" i="13"/>
  <c r="AT170" i="13" s="1"/>
  <c r="AR170" i="13"/>
  <c r="AR151" i="13"/>
  <c r="AS151" i="13"/>
  <c r="AT151" i="13" s="1"/>
  <c r="AR132" i="13"/>
  <c r="AS132" i="13"/>
  <c r="AS160" i="13"/>
  <c r="AT160" i="13" s="1"/>
  <c r="AR160" i="13"/>
  <c r="AR164" i="13"/>
  <c r="AS164" i="13"/>
  <c r="AT164" i="13" s="1"/>
  <c r="AS67" i="13"/>
  <c r="AR67" i="13"/>
  <c r="AR107" i="13"/>
  <c r="AS107" i="13"/>
  <c r="AS83" i="13"/>
  <c r="AR83" i="13"/>
  <c r="AR122" i="13"/>
  <c r="AS122" i="13"/>
  <c r="AR81" i="13"/>
  <c r="AS81" i="13"/>
  <c r="AR58" i="13"/>
  <c r="AS58" i="13"/>
  <c r="AR80" i="13"/>
  <c r="AS80" i="13"/>
  <c r="AR65" i="13"/>
  <c r="AS65" i="13"/>
  <c r="AR93" i="13"/>
  <c r="AS93" i="13"/>
  <c r="AS98" i="13"/>
  <c r="AR98" i="13"/>
  <c r="AK61" i="13"/>
  <c r="AL61" i="13" s="1"/>
  <c r="AJ61" i="13"/>
  <c r="AK170" i="13"/>
  <c r="AL170" i="13" s="1"/>
  <c r="AJ170" i="13"/>
  <c r="AK107" i="13"/>
  <c r="AL107" i="13" s="1"/>
  <c r="AJ107" i="13"/>
  <c r="AK87" i="13"/>
  <c r="AL87" i="13" s="1"/>
  <c r="AJ87" i="13"/>
  <c r="AK138" i="13"/>
  <c r="AL138" i="13" s="1"/>
  <c r="AJ138" i="13"/>
  <c r="AJ132" i="13"/>
  <c r="AK132" i="13"/>
  <c r="AL132" i="13" s="1"/>
  <c r="AK106" i="13"/>
  <c r="AL106" i="13" s="1"/>
  <c r="AJ106" i="13"/>
  <c r="AK164" i="13"/>
  <c r="AL164" i="13" s="1"/>
  <c r="AJ164" i="13"/>
  <c r="AK162" i="13"/>
  <c r="AL162" i="13" s="1"/>
  <c r="AJ162" i="13"/>
  <c r="AK168" i="13"/>
  <c r="AL168" i="13" s="1"/>
  <c r="AJ168" i="13"/>
  <c r="AK134" i="13"/>
  <c r="AL134" i="13" s="1"/>
  <c r="AJ134" i="13"/>
  <c r="AK176" i="13"/>
  <c r="AL176" i="13" s="1"/>
  <c r="AJ176" i="13"/>
  <c r="AJ73" i="13"/>
  <c r="AK73" i="13"/>
  <c r="AL73" i="13" s="1"/>
  <c r="AJ95" i="13"/>
  <c r="AK95" i="13"/>
  <c r="AL95" i="13" s="1"/>
  <c r="AJ171" i="13"/>
  <c r="AK171" i="13"/>
  <c r="AL171" i="13" s="1"/>
  <c r="U170" i="13"/>
  <c r="V170" i="13" s="1"/>
  <c r="T170" i="13"/>
  <c r="T120" i="13"/>
  <c r="U120" i="13"/>
  <c r="V120" i="13" s="1"/>
  <c r="U176" i="13"/>
  <c r="V176" i="13" s="1"/>
  <c r="T176" i="13"/>
  <c r="T102" i="13"/>
  <c r="U102" i="13"/>
  <c r="V102" i="13" s="1"/>
  <c r="T142" i="13"/>
  <c r="U142" i="13"/>
  <c r="V142" i="13" s="1"/>
  <c r="T72" i="13"/>
  <c r="U72" i="13"/>
  <c r="V72" i="13" s="1"/>
  <c r="U92" i="13"/>
  <c r="V92" i="13" s="1"/>
  <c r="T92" i="13"/>
  <c r="T129" i="13"/>
  <c r="U129" i="13"/>
  <c r="V129" i="13" s="1"/>
  <c r="U111" i="13"/>
  <c r="V111" i="13" s="1"/>
  <c r="T111" i="13"/>
  <c r="U122" i="13"/>
  <c r="V122" i="13" s="1"/>
  <c r="T122" i="13"/>
  <c r="U145" i="13"/>
  <c r="V145" i="13" s="1"/>
  <c r="T145" i="13"/>
  <c r="U93" i="13"/>
  <c r="V93" i="13" s="1"/>
  <c r="T93" i="13"/>
  <c r="T127" i="13"/>
  <c r="U127" i="13"/>
  <c r="V127" i="13" s="1"/>
  <c r="U85" i="13"/>
  <c r="V85" i="13" s="1"/>
  <c r="T85" i="13"/>
  <c r="U105" i="13"/>
  <c r="V105" i="13" s="1"/>
  <c r="T105" i="13"/>
  <c r="L153" i="13"/>
  <c r="M153" i="13"/>
  <c r="N153" i="13" s="1"/>
  <c r="L151" i="13"/>
  <c r="M151" i="13"/>
  <c r="N151" i="13" s="1"/>
  <c r="L163" i="13"/>
  <c r="M163" i="13"/>
  <c r="N163" i="13" s="1"/>
  <c r="L149" i="13"/>
  <c r="M149" i="13"/>
  <c r="N149" i="13" s="1"/>
  <c r="L143" i="13"/>
  <c r="M143" i="13"/>
  <c r="N143" i="13" s="1"/>
  <c r="L122" i="13"/>
  <c r="M122" i="13"/>
  <c r="N122" i="13" s="1"/>
  <c r="M129" i="13"/>
  <c r="N129" i="13" s="1"/>
  <c r="L129" i="13"/>
  <c r="L110" i="13"/>
  <c r="M110" i="13"/>
  <c r="N110" i="13" s="1"/>
  <c r="L93" i="13"/>
  <c r="M93" i="13"/>
  <c r="N93" i="13" s="1"/>
  <c r="M106" i="13"/>
  <c r="N106" i="13" s="1"/>
  <c r="L106" i="13"/>
  <c r="M63" i="13"/>
  <c r="N63" i="13" s="1"/>
  <c r="L63" i="13"/>
  <c r="M87" i="13"/>
  <c r="N87" i="13" s="1"/>
  <c r="L87" i="13"/>
  <c r="L82" i="13"/>
  <c r="M82" i="13"/>
  <c r="N82" i="13" s="1"/>
  <c r="L70" i="13"/>
  <c r="M70" i="13"/>
  <c r="N70" i="13" s="1"/>
  <c r="L81" i="13"/>
  <c r="M81" i="13"/>
  <c r="N81" i="13" s="1"/>
  <c r="AC106" i="13"/>
  <c r="AD106" i="13" s="1"/>
  <c r="AB106" i="13"/>
  <c r="AB60" i="13"/>
  <c r="AC60" i="13"/>
  <c r="AD60" i="13" s="1"/>
  <c r="AB158" i="13"/>
  <c r="AC158" i="13"/>
  <c r="AD158" i="13" s="1"/>
  <c r="E96" i="13"/>
  <c r="F96" i="13" s="1"/>
  <c r="D96" i="13"/>
  <c r="D137" i="13"/>
  <c r="E137" i="13"/>
  <c r="F137" i="13" s="1"/>
  <c r="D155" i="13"/>
  <c r="E155" i="13"/>
  <c r="F155" i="13" s="1"/>
  <c r="AS165" i="13"/>
  <c r="AT165" i="13" s="1"/>
  <c r="AR165" i="13"/>
  <c r="AR145" i="13"/>
  <c r="AS145" i="13"/>
  <c r="AT145" i="13" s="1"/>
  <c r="AR60" i="13"/>
  <c r="AS60" i="13"/>
  <c r="AK90" i="13"/>
  <c r="AL90" i="13" s="1"/>
  <c r="AJ90" i="13"/>
  <c r="AK88" i="13"/>
  <c r="AL88" i="13" s="1"/>
  <c r="AJ88" i="13"/>
  <c r="AJ158" i="13"/>
  <c r="AK158" i="13"/>
  <c r="AL158" i="13" s="1"/>
  <c r="U172" i="13"/>
  <c r="V172" i="13" s="1"/>
  <c r="T172" i="13"/>
  <c r="U84" i="13"/>
  <c r="V84" i="13" s="1"/>
  <c r="T84" i="13"/>
  <c r="T147" i="13"/>
  <c r="U147" i="13"/>
  <c r="V147" i="13" s="1"/>
  <c r="U59" i="13"/>
  <c r="V59" i="13" s="1"/>
  <c r="T59" i="13"/>
  <c r="L171" i="13"/>
  <c r="M171" i="13"/>
  <c r="N171" i="13" s="1"/>
  <c r="L145" i="13"/>
  <c r="M145" i="13"/>
  <c r="N145" i="13" s="1"/>
  <c r="M105" i="13"/>
  <c r="N105" i="13" s="1"/>
  <c r="L105" i="13"/>
  <c r="AB118" i="13"/>
  <c r="AC118" i="13"/>
  <c r="AD118" i="13" s="1"/>
  <c r="AB116" i="13"/>
  <c r="AC116" i="13"/>
  <c r="AD116" i="13" s="1"/>
  <c r="AB68" i="13"/>
  <c r="AC68" i="13"/>
  <c r="AD68" i="13" s="1"/>
  <c r="AC115" i="13"/>
  <c r="AD115" i="13" s="1"/>
  <c r="AB115" i="13"/>
  <c r="D90" i="13"/>
  <c r="E90" i="13"/>
  <c r="F90" i="13" s="1"/>
  <c r="D97" i="13"/>
  <c r="E97" i="13"/>
  <c r="F97" i="13" s="1"/>
  <c r="D94" i="13"/>
  <c r="E94" i="13"/>
  <c r="F94" i="13" s="1"/>
  <c r="D78" i="13"/>
  <c r="E78" i="13"/>
  <c r="F78" i="13" s="1"/>
  <c r="AR150" i="13"/>
  <c r="AS150" i="13"/>
  <c r="AT150" i="13" s="1"/>
  <c r="AR139" i="13"/>
  <c r="AS139" i="13"/>
  <c r="AT139" i="13" s="1"/>
  <c r="AS106" i="13"/>
  <c r="AR106" i="13"/>
  <c r="AK78" i="13"/>
  <c r="AL78" i="13" s="1"/>
  <c r="AJ78" i="13"/>
  <c r="AJ153" i="13"/>
  <c r="AK153" i="13"/>
  <c r="AL153" i="13" s="1"/>
  <c r="AK65" i="13"/>
  <c r="AL65" i="13" s="1"/>
  <c r="AJ65" i="13"/>
  <c r="AK148" i="13"/>
  <c r="AL148" i="13" s="1"/>
  <c r="AJ148" i="13"/>
  <c r="T80" i="13"/>
  <c r="U80" i="13"/>
  <c r="V80" i="13" s="1"/>
  <c r="T96" i="13"/>
  <c r="U96" i="13"/>
  <c r="V96" i="13" s="1"/>
  <c r="T173" i="13"/>
  <c r="U173" i="13"/>
  <c r="V173" i="13" s="1"/>
  <c r="L157" i="13"/>
  <c r="M157" i="13"/>
  <c r="N157" i="13" s="1"/>
  <c r="L125" i="13"/>
  <c r="M125" i="13"/>
  <c r="N125" i="13" s="1"/>
  <c r="L91" i="13"/>
  <c r="M91" i="13"/>
  <c r="N91" i="13" s="1"/>
  <c r="O64" i="13"/>
  <c r="O156" i="13"/>
  <c r="O129" i="13"/>
  <c r="O147" i="13"/>
  <c r="O77" i="13"/>
  <c r="O119" i="13"/>
  <c r="O67" i="13"/>
  <c r="O82" i="13"/>
  <c r="O149" i="13"/>
  <c r="O123" i="13"/>
  <c r="O60" i="13"/>
  <c r="O169" i="13"/>
  <c r="O88" i="13"/>
  <c r="O89" i="13"/>
  <c r="O76" i="13"/>
  <c r="O164" i="13"/>
  <c r="O79" i="13"/>
  <c r="O114" i="13"/>
  <c r="O91" i="13"/>
  <c r="O59" i="13"/>
  <c r="O99" i="13"/>
  <c r="O136" i="13"/>
  <c r="O63" i="13"/>
  <c r="O134" i="13"/>
  <c r="O81" i="13"/>
  <c r="O139" i="13"/>
  <c r="O158" i="13"/>
  <c r="O111" i="13"/>
  <c r="O70" i="13"/>
  <c r="O120" i="13"/>
  <c r="O141" i="13"/>
  <c r="O140" i="13"/>
  <c r="O90" i="13"/>
  <c r="O162" i="13"/>
  <c r="O148" i="13"/>
  <c r="O87" i="13"/>
  <c r="O113" i="13"/>
  <c r="O110" i="13"/>
  <c r="O84" i="13"/>
  <c r="O85" i="13"/>
  <c r="O157" i="13"/>
  <c r="O74" i="13"/>
  <c r="O94" i="13"/>
  <c r="O174" i="13"/>
  <c r="O115" i="13"/>
  <c r="O100" i="13"/>
  <c r="O117" i="13"/>
  <c r="O176" i="13"/>
  <c r="O116" i="13"/>
  <c r="O145" i="13"/>
  <c r="O163" i="13"/>
  <c r="O167" i="13"/>
  <c r="O137" i="13"/>
  <c r="O121" i="13"/>
  <c r="O73" i="13"/>
  <c r="O165" i="13"/>
  <c r="O143" i="13"/>
  <c r="O154" i="13"/>
  <c r="O159" i="13"/>
  <c r="O126" i="13"/>
  <c r="O97" i="13"/>
  <c r="O106" i="13"/>
  <c r="O142" i="13"/>
  <c r="O86" i="13"/>
  <c r="O93" i="13"/>
  <c r="O72" i="13"/>
  <c r="O122" i="13"/>
  <c r="O144" i="13"/>
  <c r="O109" i="13"/>
  <c r="O125" i="13"/>
  <c r="O171" i="13"/>
  <c r="O101" i="13"/>
  <c r="O160" i="13"/>
  <c r="O108" i="13"/>
  <c r="O96" i="13"/>
  <c r="O78" i="13"/>
  <c r="O104" i="13"/>
  <c r="O95" i="13"/>
  <c r="O105" i="13"/>
  <c r="O112" i="13"/>
  <c r="O172" i="13"/>
  <c r="O177" i="13"/>
  <c r="O92" i="13"/>
  <c r="O133" i="13"/>
  <c r="O175" i="13"/>
  <c r="O61" i="13"/>
  <c r="O98" i="13"/>
  <c r="O168" i="13"/>
  <c r="O131" i="13"/>
  <c r="O138" i="13"/>
  <c r="O58" i="13"/>
  <c r="O152" i="13"/>
  <c r="O65" i="13"/>
  <c r="O102" i="13"/>
  <c r="O150" i="13"/>
  <c r="O170" i="13"/>
  <c r="O118" i="13"/>
  <c r="O103" i="13"/>
  <c r="O80" i="13"/>
  <c r="O132" i="13"/>
  <c r="O83" i="13"/>
  <c r="O71" i="13"/>
  <c r="O62" i="13"/>
  <c r="O69" i="13"/>
  <c r="O146" i="13"/>
  <c r="O151" i="13"/>
  <c r="O66" i="13"/>
  <c r="O128" i="13"/>
  <c r="O124" i="13"/>
  <c r="O173" i="13"/>
  <c r="O153" i="13"/>
  <c r="O135" i="13"/>
  <c r="O130" i="13"/>
  <c r="O107" i="13"/>
  <c r="O161" i="13"/>
  <c r="O75" i="13"/>
  <c r="O155" i="13"/>
  <c r="O166" i="13"/>
  <c r="O127" i="13"/>
  <c r="O68" i="13"/>
  <c r="AC65" i="13"/>
  <c r="AD65" i="13" s="1"/>
  <c r="AB65" i="13"/>
  <c r="AC135" i="13"/>
  <c r="AD135" i="13" s="1"/>
  <c r="AB135" i="13"/>
  <c r="AC100" i="13"/>
  <c r="AD100" i="13" s="1"/>
  <c r="AB100" i="13"/>
  <c r="AB81" i="13"/>
  <c r="AC81" i="13"/>
  <c r="AD81" i="13" s="1"/>
  <c r="AB157" i="13"/>
  <c r="AC157" i="13"/>
  <c r="AD157" i="13" s="1"/>
  <c r="AB153" i="13"/>
  <c r="AC153" i="13"/>
  <c r="AD153" i="13" s="1"/>
  <c r="AB64" i="13"/>
  <c r="AC64" i="13"/>
  <c r="AD64" i="13" s="1"/>
  <c r="AB130" i="13"/>
  <c r="AC130" i="13"/>
  <c r="AD130" i="13" s="1"/>
  <c r="AB78" i="13"/>
  <c r="AC78" i="13"/>
  <c r="AD78" i="13" s="1"/>
  <c r="AB74" i="13"/>
  <c r="AC74" i="13"/>
  <c r="AD74" i="13" s="1"/>
  <c r="AC169" i="13"/>
  <c r="AD169" i="13" s="1"/>
  <c r="AB169" i="13"/>
  <c r="AC128" i="13"/>
  <c r="AD128" i="13" s="1"/>
  <c r="AB128" i="13"/>
  <c r="AC61" i="13"/>
  <c r="AD61" i="13" s="1"/>
  <c r="AB61" i="13"/>
  <c r="AB123" i="13"/>
  <c r="AC123" i="13"/>
  <c r="AD123" i="13" s="1"/>
  <c r="AC148" i="13"/>
  <c r="AD148" i="13" s="1"/>
  <c r="AB148" i="13"/>
  <c r="E152" i="13"/>
  <c r="F152" i="13" s="1"/>
  <c r="D152" i="13"/>
  <c r="D110" i="13"/>
  <c r="E110" i="13"/>
  <c r="F110" i="13" s="1"/>
  <c r="D150" i="13"/>
  <c r="E150" i="13"/>
  <c r="F150" i="13" s="1"/>
  <c r="E85" i="13"/>
  <c r="F85" i="13" s="1"/>
  <c r="D85" i="13"/>
  <c r="D173" i="13"/>
  <c r="E173" i="13"/>
  <c r="F173" i="13" s="1"/>
  <c r="E92" i="13"/>
  <c r="F92" i="13" s="1"/>
  <c r="D92" i="13"/>
  <c r="E164" i="13"/>
  <c r="F164" i="13" s="1"/>
  <c r="D164" i="13"/>
  <c r="D108" i="13"/>
  <c r="E108" i="13"/>
  <c r="F108" i="13" s="1"/>
  <c r="E61" i="13"/>
  <c r="F61" i="13" s="1"/>
  <c r="D61" i="13"/>
  <c r="E138" i="13"/>
  <c r="F138" i="13" s="1"/>
  <c r="D138" i="13"/>
  <c r="E162" i="13"/>
  <c r="F162" i="13" s="1"/>
  <c r="D162" i="13"/>
  <c r="D151" i="13"/>
  <c r="E151" i="13"/>
  <c r="F151" i="13" s="1"/>
  <c r="E121" i="13"/>
  <c r="F121" i="13" s="1"/>
  <c r="D121" i="13"/>
  <c r="E136" i="13"/>
  <c r="F136" i="13" s="1"/>
  <c r="D136" i="13"/>
  <c r="E176" i="13"/>
  <c r="F176" i="13" s="1"/>
  <c r="D176" i="13"/>
  <c r="AS125" i="13"/>
  <c r="AR125" i="13"/>
  <c r="AR69" i="13"/>
  <c r="AS69" i="13"/>
  <c r="AS172" i="13"/>
  <c r="AT172" i="13" s="1"/>
  <c r="AR172" i="13"/>
  <c r="AS85" i="13"/>
  <c r="AR85" i="13"/>
  <c r="AR91" i="13"/>
  <c r="AS91" i="13"/>
  <c r="AR137" i="13"/>
  <c r="AS137" i="13"/>
  <c r="AT137" i="13" s="1"/>
  <c r="AS104" i="13"/>
  <c r="AR104" i="13"/>
  <c r="AR94" i="13"/>
  <c r="AS94" i="13"/>
  <c r="AS114" i="13"/>
  <c r="AR114" i="13"/>
  <c r="AR86" i="13"/>
  <c r="AS86" i="13"/>
  <c r="AR109" i="13"/>
  <c r="AS109" i="13"/>
  <c r="AR77" i="13"/>
  <c r="AS77" i="13"/>
  <c r="AR84" i="13"/>
  <c r="AS84" i="13"/>
  <c r="AS134" i="13"/>
  <c r="AR134" i="13"/>
  <c r="AS152" i="13"/>
  <c r="AT152" i="13" s="1"/>
  <c r="AR152" i="13"/>
  <c r="AK151" i="13"/>
  <c r="AL151" i="13" s="1"/>
  <c r="AJ151" i="13"/>
  <c r="AJ101" i="13"/>
  <c r="AK101" i="13"/>
  <c r="AL101" i="13" s="1"/>
  <c r="AJ80" i="13"/>
  <c r="AK80" i="13"/>
  <c r="AL80" i="13" s="1"/>
  <c r="AK83" i="13"/>
  <c r="AL83" i="13" s="1"/>
  <c r="AJ83" i="13"/>
  <c r="AJ110" i="13"/>
  <c r="AK110" i="13"/>
  <c r="AL110" i="13" s="1"/>
  <c r="AK71" i="13"/>
  <c r="AL71" i="13" s="1"/>
  <c r="AJ71" i="13"/>
  <c r="AJ149" i="13"/>
  <c r="AK149" i="13"/>
  <c r="AL149" i="13" s="1"/>
  <c r="AJ97" i="13"/>
  <c r="AK97" i="13"/>
  <c r="AL97" i="13" s="1"/>
  <c r="AK85" i="13"/>
  <c r="AL85" i="13" s="1"/>
  <c r="AJ85" i="13"/>
  <c r="AJ113" i="13"/>
  <c r="AK113" i="13"/>
  <c r="AL113" i="13" s="1"/>
  <c r="AJ62" i="13"/>
  <c r="AK62" i="13"/>
  <c r="AL62" i="13" s="1"/>
  <c r="AJ129" i="13"/>
  <c r="AK129" i="13"/>
  <c r="AL129" i="13" s="1"/>
  <c r="AJ173" i="13"/>
  <c r="AK173" i="13"/>
  <c r="AL173" i="13" s="1"/>
  <c r="AJ68" i="13"/>
  <c r="AK68" i="13"/>
  <c r="AL68" i="13" s="1"/>
  <c r="AK76" i="13"/>
  <c r="AL76" i="13" s="1"/>
  <c r="AJ76" i="13"/>
  <c r="U79" i="13"/>
  <c r="V79" i="13" s="1"/>
  <c r="T79" i="13"/>
  <c r="T166" i="13"/>
  <c r="U166" i="13"/>
  <c r="V166" i="13" s="1"/>
  <c r="T62" i="13"/>
  <c r="U62" i="13"/>
  <c r="V62" i="13" s="1"/>
  <c r="T157" i="13"/>
  <c r="U157" i="13"/>
  <c r="V157" i="13" s="1"/>
  <c r="T97" i="13"/>
  <c r="U97" i="13"/>
  <c r="V97" i="13" s="1"/>
  <c r="U136" i="13"/>
  <c r="V136" i="13" s="1"/>
  <c r="T136" i="13"/>
  <c r="U152" i="13"/>
  <c r="V152" i="13" s="1"/>
  <c r="T152" i="13"/>
  <c r="U118" i="13"/>
  <c r="V118" i="13" s="1"/>
  <c r="T118" i="13"/>
  <c r="T100" i="13"/>
  <c r="U100" i="13"/>
  <c r="V100" i="13" s="1"/>
  <c r="U167" i="13"/>
  <c r="V167" i="13" s="1"/>
  <c r="T167" i="13"/>
  <c r="T177" i="13"/>
  <c r="U177" i="13"/>
  <c r="V177" i="13" s="1"/>
  <c r="U63" i="13"/>
  <c r="V63" i="13" s="1"/>
  <c r="T63" i="13"/>
  <c r="T116" i="13"/>
  <c r="U116" i="13"/>
  <c r="V116" i="13" s="1"/>
  <c r="T74" i="13"/>
  <c r="U74" i="13"/>
  <c r="V74" i="13" s="1"/>
  <c r="T94" i="13"/>
  <c r="U94" i="13"/>
  <c r="V94" i="13" s="1"/>
  <c r="M172" i="13"/>
  <c r="N172" i="13" s="1"/>
  <c r="L172" i="13"/>
  <c r="M170" i="13"/>
  <c r="N170" i="13" s="1"/>
  <c r="L170" i="13"/>
  <c r="L159" i="13"/>
  <c r="M159" i="13"/>
  <c r="N159" i="13" s="1"/>
  <c r="M146" i="13"/>
  <c r="N146" i="13" s="1"/>
  <c r="L146" i="13"/>
  <c r="L130" i="13"/>
  <c r="M130" i="13"/>
  <c r="N130" i="13" s="1"/>
  <c r="L142" i="13"/>
  <c r="M142" i="13"/>
  <c r="N142" i="13" s="1"/>
  <c r="M121" i="13"/>
  <c r="N121" i="13" s="1"/>
  <c r="L121" i="13"/>
  <c r="M101" i="13"/>
  <c r="N101" i="13" s="1"/>
  <c r="L101" i="13"/>
  <c r="M85" i="13"/>
  <c r="N85" i="13" s="1"/>
  <c r="L85" i="13"/>
  <c r="M127" i="13"/>
  <c r="N127" i="13" s="1"/>
  <c r="L127" i="13"/>
  <c r="L77" i="13"/>
  <c r="M77" i="13"/>
  <c r="N77" i="13" s="1"/>
  <c r="L86" i="13"/>
  <c r="M86" i="13"/>
  <c r="N86" i="13" s="1"/>
  <c r="L66" i="13"/>
  <c r="M66" i="13"/>
  <c r="N66" i="13" s="1"/>
  <c r="L80" i="13"/>
  <c r="M80" i="13"/>
  <c r="N80" i="13" s="1"/>
  <c r="L69" i="13"/>
  <c r="M69" i="13"/>
  <c r="N69" i="13" s="1"/>
  <c r="AC83" i="13"/>
  <c r="AD83" i="13" s="1"/>
  <c r="AB83" i="13"/>
  <c r="AC90" i="13"/>
  <c r="AD90" i="13" s="1"/>
  <c r="AB90" i="13"/>
  <c r="D64" i="13"/>
  <c r="E64" i="13"/>
  <c r="F64" i="13" s="1"/>
  <c r="AR143" i="13"/>
  <c r="AS143" i="13"/>
  <c r="AT143" i="13" s="1"/>
  <c r="AR103" i="13"/>
  <c r="AS103" i="13"/>
  <c r="AK92" i="13"/>
  <c r="AL92" i="13" s="1"/>
  <c r="AJ92" i="13"/>
  <c r="AJ128" i="13"/>
  <c r="AK128" i="13"/>
  <c r="AL128" i="13" s="1"/>
  <c r="T130" i="13"/>
  <c r="U130" i="13"/>
  <c r="V130" i="13" s="1"/>
  <c r="U126" i="13"/>
  <c r="V126" i="13" s="1"/>
  <c r="T126" i="13"/>
  <c r="T70" i="13"/>
  <c r="U70" i="13"/>
  <c r="V70" i="13" s="1"/>
  <c r="M135" i="13"/>
  <c r="N135" i="13" s="1"/>
  <c r="L135" i="13"/>
  <c r="M71" i="13"/>
  <c r="N71" i="13" s="1"/>
  <c r="L71" i="13"/>
  <c r="AB108" i="13"/>
  <c r="AC108" i="13"/>
  <c r="AD108" i="13" s="1"/>
  <c r="AC105" i="13"/>
  <c r="AD105" i="13" s="1"/>
  <c r="AB105" i="13"/>
  <c r="AC104" i="13"/>
  <c r="AD104" i="13" s="1"/>
  <c r="AB104" i="13"/>
  <c r="E114" i="13"/>
  <c r="F114" i="13" s="1"/>
  <c r="D114" i="13"/>
  <c r="D139" i="13"/>
  <c r="E139" i="13"/>
  <c r="F139" i="13" s="1"/>
  <c r="AS100" i="13"/>
  <c r="AR100" i="13"/>
  <c r="AS167" i="13"/>
  <c r="AT167" i="13" s="1"/>
  <c r="AR167" i="13"/>
  <c r="AR128" i="13"/>
  <c r="AS128" i="13"/>
  <c r="AK124" i="13"/>
  <c r="AL124" i="13" s="1"/>
  <c r="AJ124" i="13"/>
  <c r="AK119" i="13"/>
  <c r="AL119" i="13" s="1"/>
  <c r="AJ119" i="13"/>
  <c r="T58" i="13"/>
  <c r="U58" i="13"/>
  <c r="V58" i="13" s="1"/>
  <c r="T69" i="13"/>
  <c r="U69" i="13"/>
  <c r="V69" i="13" s="1"/>
  <c r="U124" i="13"/>
  <c r="V124" i="13" s="1"/>
  <c r="T124" i="13"/>
  <c r="L177" i="13"/>
  <c r="M177" i="13"/>
  <c r="N177" i="13" s="1"/>
  <c r="L147" i="13"/>
  <c r="M147" i="13"/>
  <c r="N147" i="13" s="1"/>
  <c r="L137" i="13"/>
  <c r="M137" i="13"/>
  <c r="N137" i="13" s="1"/>
  <c r="M124" i="13"/>
  <c r="N124" i="13" s="1"/>
  <c r="L124" i="13"/>
  <c r="M114" i="13"/>
  <c r="N114" i="13" s="1"/>
  <c r="L114" i="13"/>
  <c r="L92" i="13"/>
  <c r="M92" i="13"/>
  <c r="N92" i="13" s="1"/>
  <c r="M89" i="13"/>
  <c r="N89" i="13" s="1"/>
  <c r="L89" i="13"/>
  <c r="AM123" i="13"/>
  <c r="AM157" i="13"/>
  <c r="AM107" i="13"/>
  <c r="AM117" i="13"/>
  <c r="AM136" i="13"/>
  <c r="AM149" i="13"/>
  <c r="AM83" i="13"/>
  <c r="AM127" i="13"/>
  <c r="AM176" i="13"/>
  <c r="AM152" i="13"/>
  <c r="AM113" i="13"/>
  <c r="AM96" i="13"/>
  <c r="AM137" i="13"/>
  <c r="AM129" i="13"/>
  <c r="AM134" i="13"/>
  <c r="AM97" i="13"/>
  <c r="AM153" i="13"/>
  <c r="AM159" i="13"/>
  <c r="AM145" i="13"/>
  <c r="AM169" i="13"/>
  <c r="AM81" i="13"/>
  <c r="AM64" i="13"/>
  <c r="AM62" i="13"/>
  <c r="AM84" i="13"/>
  <c r="AM148" i="13"/>
  <c r="AM103" i="13"/>
  <c r="AM105" i="13"/>
  <c r="AM69" i="13"/>
  <c r="AM173" i="13"/>
  <c r="AM106" i="13"/>
  <c r="AM142" i="13"/>
  <c r="AM91" i="13"/>
  <c r="AM167" i="13"/>
  <c r="AM80" i="13"/>
  <c r="AM88" i="13"/>
  <c r="AM116" i="13"/>
  <c r="AM166" i="13"/>
  <c r="AM121" i="13"/>
  <c r="AM144" i="13"/>
  <c r="AM143" i="13"/>
  <c r="AM112" i="13"/>
  <c r="AM98" i="13"/>
  <c r="AM67" i="13"/>
  <c r="AM72" i="13"/>
  <c r="AM110" i="13"/>
  <c r="AM154" i="13"/>
  <c r="AM77" i="13"/>
  <c r="AM92" i="13"/>
  <c r="AM87" i="13"/>
  <c r="AM151" i="13"/>
  <c r="AM66" i="13"/>
  <c r="AM132" i="13"/>
  <c r="AM78" i="13"/>
  <c r="AM95" i="13"/>
  <c r="AM158" i="13"/>
  <c r="AM68" i="13"/>
  <c r="AM74" i="13"/>
  <c r="AM101" i="13"/>
  <c r="AM124" i="13"/>
  <c r="AM90" i="13"/>
  <c r="AM99" i="13"/>
  <c r="AM93" i="13"/>
  <c r="AM114" i="13"/>
  <c r="AM59" i="13"/>
  <c r="AM177" i="13"/>
  <c r="AM133" i="13"/>
  <c r="AM76" i="13"/>
  <c r="AM60" i="13"/>
  <c r="AM73" i="13"/>
  <c r="AM118" i="13"/>
  <c r="AM126" i="13"/>
  <c r="AM141" i="13"/>
  <c r="AM102" i="13"/>
  <c r="AM111" i="13"/>
  <c r="AM128" i="13"/>
  <c r="AM131" i="13"/>
  <c r="AM162" i="13"/>
  <c r="AM175" i="13"/>
  <c r="AM146" i="13"/>
  <c r="AM79" i="13"/>
  <c r="AM163" i="13"/>
  <c r="AM165" i="13"/>
  <c r="AM75" i="13"/>
  <c r="AM86" i="13"/>
  <c r="AM156" i="13"/>
  <c r="AM63" i="13"/>
  <c r="AM139" i="13"/>
  <c r="AM89" i="13"/>
  <c r="AM135" i="13"/>
  <c r="AM61" i="13"/>
  <c r="AM100" i="13"/>
  <c r="AM108" i="13"/>
  <c r="AM140" i="13"/>
  <c r="AM85" i="13"/>
  <c r="AM164" i="13"/>
  <c r="AM147" i="13"/>
  <c r="AM174" i="13"/>
  <c r="AM115" i="13"/>
  <c r="AM122" i="13"/>
  <c r="AM160" i="13"/>
  <c r="AM82" i="13"/>
  <c r="AM138" i="13"/>
  <c r="AM155" i="13"/>
  <c r="AM171" i="13"/>
  <c r="AM172" i="13"/>
  <c r="AM170" i="13"/>
  <c r="AM70" i="13"/>
  <c r="AM168" i="13"/>
  <c r="AM150" i="13"/>
  <c r="AM94" i="13"/>
  <c r="AM130" i="13"/>
  <c r="AM120" i="13"/>
  <c r="AM58" i="13"/>
  <c r="AM109" i="13"/>
  <c r="AM104" i="13"/>
  <c r="AM125" i="13"/>
  <c r="AM65" i="13"/>
  <c r="AM161" i="13"/>
  <c r="AM71" i="13"/>
  <c r="AM119" i="13"/>
  <c r="AB175" i="13"/>
  <c r="AC175" i="13"/>
  <c r="AD175" i="13" s="1"/>
  <c r="AB73" i="13"/>
  <c r="AC73" i="13"/>
  <c r="AD73" i="13" s="1"/>
  <c r="AB161" i="13"/>
  <c r="AC161" i="13"/>
  <c r="AD161" i="13" s="1"/>
  <c r="AB145" i="13"/>
  <c r="AC145" i="13"/>
  <c r="AD145" i="13" s="1"/>
  <c r="AB62" i="13"/>
  <c r="AC62" i="13"/>
  <c r="AD62" i="13" s="1"/>
  <c r="AB58" i="13"/>
  <c r="AC58" i="13"/>
  <c r="AD58" i="13" s="1"/>
  <c r="AB70" i="13"/>
  <c r="AC70" i="13"/>
  <c r="AD70" i="13" s="1"/>
  <c r="AB91" i="13"/>
  <c r="AC91" i="13"/>
  <c r="AD91" i="13" s="1"/>
  <c r="AB142" i="13"/>
  <c r="AC142" i="13"/>
  <c r="AD142" i="13" s="1"/>
  <c r="AC138" i="13"/>
  <c r="AD138" i="13" s="1"/>
  <c r="AB138" i="13"/>
  <c r="AB86" i="13"/>
  <c r="AC86" i="13"/>
  <c r="AD86" i="13" s="1"/>
  <c r="AB82" i="13"/>
  <c r="AC82" i="13"/>
  <c r="AD82" i="13" s="1"/>
  <c r="AC125" i="13"/>
  <c r="AD125" i="13" s="1"/>
  <c r="AB125" i="13"/>
  <c r="AC156" i="13"/>
  <c r="AD156" i="13" s="1"/>
  <c r="AB156" i="13"/>
  <c r="AB69" i="13"/>
  <c r="AC69" i="13"/>
  <c r="AD69" i="13" s="1"/>
  <c r="D134" i="13"/>
  <c r="E134" i="13"/>
  <c r="F134" i="13" s="1"/>
  <c r="E133" i="13"/>
  <c r="F133" i="13" s="1"/>
  <c r="D133" i="13"/>
  <c r="E169" i="13"/>
  <c r="F169" i="13" s="1"/>
  <c r="D169" i="13"/>
  <c r="D126" i="13"/>
  <c r="E126" i="13"/>
  <c r="F126" i="13" s="1"/>
  <c r="D166" i="13"/>
  <c r="E166" i="13"/>
  <c r="F166" i="13" s="1"/>
  <c r="E101" i="13"/>
  <c r="F101" i="13" s="1"/>
  <c r="D101" i="13"/>
  <c r="D175" i="13"/>
  <c r="E175" i="13"/>
  <c r="F175" i="13" s="1"/>
  <c r="E123" i="13"/>
  <c r="F123" i="13" s="1"/>
  <c r="D123" i="13"/>
  <c r="D70" i="13"/>
  <c r="E70" i="13"/>
  <c r="F70" i="13" s="1"/>
  <c r="D145" i="13"/>
  <c r="E145" i="13"/>
  <c r="F145" i="13" s="1"/>
  <c r="D68" i="13"/>
  <c r="E68" i="13"/>
  <c r="F68" i="13" s="1"/>
  <c r="E154" i="13"/>
  <c r="F154" i="13" s="1"/>
  <c r="D154" i="13"/>
  <c r="E59" i="13"/>
  <c r="F59" i="13" s="1"/>
  <c r="D59" i="13"/>
  <c r="D143" i="13"/>
  <c r="E143" i="13"/>
  <c r="F143" i="13" s="1"/>
  <c r="D66" i="13"/>
  <c r="E66" i="13"/>
  <c r="F66" i="13" s="1"/>
  <c r="AS90" i="13"/>
  <c r="AR90" i="13"/>
  <c r="AS76" i="13"/>
  <c r="AR76" i="13"/>
  <c r="AR141" i="13"/>
  <c r="AS141" i="13"/>
  <c r="AT141" i="13" s="1"/>
  <c r="AR175" i="13"/>
  <c r="AS175" i="13"/>
  <c r="AT175" i="13" s="1"/>
  <c r="AR102" i="13"/>
  <c r="AS102" i="13"/>
  <c r="AS126" i="13"/>
  <c r="AR126" i="13"/>
  <c r="AR101" i="13"/>
  <c r="AS101" i="13"/>
  <c r="AS62" i="13"/>
  <c r="AR62" i="13"/>
  <c r="AS136" i="13"/>
  <c r="AT136" i="13" s="1"/>
  <c r="AR136" i="13"/>
  <c r="AS123" i="13"/>
  <c r="AR123" i="13"/>
  <c r="AR99" i="13"/>
  <c r="AS99" i="13"/>
  <c r="AR70" i="13"/>
  <c r="AS70" i="13"/>
  <c r="AR68" i="13"/>
  <c r="AS68" i="13"/>
  <c r="AS144" i="13"/>
  <c r="AT144" i="13" s="1"/>
  <c r="AR144" i="13"/>
  <c r="AS71" i="13"/>
  <c r="AR71" i="13"/>
  <c r="AK114" i="13"/>
  <c r="AL114" i="13" s="1"/>
  <c r="AJ114" i="13"/>
  <c r="AJ130" i="13"/>
  <c r="AK130" i="13"/>
  <c r="AL130" i="13" s="1"/>
  <c r="AJ74" i="13"/>
  <c r="AK74" i="13"/>
  <c r="AL74" i="13" s="1"/>
  <c r="AJ159" i="13"/>
  <c r="AK159" i="13"/>
  <c r="AL159" i="13" s="1"/>
  <c r="AJ60" i="13"/>
  <c r="AK60" i="13"/>
  <c r="AL60" i="13" s="1"/>
  <c r="AK123" i="13"/>
  <c r="AL123" i="13" s="1"/>
  <c r="AJ123" i="13"/>
  <c r="AJ81" i="13"/>
  <c r="AK81" i="13"/>
  <c r="AL81" i="13" s="1"/>
  <c r="AK126" i="13"/>
  <c r="AL126" i="13" s="1"/>
  <c r="AJ126" i="13"/>
  <c r="AJ70" i="13"/>
  <c r="AK70" i="13"/>
  <c r="AL70" i="13" s="1"/>
  <c r="AK157" i="13"/>
  <c r="AL157" i="13" s="1"/>
  <c r="AJ157" i="13"/>
  <c r="AJ86" i="13"/>
  <c r="AK86" i="13"/>
  <c r="AL86" i="13" s="1"/>
  <c r="AK165" i="13"/>
  <c r="AL165" i="13" s="1"/>
  <c r="AJ165" i="13"/>
  <c r="AJ102" i="13"/>
  <c r="AK102" i="13"/>
  <c r="AL102" i="13" s="1"/>
  <c r="AJ108" i="13"/>
  <c r="AK108" i="13"/>
  <c r="AL108" i="13" s="1"/>
  <c r="AK145" i="13"/>
  <c r="AL145" i="13" s="1"/>
  <c r="AJ145" i="13"/>
  <c r="U68" i="13"/>
  <c r="V68" i="13" s="1"/>
  <c r="T68" i="13"/>
  <c r="U101" i="13"/>
  <c r="V101" i="13" s="1"/>
  <c r="T101" i="13"/>
  <c r="U121" i="13"/>
  <c r="V121" i="13" s="1"/>
  <c r="T121" i="13"/>
  <c r="T64" i="13"/>
  <c r="U64" i="13"/>
  <c r="V64" i="13" s="1"/>
  <c r="U125" i="13"/>
  <c r="V125" i="13" s="1"/>
  <c r="T125" i="13"/>
  <c r="U174" i="13"/>
  <c r="V174" i="13" s="1"/>
  <c r="T174" i="13"/>
  <c r="T73" i="13"/>
  <c r="U73" i="13"/>
  <c r="V73" i="13" s="1"/>
  <c r="U165" i="13"/>
  <c r="V165" i="13" s="1"/>
  <c r="T165" i="13"/>
  <c r="U156" i="13"/>
  <c r="V156" i="13" s="1"/>
  <c r="T156" i="13"/>
  <c r="U61" i="13"/>
  <c r="V61" i="13" s="1"/>
  <c r="T61" i="13"/>
  <c r="T139" i="13"/>
  <c r="U139" i="13"/>
  <c r="V139" i="13" s="1"/>
  <c r="T123" i="13"/>
  <c r="U123" i="13"/>
  <c r="V123" i="13" s="1"/>
  <c r="U164" i="13"/>
  <c r="V164" i="13" s="1"/>
  <c r="T164" i="13"/>
  <c r="T143" i="13"/>
  <c r="U143" i="13"/>
  <c r="V143" i="13" s="1"/>
  <c r="T153" i="13"/>
  <c r="U153" i="13"/>
  <c r="V153" i="13" s="1"/>
  <c r="L167" i="13"/>
  <c r="M167" i="13"/>
  <c r="N167" i="13" s="1"/>
  <c r="L166" i="13"/>
  <c r="M166" i="13"/>
  <c r="N166" i="13" s="1"/>
  <c r="M156" i="13"/>
  <c r="N156" i="13" s="1"/>
  <c r="L156" i="13"/>
  <c r="M144" i="13"/>
  <c r="N144" i="13" s="1"/>
  <c r="L144" i="13"/>
  <c r="M134" i="13"/>
  <c r="N134" i="13" s="1"/>
  <c r="L134" i="13"/>
  <c r="M138" i="13"/>
  <c r="N138" i="13" s="1"/>
  <c r="L138" i="13"/>
  <c r="L118" i="13"/>
  <c r="M118" i="13"/>
  <c r="N118" i="13" s="1"/>
  <c r="L100" i="13"/>
  <c r="M100" i="13"/>
  <c r="N100" i="13" s="1"/>
  <c r="M115" i="13"/>
  <c r="N115" i="13" s="1"/>
  <c r="L115" i="13"/>
  <c r="L126" i="13"/>
  <c r="M126" i="13"/>
  <c r="N126" i="13" s="1"/>
  <c r="L88" i="13"/>
  <c r="M88" i="13"/>
  <c r="N88" i="13" s="1"/>
  <c r="L58" i="13"/>
  <c r="M58" i="13"/>
  <c r="N58" i="13" s="1"/>
  <c r="L84" i="13"/>
  <c r="M84" i="13"/>
  <c r="N84" i="13" s="1"/>
  <c r="L72" i="13"/>
  <c r="M72" i="13"/>
  <c r="N72" i="13" s="1"/>
  <c r="L65" i="13"/>
  <c r="M65" i="13"/>
  <c r="N65" i="13" s="1"/>
  <c r="AB77" i="13"/>
  <c r="AC77" i="13"/>
  <c r="AD77" i="13" s="1"/>
  <c r="AB95" i="13"/>
  <c r="AC95" i="13"/>
  <c r="AD95" i="13" s="1"/>
  <c r="AB107" i="13"/>
  <c r="AC107" i="13"/>
  <c r="AD107" i="13" s="1"/>
  <c r="E161" i="13"/>
  <c r="F161" i="13" s="1"/>
  <c r="D161" i="13"/>
  <c r="E177" i="13"/>
  <c r="F177" i="13" s="1"/>
  <c r="D177" i="13"/>
  <c r="D93" i="13"/>
  <c r="E93" i="13"/>
  <c r="F93" i="13" s="1"/>
  <c r="AS120" i="13"/>
  <c r="AR120" i="13"/>
  <c r="AS138" i="13"/>
  <c r="AT138" i="13" s="1"/>
  <c r="AR138" i="13"/>
  <c r="AR157" i="13"/>
  <c r="AS157" i="13"/>
  <c r="AT157" i="13" s="1"/>
  <c r="AJ143" i="13"/>
  <c r="AK143" i="13"/>
  <c r="AL143" i="13" s="1"/>
  <c r="AK172" i="13"/>
  <c r="AL172" i="13" s="1"/>
  <c r="AJ172" i="13"/>
  <c r="AJ120" i="13"/>
  <c r="AK120" i="13"/>
  <c r="AL120" i="13" s="1"/>
  <c r="T151" i="13"/>
  <c r="U151" i="13"/>
  <c r="V151" i="13" s="1"/>
  <c r="T117" i="13"/>
  <c r="U117" i="13"/>
  <c r="V117" i="13" s="1"/>
  <c r="T88" i="13"/>
  <c r="U88" i="13"/>
  <c r="V88" i="13" s="1"/>
  <c r="U71" i="13"/>
  <c r="V71" i="13" s="1"/>
  <c r="T71" i="13"/>
  <c r="M168" i="13"/>
  <c r="N168" i="13" s="1"/>
  <c r="L168" i="13"/>
  <c r="M109" i="13"/>
  <c r="N109" i="13" s="1"/>
  <c r="L109" i="13"/>
  <c r="L96" i="13"/>
  <c r="M96" i="13"/>
  <c r="N96" i="13" s="1"/>
  <c r="AC144" i="13"/>
  <c r="AD144" i="13" s="1"/>
  <c r="AB144" i="13"/>
  <c r="AB109" i="13"/>
  <c r="AC109" i="13"/>
  <c r="AD109" i="13" s="1"/>
  <c r="AC136" i="13"/>
  <c r="AD136" i="13" s="1"/>
  <c r="AB136" i="13"/>
  <c r="E83" i="13"/>
  <c r="F83" i="13" s="1"/>
  <c r="D83" i="13"/>
  <c r="D81" i="13"/>
  <c r="E81" i="13"/>
  <c r="F81" i="13" s="1"/>
  <c r="D73" i="13"/>
  <c r="E73" i="13"/>
  <c r="F73" i="13" s="1"/>
  <c r="E71" i="13"/>
  <c r="F71" i="13" s="1"/>
  <c r="D71" i="13"/>
  <c r="D118" i="13"/>
  <c r="E118" i="13"/>
  <c r="F118" i="13" s="1"/>
  <c r="AS105" i="13"/>
  <c r="AR105" i="13"/>
  <c r="AR173" i="13"/>
  <c r="AS173" i="13"/>
  <c r="AT173" i="13" s="1"/>
  <c r="AS154" i="13"/>
  <c r="AT154" i="13" s="1"/>
  <c r="AR154" i="13"/>
  <c r="AK121" i="13"/>
  <c r="AL121" i="13" s="1"/>
  <c r="AJ121" i="13"/>
  <c r="AJ175" i="13"/>
  <c r="AK175" i="13"/>
  <c r="AL175" i="13" s="1"/>
  <c r="AJ82" i="13"/>
  <c r="AK82" i="13"/>
  <c r="AL82" i="13" s="1"/>
  <c r="U67" i="13"/>
  <c r="V67" i="13" s="1"/>
  <c r="T67" i="13"/>
  <c r="U138" i="13"/>
  <c r="V138" i="13" s="1"/>
  <c r="T138" i="13"/>
  <c r="U89" i="13"/>
  <c r="V89" i="13" s="1"/>
  <c r="T89" i="13"/>
  <c r="U86" i="13"/>
  <c r="V86" i="13" s="1"/>
  <c r="T86" i="13"/>
  <c r="M161" i="13"/>
  <c r="N161" i="13" s="1"/>
  <c r="L161" i="13"/>
  <c r="L74" i="13"/>
  <c r="M74" i="13"/>
  <c r="N74" i="13" s="1"/>
  <c r="G171" i="13"/>
  <c r="AU102" i="13"/>
  <c r="AU109" i="13"/>
  <c r="G73" i="13"/>
  <c r="AE63" i="13"/>
  <c r="G160" i="13"/>
  <c r="AU65" i="13"/>
  <c r="W108" i="13"/>
  <c r="W140" i="13"/>
  <c r="AE101" i="13"/>
  <c r="AU174" i="13"/>
  <c r="W172" i="13"/>
  <c r="AU74" i="13"/>
  <c r="G92" i="13"/>
  <c r="W106" i="13"/>
  <c r="AU140" i="13"/>
  <c r="G77" i="13"/>
  <c r="G154" i="13"/>
  <c r="AU114" i="13"/>
  <c r="AU142" i="13"/>
  <c r="W164" i="13"/>
  <c r="W79" i="13"/>
  <c r="AU59" i="13"/>
  <c r="AE99" i="13"/>
  <c r="W122" i="13"/>
  <c r="G112" i="13"/>
  <c r="W144" i="13"/>
  <c r="AE82" i="13"/>
  <c r="AU87" i="13"/>
  <c r="W174" i="13"/>
  <c r="AU172" i="13"/>
  <c r="G115" i="13"/>
  <c r="W74" i="13"/>
  <c r="AU92" i="13"/>
  <c r="W117" i="13"/>
  <c r="G121" i="13"/>
  <c r="W64" i="13"/>
  <c r="AU123" i="13"/>
  <c r="W95" i="13"/>
  <c r="G141" i="13"/>
  <c r="AU158" i="13"/>
  <c r="G68" i="13"/>
  <c r="G137" i="13"/>
  <c r="G102" i="13"/>
  <c r="AU60" i="13"/>
  <c r="AE167" i="13"/>
  <c r="AE73" i="13"/>
  <c r="G118" i="13"/>
  <c r="W121" i="13"/>
  <c r="AE125" i="13"/>
  <c r="G110" i="13"/>
  <c r="W171" i="13"/>
  <c r="W127" i="13"/>
  <c r="AE117" i="13"/>
  <c r="AU105" i="13"/>
  <c r="W135" i="13"/>
  <c r="AE170" i="13"/>
  <c r="G67" i="13"/>
  <c r="W99" i="13"/>
  <c r="W92" i="13"/>
  <c r="AE153" i="13"/>
  <c r="AE154" i="13"/>
  <c r="AE146" i="13"/>
  <c r="W84" i="13"/>
  <c r="W75" i="13"/>
  <c r="W153" i="13"/>
  <c r="G124" i="13"/>
  <c r="G96" i="13"/>
  <c r="W139" i="13"/>
  <c r="AE152" i="13"/>
  <c r="W128" i="13"/>
  <c r="AE135" i="13"/>
  <c r="G134" i="13"/>
  <c r="G170" i="13"/>
  <c r="W100" i="13"/>
  <c r="W154" i="13"/>
  <c r="W114" i="13"/>
  <c r="W142" i="13"/>
  <c r="G59" i="13"/>
  <c r="G99" i="13"/>
  <c r="W93" i="13"/>
  <c r="G177" i="13"/>
  <c r="W119" i="13"/>
  <c r="G133" i="13"/>
  <c r="G83" i="13"/>
  <c r="W134" i="13"/>
  <c r="W162" i="13"/>
  <c r="AU82" i="13"/>
  <c r="AE71" i="13"/>
  <c r="AU146" i="13"/>
  <c r="AE91" i="13"/>
  <c r="W130" i="13"/>
  <c r="AU155" i="13"/>
  <c r="W86" i="13"/>
  <c r="W116" i="13"/>
  <c r="AE109" i="13"/>
  <c r="AE79" i="13"/>
  <c r="AE122" i="13"/>
  <c r="AE119" i="13"/>
  <c r="W149" i="13"/>
  <c r="W83" i="13"/>
  <c r="G162" i="13"/>
  <c r="G125" i="13"/>
  <c r="W88" i="13"/>
  <c r="G116" i="13"/>
  <c r="AU166" i="13"/>
  <c r="W169" i="13"/>
  <c r="AE157" i="13"/>
  <c r="G108" i="13"/>
  <c r="G79" i="13"/>
  <c r="AU120" i="13"/>
  <c r="G140" i="13"/>
  <c r="AE69" i="13"/>
  <c r="G101" i="13"/>
  <c r="G111" i="13"/>
  <c r="G128" i="13"/>
  <c r="W63" i="13"/>
  <c r="AE95" i="13"/>
  <c r="AU141" i="13"/>
  <c r="AU68" i="13"/>
  <c r="AU100" i="13"/>
  <c r="AE124" i="13"/>
  <c r="W89" i="13"/>
  <c r="AE118" i="13"/>
  <c r="AU143" i="13"/>
  <c r="W126" i="13"/>
  <c r="AU150" i="13"/>
  <c r="G90" i="13"/>
  <c r="AU117" i="13"/>
  <c r="AU132" i="13"/>
  <c r="G87" i="13"/>
  <c r="G76" i="13"/>
  <c r="G104" i="13"/>
  <c r="AU125" i="13"/>
  <c r="AE161" i="13"/>
  <c r="AU124" i="13"/>
  <c r="AE143" i="13"/>
  <c r="AE168" i="13"/>
  <c r="G107" i="13"/>
  <c r="W115" i="13"/>
  <c r="W94" i="13"/>
  <c r="G168" i="13"/>
  <c r="G113" i="13"/>
  <c r="G156" i="13"/>
  <c r="AU135" i="13"/>
  <c r="AU69" i="13"/>
  <c r="AE70" i="13"/>
  <c r="W111" i="13"/>
  <c r="W143" i="13"/>
  <c r="W61" i="13"/>
  <c r="AE165" i="13"/>
  <c r="W168" i="13"/>
  <c r="G153" i="13"/>
  <c r="AE159" i="13"/>
  <c r="AE175" i="13"/>
  <c r="W146" i="13"/>
  <c r="AE131" i="13"/>
  <c r="G75" i="13"/>
  <c r="W138" i="13"/>
  <c r="AE136" i="13"/>
  <c r="AE84" i="13"/>
  <c r="W58" i="13"/>
  <c r="AE103" i="13"/>
  <c r="AE156" i="13"/>
  <c r="W141" i="13"/>
  <c r="AE127" i="13"/>
  <c r="W145" i="13"/>
  <c r="G151" i="13"/>
  <c r="G66" i="13"/>
  <c r="AE120" i="13"/>
  <c r="AE104" i="13"/>
  <c r="AE102" i="13"/>
  <c r="W132" i="13"/>
  <c r="AE105" i="13"/>
  <c r="G64" i="13"/>
  <c r="W91" i="13"/>
  <c r="AE130" i="13"/>
  <c r="G62" i="13"/>
  <c r="AE155" i="13"/>
  <c r="AE148" i="13"/>
  <c r="G103" i="13"/>
  <c r="W96" i="13"/>
  <c r="G155" i="13"/>
  <c r="W156" i="13"/>
  <c r="W167" i="13"/>
  <c r="W137" i="13"/>
  <c r="AE129" i="13"/>
  <c r="AU126" i="13"/>
  <c r="W150" i="13"/>
  <c r="AE90" i="13"/>
  <c r="AU97" i="13"/>
  <c r="AU106" i="13"/>
  <c r="AU78" i="13"/>
  <c r="AE72" i="13"/>
  <c r="G147" i="13"/>
  <c r="G143" i="13"/>
  <c r="AU169" i="13"/>
  <c r="AU134" i="13"/>
  <c r="AU81" i="13"/>
  <c r="AE108" i="13"/>
  <c r="G129" i="13"/>
  <c r="AE106" i="13"/>
  <c r="AE140" i="13"/>
  <c r="AU85" i="13"/>
  <c r="AU101" i="13"/>
  <c r="AU111" i="13"/>
  <c r="W159" i="13"/>
  <c r="AE77" i="13"/>
  <c r="AE133" i="13"/>
  <c r="AU153" i="13"/>
  <c r="AU67" i="13"/>
  <c r="G114" i="13"/>
  <c r="W77" i="13"/>
  <c r="G127" i="13"/>
  <c r="AE137" i="13"/>
  <c r="W148" i="13"/>
  <c r="AU76" i="13"/>
  <c r="AE123" i="13"/>
  <c r="AE107" i="13"/>
  <c r="G173" i="13"/>
  <c r="AU94" i="13"/>
  <c r="AE174" i="13"/>
  <c r="G172" i="13"/>
  <c r="AE74" i="13"/>
  <c r="G106" i="13"/>
  <c r="AU93" i="13"/>
  <c r="G161" i="13"/>
  <c r="AE166" i="13"/>
  <c r="AE113" i="13"/>
  <c r="W62" i="13"/>
  <c r="AU110" i="13"/>
  <c r="G109" i="13"/>
  <c r="AU58" i="13"/>
  <c r="AE144" i="13"/>
  <c r="W109" i="13"/>
  <c r="AU137" i="13"/>
  <c r="W76" i="13"/>
  <c r="AU104" i="13"/>
  <c r="AE141" i="13"/>
  <c r="W124" i="13"/>
  <c r="G60" i="13"/>
  <c r="G166" i="13"/>
  <c r="W113" i="13"/>
  <c r="AE145" i="13"/>
  <c r="W151" i="13"/>
  <c r="AE110" i="13"/>
  <c r="W66" i="13"/>
  <c r="G120" i="13"/>
  <c r="AU70" i="13"/>
  <c r="G65" i="13"/>
  <c r="W60" i="13"/>
  <c r="AU118" i="13"/>
  <c r="AU159" i="13"/>
  <c r="AU61" i="13"/>
  <c r="AE98" i="13"/>
  <c r="AU168" i="13"/>
  <c r="W67" i="13"/>
  <c r="W107" i="13"/>
  <c r="AU80" i="13"/>
  <c r="G164" i="13"/>
  <c r="G94" i="13"/>
  <c r="G150" i="13"/>
  <c r="AE59" i="13"/>
  <c r="AU72" i="13"/>
  <c r="AE114" i="13"/>
  <c r="W112" i="13"/>
  <c r="AU147" i="13"/>
  <c r="W59" i="13"/>
  <c r="AU177" i="13"/>
  <c r="G119" i="13"/>
  <c r="AU149" i="13"/>
  <c r="AU103" i="13"/>
  <c r="AE160" i="13"/>
  <c r="G88" i="13"/>
  <c r="AE126" i="13"/>
  <c r="AU162" i="13"/>
  <c r="W101" i="13"/>
  <c r="AU79" i="13"/>
  <c r="AU99" i="13"/>
  <c r="AU119" i="13"/>
  <c r="AE83" i="13"/>
  <c r="G132" i="13"/>
  <c r="W73" i="13"/>
  <c r="W78" i="13"/>
  <c r="W104" i="13"/>
  <c r="G95" i="13"/>
  <c r="AE158" i="13"/>
  <c r="G97" i="13"/>
  <c r="AU86" i="13"/>
  <c r="W105" i="13"/>
  <c r="G63" i="13"/>
  <c r="AU157" i="13"/>
  <c r="W65" i="13"/>
  <c r="G72" i="13"/>
  <c r="G139" i="13"/>
  <c r="W173" i="13"/>
  <c r="AU73" i="13"/>
  <c r="AE76" i="13"/>
  <c r="G158" i="13"/>
  <c r="W68" i="13"/>
  <c r="AU66" i="13"/>
  <c r="W69" i="13"/>
  <c r="AU139" i="13"/>
  <c r="AE93" i="13"/>
  <c r="AU83" i="13"/>
  <c r="G86" i="13"/>
  <c r="AE62" i="13"/>
  <c r="W176" i="13"/>
  <c r="AU71" i="13"/>
  <c r="AU161" i="13"/>
  <c r="G174" i="13"/>
  <c r="AE172" i="13"/>
  <c r="W165" i="13"/>
  <c r="AE67" i="13"/>
  <c r="AU138" i="13"/>
  <c r="AE80" i="13"/>
  <c r="AE75" i="13"/>
  <c r="G138" i="13"/>
  <c r="AU115" i="13"/>
  <c r="AU122" i="13"/>
  <c r="G58" i="13"/>
  <c r="AE66" i="13"/>
  <c r="AU171" i="13"/>
  <c r="W70" i="13"/>
  <c r="AE94" i="13"/>
  <c r="G117" i="13"/>
  <c r="AU175" i="13"/>
  <c r="W125" i="13"/>
  <c r="G105" i="13"/>
  <c r="G136" i="13"/>
  <c r="W80" i="13"/>
  <c r="W85" i="13"/>
  <c r="AE150" i="13"/>
  <c r="AE176" i="13"/>
  <c r="W175" i="13"/>
  <c r="G142" i="13"/>
  <c r="AU164" i="13"/>
  <c r="W136" i="13"/>
  <c r="G84" i="13"/>
  <c r="AU148" i="13"/>
  <c r="W103" i="13"/>
  <c r="G82" i="13"/>
  <c r="W98" i="13"/>
  <c r="AE89" i="13"/>
  <c r="W129" i="13"/>
  <c r="G123" i="13"/>
  <c r="AU160" i="13"/>
  <c r="W157" i="13"/>
  <c r="AU108" i="13"/>
  <c r="AU89" i="13"/>
  <c r="AE68" i="13"/>
  <c r="AU96" i="13"/>
  <c r="AU167" i="13"/>
  <c r="AU128" i="13"/>
  <c r="AE97" i="13"/>
  <c r="AU154" i="13"/>
  <c r="G85" i="13"/>
  <c r="G70" i="13"/>
  <c r="AE112" i="13"/>
  <c r="G89" i="13"/>
  <c r="W118" i="13"/>
  <c r="AU63" i="13"/>
  <c r="G126" i="13"/>
  <c r="W160" i="13"/>
  <c r="G157" i="13"/>
  <c r="AE65" i="13"/>
  <c r="AE138" i="13"/>
  <c r="AE58" i="13"/>
  <c r="AE149" i="13"/>
  <c r="W163" i="13"/>
  <c r="AU88" i="13"/>
  <c r="AE87" i="13"/>
  <c r="AU127" i="13"/>
  <c r="AE64" i="13"/>
  <c r="AU75" i="13"/>
  <c r="G93" i="13"/>
  <c r="W177" i="13"/>
  <c r="AE92" i="13"/>
  <c r="AU133" i="13"/>
  <c r="AU176" i="13"/>
  <c r="AE169" i="13"/>
  <c r="G176" i="13"/>
  <c r="W82" i="13"/>
  <c r="W161" i="13"/>
  <c r="W131" i="13"/>
  <c r="AU91" i="13"/>
  <c r="AU130" i="13"/>
  <c r="AU151" i="13"/>
  <c r="W120" i="13"/>
  <c r="AE81" i="13"/>
  <c r="W158" i="13"/>
  <c r="W90" i="13"/>
  <c r="AU98" i="13"/>
  <c r="G131" i="13"/>
  <c r="AE171" i="13"/>
  <c r="AU129" i="13"/>
  <c r="W155" i="13"/>
  <c r="AE86" i="13"/>
  <c r="W123" i="13"/>
  <c r="AE60" i="13"/>
  <c r="AU144" i="13"/>
  <c r="AE116" i="13"/>
  <c r="G80" i="13"/>
  <c r="G146" i="13"/>
  <c r="W166" i="13"/>
  <c r="AU113" i="13"/>
  <c r="AU145" i="13"/>
  <c r="AU62" i="13"/>
  <c r="W110" i="13"/>
  <c r="AU163" i="13"/>
  <c r="W71" i="13"/>
  <c r="W133" i="13"/>
  <c r="W102" i="13"/>
  <c r="AE96" i="13"/>
  <c r="AE139" i="13"/>
  <c r="G167" i="13"/>
  <c r="AE111" i="13"/>
  <c r="G135" i="13"/>
  <c r="G169" i="13"/>
  <c r="AE134" i="13"/>
  <c r="AU170" i="13"/>
  <c r="G81" i="13"/>
  <c r="AE100" i="13"/>
  <c r="AU131" i="13"/>
  <c r="G163" i="13"/>
  <c r="AE85" i="13"/>
  <c r="W147" i="13"/>
  <c r="G159" i="13"/>
  <c r="AU77" i="13"/>
  <c r="G165" i="13"/>
  <c r="G98" i="13"/>
  <c r="G69" i="13"/>
  <c r="AE162" i="13"/>
  <c r="AU107" i="13"/>
  <c r="AE142" i="13"/>
  <c r="AE164" i="13"/>
  <c r="AE147" i="13"/>
  <c r="AE128" i="13"/>
  <c r="G61" i="13"/>
  <c r="W170" i="13"/>
  <c r="W97" i="13"/>
  <c r="G100" i="13"/>
  <c r="W72" i="13"/>
  <c r="G71" i="13"/>
  <c r="AU136" i="13"/>
  <c r="AU84" i="13"/>
  <c r="G148" i="13"/>
  <c r="G152" i="13"/>
  <c r="AE151" i="13"/>
  <c r="G144" i="13"/>
  <c r="AU116" i="13"/>
  <c r="W152" i="13"/>
  <c r="G91" i="13"/>
  <c r="G130" i="13"/>
  <c r="AE115" i="13"/>
  <c r="G122" i="13"/>
  <c r="G149" i="13"/>
  <c r="AE163" i="13"/>
  <c r="G175" i="13"/>
  <c r="AE177" i="13"/>
  <c r="AE88" i="13"/>
  <c r="AE132" i="13"/>
  <c r="AU64" i="13"/>
  <c r="AE78" i="13"/>
  <c r="AE121" i="13"/>
  <c r="AE173" i="13"/>
  <c r="G78" i="13"/>
  <c r="AU95" i="13"/>
  <c r="AU173" i="13"/>
  <c r="AE61" i="13"/>
  <c r="AU112" i="13"/>
  <c r="G74" i="13"/>
  <c r="AU165" i="13"/>
  <c r="W87" i="13"/>
  <c r="AU121" i="13"/>
  <c r="AU90" i="13"/>
  <c r="AU156" i="13"/>
  <c r="G145" i="13"/>
  <c r="AU152" i="13"/>
  <c r="W81" i="13"/>
  <c r="AC92" i="13"/>
  <c r="AD92" i="13" s="1"/>
  <c r="AB92" i="13"/>
  <c r="AB137" i="13"/>
  <c r="AC137" i="13"/>
  <c r="AD137" i="13" s="1"/>
  <c r="AC152" i="13"/>
  <c r="AD152" i="13" s="1"/>
  <c r="AB152" i="13"/>
  <c r="AC114" i="13"/>
  <c r="AD114" i="13" s="1"/>
  <c r="AB114" i="13"/>
  <c r="AC126" i="13"/>
  <c r="AD126" i="13" s="1"/>
  <c r="AB126" i="13"/>
  <c r="AB122" i="13"/>
  <c r="AC122" i="13"/>
  <c r="AD122" i="13" s="1"/>
  <c r="AC134" i="13"/>
  <c r="AD134" i="13" s="1"/>
  <c r="AB134" i="13"/>
  <c r="AB155" i="13"/>
  <c r="AC155" i="13"/>
  <c r="AD155" i="13" s="1"/>
  <c r="AC103" i="13"/>
  <c r="AD103" i="13" s="1"/>
  <c r="AB103" i="13"/>
  <c r="AB99" i="13"/>
  <c r="AC99" i="13"/>
  <c r="AD99" i="13" s="1"/>
  <c r="AB150" i="13"/>
  <c r="AC150" i="13"/>
  <c r="AD150" i="13" s="1"/>
  <c r="AC146" i="13"/>
  <c r="AD146" i="13" s="1"/>
  <c r="AB146" i="13"/>
  <c r="AC94" i="13"/>
  <c r="AD94" i="13" s="1"/>
  <c r="AB94" i="13"/>
  <c r="AC121" i="13"/>
  <c r="AD121" i="13" s="1"/>
  <c r="AB121" i="13"/>
  <c r="AC133" i="13"/>
  <c r="AD133" i="13" s="1"/>
  <c r="AB133" i="13"/>
  <c r="E167" i="13"/>
  <c r="F167" i="13" s="1"/>
  <c r="D167" i="13"/>
  <c r="D80" i="13"/>
  <c r="E80" i="13"/>
  <c r="F80" i="13" s="1"/>
  <c r="D117" i="13"/>
  <c r="E117" i="13"/>
  <c r="F117" i="13" s="1"/>
  <c r="D159" i="13"/>
  <c r="E159" i="13"/>
  <c r="F159" i="13" s="1"/>
  <c r="E172" i="13"/>
  <c r="F172" i="13" s="1"/>
  <c r="D172" i="13"/>
  <c r="D142" i="13"/>
  <c r="E142" i="13"/>
  <c r="F142" i="13" s="1"/>
  <c r="E63" i="13"/>
  <c r="F63" i="13" s="1"/>
  <c r="D63" i="13"/>
  <c r="D158" i="13"/>
  <c r="E158" i="13"/>
  <c r="F158" i="13" s="1"/>
  <c r="E79" i="13"/>
  <c r="F79" i="13" s="1"/>
  <c r="D79" i="13"/>
  <c r="E124" i="13"/>
  <c r="F124" i="13" s="1"/>
  <c r="D124" i="13"/>
  <c r="D77" i="13"/>
  <c r="E77" i="13"/>
  <c r="F77" i="13" s="1"/>
  <c r="E171" i="13"/>
  <c r="F171" i="13" s="1"/>
  <c r="D171" i="13"/>
  <c r="D84" i="13"/>
  <c r="E84" i="13"/>
  <c r="F84" i="13" s="1"/>
  <c r="E170" i="13"/>
  <c r="F170" i="13" s="1"/>
  <c r="D170" i="13"/>
  <c r="E75" i="13"/>
  <c r="F75" i="13" s="1"/>
  <c r="D75" i="13"/>
  <c r="AS87" i="13"/>
  <c r="AR87" i="13"/>
  <c r="AR95" i="13"/>
  <c r="AS95" i="13"/>
  <c r="AR155" i="13"/>
  <c r="AS155" i="13"/>
  <c r="AT155" i="13" s="1"/>
  <c r="AR111" i="13"/>
  <c r="AS111" i="13"/>
  <c r="AR166" i="13"/>
  <c r="AS166" i="13"/>
  <c r="AT166" i="13" s="1"/>
  <c r="AS148" i="13"/>
  <c r="AT148" i="13" s="1"/>
  <c r="AR148" i="13"/>
  <c r="AR74" i="13"/>
  <c r="AS74" i="13"/>
  <c r="AS156" i="13"/>
  <c r="AT156" i="13" s="1"/>
  <c r="AR156" i="13"/>
  <c r="AR117" i="13"/>
  <c r="AS117" i="13"/>
  <c r="AS92" i="13"/>
  <c r="AR92" i="13"/>
  <c r="AS176" i="13"/>
  <c r="AT176" i="13" s="1"/>
  <c r="AR176" i="13"/>
  <c r="AR116" i="13"/>
  <c r="AS116" i="13"/>
  <c r="AR66" i="13"/>
  <c r="AS66" i="13"/>
  <c r="AR177" i="13"/>
  <c r="AS177" i="13"/>
  <c r="AT177" i="13" s="1"/>
  <c r="AS59" i="13"/>
  <c r="AR59" i="13"/>
  <c r="AK111" i="13"/>
  <c r="AL111" i="13" s="1"/>
  <c r="AJ111" i="13"/>
  <c r="AJ58" i="13"/>
  <c r="AK58" i="13"/>
  <c r="AL58" i="13" s="1"/>
  <c r="AJ141" i="13"/>
  <c r="AK141" i="13"/>
  <c r="AL141" i="13" s="1"/>
  <c r="AK156" i="13"/>
  <c r="AL156" i="13" s="1"/>
  <c r="AJ156" i="13"/>
  <c r="AJ117" i="13"/>
  <c r="AK117" i="13"/>
  <c r="AL117" i="13" s="1"/>
  <c r="AK96" i="13"/>
  <c r="AL96" i="13" s="1"/>
  <c r="AJ96" i="13"/>
  <c r="AK177" i="13"/>
  <c r="AL177" i="13" s="1"/>
  <c r="AJ177" i="13"/>
  <c r="AJ142" i="13"/>
  <c r="AK142" i="13"/>
  <c r="AL142" i="13" s="1"/>
  <c r="AK115" i="13"/>
  <c r="AL115" i="13" s="1"/>
  <c r="AJ115" i="13"/>
  <c r="AJ150" i="13"/>
  <c r="AK150" i="13"/>
  <c r="AL150" i="13" s="1"/>
  <c r="AJ131" i="13"/>
  <c r="AK131" i="13"/>
  <c r="AL131" i="13" s="1"/>
  <c r="AJ135" i="13"/>
  <c r="AK135" i="13"/>
  <c r="AL135" i="13" s="1"/>
  <c r="AK146" i="13"/>
  <c r="AL146" i="13" s="1"/>
  <c r="AJ146" i="13"/>
  <c r="AJ66" i="13"/>
  <c r="AK66" i="13"/>
  <c r="AL66" i="13" s="1"/>
  <c r="AJ118" i="13"/>
  <c r="AK118" i="13"/>
  <c r="AL118" i="13" s="1"/>
  <c r="T149" i="13"/>
  <c r="U149" i="13"/>
  <c r="V149" i="13" s="1"/>
  <c r="T132" i="13"/>
  <c r="U132" i="13"/>
  <c r="V132" i="13" s="1"/>
  <c r="U90" i="13"/>
  <c r="V90" i="13" s="1"/>
  <c r="T90" i="13"/>
  <c r="T110" i="13"/>
  <c r="U110" i="13"/>
  <c r="V110" i="13" s="1"/>
  <c r="U155" i="13"/>
  <c r="V155" i="13" s="1"/>
  <c r="T155" i="13"/>
  <c r="T95" i="13"/>
  <c r="U95" i="13"/>
  <c r="V95" i="13" s="1"/>
  <c r="T60" i="13"/>
  <c r="U60" i="13"/>
  <c r="V60" i="13" s="1"/>
  <c r="T137" i="13"/>
  <c r="U137" i="13"/>
  <c r="V137" i="13" s="1"/>
  <c r="T82" i="13"/>
  <c r="U82" i="13"/>
  <c r="V82" i="13" s="1"/>
  <c r="T99" i="13"/>
  <c r="U99" i="13"/>
  <c r="V99" i="13" s="1"/>
  <c r="T119" i="13"/>
  <c r="U119" i="13"/>
  <c r="V119" i="13" s="1"/>
  <c r="T81" i="13"/>
  <c r="U81" i="13"/>
  <c r="V81" i="13" s="1"/>
  <c r="U112" i="13"/>
  <c r="V112" i="13" s="1"/>
  <c r="T112" i="13"/>
  <c r="U140" i="13"/>
  <c r="V140" i="13" s="1"/>
  <c r="T140" i="13"/>
  <c r="T175" i="13"/>
  <c r="U175" i="13"/>
  <c r="V175" i="13" s="1"/>
  <c r="M162" i="13"/>
  <c r="N162" i="13" s="1"/>
  <c r="L162" i="13"/>
  <c r="M169" i="13"/>
  <c r="N169" i="13" s="1"/>
  <c r="L169" i="13"/>
  <c r="L140" i="13"/>
  <c r="M140" i="13"/>
  <c r="N140" i="13" s="1"/>
  <c r="L141" i="13"/>
  <c r="M141" i="13"/>
  <c r="N141" i="13" s="1"/>
  <c r="L131" i="13"/>
  <c r="M131" i="13"/>
  <c r="N131" i="13" s="1"/>
  <c r="L132" i="13"/>
  <c r="M132" i="13"/>
  <c r="N132" i="13" s="1"/>
  <c r="M113" i="13"/>
  <c r="N113" i="13" s="1"/>
  <c r="L113" i="13"/>
  <c r="L95" i="13"/>
  <c r="M95" i="13"/>
  <c r="N95" i="13" s="1"/>
  <c r="L111" i="13"/>
  <c r="M111" i="13"/>
  <c r="N111" i="13" s="1"/>
  <c r="L120" i="13"/>
  <c r="M120" i="13"/>
  <c r="N120" i="13" s="1"/>
  <c r="M99" i="13"/>
  <c r="N99" i="13" s="1"/>
  <c r="L99" i="13"/>
  <c r="L83" i="13"/>
  <c r="M83" i="13"/>
  <c r="N83" i="13" s="1"/>
  <c r="M75" i="13"/>
  <c r="N75" i="13" s="1"/>
  <c r="L75" i="13"/>
  <c r="L62" i="13"/>
  <c r="M62" i="13"/>
  <c r="N62" i="13" s="1"/>
  <c r="M61" i="13"/>
  <c r="N61" i="13" s="1"/>
  <c r="L61" i="13"/>
  <c r="AI19" i="13"/>
  <c r="AK19" i="13" s="1"/>
  <c r="AL19" i="13" s="1"/>
  <c r="K21" i="13"/>
  <c r="M21" i="13" s="1"/>
  <c r="N21" i="13" s="1"/>
  <c r="AI20" i="13"/>
  <c r="AK20" i="13" s="1"/>
  <c r="AL20" i="13" s="1"/>
  <c r="K20" i="13"/>
  <c r="M20" i="13" s="1"/>
  <c r="N20" i="13" s="1"/>
  <c r="C21" i="13"/>
  <c r="E21" i="13" s="1"/>
  <c r="F21" i="13" s="1"/>
  <c r="AA20" i="13"/>
  <c r="AC20" i="13" s="1"/>
  <c r="AD20" i="13" s="1"/>
  <c r="AA21" i="13"/>
  <c r="AC21" i="13" s="1"/>
  <c r="AD21" i="13" s="1"/>
  <c r="S21" i="13"/>
  <c r="U21" i="13" s="1"/>
  <c r="V21" i="13" s="1"/>
  <c r="S20" i="13"/>
  <c r="U20" i="13" s="1"/>
  <c r="V20" i="13" s="1"/>
  <c r="AG19" i="15"/>
  <c r="AH19" i="15" s="1"/>
  <c r="AF19" i="15"/>
  <c r="C20" i="13"/>
  <c r="E20" i="13" s="1"/>
  <c r="F20" i="13" s="1"/>
  <c r="E20" i="15"/>
  <c r="F20" i="15" s="1"/>
  <c r="D20" i="15"/>
  <c r="M20" i="15"/>
  <c r="N20" i="15" s="1"/>
  <c r="L20" i="15"/>
  <c r="AO19" i="15"/>
  <c r="AP19" i="15" s="1"/>
  <c r="AN19" i="15"/>
  <c r="M19" i="15"/>
  <c r="N19" i="15" s="1"/>
  <c r="L19" i="15"/>
  <c r="AS20" i="15"/>
  <c r="AT20" i="15" s="1"/>
  <c r="AR20" i="15"/>
  <c r="AJ20" i="15"/>
  <c r="AK20" i="15"/>
  <c r="AL20" i="15" s="1"/>
  <c r="X16" i="10"/>
  <c r="Z16" i="10" s="1"/>
  <c r="AE18" i="15" s="1"/>
  <c r="O16" i="10"/>
  <c r="I16" i="10"/>
  <c r="C16" i="10"/>
  <c r="E16" i="10" s="1"/>
  <c r="AD16" i="10"/>
  <c r="AF16" i="10" s="1"/>
  <c r="AM18" i="15" s="1"/>
  <c r="AJ16" i="10"/>
  <c r="AL16" i="10" s="1"/>
  <c r="AU18" i="15" s="1"/>
  <c r="AA16" i="10"/>
  <c r="AC16" i="10" s="1"/>
  <c r="R16" i="10"/>
  <c r="T16" i="10" s="1"/>
  <c r="W18" i="15" s="1"/>
  <c r="F16" i="10"/>
  <c r="H16" i="10" s="1"/>
  <c r="G18" i="15" s="1"/>
  <c r="U16" i="10"/>
  <c r="AG16" i="10"/>
  <c r="L16" i="10"/>
  <c r="N16" i="10" s="1"/>
  <c r="O18" i="15" s="1"/>
  <c r="AR19" i="15"/>
  <c r="AS19" i="15"/>
  <c r="AT19" i="15" s="1"/>
  <c r="U19" i="15"/>
  <c r="V19" i="15" s="1"/>
  <c r="T19" i="15"/>
  <c r="AG20" i="15"/>
  <c r="AH20" i="15" s="1"/>
  <c r="AF20" i="15"/>
  <c r="I20" i="15"/>
  <c r="J20" i="15" s="1"/>
  <c r="H20" i="15"/>
  <c r="I19" i="15"/>
  <c r="J19" i="15" s="1"/>
  <c r="H19" i="15"/>
  <c r="X15" i="10"/>
  <c r="Z15" i="10" s="1"/>
  <c r="AE17" i="15" s="1"/>
  <c r="O15" i="10"/>
  <c r="Q15" i="10" s="1"/>
  <c r="I15" i="10"/>
  <c r="K15" i="10" s="1"/>
  <c r="AD15" i="10"/>
  <c r="AF15" i="10" s="1"/>
  <c r="AM17" i="15" s="1"/>
  <c r="AG15" i="10"/>
  <c r="AI15" i="10" s="1"/>
  <c r="R15" i="10"/>
  <c r="T15" i="10" s="1"/>
  <c r="W17" i="15" s="1"/>
  <c r="AA15" i="10"/>
  <c r="AC15" i="10" s="1"/>
  <c r="U15" i="10"/>
  <c r="W15" i="10" s="1"/>
  <c r="AJ15" i="10"/>
  <c r="AL15" i="10" s="1"/>
  <c r="AU17" i="15" s="1"/>
  <c r="L15" i="10"/>
  <c r="N15" i="10" s="1"/>
  <c r="O17" i="15" s="1"/>
  <c r="F15" i="10"/>
  <c r="H15" i="10" s="1"/>
  <c r="G17" i="15" s="1"/>
  <c r="C15" i="10"/>
  <c r="E15" i="10" s="1"/>
  <c r="E19" i="15"/>
  <c r="F19" i="15" s="1"/>
  <c r="D19" i="15"/>
  <c r="Q20" i="15"/>
  <c r="R20" i="15" s="1"/>
  <c r="P20" i="15"/>
  <c r="Q19" i="15"/>
  <c r="R19" i="15" s="1"/>
  <c r="P19" i="15"/>
  <c r="AQ20" i="13"/>
  <c r="AQ21" i="13"/>
  <c r="AW20" i="15"/>
  <c r="AX20" i="15" s="1"/>
  <c r="AV20" i="15"/>
  <c r="AV19" i="15"/>
  <c r="AW19" i="15"/>
  <c r="AX19" i="15" s="1"/>
  <c r="AN20" i="15"/>
  <c r="AO20" i="15"/>
  <c r="AP20" i="15" s="1"/>
  <c r="Y20" i="15"/>
  <c r="Z20" i="15" s="1"/>
  <c r="X20" i="15"/>
  <c r="AB19" i="15"/>
  <c r="AC19" i="15"/>
  <c r="AD19" i="15" s="1"/>
  <c r="AC20" i="15"/>
  <c r="AD20" i="15" s="1"/>
  <c r="AB20" i="15"/>
  <c r="U20" i="15"/>
  <c r="V20" i="15" s="1"/>
  <c r="T20" i="15"/>
  <c r="X19" i="15"/>
  <c r="Y19" i="15"/>
  <c r="Z19" i="15" s="1"/>
  <c r="AJ19" i="15"/>
  <c r="AK19" i="15"/>
  <c r="AL19" i="15" s="1"/>
  <c r="U6" i="13"/>
  <c r="AB57" i="13"/>
  <c r="AC57" i="13"/>
  <c r="AD57" i="13" s="1"/>
  <c r="E54" i="13"/>
  <c r="F54" i="13" s="1"/>
  <c r="D54" i="13"/>
  <c r="AR55" i="13"/>
  <c r="AS55" i="13"/>
  <c r="O56" i="13"/>
  <c r="O57" i="13"/>
  <c r="O55" i="13"/>
  <c r="O53" i="13"/>
  <c r="O54" i="13"/>
  <c r="O31" i="13"/>
  <c r="Q31" i="13" s="1"/>
  <c r="R31" i="13" s="1"/>
  <c r="O51" i="13"/>
  <c r="Q51" i="13" s="1"/>
  <c r="R51" i="13" s="1"/>
  <c r="O25" i="13"/>
  <c r="Q25" i="13" s="1"/>
  <c r="R25" i="13" s="1"/>
  <c r="O23" i="13"/>
  <c r="Q23" i="13" s="1"/>
  <c r="R23" i="13" s="1"/>
  <c r="O43" i="13"/>
  <c r="Q43" i="13" s="1"/>
  <c r="R43" i="13" s="1"/>
  <c r="O40" i="13"/>
  <c r="Q40" i="13" s="1"/>
  <c r="R40" i="13" s="1"/>
  <c r="O44" i="13"/>
  <c r="Q44" i="13" s="1"/>
  <c r="R44" i="13" s="1"/>
  <c r="O38" i="13"/>
  <c r="Q38" i="13" s="1"/>
  <c r="R38" i="13" s="1"/>
  <c r="O20" i="13"/>
  <c r="Q20" i="13" s="1"/>
  <c r="R20" i="13" s="1"/>
  <c r="O47" i="13"/>
  <c r="Q47" i="13" s="1"/>
  <c r="R47" i="13" s="1"/>
  <c r="O52" i="13"/>
  <c r="Q52" i="13" s="1"/>
  <c r="R52" i="13" s="1"/>
  <c r="O29" i="13"/>
  <c r="Q29" i="13" s="1"/>
  <c r="R29" i="13" s="1"/>
  <c r="O35" i="13"/>
  <c r="Q35" i="13" s="1"/>
  <c r="R35" i="13" s="1"/>
  <c r="O33" i="13"/>
  <c r="Q33" i="13" s="1"/>
  <c r="R33" i="13" s="1"/>
  <c r="O48" i="13"/>
  <c r="Q48" i="13" s="1"/>
  <c r="R48" i="13" s="1"/>
  <c r="O45" i="13"/>
  <c r="Q45" i="13" s="1"/>
  <c r="R45" i="13" s="1"/>
  <c r="O32" i="13"/>
  <c r="Q32" i="13" s="1"/>
  <c r="R32" i="13" s="1"/>
  <c r="O36" i="13"/>
  <c r="Q36" i="13" s="1"/>
  <c r="R36" i="13" s="1"/>
  <c r="O39" i="13"/>
  <c r="Q39" i="13" s="1"/>
  <c r="R39" i="13" s="1"/>
  <c r="O49" i="13"/>
  <c r="Q49" i="13" s="1"/>
  <c r="R49" i="13" s="1"/>
  <c r="O41" i="13"/>
  <c r="Q41" i="13" s="1"/>
  <c r="R41" i="13" s="1"/>
  <c r="O27" i="13"/>
  <c r="Q27" i="13" s="1"/>
  <c r="R27" i="13" s="1"/>
  <c r="O24" i="13"/>
  <c r="Q24" i="13" s="1"/>
  <c r="R24" i="13" s="1"/>
  <c r="O21" i="13"/>
  <c r="Q21" i="13" s="1"/>
  <c r="R21" i="13" s="1"/>
  <c r="O26" i="13"/>
  <c r="Q26" i="13" s="1"/>
  <c r="R26" i="13" s="1"/>
  <c r="O28" i="13"/>
  <c r="Q28" i="13" s="1"/>
  <c r="R28" i="13" s="1"/>
  <c r="O42" i="13"/>
  <c r="Q42" i="13" s="1"/>
  <c r="R42" i="13" s="1"/>
  <c r="O46" i="13"/>
  <c r="Q46" i="13" s="1"/>
  <c r="R46" i="13" s="1"/>
  <c r="O22" i="13"/>
  <c r="Q22" i="13" s="1"/>
  <c r="R22" i="13" s="1"/>
  <c r="O34" i="13"/>
  <c r="Q34" i="13" s="1"/>
  <c r="R34" i="13" s="1"/>
  <c r="O50" i="13"/>
  <c r="Q50" i="13" s="1"/>
  <c r="R50" i="13" s="1"/>
  <c r="O37" i="13"/>
  <c r="Q37" i="13" s="1"/>
  <c r="R37" i="13" s="1"/>
  <c r="O30" i="13"/>
  <c r="Q30" i="13" s="1"/>
  <c r="R30" i="13" s="1"/>
  <c r="T57" i="13"/>
  <c r="U57" i="13"/>
  <c r="V57" i="13" s="1"/>
  <c r="AB56" i="13"/>
  <c r="AC56" i="13"/>
  <c r="AD56" i="13" s="1"/>
  <c r="L56" i="13"/>
  <c r="M56" i="13"/>
  <c r="N56" i="13" s="1"/>
  <c r="AS54" i="13"/>
  <c r="AR54" i="13"/>
  <c r="AM56" i="13"/>
  <c r="AM57" i="13"/>
  <c r="AM54" i="13"/>
  <c r="AM55" i="13"/>
  <c r="AM53" i="13"/>
  <c r="AM47" i="13"/>
  <c r="AM52" i="13"/>
  <c r="AM31" i="13"/>
  <c r="AO31" i="13" s="1"/>
  <c r="AP31" i="13" s="1"/>
  <c r="AM27" i="13"/>
  <c r="AO27" i="13" s="1"/>
  <c r="AP27" i="13" s="1"/>
  <c r="AM40" i="13"/>
  <c r="AO40" i="13" s="1"/>
  <c r="AP40" i="13" s="1"/>
  <c r="AM21" i="13"/>
  <c r="AO21" i="13" s="1"/>
  <c r="AP21" i="13" s="1"/>
  <c r="AM48" i="13"/>
  <c r="AM45" i="13"/>
  <c r="AM38" i="13"/>
  <c r="AO38" i="13" s="1"/>
  <c r="AP38" i="13" s="1"/>
  <c r="AM34" i="13"/>
  <c r="AO34" i="13" s="1"/>
  <c r="AP34" i="13" s="1"/>
  <c r="AM28" i="13"/>
  <c r="AO28" i="13" s="1"/>
  <c r="AP28" i="13" s="1"/>
  <c r="AM49" i="13"/>
  <c r="AM41" i="13"/>
  <c r="AM32" i="13"/>
  <c r="AO32" i="13" s="1"/>
  <c r="AP32" i="13" s="1"/>
  <c r="AM44" i="13"/>
  <c r="AM26" i="13"/>
  <c r="AO26" i="13" s="1"/>
  <c r="AP26" i="13" s="1"/>
  <c r="AM39" i="13"/>
  <c r="AO39" i="13" s="1"/>
  <c r="AP39" i="13" s="1"/>
  <c r="AM42" i="13"/>
  <c r="AM46" i="13"/>
  <c r="AM35" i="13"/>
  <c r="AO35" i="13" s="1"/>
  <c r="AP35" i="13" s="1"/>
  <c r="AM30" i="13"/>
  <c r="AO30" i="13" s="1"/>
  <c r="AP30" i="13" s="1"/>
  <c r="AM22" i="13"/>
  <c r="AO22" i="13" s="1"/>
  <c r="AP22" i="13" s="1"/>
  <c r="AM37" i="13"/>
  <c r="AO37" i="13" s="1"/>
  <c r="AP37" i="13" s="1"/>
  <c r="AM50" i="13"/>
  <c r="AM25" i="13"/>
  <c r="AO25" i="13" s="1"/>
  <c r="AP25" i="13" s="1"/>
  <c r="AM43" i="13"/>
  <c r="AM23" i="13"/>
  <c r="AO23" i="13" s="1"/>
  <c r="AP23" i="13" s="1"/>
  <c r="AM24" i="13"/>
  <c r="AO24" i="13" s="1"/>
  <c r="AP24" i="13" s="1"/>
  <c r="AM36" i="13"/>
  <c r="AO36" i="13" s="1"/>
  <c r="AP36" i="13" s="1"/>
  <c r="AM51" i="13"/>
  <c r="AM20" i="13"/>
  <c r="AO20" i="13" s="1"/>
  <c r="AP20" i="13" s="1"/>
  <c r="AM29" i="13"/>
  <c r="AO29" i="13" s="1"/>
  <c r="AP29" i="13" s="1"/>
  <c r="AM33" i="13"/>
  <c r="AO33" i="13" s="1"/>
  <c r="AP33" i="13" s="1"/>
  <c r="T54" i="13"/>
  <c r="U54" i="13"/>
  <c r="V54" i="13" s="1"/>
  <c r="L53" i="13"/>
  <c r="M53" i="13"/>
  <c r="N53" i="13" s="1"/>
  <c r="AR56" i="13"/>
  <c r="AS56" i="13"/>
  <c r="M54" i="13"/>
  <c r="N54" i="13" s="1"/>
  <c r="L54" i="13"/>
  <c r="AK55" i="13"/>
  <c r="AL55" i="13" s="1"/>
  <c r="AJ55" i="13"/>
  <c r="U55" i="13"/>
  <c r="V55" i="13" s="1"/>
  <c r="T55" i="13"/>
  <c r="L55" i="13"/>
  <c r="M55" i="13"/>
  <c r="N55" i="13" s="1"/>
  <c r="AJ57" i="13"/>
  <c r="AK57" i="13"/>
  <c r="AL57" i="13" s="1"/>
  <c r="E55" i="13"/>
  <c r="F55" i="13" s="1"/>
  <c r="D55" i="13"/>
  <c r="L57" i="13"/>
  <c r="M57" i="13"/>
  <c r="N57" i="13" s="1"/>
  <c r="AJ54" i="13"/>
  <c r="AK54" i="13"/>
  <c r="AL54" i="13" s="1"/>
  <c r="AC53" i="13"/>
  <c r="AD53" i="13" s="1"/>
  <c r="AB53" i="13"/>
  <c r="D57" i="13"/>
  <c r="E57" i="13"/>
  <c r="F57" i="13" s="1"/>
  <c r="T53" i="13"/>
  <c r="U53" i="13"/>
  <c r="V53" i="13" s="1"/>
  <c r="AJ53" i="13"/>
  <c r="AK53" i="13"/>
  <c r="AL53" i="13" s="1"/>
  <c r="AB54" i="13"/>
  <c r="AC54" i="13"/>
  <c r="AD54" i="13" s="1"/>
  <c r="D53" i="13"/>
  <c r="E53" i="13"/>
  <c r="F53" i="13" s="1"/>
  <c r="AS57" i="13"/>
  <c r="AR57" i="13"/>
  <c r="AJ56" i="13"/>
  <c r="AK56" i="13"/>
  <c r="AL56" i="13" s="1"/>
  <c r="U56" i="13"/>
  <c r="V56" i="13" s="1"/>
  <c r="T56" i="13"/>
  <c r="AB55" i="13"/>
  <c r="AC55" i="13"/>
  <c r="AD55" i="13" s="1"/>
  <c r="D56" i="13"/>
  <c r="E56" i="13"/>
  <c r="F56" i="13" s="1"/>
  <c r="AR53" i="13"/>
  <c r="AS53" i="13"/>
  <c r="W44" i="13"/>
  <c r="W57" i="13"/>
  <c r="AU57" i="13"/>
  <c r="AU56" i="13"/>
  <c r="AE56" i="13"/>
  <c r="W56" i="13"/>
  <c r="AU55" i="13"/>
  <c r="G57" i="13"/>
  <c r="G56" i="13"/>
  <c r="AE57" i="13"/>
  <c r="G55" i="13"/>
  <c r="W55" i="13"/>
  <c r="AE55" i="13"/>
  <c r="AE53" i="13"/>
  <c r="AU53" i="13"/>
  <c r="G54" i="13"/>
  <c r="G53" i="13"/>
  <c r="AU54" i="13"/>
  <c r="AE54" i="13"/>
  <c r="W53" i="13"/>
  <c r="W54" i="13"/>
  <c r="G52" i="13"/>
  <c r="AU28" i="13"/>
  <c r="AW28" i="13" s="1"/>
  <c r="AX28" i="13" s="1"/>
  <c r="W34" i="13"/>
  <c r="Y34" i="13" s="1"/>
  <c r="Z34" i="13" s="1"/>
  <c r="AE28" i="13"/>
  <c r="AG28" i="13" s="1"/>
  <c r="AH28" i="13" s="1"/>
  <c r="AU21" i="13"/>
  <c r="AW21" i="13" s="1"/>
  <c r="AX21" i="13" s="1"/>
  <c r="AE47" i="13"/>
  <c r="G39" i="13"/>
  <c r="I39" i="13" s="1"/>
  <c r="J39" i="13" s="1"/>
  <c r="AE21" i="13"/>
  <c r="AG21" i="13" s="1"/>
  <c r="AH21" i="13" s="1"/>
  <c r="AU51" i="13"/>
  <c r="AW51" i="13" s="1"/>
  <c r="AX51" i="13" s="1"/>
  <c r="G23" i="13"/>
  <c r="I23" i="13" s="1"/>
  <c r="J23" i="13" s="1"/>
  <c r="G30" i="13"/>
  <c r="I30" i="13" s="1"/>
  <c r="J30" i="13" s="1"/>
  <c r="AE41" i="13"/>
  <c r="AG41" i="13" s="1"/>
  <c r="AH41" i="13" s="1"/>
  <c r="G22" i="13"/>
  <c r="I22" i="13" s="1"/>
  <c r="J22" i="13" s="1"/>
  <c r="W33" i="13"/>
  <c r="Y33" i="13" s="1"/>
  <c r="Z33" i="13" s="1"/>
  <c r="AE45" i="13"/>
  <c r="AU36" i="13"/>
  <c r="AW36" i="13" s="1"/>
  <c r="AX36" i="13" s="1"/>
  <c r="W28" i="13"/>
  <c r="Y28" i="13" s="1"/>
  <c r="Z28" i="13" s="1"/>
  <c r="W38" i="13"/>
  <c r="Y38" i="13" s="1"/>
  <c r="Z38" i="13" s="1"/>
  <c r="AE48" i="13"/>
  <c r="G27" i="13"/>
  <c r="I27" i="13" s="1"/>
  <c r="J27" i="13" s="1"/>
  <c r="G44" i="13"/>
  <c r="G29" i="13"/>
  <c r="I29" i="13" s="1"/>
  <c r="J29" i="13" s="1"/>
  <c r="W25" i="13"/>
  <c r="Y25" i="13" s="1"/>
  <c r="Z25" i="13" s="1"/>
  <c r="W47" i="13"/>
  <c r="AE52" i="13"/>
  <c r="AG52" i="13" s="1"/>
  <c r="AH52" i="13" s="1"/>
  <c r="AE37" i="13"/>
  <c r="AG37" i="13" s="1"/>
  <c r="AH37" i="13" s="1"/>
  <c r="AE26" i="13"/>
  <c r="AG26" i="13" s="1"/>
  <c r="AH26" i="13" s="1"/>
  <c r="AU22" i="13"/>
  <c r="AW22" i="13" s="1"/>
  <c r="AX22" i="13" s="1"/>
  <c r="AE25" i="13"/>
  <c r="AG25" i="13" s="1"/>
  <c r="AH25" i="13" s="1"/>
  <c r="AU50" i="13"/>
  <c r="AW50" i="13" s="1"/>
  <c r="AX50" i="13" s="1"/>
  <c r="G32" i="13"/>
  <c r="I32" i="13" s="1"/>
  <c r="J32" i="13" s="1"/>
  <c r="AU42" i="13"/>
  <c r="AW42" i="13" s="1"/>
  <c r="AX42" i="13" s="1"/>
  <c r="AE36" i="13"/>
  <c r="AG36" i="13" s="1"/>
  <c r="AH36" i="13" s="1"/>
  <c r="AE24" i="13"/>
  <c r="AG24" i="13" s="1"/>
  <c r="AH24" i="13" s="1"/>
  <c r="AU31" i="13"/>
  <c r="AW31" i="13" s="1"/>
  <c r="AX31" i="13" s="1"/>
  <c r="AE44" i="13"/>
  <c r="AU23" i="13"/>
  <c r="AW23" i="13" s="1"/>
  <c r="AX23" i="13" s="1"/>
  <c r="AU48" i="13"/>
  <c r="AW48" i="13" s="1"/>
  <c r="AX48" i="13" s="1"/>
  <c r="AE31" i="13"/>
  <c r="AG31" i="13" s="1"/>
  <c r="AH31" i="13" s="1"/>
  <c r="AU30" i="13"/>
  <c r="AW30" i="13" s="1"/>
  <c r="AX30" i="13" s="1"/>
  <c r="G35" i="13"/>
  <c r="I35" i="13" s="1"/>
  <c r="J35" i="13" s="1"/>
  <c r="AU39" i="13"/>
  <c r="AW39" i="13" s="1"/>
  <c r="AX39" i="13" s="1"/>
  <c r="AU43" i="13"/>
  <c r="AW43" i="13" s="1"/>
  <c r="AX43" i="13" s="1"/>
  <c r="W30" i="13"/>
  <c r="Y30" i="13" s="1"/>
  <c r="Z30" i="13" s="1"/>
  <c r="W32" i="13"/>
  <c r="Y32" i="13" s="1"/>
  <c r="Z32" i="13" s="1"/>
  <c r="G48" i="13"/>
  <c r="W48" i="13"/>
  <c r="G51" i="13"/>
  <c r="G42" i="13"/>
  <c r="G24" i="13"/>
  <c r="I24" i="13" s="1"/>
  <c r="J24" i="13" s="1"/>
  <c r="W50" i="13"/>
  <c r="W31" i="13"/>
  <c r="Y31" i="13" s="1"/>
  <c r="Z31" i="13" s="1"/>
  <c r="G33" i="13"/>
  <c r="I33" i="13" s="1"/>
  <c r="J33" i="13" s="1"/>
  <c r="AE50" i="13"/>
  <c r="AE39" i="13"/>
  <c r="AG39" i="13" s="1"/>
  <c r="AH39" i="13" s="1"/>
  <c r="AU38" i="13"/>
  <c r="AW38" i="13" s="1"/>
  <c r="AX38" i="13" s="1"/>
  <c r="AE42" i="13"/>
  <c r="AG42" i="13" s="1"/>
  <c r="AH42" i="13" s="1"/>
  <c r="G20" i="13"/>
  <c r="I20" i="13" s="1"/>
  <c r="J20" i="13" s="1"/>
  <c r="AU29" i="13"/>
  <c r="AW29" i="13" s="1"/>
  <c r="AX29" i="13" s="1"/>
  <c r="AE29" i="13"/>
  <c r="AG29" i="13" s="1"/>
  <c r="AH29" i="13" s="1"/>
  <c r="AE23" i="13"/>
  <c r="AG23" i="13" s="1"/>
  <c r="AH23" i="13" s="1"/>
  <c r="W52" i="13"/>
  <c r="W42" i="13"/>
  <c r="AU26" i="13"/>
  <c r="AW26" i="13" s="1"/>
  <c r="AX26" i="13" s="1"/>
  <c r="AU52" i="13"/>
  <c r="AW52" i="13" s="1"/>
  <c r="AX52" i="13" s="1"/>
  <c r="AU44" i="13"/>
  <c r="AW44" i="13" s="1"/>
  <c r="AX44" i="13" s="1"/>
  <c r="W37" i="13"/>
  <c r="Y37" i="13" s="1"/>
  <c r="Z37" i="13" s="1"/>
  <c r="W45" i="13"/>
  <c r="AE51" i="13"/>
  <c r="AG51" i="13" s="1"/>
  <c r="AH51" i="13" s="1"/>
  <c r="AE27" i="13"/>
  <c r="AG27" i="13" s="1"/>
  <c r="AH27" i="13" s="1"/>
  <c r="AE43" i="13"/>
  <c r="AE40" i="13"/>
  <c r="AG40" i="13" s="1"/>
  <c r="AH40" i="13" s="1"/>
  <c r="G36" i="13"/>
  <c r="I36" i="13" s="1"/>
  <c r="J36" i="13" s="1"/>
  <c r="G28" i="13"/>
  <c r="I28" i="13" s="1"/>
  <c r="J28" i="13" s="1"/>
  <c r="AU37" i="13"/>
  <c r="AW37" i="13" s="1"/>
  <c r="AX37" i="13" s="1"/>
  <c r="AU34" i="13"/>
  <c r="AW34" i="13" s="1"/>
  <c r="AX34" i="13" s="1"/>
  <c r="W26" i="13"/>
  <c r="Y26" i="13" s="1"/>
  <c r="Z26" i="13" s="1"/>
  <c r="W49" i="13"/>
  <c r="AU45" i="13"/>
  <c r="AW45" i="13" s="1"/>
  <c r="AX45" i="13" s="1"/>
  <c r="G38" i="13"/>
  <c r="I38" i="13" s="1"/>
  <c r="J38" i="13" s="1"/>
  <c r="W51" i="13"/>
  <c r="W43" i="13"/>
  <c r="AU49" i="13"/>
  <c r="AW49" i="13" s="1"/>
  <c r="AX49" i="13" s="1"/>
  <c r="G50" i="13"/>
  <c r="W29" i="13"/>
  <c r="Y29" i="13" s="1"/>
  <c r="Z29" i="13" s="1"/>
  <c r="AE34" i="13"/>
  <c r="AG34" i="13" s="1"/>
  <c r="AH34" i="13" s="1"/>
  <c r="AE22" i="13"/>
  <c r="AG22" i="13" s="1"/>
  <c r="AH22" i="13" s="1"/>
  <c r="G46" i="13"/>
  <c r="G43" i="13"/>
  <c r="G40" i="13"/>
  <c r="I40" i="13" s="1"/>
  <c r="J40" i="13" s="1"/>
  <c r="W39" i="13"/>
  <c r="Y39" i="13" s="1"/>
  <c r="Z39" i="13" s="1"/>
  <c r="W41" i="13"/>
  <c r="W21" i="13"/>
  <c r="Y21" i="13" s="1"/>
  <c r="Z21" i="13" s="1"/>
  <c r="AE20" i="13"/>
  <c r="AG20" i="13" s="1"/>
  <c r="AH20" i="13" s="1"/>
  <c r="AE30" i="13"/>
  <c r="AG30" i="13" s="1"/>
  <c r="AH30" i="13" s="1"/>
  <c r="W46" i="13"/>
  <c r="AU47" i="13"/>
  <c r="AW47" i="13" s="1"/>
  <c r="AX47" i="13" s="1"/>
  <c r="W40" i="13"/>
  <c r="Y40" i="13" s="1"/>
  <c r="Z40" i="13" s="1"/>
  <c r="AU46" i="13"/>
  <c r="AW46" i="13" s="1"/>
  <c r="AX46" i="13" s="1"/>
  <c r="G26" i="13"/>
  <c r="I26" i="13" s="1"/>
  <c r="J26" i="13" s="1"/>
  <c r="AU35" i="13"/>
  <c r="AW35" i="13" s="1"/>
  <c r="AX35" i="13" s="1"/>
  <c r="AU27" i="13"/>
  <c r="AW27" i="13" s="1"/>
  <c r="AX27" i="13" s="1"/>
  <c r="AE33" i="13"/>
  <c r="AG33" i="13" s="1"/>
  <c r="AH33" i="13" s="1"/>
  <c r="W35" i="13"/>
  <c r="Y35" i="13" s="1"/>
  <c r="Z35" i="13" s="1"/>
  <c r="AE49" i="13"/>
  <c r="W27" i="13"/>
  <c r="Y27" i="13" s="1"/>
  <c r="Z27" i="13" s="1"/>
  <c r="AU41" i="13"/>
  <c r="AW41" i="13" s="1"/>
  <c r="AX41" i="13" s="1"/>
  <c r="W22" i="13"/>
  <c r="Y22" i="13" s="1"/>
  <c r="Z22" i="13" s="1"/>
  <c r="AE35" i="13"/>
  <c r="AG35" i="13" s="1"/>
  <c r="AH35" i="13" s="1"/>
  <c r="AE32" i="13"/>
  <c r="AG32" i="13" s="1"/>
  <c r="AH32" i="13" s="1"/>
  <c r="G25" i="13"/>
  <c r="I25" i="13" s="1"/>
  <c r="J25" i="13" s="1"/>
  <c r="AE46" i="13"/>
  <c r="W23" i="13"/>
  <c r="Y23" i="13" s="1"/>
  <c r="Z23" i="13" s="1"/>
  <c r="G34" i="13"/>
  <c r="I34" i="13" s="1"/>
  <c r="J34" i="13" s="1"/>
  <c r="G31" i="13"/>
  <c r="I31" i="13" s="1"/>
  <c r="J31" i="13" s="1"/>
  <c r="W36" i="13"/>
  <c r="Y36" i="13" s="1"/>
  <c r="Z36" i="13" s="1"/>
  <c r="G49" i="13"/>
  <c r="W20" i="13"/>
  <c r="Y20" i="13" s="1"/>
  <c r="Z20" i="13" s="1"/>
  <c r="G47" i="13"/>
  <c r="AE38" i="13"/>
  <c r="AG38" i="13" s="1"/>
  <c r="AH38" i="13" s="1"/>
  <c r="G37" i="13"/>
  <c r="I37" i="13" s="1"/>
  <c r="J37" i="13" s="1"/>
  <c r="AU33" i="13"/>
  <c r="AW33" i="13" s="1"/>
  <c r="AX33" i="13" s="1"/>
  <c r="G41" i="13"/>
  <c r="G21" i="13"/>
  <c r="I21" i="13" s="1"/>
  <c r="J21" i="13" s="1"/>
  <c r="AU25" i="13"/>
  <c r="AW25" i="13" s="1"/>
  <c r="AX25" i="13" s="1"/>
  <c r="G45" i="13"/>
  <c r="AU32" i="13"/>
  <c r="AW32" i="13" s="1"/>
  <c r="AX32" i="13" s="1"/>
  <c r="AU20" i="13"/>
  <c r="AW20" i="13" s="1"/>
  <c r="AX20" i="13" s="1"/>
  <c r="W24" i="13"/>
  <c r="Y24" i="13" s="1"/>
  <c r="Z24" i="13" s="1"/>
  <c r="AU24" i="13"/>
  <c r="AW24" i="13" s="1"/>
  <c r="AX24" i="13" s="1"/>
  <c r="AU40" i="13"/>
  <c r="AW40" i="13" s="1"/>
  <c r="AX40" i="13" s="1"/>
  <c r="T42" i="13"/>
  <c r="V42" i="13"/>
  <c r="T46" i="13"/>
  <c r="V46" i="13"/>
  <c r="D37" i="13"/>
  <c r="F37" i="13"/>
  <c r="D38" i="13"/>
  <c r="F38" i="13"/>
  <c r="D26" i="13"/>
  <c r="F26" i="13"/>
  <c r="AR6" i="13"/>
  <c r="AR52" i="13"/>
  <c r="AR44" i="13"/>
  <c r="AJ28" i="13"/>
  <c r="AL28" i="13"/>
  <c r="AJ27" i="13"/>
  <c r="AL27" i="13"/>
  <c r="AJ48" i="13"/>
  <c r="AL48" i="13"/>
  <c r="T36" i="13"/>
  <c r="V36" i="13"/>
  <c r="T25" i="13"/>
  <c r="V25" i="13"/>
  <c r="T35" i="13"/>
  <c r="V35" i="13"/>
  <c r="AR35" i="13"/>
  <c r="AR31" i="13"/>
  <c r="AB33" i="13"/>
  <c r="AD33" i="13"/>
  <c r="AB32" i="13"/>
  <c r="AD32" i="13"/>
  <c r="D48" i="13"/>
  <c r="F48" i="13"/>
  <c r="D42" i="13"/>
  <c r="F42" i="13"/>
  <c r="L26" i="13"/>
  <c r="N26" i="13"/>
  <c r="L24" i="13"/>
  <c r="N24" i="13"/>
  <c r="L32" i="13"/>
  <c r="N32" i="13"/>
  <c r="T52" i="13"/>
  <c r="V52" i="13"/>
  <c r="AB51" i="13"/>
  <c r="AD51" i="13"/>
  <c r="AB45" i="13"/>
  <c r="AD45" i="13"/>
  <c r="AB47" i="13"/>
  <c r="AD47" i="13"/>
  <c r="AB43" i="13"/>
  <c r="AD43" i="13"/>
  <c r="AR47" i="13"/>
  <c r="AJ26" i="13"/>
  <c r="AL26" i="13"/>
  <c r="AJ25" i="13"/>
  <c r="AL25" i="13"/>
  <c r="AJ42" i="13"/>
  <c r="AL42" i="13"/>
  <c r="AJ45" i="13"/>
  <c r="AL45" i="13"/>
  <c r="AJ51" i="13"/>
  <c r="AL51" i="13"/>
  <c r="T40" i="13"/>
  <c r="V40" i="13"/>
  <c r="T34" i="13"/>
  <c r="V34" i="13"/>
  <c r="AR32" i="13"/>
  <c r="AR29" i="13"/>
  <c r="AB31" i="13"/>
  <c r="AD31" i="13"/>
  <c r="AB30" i="13"/>
  <c r="AD30" i="13"/>
  <c r="L30" i="13"/>
  <c r="N30" i="13"/>
  <c r="L23" i="13"/>
  <c r="N23" i="13"/>
  <c r="L31" i="13"/>
  <c r="N31" i="13"/>
  <c r="T41" i="13"/>
  <c r="V41" i="13"/>
  <c r="AB6" i="13"/>
  <c r="D31" i="13"/>
  <c r="F31" i="13"/>
  <c r="D30" i="13"/>
  <c r="F30" i="13"/>
  <c r="AJ40" i="13"/>
  <c r="AL40" i="13"/>
  <c r="AJ24" i="13"/>
  <c r="AL24" i="13"/>
  <c r="AJ39" i="13"/>
  <c r="AL39" i="13"/>
  <c r="AJ23" i="13"/>
  <c r="AL23" i="13"/>
  <c r="AJ46" i="13"/>
  <c r="AL46" i="13"/>
  <c r="AJ6" i="13"/>
  <c r="T23" i="13"/>
  <c r="V23" i="13"/>
  <c r="T33" i="13"/>
  <c r="V33" i="13"/>
  <c r="T24" i="13"/>
  <c r="V24" i="13"/>
  <c r="T31" i="13"/>
  <c r="V31" i="13"/>
  <c r="AR30" i="13"/>
  <c r="AR34" i="13"/>
  <c r="AR26" i="13"/>
  <c r="AB37" i="13"/>
  <c r="AD37" i="13"/>
  <c r="AB36" i="13"/>
  <c r="AD36" i="13"/>
  <c r="D47" i="13"/>
  <c r="F47" i="13"/>
  <c r="D50" i="13"/>
  <c r="F50" i="13"/>
  <c r="L25" i="13"/>
  <c r="N25" i="13"/>
  <c r="L27" i="13"/>
  <c r="N27" i="13"/>
  <c r="L49" i="13"/>
  <c r="N49" i="13"/>
  <c r="L52" i="13"/>
  <c r="N52" i="13"/>
  <c r="D6" i="13"/>
  <c r="T47" i="13"/>
  <c r="V47" i="13"/>
  <c r="AB49" i="13"/>
  <c r="AD49" i="13"/>
  <c r="D29" i="13"/>
  <c r="F29" i="13"/>
  <c r="D28" i="13"/>
  <c r="F28" i="13"/>
  <c r="D35" i="13"/>
  <c r="F35" i="13"/>
  <c r="AR45" i="13"/>
  <c r="AJ38" i="13"/>
  <c r="AL38" i="13"/>
  <c r="AJ22" i="13"/>
  <c r="AL22" i="13"/>
  <c r="AJ37" i="13"/>
  <c r="AL37" i="13"/>
  <c r="AJ21" i="13"/>
  <c r="AL21" i="13"/>
  <c r="AJ49" i="13"/>
  <c r="AL49" i="13"/>
  <c r="T30" i="13"/>
  <c r="V30" i="13"/>
  <c r="T29" i="13"/>
  <c r="V29" i="13"/>
  <c r="AR27" i="13"/>
  <c r="AR25" i="13"/>
  <c r="AR40" i="13"/>
  <c r="AB35" i="13"/>
  <c r="AD35" i="13"/>
  <c r="AB26" i="13"/>
  <c r="AD26" i="13"/>
  <c r="D41" i="13"/>
  <c r="F41" i="13"/>
  <c r="D43" i="13"/>
  <c r="F43" i="13"/>
  <c r="D49" i="13"/>
  <c r="F49" i="13"/>
  <c r="L28" i="13"/>
  <c r="N28" i="13"/>
  <c r="L22" i="13"/>
  <c r="N22" i="13"/>
  <c r="L51" i="13"/>
  <c r="N51" i="13"/>
  <c r="T49" i="13"/>
  <c r="V49" i="13"/>
  <c r="AB52" i="13"/>
  <c r="AD52" i="13"/>
  <c r="AB42" i="13"/>
  <c r="AD42" i="13"/>
  <c r="AB41" i="13"/>
  <c r="AD41" i="13"/>
  <c r="AB46" i="13"/>
  <c r="AD46" i="13"/>
  <c r="D34" i="13"/>
  <c r="F34" i="13"/>
  <c r="D33" i="13"/>
  <c r="F33" i="13"/>
  <c r="D25" i="13"/>
  <c r="F25" i="13"/>
  <c r="AR50" i="13"/>
  <c r="AR42" i="13"/>
  <c r="AR48" i="13"/>
  <c r="AR51" i="13"/>
  <c r="L6" i="13"/>
  <c r="AJ36" i="13"/>
  <c r="AL36" i="13"/>
  <c r="AJ35" i="13"/>
  <c r="AL35" i="13"/>
  <c r="AJ43" i="13"/>
  <c r="AL43" i="13"/>
  <c r="AJ52" i="13"/>
  <c r="AL52" i="13"/>
  <c r="T28" i="13"/>
  <c r="V28" i="13"/>
  <c r="T27" i="13"/>
  <c r="V27" i="13"/>
  <c r="AR24" i="13"/>
  <c r="AR39" i="13"/>
  <c r="AR23" i="13"/>
  <c r="AR38" i="13"/>
  <c r="AB25" i="13"/>
  <c r="AD25" i="13"/>
  <c r="AB40" i="13"/>
  <c r="AD40" i="13"/>
  <c r="AB24" i="13"/>
  <c r="AD24" i="13"/>
  <c r="L36" i="13"/>
  <c r="N36" i="13"/>
  <c r="L33" i="13"/>
  <c r="N33" i="13"/>
  <c r="L42" i="13"/>
  <c r="N42" i="13"/>
  <c r="T45" i="13"/>
  <c r="V45" i="13"/>
  <c r="T48" i="13"/>
  <c r="V48" i="13"/>
  <c r="D40" i="13"/>
  <c r="F40" i="13"/>
  <c r="D24" i="13"/>
  <c r="F24" i="13"/>
  <c r="D27" i="13"/>
  <c r="F27" i="13"/>
  <c r="AR43" i="13"/>
  <c r="AJ34" i="13"/>
  <c r="AL34" i="13"/>
  <c r="AJ33" i="13"/>
  <c r="AL33" i="13"/>
  <c r="AJ47" i="13"/>
  <c r="AL47" i="13"/>
  <c r="T32" i="13"/>
  <c r="V32" i="13"/>
  <c r="T26" i="13"/>
  <c r="V26" i="13"/>
  <c r="AR22" i="13"/>
  <c r="AR37" i="13"/>
  <c r="AB23" i="13"/>
  <c r="AD23" i="13"/>
  <c r="AB38" i="13"/>
  <c r="AD38" i="13"/>
  <c r="AB22" i="13"/>
  <c r="AD22" i="13"/>
  <c r="D44" i="13"/>
  <c r="F44" i="13"/>
  <c r="D45" i="13"/>
  <c r="F45" i="13"/>
  <c r="L34" i="13"/>
  <c r="N34" i="13"/>
  <c r="L38" i="13"/>
  <c r="N38" i="13"/>
  <c r="L40" i="13"/>
  <c r="N40" i="13"/>
  <c r="L37" i="13"/>
  <c r="N37" i="13"/>
  <c r="L46" i="13"/>
  <c r="N46" i="13"/>
  <c r="T43" i="13"/>
  <c r="V43" i="13"/>
  <c r="T44" i="13"/>
  <c r="V44" i="13"/>
  <c r="T51" i="13"/>
  <c r="V51" i="13"/>
  <c r="T50" i="13"/>
  <c r="V50" i="13"/>
  <c r="AB50" i="13"/>
  <c r="AD50" i="13"/>
  <c r="D23" i="13"/>
  <c r="F23" i="13"/>
  <c r="D36" i="13"/>
  <c r="F36" i="13"/>
  <c r="D22" i="13"/>
  <c r="F22" i="13"/>
  <c r="D39" i="13"/>
  <c r="F39" i="13"/>
  <c r="AR41" i="13"/>
  <c r="AR46" i="13"/>
  <c r="AJ32" i="13"/>
  <c r="AL32" i="13"/>
  <c r="AJ31" i="13"/>
  <c r="AL31" i="13"/>
  <c r="AJ41" i="13"/>
  <c r="AL41" i="13"/>
  <c r="AJ50" i="13"/>
  <c r="AL50" i="13"/>
  <c r="T22" i="13"/>
  <c r="V22" i="13"/>
  <c r="T39" i="13"/>
  <c r="V39" i="13"/>
  <c r="AR36" i="13"/>
  <c r="AR28" i="13"/>
  <c r="AB39" i="13"/>
  <c r="AD39" i="13"/>
  <c r="AB29" i="13"/>
  <c r="AD29" i="13"/>
  <c r="AB28" i="13"/>
  <c r="AD28" i="13"/>
  <c r="D51" i="13"/>
  <c r="F51" i="13"/>
  <c r="L50" i="13"/>
  <c r="N50" i="13"/>
  <c r="AB44" i="13"/>
  <c r="AD44" i="13"/>
  <c r="AB48" i="13"/>
  <c r="AD48" i="13"/>
  <c r="D32" i="13"/>
  <c r="F32" i="13"/>
  <c r="AR49" i="13"/>
  <c r="AJ30" i="13"/>
  <c r="AL30" i="13"/>
  <c r="AJ29" i="13"/>
  <c r="AL29" i="13"/>
  <c r="AJ44" i="13"/>
  <c r="AL44" i="13"/>
  <c r="T38" i="13"/>
  <c r="V38" i="13"/>
  <c r="T37" i="13"/>
  <c r="V37" i="13"/>
  <c r="AR33" i="13"/>
  <c r="AB27" i="13"/>
  <c r="AD27" i="13"/>
  <c r="AB34" i="13"/>
  <c r="AD34" i="13"/>
  <c r="D52" i="13"/>
  <c r="F52" i="13"/>
  <c r="D46" i="13"/>
  <c r="F46" i="13"/>
  <c r="L29" i="13"/>
  <c r="N29" i="13"/>
  <c r="L35" i="13"/>
  <c r="N35" i="13"/>
  <c r="L39" i="13"/>
  <c r="N39" i="13"/>
  <c r="L44" i="13"/>
  <c r="N44" i="13"/>
  <c r="L45" i="13"/>
  <c r="N45" i="13"/>
  <c r="L41" i="13"/>
  <c r="N41" i="13"/>
  <c r="L47" i="13"/>
  <c r="N47" i="13"/>
  <c r="L48" i="13"/>
  <c r="N48" i="13"/>
  <c r="L43" i="13"/>
  <c r="N43" i="13"/>
  <c r="G8" i="26" l="1"/>
  <c r="G7" i="26"/>
  <c r="G6" i="26"/>
  <c r="G5" i="26"/>
  <c r="BG9" i="13"/>
  <c r="BH9" i="13" s="1"/>
  <c r="BF9" i="13"/>
  <c r="BG6" i="13"/>
  <c r="BH6" i="13" s="1"/>
  <c r="BF6" i="13"/>
  <c r="BG7" i="13"/>
  <c r="BH7" i="13" s="1"/>
  <c r="BF7" i="13"/>
  <c r="BG8" i="13"/>
  <c r="BH8" i="13" s="1"/>
  <c r="BF8" i="13"/>
  <c r="BG11" i="13"/>
  <c r="BH11" i="13" s="1"/>
  <c r="BF11" i="13"/>
  <c r="BG12" i="13"/>
  <c r="BH12" i="13" s="1"/>
  <c r="BF12" i="13"/>
  <c r="BG10" i="13"/>
  <c r="BH10" i="13" s="1"/>
  <c r="BF10" i="13"/>
  <c r="AT45" i="13"/>
  <c r="AT35" i="13"/>
  <c r="AT49" i="13"/>
  <c r="AT39" i="13"/>
  <c r="AT24" i="13"/>
  <c r="AT52" i="13"/>
  <c r="AT46" i="13"/>
  <c r="AT30" i="13"/>
  <c r="AT44" i="13"/>
  <c r="AT50" i="13"/>
  <c r="AT31" i="13"/>
  <c r="AT120" i="13"/>
  <c r="AT71" i="13"/>
  <c r="AT61" i="13"/>
  <c r="BG118" i="13"/>
  <c r="BH118" i="13" s="1"/>
  <c r="AT57" i="13"/>
  <c r="AT128" i="13"/>
  <c r="AT77" i="13"/>
  <c r="AT94" i="13"/>
  <c r="AT93" i="13"/>
  <c r="AT81" i="13"/>
  <c r="AT110" i="13"/>
  <c r="AT82" i="13"/>
  <c r="AT108" i="13"/>
  <c r="BG110" i="13"/>
  <c r="BH110" i="13" s="1"/>
  <c r="BG134" i="13"/>
  <c r="BH134" i="13" s="1"/>
  <c r="BG126" i="13"/>
  <c r="BH126" i="13" s="1"/>
  <c r="BG111" i="13"/>
  <c r="BH111" i="13" s="1"/>
  <c r="BG36" i="13"/>
  <c r="BH36" i="13" s="1"/>
  <c r="BG41" i="13"/>
  <c r="BH41" i="13" s="1"/>
  <c r="BG89" i="13"/>
  <c r="BH89" i="13" s="1"/>
  <c r="BG81" i="13"/>
  <c r="BH81" i="13" s="1"/>
  <c r="BG73" i="13"/>
  <c r="BH73" i="13" s="1"/>
  <c r="BG65" i="13"/>
  <c r="BH65" i="13" s="1"/>
  <c r="BG57" i="13"/>
  <c r="BH57" i="13" s="1"/>
  <c r="BG49" i="13"/>
  <c r="BH49" i="13" s="1"/>
  <c r="AT55" i="13"/>
  <c r="AT92" i="13"/>
  <c r="AT125" i="13"/>
  <c r="BG101" i="13"/>
  <c r="BH101" i="13" s="1"/>
  <c r="BG90" i="13"/>
  <c r="BH90" i="13" s="1"/>
  <c r="BG74" i="13"/>
  <c r="BH74" i="13" s="1"/>
  <c r="BG58" i="13"/>
  <c r="BH58" i="13" s="1"/>
  <c r="AT37" i="13"/>
  <c r="AT66" i="13"/>
  <c r="AT87" i="13"/>
  <c r="AT123" i="13"/>
  <c r="AT126" i="13"/>
  <c r="AT76" i="13"/>
  <c r="AT85" i="13"/>
  <c r="AT106" i="13"/>
  <c r="AT67" i="13"/>
  <c r="AT112" i="13"/>
  <c r="AT124" i="13"/>
  <c r="AT113" i="13"/>
  <c r="AT133" i="13"/>
  <c r="AT121" i="13"/>
  <c r="AT89" i="13"/>
  <c r="BG102" i="13"/>
  <c r="BH102" i="13" s="1"/>
  <c r="BG133" i="13"/>
  <c r="BH133" i="13" s="1"/>
  <c r="BG125" i="13"/>
  <c r="BH125" i="13" s="1"/>
  <c r="BG103" i="13"/>
  <c r="BH103" i="13" s="1"/>
  <c r="BG35" i="13"/>
  <c r="BH35" i="13" s="1"/>
  <c r="BG96" i="13"/>
  <c r="BH96" i="13" s="1"/>
  <c r="BG88" i="13"/>
  <c r="BH88" i="13" s="1"/>
  <c r="BG80" i="13"/>
  <c r="BH80" i="13" s="1"/>
  <c r="BG72" i="13"/>
  <c r="BH72" i="13" s="1"/>
  <c r="BG64" i="13"/>
  <c r="BH64" i="13" s="1"/>
  <c r="BG56" i="13"/>
  <c r="BH56" i="13" s="1"/>
  <c r="BG48" i="13"/>
  <c r="BH48" i="13" s="1"/>
  <c r="BG108" i="13"/>
  <c r="BH108" i="13" s="1"/>
  <c r="AT54" i="13"/>
  <c r="AT116" i="13"/>
  <c r="AT111" i="13"/>
  <c r="AT68" i="13"/>
  <c r="AT102" i="13"/>
  <c r="AT109" i="13"/>
  <c r="AT60" i="13"/>
  <c r="AT65" i="13"/>
  <c r="AT122" i="13"/>
  <c r="AT115" i="13"/>
  <c r="AT96" i="13"/>
  <c r="AT129" i="13"/>
  <c r="AT78" i="13"/>
  <c r="BG33" i="13"/>
  <c r="BH33" i="13" s="1"/>
  <c r="BG112" i="13"/>
  <c r="BH112" i="13" s="1"/>
  <c r="BG100" i="13"/>
  <c r="BH100" i="13" s="1"/>
  <c r="BG132" i="13"/>
  <c r="BH132" i="13" s="1"/>
  <c r="BG124" i="13"/>
  <c r="BH124" i="13" s="1"/>
  <c r="BG99" i="13"/>
  <c r="BH99" i="13" s="1"/>
  <c r="BG34" i="13"/>
  <c r="BH34" i="13" s="1"/>
  <c r="BG95" i="13"/>
  <c r="BH95" i="13" s="1"/>
  <c r="BG87" i="13"/>
  <c r="BH87" i="13" s="1"/>
  <c r="BG79" i="13"/>
  <c r="BH79" i="13" s="1"/>
  <c r="BG71" i="13"/>
  <c r="BH71" i="13" s="1"/>
  <c r="BG63" i="13"/>
  <c r="BH63" i="13" s="1"/>
  <c r="BG55" i="13"/>
  <c r="BH55" i="13" s="1"/>
  <c r="BG47" i="13"/>
  <c r="BH47" i="13" s="1"/>
  <c r="AT88" i="13"/>
  <c r="BG119" i="13"/>
  <c r="BH119" i="13" s="1"/>
  <c r="AT34" i="13"/>
  <c r="AT90" i="13"/>
  <c r="AT104" i="13"/>
  <c r="BG104" i="13"/>
  <c r="BH104" i="13" s="1"/>
  <c r="BG113" i="13"/>
  <c r="BH113" i="13" s="1"/>
  <c r="BG131" i="13"/>
  <c r="BH131" i="13" s="1"/>
  <c r="BG123" i="13"/>
  <c r="BH123" i="13" s="1"/>
  <c r="BG114" i="13"/>
  <c r="BH114" i="13" s="1"/>
  <c r="BG39" i="13"/>
  <c r="BH39" i="13" s="1"/>
  <c r="BG94" i="13"/>
  <c r="BH94" i="13" s="1"/>
  <c r="BG86" i="13"/>
  <c r="BH86" i="13" s="1"/>
  <c r="BG78" i="13"/>
  <c r="BH78" i="13" s="1"/>
  <c r="BG70" i="13"/>
  <c r="BH70" i="13" s="1"/>
  <c r="BG62" i="13"/>
  <c r="BH62" i="13" s="1"/>
  <c r="BG54" i="13"/>
  <c r="BH54" i="13" s="1"/>
  <c r="BG46" i="13"/>
  <c r="BH46" i="13" s="1"/>
  <c r="AT74" i="13"/>
  <c r="AT70" i="13"/>
  <c r="AT86" i="13"/>
  <c r="AT69" i="13"/>
  <c r="AT80" i="13"/>
  <c r="AT118" i="13"/>
  <c r="AT130" i="13"/>
  <c r="AT64" i="13"/>
  <c r="AT72" i="13"/>
  <c r="AT97" i="13"/>
  <c r="AT73" i="13"/>
  <c r="BG98" i="13"/>
  <c r="BH98" i="13" s="1"/>
  <c r="BG105" i="13"/>
  <c r="BH105" i="13" s="1"/>
  <c r="BG130" i="13"/>
  <c r="BH130" i="13" s="1"/>
  <c r="BG122" i="13"/>
  <c r="BH122" i="13" s="1"/>
  <c r="BG106" i="13"/>
  <c r="BH106" i="13" s="1"/>
  <c r="BG38" i="13"/>
  <c r="BH38" i="13" s="1"/>
  <c r="BG93" i="13"/>
  <c r="BH93" i="13" s="1"/>
  <c r="BG85" i="13"/>
  <c r="BH85" i="13" s="1"/>
  <c r="BG77" i="13"/>
  <c r="BH77" i="13" s="1"/>
  <c r="BG69" i="13"/>
  <c r="BH69" i="13" s="1"/>
  <c r="BG61" i="13"/>
  <c r="BH61" i="13" s="1"/>
  <c r="BG53" i="13"/>
  <c r="BH53" i="13" s="1"/>
  <c r="BG45" i="13"/>
  <c r="BH45" i="13" s="1"/>
  <c r="AT114" i="13"/>
  <c r="AT98" i="13"/>
  <c r="AT63" i="13"/>
  <c r="AT53" i="13"/>
  <c r="AT56" i="13"/>
  <c r="AT59" i="13"/>
  <c r="AT105" i="13"/>
  <c r="AT62" i="13"/>
  <c r="AT100" i="13"/>
  <c r="AT134" i="13"/>
  <c r="AT83" i="13"/>
  <c r="AT119" i="13"/>
  <c r="AT79" i="13"/>
  <c r="BG115" i="13"/>
  <c r="BH115" i="13" s="1"/>
  <c r="BG97" i="13"/>
  <c r="BH97" i="13" s="1"/>
  <c r="BG129" i="13"/>
  <c r="BH129" i="13" s="1"/>
  <c r="BG121" i="13"/>
  <c r="BH121" i="13" s="1"/>
  <c r="BG117" i="13"/>
  <c r="BH117" i="13" s="1"/>
  <c r="BG37" i="13"/>
  <c r="BH37" i="13" s="1"/>
  <c r="BG92" i="13"/>
  <c r="BH92" i="13" s="1"/>
  <c r="BG84" i="13"/>
  <c r="BH84" i="13" s="1"/>
  <c r="BG76" i="13"/>
  <c r="BH76" i="13" s="1"/>
  <c r="BG68" i="13"/>
  <c r="BH68" i="13" s="1"/>
  <c r="BG60" i="13"/>
  <c r="BH60" i="13" s="1"/>
  <c r="BG52" i="13"/>
  <c r="BH52" i="13" s="1"/>
  <c r="BG44" i="13"/>
  <c r="BH44" i="13" s="1"/>
  <c r="BG127" i="13"/>
  <c r="BH127" i="13" s="1"/>
  <c r="BG42" i="13"/>
  <c r="BH42" i="13" s="1"/>
  <c r="BG82" i="13"/>
  <c r="BH82" i="13" s="1"/>
  <c r="BG66" i="13"/>
  <c r="BH66" i="13" s="1"/>
  <c r="BG50" i="13"/>
  <c r="BH50" i="13" s="1"/>
  <c r="AT117" i="13"/>
  <c r="AT28" i="13"/>
  <c r="AT95" i="13"/>
  <c r="AT99" i="13"/>
  <c r="AT101" i="13"/>
  <c r="AT103" i="13"/>
  <c r="AT84" i="13"/>
  <c r="AT91" i="13"/>
  <c r="AT58" i="13"/>
  <c r="AT107" i="13"/>
  <c r="AT132" i="13"/>
  <c r="AT131" i="13"/>
  <c r="AT75" i="13"/>
  <c r="AT127" i="13"/>
  <c r="BG107" i="13"/>
  <c r="BH107" i="13" s="1"/>
  <c r="BG116" i="13"/>
  <c r="BH116" i="13" s="1"/>
  <c r="BG128" i="13"/>
  <c r="BH128" i="13" s="1"/>
  <c r="BG120" i="13"/>
  <c r="BH120" i="13" s="1"/>
  <c r="BG109" i="13"/>
  <c r="BH109" i="13" s="1"/>
  <c r="BG40" i="13"/>
  <c r="BH40" i="13" s="1"/>
  <c r="BG91" i="13"/>
  <c r="BH91" i="13" s="1"/>
  <c r="BG83" i="13"/>
  <c r="BH83" i="13" s="1"/>
  <c r="BG75" i="13"/>
  <c r="BH75" i="13" s="1"/>
  <c r="BG67" i="13"/>
  <c r="BH67" i="13" s="1"/>
  <c r="BG59" i="13"/>
  <c r="BH59" i="13" s="1"/>
  <c r="BG51" i="13"/>
  <c r="BH51" i="13" s="1"/>
  <c r="BG43" i="13"/>
  <c r="BH43" i="13" s="1"/>
  <c r="AT22" i="13"/>
  <c r="AT29" i="13"/>
  <c r="AT27" i="13"/>
  <c r="BG17" i="13"/>
  <c r="BH17" i="13" s="1"/>
  <c r="BG19" i="13"/>
  <c r="BH19" i="13" s="1"/>
  <c r="BG32" i="13"/>
  <c r="BH32" i="13" s="1"/>
  <c r="BG18" i="13"/>
  <c r="BH18" i="13" s="1"/>
  <c r="BG20" i="13"/>
  <c r="BH20" i="13" s="1"/>
  <c r="BG25" i="13"/>
  <c r="BH25" i="13" s="1"/>
  <c r="BG29" i="13"/>
  <c r="BH29" i="13" s="1"/>
  <c r="BG16" i="13"/>
  <c r="BH16" i="13" s="1"/>
  <c r="BG31" i="13"/>
  <c r="BH31" i="13" s="1"/>
  <c r="BG30" i="13"/>
  <c r="BH30" i="13" s="1"/>
  <c r="BG23" i="13"/>
  <c r="BH23" i="13" s="1"/>
  <c r="BG21" i="13"/>
  <c r="BH21" i="13" s="1"/>
  <c r="AS20" i="13"/>
  <c r="BD20" i="13"/>
  <c r="AT23" i="13"/>
  <c r="BG27" i="13"/>
  <c r="BH27" i="13" s="1"/>
  <c r="BG22" i="13"/>
  <c r="BH22" i="13" s="1"/>
  <c r="BG26" i="13"/>
  <c r="BH26" i="13" s="1"/>
  <c r="BG28" i="13"/>
  <c r="BH28" i="13" s="1"/>
  <c r="BG13" i="13"/>
  <c r="BH13" i="13" s="1"/>
  <c r="AS21" i="13"/>
  <c r="BD21" i="13"/>
  <c r="BG24" i="13"/>
  <c r="BH24" i="13" s="1"/>
  <c r="BG15" i="13"/>
  <c r="BH15" i="13" s="1"/>
  <c r="BG14" i="13"/>
  <c r="BH14" i="13" s="1"/>
  <c r="BE5" i="13"/>
  <c r="D20" i="13"/>
  <c r="L21" i="13"/>
  <c r="AV90" i="13"/>
  <c r="AW90" i="13"/>
  <c r="AX90" i="13" s="1"/>
  <c r="AG164" i="13"/>
  <c r="AH164" i="13" s="1"/>
  <c r="AF164" i="13"/>
  <c r="AW176" i="13"/>
  <c r="AX176" i="13" s="1"/>
  <c r="AV176" i="13"/>
  <c r="X70" i="13"/>
  <c r="Y70" i="13"/>
  <c r="Z70" i="13" s="1"/>
  <c r="Y59" i="13"/>
  <c r="Z59" i="13" s="1"/>
  <c r="X59" i="13"/>
  <c r="I173" i="13"/>
  <c r="J173" i="13" s="1"/>
  <c r="H173" i="13"/>
  <c r="AG102" i="13"/>
  <c r="AH102" i="13" s="1"/>
  <c r="AF102" i="13"/>
  <c r="H128" i="13"/>
  <c r="I128" i="13"/>
  <c r="J128" i="13" s="1"/>
  <c r="Y92" i="13"/>
  <c r="Z92" i="13" s="1"/>
  <c r="X92" i="13"/>
  <c r="Y172" i="13"/>
  <c r="Z172" i="13" s="1"/>
  <c r="X172" i="13"/>
  <c r="AO138" i="13"/>
  <c r="AP138" i="13" s="1"/>
  <c r="AN138" i="13"/>
  <c r="AO154" i="13"/>
  <c r="AP154" i="13" s="1"/>
  <c r="AN154" i="13"/>
  <c r="AO149" i="13"/>
  <c r="AP149" i="13" s="1"/>
  <c r="AN149" i="13"/>
  <c r="Q103" i="13"/>
  <c r="R103" i="13" s="1"/>
  <c r="P103" i="13"/>
  <c r="Q74" i="13"/>
  <c r="R74" i="13" s="1"/>
  <c r="P74" i="13"/>
  <c r="AV121" i="13"/>
  <c r="AW121" i="13"/>
  <c r="AX121" i="13" s="1"/>
  <c r="H78" i="13"/>
  <c r="I78" i="13"/>
  <c r="J78" i="13" s="1"/>
  <c r="H175" i="13"/>
  <c r="I175" i="13"/>
  <c r="J175" i="13" s="1"/>
  <c r="AV116" i="13"/>
  <c r="AW116" i="13"/>
  <c r="AX116" i="13" s="1"/>
  <c r="X72" i="13"/>
  <c r="Y72" i="13"/>
  <c r="Z72" i="13" s="1"/>
  <c r="AG142" i="13"/>
  <c r="AH142" i="13" s="1"/>
  <c r="AF142" i="13"/>
  <c r="X147" i="13"/>
  <c r="Y147" i="13"/>
  <c r="Z147" i="13" s="1"/>
  <c r="I169" i="13"/>
  <c r="J169" i="13" s="1"/>
  <c r="H169" i="13"/>
  <c r="Y71" i="13"/>
  <c r="Z71" i="13" s="1"/>
  <c r="X71" i="13"/>
  <c r="I80" i="13"/>
  <c r="J80" i="13" s="1"/>
  <c r="H80" i="13"/>
  <c r="AF171" i="13"/>
  <c r="AG171" i="13"/>
  <c r="AH171" i="13" s="1"/>
  <c r="AW130" i="13"/>
  <c r="AX130" i="13" s="1"/>
  <c r="AV130" i="13"/>
  <c r="AV133" i="13"/>
  <c r="AW133" i="13"/>
  <c r="AX133" i="13" s="1"/>
  <c r="AV88" i="13"/>
  <c r="AW88" i="13"/>
  <c r="AX88" i="13" s="1"/>
  <c r="H126" i="13"/>
  <c r="I126" i="13"/>
  <c r="J126" i="13" s="1"/>
  <c r="AG97" i="13"/>
  <c r="AH97" i="13" s="1"/>
  <c r="AF97" i="13"/>
  <c r="AV160" i="13"/>
  <c r="AW160" i="13"/>
  <c r="AX160" i="13" s="1"/>
  <c r="I84" i="13"/>
  <c r="J84" i="13" s="1"/>
  <c r="H84" i="13"/>
  <c r="Y80" i="13"/>
  <c r="Z80" i="13" s="1"/>
  <c r="X80" i="13"/>
  <c r="AV171" i="13"/>
  <c r="AW171" i="13"/>
  <c r="AX171" i="13" s="1"/>
  <c r="AW138" i="13"/>
  <c r="AX138" i="13" s="1"/>
  <c r="AV138" i="13"/>
  <c r="AF62" i="13"/>
  <c r="AG62" i="13"/>
  <c r="AH62" i="13" s="1"/>
  <c r="I158" i="13"/>
  <c r="J158" i="13" s="1"/>
  <c r="H158" i="13"/>
  <c r="I63" i="13"/>
  <c r="J63" i="13" s="1"/>
  <c r="H63" i="13"/>
  <c r="X73" i="13"/>
  <c r="Y73" i="13"/>
  <c r="Z73" i="13" s="1"/>
  <c r="AF126" i="13"/>
  <c r="AG126" i="13"/>
  <c r="AH126" i="13" s="1"/>
  <c r="AW147" i="13"/>
  <c r="AX147" i="13" s="1"/>
  <c r="AV147" i="13"/>
  <c r="AV80" i="13"/>
  <c r="AW80" i="13"/>
  <c r="AX80" i="13" s="1"/>
  <c r="X60" i="13"/>
  <c r="Y60" i="13"/>
  <c r="Z60" i="13" s="1"/>
  <c r="Y113" i="13"/>
  <c r="Z113" i="13" s="1"/>
  <c r="X113" i="13"/>
  <c r="X109" i="13"/>
  <c r="Y109" i="13"/>
  <c r="Z109" i="13" s="1"/>
  <c r="I161" i="13"/>
  <c r="J161" i="13" s="1"/>
  <c r="H161" i="13"/>
  <c r="AF107" i="13"/>
  <c r="AG107" i="13"/>
  <c r="AH107" i="13" s="1"/>
  <c r="AW67" i="13"/>
  <c r="AX67" i="13" s="1"/>
  <c r="AV67" i="13"/>
  <c r="AG140" i="13"/>
  <c r="AH140" i="13" s="1"/>
  <c r="AF140" i="13"/>
  <c r="H147" i="13"/>
  <c r="I147" i="13"/>
  <c r="J147" i="13" s="1"/>
  <c r="AG129" i="13"/>
  <c r="AH129" i="13" s="1"/>
  <c r="AF129" i="13"/>
  <c r="AG155" i="13"/>
  <c r="AH155" i="13" s="1"/>
  <c r="AF155" i="13"/>
  <c r="AF104" i="13"/>
  <c r="AG104" i="13"/>
  <c r="AH104" i="13" s="1"/>
  <c r="AG103" i="13"/>
  <c r="AH103" i="13" s="1"/>
  <c r="AF103" i="13"/>
  <c r="AF175" i="13"/>
  <c r="AG175" i="13"/>
  <c r="AH175" i="13" s="1"/>
  <c r="AF70" i="13"/>
  <c r="AG70" i="13"/>
  <c r="AH70" i="13" s="1"/>
  <c r="H107" i="13"/>
  <c r="I107" i="13"/>
  <c r="J107" i="13" s="1"/>
  <c r="H87" i="13"/>
  <c r="I87" i="13"/>
  <c r="J87" i="13" s="1"/>
  <c r="Y89" i="13"/>
  <c r="Z89" i="13" s="1"/>
  <c r="X89" i="13"/>
  <c r="I111" i="13"/>
  <c r="J111" i="13" s="1"/>
  <c r="H111" i="13"/>
  <c r="Y169" i="13"/>
  <c r="Z169" i="13" s="1"/>
  <c r="X169" i="13"/>
  <c r="AF119" i="13"/>
  <c r="AG119" i="13"/>
  <c r="AH119" i="13" s="1"/>
  <c r="AG91" i="13"/>
  <c r="AH91" i="13" s="1"/>
  <c r="AF91" i="13"/>
  <c r="X119" i="13"/>
  <c r="Y119" i="13"/>
  <c r="Z119" i="13" s="1"/>
  <c r="Y100" i="13"/>
  <c r="Z100" i="13" s="1"/>
  <c r="X100" i="13"/>
  <c r="I124" i="13"/>
  <c r="J124" i="13" s="1"/>
  <c r="H124" i="13"/>
  <c r="X99" i="13"/>
  <c r="Y99" i="13"/>
  <c r="Z99" i="13" s="1"/>
  <c r="I110" i="13"/>
  <c r="J110" i="13" s="1"/>
  <c r="H110" i="13"/>
  <c r="H137" i="13"/>
  <c r="I137" i="13"/>
  <c r="J137" i="13" s="1"/>
  <c r="Y117" i="13"/>
  <c r="Z117" i="13" s="1"/>
  <c r="X117" i="13"/>
  <c r="X144" i="13"/>
  <c r="Y144" i="13"/>
  <c r="Z144" i="13" s="1"/>
  <c r="AV114" i="13"/>
  <c r="AW114" i="13"/>
  <c r="AX114" i="13" s="1"/>
  <c r="AW174" i="13"/>
  <c r="AX174" i="13" s="1"/>
  <c r="AV174" i="13"/>
  <c r="AV109" i="13"/>
  <c r="AW109" i="13"/>
  <c r="AX109" i="13" s="1"/>
  <c r="AO65" i="13"/>
  <c r="AP65" i="13" s="1"/>
  <c r="AN65" i="13"/>
  <c r="AO150" i="13"/>
  <c r="AP150" i="13" s="1"/>
  <c r="AN150" i="13"/>
  <c r="AN82" i="13"/>
  <c r="AO82" i="13"/>
  <c r="AP82" i="13" s="1"/>
  <c r="AO140" i="13"/>
  <c r="AP140" i="13" s="1"/>
  <c r="AN140" i="13"/>
  <c r="AO156" i="13"/>
  <c r="AP156" i="13" s="1"/>
  <c r="AN156" i="13"/>
  <c r="AO162" i="13"/>
  <c r="AP162" i="13" s="1"/>
  <c r="AN162" i="13"/>
  <c r="AN73" i="13"/>
  <c r="AO73" i="13"/>
  <c r="AP73" i="13" s="1"/>
  <c r="AO99" i="13"/>
  <c r="AP99" i="13" s="1"/>
  <c r="AN99" i="13"/>
  <c r="AN78" i="13"/>
  <c r="AO78" i="13"/>
  <c r="AP78" i="13" s="1"/>
  <c r="AO110" i="13"/>
  <c r="AP110" i="13" s="1"/>
  <c r="AN110" i="13"/>
  <c r="AO166" i="13"/>
  <c r="AP166" i="13" s="1"/>
  <c r="AN166" i="13"/>
  <c r="AO173" i="13"/>
  <c r="AP173" i="13" s="1"/>
  <c r="AN173" i="13"/>
  <c r="AO81" i="13"/>
  <c r="AP81" i="13" s="1"/>
  <c r="AN81" i="13"/>
  <c r="AO137" i="13"/>
  <c r="AP137" i="13" s="1"/>
  <c r="AN137" i="13"/>
  <c r="AN136" i="13"/>
  <c r="AO136" i="13"/>
  <c r="AP136" i="13" s="1"/>
  <c r="P130" i="13"/>
  <c r="Q130" i="13"/>
  <c r="R130" i="13" s="1"/>
  <c r="P146" i="13"/>
  <c r="Q146" i="13"/>
  <c r="R146" i="13" s="1"/>
  <c r="Q118" i="13"/>
  <c r="R118" i="13" s="1"/>
  <c r="P118" i="13"/>
  <c r="P131" i="13"/>
  <c r="Q131" i="13"/>
  <c r="R131" i="13" s="1"/>
  <c r="Q172" i="13"/>
  <c r="R172" i="13" s="1"/>
  <c r="P172" i="13"/>
  <c r="Q160" i="13"/>
  <c r="R160" i="13" s="1"/>
  <c r="P160" i="13"/>
  <c r="Q93" i="13"/>
  <c r="R93" i="13" s="1"/>
  <c r="P93" i="13"/>
  <c r="P143" i="13"/>
  <c r="Q143" i="13"/>
  <c r="R143" i="13" s="1"/>
  <c r="Q116" i="13"/>
  <c r="R116" i="13" s="1"/>
  <c r="P116" i="13"/>
  <c r="P157" i="13"/>
  <c r="Q157" i="13"/>
  <c r="R157" i="13" s="1"/>
  <c r="Q90" i="13"/>
  <c r="R90" i="13" s="1"/>
  <c r="P90" i="13"/>
  <c r="P81" i="13"/>
  <c r="Q81" i="13"/>
  <c r="R81" i="13" s="1"/>
  <c r="P79" i="13"/>
  <c r="Q79" i="13"/>
  <c r="R79" i="13" s="1"/>
  <c r="P149" i="13"/>
  <c r="Q149" i="13"/>
  <c r="R149" i="13" s="1"/>
  <c r="Q64" i="13"/>
  <c r="R64" i="13" s="1"/>
  <c r="P64" i="13"/>
  <c r="X152" i="13"/>
  <c r="Y152" i="13"/>
  <c r="Z152" i="13" s="1"/>
  <c r="AW129" i="13"/>
  <c r="AX129" i="13" s="1"/>
  <c r="AV129" i="13"/>
  <c r="AV154" i="13"/>
  <c r="AW154" i="13"/>
  <c r="AX154" i="13" s="1"/>
  <c r="Y176" i="13"/>
  <c r="Z176" i="13" s="1"/>
  <c r="X176" i="13"/>
  <c r="AW118" i="13"/>
  <c r="AX118" i="13" s="1"/>
  <c r="AV118" i="13"/>
  <c r="H143" i="13"/>
  <c r="I143" i="13"/>
  <c r="J143" i="13" s="1"/>
  <c r="Y111" i="13"/>
  <c r="Z111" i="13" s="1"/>
  <c r="X111" i="13"/>
  <c r="Y130" i="13"/>
  <c r="Z130" i="13" s="1"/>
  <c r="X130" i="13"/>
  <c r="AF82" i="13"/>
  <c r="AG82" i="13"/>
  <c r="AH82" i="13" s="1"/>
  <c r="AO161" i="13"/>
  <c r="AP161" i="13" s="1"/>
  <c r="AN161" i="13"/>
  <c r="AN93" i="13"/>
  <c r="AO93" i="13"/>
  <c r="AP93" i="13" s="1"/>
  <c r="Q138" i="13"/>
  <c r="R138" i="13" s="1"/>
  <c r="P138" i="13"/>
  <c r="Q145" i="13"/>
  <c r="R145" i="13" s="1"/>
  <c r="P145" i="13"/>
  <c r="Q123" i="13"/>
  <c r="R123" i="13" s="1"/>
  <c r="P123" i="13"/>
  <c r="X87" i="13"/>
  <c r="Y87" i="13"/>
  <c r="Z87" i="13" s="1"/>
  <c r="AG173" i="13"/>
  <c r="AH173" i="13" s="1"/>
  <c r="AF173" i="13"/>
  <c r="AG163" i="13"/>
  <c r="AH163" i="13" s="1"/>
  <c r="AF163" i="13"/>
  <c r="H144" i="13"/>
  <c r="I144" i="13"/>
  <c r="J144" i="13" s="1"/>
  <c r="I100" i="13"/>
  <c r="J100" i="13" s="1"/>
  <c r="H100" i="13"/>
  <c r="AV107" i="13"/>
  <c r="AW107" i="13"/>
  <c r="AX107" i="13" s="1"/>
  <c r="AF85" i="13"/>
  <c r="AG85" i="13"/>
  <c r="AH85" i="13" s="1"/>
  <c r="H135" i="13"/>
  <c r="I135" i="13"/>
  <c r="J135" i="13" s="1"/>
  <c r="AV163" i="13"/>
  <c r="AW163" i="13"/>
  <c r="AX163" i="13" s="1"/>
  <c r="AF116" i="13"/>
  <c r="AG116" i="13"/>
  <c r="AH116" i="13" s="1"/>
  <c r="H131" i="13"/>
  <c r="I131" i="13"/>
  <c r="J131" i="13" s="1"/>
  <c r="AW91" i="13"/>
  <c r="AX91" i="13" s="1"/>
  <c r="AV91" i="13"/>
  <c r="AF92" i="13"/>
  <c r="AG92" i="13"/>
  <c r="AH92" i="13" s="1"/>
  <c r="X163" i="13"/>
  <c r="Y163" i="13"/>
  <c r="Z163" i="13" s="1"/>
  <c r="AW63" i="13"/>
  <c r="AX63" i="13" s="1"/>
  <c r="AV63" i="13"/>
  <c r="AV128" i="13"/>
  <c r="AW128" i="13"/>
  <c r="AX128" i="13" s="1"/>
  <c r="H123" i="13"/>
  <c r="I123" i="13"/>
  <c r="J123" i="13" s="1"/>
  <c r="X136" i="13"/>
  <c r="Y136" i="13"/>
  <c r="Z136" i="13" s="1"/>
  <c r="H136" i="13"/>
  <c r="I136" i="13"/>
  <c r="J136" i="13" s="1"/>
  <c r="AF66" i="13"/>
  <c r="AG66" i="13"/>
  <c r="AH66" i="13" s="1"/>
  <c r="AG67" i="13"/>
  <c r="AH67" i="13" s="1"/>
  <c r="AF67" i="13"/>
  <c r="H86" i="13"/>
  <c r="I86" i="13"/>
  <c r="J86" i="13" s="1"/>
  <c r="AF76" i="13"/>
  <c r="AG76" i="13"/>
  <c r="AH76" i="13" s="1"/>
  <c r="Y105" i="13"/>
  <c r="Z105" i="13" s="1"/>
  <c r="X105" i="13"/>
  <c r="I132" i="13"/>
  <c r="J132" i="13" s="1"/>
  <c r="H132" i="13"/>
  <c r="H88" i="13"/>
  <c r="I88" i="13"/>
  <c r="J88" i="13" s="1"/>
  <c r="X112" i="13"/>
  <c r="Y112" i="13"/>
  <c r="Z112" i="13" s="1"/>
  <c r="X107" i="13"/>
  <c r="Y107" i="13"/>
  <c r="Z107" i="13" s="1"/>
  <c r="I65" i="13"/>
  <c r="J65" i="13" s="1"/>
  <c r="H65" i="13"/>
  <c r="I166" i="13"/>
  <c r="J166" i="13" s="1"/>
  <c r="H166" i="13"/>
  <c r="AF144" i="13"/>
  <c r="AG144" i="13"/>
  <c r="AH144" i="13" s="1"/>
  <c r="AV93" i="13"/>
  <c r="AW93" i="13"/>
  <c r="AX93" i="13" s="1"/>
  <c r="AG123" i="13"/>
  <c r="AH123" i="13" s="1"/>
  <c r="AF123" i="13"/>
  <c r="AW153" i="13"/>
  <c r="AX153" i="13" s="1"/>
  <c r="AV153" i="13"/>
  <c r="AG106" i="13"/>
  <c r="AH106" i="13" s="1"/>
  <c r="AF106" i="13"/>
  <c r="AG72" i="13"/>
  <c r="AH72" i="13" s="1"/>
  <c r="AF72" i="13"/>
  <c r="X137" i="13"/>
  <c r="Y137" i="13"/>
  <c r="Z137" i="13" s="1"/>
  <c r="H62" i="13"/>
  <c r="I62" i="13"/>
  <c r="J62" i="13" s="1"/>
  <c r="AG120" i="13"/>
  <c r="AH120" i="13" s="1"/>
  <c r="AF120" i="13"/>
  <c r="Y58" i="13"/>
  <c r="Z58" i="13" s="1"/>
  <c r="X58" i="13"/>
  <c r="AF159" i="13"/>
  <c r="AG159" i="13"/>
  <c r="AH159" i="13" s="1"/>
  <c r="AV69" i="13"/>
  <c r="AW69" i="13"/>
  <c r="AX69" i="13" s="1"/>
  <c r="AF168" i="13"/>
  <c r="AG168" i="13"/>
  <c r="AH168" i="13" s="1"/>
  <c r="AW132" i="13"/>
  <c r="AX132" i="13" s="1"/>
  <c r="AV132" i="13"/>
  <c r="AF124" i="13"/>
  <c r="AG124" i="13"/>
  <c r="AH124" i="13" s="1"/>
  <c r="H101" i="13"/>
  <c r="I101" i="13"/>
  <c r="J101" i="13" s="1"/>
  <c r="AW166" i="13"/>
  <c r="AX166" i="13" s="1"/>
  <c r="AV166" i="13"/>
  <c r="AF122" i="13"/>
  <c r="AG122" i="13"/>
  <c r="AH122" i="13" s="1"/>
  <c r="AV146" i="13"/>
  <c r="AW146" i="13"/>
  <c r="AX146" i="13" s="1"/>
  <c r="H177" i="13"/>
  <c r="I177" i="13"/>
  <c r="J177" i="13" s="1"/>
  <c r="I170" i="13"/>
  <c r="J170" i="13" s="1"/>
  <c r="H170" i="13"/>
  <c r="X153" i="13"/>
  <c r="Y153" i="13"/>
  <c r="Z153" i="13" s="1"/>
  <c r="I67" i="13"/>
  <c r="J67" i="13" s="1"/>
  <c r="H67" i="13"/>
  <c r="AG125" i="13"/>
  <c r="AH125" i="13" s="1"/>
  <c r="AF125" i="13"/>
  <c r="H68" i="13"/>
  <c r="I68" i="13"/>
  <c r="J68" i="13" s="1"/>
  <c r="AV92" i="13"/>
  <c r="AW92" i="13"/>
  <c r="AX92" i="13" s="1"/>
  <c r="I112" i="13"/>
  <c r="J112" i="13" s="1"/>
  <c r="H112" i="13"/>
  <c r="H154" i="13"/>
  <c r="I154" i="13"/>
  <c r="J154" i="13" s="1"/>
  <c r="AF101" i="13"/>
  <c r="AG101" i="13"/>
  <c r="AH101" i="13" s="1"/>
  <c r="AW102" i="13"/>
  <c r="AX102" i="13" s="1"/>
  <c r="AV102" i="13"/>
  <c r="AN125" i="13"/>
  <c r="AO125" i="13"/>
  <c r="AP125" i="13" s="1"/>
  <c r="AN168" i="13"/>
  <c r="AO168" i="13"/>
  <c r="AP168" i="13" s="1"/>
  <c r="AN160" i="13"/>
  <c r="AO160" i="13"/>
  <c r="AP160" i="13" s="1"/>
  <c r="AO108" i="13"/>
  <c r="AP108" i="13" s="1"/>
  <c r="AN108" i="13"/>
  <c r="AN86" i="13"/>
  <c r="AO86" i="13"/>
  <c r="AP86" i="13" s="1"/>
  <c r="AN131" i="13"/>
  <c r="AO131" i="13"/>
  <c r="AP131" i="13" s="1"/>
  <c r="AN60" i="13"/>
  <c r="AO60" i="13"/>
  <c r="AP60" i="13" s="1"/>
  <c r="AN90" i="13"/>
  <c r="AO90" i="13"/>
  <c r="AP90" i="13" s="1"/>
  <c r="AO132" i="13"/>
  <c r="AP132" i="13" s="1"/>
  <c r="AN132" i="13"/>
  <c r="AN72" i="13"/>
  <c r="AO72" i="13"/>
  <c r="AP72" i="13" s="1"/>
  <c r="AN116" i="13"/>
  <c r="AO116" i="13"/>
  <c r="AP116" i="13" s="1"/>
  <c r="AN69" i="13"/>
  <c r="AO69" i="13"/>
  <c r="AP69" i="13" s="1"/>
  <c r="AO169" i="13"/>
  <c r="AP169" i="13" s="1"/>
  <c r="AN169" i="13"/>
  <c r="AO96" i="13"/>
  <c r="AP96" i="13" s="1"/>
  <c r="AN96" i="13"/>
  <c r="AN117" i="13"/>
  <c r="AO117" i="13"/>
  <c r="AP117" i="13" s="1"/>
  <c r="P68" i="13"/>
  <c r="Q68" i="13"/>
  <c r="R68" i="13" s="1"/>
  <c r="P135" i="13"/>
  <c r="Q135" i="13"/>
  <c r="R135" i="13" s="1"/>
  <c r="P69" i="13"/>
  <c r="Q69" i="13"/>
  <c r="R69" i="13" s="1"/>
  <c r="P170" i="13"/>
  <c r="Q170" i="13"/>
  <c r="R170" i="13" s="1"/>
  <c r="Q168" i="13"/>
  <c r="R168" i="13" s="1"/>
  <c r="P168" i="13"/>
  <c r="Q112" i="13"/>
  <c r="R112" i="13" s="1"/>
  <c r="P112" i="13"/>
  <c r="P101" i="13"/>
  <c r="Q101" i="13"/>
  <c r="R101" i="13" s="1"/>
  <c r="P86" i="13"/>
  <c r="Q86" i="13"/>
  <c r="R86" i="13" s="1"/>
  <c r="P165" i="13"/>
  <c r="Q165" i="13"/>
  <c r="R165" i="13" s="1"/>
  <c r="Q176" i="13"/>
  <c r="R176" i="13" s="1"/>
  <c r="P176" i="13"/>
  <c r="Q85" i="13"/>
  <c r="R85" i="13" s="1"/>
  <c r="P85" i="13"/>
  <c r="Q140" i="13"/>
  <c r="R140" i="13" s="1"/>
  <c r="P140" i="13"/>
  <c r="P134" i="13"/>
  <c r="Q134" i="13"/>
  <c r="R134" i="13" s="1"/>
  <c r="Q164" i="13"/>
  <c r="R164" i="13" s="1"/>
  <c r="P164" i="13"/>
  <c r="P82" i="13"/>
  <c r="Q82" i="13"/>
  <c r="R82" i="13" s="1"/>
  <c r="I71" i="13"/>
  <c r="J71" i="13" s="1"/>
  <c r="H71" i="13"/>
  <c r="AV151" i="13"/>
  <c r="AW151" i="13"/>
  <c r="AX151" i="13" s="1"/>
  <c r="X85" i="13"/>
  <c r="Y85" i="13"/>
  <c r="Z85" i="13" s="1"/>
  <c r="AV162" i="13"/>
  <c r="AW162" i="13"/>
  <c r="AX162" i="13" s="1"/>
  <c r="AG166" i="13"/>
  <c r="AH166" i="13" s="1"/>
  <c r="AF166" i="13"/>
  <c r="AG156" i="13"/>
  <c r="AH156" i="13" s="1"/>
  <c r="AF156" i="13"/>
  <c r="X149" i="13"/>
  <c r="Y149" i="13"/>
  <c r="Z149" i="13" s="1"/>
  <c r="I102" i="13"/>
  <c r="J102" i="13" s="1"/>
  <c r="H102" i="13"/>
  <c r="AO63" i="13"/>
  <c r="AP63" i="13" s="1"/>
  <c r="AN63" i="13"/>
  <c r="AO121" i="13"/>
  <c r="AP121" i="13" s="1"/>
  <c r="AN121" i="13"/>
  <c r="AO129" i="13"/>
  <c r="AP129" i="13" s="1"/>
  <c r="AN129" i="13"/>
  <c r="P151" i="13"/>
  <c r="Q151" i="13"/>
  <c r="R151" i="13" s="1"/>
  <c r="P72" i="13"/>
  <c r="Q72" i="13"/>
  <c r="R72" i="13" s="1"/>
  <c r="P114" i="13"/>
  <c r="Q114" i="13"/>
  <c r="R114" i="13" s="1"/>
  <c r="AV165" i="13"/>
  <c r="AW165" i="13"/>
  <c r="AX165" i="13" s="1"/>
  <c r="AF121" i="13"/>
  <c r="AG121" i="13"/>
  <c r="AH121" i="13" s="1"/>
  <c r="H149" i="13"/>
  <c r="I149" i="13"/>
  <c r="J149" i="13" s="1"/>
  <c r="AF151" i="13"/>
  <c r="AG151" i="13"/>
  <c r="AH151" i="13" s="1"/>
  <c r="X97" i="13"/>
  <c r="Y97" i="13"/>
  <c r="Z97" i="13" s="1"/>
  <c r="AG162" i="13"/>
  <c r="AH162" i="13" s="1"/>
  <c r="AF162" i="13"/>
  <c r="H163" i="13"/>
  <c r="I163" i="13"/>
  <c r="J163" i="13" s="1"/>
  <c r="AF111" i="13"/>
  <c r="AG111" i="13"/>
  <c r="AH111" i="13" s="1"/>
  <c r="Y110" i="13"/>
  <c r="Z110" i="13" s="1"/>
  <c r="X110" i="13"/>
  <c r="AV144" i="13"/>
  <c r="AW144" i="13"/>
  <c r="AX144" i="13" s="1"/>
  <c r="AW98" i="13"/>
  <c r="AX98" i="13" s="1"/>
  <c r="AV98" i="13"/>
  <c r="X131" i="13"/>
  <c r="Y131" i="13"/>
  <c r="Z131" i="13" s="1"/>
  <c r="X177" i="13"/>
  <c r="Y177" i="13"/>
  <c r="Z177" i="13" s="1"/>
  <c r="AF149" i="13"/>
  <c r="AG149" i="13"/>
  <c r="AH149" i="13" s="1"/>
  <c r="Y118" i="13"/>
  <c r="Z118" i="13" s="1"/>
  <c r="X118" i="13"/>
  <c r="AW167" i="13"/>
  <c r="AX167" i="13" s="1"/>
  <c r="AV167" i="13"/>
  <c r="Y129" i="13"/>
  <c r="Z129" i="13" s="1"/>
  <c r="X129" i="13"/>
  <c r="AW164" i="13"/>
  <c r="AX164" i="13" s="1"/>
  <c r="AV164" i="13"/>
  <c r="I105" i="13"/>
  <c r="J105" i="13" s="1"/>
  <c r="H105" i="13"/>
  <c r="H58" i="13"/>
  <c r="I58" i="13"/>
  <c r="J58" i="13" s="1"/>
  <c r="X165" i="13"/>
  <c r="Y165" i="13"/>
  <c r="Z165" i="13" s="1"/>
  <c r="AW83" i="13"/>
  <c r="AX83" i="13" s="1"/>
  <c r="AV83" i="13"/>
  <c r="AW73" i="13"/>
  <c r="AX73" i="13" s="1"/>
  <c r="AV73" i="13"/>
  <c r="AV86" i="13"/>
  <c r="AW86" i="13"/>
  <c r="AX86" i="13" s="1"/>
  <c r="AG83" i="13"/>
  <c r="AH83" i="13" s="1"/>
  <c r="AF83" i="13"/>
  <c r="AF160" i="13"/>
  <c r="AG160" i="13"/>
  <c r="AH160" i="13" s="1"/>
  <c r="AG114" i="13"/>
  <c r="AH114" i="13" s="1"/>
  <c r="AF114" i="13"/>
  <c r="Y67" i="13"/>
  <c r="Z67" i="13" s="1"/>
  <c r="X67" i="13"/>
  <c r="AW70" i="13"/>
  <c r="AX70" i="13" s="1"/>
  <c r="AV70" i="13"/>
  <c r="I60" i="13"/>
  <c r="J60" i="13" s="1"/>
  <c r="H60" i="13"/>
  <c r="AV58" i="13"/>
  <c r="AW58" i="13"/>
  <c r="AX58" i="13" s="1"/>
  <c r="I106" i="13"/>
  <c r="J106" i="13" s="1"/>
  <c r="H106" i="13"/>
  <c r="AV76" i="13"/>
  <c r="AW76" i="13"/>
  <c r="AX76" i="13" s="1"/>
  <c r="AF133" i="13"/>
  <c r="AG133" i="13"/>
  <c r="AH133" i="13" s="1"/>
  <c r="I129" i="13"/>
  <c r="J129" i="13" s="1"/>
  <c r="H129" i="13"/>
  <c r="AV78" i="13"/>
  <c r="AW78" i="13"/>
  <c r="AX78" i="13" s="1"/>
  <c r="X167" i="13"/>
  <c r="Y167" i="13"/>
  <c r="Z167" i="13" s="1"/>
  <c r="AF130" i="13"/>
  <c r="AG130" i="13"/>
  <c r="AH130" i="13" s="1"/>
  <c r="H66" i="13"/>
  <c r="I66" i="13"/>
  <c r="J66" i="13" s="1"/>
  <c r="AG84" i="13"/>
  <c r="AH84" i="13" s="1"/>
  <c r="AF84" i="13"/>
  <c r="H153" i="13"/>
  <c r="I153" i="13"/>
  <c r="J153" i="13" s="1"/>
  <c r="AV135" i="13"/>
  <c r="AW135" i="13"/>
  <c r="AX135" i="13" s="1"/>
  <c r="AF143" i="13"/>
  <c r="AG143" i="13"/>
  <c r="AH143" i="13" s="1"/>
  <c r="AW117" i="13"/>
  <c r="AX117" i="13" s="1"/>
  <c r="AV117" i="13"/>
  <c r="AW100" i="13"/>
  <c r="AX100" i="13" s="1"/>
  <c r="AV100" i="13"/>
  <c r="AG69" i="13"/>
  <c r="AH69" i="13" s="1"/>
  <c r="AF69" i="13"/>
  <c r="I116" i="13"/>
  <c r="J116" i="13" s="1"/>
  <c r="H116" i="13"/>
  <c r="AG79" i="13"/>
  <c r="AH79" i="13" s="1"/>
  <c r="AF79" i="13"/>
  <c r="AG71" i="13"/>
  <c r="AH71" i="13" s="1"/>
  <c r="AF71" i="13"/>
  <c r="X93" i="13"/>
  <c r="Y93" i="13"/>
  <c r="Z93" i="13" s="1"/>
  <c r="H134" i="13"/>
  <c r="I134" i="13"/>
  <c r="J134" i="13" s="1"/>
  <c r="Y75" i="13"/>
  <c r="Z75" i="13" s="1"/>
  <c r="X75" i="13"/>
  <c r="AF170" i="13"/>
  <c r="AG170" i="13"/>
  <c r="AH170" i="13" s="1"/>
  <c r="X121" i="13"/>
  <c r="Y121" i="13"/>
  <c r="Z121" i="13" s="1"/>
  <c r="AW158" i="13"/>
  <c r="AX158" i="13" s="1"/>
  <c r="AV158" i="13"/>
  <c r="X74" i="13"/>
  <c r="Y74" i="13"/>
  <c r="Z74" i="13" s="1"/>
  <c r="X122" i="13"/>
  <c r="Y122" i="13"/>
  <c r="Z122" i="13" s="1"/>
  <c r="H77" i="13"/>
  <c r="I77" i="13"/>
  <c r="J77" i="13" s="1"/>
  <c r="Y140" i="13"/>
  <c r="Z140" i="13" s="1"/>
  <c r="X140" i="13"/>
  <c r="I171" i="13"/>
  <c r="J171" i="13" s="1"/>
  <c r="H171" i="13"/>
  <c r="AN104" i="13"/>
  <c r="AO104" i="13"/>
  <c r="AP104" i="13" s="1"/>
  <c r="AN70" i="13"/>
  <c r="AO70" i="13"/>
  <c r="AP70" i="13" s="1"/>
  <c r="AN122" i="13"/>
  <c r="AO122" i="13"/>
  <c r="AP122" i="13" s="1"/>
  <c r="AO100" i="13"/>
  <c r="AP100" i="13" s="1"/>
  <c r="AN100" i="13"/>
  <c r="AO75" i="13"/>
  <c r="AP75" i="13" s="1"/>
  <c r="AN75" i="13"/>
  <c r="AO128" i="13"/>
  <c r="AP128" i="13" s="1"/>
  <c r="AN128" i="13"/>
  <c r="AN76" i="13"/>
  <c r="AO76" i="13"/>
  <c r="AP76" i="13" s="1"/>
  <c r="AN124" i="13"/>
  <c r="AO124" i="13"/>
  <c r="AP124" i="13" s="1"/>
  <c r="AN66" i="13"/>
  <c r="AO66" i="13"/>
  <c r="AP66" i="13" s="1"/>
  <c r="AO67" i="13"/>
  <c r="AP67" i="13" s="1"/>
  <c r="AN67" i="13"/>
  <c r="AN88" i="13"/>
  <c r="AO88" i="13"/>
  <c r="AP88" i="13" s="1"/>
  <c r="AO105" i="13"/>
  <c r="AP105" i="13" s="1"/>
  <c r="AN105" i="13"/>
  <c r="AN145" i="13"/>
  <c r="AO145" i="13"/>
  <c r="AP145" i="13" s="1"/>
  <c r="AO113" i="13"/>
  <c r="AP113" i="13" s="1"/>
  <c r="AN113" i="13"/>
  <c r="AN107" i="13"/>
  <c r="AO107" i="13"/>
  <c r="AP107" i="13" s="1"/>
  <c r="P127" i="13"/>
  <c r="Q127" i="13"/>
  <c r="R127" i="13" s="1"/>
  <c r="Q153" i="13"/>
  <c r="R153" i="13" s="1"/>
  <c r="P153" i="13"/>
  <c r="P62" i="13"/>
  <c r="Q62" i="13"/>
  <c r="R62" i="13" s="1"/>
  <c r="Q150" i="13"/>
  <c r="R150" i="13" s="1"/>
  <c r="P150" i="13"/>
  <c r="Q98" i="13"/>
  <c r="R98" i="13" s="1"/>
  <c r="P98" i="13"/>
  <c r="Q105" i="13"/>
  <c r="R105" i="13" s="1"/>
  <c r="P105" i="13"/>
  <c r="Q171" i="13"/>
  <c r="R171" i="13" s="1"/>
  <c r="P171" i="13"/>
  <c r="Q142" i="13"/>
  <c r="R142" i="13" s="1"/>
  <c r="P142" i="13"/>
  <c r="Q73" i="13"/>
  <c r="R73" i="13" s="1"/>
  <c r="P73" i="13"/>
  <c r="P117" i="13"/>
  <c r="Q117" i="13"/>
  <c r="R117" i="13" s="1"/>
  <c r="P84" i="13"/>
  <c r="Q84" i="13"/>
  <c r="R84" i="13" s="1"/>
  <c r="Q141" i="13"/>
  <c r="R141" i="13" s="1"/>
  <c r="P141" i="13"/>
  <c r="Q63" i="13"/>
  <c r="R63" i="13" s="1"/>
  <c r="P63" i="13"/>
  <c r="P76" i="13"/>
  <c r="Q76" i="13"/>
  <c r="R76" i="13" s="1"/>
  <c r="Q67" i="13"/>
  <c r="R67" i="13" s="1"/>
  <c r="P67" i="13"/>
  <c r="AF134" i="13"/>
  <c r="AG134" i="13"/>
  <c r="AH134" i="13" s="1"/>
  <c r="AW148" i="13"/>
  <c r="AX148" i="13" s="1"/>
  <c r="AV148" i="13"/>
  <c r="Y78" i="13"/>
  <c r="Z78" i="13" s="1"/>
  <c r="X78" i="13"/>
  <c r="H114" i="13"/>
  <c r="I114" i="13"/>
  <c r="J114" i="13" s="1"/>
  <c r="Y115" i="13"/>
  <c r="Z115" i="13" s="1"/>
  <c r="X115" i="13"/>
  <c r="X154" i="13"/>
  <c r="Y154" i="13"/>
  <c r="Z154" i="13" s="1"/>
  <c r="H73" i="13"/>
  <c r="I73" i="13"/>
  <c r="J73" i="13" s="1"/>
  <c r="AN175" i="13"/>
  <c r="AO175" i="13"/>
  <c r="AP175" i="13" s="1"/>
  <c r="AN64" i="13"/>
  <c r="AO64" i="13"/>
  <c r="AP64" i="13" s="1"/>
  <c r="P107" i="13"/>
  <c r="Q107" i="13"/>
  <c r="R107" i="13" s="1"/>
  <c r="P154" i="13"/>
  <c r="Q154" i="13"/>
  <c r="R154" i="13" s="1"/>
  <c r="X81" i="13"/>
  <c r="Y81" i="13"/>
  <c r="Z81" i="13" s="1"/>
  <c r="H74" i="13"/>
  <c r="I74" i="13"/>
  <c r="J74" i="13" s="1"/>
  <c r="AF78" i="13"/>
  <c r="AG78" i="13"/>
  <c r="AH78" i="13" s="1"/>
  <c r="I122" i="13"/>
  <c r="J122" i="13" s="1"/>
  <c r="H122" i="13"/>
  <c r="H152" i="13"/>
  <c r="I152" i="13"/>
  <c r="J152" i="13" s="1"/>
  <c r="Y170" i="13"/>
  <c r="Z170" i="13" s="1"/>
  <c r="X170" i="13"/>
  <c r="I69" i="13"/>
  <c r="J69" i="13" s="1"/>
  <c r="H69" i="13"/>
  <c r="AV131" i="13"/>
  <c r="AW131" i="13"/>
  <c r="AX131" i="13" s="1"/>
  <c r="I167" i="13"/>
  <c r="J167" i="13" s="1"/>
  <c r="H167" i="13"/>
  <c r="AV62" i="13"/>
  <c r="AW62" i="13"/>
  <c r="AX62" i="13" s="1"/>
  <c r="AG60" i="13"/>
  <c r="AH60" i="13" s="1"/>
  <c r="AF60" i="13"/>
  <c r="X90" i="13"/>
  <c r="Y90" i="13"/>
  <c r="Z90" i="13" s="1"/>
  <c r="Y161" i="13"/>
  <c r="Z161" i="13" s="1"/>
  <c r="X161" i="13"/>
  <c r="H93" i="13"/>
  <c r="I93" i="13"/>
  <c r="J93" i="13" s="1"/>
  <c r="AF58" i="13"/>
  <c r="AG58" i="13"/>
  <c r="AH58" i="13" s="1"/>
  <c r="I89" i="13"/>
  <c r="J89" i="13" s="1"/>
  <c r="H89" i="13"/>
  <c r="AV96" i="13"/>
  <c r="AW96" i="13"/>
  <c r="AX96" i="13" s="1"/>
  <c r="AG89" i="13"/>
  <c r="AH89" i="13" s="1"/>
  <c r="AF89" i="13"/>
  <c r="I142" i="13"/>
  <c r="J142" i="13" s="1"/>
  <c r="H142" i="13"/>
  <c r="Y125" i="13"/>
  <c r="Z125" i="13" s="1"/>
  <c r="X125" i="13"/>
  <c r="AV122" i="13"/>
  <c r="AW122" i="13"/>
  <c r="AX122" i="13" s="1"/>
  <c r="AG172" i="13"/>
  <c r="AH172" i="13" s="1"/>
  <c r="AF172" i="13"/>
  <c r="AF93" i="13"/>
  <c r="AG93" i="13"/>
  <c r="AH93" i="13" s="1"/>
  <c r="Y173" i="13"/>
  <c r="Z173" i="13" s="1"/>
  <c r="X173" i="13"/>
  <c r="I97" i="13"/>
  <c r="J97" i="13" s="1"/>
  <c r="H97" i="13"/>
  <c r="AV119" i="13"/>
  <c r="AW119" i="13"/>
  <c r="AX119" i="13" s="1"/>
  <c r="AV103" i="13"/>
  <c r="AW103" i="13"/>
  <c r="AX103" i="13" s="1"/>
  <c r="AV72" i="13"/>
  <c r="AW72" i="13"/>
  <c r="AX72" i="13" s="1"/>
  <c r="AV168" i="13"/>
  <c r="AW168" i="13"/>
  <c r="AX168" i="13" s="1"/>
  <c r="H120" i="13"/>
  <c r="I120" i="13"/>
  <c r="J120" i="13" s="1"/>
  <c r="Y124" i="13"/>
  <c r="Z124" i="13" s="1"/>
  <c r="X124" i="13"/>
  <c r="H109" i="13"/>
  <c r="I109" i="13"/>
  <c r="J109" i="13" s="1"/>
  <c r="AF74" i="13"/>
  <c r="AG74" i="13"/>
  <c r="AH74" i="13" s="1"/>
  <c r="Y148" i="13"/>
  <c r="Z148" i="13" s="1"/>
  <c r="X148" i="13"/>
  <c r="AF77" i="13"/>
  <c r="AG77" i="13"/>
  <c r="AH77" i="13" s="1"/>
  <c r="AG108" i="13"/>
  <c r="AH108" i="13" s="1"/>
  <c r="AF108" i="13"/>
  <c r="AW106" i="13"/>
  <c r="AX106" i="13" s="1"/>
  <c r="AV106" i="13"/>
  <c r="Y156" i="13"/>
  <c r="Z156" i="13" s="1"/>
  <c r="X156" i="13"/>
  <c r="X91" i="13"/>
  <c r="Y91" i="13"/>
  <c r="Z91" i="13" s="1"/>
  <c r="H151" i="13"/>
  <c r="I151" i="13"/>
  <c r="J151" i="13" s="1"/>
  <c r="AF136" i="13"/>
  <c r="AG136" i="13"/>
  <c r="AH136" i="13" s="1"/>
  <c r="X168" i="13"/>
  <c r="Y168" i="13"/>
  <c r="Z168" i="13" s="1"/>
  <c r="I156" i="13"/>
  <c r="J156" i="13" s="1"/>
  <c r="H156" i="13"/>
  <c r="AW124" i="13"/>
  <c r="AX124" i="13" s="1"/>
  <c r="AV124" i="13"/>
  <c r="H90" i="13"/>
  <c r="I90" i="13"/>
  <c r="J90" i="13" s="1"/>
  <c r="AV68" i="13"/>
  <c r="AW68" i="13"/>
  <c r="AX68" i="13" s="1"/>
  <c r="I140" i="13"/>
  <c r="J140" i="13" s="1"/>
  <c r="H140" i="13"/>
  <c r="Y88" i="13"/>
  <c r="Z88" i="13" s="1"/>
  <c r="X88" i="13"/>
  <c r="AF109" i="13"/>
  <c r="AG109" i="13"/>
  <c r="AH109" i="13" s="1"/>
  <c r="AV82" i="13"/>
  <c r="AW82" i="13"/>
  <c r="AX82" i="13" s="1"/>
  <c r="I99" i="13"/>
  <c r="J99" i="13" s="1"/>
  <c r="H99" i="13"/>
  <c r="AF135" i="13"/>
  <c r="AG135" i="13"/>
  <c r="AH135" i="13" s="1"/>
  <c r="X84" i="13"/>
  <c r="Y84" i="13"/>
  <c r="Z84" i="13" s="1"/>
  <c r="Y135" i="13"/>
  <c r="Z135" i="13" s="1"/>
  <c r="X135" i="13"/>
  <c r="I118" i="13"/>
  <c r="J118" i="13" s="1"/>
  <c r="H118" i="13"/>
  <c r="H141" i="13"/>
  <c r="I141" i="13"/>
  <c r="J141" i="13" s="1"/>
  <c r="I115" i="13"/>
  <c r="J115" i="13" s="1"/>
  <c r="H115" i="13"/>
  <c r="AF99" i="13"/>
  <c r="AG99" i="13"/>
  <c r="AH99" i="13" s="1"/>
  <c r="AW140" i="13"/>
  <c r="AX140" i="13" s="1"/>
  <c r="AV140" i="13"/>
  <c r="Y108" i="13"/>
  <c r="Z108" i="13" s="1"/>
  <c r="X108" i="13"/>
  <c r="AN109" i="13"/>
  <c r="AO109" i="13"/>
  <c r="AP109" i="13" s="1"/>
  <c r="AN170" i="13"/>
  <c r="AO170" i="13"/>
  <c r="AP170" i="13" s="1"/>
  <c r="AO115" i="13"/>
  <c r="AP115" i="13" s="1"/>
  <c r="AN115" i="13"/>
  <c r="AN61" i="13"/>
  <c r="AO61" i="13"/>
  <c r="AP61" i="13" s="1"/>
  <c r="AN165" i="13"/>
  <c r="AO165" i="13"/>
  <c r="AP165" i="13" s="1"/>
  <c r="AN111" i="13"/>
  <c r="AO111" i="13"/>
  <c r="AP111" i="13" s="1"/>
  <c r="AO133" i="13"/>
  <c r="AP133" i="13" s="1"/>
  <c r="AN133" i="13"/>
  <c r="AN101" i="13"/>
  <c r="AO101" i="13"/>
  <c r="AP101" i="13" s="1"/>
  <c r="AN151" i="13"/>
  <c r="AO151" i="13"/>
  <c r="AP151" i="13" s="1"/>
  <c r="AO98" i="13"/>
  <c r="AP98" i="13" s="1"/>
  <c r="AN98" i="13"/>
  <c r="AO80" i="13"/>
  <c r="AP80" i="13" s="1"/>
  <c r="AN80" i="13"/>
  <c r="AO103" i="13"/>
  <c r="AP103" i="13" s="1"/>
  <c r="AN103" i="13"/>
  <c r="AN159" i="13"/>
  <c r="AO159" i="13"/>
  <c r="AP159" i="13" s="1"/>
  <c r="AN152" i="13"/>
  <c r="AO152" i="13"/>
  <c r="AP152" i="13" s="1"/>
  <c r="AN157" i="13"/>
  <c r="AO157" i="13"/>
  <c r="AP157" i="13" s="1"/>
  <c r="Q166" i="13"/>
  <c r="R166" i="13" s="1"/>
  <c r="P166" i="13"/>
  <c r="Q173" i="13"/>
  <c r="R173" i="13" s="1"/>
  <c r="P173" i="13"/>
  <c r="Q71" i="13"/>
  <c r="R71" i="13" s="1"/>
  <c r="P71" i="13"/>
  <c r="Q102" i="13"/>
  <c r="R102" i="13" s="1"/>
  <c r="P102" i="13"/>
  <c r="P61" i="13"/>
  <c r="Q61" i="13"/>
  <c r="R61" i="13" s="1"/>
  <c r="P95" i="13"/>
  <c r="Q95" i="13"/>
  <c r="R95" i="13" s="1"/>
  <c r="P125" i="13"/>
  <c r="Q125" i="13"/>
  <c r="R125" i="13" s="1"/>
  <c r="Q106" i="13"/>
  <c r="R106" i="13" s="1"/>
  <c r="P106" i="13"/>
  <c r="Q121" i="13"/>
  <c r="R121" i="13" s="1"/>
  <c r="P121" i="13"/>
  <c r="Q100" i="13"/>
  <c r="R100" i="13" s="1"/>
  <c r="P100" i="13"/>
  <c r="Q110" i="13"/>
  <c r="R110" i="13" s="1"/>
  <c r="P110" i="13"/>
  <c r="P120" i="13"/>
  <c r="Q120" i="13"/>
  <c r="R120" i="13" s="1"/>
  <c r="P136" i="13"/>
  <c r="Q136" i="13"/>
  <c r="R136" i="13" s="1"/>
  <c r="Q89" i="13"/>
  <c r="R89" i="13" s="1"/>
  <c r="P89" i="13"/>
  <c r="P119" i="13"/>
  <c r="Q119" i="13"/>
  <c r="R119" i="13" s="1"/>
  <c r="H159" i="13"/>
  <c r="I159" i="13"/>
  <c r="J159" i="13" s="1"/>
  <c r="X160" i="13"/>
  <c r="Y160" i="13"/>
  <c r="Z160" i="13" s="1"/>
  <c r="X68" i="13"/>
  <c r="Y68" i="13"/>
  <c r="Z68" i="13" s="1"/>
  <c r="AF145" i="13"/>
  <c r="AG145" i="13"/>
  <c r="AH145" i="13" s="1"/>
  <c r="AW126" i="13"/>
  <c r="AX126" i="13" s="1"/>
  <c r="AV126" i="13"/>
  <c r="H76" i="13"/>
  <c r="I76" i="13"/>
  <c r="J76" i="13" s="1"/>
  <c r="I133" i="13"/>
  <c r="J133" i="13" s="1"/>
  <c r="H133" i="13"/>
  <c r="I121" i="13"/>
  <c r="J121" i="13" s="1"/>
  <c r="H121" i="13"/>
  <c r="AO94" i="13"/>
  <c r="AP94" i="13" s="1"/>
  <c r="AN94" i="13"/>
  <c r="AN95" i="13"/>
  <c r="AO95" i="13"/>
  <c r="AP95" i="13" s="1"/>
  <c r="Q108" i="13"/>
  <c r="R108" i="13" s="1"/>
  <c r="P108" i="13"/>
  <c r="P139" i="13"/>
  <c r="Q139" i="13"/>
  <c r="R139" i="13" s="1"/>
  <c r="AV152" i="13"/>
  <c r="AW152" i="13"/>
  <c r="AX152" i="13" s="1"/>
  <c r="AW112" i="13"/>
  <c r="AX112" i="13" s="1"/>
  <c r="AV112" i="13"/>
  <c r="AV64" i="13"/>
  <c r="AW64" i="13"/>
  <c r="AX64" i="13" s="1"/>
  <c r="AF115" i="13"/>
  <c r="AG115" i="13"/>
  <c r="AH115" i="13" s="1"/>
  <c r="I148" i="13"/>
  <c r="J148" i="13" s="1"/>
  <c r="H148" i="13"/>
  <c r="H61" i="13"/>
  <c r="I61" i="13"/>
  <c r="J61" i="13" s="1"/>
  <c r="I98" i="13"/>
  <c r="J98" i="13" s="1"/>
  <c r="H98" i="13"/>
  <c r="AG100" i="13"/>
  <c r="AH100" i="13" s="1"/>
  <c r="AF100" i="13"/>
  <c r="AG139" i="13"/>
  <c r="AH139" i="13" s="1"/>
  <c r="AF139" i="13"/>
  <c r="AV145" i="13"/>
  <c r="AW145" i="13"/>
  <c r="AX145" i="13" s="1"/>
  <c r="X123" i="13"/>
  <c r="Y123" i="13"/>
  <c r="Z123" i="13" s="1"/>
  <c r="Y158" i="13"/>
  <c r="Z158" i="13" s="1"/>
  <c r="X158" i="13"/>
  <c r="X82" i="13"/>
  <c r="Y82" i="13"/>
  <c r="Z82" i="13" s="1"/>
  <c r="AW75" i="13"/>
  <c r="AX75" i="13" s="1"/>
  <c r="AV75" i="13"/>
  <c r="AG138" i="13"/>
  <c r="AH138" i="13" s="1"/>
  <c r="AF138" i="13"/>
  <c r="AF112" i="13"/>
  <c r="AG112" i="13"/>
  <c r="AH112" i="13" s="1"/>
  <c r="AG68" i="13"/>
  <c r="AH68" i="13" s="1"/>
  <c r="AF68" i="13"/>
  <c r="Y98" i="13"/>
  <c r="Z98" i="13" s="1"/>
  <c r="X98" i="13"/>
  <c r="X175" i="13"/>
  <c r="Y175" i="13"/>
  <c r="Z175" i="13" s="1"/>
  <c r="AV175" i="13"/>
  <c r="AW175" i="13"/>
  <c r="AX175" i="13" s="1"/>
  <c r="AV115" i="13"/>
  <c r="AW115" i="13"/>
  <c r="AX115" i="13" s="1"/>
  <c r="I174" i="13"/>
  <c r="J174" i="13" s="1"/>
  <c r="H174" i="13"/>
  <c r="AW139" i="13"/>
  <c r="AX139" i="13" s="1"/>
  <c r="AV139" i="13"/>
  <c r="H139" i="13"/>
  <c r="I139" i="13"/>
  <c r="J139" i="13" s="1"/>
  <c r="AG158" i="13"/>
  <c r="AH158" i="13" s="1"/>
  <c r="AF158" i="13"/>
  <c r="AV99" i="13"/>
  <c r="AW99" i="13"/>
  <c r="AX99" i="13" s="1"/>
  <c r="AV149" i="13"/>
  <c r="AW149" i="13"/>
  <c r="AX149" i="13" s="1"/>
  <c r="AG59" i="13"/>
  <c r="AH59" i="13" s="1"/>
  <c r="AF59" i="13"/>
  <c r="AF98" i="13"/>
  <c r="AG98" i="13"/>
  <c r="AH98" i="13" s="1"/>
  <c r="Y66" i="13"/>
  <c r="Z66" i="13" s="1"/>
  <c r="X66" i="13"/>
  <c r="AF141" i="13"/>
  <c r="AG141" i="13"/>
  <c r="AH141" i="13" s="1"/>
  <c r="AW110" i="13"/>
  <c r="AX110" i="13" s="1"/>
  <c r="AV110" i="13"/>
  <c r="I172" i="13"/>
  <c r="J172" i="13" s="1"/>
  <c r="H172" i="13"/>
  <c r="AF137" i="13"/>
  <c r="AG137" i="13"/>
  <c r="AH137" i="13" s="1"/>
  <c r="X159" i="13"/>
  <c r="Y159" i="13"/>
  <c r="Z159" i="13" s="1"/>
  <c r="AV81" i="13"/>
  <c r="AW81" i="13"/>
  <c r="AX81" i="13" s="1"/>
  <c r="AW97" i="13"/>
  <c r="AX97" i="13" s="1"/>
  <c r="AV97" i="13"/>
  <c r="I155" i="13"/>
  <c r="J155" i="13" s="1"/>
  <c r="H155" i="13"/>
  <c r="H64" i="13"/>
  <c r="I64" i="13"/>
  <c r="J64" i="13" s="1"/>
  <c r="X145" i="13"/>
  <c r="Y145" i="13"/>
  <c r="Z145" i="13" s="1"/>
  <c r="Y138" i="13"/>
  <c r="Z138" i="13" s="1"/>
  <c r="X138" i="13"/>
  <c r="AF165" i="13"/>
  <c r="AG165" i="13"/>
  <c r="AH165" i="13" s="1"/>
  <c r="I113" i="13"/>
  <c r="J113" i="13" s="1"/>
  <c r="H113" i="13"/>
  <c r="AG161" i="13"/>
  <c r="AH161" i="13" s="1"/>
  <c r="AF161" i="13"/>
  <c r="AW150" i="13"/>
  <c r="AX150" i="13" s="1"/>
  <c r="AV150" i="13"/>
  <c r="AV141" i="13"/>
  <c r="AW141" i="13"/>
  <c r="AX141" i="13" s="1"/>
  <c r="AV120" i="13"/>
  <c r="AW120" i="13"/>
  <c r="AX120" i="13" s="1"/>
  <c r="H125" i="13"/>
  <c r="I125" i="13"/>
  <c r="J125" i="13" s="1"/>
  <c r="X116" i="13"/>
  <c r="Y116" i="13"/>
  <c r="Z116" i="13" s="1"/>
  <c r="X162" i="13"/>
  <c r="Y162" i="13"/>
  <c r="Z162" i="13" s="1"/>
  <c r="I59" i="13"/>
  <c r="J59" i="13" s="1"/>
  <c r="H59" i="13"/>
  <c r="Y128" i="13"/>
  <c r="Z128" i="13" s="1"/>
  <c r="X128" i="13"/>
  <c r="AF146" i="13"/>
  <c r="AG146" i="13"/>
  <c r="AH146" i="13" s="1"/>
  <c r="AW105" i="13"/>
  <c r="AX105" i="13" s="1"/>
  <c r="AV105" i="13"/>
  <c r="AF73" i="13"/>
  <c r="AG73" i="13"/>
  <c r="AH73" i="13" s="1"/>
  <c r="X95" i="13"/>
  <c r="Y95" i="13"/>
  <c r="Z95" i="13" s="1"/>
  <c r="AW172" i="13"/>
  <c r="AX172" i="13" s="1"/>
  <c r="AV172" i="13"/>
  <c r="AW59" i="13"/>
  <c r="AX59" i="13" s="1"/>
  <c r="AV59" i="13"/>
  <c r="Y106" i="13"/>
  <c r="Z106" i="13" s="1"/>
  <c r="X106" i="13"/>
  <c r="AW65" i="13"/>
  <c r="AX65" i="13" s="1"/>
  <c r="AV65" i="13"/>
  <c r="AN58" i="13"/>
  <c r="AO58" i="13"/>
  <c r="AP58" i="13" s="1"/>
  <c r="AO172" i="13"/>
  <c r="AP172" i="13" s="1"/>
  <c r="AN172" i="13"/>
  <c r="AO174" i="13"/>
  <c r="AP174" i="13" s="1"/>
  <c r="AN174" i="13"/>
  <c r="AN135" i="13"/>
  <c r="AO135" i="13"/>
  <c r="AP135" i="13" s="1"/>
  <c r="AN163" i="13"/>
  <c r="AO163" i="13"/>
  <c r="AP163" i="13" s="1"/>
  <c r="AO102" i="13"/>
  <c r="AP102" i="13" s="1"/>
  <c r="AN102" i="13"/>
  <c r="AN177" i="13"/>
  <c r="AO177" i="13"/>
  <c r="AP177" i="13" s="1"/>
  <c r="AN74" i="13"/>
  <c r="AO74" i="13"/>
  <c r="AP74" i="13" s="1"/>
  <c r="AN87" i="13"/>
  <c r="AO87" i="13"/>
  <c r="AP87" i="13" s="1"/>
  <c r="AO112" i="13"/>
  <c r="AP112" i="13" s="1"/>
  <c r="AN112" i="13"/>
  <c r="AO167" i="13"/>
  <c r="AP167" i="13" s="1"/>
  <c r="AN167" i="13"/>
  <c r="AO148" i="13"/>
  <c r="AP148" i="13" s="1"/>
  <c r="AN148" i="13"/>
  <c r="AN153" i="13"/>
  <c r="AO153" i="13"/>
  <c r="AP153" i="13" s="1"/>
  <c r="AO176" i="13"/>
  <c r="AP176" i="13" s="1"/>
  <c r="AN176" i="13"/>
  <c r="AO123" i="13"/>
  <c r="AP123" i="13" s="1"/>
  <c r="AN123" i="13"/>
  <c r="P155" i="13"/>
  <c r="Q155" i="13"/>
  <c r="R155" i="13" s="1"/>
  <c r="P124" i="13"/>
  <c r="Q124" i="13"/>
  <c r="R124" i="13" s="1"/>
  <c r="Q83" i="13"/>
  <c r="R83" i="13" s="1"/>
  <c r="P83" i="13"/>
  <c r="Q65" i="13"/>
  <c r="R65" i="13" s="1"/>
  <c r="P65" i="13"/>
  <c r="P175" i="13"/>
  <c r="Q175" i="13"/>
  <c r="R175" i="13" s="1"/>
  <c r="P104" i="13"/>
  <c r="Q104" i="13"/>
  <c r="R104" i="13" s="1"/>
  <c r="P109" i="13"/>
  <c r="Q109" i="13"/>
  <c r="R109" i="13" s="1"/>
  <c r="Q97" i="13"/>
  <c r="R97" i="13" s="1"/>
  <c r="P97" i="13"/>
  <c r="Q137" i="13"/>
  <c r="R137" i="13" s="1"/>
  <c r="P137" i="13"/>
  <c r="Q115" i="13"/>
  <c r="R115" i="13" s="1"/>
  <c r="P115" i="13"/>
  <c r="Q113" i="13"/>
  <c r="R113" i="13" s="1"/>
  <c r="P113" i="13"/>
  <c r="Q70" i="13"/>
  <c r="R70" i="13" s="1"/>
  <c r="P70" i="13"/>
  <c r="Q99" i="13"/>
  <c r="R99" i="13" s="1"/>
  <c r="P99" i="13"/>
  <c r="P88" i="13"/>
  <c r="Q88" i="13"/>
  <c r="R88" i="13" s="1"/>
  <c r="P77" i="13"/>
  <c r="Q77" i="13"/>
  <c r="R77" i="13" s="1"/>
  <c r="AF177" i="13"/>
  <c r="AG177" i="13"/>
  <c r="AH177" i="13" s="1"/>
  <c r="Y133" i="13"/>
  <c r="Z133" i="13" s="1"/>
  <c r="X133" i="13"/>
  <c r="AG87" i="13"/>
  <c r="AH87" i="13" s="1"/>
  <c r="AF87" i="13"/>
  <c r="AG80" i="13"/>
  <c r="AH80" i="13" s="1"/>
  <c r="AF80" i="13"/>
  <c r="I164" i="13"/>
  <c r="J164" i="13" s="1"/>
  <c r="H164" i="13"/>
  <c r="AV85" i="13"/>
  <c r="AW85" i="13"/>
  <c r="AX85" i="13" s="1"/>
  <c r="Y146" i="13"/>
  <c r="Z146" i="13" s="1"/>
  <c r="X146" i="13"/>
  <c r="AF157" i="13"/>
  <c r="AG157" i="13"/>
  <c r="AH157" i="13" s="1"/>
  <c r="X171" i="13"/>
  <c r="Y171" i="13"/>
  <c r="Z171" i="13" s="1"/>
  <c r="AO118" i="13"/>
  <c r="AP118" i="13" s="1"/>
  <c r="AN118" i="13"/>
  <c r="H145" i="13"/>
  <c r="I145" i="13"/>
  <c r="J145" i="13" s="1"/>
  <c r="AF61" i="13"/>
  <c r="AG61" i="13"/>
  <c r="AH61" i="13" s="1"/>
  <c r="AG132" i="13"/>
  <c r="AH132" i="13" s="1"/>
  <c r="AF132" i="13"/>
  <c r="H130" i="13"/>
  <c r="I130" i="13"/>
  <c r="J130" i="13" s="1"/>
  <c r="AW84" i="13"/>
  <c r="AX84" i="13" s="1"/>
  <c r="AV84" i="13"/>
  <c r="AF128" i="13"/>
  <c r="AG128" i="13"/>
  <c r="AH128" i="13" s="1"/>
  <c r="H165" i="13"/>
  <c r="I165" i="13"/>
  <c r="J165" i="13" s="1"/>
  <c r="H81" i="13"/>
  <c r="I81" i="13"/>
  <c r="J81" i="13" s="1"/>
  <c r="AF96" i="13"/>
  <c r="AG96" i="13"/>
  <c r="AH96" i="13" s="1"/>
  <c r="AW113" i="13"/>
  <c r="AX113" i="13" s="1"/>
  <c r="AV113" i="13"/>
  <c r="AG86" i="13"/>
  <c r="AH86" i="13" s="1"/>
  <c r="AF86" i="13"/>
  <c r="AF81" i="13"/>
  <c r="AG81" i="13"/>
  <c r="AH81" i="13" s="1"/>
  <c r="I176" i="13"/>
  <c r="J176" i="13" s="1"/>
  <c r="H176" i="13"/>
  <c r="AF64" i="13"/>
  <c r="AG64" i="13"/>
  <c r="AH64" i="13" s="1"/>
  <c r="AG65" i="13"/>
  <c r="AH65" i="13" s="1"/>
  <c r="AF65" i="13"/>
  <c r="H70" i="13"/>
  <c r="I70" i="13"/>
  <c r="J70" i="13" s="1"/>
  <c r="AW89" i="13"/>
  <c r="AX89" i="13" s="1"/>
  <c r="AV89" i="13"/>
  <c r="H82" i="13"/>
  <c r="I82" i="13"/>
  <c r="J82" i="13" s="1"/>
  <c r="AG176" i="13"/>
  <c r="AH176" i="13" s="1"/>
  <c r="AF176" i="13"/>
  <c r="H117" i="13"/>
  <c r="I117" i="13"/>
  <c r="J117" i="13" s="1"/>
  <c r="I138" i="13"/>
  <c r="J138" i="13" s="1"/>
  <c r="H138" i="13"/>
  <c r="AW161" i="13"/>
  <c r="AX161" i="13" s="1"/>
  <c r="AV161" i="13"/>
  <c r="X69" i="13"/>
  <c r="Y69" i="13"/>
  <c r="Z69" i="13" s="1"/>
  <c r="H72" i="13"/>
  <c r="I72" i="13"/>
  <c r="J72" i="13" s="1"/>
  <c r="I95" i="13"/>
  <c r="J95" i="13" s="1"/>
  <c r="H95" i="13"/>
  <c r="AV79" i="13"/>
  <c r="AW79" i="13"/>
  <c r="AX79" i="13" s="1"/>
  <c r="I119" i="13"/>
  <c r="J119" i="13" s="1"/>
  <c r="H119" i="13"/>
  <c r="I150" i="13"/>
  <c r="J150" i="13" s="1"/>
  <c r="H150" i="13"/>
  <c r="AV61" i="13"/>
  <c r="AW61" i="13"/>
  <c r="AX61" i="13" s="1"/>
  <c r="AG110" i="13"/>
  <c r="AH110" i="13" s="1"/>
  <c r="AF110" i="13"/>
  <c r="AV104" i="13"/>
  <c r="AW104" i="13"/>
  <c r="AX104" i="13" s="1"/>
  <c r="X62" i="13"/>
  <c r="Y62" i="13"/>
  <c r="Z62" i="13" s="1"/>
  <c r="AG174" i="13"/>
  <c r="AH174" i="13" s="1"/>
  <c r="AF174" i="13"/>
  <c r="I127" i="13"/>
  <c r="J127" i="13" s="1"/>
  <c r="H127" i="13"/>
  <c r="AV111" i="13"/>
  <c r="AW111" i="13"/>
  <c r="AX111" i="13" s="1"/>
  <c r="AV134" i="13"/>
  <c r="AW134" i="13"/>
  <c r="AX134" i="13" s="1"/>
  <c r="AF90" i="13"/>
  <c r="AG90" i="13"/>
  <c r="AH90" i="13" s="1"/>
  <c r="Y96" i="13"/>
  <c r="Z96" i="13" s="1"/>
  <c r="X96" i="13"/>
  <c r="AG105" i="13"/>
  <c r="AH105" i="13" s="1"/>
  <c r="AF105" i="13"/>
  <c r="AF127" i="13"/>
  <c r="AG127" i="13"/>
  <c r="AH127" i="13" s="1"/>
  <c r="I75" i="13"/>
  <c r="J75" i="13" s="1"/>
  <c r="H75" i="13"/>
  <c r="X61" i="13"/>
  <c r="Y61" i="13"/>
  <c r="Z61" i="13" s="1"/>
  <c r="H168" i="13"/>
  <c r="I168" i="13"/>
  <c r="J168" i="13" s="1"/>
  <c r="AV125" i="13"/>
  <c r="AW125" i="13"/>
  <c r="AX125" i="13" s="1"/>
  <c r="Y126" i="13"/>
  <c r="Z126" i="13" s="1"/>
  <c r="X126" i="13"/>
  <c r="AF95" i="13"/>
  <c r="AG95" i="13"/>
  <c r="AH95" i="13" s="1"/>
  <c r="I79" i="13"/>
  <c r="J79" i="13" s="1"/>
  <c r="H79" i="13"/>
  <c r="I162" i="13"/>
  <c r="J162" i="13" s="1"/>
  <c r="H162" i="13"/>
  <c r="X86" i="13"/>
  <c r="Y86" i="13"/>
  <c r="Z86" i="13" s="1"/>
  <c r="X134" i="13"/>
  <c r="Y134" i="13"/>
  <c r="Z134" i="13" s="1"/>
  <c r="Y142" i="13"/>
  <c r="Z142" i="13" s="1"/>
  <c r="X142" i="13"/>
  <c r="AG152" i="13"/>
  <c r="AH152" i="13" s="1"/>
  <c r="AF152" i="13"/>
  <c r="AF154" i="13"/>
  <c r="AG154" i="13"/>
  <c r="AH154" i="13" s="1"/>
  <c r="AF117" i="13"/>
  <c r="AG117" i="13"/>
  <c r="AH117" i="13" s="1"/>
  <c r="AG167" i="13"/>
  <c r="AH167" i="13" s="1"/>
  <c r="AF167" i="13"/>
  <c r="AW123" i="13"/>
  <c r="AX123" i="13" s="1"/>
  <c r="AV123" i="13"/>
  <c r="Y174" i="13"/>
  <c r="Z174" i="13" s="1"/>
  <c r="X174" i="13"/>
  <c r="X79" i="13"/>
  <c r="Y79" i="13"/>
  <c r="Z79" i="13" s="1"/>
  <c r="I92" i="13"/>
  <c r="J92" i="13" s="1"/>
  <c r="H92" i="13"/>
  <c r="H160" i="13"/>
  <c r="I160" i="13"/>
  <c r="J160" i="13" s="1"/>
  <c r="AN119" i="13"/>
  <c r="AO119" i="13"/>
  <c r="AP119" i="13" s="1"/>
  <c r="AO120" i="13"/>
  <c r="AP120" i="13" s="1"/>
  <c r="AN120" i="13"/>
  <c r="AN171" i="13"/>
  <c r="AO171" i="13"/>
  <c r="AP171" i="13" s="1"/>
  <c r="AN147" i="13"/>
  <c r="AO147" i="13"/>
  <c r="AP147" i="13" s="1"/>
  <c r="AO89" i="13"/>
  <c r="AP89" i="13" s="1"/>
  <c r="AN89" i="13"/>
  <c r="AN79" i="13"/>
  <c r="AO79" i="13"/>
  <c r="AP79" i="13" s="1"/>
  <c r="AN141" i="13"/>
  <c r="AO141" i="13"/>
  <c r="AP141" i="13" s="1"/>
  <c r="AO59" i="13"/>
  <c r="AP59" i="13" s="1"/>
  <c r="AN59" i="13"/>
  <c r="AN68" i="13"/>
  <c r="AO68" i="13"/>
  <c r="AP68" i="13" s="1"/>
  <c r="AN92" i="13"/>
  <c r="AO92" i="13"/>
  <c r="AP92" i="13" s="1"/>
  <c r="AN143" i="13"/>
  <c r="AO143" i="13"/>
  <c r="AP143" i="13" s="1"/>
  <c r="AN91" i="13"/>
  <c r="AO91" i="13"/>
  <c r="AP91" i="13" s="1"/>
  <c r="AO84" i="13"/>
  <c r="AP84" i="13" s="1"/>
  <c r="AN84" i="13"/>
  <c r="AO97" i="13"/>
  <c r="AP97" i="13" s="1"/>
  <c r="AN97" i="13"/>
  <c r="AN127" i="13"/>
  <c r="AO127" i="13"/>
  <c r="AP127" i="13" s="1"/>
  <c r="Q75" i="13"/>
  <c r="R75" i="13" s="1"/>
  <c r="P75" i="13"/>
  <c r="P128" i="13"/>
  <c r="Q128" i="13"/>
  <c r="R128" i="13" s="1"/>
  <c r="Q132" i="13"/>
  <c r="R132" i="13" s="1"/>
  <c r="P132" i="13"/>
  <c r="P152" i="13"/>
  <c r="Q152" i="13"/>
  <c r="R152" i="13" s="1"/>
  <c r="P133" i="13"/>
  <c r="Q133" i="13"/>
  <c r="R133" i="13" s="1"/>
  <c r="P78" i="13"/>
  <c r="Q78" i="13"/>
  <c r="R78" i="13" s="1"/>
  <c r="P144" i="13"/>
  <c r="Q144" i="13"/>
  <c r="R144" i="13" s="1"/>
  <c r="P126" i="13"/>
  <c r="Q126" i="13"/>
  <c r="R126" i="13" s="1"/>
  <c r="Q167" i="13"/>
  <c r="R167" i="13" s="1"/>
  <c r="P167" i="13"/>
  <c r="Q174" i="13"/>
  <c r="R174" i="13" s="1"/>
  <c r="P174" i="13"/>
  <c r="P87" i="13"/>
  <c r="Q87" i="13"/>
  <c r="R87" i="13" s="1"/>
  <c r="P111" i="13"/>
  <c r="Q111" i="13"/>
  <c r="R111" i="13" s="1"/>
  <c r="Q59" i="13"/>
  <c r="R59" i="13" s="1"/>
  <c r="P59" i="13"/>
  <c r="Q169" i="13"/>
  <c r="R169" i="13" s="1"/>
  <c r="P169" i="13"/>
  <c r="Q147" i="13"/>
  <c r="R147" i="13" s="1"/>
  <c r="P147" i="13"/>
  <c r="AV95" i="13"/>
  <c r="AW95" i="13"/>
  <c r="AX95" i="13" s="1"/>
  <c r="I146" i="13"/>
  <c r="J146" i="13" s="1"/>
  <c r="H146" i="13"/>
  <c r="X157" i="13"/>
  <c r="Y157" i="13"/>
  <c r="Z157" i="13" s="1"/>
  <c r="AV157" i="13"/>
  <c r="AW157" i="13"/>
  <c r="AX157" i="13" s="1"/>
  <c r="AV137" i="13"/>
  <c r="AW137" i="13"/>
  <c r="AX137" i="13" s="1"/>
  <c r="AG148" i="13"/>
  <c r="AH148" i="13" s="1"/>
  <c r="AF148" i="13"/>
  <c r="AG118" i="13"/>
  <c r="AH118" i="13" s="1"/>
  <c r="AF118" i="13"/>
  <c r="I96" i="13"/>
  <c r="J96" i="13" s="1"/>
  <c r="H96" i="13"/>
  <c r="AW142" i="13"/>
  <c r="AX142" i="13" s="1"/>
  <c r="AV142" i="13"/>
  <c r="AN85" i="13"/>
  <c r="AO85" i="13"/>
  <c r="AP85" i="13" s="1"/>
  <c r="AO106" i="13"/>
  <c r="AP106" i="13" s="1"/>
  <c r="AN106" i="13"/>
  <c r="P177" i="13"/>
  <c r="Q177" i="13"/>
  <c r="R177" i="13" s="1"/>
  <c r="P162" i="13"/>
  <c r="Q162" i="13"/>
  <c r="R162" i="13" s="1"/>
  <c r="Q156" i="13"/>
  <c r="R156" i="13" s="1"/>
  <c r="P156" i="13"/>
  <c r="AW156" i="13"/>
  <c r="AX156" i="13" s="1"/>
  <c r="AV156" i="13"/>
  <c r="AW173" i="13"/>
  <c r="AX173" i="13" s="1"/>
  <c r="AV173" i="13"/>
  <c r="AF88" i="13"/>
  <c r="AG88" i="13"/>
  <c r="AH88" i="13" s="1"/>
  <c r="H91" i="13"/>
  <c r="I91" i="13"/>
  <c r="J91" i="13" s="1"/>
  <c r="AV136" i="13"/>
  <c r="AW136" i="13"/>
  <c r="AX136" i="13" s="1"/>
  <c r="AG147" i="13"/>
  <c r="AH147" i="13" s="1"/>
  <c r="AF147" i="13"/>
  <c r="AW77" i="13"/>
  <c r="AX77" i="13" s="1"/>
  <c r="AV77" i="13"/>
  <c r="AV170" i="13"/>
  <c r="AW170" i="13"/>
  <c r="AX170" i="13" s="1"/>
  <c r="Y102" i="13"/>
  <c r="Z102" i="13" s="1"/>
  <c r="X102" i="13"/>
  <c r="Y166" i="13"/>
  <c r="Z166" i="13" s="1"/>
  <c r="X166" i="13"/>
  <c r="Y155" i="13"/>
  <c r="Z155" i="13" s="1"/>
  <c r="X155" i="13"/>
  <c r="X120" i="13"/>
  <c r="Y120" i="13"/>
  <c r="Z120" i="13" s="1"/>
  <c r="AG169" i="13"/>
  <c r="AH169" i="13" s="1"/>
  <c r="AF169" i="13"/>
  <c r="AV127" i="13"/>
  <c r="AW127" i="13"/>
  <c r="AX127" i="13" s="1"/>
  <c r="H157" i="13"/>
  <c r="I157" i="13"/>
  <c r="J157" i="13" s="1"/>
  <c r="H85" i="13"/>
  <c r="I85" i="13"/>
  <c r="J85" i="13" s="1"/>
  <c r="AW108" i="13"/>
  <c r="AX108" i="13" s="1"/>
  <c r="AV108" i="13"/>
  <c r="Y103" i="13"/>
  <c r="Z103" i="13" s="1"/>
  <c r="X103" i="13"/>
  <c r="AG150" i="13"/>
  <c r="AH150" i="13" s="1"/>
  <c r="AF150" i="13"/>
  <c r="AG94" i="13"/>
  <c r="AH94" i="13" s="1"/>
  <c r="AF94" i="13"/>
  <c r="AG75" i="13"/>
  <c r="AH75" i="13" s="1"/>
  <c r="AF75" i="13"/>
  <c r="AW71" i="13"/>
  <c r="AX71" i="13" s="1"/>
  <c r="AV71" i="13"/>
  <c r="AV66" i="13"/>
  <c r="AW66" i="13"/>
  <c r="AX66" i="13" s="1"/>
  <c r="Y65" i="13"/>
  <c r="Z65" i="13" s="1"/>
  <c r="X65" i="13"/>
  <c r="X104" i="13"/>
  <c r="Y104" i="13"/>
  <c r="Z104" i="13" s="1"/>
  <c r="X101" i="13"/>
  <c r="Y101" i="13"/>
  <c r="Z101" i="13" s="1"/>
  <c r="AV177" i="13"/>
  <c r="AW177" i="13"/>
  <c r="AX177" i="13" s="1"/>
  <c r="I94" i="13"/>
  <c r="J94" i="13" s="1"/>
  <c r="H94" i="13"/>
  <c r="AV159" i="13"/>
  <c r="AW159" i="13"/>
  <c r="AX159" i="13" s="1"/>
  <c r="X151" i="13"/>
  <c r="Y151" i="13"/>
  <c r="Z151" i="13" s="1"/>
  <c r="X76" i="13"/>
  <c r="Y76" i="13"/>
  <c r="Z76" i="13" s="1"/>
  <c r="AG113" i="13"/>
  <c r="AH113" i="13" s="1"/>
  <c r="AF113" i="13"/>
  <c r="AW94" i="13"/>
  <c r="AX94" i="13" s="1"/>
  <c r="AV94" i="13"/>
  <c r="Y77" i="13"/>
  <c r="Z77" i="13" s="1"/>
  <c r="X77" i="13"/>
  <c r="AV101" i="13"/>
  <c r="AW101" i="13"/>
  <c r="AX101" i="13" s="1"/>
  <c r="AW169" i="13"/>
  <c r="AX169" i="13" s="1"/>
  <c r="AV169" i="13"/>
  <c r="Y150" i="13"/>
  <c r="Z150" i="13" s="1"/>
  <c r="X150" i="13"/>
  <c r="H103" i="13"/>
  <c r="I103" i="13"/>
  <c r="J103" i="13" s="1"/>
  <c r="Y132" i="13"/>
  <c r="Z132" i="13" s="1"/>
  <c r="X132" i="13"/>
  <c r="X141" i="13"/>
  <c r="Y141" i="13"/>
  <c r="Z141" i="13" s="1"/>
  <c r="AF131" i="13"/>
  <c r="AG131" i="13"/>
  <c r="AH131" i="13" s="1"/>
  <c r="X143" i="13"/>
  <c r="Y143" i="13"/>
  <c r="Z143" i="13" s="1"/>
  <c r="Y94" i="13"/>
  <c r="Z94" i="13" s="1"/>
  <c r="X94" i="13"/>
  <c r="H104" i="13"/>
  <c r="I104" i="13"/>
  <c r="J104" i="13" s="1"/>
  <c r="AV143" i="13"/>
  <c r="AW143" i="13"/>
  <c r="AX143" i="13" s="1"/>
  <c r="Y63" i="13"/>
  <c r="Z63" i="13" s="1"/>
  <c r="X63" i="13"/>
  <c r="I108" i="13"/>
  <c r="J108" i="13" s="1"/>
  <c r="H108" i="13"/>
  <c r="Y83" i="13"/>
  <c r="Z83" i="13" s="1"/>
  <c r="X83" i="13"/>
  <c r="AV155" i="13"/>
  <c r="AW155" i="13"/>
  <c r="AX155" i="13" s="1"/>
  <c r="I83" i="13"/>
  <c r="J83" i="13" s="1"/>
  <c r="H83" i="13"/>
  <c r="X114" i="13"/>
  <c r="Y114" i="13"/>
  <c r="Z114" i="13" s="1"/>
  <c r="X139" i="13"/>
  <c r="Y139" i="13"/>
  <c r="Z139" i="13" s="1"/>
  <c r="AG153" i="13"/>
  <c r="AH153" i="13" s="1"/>
  <c r="AF153" i="13"/>
  <c r="X127" i="13"/>
  <c r="Y127" i="13"/>
  <c r="Z127" i="13" s="1"/>
  <c r="AV60" i="13"/>
  <c r="AW60" i="13"/>
  <c r="AX60" i="13" s="1"/>
  <c r="X64" i="13"/>
  <c r="Y64" i="13"/>
  <c r="Z64" i="13" s="1"/>
  <c r="AV87" i="13"/>
  <c r="AW87" i="13"/>
  <c r="AX87" i="13" s="1"/>
  <c r="Y164" i="13"/>
  <c r="Z164" i="13" s="1"/>
  <c r="X164" i="13"/>
  <c r="AW74" i="13"/>
  <c r="AX74" i="13" s="1"/>
  <c r="AV74" i="13"/>
  <c r="AG63" i="13"/>
  <c r="AH63" i="13" s="1"/>
  <c r="AF63" i="13"/>
  <c r="AO71" i="13"/>
  <c r="AP71" i="13" s="1"/>
  <c r="AN71" i="13"/>
  <c r="AO130" i="13"/>
  <c r="AP130" i="13" s="1"/>
  <c r="AN130" i="13"/>
  <c r="AO155" i="13"/>
  <c r="AP155" i="13" s="1"/>
  <c r="AN155" i="13"/>
  <c r="AO164" i="13"/>
  <c r="AP164" i="13" s="1"/>
  <c r="AN164" i="13"/>
  <c r="AN139" i="13"/>
  <c r="AO139" i="13"/>
  <c r="AP139" i="13" s="1"/>
  <c r="AO146" i="13"/>
  <c r="AP146" i="13" s="1"/>
  <c r="AN146" i="13"/>
  <c r="AO126" i="13"/>
  <c r="AP126" i="13" s="1"/>
  <c r="AN126" i="13"/>
  <c r="AN114" i="13"/>
  <c r="AO114" i="13"/>
  <c r="AP114" i="13" s="1"/>
  <c r="AO158" i="13"/>
  <c r="AP158" i="13" s="1"/>
  <c r="AN158" i="13"/>
  <c r="AO77" i="13"/>
  <c r="AP77" i="13" s="1"/>
  <c r="AN77" i="13"/>
  <c r="AN144" i="13"/>
  <c r="AO144" i="13"/>
  <c r="AP144" i="13" s="1"/>
  <c r="AO142" i="13"/>
  <c r="AP142" i="13" s="1"/>
  <c r="AN142" i="13"/>
  <c r="AN62" i="13"/>
  <c r="AO62" i="13"/>
  <c r="AP62" i="13" s="1"/>
  <c r="AN134" i="13"/>
  <c r="AO134" i="13"/>
  <c r="AP134" i="13" s="1"/>
  <c r="AO83" i="13"/>
  <c r="AP83" i="13" s="1"/>
  <c r="AN83" i="13"/>
  <c r="Q161" i="13"/>
  <c r="R161" i="13" s="1"/>
  <c r="P161" i="13"/>
  <c r="P66" i="13"/>
  <c r="Q66" i="13"/>
  <c r="R66" i="13" s="1"/>
  <c r="P80" i="13"/>
  <c r="Q80" i="13"/>
  <c r="R80" i="13" s="1"/>
  <c r="P58" i="13"/>
  <c r="Q58" i="13"/>
  <c r="R58" i="13" s="1"/>
  <c r="Q92" i="13"/>
  <c r="R92" i="13" s="1"/>
  <c r="P92" i="13"/>
  <c r="Q96" i="13"/>
  <c r="R96" i="13" s="1"/>
  <c r="P96" i="13"/>
  <c r="P122" i="13"/>
  <c r="Q122" i="13"/>
  <c r="R122" i="13" s="1"/>
  <c r="P159" i="13"/>
  <c r="Q159" i="13"/>
  <c r="R159" i="13" s="1"/>
  <c r="P163" i="13"/>
  <c r="Q163" i="13"/>
  <c r="R163" i="13" s="1"/>
  <c r="Q94" i="13"/>
  <c r="R94" i="13" s="1"/>
  <c r="P94" i="13"/>
  <c r="Q148" i="13"/>
  <c r="R148" i="13" s="1"/>
  <c r="P148" i="13"/>
  <c r="Q158" i="13"/>
  <c r="R158" i="13" s="1"/>
  <c r="P158" i="13"/>
  <c r="Q91" i="13"/>
  <c r="R91" i="13" s="1"/>
  <c r="P91" i="13"/>
  <c r="P60" i="13"/>
  <c r="Q60" i="13"/>
  <c r="R60" i="13" s="1"/>
  <c r="Q129" i="13"/>
  <c r="R129" i="13" s="1"/>
  <c r="P129" i="13"/>
  <c r="G18" i="13"/>
  <c r="I18" i="13" s="1"/>
  <c r="J18" i="13" s="1"/>
  <c r="AJ19" i="13"/>
  <c r="AE19" i="13"/>
  <c r="AG19" i="13" s="1"/>
  <c r="AH19" i="13" s="1"/>
  <c r="G19" i="13"/>
  <c r="I19" i="13" s="1"/>
  <c r="J19" i="13" s="1"/>
  <c r="AU19" i="13"/>
  <c r="AW19" i="13" s="1"/>
  <c r="AX19" i="13" s="1"/>
  <c r="AM19" i="13"/>
  <c r="AO19" i="13" s="1"/>
  <c r="AP19" i="13" s="1"/>
  <c r="AM18" i="13"/>
  <c r="AO18" i="13" s="1"/>
  <c r="AP18" i="13" s="1"/>
  <c r="L20" i="13"/>
  <c r="AR21" i="13"/>
  <c r="AB20" i="13"/>
  <c r="D21" i="13"/>
  <c r="T21" i="13"/>
  <c r="AR20" i="13"/>
  <c r="T20" i="13"/>
  <c r="AJ20" i="13"/>
  <c r="AB21" i="13"/>
  <c r="Y18" i="15"/>
  <c r="Z18" i="15" s="1"/>
  <c r="X18" i="15"/>
  <c r="AA17" i="15"/>
  <c r="O13" i="10"/>
  <c r="Q13" i="10" s="1"/>
  <c r="X13" i="10"/>
  <c r="Z13" i="10" s="1"/>
  <c r="I13" i="10"/>
  <c r="K13" i="10" s="1"/>
  <c r="AA13" i="10"/>
  <c r="AC13" i="10" s="1"/>
  <c r="C13" i="10"/>
  <c r="E13" i="10" s="1"/>
  <c r="AG13" i="10"/>
  <c r="AI13" i="10" s="1"/>
  <c r="AJ13" i="10"/>
  <c r="AL13" i="10" s="1"/>
  <c r="L13" i="10"/>
  <c r="N13" i="10" s="1"/>
  <c r="F13" i="10"/>
  <c r="H13" i="10" s="1"/>
  <c r="AD13" i="10"/>
  <c r="AF13" i="10" s="1"/>
  <c r="U13" i="10"/>
  <c r="W13" i="10" s="1"/>
  <c r="R13" i="10"/>
  <c r="T13" i="10" s="1"/>
  <c r="AI18" i="15"/>
  <c r="AI18" i="13"/>
  <c r="W18" i="13"/>
  <c r="Y18" i="13" s="1"/>
  <c r="Z18" i="13" s="1"/>
  <c r="C19" i="13"/>
  <c r="AI17" i="15"/>
  <c r="AI17" i="13"/>
  <c r="AV18" i="15"/>
  <c r="AW18" i="15"/>
  <c r="AX18" i="15" s="1"/>
  <c r="X14" i="10"/>
  <c r="Z14" i="10" s="1"/>
  <c r="I14" i="10"/>
  <c r="K14" i="10" s="1"/>
  <c r="O14" i="10"/>
  <c r="Q14" i="10" s="1"/>
  <c r="R14" i="10"/>
  <c r="AJ14" i="10"/>
  <c r="AL14" i="10" s="1"/>
  <c r="L14" i="10"/>
  <c r="F14" i="10"/>
  <c r="C14" i="10"/>
  <c r="E14" i="10" s="1"/>
  <c r="AG14" i="10"/>
  <c r="AI14" i="10" s="1"/>
  <c r="U14" i="10"/>
  <c r="W14" i="10" s="1"/>
  <c r="AA14" i="10"/>
  <c r="AC14" i="10" s="1"/>
  <c r="AD14" i="10"/>
  <c r="Y17" i="15"/>
  <c r="Z17" i="15" s="1"/>
  <c r="X17" i="15"/>
  <c r="AN18" i="15"/>
  <c r="AO18" i="15"/>
  <c r="AP18" i="15" s="1"/>
  <c r="AV17" i="15"/>
  <c r="AW17" i="15"/>
  <c r="AX17" i="15" s="1"/>
  <c r="AE18" i="13"/>
  <c r="AG18" i="13" s="1"/>
  <c r="AH18" i="13" s="1"/>
  <c r="AQ17" i="15"/>
  <c r="Q18" i="15"/>
  <c r="R18" i="15" s="1"/>
  <c r="P18" i="15"/>
  <c r="C18" i="15"/>
  <c r="C18" i="13"/>
  <c r="C17" i="15"/>
  <c r="AO17" i="15"/>
  <c r="AP17" i="15" s="1"/>
  <c r="AN17" i="15"/>
  <c r="AI16" i="10"/>
  <c r="AQ19" i="13"/>
  <c r="K16" i="10"/>
  <c r="K19" i="13"/>
  <c r="AF17" i="15"/>
  <c r="AG17" i="15"/>
  <c r="AH17" i="15" s="1"/>
  <c r="AU18" i="13"/>
  <c r="AW18" i="13" s="1"/>
  <c r="AX18" i="13" s="1"/>
  <c r="O19" i="13"/>
  <c r="Q19" i="13" s="1"/>
  <c r="R19" i="13" s="1"/>
  <c r="O18" i="13"/>
  <c r="Q18" i="13" s="1"/>
  <c r="R18" i="13" s="1"/>
  <c r="I17" i="15"/>
  <c r="J17" i="15" s="1"/>
  <c r="H17" i="15"/>
  <c r="K17" i="15"/>
  <c r="W16" i="10"/>
  <c r="AA19" i="13"/>
  <c r="Q16" i="10"/>
  <c r="S19" i="13"/>
  <c r="W19" i="13"/>
  <c r="Y19" i="13" s="1"/>
  <c r="Z19" i="13" s="1"/>
  <c r="Q17" i="15"/>
  <c r="R17" i="15" s="1"/>
  <c r="P17" i="15"/>
  <c r="S17" i="15"/>
  <c r="I18" i="15"/>
  <c r="J18" i="15" s="1"/>
  <c r="H18" i="15"/>
  <c r="AG18" i="15"/>
  <c r="AH18" i="15" s="1"/>
  <c r="AF18" i="15"/>
  <c r="P52" i="13"/>
  <c r="P21" i="13"/>
  <c r="P34" i="13"/>
  <c r="AN30" i="13"/>
  <c r="P28" i="13"/>
  <c r="AN34" i="13"/>
  <c r="AN27" i="13"/>
  <c r="P49" i="13"/>
  <c r="P51" i="13"/>
  <c r="P41" i="13"/>
  <c r="P25" i="13"/>
  <c r="P33" i="13"/>
  <c r="P35" i="13"/>
  <c r="AN32" i="13"/>
  <c r="P36" i="13"/>
  <c r="P40" i="13"/>
  <c r="AV31" i="13"/>
  <c r="AV28" i="13"/>
  <c r="AN35" i="13"/>
  <c r="AF32" i="13"/>
  <c r="AN22" i="13"/>
  <c r="H33" i="13"/>
  <c r="AN20" i="13"/>
  <c r="X27" i="13"/>
  <c r="AV21" i="13"/>
  <c r="AN39" i="13"/>
  <c r="AV23" i="13"/>
  <c r="AN26" i="13"/>
  <c r="X32" i="13"/>
  <c r="X34" i="13"/>
  <c r="AN23" i="13"/>
  <c r="AN25" i="13"/>
  <c r="P38" i="13"/>
  <c r="AV51" i="13"/>
  <c r="AF21" i="13"/>
  <c r="AF27" i="13"/>
  <c r="AF33" i="13"/>
  <c r="H31" i="13"/>
  <c r="AF29" i="13"/>
  <c r="X29" i="13"/>
  <c r="AV48" i="13"/>
  <c r="P27" i="13"/>
  <c r="AN33" i="13"/>
  <c r="AV26" i="13"/>
  <c r="P20" i="13"/>
  <c r="P37" i="13"/>
  <c r="P46" i="13"/>
  <c r="AV42" i="13"/>
  <c r="AV43" i="13"/>
  <c r="P23" i="13"/>
  <c r="AN37" i="13"/>
  <c r="H30" i="13"/>
  <c r="AN40" i="13"/>
  <c r="AV39" i="13"/>
  <c r="AV34" i="13"/>
  <c r="AV38" i="13"/>
  <c r="H24" i="13"/>
  <c r="P48" i="13"/>
  <c r="AV46" i="13"/>
  <c r="AV49" i="13"/>
  <c r="P50" i="13"/>
  <c r="AN21" i="13"/>
  <c r="X28" i="13"/>
  <c r="P42" i="13"/>
  <c r="AV41" i="13"/>
  <c r="X20" i="13"/>
  <c r="AF28" i="13"/>
  <c r="X38" i="13"/>
  <c r="AF39" i="13"/>
  <c r="X21" i="13"/>
  <c r="AN28" i="13"/>
  <c r="P29" i="13"/>
  <c r="X22" i="13"/>
  <c r="X33" i="13"/>
  <c r="AN24" i="13"/>
  <c r="H36" i="13"/>
  <c r="AF30" i="13"/>
  <c r="H26" i="13"/>
  <c r="AF20" i="13"/>
  <c r="AF52" i="13"/>
  <c r="H34" i="13"/>
  <c r="P26" i="13"/>
  <c r="P22" i="13"/>
  <c r="H32" i="13"/>
  <c r="H22" i="13"/>
  <c r="AV30" i="13"/>
  <c r="AV44" i="13"/>
  <c r="AV22" i="13"/>
  <c r="H38" i="13"/>
  <c r="AF35" i="13"/>
  <c r="AV24" i="13"/>
  <c r="H40" i="13"/>
  <c r="AV33" i="13"/>
  <c r="AF24" i="13"/>
  <c r="X37" i="13"/>
  <c r="X24" i="13"/>
  <c r="AF25" i="13"/>
  <c r="AV45" i="13"/>
  <c r="P31" i="13"/>
  <c r="H29" i="13"/>
  <c r="X39" i="13"/>
  <c r="H28" i="13"/>
  <c r="H25" i="13"/>
  <c r="AN29" i="13"/>
  <c r="AF22" i="13"/>
  <c r="X23" i="13"/>
  <c r="AV47" i="13"/>
  <c r="AV50" i="13"/>
  <c r="AN31" i="13"/>
  <c r="AV40" i="13"/>
  <c r="P39" i="13"/>
  <c r="AF34" i="13"/>
  <c r="AN38" i="13"/>
  <c r="AV36" i="13"/>
  <c r="X40" i="13"/>
  <c r="AF26" i="13"/>
  <c r="P32" i="13"/>
  <c r="P44" i="13"/>
  <c r="H35" i="13"/>
  <c r="X36" i="13"/>
  <c r="X31" i="13"/>
  <c r="AF23" i="13"/>
  <c r="H20" i="13"/>
  <c r="AV37" i="13"/>
  <c r="X25" i="13"/>
  <c r="H23" i="13"/>
  <c r="P30" i="13"/>
  <c r="AF38" i="13"/>
  <c r="AV29" i="13"/>
  <c r="AF41" i="13"/>
  <c r="AN36" i="13"/>
  <c r="AV27" i="13"/>
  <c r="AG46" i="13"/>
  <c r="AH46" i="13" s="1"/>
  <c r="AF46" i="13"/>
  <c r="I50" i="13"/>
  <c r="J50" i="13" s="1"/>
  <c r="H50" i="13"/>
  <c r="Y50" i="13"/>
  <c r="Z50" i="13" s="1"/>
  <c r="X50" i="13"/>
  <c r="AG48" i="13"/>
  <c r="AH48" i="13" s="1"/>
  <c r="AF48" i="13"/>
  <c r="AG47" i="13"/>
  <c r="AH47" i="13" s="1"/>
  <c r="AF47" i="13"/>
  <c r="X55" i="13"/>
  <c r="Y55" i="13"/>
  <c r="Z55" i="13" s="1"/>
  <c r="AV56" i="13"/>
  <c r="AW56" i="13"/>
  <c r="AX56" i="13" s="1"/>
  <c r="AO50" i="13"/>
  <c r="AP50" i="13" s="1"/>
  <c r="AN50" i="13"/>
  <c r="AO49" i="13"/>
  <c r="AP49" i="13" s="1"/>
  <c r="AN49" i="13"/>
  <c r="P57" i="13"/>
  <c r="Q57" i="13"/>
  <c r="R57" i="13" s="1"/>
  <c r="AF31" i="13"/>
  <c r="X26" i="13"/>
  <c r="AF37" i="13"/>
  <c r="X35" i="13"/>
  <c r="AV20" i="13"/>
  <c r="AF51" i="13"/>
  <c r="I47" i="13"/>
  <c r="J47" i="13" s="1"/>
  <c r="H47" i="13"/>
  <c r="AG43" i="13"/>
  <c r="AH43" i="13" s="1"/>
  <c r="AF43" i="13"/>
  <c r="AF54" i="13"/>
  <c r="AG54" i="13"/>
  <c r="AH54" i="13" s="1"/>
  <c r="I55" i="13"/>
  <c r="J55" i="13" s="1"/>
  <c r="H55" i="13"/>
  <c r="AV57" i="13"/>
  <c r="AW57" i="13"/>
  <c r="AX57" i="13" s="1"/>
  <c r="AN53" i="13"/>
  <c r="AO53" i="13"/>
  <c r="AP53" i="13" s="1"/>
  <c r="P56" i="13"/>
  <c r="Q56" i="13"/>
  <c r="R56" i="13" s="1"/>
  <c r="X53" i="13"/>
  <c r="Y53" i="13"/>
  <c r="Z53" i="13" s="1"/>
  <c r="AF42" i="13"/>
  <c r="H21" i="13"/>
  <c r="H27" i="13"/>
  <c r="AV25" i="13"/>
  <c r="AF36" i="13"/>
  <c r="P45" i="13"/>
  <c r="I45" i="13"/>
  <c r="J45" i="13" s="1"/>
  <c r="H45" i="13"/>
  <c r="I46" i="13"/>
  <c r="J46" i="13" s="1"/>
  <c r="H46" i="13"/>
  <c r="Y43" i="13"/>
  <c r="Z43" i="13" s="1"/>
  <c r="X43" i="13"/>
  <c r="Y42" i="13"/>
  <c r="Z42" i="13" s="1"/>
  <c r="X42" i="13"/>
  <c r="Y47" i="13"/>
  <c r="Z47" i="13" s="1"/>
  <c r="X47" i="13"/>
  <c r="AV54" i="13"/>
  <c r="AW54" i="13"/>
  <c r="AX54" i="13" s="1"/>
  <c r="AF57" i="13"/>
  <c r="AG57" i="13"/>
  <c r="AH57" i="13" s="1"/>
  <c r="X57" i="13"/>
  <c r="Y57" i="13"/>
  <c r="Z57" i="13" s="1"/>
  <c r="AN55" i="13"/>
  <c r="AO55" i="13"/>
  <c r="AP55" i="13" s="1"/>
  <c r="I43" i="13"/>
  <c r="J43" i="13" s="1"/>
  <c r="H43" i="13"/>
  <c r="P43" i="13"/>
  <c r="I49" i="13"/>
  <c r="J49" i="13" s="1"/>
  <c r="H49" i="13"/>
  <c r="AG49" i="13"/>
  <c r="AH49" i="13" s="1"/>
  <c r="AF49" i="13"/>
  <c r="Y41" i="13"/>
  <c r="Z41" i="13" s="1"/>
  <c r="X41" i="13"/>
  <c r="Y51" i="13"/>
  <c r="Z51" i="13" s="1"/>
  <c r="X51" i="13"/>
  <c r="Y52" i="13"/>
  <c r="Z52" i="13" s="1"/>
  <c r="X52" i="13"/>
  <c r="AG50" i="13"/>
  <c r="AH50" i="13" s="1"/>
  <c r="AF50" i="13"/>
  <c r="I42" i="13"/>
  <c r="J42" i="13" s="1"/>
  <c r="H42" i="13"/>
  <c r="H53" i="13"/>
  <c r="I53" i="13"/>
  <c r="J53" i="13" s="1"/>
  <c r="H56" i="13"/>
  <c r="I56" i="13"/>
  <c r="J56" i="13" s="1"/>
  <c r="Y44" i="13"/>
  <c r="Z44" i="13" s="1"/>
  <c r="X44" i="13"/>
  <c r="AN54" i="13"/>
  <c r="AO54" i="13"/>
  <c r="AP54" i="13" s="1"/>
  <c r="I51" i="13"/>
  <c r="J51" i="13" s="1"/>
  <c r="H51" i="13"/>
  <c r="AG44" i="13"/>
  <c r="AH44" i="13" s="1"/>
  <c r="AF44" i="13"/>
  <c r="H54" i="13"/>
  <c r="I54" i="13"/>
  <c r="J54" i="13" s="1"/>
  <c r="I57" i="13"/>
  <c r="J57" i="13" s="1"/>
  <c r="H57" i="13"/>
  <c r="AO43" i="13"/>
  <c r="AP43" i="13" s="1"/>
  <c r="AN43" i="13"/>
  <c r="AO44" i="13"/>
  <c r="AP44" i="13" s="1"/>
  <c r="AN44" i="13"/>
  <c r="AN57" i="13"/>
  <c r="AO57" i="13"/>
  <c r="AP57" i="13" s="1"/>
  <c r="AV52" i="13"/>
  <c r="AF40" i="13"/>
  <c r="H39" i="13"/>
  <c r="I41" i="13"/>
  <c r="J41" i="13" s="1"/>
  <c r="H41" i="13"/>
  <c r="Y46" i="13"/>
  <c r="Z46" i="13" s="1"/>
  <c r="X46" i="13"/>
  <c r="Y45" i="13"/>
  <c r="Z45" i="13" s="1"/>
  <c r="X45" i="13"/>
  <c r="Y48" i="13"/>
  <c r="Z48" i="13" s="1"/>
  <c r="X48" i="13"/>
  <c r="I44" i="13"/>
  <c r="J44" i="13" s="1"/>
  <c r="H44" i="13"/>
  <c r="AG45" i="13"/>
  <c r="AH45" i="13" s="1"/>
  <c r="AF45" i="13"/>
  <c r="AW53" i="13"/>
  <c r="AX53" i="13" s="1"/>
  <c r="AV53" i="13"/>
  <c r="AV55" i="13"/>
  <c r="AW55" i="13"/>
  <c r="AX55" i="13" s="1"/>
  <c r="AO52" i="13"/>
  <c r="AP52" i="13" s="1"/>
  <c r="AN52" i="13"/>
  <c r="AN56" i="13"/>
  <c r="AO56" i="13"/>
  <c r="AP56" i="13" s="1"/>
  <c r="P54" i="13"/>
  <c r="Q54" i="13"/>
  <c r="R54" i="13" s="1"/>
  <c r="P47" i="13"/>
  <c r="H37" i="13"/>
  <c r="P24" i="13"/>
  <c r="X30" i="13"/>
  <c r="AV35" i="13"/>
  <c r="I48" i="13"/>
  <c r="J48" i="13" s="1"/>
  <c r="H48" i="13"/>
  <c r="I52" i="13"/>
  <c r="J52" i="13" s="1"/>
  <c r="H52" i="13"/>
  <c r="AG53" i="13"/>
  <c r="AH53" i="13" s="1"/>
  <c r="AF53" i="13"/>
  <c r="X56" i="13"/>
  <c r="Y56" i="13"/>
  <c r="Z56" i="13" s="1"/>
  <c r="AO46" i="13"/>
  <c r="AP46" i="13" s="1"/>
  <c r="AN46" i="13"/>
  <c r="AO45" i="13"/>
  <c r="AP45" i="13" s="1"/>
  <c r="AN45" i="13"/>
  <c r="AO47" i="13"/>
  <c r="AP47" i="13" s="1"/>
  <c r="AN47" i="13"/>
  <c r="Q53" i="13"/>
  <c r="R53" i="13" s="1"/>
  <c r="P53" i="13"/>
  <c r="AV32" i="13"/>
  <c r="Y49" i="13"/>
  <c r="Z49" i="13" s="1"/>
  <c r="X49" i="13"/>
  <c r="X54" i="13"/>
  <c r="Y54" i="13"/>
  <c r="Z54" i="13" s="1"/>
  <c r="AG55" i="13"/>
  <c r="AH55" i="13" s="1"/>
  <c r="AF55" i="13"/>
  <c r="AF56" i="13"/>
  <c r="AG56" i="13"/>
  <c r="AH56" i="13" s="1"/>
  <c r="AO51" i="13"/>
  <c r="AP51" i="13" s="1"/>
  <c r="AN51" i="13"/>
  <c r="AO42" i="13"/>
  <c r="AP42" i="13" s="1"/>
  <c r="AN42" i="13"/>
  <c r="AO41" i="13"/>
  <c r="AP41" i="13" s="1"/>
  <c r="AN41" i="13"/>
  <c r="AO48" i="13"/>
  <c r="AP48" i="13" s="1"/>
  <c r="AN48" i="13"/>
  <c r="Q55" i="13"/>
  <c r="R55" i="13" s="1"/>
  <c r="P55" i="13"/>
  <c r="AL6" i="13"/>
  <c r="AT6" i="13"/>
  <c r="N6" i="13"/>
  <c r="V6" i="13"/>
  <c r="F6" i="13"/>
  <c r="AD6" i="13"/>
  <c r="J8" i="26" l="1"/>
  <c r="I8" i="26"/>
  <c r="J7" i="26"/>
  <c r="I7" i="26"/>
  <c r="J6" i="26"/>
  <c r="I6" i="26"/>
  <c r="J5" i="26"/>
  <c r="I5" i="26"/>
  <c r="AT21" i="13"/>
  <c r="BD19" i="13"/>
  <c r="AT20" i="13"/>
  <c r="BH5" i="13"/>
  <c r="J9" i="26" s="1"/>
  <c r="BF5" i="13"/>
  <c r="I9" i="26" s="1"/>
  <c r="BG5" i="13"/>
  <c r="AF19" i="13"/>
  <c r="H18" i="13"/>
  <c r="AN18" i="13"/>
  <c r="H19" i="13"/>
  <c r="AU17" i="13"/>
  <c r="AW17" i="13" s="1"/>
  <c r="AX17" i="13" s="1"/>
  <c r="AE17" i="13"/>
  <c r="AG17" i="13" s="1"/>
  <c r="AH17" i="13" s="1"/>
  <c r="AN19" i="13"/>
  <c r="AV19" i="13"/>
  <c r="AF18" i="13"/>
  <c r="X19" i="13"/>
  <c r="AV18" i="13"/>
  <c r="S17" i="13"/>
  <c r="U17" i="13" s="1"/>
  <c r="V17" i="13" s="1"/>
  <c r="AQ17" i="13"/>
  <c r="C17" i="13"/>
  <c r="E17" i="13" s="1"/>
  <c r="F17" i="13" s="1"/>
  <c r="AA15" i="15"/>
  <c r="P18" i="13"/>
  <c r="AC19" i="13"/>
  <c r="AD19" i="13" s="1"/>
  <c r="AB19" i="13"/>
  <c r="AU16" i="15"/>
  <c r="AU16" i="13"/>
  <c r="AK17" i="13"/>
  <c r="AL17" i="13" s="1"/>
  <c r="AJ17" i="13"/>
  <c r="AM15" i="15"/>
  <c r="AE15" i="15"/>
  <c r="K15" i="15"/>
  <c r="U17" i="15"/>
  <c r="V17" i="15" s="1"/>
  <c r="T17" i="15"/>
  <c r="AA18" i="15"/>
  <c r="AA18" i="13"/>
  <c r="AS17" i="15"/>
  <c r="AT17" i="15" s="1"/>
  <c r="AR17" i="15"/>
  <c r="AF14" i="10"/>
  <c r="AM17" i="13"/>
  <c r="T14" i="10"/>
  <c r="W17" i="13"/>
  <c r="AJ17" i="15"/>
  <c r="AK17" i="15"/>
  <c r="AL17" i="15" s="1"/>
  <c r="G15" i="15"/>
  <c r="S15" i="15"/>
  <c r="N14" i="10"/>
  <c r="O17" i="13"/>
  <c r="K17" i="13"/>
  <c r="E17" i="15"/>
  <c r="F17" i="15" s="1"/>
  <c r="D17" i="15"/>
  <c r="AI16" i="15"/>
  <c r="AI16" i="13"/>
  <c r="S16" i="15"/>
  <c r="S16" i="13"/>
  <c r="E19" i="13"/>
  <c r="F19" i="13" s="1"/>
  <c r="D19" i="13"/>
  <c r="O15" i="15"/>
  <c r="O11" i="10"/>
  <c r="Q11" i="10" s="1"/>
  <c r="I11" i="10"/>
  <c r="K11" i="10" s="1"/>
  <c r="X11" i="10"/>
  <c r="Z11" i="10" s="1"/>
  <c r="AG11" i="10"/>
  <c r="AI11" i="10" s="1"/>
  <c r="AD11" i="10"/>
  <c r="AF11" i="10" s="1"/>
  <c r="U11" i="10"/>
  <c r="W11" i="10" s="1"/>
  <c r="C11" i="10"/>
  <c r="E11" i="10" s="1"/>
  <c r="R11" i="10"/>
  <c r="T11" i="10" s="1"/>
  <c r="AJ11" i="10"/>
  <c r="AL11" i="10" s="1"/>
  <c r="L11" i="10"/>
  <c r="N11" i="10" s="1"/>
  <c r="F11" i="10"/>
  <c r="H11" i="10" s="1"/>
  <c r="AA11" i="10"/>
  <c r="AC11" i="10" s="1"/>
  <c r="M17" i="15"/>
  <c r="N17" i="15" s="1"/>
  <c r="L17" i="15"/>
  <c r="M19" i="13"/>
  <c r="N19" i="13" s="1"/>
  <c r="L19" i="13"/>
  <c r="AA16" i="15"/>
  <c r="AA16" i="13"/>
  <c r="K16" i="15"/>
  <c r="K16" i="13"/>
  <c r="AU15" i="15"/>
  <c r="AA17" i="13"/>
  <c r="S18" i="15"/>
  <c r="S18" i="13"/>
  <c r="K18" i="15"/>
  <c r="K18" i="13"/>
  <c r="E18" i="13"/>
  <c r="F18" i="13" s="1"/>
  <c r="D18" i="13"/>
  <c r="AQ16" i="15"/>
  <c r="AQ16" i="13"/>
  <c r="AE16" i="15"/>
  <c r="AE16" i="13"/>
  <c r="AK18" i="13"/>
  <c r="AL18" i="13" s="1"/>
  <c r="AJ18" i="13"/>
  <c r="AQ15" i="15"/>
  <c r="AC17" i="15"/>
  <c r="AD17" i="15" s="1"/>
  <c r="AB17" i="15"/>
  <c r="X18" i="13"/>
  <c r="P19" i="13"/>
  <c r="AS19" i="13"/>
  <c r="AR19" i="13"/>
  <c r="E18" i="15"/>
  <c r="F18" i="15" s="1"/>
  <c r="D18" i="15"/>
  <c r="C16" i="15"/>
  <c r="C16" i="13"/>
  <c r="O12" i="10"/>
  <c r="Q12" i="10" s="1"/>
  <c r="I12" i="10"/>
  <c r="K12" i="10" s="1"/>
  <c r="X12" i="10"/>
  <c r="Z12" i="10" s="1"/>
  <c r="U12" i="10"/>
  <c r="W12" i="10" s="1"/>
  <c r="C12" i="10"/>
  <c r="E12" i="10" s="1"/>
  <c r="AA12" i="10"/>
  <c r="AC12" i="10" s="1"/>
  <c r="AD12" i="10"/>
  <c r="AF12" i="10" s="1"/>
  <c r="L12" i="10"/>
  <c r="N12" i="10" s="1"/>
  <c r="R12" i="10"/>
  <c r="T12" i="10" s="1"/>
  <c r="F12" i="10"/>
  <c r="H12" i="10" s="1"/>
  <c r="AG12" i="10"/>
  <c r="AI12" i="10" s="1"/>
  <c r="AJ12" i="10"/>
  <c r="AL12" i="10" s="1"/>
  <c r="AK18" i="15"/>
  <c r="AL18" i="15" s="1"/>
  <c r="AJ18" i="15"/>
  <c r="C15" i="15"/>
  <c r="U19" i="13"/>
  <c r="V19" i="13" s="1"/>
  <c r="T19" i="13"/>
  <c r="AQ18" i="15"/>
  <c r="AQ18" i="13"/>
  <c r="H14" i="10"/>
  <c r="G17" i="13"/>
  <c r="W15" i="15"/>
  <c r="AI15" i="15"/>
  <c r="AI15" i="13"/>
  <c r="AS17" i="13" l="1"/>
  <c r="BD17" i="13"/>
  <c r="BD18" i="13"/>
  <c r="AT19" i="13"/>
  <c r="BD16" i="13"/>
  <c r="AF17" i="13"/>
  <c r="AV17" i="13"/>
  <c r="D17" i="13"/>
  <c r="T17" i="13"/>
  <c r="AR17" i="13"/>
  <c r="AM15" i="13"/>
  <c r="AO15" i="13" s="1"/>
  <c r="AP15" i="13" s="1"/>
  <c r="W15" i="13"/>
  <c r="X15" i="13" s="1"/>
  <c r="C15" i="13"/>
  <c r="E15" i="13" s="1"/>
  <c r="F15" i="13" s="1"/>
  <c r="AS15" i="15"/>
  <c r="AT15" i="15" s="1"/>
  <c r="AR15" i="15"/>
  <c r="AQ13" i="15"/>
  <c r="AK15" i="13"/>
  <c r="AL15" i="13" s="1"/>
  <c r="AJ15" i="13"/>
  <c r="G14" i="15"/>
  <c r="G14" i="13"/>
  <c r="K14" i="15"/>
  <c r="K14" i="13"/>
  <c r="M18" i="13"/>
  <c r="N18" i="13" s="1"/>
  <c r="L18" i="13"/>
  <c r="M16" i="15"/>
  <c r="N16" i="15" s="1"/>
  <c r="L16" i="15"/>
  <c r="G13" i="15"/>
  <c r="AE13" i="15"/>
  <c r="U16" i="13"/>
  <c r="V16" i="13" s="1"/>
  <c r="T16" i="13"/>
  <c r="O16" i="15"/>
  <c r="O16" i="13"/>
  <c r="W16" i="15"/>
  <c r="W16" i="13"/>
  <c r="AB18" i="15"/>
  <c r="AC18" i="15"/>
  <c r="AD18" i="15" s="1"/>
  <c r="AO15" i="15"/>
  <c r="AP15" i="15" s="1"/>
  <c r="AN15" i="15"/>
  <c r="AE14" i="15"/>
  <c r="AE14" i="13"/>
  <c r="M16" i="13"/>
  <c r="N16" i="13" s="1"/>
  <c r="L16" i="13"/>
  <c r="AK15" i="15"/>
  <c r="AL15" i="15" s="1"/>
  <c r="AJ15" i="15"/>
  <c r="W14" i="15"/>
  <c r="W14" i="13"/>
  <c r="S14" i="15"/>
  <c r="S14" i="13"/>
  <c r="M18" i="15"/>
  <c r="N18" i="15" s="1"/>
  <c r="L18" i="15"/>
  <c r="AC16" i="13"/>
  <c r="AD16" i="13" s="1"/>
  <c r="AB16" i="13"/>
  <c r="O13" i="15"/>
  <c r="K13" i="15"/>
  <c r="U16" i="15"/>
  <c r="V16" i="15" s="1"/>
  <c r="T16" i="15"/>
  <c r="S15" i="13"/>
  <c r="AO17" i="13"/>
  <c r="AP17" i="13" s="1"/>
  <c r="AN17" i="13"/>
  <c r="Q17" i="13"/>
  <c r="R17" i="13" s="1"/>
  <c r="P17" i="13"/>
  <c r="O14" i="15"/>
  <c r="O14" i="13"/>
  <c r="O10" i="10"/>
  <c r="Q10" i="10" s="1"/>
  <c r="I10" i="10"/>
  <c r="K10" i="10" s="1"/>
  <c r="X10" i="10"/>
  <c r="Z10" i="10" s="1"/>
  <c r="C10" i="10"/>
  <c r="E10" i="10" s="1"/>
  <c r="R10" i="10"/>
  <c r="T10" i="10" s="1"/>
  <c r="U10" i="10"/>
  <c r="W10" i="10" s="1"/>
  <c r="AG10" i="10"/>
  <c r="AI10" i="10" s="1"/>
  <c r="AJ10" i="10"/>
  <c r="AL10" i="10" s="1"/>
  <c r="L10" i="10"/>
  <c r="N10" i="10" s="1"/>
  <c r="F10" i="10"/>
  <c r="H10" i="10" s="1"/>
  <c r="AA10" i="10"/>
  <c r="AC10" i="10" s="1"/>
  <c r="AD10" i="10"/>
  <c r="AF10" i="10" s="1"/>
  <c r="AG16" i="13"/>
  <c r="AH16" i="13" s="1"/>
  <c r="AF16" i="13"/>
  <c r="U18" i="13"/>
  <c r="V18" i="13" s="1"/>
  <c r="T18" i="13"/>
  <c r="AC16" i="15"/>
  <c r="AD16" i="15" s="1"/>
  <c r="AB16" i="15"/>
  <c r="AU13" i="15"/>
  <c r="S13" i="15"/>
  <c r="AK16" i="13"/>
  <c r="AL16" i="13" s="1"/>
  <c r="AJ16" i="13"/>
  <c r="U15" i="15"/>
  <c r="V15" i="15" s="1"/>
  <c r="T15" i="15"/>
  <c r="AM16" i="15"/>
  <c r="AM16" i="13"/>
  <c r="AQ14" i="15"/>
  <c r="AQ14" i="13"/>
  <c r="Y15" i="15"/>
  <c r="Z15" i="15" s="1"/>
  <c r="X15" i="15"/>
  <c r="E15" i="15"/>
  <c r="F15" i="15" s="1"/>
  <c r="D15" i="15"/>
  <c r="AM14" i="15"/>
  <c r="AM14" i="13"/>
  <c r="E16" i="13"/>
  <c r="F16" i="13" s="1"/>
  <c r="D16" i="13"/>
  <c r="AF16" i="15"/>
  <c r="AG16" i="15"/>
  <c r="AH16" i="15" s="1"/>
  <c r="U18" i="15"/>
  <c r="V18" i="15" s="1"/>
  <c r="T18" i="15"/>
  <c r="W13" i="15"/>
  <c r="X9" i="10"/>
  <c r="Z9" i="10" s="1"/>
  <c r="O9" i="10"/>
  <c r="Q9" i="10" s="1"/>
  <c r="I9" i="10"/>
  <c r="K9" i="10" s="1"/>
  <c r="AG9" i="10"/>
  <c r="AI9" i="10" s="1"/>
  <c r="U9" i="10"/>
  <c r="W9" i="10" s="1"/>
  <c r="C9" i="10"/>
  <c r="E9" i="10" s="1"/>
  <c r="AJ9" i="10"/>
  <c r="AL9" i="10" s="1"/>
  <c r="L9" i="10"/>
  <c r="N9" i="10" s="1"/>
  <c r="F9" i="10"/>
  <c r="H9" i="10" s="1"/>
  <c r="AA9" i="10"/>
  <c r="AC9" i="10" s="1"/>
  <c r="AD9" i="10"/>
  <c r="AF9" i="10" s="1"/>
  <c r="R9" i="10"/>
  <c r="T9" i="10" s="1"/>
  <c r="AK16" i="15"/>
  <c r="AL16" i="15" s="1"/>
  <c r="AJ16" i="15"/>
  <c r="G15" i="13"/>
  <c r="K15" i="13"/>
  <c r="AW16" i="13"/>
  <c r="AX16" i="13" s="1"/>
  <c r="AV16" i="13"/>
  <c r="AS18" i="15"/>
  <c r="AT18" i="15" s="1"/>
  <c r="AR18" i="15"/>
  <c r="Y17" i="13"/>
  <c r="Z17" i="13" s="1"/>
  <c r="X17" i="13"/>
  <c r="I17" i="13"/>
  <c r="J17" i="13" s="1"/>
  <c r="H17" i="13"/>
  <c r="AI14" i="15"/>
  <c r="AI14" i="13"/>
  <c r="E16" i="15"/>
  <c r="F16" i="15" s="1"/>
  <c r="D16" i="15"/>
  <c r="AS16" i="13"/>
  <c r="AR16" i="13"/>
  <c r="AC17" i="13"/>
  <c r="AD17" i="13" s="1"/>
  <c r="AB17" i="13"/>
  <c r="C13" i="15"/>
  <c r="O15" i="13"/>
  <c r="I15" i="15"/>
  <c r="J15" i="15" s="1"/>
  <c r="H15" i="15"/>
  <c r="M15" i="15"/>
  <c r="N15" i="15" s="1"/>
  <c r="L15" i="15"/>
  <c r="AV16" i="15"/>
  <c r="AW16" i="15"/>
  <c r="AX16" i="15" s="1"/>
  <c r="AC18" i="13"/>
  <c r="AD18" i="13" s="1"/>
  <c r="AB18" i="13"/>
  <c r="G16" i="15"/>
  <c r="G16" i="13"/>
  <c r="C14" i="15"/>
  <c r="C14" i="13"/>
  <c r="AR16" i="15"/>
  <c r="AS16" i="15"/>
  <c r="AT16" i="15" s="1"/>
  <c r="AU15" i="13"/>
  <c r="AA13" i="15"/>
  <c r="Q15" i="15"/>
  <c r="R15" i="15" s="1"/>
  <c r="P15" i="15"/>
  <c r="AE15" i="13"/>
  <c r="AA15" i="13"/>
  <c r="AI13" i="15"/>
  <c r="AI13" i="13"/>
  <c r="AS18" i="13"/>
  <c r="AR18" i="13"/>
  <c r="AU14" i="15"/>
  <c r="AU14" i="13"/>
  <c r="AA14" i="15"/>
  <c r="AA14" i="13"/>
  <c r="AQ15" i="13"/>
  <c r="AV15" i="15"/>
  <c r="AW15" i="15"/>
  <c r="AX15" i="15" s="1"/>
  <c r="AM13" i="15"/>
  <c r="M17" i="13"/>
  <c r="N17" i="13" s="1"/>
  <c r="L17" i="13"/>
  <c r="AG15" i="15"/>
  <c r="AH15" i="15" s="1"/>
  <c r="AF15" i="15"/>
  <c r="AC15" i="15"/>
  <c r="AD15" i="15" s="1"/>
  <c r="AB15" i="15"/>
  <c r="F4" i="27"/>
  <c r="G4" i="27"/>
  <c r="BD14" i="13" l="1"/>
  <c r="AT16" i="13"/>
  <c r="AT18" i="13"/>
  <c r="BD15" i="13"/>
  <c r="AT17" i="13"/>
  <c r="O13" i="13"/>
  <c r="P13" i="13" s="1"/>
  <c r="W13" i="13"/>
  <c r="Y13" i="13" s="1"/>
  <c r="Z13" i="13" s="1"/>
  <c r="Y15" i="13"/>
  <c r="Z15" i="13" s="1"/>
  <c r="D15" i="13"/>
  <c r="AQ13" i="13"/>
  <c r="AN15" i="13"/>
  <c r="S13" i="13"/>
  <c r="U13" i="13" s="1"/>
  <c r="V13" i="13" s="1"/>
  <c r="AS15" i="13"/>
  <c r="AR15" i="13"/>
  <c r="E13" i="15"/>
  <c r="F13" i="15" s="1"/>
  <c r="D13" i="15"/>
  <c r="AE11" i="15"/>
  <c r="E14" i="13"/>
  <c r="F14" i="13" s="1"/>
  <c r="D14" i="13"/>
  <c r="AW14" i="13"/>
  <c r="AX14" i="13" s="1"/>
  <c r="AV14" i="13"/>
  <c r="E14" i="15"/>
  <c r="F14" i="15" s="1"/>
  <c r="D14" i="15"/>
  <c r="AN14" i="15"/>
  <c r="AO14" i="15"/>
  <c r="AP14" i="15" s="1"/>
  <c r="AE12" i="15"/>
  <c r="AE12" i="13"/>
  <c r="AM13" i="13"/>
  <c r="AW14" i="15"/>
  <c r="AX14" i="15" s="1"/>
  <c r="AV14" i="15"/>
  <c r="I16" i="13"/>
  <c r="J16" i="13" s="1"/>
  <c r="H16" i="13"/>
  <c r="AA11" i="15"/>
  <c r="G12" i="15"/>
  <c r="G12" i="13"/>
  <c r="K12" i="15"/>
  <c r="K12" i="13"/>
  <c r="K13" i="13"/>
  <c r="U14" i="13"/>
  <c r="V14" i="13" s="1"/>
  <c r="T14" i="13"/>
  <c r="Y16" i="13"/>
  <c r="Z16" i="13" s="1"/>
  <c r="X16" i="13"/>
  <c r="G13" i="13"/>
  <c r="I14" i="13"/>
  <c r="J14" i="13" s="1"/>
  <c r="H14" i="13"/>
  <c r="AK13" i="15"/>
  <c r="AL13" i="15" s="1"/>
  <c r="AJ13" i="15"/>
  <c r="AK14" i="15"/>
  <c r="AL14" i="15" s="1"/>
  <c r="AJ14" i="15"/>
  <c r="Y13" i="15"/>
  <c r="Z13" i="15" s="1"/>
  <c r="X13" i="15"/>
  <c r="AI12" i="15"/>
  <c r="AI12" i="13"/>
  <c r="AN13" i="15"/>
  <c r="AO13" i="15"/>
  <c r="AP13" i="15" s="1"/>
  <c r="AA13" i="13"/>
  <c r="I16" i="15"/>
  <c r="J16" i="15" s="1"/>
  <c r="H16" i="15"/>
  <c r="W11" i="15"/>
  <c r="AQ11" i="15"/>
  <c r="O12" i="15"/>
  <c r="O12" i="13"/>
  <c r="S12" i="15"/>
  <c r="S12" i="13"/>
  <c r="M13" i="15"/>
  <c r="N13" i="15" s="1"/>
  <c r="L13" i="15"/>
  <c r="U14" i="15"/>
  <c r="V14" i="15" s="1"/>
  <c r="T14" i="15"/>
  <c r="Y16" i="15"/>
  <c r="Z16" i="15" s="1"/>
  <c r="X16" i="15"/>
  <c r="I13" i="15"/>
  <c r="J13" i="15" s="1"/>
  <c r="H13" i="15"/>
  <c r="I14" i="15"/>
  <c r="J14" i="15" s="1"/>
  <c r="H14" i="15"/>
  <c r="Y14" i="13"/>
  <c r="Z14" i="13" s="1"/>
  <c r="X14" i="13"/>
  <c r="AG14" i="13"/>
  <c r="AH14" i="13" s="1"/>
  <c r="AF14" i="13"/>
  <c r="Q16" i="13"/>
  <c r="R16" i="13" s="1"/>
  <c r="P16" i="13"/>
  <c r="AK13" i="13"/>
  <c r="AL13" i="13" s="1"/>
  <c r="AJ13" i="13"/>
  <c r="AW15" i="13"/>
  <c r="AX15" i="13" s="1"/>
  <c r="AV15" i="13"/>
  <c r="C13" i="13"/>
  <c r="AK14" i="13"/>
  <c r="AL14" i="13" s="1"/>
  <c r="AJ14" i="13"/>
  <c r="AI11" i="15"/>
  <c r="AI11" i="13"/>
  <c r="S11" i="15"/>
  <c r="AQ12" i="15"/>
  <c r="AQ12" i="13"/>
  <c r="Q14" i="13"/>
  <c r="R14" i="13" s="1"/>
  <c r="P14" i="13"/>
  <c r="Q13" i="15"/>
  <c r="R13" i="15" s="1"/>
  <c r="P13" i="15"/>
  <c r="Y14" i="15"/>
  <c r="Z14" i="15" s="1"/>
  <c r="X14" i="15"/>
  <c r="AF14" i="15"/>
  <c r="AG14" i="15"/>
  <c r="AH14" i="15" s="1"/>
  <c r="Q16" i="15"/>
  <c r="R16" i="15" s="1"/>
  <c r="P16" i="15"/>
  <c r="Q15" i="13"/>
  <c r="R15" i="13" s="1"/>
  <c r="P15" i="13"/>
  <c r="AM11" i="15"/>
  <c r="AU12" i="15"/>
  <c r="AU12" i="13"/>
  <c r="AS14" i="13"/>
  <c r="AR14" i="13"/>
  <c r="AC14" i="13"/>
  <c r="AD14" i="13" s="1"/>
  <c r="AB14" i="13"/>
  <c r="AC15" i="13"/>
  <c r="AD15" i="13" s="1"/>
  <c r="AB15" i="13"/>
  <c r="M15" i="13"/>
  <c r="N15" i="13" s="1"/>
  <c r="L15" i="13"/>
  <c r="O11" i="15"/>
  <c r="X7" i="10"/>
  <c r="Z7" i="10" s="1"/>
  <c r="O7" i="10"/>
  <c r="Q7" i="10" s="1"/>
  <c r="I7" i="10"/>
  <c r="K7" i="10" s="1"/>
  <c r="AD7" i="10"/>
  <c r="AF7" i="10" s="1"/>
  <c r="AG7" i="10"/>
  <c r="AI7" i="10" s="1"/>
  <c r="R7" i="10"/>
  <c r="T7" i="10" s="1"/>
  <c r="C7" i="10"/>
  <c r="E7" i="10" s="1"/>
  <c r="AA7" i="10"/>
  <c r="AC7" i="10" s="1"/>
  <c r="U7" i="10"/>
  <c r="W7" i="10" s="1"/>
  <c r="AJ7" i="10"/>
  <c r="AL7" i="10" s="1"/>
  <c r="L7" i="10"/>
  <c r="N7" i="10" s="1"/>
  <c r="F7" i="10"/>
  <c r="H7" i="10" s="1"/>
  <c r="AS14" i="15"/>
  <c r="AT14" i="15" s="1"/>
  <c r="AR14" i="15"/>
  <c r="U13" i="15"/>
  <c r="V13" i="15" s="1"/>
  <c r="T13" i="15"/>
  <c r="W12" i="15"/>
  <c r="W12" i="13"/>
  <c r="U15" i="13"/>
  <c r="V15" i="13" s="1"/>
  <c r="T15" i="13"/>
  <c r="AS13" i="15"/>
  <c r="AT13" i="15" s="1"/>
  <c r="AR13" i="15"/>
  <c r="AC13" i="15"/>
  <c r="AD13" i="15" s="1"/>
  <c r="AB13" i="15"/>
  <c r="K11" i="15"/>
  <c r="AA12" i="15"/>
  <c r="AA12" i="13"/>
  <c r="AC14" i="15"/>
  <c r="AD14" i="15" s="1"/>
  <c r="AB14" i="15"/>
  <c r="I15" i="13"/>
  <c r="J15" i="13" s="1"/>
  <c r="H15" i="13"/>
  <c r="AU11" i="15"/>
  <c r="AO14" i="13"/>
  <c r="AP14" i="13" s="1"/>
  <c r="AN14" i="13"/>
  <c r="AO16" i="13"/>
  <c r="AP16" i="13" s="1"/>
  <c r="AN16" i="13"/>
  <c r="AU13" i="13"/>
  <c r="AM12" i="15"/>
  <c r="AM12" i="13"/>
  <c r="C12" i="15"/>
  <c r="C12" i="13"/>
  <c r="AE13" i="13"/>
  <c r="M14" i="13"/>
  <c r="N14" i="13" s="1"/>
  <c r="L14" i="13"/>
  <c r="O8" i="10"/>
  <c r="Q8" i="10" s="1"/>
  <c r="I8" i="10"/>
  <c r="K8" i="10" s="1"/>
  <c r="X8" i="10"/>
  <c r="Z8" i="10" s="1"/>
  <c r="F8" i="10"/>
  <c r="H8" i="10" s="1"/>
  <c r="AA8" i="10"/>
  <c r="AC8" i="10" s="1"/>
  <c r="U8" i="10"/>
  <c r="W8" i="10" s="1"/>
  <c r="AD8" i="10"/>
  <c r="AF8" i="10" s="1"/>
  <c r="AG8" i="10"/>
  <c r="AI8" i="10" s="1"/>
  <c r="R8" i="10"/>
  <c r="T8" i="10" s="1"/>
  <c r="AJ8" i="10"/>
  <c r="AL8" i="10" s="1"/>
  <c r="L8" i="10"/>
  <c r="N8" i="10" s="1"/>
  <c r="C8" i="10"/>
  <c r="E8" i="10" s="1"/>
  <c r="G11" i="15"/>
  <c r="Q14" i="15"/>
  <c r="R14" i="15" s="1"/>
  <c r="P14" i="15"/>
  <c r="AG15" i="13"/>
  <c r="AH15" i="13" s="1"/>
  <c r="AF15" i="13"/>
  <c r="C11" i="15"/>
  <c r="AN16" i="15"/>
  <c r="AO16" i="15"/>
  <c r="AP16" i="15" s="1"/>
  <c r="AW13" i="15"/>
  <c r="AX13" i="15" s="1"/>
  <c r="AV13" i="15"/>
  <c r="AF13" i="15"/>
  <c r="AG13" i="15"/>
  <c r="AH13" i="15" s="1"/>
  <c r="M14" i="15"/>
  <c r="N14" i="15" s="1"/>
  <c r="L14" i="15"/>
  <c r="AR13" i="13" l="1"/>
  <c r="BD13" i="13"/>
  <c r="AT15" i="13"/>
  <c r="AT14" i="13"/>
  <c r="BD12" i="13"/>
  <c r="Q13" i="13"/>
  <c r="R13" i="13" s="1"/>
  <c r="AS13" i="13"/>
  <c r="X13" i="13"/>
  <c r="AE11" i="13"/>
  <c r="AG11" i="13" s="1"/>
  <c r="AH11" i="13" s="1"/>
  <c r="C11" i="13"/>
  <c r="E11" i="13" s="1"/>
  <c r="F11" i="13" s="1"/>
  <c r="T13" i="13"/>
  <c r="AQ11" i="13"/>
  <c r="AU11" i="13"/>
  <c r="AW11" i="13" s="1"/>
  <c r="AX11" i="13" s="1"/>
  <c r="K11" i="13"/>
  <c r="L11" i="13" s="1"/>
  <c r="AO12" i="15"/>
  <c r="AP12" i="15" s="1"/>
  <c r="AN12" i="15"/>
  <c r="AU9" i="15"/>
  <c r="AS12" i="15"/>
  <c r="AT12" i="15" s="1"/>
  <c r="AR12" i="15"/>
  <c r="AB11" i="15"/>
  <c r="AC11" i="15"/>
  <c r="AD11" i="15" s="1"/>
  <c r="AQ10" i="15"/>
  <c r="AQ10" i="13"/>
  <c r="O6" i="10"/>
  <c r="Q6" i="10" s="1"/>
  <c r="I6" i="10"/>
  <c r="K6" i="10" s="1"/>
  <c r="AA6" i="10"/>
  <c r="AC6" i="10" s="1"/>
  <c r="R6" i="10"/>
  <c r="T6" i="10" s="1"/>
  <c r="AG6" i="10"/>
  <c r="AI6" i="10" s="1"/>
  <c r="AJ6" i="10"/>
  <c r="AL6" i="10" s="1"/>
  <c r="X6" i="10"/>
  <c r="Z6" i="10" s="1"/>
  <c r="L6" i="10"/>
  <c r="N6" i="10" s="1"/>
  <c r="F6" i="10"/>
  <c r="H6" i="10" s="1"/>
  <c r="U6" i="10"/>
  <c r="W6" i="10" s="1"/>
  <c r="C6" i="10"/>
  <c r="E6" i="10" s="1"/>
  <c r="AD6" i="10"/>
  <c r="AF6" i="10" s="1"/>
  <c r="AW13" i="13"/>
  <c r="AX13" i="13" s="1"/>
  <c r="AV13" i="13"/>
  <c r="AW11" i="15"/>
  <c r="AX11" i="15" s="1"/>
  <c r="AV11" i="15"/>
  <c r="M11" i="15"/>
  <c r="N11" i="15" s="1"/>
  <c r="L11" i="15"/>
  <c r="Y12" i="15"/>
  <c r="Z12" i="15" s="1"/>
  <c r="X12" i="15"/>
  <c r="AA9" i="15"/>
  <c r="AE9" i="15"/>
  <c r="S11" i="13"/>
  <c r="AR11" i="15"/>
  <c r="AS11" i="15"/>
  <c r="AT11" i="15" s="1"/>
  <c r="AK12" i="13"/>
  <c r="AL12" i="13" s="1"/>
  <c r="AJ12" i="13"/>
  <c r="AO11" i="15"/>
  <c r="AP11" i="15" s="1"/>
  <c r="AN11" i="15"/>
  <c r="X5" i="10"/>
  <c r="Z5" i="10" s="1"/>
  <c r="F5" i="10"/>
  <c r="H5" i="10" s="1"/>
  <c r="AJ5" i="10"/>
  <c r="AL5" i="10" s="1"/>
  <c r="R5" i="10"/>
  <c r="T5" i="10" s="1"/>
  <c r="AD5" i="10"/>
  <c r="AF5" i="10" s="1"/>
  <c r="L5" i="10"/>
  <c r="N5" i="10" s="1"/>
  <c r="W11" i="13"/>
  <c r="G11" i="13"/>
  <c r="AA10" i="15"/>
  <c r="AA10" i="13"/>
  <c r="C9" i="15"/>
  <c r="O11" i="13"/>
  <c r="AK11" i="13"/>
  <c r="AL11" i="13" s="1"/>
  <c r="AJ11" i="13"/>
  <c r="Y11" i="15"/>
  <c r="Z11" i="15" s="1"/>
  <c r="X11" i="15"/>
  <c r="M12" i="13"/>
  <c r="N12" i="13" s="1"/>
  <c r="L12" i="13"/>
  <c r="AG11" i="15"/>
  <c r="AH11" i="15" s="1"/>
  <c r="AF11" i="15"/>
  <c r="W10" i="15"/>
  <c r="W10" i="13"/>
  <c r="Y12" i="13"/>
  <c r="Z12" i="13" s="1"/>
  <c r="X12" i="13"/>
  <c r="AM10" i="15"/>
  <c r="AM10" i="13"/>
  <c r="AI9" i="15"/>
  <c r="AI9" i="13"/>
  <c r="U11" i="15"/>
  <c r="V11" i="15" s="1"/>
  <c r="T11" i="15"/>
  <c r="I11" i="15"/>
  <c r="J11" i="15" s="1"/>
  <c r="H11" i="15"/>
  <c r="AI10" i="15"/>
  <c r="AI10" i="13"/>
  <c r="AG13" i="13"/>
  <c r="AH13" i="13" s="1"/>
  <c r="AF13" i="13"/>
  <c r="W9" i="15"/>
  <c r="Q11" i="15"/>
  <c r="R11" i="15" s="1"/>
  <c r="P11" i="15"/>
  <c r="AK11" i="15"/>
  <c r="AL11" i="15" s="1"/>
  <c r="AJ11" i="15"/>
  <c r="U12" i="13"/>
  <c r="V12" i="13" s="1"/>
  <c r="T12" i="13"/>
  <c r="M12" i="15"/>
  <c r="N12" i="15" s="1"/>
  <c r="L12" i="15"/>
  <c r="G10" i="15"/>
  <c r="G10" i="13"/>
  <c r="E12" i="13"/>
  <c r="F12" i="13" s="1"/>
  <c r="D12" i="13"/>
  <c r="AQ9" i="15"/>
  <c r="AW12" i="13"/>
  <c r="AX12" i="13" s="1"/>
  <c r="AV12" i="13"/>
  <c r="U12" i="15"/>
  <c r="V12" i="15" s="1"/>
  <c r="T12" i="15"/>
  <c r="I13" i="13"/>
  <c r="J13" i="13" s="1"/>
  <c r="H13" i="13"/>
  <c r="I12" i="13"/>
  <c r="J12" i="13" s="1"/>
  <c r="H12" i="13"/>
  <c r="AO13" i="13"/>
  <c r="AP13" i="13" s="1"/>
  <c r="AN13" i="13"/>
  <c r="S10" i="15"/>
  <c r="S10" i="13"/>
  <c r="S9" i="15"/>
  <c r="C10" i="15"/>
  <c r="C10" i="13"/>
  <c r="E11" i="15"/>
  <c r="F11" i="15" s="1"/>
  <c r="D11" i="15"/>
  <c r="O10" i="15"/>
  <c r="O10" i="13"/>
  <c r="AE10" i="15"/>
  <c r="AE10" i="13"/>
  <c r="E12" i="15"/>
  <c r="F12" i="15" s="1"/>
  <c r="D12" i="15"/>
  <c r="AC12" i="13"/>
  <c r="AD12" i="13" s="1"/>
  <c r="AB12" i="13"/>
  <c r="G9" i="15"/>
  <c r="AM9" i="15"/>
  <c r="AW12" i="15"/>
  <c r="AX12" i="15" s="1"/>
  <c r="AV12" i="15"/>
  <c r="Q12" i="13"/>
  <c r="R12" i="13" s="1"/>
  <c r="P12" i="13"/>
  <c r="AC13" i="13"/>
  <c r="AD13" i="13" s="1"/>
  <c r="AB13" i="13"/>
  <c r="I12" i="15"/>
  <c r="J12" i="15" s="1"/>
  <c r="H12" i="15"/>
  <c r="AG12" i="13"/>
  <c r="AH12" i="13" s="1"/>
  <c r="AF12" i="13"/>
  <c r="AK12" i="15"/>
  <c r="AL12" i="15" s="1"/>
  <c r="AJ12" i="15"/>
  <c r="M13" i="13"/>
  <c r="N13" i="13" s="1"/>
  <c r="L13" i="13"/>
  <c r="AU10" i="15"/>
  <c r="AU10" i="13"/>
  <c r="K10" i="15"/>
  <c r="K10" i="13"/>
  <c r="AO12" i="13"/>
  <c r="AP12" i="13" s="1"/>
  <c r="AN12" i="13"/>
  <c r="AC12" i="15"/>
  <c r="AD12" i="15" s="1"/>
  <c r="AB12" i="15"/>
  <c r="O9" i="15"/>
  <c r="K9" i="15"/>
  <c r="AM11" i="13"/>
  <c r="AS12" i="13"/>
  <c r="AR12" i="13"/>
  <c r="E13" i="13"/>
  <c r="F13" i="13" s="1"/>
  <c r="D13" i="13"/>
  <c r="Q12" i="15"/>
  <c r="R12" i="15" s="1"/>
  <c r="P12" i="15"/>
  <c r="AA11" i="13"/>
  <c r="AF12" i="15"/>
  <c r="AG12" i="15"/>
  <c r="AH12" i="15" s="1"/>
  <c r="O7" i="15" l="1"/>
  <c r="Q7" i="15" s="1"/>
  <c r="R7" i="15" s="1"/>
  <c r="AT13" i="13"/>
  <c r="AT12" i="13"/>
  <c r="BD10" i="13"/>
  <c r="AR11" i="13"/>
  <c r="BD11" i="13"/>
  <c r="W9" i="13"/>
  <c r="Y9" i="13" s="1"/>
  <c r="Z9" i="13" s="1"/>
  <c r="AM9" i="13"/>
  <c r="AO9" i="13" s="1"/>
  <c r="AP9" i="13" s="1"/>
  <c r="AF11" i="13"/>
  <c r="AE9" i="13"/>
  <c r="AF9" i="13" s="1"/>
  <c r="O9" i="13"/>
  <c r="P9" i="13" s="1"/>
  <c r="AS11" i="13"/>
  <c r="M11" i="13"/>
  <c r="N11" i="13" s="1"/>
  <c r="AQ9" i="13"/>
  <c r="S9" i="13"/>
  <c r="T9" i="13" s="1"/>
  <c r="D11" i="13"/>
  <c r="U5" i="10"/>
  <c r="W5" i="10" s="1"/>
  <c r="AA7" i="13" s="1"/>
  <c r="AA5" i="10"/>
  <c r="AC5" i="10" s="1"/>
  <c r="AI7" i="15" s="1"/>
  <c r="O5" i="10"/>
  <c r="Q5" i="10" s="1"/>
  <c r="S7" i="15" s="1"/>
  <c r="AV11" i="13"/>
  <c r="AG5" i="10"/>
  <c r="AI5" i="10" s="1"/>
  <c r="AQ7" i="13" s="1"/>
  <c r="I5" i="10"/>
  <c r="K5" i="10" s="1"/>
  <c r="C5" i="10"/>
  <c r="E5" i="10" s="1"/>
  <c r="C7" i="15" s="1"/>
  <c r="K9" i="13"/>
  <c r="L9" i="13" s="1"/>
  <c r="M10" i="13"/>
  <c r="N10" i="13" s="1"/>
  <c r="L10" i="13"/>
  <c r="I11" i="13"/>
  <c r="J11" i="13" s="1"/>
  <c r="H11" i="13"/>
  <c r="K8" i="15"/>
  <c r="AC10" i="15"/>
  <c r="AD10" i="15" s="1"/>
  <c r="AB10" i="15"/>
  <c r="C8" i="15"/>
  <c r="AA8" i="15"/>
  <c r="AM7" i="15"/>
  <c r="U11" i="13"/>
  <c r="V11" i="13" s="1"/>
  <c r="T11" i="13"/>
  <c r="G8" i="15"/>
  <c r="G8" i="13"/>
  <c r="S8" i="15"/>
  <c r="Q9" i="15"/>
  <c r="R9" i="15" s="1"/>
  <c r="P9" i="15"/>
  <c r="AW10" i="15"/>
  <c r="AX10" i="15" s="1"/>
  <c r="AV10" i="15"/>
  <c r="E10" i="15"/>
  <c r="F10" i="15" s="1"/>
  <c r="D10" i="15"/>
  <c r="AS9" i="15"/>
  <c r="AT9" i="15" s="1"/>
  <c r="AR9" i="15"/>
  <c r="Y9" i="15"/>
  <c r="Z9" i="15" s="1"/>
  <c r="X9" i="15"/>
  <c r="Y10" i="15"/>
  <c r="Z10" i="15" s="1"/>
  <c r="X10" i="15"/>
  <c r="W7" i="15"/>
  <c r="O8" i="15"/>
  <c r="O8" i="13"/>
  <c r="AD4" i="10"/>
  <c r="AF4" i="10" s="1"/>
  <c r="F4" i="10"/>
  <c r="H4" i="10" s="1"/>
  <c r="X4" i="10"/>
  <c r="Z4" i="10" s="1"/>
  <c r="R4" i="10"/>
  <c r="T4" i="10" s="1"/>
  <c r="AJ4" i="10"/>
  <c r="AL4" i="10" s="1"/>
  <c r="L4" i="10"/>
  <c r="N4" i="10" s="1"/>
  <c r="AK9" i="13"/>
  <c r="AL9" i="13" s="1"/>
  <c r="AJ9" i="13"/>
  <c r="Y11" i="13"/>
  <c r="Z11" i="13" s="1"/>
  <c r="X11" i="13"/>
  <c r="AU7" i="15"/>
  <c r="AF9" i="15"/>
  <c r="AG9" i="15"/>
  <c r="AH9" i="15" s="1"/>
  <c r="AE8" i="15"/>
  <c r="AE8" i="13"/>
  <c r="AS10" i="13"/>
  <c r="AR10" i="13"/>
  <c r="AU9" i="13"/>
  <c r="AI8" i="15"/>
  <c r="AI8" i="13"/>
  <c r="M9" i="15"/>
  <c r="N9" i="15" s="1"/>
  <c r="L9" i="15"/>
  <c r="AG10" i="13"/>
  <c r="AH10" i="13" s="1"/>
  <c r="AF10" i="13"/>
  <c r="AN9" i="15"/>
  <c r="AO9" i="15"/>
  <c r="AP9" i="15" s="1"/>
  <c r="AG10" i="15"/>
  <c r="AH10" i="15" s="1"/>
  <c r="AF10" i="15"/>
  <c r="U9" i="15"/>
  <c r="V9" i="15" s="1"/>
  <c r="T9" i="15"/>
  <c r="AK9" i="15"/>
  <c r="AL9" i="15" s="1"/>
  <c r="AJ9" i="15"/>
  <c r="C9" i="13"/>
  <c r="AA9" i="13"/>
  <c r="AU8" i="15"/>
  <c r="AU8" i="13"/>
  <c r="AS10" i="15"/>
  <c r="AT10" i="15" s="1"/>
  <c r="AR10" i="15"/>
  <c r="AV9" i="15"/>
  <c r="AW9" i="15"/>
  <c r="AX9" i="15" s="1"/>
  <c r="Y10" i="13"/>
  <c r="Z10" i="13" s="1"/>
  <c r="X10" i="13"/>
  <c r="G9" i="13"/>
  <c r="Q10" i="13"/>
  <c r="R10" i="13" s="1"/>
  <c r="P10" i="13"/>
  <c r="U10" i="13"/>
  <c r="V10" i="13" s="1"/>
  <c r="T10" i="13"/>
  <c r="I10" i="13"/>
  <c r="J10" i="13" s="1"/>
  <c r="H10" i="13"/>
  <c r="AK10" i="13"/>
  <c r="AL10" i="13" s="1"/>
  <c r="AJ10" i="13"/>
  <c r="AO10" i="13"/>
  <c r="AP10" i="13" s="1"/>
  <c r="AN10" i="13"/>
  <c r="E9" i="15"/>
  <c r="F9" i="15" s="1"/>
  <c r="D9" i="15"/>
  <c r="G7" i="15"/>
  <c r="G7" i="13"/>
  <c r="AC9" i="15"/>
  <c r="AD9" i="15" s="1"/>
  <c r="AB9" i="15"/>
  <c r="AQ8" i="15"/>
  <c r="AC11" i="13"/>
  <c r="AD11" i="13" s="1"/>
  <c r="AB11" i="13"/>
  <c r="M10" i="15"/>
  <c r="N10" i="15" s="1"/>
  <c r="L10" i="15"/>
  <c r="AW10" i="13"/>
  <c r="AX10" i="13" s="1"/>
  <c r="AV10" i="13"/>
  <c r="E10" i="13"/>
  <c r="F10" i="13" s="1"/>
  <c r="D10" i="13"/>
  <c r="Q11" i="13"/>
  <c r="R11" i="13" s="1"/>
  <c r="P11" i="13"/>
  <c r="AO11" i="13"/>
  <c r="AP11" i="13" s="1"/>
  <c r="AN11" i="13"/>
  <c r="I9" i="15"/>
  <c r="J9" i="15" s="1"/>
  <c r="H9" i="15"/>
  <c r="Q10" i="15"/>
  <c r="R10" i="15" s="1"/>
  <c r="P10" i="15"/>
  <c r="U10" i="15"/>
  <c r="V10" i="15" s="1"/>
  <c r="T10" i="15"/>
  <c r="I10" i="15"/>
  <c r="J10" i="15" s="1"/>
  <c r="H10" i="15"/>
  <c r="AK10" i="15"/>
  <c r="AL10" i="15" s="1"/>
  <c r="AJ10" i="15"/>
  <c r="AN10" i="15"/>
  <c r="AO10" i="15"/>
  <c r="AP10" i="15" s="1"/>
  <c r="AC10" i="13"/>
  <c r="AD10" i="13" s="1"/>
  <c r="AB10" i="13"/>
  <c r="AE7" i="15"/>
  <c r="AE7" i="13"/>
  <c r="AM8" i="15"/>
  <c r="AM8" i="13"/>
  <c r="W8" i="15"/>
  <c r="W8" i="13"/>
  <c r="AT11" i="13" l="1"/>
  <c r="AT10" i="13"/>
  <c r="BD7" i="13"/>
  <c r="AS9" i="13"/>
  <c r="BD9" i="13"/>
  <c r="S5" i="15"/>
  <c r="C5" i="15"/>
  <c r="AI5" i="15"/>
  <c r="K5" i="15"/>
  <c r="X9" i="13"/>
  <c r="AN9" i="13"/>
  <c r="AG9" i="13"/>
  <c r="AH9" i="13" s="1"/>
  <c r="Q9" i="13"/>
  <c r="R9" i="13" s="1"/>
  <c r="AR9" i="13"/>
  <c r="AI7" i="13"/>
  <c r="AI5" i="13" s="1"/>
  <c r="AA7" i="15"/>
  <c r="AA5" i="15" s="1"/>
  <c r="AA8" i="13"/>
  <c r="AB8" i="13" s="1"/>
  <c r="U9" i="13"/>
  <c r="V9" i="13" s="1"/>
  <c r="S8" i="13"/>
  <c r="U8" i="13" s="1"/>
  <c r="V8" i="13" s="1"/>
  <c r="S7" i="13"/>
  <c r="K8" i="13"/>
  <c r="M8" i="13" s="1"/>
  <c r="N8" i="13" s="1"/>
  <c r="M9" i="13"/>
  <c r="N9" i="13" s="1"/>
  <c r="AQ7" i="15"/>
  <c r="AQ5" i="15" s="1"/>
  <c r="C8" i="13"/>
  <c r="K7" i="13"/>
  <c r="C7" i="13"/>
  <c r="AQ8" i="13"/>
  <c r="W7" i="13"/>
  <c r="Y7" i="13" s="1"/>
  <c r="Z7" i="13" s="1"/>
  <c r="AU7" i="13"/>
  <c r="AV7" i="13" s="1"/>
  <c r="I7" i="13"/>
  <c r="J7" i="13" s="1"/>
  <c r="H7" i="13"/>
  <c r="E7" i="15"/>
  <c r="D7" i="15"/>
  <c r="AE6" i="15"/>
  <c r="AE5" i="15" s="1"/>
  <c r="AE6" i="13"/>
  <c r="AE5" i="13" s="1"/>
  <c r="Y8" i="13"/>
  <c r="Z8" i="13" s="1"/>
  <c r="X8" i="13"/>
  <c r="AV8" i="15"/>
  <c r="AW8" i="15"/>
  <c r="AX8" i="15" s="1"/>
  <c r="AG8" i="13"/>
  <c r="AH8" i="13" s="1"/>
  <c r="AF8" i="13"/>
  <c r="G6" i="15"/>
  <c r="G5" i="15" s="1"/>
  <c r="G6" i="13"/>
  <c r="G5" i="13" s="1"/>
  <c r="Y7" i="15"/>
  <c r="Z7" i="15" s="1"/>
  <c r="X7" i="15"/>
  <c r="I8" i="15"/>
  <c r="J8" i="15" s="1"/>
  <c r="H8" i="15"/>
  <c r="AS8" i="15"/>
  <c r="AT8" i="15" s="1"/>
  <c r="AR8" i="15"/>
  <c r="AC9" i="13"/>
  <c r="AD9" i="13" s="1"/>
  <c r="AB9" i="13"/>
  <c r="AG8" i="15"/>
  <c r="AH8" i="15" s="1"/>
  <c r="AF8" i="15"/>
  <c r="AM6" i="15"/>
  <c r="AM5" i="15" s="1"/>
  <c r="AM6" i="13"/>
  <c r="AG7" i="15"/>
  <c r="AH7" i="15" s="1"/>
  <c r="AF7" i="15"/>
  <c r="I8" i="13"/>
  <c r="J8" i="13" s="1"/>
  <c r="H8" i="13"/>
  <c r="Y8" i="15"/>
  <c r="Z8" i="15" s="1"/>
  <c r="X8" i="15"/>
  <c r="AC7" i="13"/>
  <c r="AB7" i="13"/>
  <c r="AB8" i="15"/>
  <c r="AC8" i="15"/>
  <c r="AD8" i="15" s="1"/>
  <c r="M8" i="15"/>
  <c r="N8" i="15" s="1"/>
  <c r="L8" i="15"/>
  <c r="AK7" i="15"/>
  <c r="AJ7" i="15"/>
  <c r="AW8" i="13"/>
  <c r="AX8" i="13" s="1"/>
  <c r="AV8" i="13"/>
  <c r="AO8" i="13"/>
  <c r="AP8" i="13" s="1"/>
  <c r="AN8" i="13"/>
  <c r="AN8" i="15"/>
  <c r="AO8" i="15"/>
  <c r="AP8" i="15" s="1"/>
  <c r="L7" i="15"/>
  <c r="AK8" i="13"/>
  <c r="AL8" i="13" s="1"/>
  <c r="AJ8" i="13"/>
  <c r="Q8" i="13"/>
  <c r="R8" i="13" s="1"/>
  <c r="P8" i="13"/>
  <c r="AM7" i="13"/>
  <c r="O7" i="13"/>
  <c r="I9" i="13"/>
  <c r="J9" i="13" s="1"/>
  <c r="H9" i="13"/>
  <c r="AS7" i="13"/>
  <c r="AR7" i="13"/>
  <c r="AK8" i="15"/>
  <c r="AL8" i="15" s="1"/>
  <c r="AJ8" i="15"/>
  <c r="O5" i="15"/>
  <c r="Q8" i="15"/>
  <c r="R8" i="15" s="1"/>
  <c r="P8" i="15"/>
  <c r="AO7" i="15"/>
  <c r="AP7" i="15" s="1"/>
  <c r="AN7" i="15"/>
  <c r="P7" i="15"/>
  <c r="AW7" i="15"/>
  <c r="AX7" i="15" s="1"/>
  <c r="AV7" i="15"/>
  <c r="AG7" i="13"/>
  <c r="AH7" i="13" s="1"/>
  <c r="AF7" i="13"/>
  <c r="U7" i="15"/>
  <c r="T7" i="15"/>
  <c r="I7" i="15"/>
  <c r="J7" i="15" s="1"/>
  <c r="H7" i="15"/>
  <c r="AW9" i="13"/>
  <c r="AX9" i="13" s="1"/>
  <c r="AV9" i="13"/>
  <c r="AU6" i="15"/>
  <c r="AU5" i="15" s="1"/>
  <c r="AU6" i="13"/>
  <c r="E9" i="13"/>
  <c r="F9" i="13" s="1"/>
  <c r="D9" i="13"/>
  <c r="W6" i="15"/>
  <c r="W5" i="15" s="1"/>
  <c r="W6" i="13"/>
  <c r="U8" i="15"/>
  <c r="V8" i="15" s="1"/>
  <c r="T8" i="15"/>
  <c r="E8" i="15"/>
  <c r="F8" i="15" s="1"/>
  <c r="D8" i="15"/>
  <c r="AT9" i="13" l="1"/>
  <c r="AS8" i="13"/>
  <c r="BD8" i="13"/>
  <c r="H8" i="26" s="1"/>
  <c r="BB5" i="13"/>
  <c r="G9" i="26" s="1"/>
  <c r="H125" i="8" s="1"/>
  <c r="AU5" i="13"/>
  <c r="O5" i="13"/>
  <c r="T5" i="15"/>
  <c r="K18" i="26" s="1"/>
  <c r="U5" i="15"/>
  <c r="L5" i="15"/>
  <c r="AJ5" i="15"/>
  <c r="S18" i="26" s="1"/>
  <c r="M5" i="15"/>
  <c r="AK5" i="15"/>
  <c r="D5" i="15"/>
  <c r="C18" i="26" s="1"/>
  <c r="K5" i="13"/>
  <c r="E5" i="15"/>
  <c r="C17" i="26"/>
  <c r="S17" i="26"/>
  <c r="W5" i="13"/>
  <c r="K17" i="26"/>
  <c r="C16" i="26"/>
  <c r="S16" i="26"/>
  <c r="K16" i="26"/>
  <c r="C5" i="13"/>
  <c r="U7" i="13"/>
  <c r="U5" i="13" s="1"/>
  <c r="S5" i="13"/>
  <c r="AQ5" i="13"/>
  <c r="AB5" i="13"/>
  <c r="O9" i="26" s="1"/>
  <c r="AM5" i="13"/>
  <c r="AA5" i="13"/>
  <c r="E7" i="13"/>
  <c r="F7" i="13" s="1"/>
  <c r="O8" i="26"/>
  <c r="O7" i="26"/>
  <c r="AC8" i="13"/>
  <c r="AD8" i="13" s="1"/>
  <c r="AB7" i="15"/>
  <c r="AK7" i="13"/>
  <c r="AK5" i="13" s="1"/>
  <c r="AC7" i="15"/>
  <c r="AC5" i="15" s="1"/>
  <c r="AJ7" i="13"/>
  <c r="T7" i="13"/>
  <c r="AR7" i="15"/>
  <c r="T8" i="13"/>
  <c r="AS7" i="15"/>
  <c r="D7" i="13"/>
  <c r="D8" i="13"/>
  <c r="E8" i="13"/>
  <c r="F8" i="13" s="1"/>
  <c r="L8" i="13"/>
  <c r="AW7" i="13"/>
  <c r="AX7" i="13" s="1"/>
  <c r="L7" i="13"/>
  <c r="M7" i="13"/>
  <c r="M5" i="13" s="1"/>
  <c r="AR8" i="13"/>
  <c r="W7" i="26" s="1"/>
  <c r="X7" i="13"/>
  <c r="AO7" i="13"/>
  <c r="AP7" i="13" s="1"/>
  <c r="AN7" i="13"/>
  <c r="O6" i="26"/>
  <c r="O5" i="26"/>
  <c r="AG6" i="13"/>
  <c r="AG5" i="13" s="1"/>
  <c r="AF6" i="13"/>
  <c r="AF5" i="13" s="1"/>
  <c r="AG6" i="15"/>
  <c r="AG5" i="15" s="1"/>
  <c r="AF6" i="15"/>
  <c r="AF5" i="15" s="1"/>
  <c r="AW6" i="13"/>
  <c r="AV6" i="13"/>
  <c r="AV5" i="13" s="1"/>
  <c r="AW6" i="15"/>
  <c r="AW5" i="15" s="1"/>
  <c r="AV6" i="15"/>
  <c r="AV5" i="15" s="1"/>
  <c r="K15" i="26"/>
  <c r="K14" i="26"/>
  <c r="N5" i="15"/>
  <c r="S15" i="26"/>
  <c r="S14" i="26"/>
  <c r="AD7" i="13"/>
  <c r="AO6" i="13"/>
  <c r="AN6" i="13"/>
  <c r="AL7" i="15"/>
  <c r="AL5" i="15" s="1"/>
  <c r="AO6" i="15"/>
  <c r="AO5" i="15" s="1"/>
  <c r="AN6" i="15"/>
  <c r="AN5" i="15" s="1"/>
  <c r="C14" i="26"/>
  <c r="C15" i="26"/>
  <c r="V7" i="15"/>
  <c r="V5" i="15" s="1"/>
  <c r="Q6" i="13"/>
  <c r="P6" i="13"/>
  <c r="AT7" i="13"/>
  <c r="F7" i="15"/>
  <c r="F5" i="15" s="1"/>
  <c r="I6" i="15"/>
  <c r="I5" i="15" s="1"/>
  <c r="H6" i="15"/>
  <c r="H5" i="15" s="1"/>
  <c r="Q5" i="15"/>
  <c r="P6" i="15"/>
  <c r="Q7" i="13"/>
  <c r="R7" i="13" s="1"/>
  <c r="P7" i="13"/>
  <c r="Y6" i="13"/>
  <c r="Y5" i="13" s="1"/>
  <c r="X6" i="13"/>
  <c r="Y6" i="15"/>
  <c r="Y5" i="15" s="1"/>
  <c r="X6" i="15"/>
  <c r="X5" i="15" s="1"/>
  <c r="I6" i="13"/>
  <c r="I5" i="13" s="1"/>
  <c r="H6" i="13"/>
  <c r="H5" i="13" s="1"/>
  <c r="H7" i="26" l="1"/>
  <c r="H6" i="26"/>
  <c r="H5" i="26"/>
  <c r="P5" i="15"/>
  <c r="AT8" i="13"/>
  <c r="AT5" i="13" s="1"/>
  <c r="X9" i="26" s="1"/>
  <c r="BD5" i="13"/>
  <c r="H9" i="26" s="1"/>
  <c r="AS5" i="13"/>
  <c r="BC5" i="13"/>
  <c r="V7" i="13"/>
  <c r="V5" i="13" s="1"/>
  <c r="L9" i="26" s="1"/>
  <c r="W17" i="26"/>
  <c r="AR5" i="15"/>
  <c r="W18" i="26" s="1"/>
  <c r="AT7" i="15"/>
  <c r="AT5" i="15" s="1"/>
  <c r="X18" i="26" s="1"/>
  <c r="AS5" i="15"/>
  <c r="O17" i="26"/>
  <c r="AB5" i="15"/>
  <c r="O18" i="26" s="1"/>
  <c r="AD5" i="13"/>
  <c r="P9" i="26" s="1"/>
  <c r="E16" i="26"/>
  <c r="E17" i="26"/>
  <c r="L16" i="26"/>
  <c r="L17" i="26"/>
  <c r="T16" i="26"/>
  <c r="T17" i="26"/>
  <c r="AN5" i="13"/>
  <c r="U9" i="26" s="1"/>
  <c r="Q16" i="26"/>
  <c r="Q17" i="26"/>
  <c r="D16" i="26"/>
  <c r="D17" i="26"/>
  <c r="Y16" i="26"/>
  <c r="Y17" i="26"/>
  <c r="M16" i="26"/>
  <c r="M17" i="26"/>
  <c r="U16" i="26"/>
  <c r="U17" i="26"/>
  <c r="W16" i="26"/>
  <c r="O15" i="26"/>
  <c r="O16" i="26"/>
  <c r="X5" i="13"/>
  <c r="M9" i="26" s="1"/>
  <c r="P5" i="13"/>
  <c r="AO5" i="13"/>
  <c r="Q5" i="13"/>
  <c r="AW5" i="13"/>
  <c r="D5" i="13"/>
  <c r="C9" i="26" s="1"/>
  <c r="S8" i="26"/>
  <c r="AJ5" i="13"/>
  <c r="S9" i="26" s="1"/>
  <c r="AR5" i="13"/>
  <c r="W9" i="26" s="1"/>
  <c r="L5" i="13"/>
  <c r="F5" i="13"/>
  <c r="D9" i="26" s="1"/>
  <c r="T5" i="13"/>
  <c r="K9" i="26" s="1"/>
  <c r="E5" i="13"/>
  <c r="AC5" i="13"/>
  <c r="M8" i="26"/>
  <c r="D8" i="26"/>
  <c r="C8" i="26"/>
  <c r="K8" i="26"/>
  <c r="U8" i="26"/>
  <c r="P8" i="26"/>
  <c r="Q7" i="26"/>
  <c r="Q8" i="26"/>
  <c r="Y7" i="26"/>
  <c r="Y8" i="26"/>
  <c r="E7" i="26"/>
  <c r="E8" i="26"/>
  <c r="W8" i="26"/>
  <c r="K7" i="26"/>
  <c r="M7" i="26"/>
  <c r="U7" i="26"/>
  <c r="C7" i="26"/>
  <c r="P7" i="26"/>
  <c r="S5" i="26"/>
  <c r="S7" i="26"/>
  <c r="D7" i="26"/>
  <c r="AL7" i="13"/>
  <c r="AL5" i="13" s="1"/>
  <c r="AD7" i="15"/>
  <c r="O14" i="26"/>
  <c r="K5" i="26"/>
  <c r="K6" i="26"/>
  <c r="W14" i="26"/>
  <c r="S6" i="26"/>
  <c r="C6" i="26"/>
  <c r="W15" i="26"/>
  <c r="C5" i="26"/>
  <c r="N7" i="13"/>
  <c r="W5" i="26"/>
  <c r="W6" i="26"/>
  <c r="J6" i="15"/>
  <c r="J5" i="15" s="1"/>
  <c r="L14" i="26"/>
  <c r="L18" i="26"/>
  <c r="L15" i="26"/>
  <c r="D5" i="26"/>
  <c r="D6" i="26"/>
  <c r="M14" i="26"/>
  <c r="M15" i="26"/>
  <c r="M18" i="26"/>
  <c r="I125" i="8" s="1"/>
  <c r="AH6" i="15"/>
  <c r="AH5" i="15" s="1"/>
  <c r="R6" i="13"/>
  <c r="R5" i="13" s="1"/>
  <c r="Q5" i="26"/>
  <c r="Q9" i="26"/>
  <c r="L125" i="8" s="1"/>
  <c r="Q6" i="26"/>
  <c r="Z6" i="15"/>
  <c r="Z5" i="15" s="1"/>
  <c r="D15" i="26"/>
  <c r="D18" i="26"/>
  <c r="D14" i="26"/>
  <c r="U6" i="26"/>
  <c r="U5" i="26"/>
  <c r="AH6" i="13"/>
  <c r="AH5" i="13" s="1"/>
  <c r="U15" i="26"/>
  <c r="U14" i="26"/>
  <c r="U18" i="26"/>
  <c r="M125" i="8" s="1"/>
  <c r="AP6" i="13"/>
  <c r="AP5" i="13" s="1"/>
  <c r="AX6" i="15"/>
  <c r="AX5" i="15" s="1"/>
  <c r="Y9" i="26"/>
  <c r="Y5" i="26"/>
  <c r="Y6" i="26"/>
  <c r="E14" i="26"/>
  <c r="E15" i="26"/>
  <c r="E18" i="26"/>
  <c r="E125" i="8" s="1"/>
  <c r="Z6" i="13"/>
  <c r="Z5" i="13" s="1"/>
  <c r="AP6" i="15"/>
  <c r="AP5" i="15" s="1"/>
  <c r="AX6" i="13"/>
  <c r="AX5" i="13" s="1"/>
  <c r="T15" i="26"/>
  <c r="T14" i="26"/>
  <c r="T18" i="26"/>
  <c r="M6" i="26"/>
  <c r="M5" i="26"/>
  <c r="Y15" i="26"/>
  <c r="Y18" i="26"/>
  <c r="Y14" i="26"/>
  <c r="E5" i="26"/>
  <c r="E9" i="26"/>
  <c r="E6" i="26"/>
  <c r="J6" i="13"/>
  <c r="J5" i="13" s="1"/>
  <c r="R6" i="15"/>
  <c r="P5" i="26"/>
  <c r="P6" i="26"/>
  <c r="Q15" i="26"/>
  <c r="Q14" i="26"/>
  <c r="Q18" i="26"/>
  <c r="P125" i="8" l="1"/>
  <c r="N125" i="8"/>
  <c r="O125" i="8"/>
  <c r="J125" i="8"/>
  <c r="K125" i="8"/>
  <c r="F125" i="8"/>
  <c r="C25" i="26"/>
  <c r="C4" i="27" s="1"/>
  <c r="R5" i="15"/>
  <c r="X5" i="26"/>
  <c r="X6" i="26"/>
  <c r="X8" i="26"/>
  <c r="X7" i="26"/>
  <c r="L6" i="26"/>
  <c r="L8" i="26"/>
  <c r="X15" i="26"/>
  <c r="X14" i="26"/>
  <c r="L7" i="26"/>
  <c r="L5" i="26"/>
  <c r="X17" i="26"/>
  <c r="X16" i="26"/>
  <c r="P17" i="26"/>
  <c r="AD5" i="15"/>
  <c r="P18" i="26" s="1"/>
  <c r="F16" i="26"/>
  <c r="F17" i="26"/>
  <c r="Z16" i="26"/>
  <c r="Z17" i="26"/>
  <c r="N16" i="26"/>
  <c r="N17" i="26"/>
  <c r="R16" i="26"/>
  <c r="R17" i="26"/>
  <c r="V16" i="26"/>
  <c r="V17" i="26"/>
  <c r="P16" i="26"/>
  <c r="N5" i="13"/>
  <c r="T7" i="26"/>
  <c r="T8" i="26"/>
  <c r="Z7" i="26"/>
  <c r="Z8" i="26"/>
  <c r="R7" i="26"/>
  <c r="R8" i="26"/>
  <c r="V7" i="26"/>
  <c r="V8" i="26"/>
  <c r="N7" i="26"/>
  <c r="N8" i="26"/>
  <c r="F7" i="26"/>
  <c r="F8" i="26"/>
  <c r="T6" i="26"/>
  <c r="I32" i="26"/>
  <c r="T9" i="26"/>
  <c r="T5" i="26"/>
  <c r="P15" i="26"/>
  <c r="P14" i="26"/>
  <c r="G23" i="26"/>
  <c r="I35" i="26"/>
  <c r="G24" i="26"/>
  <c r="G27" i="26"/>
  <c r="C32" i="26"/>
  <c r="E36" i="26"/>
  <c r="E33" i="26"/>
  <c r="K34" i="26"/>
  <c r="K32" i="26"/>
  <c r="G25" i="26"/>
  <c r="E34" i="26"/>
  <c r="I33" i="26"/>
  <c r="G34" i="26"/>
  <c r="C26" i="26"/>
  <c r="E32" i="26"/>
  <c r="C24" i="26"/>
  <c r="I34" i="26"/>
  <c r="G32" i="26"/>
  <c r="K33" i="26"/>
  <c r="M34" i="26"/>
  <c r="G26" i="26"/>
  <c r="I27" i="26"/>
  <c r="E26" i="26"/>
  <c r="C23" i="26"/>
  <c r="K27" i="26"/>
  <c r="G36" i="26"/>
  <c r="M35" i="26"/>
  <c r="M33" i="26"/>
  <c r="M23" i="26"/>
  <c r="C27" i="26"/>
  <c r="G33" i="26"/>
  <c r="M27" i="26"/>
  <c r="K25" i="26"/>
  <c r="N14" i="26"/>
  <c r="N15" i="26"/>
  <c r="N18" i="26"/>
  <c r="I25" i="26"/>
  <c r="F15" i="26"/>
  <c r="F14" i="26"/>
  <c r="F18" i="26"/>
  <c r="K26" i="26"/>
  <c r="C33" i="26"/>
  <c r="V15" i="26"/>
  <c r="V14" i="26"/>
  <c r="V18" i="26"/>
  <c r="M36" i="26"/>
  <c r="I23" i="26"/>
  <c r="Z15" i="26"/>
  <c r="Z18" i="26"/>
  <c r="Z14" i="26"/>
  <c r="K35" i="26"/>
  <c r="C35" i="26"/>
  <c r="E23" i="26"/>
  <c r="Z6" i="26"/>
  <c r="Z5" i="26"/>
  <c r="Z9" i="26"/>
  <c r="N9" i="26"/>
  <c r="N6" i="26"/>
  <c r="N5" i="26"/>
  <c r="I36" i="26"/>
  <c r="G35" i="26"/>
  <c r="R5" i="26"/>
  <c r="R9" i="26"/>
  <c r="R6" i="26"/>
  <c r="M32" i="26"/>
  <c r="E27" i="26"/>
  <c r="M25" i="26"/>
  <c r="V6" i="26"/>
  <c r="V5" i="26"/>
  <c r="V9" i="26"/>
  <c r="K23" i="26"/>
  <c r="E35" i="26"/>
  <c r="K36" i="26"/>
  <c r="E24" i="26"/>
  <c r="F9" i="26"/>
  <c r="F6" i="26"/>
  <c r="F5" i="26"/>
  <c r="M26" i="26"/>
  <c r="K24" i="26"/>
  <c r="I26" i="26"/>
  <c r="R15" i="26"/>
  <c r="R14" i="26"/>
  <c r="R18" i="26"/>
  <c r="E25" i="26"/>
  <c r="M24" i="26"/>
  <c r="I24" i="26"/>
  <c r="C36" i="26"/>
  <c r="C34" i="26"/>
  <c r="D130" i="9" l="1"/>
  <c r="F130" i="9"/>
  <c r="H130" i="9"/>
  <c r="I130" i="9"/>
  <c r="E130" i="9"/>
  <c r="G130" i="9"/>
  <c r="AK125" i="8"/>
  <c r="U125" i="8"/>
  <c r="H23" i="26"/>
  <c r="N35" i="26"/>
  <c r="F35" i="26"/>
  <c r="D36" i="26"/>
  <c r="L33" i="26"/>
  <c r="N26" i="26"/>
  <c r="J26" i="26"/>
  <c r="D32" i="26"/>
  <c r="D27" i="26"/>
  <c r="N36" i="26"/>
  <c r="J23" i="26"/>
  <c r="H33" i="26"/>
  <c r="F33" i="26"/>
  <c r="H36" i="26"/>
  <c r="N34" i="26"/>
  <c r="F34" i="26"/>
  <c r="J33" i="26"/>
  <c r="J25" i="26"/>
  <c r="J27" i="26"/>
  <c r="E4" i="27" s="1"/>
  <c r="N25" i="26"/>
  <c r="F27" i="26"/>
  <c r="D25" i="26"/>
  <c r="L25" i="26"/>
  <c r="D33" i="26"/>
  <c r="N23" i="26"/>
  <c r="N32" i="26"/>
  <c r="N27" i="26"/>
  <c r="I4" i="27" s="1"/>
  <c r="J24" i="26"/>
  <c r="D35" i="26"/>
  <c r="L23" i="26"/>
  <c r="L26" i="26"/>
  <c r="H24" i="26"/>
  <c r="L24" i="26"/>
  <c r="F23" i="26"/>
  <c r="H26" i="26"/>
  <c r="L27" i="26"/>
  <c r="H4" i="27" s="1"/>
  <c r="H35" i="26"/>
  <c r="N24" i="26"/>
  <c r="S125" i="8"/>
  <c r="L35" i="26"/>
  <c r="F24" i="26"/>
  <c r="F26" i="26"/>
  <c r="L36" i="26"/>
  <c r="J35" i="26"/>
  <c r="H32" i="26"/>
  <c r="J36" i="26"/>
  <c r="L32" i="26"/>
  <c r="J32" i="26"/>
  <c r="D34" i="26"/>
  <c r="F25" i="26"/>
  <c r="N33" i="26"/>
  <c r="H27" i="26"/>
  <c r="D4" i="27" s="1"/>
  <c r="D24" i="26"/>
  <c r="D26" i="26"/>
  <c r="L34" i="26"/>
  <c r="H25" i="26"/>
  <c r="D23" i="26"/>
  <c r="J34" i="26"/>
  <c r="F32" i="26"/>
  <c r="H34" i="26"/>
  <c r="F36" i="26"/>
  <c r="AM125" i="8" l="1"/>
  <c r="AJ125" i="8"/>
  <c r="X125" i="8"/>
  <c r="V125" i="8"/>
  <c r="AH125" i="8"/>
  <c r="W125" i="8"/>
  <c r="AL125" i="8"/>
  <c r="T125" i="8"/>
  <c r="AI125" i="8"/>
  <c r="AK1128" i="8" l="1"/>
  <c r="AK1129" i="8"/>
  <c r="AC125" i="8"/>
  <c r="Z125" i="8"/>
  <c r="AE125" i="8"/>
  <c r="AB125" i="8"/>
  <c r="AA125" i="8"/>
  <c r="AD125" i="8"/>
  <c r="AF125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HUAWEI</author>
  </authors>
  <commentList>
    <comment ref="K1" authorId="0" shapeId="0" xr:uid="{05C5EFDA-7025-4591-B59E-36A2BE244959}">
      <text>
        <r>
          <rPr>
            <b/>
            <sz val="9"/>
            <rFont val="宋体"/>
            <family val="3"/>
            <charset val="134"/>
            <scheme val="minor"/>
          </rPr>
          <t>HUAWEI:</t>
        </r>
        <r>
          <rPr>
            <sz val="9"/>
            <rFont val="宋体"/>
            <family val="3"/>
            <charset val="134"/>
            <scheme val="minor"/>
          </rPr>
          <t xml:space="preserve">
alpha 事件发生人数, and beta 事件没有发生的人数.  Total N = alpha + beta</t>
        </r>
      </text>
    </comment>
  </commentList>
</comments>
</file>

<file path=xl/sharedStrings.xml><?xml version="1.0" encoding="utf-8"?>
<sst xmlns="http://schemas.openxmlformats.org/spreadsheetml/2006/main" count="1385" uniqueCount="286">
  <si>
    <t>Mean</t>
  </si>
  <si>
    <t>Min</t>
  </si>
  <si>
    <t>Max</t>
  </si>
  <si>
    <t>nivipi_ae_f12</t>
  </si>
  <si>
    <t>nivipi_ae_d12</t>
  </si>
  <si>
    <t>nivipi_ae_r12</t>
  </si>
  <si>
    <t>nivipi_ae_n12</t>
  </si>
  <si>
    <t>nivipi_ae_h12</t>
  </si>
  <si>
    <t>nivipi_ae_f34</t>
  </si>
  <si>
    <t>nivipi_ae_d34</t>
  </si>
  <si>
    <t>nivipi_ae_r34</t>
  </si>
  <si>
    <t>nivipi_ae_n34</t>
  </si>
  <si>
    <t>nivipi_ae_h34</t>
  </si>
  <si>
    <t>che_ae_f12</t>
  </si>
  <si>
    <t>che_ae_d12</t>
  </si>
  <si>
    <t>che_ae_n12</t>
  </si>
  <si>
    <t>che_ae_f34</t>
  </si>
  <si>
    <t>che_ae_d34</t>
  </si>
  <si>
    <t>che_ae_n34</t>
  </si>
  <si>
    <t>u_ae_f12</t>
  </si>
  <si>
    <t>u_ae_d12</t>
  </si>
  <si>
    <t>u_ae_r12</t>
  </si>
  <si>
    <t>u_ae_n12</t>
  </si>
  <si>
    <t>u_ae_h12</t>
  </si>
  <si>
    <t>u_ae_f34</t>
  </si>
  <si>
    <t>u_ae_d34</t>
  </si>
  <si>
    <t>u_ae_r43</t>
  </si>
  <si>
    <t>Drug acquisition</t>
  </si>
  <si>
    <t>c_nivipi_drug</t>
  </si>
  <si>
    <t>c_nivipi_admin</t>
  </si>
  <si>
    <t>c_nivipi_ae</t>
  </si>
  <si>
    <t>c_ipi_drug</t>
  </si>
  <si>
    <t>c_ipi_admin</t>
  </si>
  <si>
    <t>c_ipi_ae</t>
  </si>
  <si>
    <t>c_che_drug</t>
  </si>
  <si>
    <t>c_che_admin</t>
  </si>
  <si>
    <t>c_che_ae</t>
  </si>
  <si>
    <t>Discontinue Rate</t>
  </si>
  <si>
    <t>Nivolumab(Second-line)</t>
  </si>
  <si>
    <t>dr_niv</t>
  </si>
  <si>
    <t xml:space="preserve">Nivolumab plus ipilimumab(first-line) </t>
  </si>
  <si>
    <t>dr_nivipi</t>
  </si>
  <si>
    <t>Ipilimumab(First-line)</t>
  </si>
  <si>
    <t>dr_ipi</t>
  </si>
  <si>
    <t>Carboplatin + paclitaxel(second-line)</t>
  </si>
  <si>
    <t>dr_che</t>
  </si>
  <si>
    <t>PFS</t>
    <phoneticPr fontId="5" type="noConversion"/>
  </si>
  <si>
    <t>PD</t>
    <phoneticPr fontId="5" type="noConversion"/>
  </si>
  <si>
    <t>Discount</t>
    <phoneticPr fontId="5" type="noConversion"/>
  </si>
  <si>
    <t>Name</t>
  </si>
  <si>
    <t>Deterministic Model Parameters (Mean)</t>
  </si>
  <si>
    <t>Probabilistic Model Parameters</t>
  </si>
  <si>
    <t>Standard Error/Standard Deviation</t>
  </si>
  <si>
    <t>LOW</t>
    <phoneticPr fontId="5" type="noConversion"/>
  </si>
  <si>
    <t>UPPER</t>
    <phoneticPr fontId="5" type="noConversion"/>
  </si>
  <si>
    <t>Distribution</t>
    <phoneticPr fontId="7" type="noConversion"/>
  </si>
  <si>
    <t>alpha</t>
  </si>
  <si>
    <t>beta</t>
  </si>
  <si>
    <t>MODEL</t>
  </si>
  <si>
    <t>gamma</t>
    <phoneticPr fontId="5" type="noConversion"/>
  </si>
  <si>
    <t>DSA</t>
    <phoneticPr fontId="5" type="noConversion"/>
  </si>
  <si>
    <t>parameters</t>
    <phoneticPr fontId="5" type="noConversion"/>
  </si>
  <si>
    <t>model value</t>
    <phoneticPr fontId="5" type="noConversion"/>
  </si>
  <si>
    <t>base value</t>
    <phoneticPr fontId="5" type="noConversion"/>
  </si>
  <si>
    <t>lower limit</t>
    <phoneticPr fontId="5" type="noConversion"/>
  </si>
  <si>
    <t>upper limit</t>
    <phoneticPr fontId="5" type="noConversion"/>
  </si>
  <si>
    <t>序列</t>
    <phoneticPr fontId="5" type="noConversion"/>
  </si>
  <si>
    <t>TOTAL</t>
    <phoneticPr fontId="5" type="noConversion"/>
  </si>
  <si>
    <r>
      <t>Cycle length</t>
    </r>
    <r>
      <rPr>
        <sz val="11"/>
        <color theme="1"/>
        <rFont val="宋体"/>
        <family val="2"/>
        <charset val="134"/>
      </rPr>
      <t xml:space="preserve">：21 </t>
    </r>
    <r>
      <rPr>
        <sz val="11"/>
        <color theme="1"/>
        <rFont val="Trebuchet MS"/>
        <family val="2"/>
      </rPr>
      <t>days</t>
    </r>
    <phoneticPr fontId="5" type="noConversion"/>
  </si>
  <si>
    <t>Drug acquisition</t>
    <phoneticPr fontId="5" type="noConversion"/>
  </si>
  <si>
    <t>pembrolizumab(200mg/3w)</t>
    <phoneticPr fontId="5" type="noConversion"/>
  </si>
  <si>
    <t>drug administration cost(every 3w)</t>
    <phoneticPr fontId="5" type="noConversion"/>
  </si>
  <si>
    <t>Disease management costs</t>
  </si>
  <si>
    <t>progression-free survival</t>
    <phoneticPr fontId="5" type="noConversion"/>
  </si>
  <si>
    <t>progressive disease</t>
    <phoneticPr fontId="5" type="noConversion"/>
  </si>
  <si>
    <t>best support care(every 3w)</t>
    <phoneticPr fontId="5" type="noConversion"/>
  </si>
  <si>
    <t>Terminal care cost</t>
  </si>
  <si>
    <t>terminal care cost</t>
    <phoneticPr fontId="5" type="noConversion"/>
  </si>
  <si>
    <t>Rates for serious adverse events</t>
    <phoneticPr fontId="5" type="noConversion"/>
  </si>
  <si>
    <t>chemotherapy</t>
  </si>
  <si>
    <t>anaemia</t>
    <phoneticPr fontId="5" type="noConversion"/>
  </si>
  <si>
    <t>neutropenia</t>
    <phoneticPr fontId="5" type="noConversion"/>
  </si>
  <si>
    <t>platelet count decreased</t>
    <phoneticPr fontId="5" type="noConversion"/>
  </si>
  <si>
    <t>white blood cell count decreased</t>
    <phoneticPr fontId="5" type="noConversion"/>
  </si>
  <si>
    <t>pembrolizumab+chemotherapy</t>
    <phoneticPr fontId="5" type="noConversion"/>
  </si>
  <si>
    <t>anemia</t>
    <phoneticPr fontId="5" type="noConversion"/>
  </si>
  <si>
    <t>https://doi.org/10.1007/s10198-012-0419-2</t>
  </si>
  <si>
    <t>https://doi.org/10.1002/cncr.32369</t>
  </si>
  <si>
    <t>Health state utilities in non–small cell lung cancer:An international study</t>
  </si>
  <si>
    <t>Cost for AEs</t>
    <phoneticPr fontId="5" type="noConversion"/>
  </si>
  <si>
    <t>https://doi.org/10.1002/cncr.32368</t>
  </si>
  <si>
    <t>Trial</t>
    <phoneticPr fontId="5" type="noConversion"/>
  </si>
  <si>
    <t>time</t>
    <phoneticPr fontId="5" type="noConversion"/>
  </si>
  <si>
    <t>cycle</t>
    <phoneticPr fontId="5" type="noConversion"/>
  </si>
  <si>
    <t>T</t>
    <phoneticPr fontId="5" type="noConversion"/>
  </si>
  <si>
    <t>C</t>
    <phoneticPr fontId="5" type="noConversion"/>
  </si>
  <si>
    <t>OS</t>
    <phoneticPr fontId="5" type="noConversion"/>
  </si>
  <si>
    <t>ABP</t>
  </si>
  <si>
    <t>ABP</t>
    <phoneticPr fontId="5" type="noConversion"/>
  </si>
  <si>
    <t>AP</t>
  </si>
  <si>
    <t>BP</t>
  </si>
  <si>
    <t>BP</t>
    <phoneticPr fontId="5" type="noConversion"/>
  </si>
  <si>
    <t>time/day</t>
    <phoneticPr fontId="5" type="noConversion"/>
  </si>
  <si>
    <t>Year</t>
    <phoneticPr fontId="5" type="noConversion"/>
  </si>
  <si>
    <t>NBP</t>
  </si>
  <si>
    <t>NBP</t>
    <phoneticPr fontId="5" type="noConversion"/>
  </si>
  <si>
    <t>PC</t>
  </si>
  <si>
    <t>PC</t>
    <phoneticPr fontId="5" type="noConversion"/>
  </si>
  <si>
    <t>RP</t>
    <phoneticPr fontId="5" type="noConversion"/>
  </si>
  <si>
    <t>Exponential</t>
    <phoneticPr fontId="5" type="noConversion"/>
  </si>
  <si>
    <t>Weibull</t>
    <phoneticPr fontId="5" type="noConversion"/>
  </si>
  <si>
    <t>Gompertz</t>
    <phoneticPr fontId="5" type="noConversion"/>
  </si>
  <si>
    <t>Che</t>
    <phoneticPr fontId="5" type="noConversion"/>
  </si>
  <si>
    <t>d0</t>
    <phoneticPr fontId="5" type="noConversion"/>
  </si>
  <si>
    <t>d1</t>
    <phoneticPr fontId="5" type="noConversion"/>
  </si>
  <si>
    <t>NIP</t>
  </si>
  <si>
    <t>Mean</t>
    <phoneticPr fontId="5" type="noConversion"/>
  </si>
  <si>
    <t>upper</t>
  </si>
  <si>
    <t>upper</t>
    <phoneticPr fontId="5" type="noConversion"/>
  </si>
  <si>
    <t>lower</t>
  </si>
  <si>
    <t>lower</t>
    <phoneticPr fontId="5" type="noConversion"/>
  </si>
  <si>
    <t>d2</t>
    <phoneticPr fontId="5" type="noConversion"/>
  </si>
  <si>
    <t>FP2,(-0.5,0)</t>
    <phoneticPr fontId="5" type="noConversion"/>
  </si>
  <si>
    <t>OS,P=1,FP1</t>
    <phoneticPr fontId="5" type="noConversion"/>
  </si>
  <si>
    <t>PFS,P=-2,FP1</t>
    <phoneticPr fontId="5" type="noConversion"/>
  </si>
  <si>
    <t>FP</t>
    <phoneticPr fontId="5" type="noConversion"/>
  </si>
  <si>
    <t>Parametric Survival Curve Model</t>
    <phoneticPr fontId="5" type="noConversion"/>
  </si>
  <si>
    <t>1 parameter</t>
    <phoneticPr fontId="5" type="noConversion"/>
  </si>
  <si>
    <t>2 parameter</t>
    <phoneticPr fontId="5" type="noConversion"/>
  </si>
  <si>
    <t>beta</t>
    <phoneticPr fontId="5" type="noConversion"/>
  </si>
  <si>
    <t>PWE CUT 2</t>
    <phoneticPr fontId="5" type="noConversion"/>
  </si>
  <si>
    <t>CUT 0</t>
  </si>
  <si>
    <t>CUT 0</t>
    <phoneticPr fontId="5" type="noConversion"/>
  </si>
  <si>
    <t>CUT 1</t>
  </si>
  <si>
    <t>CUT 1</t>
    <phoneticPr fontId="5" type="noConversion"/>
  </si>
  <si>
    <t xml:space="preserve">PWE, cutpoints 2 and 10 </t>
  </si>
  <si>
    <t>CUT 2</t>
  </si>
  <si>
    <t>CUT 2</t>
    <phoneticPr fontId="5" type="noConversion"/>
  </si>
  <si>
    <t>VIH</t>
    <phoneticPr fontId="5" type="noConversion"/>
  </si>
  <si>
    <t>Subsequent treatment options</t>
  </si>
  <si>
    <t>best support care</t>
    <phoneticPr fontId="5" type="noConversion"/>
  </si>
  <si>
    <t>nivolumab</t>
    <phoneticPr fontId="5" type="noConversion"/>
  </si>
  <si>
    <t>pembrolizumab</t>
    <phoneticPr fontId="5" type="noConversion"/>
  </si>
  <si>
    <t>docetaxel</t>
    <phoneticPr fontId="5" type="noConversion"/>
  </si>
  <si>
    <t>Group</t>
    <phoneticPr fontId="5" type="noConversion"/>
  </si>
  <si>
    <t>Induction therapy during PFS</t>
    <phoneticPr fontId="5" type="noConversion"/>
  </si>
  <si>
    <t>After induction therapy during PFS</t>
    <phoneticPr fontId="5" type="noConversion"/>
  </si>
  <si>
    <t>Cycle cost for drug administration</t>
    <phoneticPr fontId="5" type="noConversion"/>
  </si>
  <si>
    <t>Cycle cost for disease management</t>
    <phoneticPr fontId="5" type="noConversion"/>
  </si>
  <si>
    <t>Cycle total cost</t>
    <phoneticPr fontId="5" type="noConversion"/>
  </si>
  <si>
    <t>Total cost for SAEs</t>
    <phoneticPr fontId="5" type="noConversion"/>
  </si>
  <si>
    <t>Cost</t>
    <phoneticPr fontId="5" type="noConversion"/>
  </si>
  <si>
    <t>Total disutilities for SAEs</t>
    <phoneticPr fontId="5" type="noConversion"/>
  </si>
  <si>
    <t>Disutilities</t>
    <phoneticPr fontId="5" type="noConversion"/>
  </si>
  <si>
    <t>cost</t>
    <phoneticPr fontId="5" type="noConversion"/>
  </si>
  <si>
    <t>dis_cost</t>
    <phoneticPr fontId="5" type="noConversion"/>
  </si>
  <si>
    <t>UPD</t>
    <phoneticPr fontId="5" type="noConversion"/>
  </si>
  <si>
    <t>UPFS</t>
    <phoneticPr fontId="5" type="noConversion"/>
  </si>
  <si>
    <t>FP2,(-1,-0.5)</t>
    <phoneticPr fontId="5" type="noConversion"/>
  </si>
  <si>
    <t>OS(Gompertz were repeated with the chosen FP1 model with p=1)</t>
    <phoneticPr fontId="5" type="noConversion"/>
  </si>
  <si>
    <t>Time/years</t>
    <phoneticPr fontId="5" type="noConversion"/>
  </si>
  <si>
    <t>INMB</t>
    <phoneticPr fontId="5" type="noConversion"/>
  </si>
  <si>
    <t>WTP</t>
    <phoneticPr fontId="5" type="noConversion"/>
  </si>
  <si>
    <t>parameters</t>
  </si>
  <si>
    <t>NMB</t>
    <phoneticPr fontId="5" type="noConversion"/>
  </si>
  <si>
    <t>NB_ABP-BP</t>
    <phoneticPr fontId="5" type="noConversion"/>
  </si>
  <si>
    <t>NB_ABP-AC</t>
    <phoneticPr fontId="5" type="noConversion"/>
  </si>
  <si>
    <t>NB_AP-BP</t>
    <phoneticPr fontId="5" type="noConversion"/>
  </si>
  <si>
    <t>NB_PC-P</t>
    <phoneticPr fontId="5" type="noConversion"/>
  </si>
  <si>
    <t>NB_NBP-P</t>
    <phoneticPr fontId="5" type="noConversion"/>
  </si>
  <si>
    <t>NB_AP-C</t>
    <phoneticPr fontId="5" type="noConversion"/>
  </si>
  <si>
    <t>Health state utilities in non–small cell lung cancer:An international study</t>
    <phoneticPr fontId="5" type="noConversion"/>
  </si>
  <si>
    <t>paclitaxel(175mg/m2/3w)</t>
    <phoneticPr fontId="5" type="noConversion"/>
  </si>
  <si>
    <r>
      <rPr>
        <sz val="11"/>
        <rFont val="Trebuchet MS"/>
        <family val="2"/>
      </rPr>
      <t>cisplatin(75 mg/m2/</t>
    </r>
    <r>
      <rPr>
        <sz val="11"/>
        <color rgb="FFFF0000"/>
        <rFont val="Trebuchet MS"/>
        <family val="2"/>
      </rPr>
      <t>3w</t>
    </r>
    <r>
      <rPr>
        <sz val="11"/>
        <rFont val="Trebuchet MS"/>
        <family val="2"/>
      </rPr>
      <t>)</t>
    </r>
    <phoneticPr fontId="5" type="noConversion"/>
  </si>
  <si>
    <t>ESCORT-1st</t>
  </si>
  <si>
    <t>camrelizumab(200mg/3w)</t>
    <phoneticPr fontId="5" type="noConversion"/>
  </si>
  <si>
    <t>sintilimab(200mg/3w)</t>
    <phoneticPr fontId="5" type="noConversion"/>
  </si>
  <si>
    <t>toripalimab(240mg/3w)</t>
    <phoneticPr fontId="5" type="noConversion"/>
  </si>
  <si>
    <t>tislelizumab(200mg/3w)</t>
    <phoneticPr fontId="5" type="noConversion"/>
  </si>
  <si>
    <t>camrelizumab+chemotherapy</t>
    <phoneticPr fontId="5" type="noConversion"/>
  </si>
  <si>
    <t>CheckMate-648</t>
  </si>
  <si>
    <t>nivolumab+chemotherapy</t>
    <phoneticPr fontId="5" type="noConversion"/>
  </si>
  <si>
    <t>ORIENT-15</t>
  </si>
  <si>
    <t>sintilimabb+chemotherapy</t>
    <phoneticPr fontId="5" type="noConversion"/>
  </si>
  <si>
    <t>JUPITER-06</t>
  </si>
  <si>
    <t>toripalimab+chemotherapy</t>
    <phoneticPr fontId="5" type="noConversion"/>
  </si>
  <si>
    <t>KEYNOTE-590</t>
  </si>
  <si>
    <t>RATIONALE-306</t>
  </si>
  <si>
    <t>tislelizumab+chemotherapy</t>
    <phoneticPr fontId="5" type="noConversion"/>
  </si>
  <si>
    <t>Utility and disutility</t>
    <phoneticPr fontId="5" type="noConversion"/>
  </si>
  <si>
    <t>红色标注代表修改</t>
    <phoneticPr fontId="5" type="noConversion"/>
  </si>
  <si>
    <t>蓝色标注代表疑问</t>
    <phoneticPr fontId="5" type="noConversion"/>
  </si>
  <si>
    <t>Cycle cost for drug acquisition</t>
    <phoneticPr fontId="5" type="noConversion"/>
  </si>
  <si>
    <t>Cost-effectiveness analysis of sintilimab vs. placebo in combination with chemotherapy as first-line therapy for local advanced or metastatic oesophageal squamous cell carcinoma</t>
    <phoneticPr fontId="5" type="noConversion"/>
  </si>
  <si>
    <t>357,8</t>
    <phoneticPr fontId="5" type="noConversion"/>
  </si>
  <si>
    <t>niv</t>
  </si>
  <si>
    <t>niv</t>
    <phoneticPr fontId="5" type="noConversion"/>
  </si>
  <si>
    <t>cam</t>
  </si>
  <si>
    <t>cam</t>
    <phoneticPr fontId="5" type="noConversion"/>
  </si>
  <si>
    <t>camrelizumab</t>
    <phoneticPr fontId="5" type="noConversion"/>
  </si>
  <si>
    <t>anlotinib</t>
    <phoneticPr fontId="5" type="noConversion"/>
  </si>
  <si>
    <t>sin</t>
  </si>
  <si>
    <t>sin</t>
    <phoneticPr fontId="5" type="noConversion"/>
  </si>
  <si>
    <t>sintilimab</t>
    <phoneticPr fontId="5" type="noConversion"/>
  </si>
  <si>
    <t>tor</t>
  </si>
  <si>
    <t>tor</t>
    <phoneticPr fontId="5" type="noConversion"/>
  </si>
  <si>
    <t>pem</t>
  </si>
  <si>
    <t>pem</t>
    <phoneticPr fontId="5" type="noConversion"/>
  </si>
  <si>
    <t>tis</t>
  </si>
  <si>
    <t>tis</t>
    <phoneticPr fontId="5" type="noConversion"/>
  </si>
  <si>
    <t>tislelizumab</t>
    <phoneticPr fontId="5" type="noConversion"/>
  </si>
  <si>
    <r>
      <t>5-fluorouracil(800*5 mg/m2/4w</t>
    </r>
    <r>
      <rPr>
        <sz val="11"/>
        <color rgb="FFFF0000"/>
        <rFont val="宋体"/>
        <family val="2"/>
        <charset val="134"/>
      </rPr>
      <t>）</t>
    </r>
    <phoneticPr fontId="5" type="noConversion"/>
  </si>
  <si>
    <t>cisplatin(80 mg/m2/4w)</t>
    <phoneticPr fontId="5" type="noConversion"/>
  </si>
  <si>
    <t>C(cam,sin,tor,tis)</t>
  </si>
  <si>
    <t>C(cam,sin,tor,tis)</t>
    <phoneticPr fontId="5" type="noConversion"/>
  </si>
  <si>
    <t>C(niv)</t>
  </si>
  <si>
    <t>C(niv)</t>
    <phoneticPr fontId="5" type="noConversion"/>
  </si>
  <si>
    <t>C(pem)</t>
  </si>
  <si>
    <t>C(pem)</t>
    <phoneticPr fontId="5" type="noConversion"/>
  </si>
  <si>
    <t>cisplatin(80 mg/m2/3w)</t>
    <phoneticPr fontId="5" type="noConversion"/>
  </si>
  <si>
    <r>
      <t>5-fluorouracil(800*5 mg/m2/3w</t>
    </r>
    <r>
      <rPr>
        <sz val="11"/>
        <color rgb="FFFF0000"/>
        <rFont val="宋体"/>
        <family val="2"/>
        <charset val="134"/>
      </rPr>
      <t>）</t>
    </r>
    <phoneticPr fontId="5" type="noConversion"/>
  </si>
  <si>
    <r>
      <t>nivolumab(</t>
    </r>
    <r>
      <rPr>
        <sz val="11"/>
        <color rgb="FFFF0000"/>
        <rFont val="Trebuchet MS"/>
        <family val="2"/>
      </rPr>
      <t>480mg/4w</t>
    </r>
    <r>
      <rPr>
        <sz val="11"/>
        <rFont val="Trebuchet MS"/>
        <family val="2"/>
      </rPr>
      <t>)</t>
    </r>
    <phoneticPr fontId="5" type="noConversion"/>
  </si>
  <si>
    <t>ESCORT-1st</t>
    <phoneticPr fontId="5" type="noConversion"/>
  </si>
  <si>
    <t>CheckMate-648</t>
    <phoneticPr fontId="5" type="noConversion"/>
  </si>
  <si>
    <t>ORIENT-15</t>
    <phoneticPr fontId="5" type="noConversion"/>
  </si>
  <si>
    <t>Jupiter-06</t>
    <phoneticPr fontId="5" type="noConversion"/>
  </si>
  <si>
    <t>KEYNOTE-590</t>
    <phoneticPr fontId="5" type="noConversion"/>
  </si>
  <si>
    <t>RATIONALE-306</t>
    <phoneticPr fontId="5" type="noConversion"/>
  </si>
  <si>
    <t>Cost-Effectiveness Analysis of Camrelizumab vs. Placebo Added to Chemotherapy as First-Line Therapy for Advanced or Metastatic Esophageal Squamous Cell Carcinoma in China</t>
  </si>
  <si>
    <r>
      <t>5-fluorouracil(1.88m2*800*5 mg/m2/3w</t>
    </r>
    <r>
      <rPr>
        <sz val="11"/>
        <color rgb="FFFF0000"/>
        <rFont val="宋体"/>
        <family val="2"/>
        <charset val="134"/>
      </rPr>
      <t>）</t>
    </r>
    <phoneticPr fontId="5" type="noConversion"/>
  </si>
  <si>
    <r>
      <t>5-fluorouracil(1.88m2*800*5 mg/m2/4w</t>
    </r>
    <r>
      <rPr>
        <sz val="11"/>
        <color rgb="FFFF0000"/>
        <rFont val="宋体"/>
        <family val="2"/>
        <charset val="134"/>
      </rPr>
      <t>）</t>
    </r>
    <phoneticPr fontId="5" type="noConversion"/>
  </si>
  <si>
    <t>cisplatin(1.88m2*80 mg/m2/4w)</t>
    <phoneticPr fontId="5" type="noConversion"/>
  </si>
  <si>
    <t>cisplatin(1.88m2*80 mg/m2/3w)</t>
    <phoneticPr fontId="5" type="noConversion"/>
  </si>
  <si>
    <t>1美元 = 6.88人民币（2023.1.1）</t>
    <phoneticPr fontId="5" type="noConversion"/>
  </si>
  <si>
    <t>cisplatin(1.88m2*75 mg/m2/3w)</t>
    <phoneticPr fontId="5" type="noConversion"/>
  </si>
  <si>
    <t>paclitaxel(1.88m2*175mg/m2/3w)</t>
    <phoneticPr fontId="5" type="noConversion"/>
  </si>
  <si>
    <t>均为美元</t>
    <phoneticPr fontId="5" type="noConversion"/>
  </si>
  <si>
    <t>nivolumab(480mg/4w)</t>
    <phoneticPr fontId="5" type="noConversion"/>
  </si>
  <si>
    <t>Chinese Guidelines for pharmacoeconomics evaluation 2020</t>
  </si>
  <si>
    <r>
      <t>National Bureau of Statistics . </t>
    </r>
    <r>
      <rPr>
        <i/>
        <sz val="10"/>
        <color rgb="FF303030"/>
        <rFont val="Cambria"/>
        <family val="1"/>
      </rPr>
      <t>2021 statistical bulletin of national economic and social development</t>
    </r>
    <r>
      <rPr>
        <sz val="10"/>
        <color rgb="FF303030"/>
        <rFont val="Cambria"/>
        <family val="1"/>
      </rPr>
      <t> (2022)</t>
    </r>
  </si>
  <si>
    <t>toripalimab</t>
    <phoneticPr fontId="5" type="noConversion"/>
  </si>
  <si>
    <t>anlotinib(14*12mg/3w)</t>
    <phoneticPr fontId="5" type="noConversion"/>
  </si>
  <si>
    <t>incremental utility(cam)</t>
    <phoneticPr fontId="5" type="noConversion"/>
  </si>
  <si>
    <t>incremental cost(cam)</t>
    <phoneticPr fontId="5" type="noConversion"/>
  </si>
  <si>
    <t>incremental utility(niv)</t>
    <phoneticPr fontId="5" type="noConversion"/>
  </si>
  <si>
    <t>incremental cost(niv)</t>
    <phoneticPr fontId="5" type="noConversion"/>
  </si>
  <si>
    <t>incremental utility(sin)</t>
    <phoneticPr fontId="5" type="noConversion"/>
  </si>
  <si>
    <t>incremental cost(sin)</t>
    <phoneticPr fontId="5" type="noConversion"/>
  </si>
  <si>
    <t>incremental utility(tor)</t>
    <phoneticPr fontId="5" type="noConversion"/>
  </si>
  <si>
    <t>incremental cost(tor)</t>
    <phoneticPr fontId="5" type="noConversion"/>
  </si>
  <si>
    <t>incremental utility(pem)</t>
    <phoneticPr fontId="5" type="noConversion"/>
  </si>
  <si>
    <t>incremental cost(pem)</t>
    <phoneticPr fontId="5" type="noConversion"/>
  </si>
  <si>
    <t>incremental cost(tis)</t>
    <phoneticPr fontId="5" type="noConversion"/>
  </si>
  <si>
    <t>incremental utility(tis)</t>
    <phoneticPr fontId="5" type="noConversion"/>
  </si>
  <si>
    <t>prob</t>
    <phoneticPr fontId="5" type="noConversion"/>
  </si>
  <si>
    <t>WTP</t>
  </si>
  <si>
    <t>C/E</t>
    <phoneticPr fontId="5" type="noConversion"/>
  </si>
  <si>
    <t>min</t>
    <phoneticPr fontId="5" type="noConversion"/>
  </si>
  <si>
    <t>max</t>
    <phoneticPr fontId="5" type="noConversion"/>
  </si>
  <si>
    <t>che</t>
    <phoneticPr fontId="5" type="noConversion"/>
  </si>
  <si>
    <t>Cox-PH (HR VS.Che)</t>
    <phoneticPr fontId="5" type="noConversion"/>
  </si>
  <si>
    <t>normal</t>
    <phoneticPr fontId="5" type="noConversion"/>
  </si>
  <si>
    <t>COX</t>
    <phoneticPr fontId="5" type="noConversion"/>
  </si>
  <si>
    <t>Disease management costs</t>
    <phoneticPr fontId="5" type="noConversion"/>
  </si>
  <si>
    <t>Cost-Effectiveness Analysis of Toripalimab Plus Paclitaxel and Cisplatin as First-Line Treatment for Advanced or Metastatic Esophageal Squamous Cell Carcinoma</t>
    <phoneticPr fontId="5" type="noConversion"/>
  </si>
  <si>
    <t>ICER</t>
    <phoneticPr fontId="5" type="noConversion"/>
  </si>
  <si>
    <t>Utility/QALY</t>
    <phoneticPr fontId="5" type="noConversion"/>
  </si>
  <si>
    <t>life-years:</t>
    <phoneticPr fontId="5" type="noConversion"/>
  </si>
  <si>
    <t>Cox-PH (HR VS.Niv)</t>
    <phoneticPr fontId="5" type="noConversion"/>
  </si>
  <si>
    <r>
      <t>CheckMate-648</t>
    </r>
    <r>
      <rPr>
        <sz val="11"/>
        <color theme="1"/>
        <rFont val="宋体"/>
        <family val="1"/>
        <charset val="134"/>
      </rPr>
      <t>（仅参考）</t>
    </r>
    <phoneticPr fontId="5" type="noConversion"/>
  </si>
  <si>
    <t>utility</t>
  </si>
  <si>
    <t>dis_utility</t>
  </si>
  <si>
    <t>18/14</t>
    <phoneticPr fontId="5" type="noConversion"/>
  </si>
  <si>
    <t>35/27</t>
    <phoneticPr fontId="5" type="noConversion"/>
  </si>
  <si>
    <t>53/40</t>
    <phoneticPr fontId="5" type="noConversion"/>
  </si>
  <si>
    <t>87/66</t>
    <phoneticPr fontId="5" type="noConversion"/>
  </si>
  <si>
    <t>171/128</t>
    <phoneticPr fontId="5" type="noConversion"/>
  </si>
  <si>
    <t>cost of best support care</t>
    <phoneticPr fontId="5" type="noConversion"/>
  </si>
  <si>
    <t>utility of PFS</t>
    <phoneticPr fontId="5" type="noConversion"/>
  </si>
  <si>
    <t>utility of PD</t>
    <phoneticPr fontId="5" type="noConversion"/>
  </si>
  <si>
    <t>cost of best pd1</t>
    <phoneticPr fontId="5" type="noConversion"/>
  </si>
  <si>
    <t>HR of PFS(vs niv)</t>
    <phoneticPr fontId="5" type="noConversion"/>
  </si>
  <si>
    <t>HR of OS(vs niv)</t>
    <phoneticPr fontId="5" type="noConversion"/>
  </si>
  <si>
    <t>L</t>
    <phoneticPr fontId="5" type="noConversion"/>
  </si>
  <si>
    <t>cost of anlotinib</t>
    <phoneticPr fontId="5" type="noConversion"/>
  </si>
  <si>
    <t>drug administration cost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</si>
</sst>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000"/>
    <numFmt numFmtId="178" formatCode="0.000"/>
    <numFmt numFmtId="179" formatCode="0.00000000000000_ "/>
    <numFmt numFmtId="180" formatCode="0.000000000000000_ "/>
  </numFmts>
  <fonts count="26">
    <font>
      <sz val="11"/>
      <color theme="1"/>
      <name val="宋体"/>
      <charset val="134"/>
      <scheme val="minor"/>
    </font>
    <font>
      <sz val="11"/>
      <color theme="1"/>
      <name val="Trebuchet MS"/>
      <family val="2"/>
    </font>
    <font>
      <sz val="11"/>
      <color rgb="FFFF0000"/>
      <name val="Trebuchet MS"/>
      <family val="2"/>
    </font>
    <font>
      <sz val="11"/>
      <color rgb="FF000000"/>
      <name val="Trebuchet MS"/>
      <family val="2"/>
    </font>
    <font>
      <sz val="11"/>
      <color theme="1"/>
      <name val="宋体"/>
      <family val="2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10"/>
      <name val="微软雅黑"/>
      <family val="2"/>
      <charset val="134"/>
    </font>
    <font>
      <sz val="11"/>
      <color theme="1"/>
      <name val="黑体"/>
      <family val="3"/>
      <charset val="134"/>
    </font>
    <font>
      <sz val="11"/>
      <color theme="1"/>
      <name val="Times New Roman"/>
      <family val="1"/>
    </font>
    <font>
      <sz val="11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Trebuchet MS"/>
      <family val="2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11"/>
      <color rgb="FFFF0000"/>
      <name val="宋体"/>
      <family val="2"/>
      <charset val="134"/>
    </font>
    <font>
      <sz val="11"/>
      <color rgb="FFFF0000"/>
      <name val="Times New Roman"/>
      <family val="1"/>
    </font>
    <font>
      <sz val="11"/>
      <color rgb="FF00B0F0"/>
      <name val="Times New Roman"/>
      <family val="1"/>
    </font>
    <font>
      <sz val="11"/>
      <name val="Times New Roman"/>
      <family val="1"/>
    </font>
    <font>
      <sz val="11"/>
      <color rgb="FF00B0F0"/>
      <name val="宋体"/>
      <family val="3"/>
      <charset val="134"/>
      <scheme val="minor"/>
    </font>
    <font>
      <sz val="11"/>
      <color rgb="FF00B0F0"/>
      <name val="Trebuchet MS"/>
      <family val="2"/>
    </font>
    <font>
      <sz val="10"/>
      <color rgb="FF303030"/>
      <name val="Cambria"/>
      <family val="1"/>
    </font>
    <font>
      <i/>
      <sz val="10"/>
      <color rgb="FF303030"/>
      <name val="Cambria"/>
      <family val="1"/>
    </font>
    <font>
      <sz val="11"/>
      <color theme="1"/>
      <name val="宋体"/>
      <family val="1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511703848384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rgb="FF00008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93">
    <xf numFmtId="0" fontId="0" fillId="0" borderId="0" xfId="0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0" fontId="9" fillId="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4" fillId="0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2" fontId="11" fillId="0" borderId="0" xfId="0" applyNumberFormat="1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0" fillId="13" borderId="0" xfId="0" applyFill="1" applyAlignment="1">
      <alignment vertical="top"/>
    </xf>
    <xf numFmtId="0" fontId="6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6" fillId="7" borderId="0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2" fontId="10" fillId="10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2" fontId="10" fillId="2" borderId="0" xfId="0" applyNumberFormat="1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2" fontId="10" fillId="9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2" fontId="10" fillId="7" borderId="0" xfId="0" applyNumberFormat="1" applyFont="1" applyFill="1" applyAlignment="1">
      <alignment horizontal="center" vertical="center"/>
    </xf>
    <xf numFmtId="178" fontId="10" fillId="3" borderId="0" xfId="0" applyNumberFormat="1" applyFont="1" applyFill="1" applyAlignment="1">
      <alignment horizontal="center" vertical="center"/>
    </xf>
    <xf numFmtId="176" fontId="10" fillId="2" borderId="0" xfId="0" applyNumberFormat="1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10" fillId="12" borderId="3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6" fillId="12" borderId="0" xfId="0" applyFon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9" borderId="0" xfId="0" applyFill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14" fillId="0" borderId="0" xfId="0" applyNumberFormat="1" applyFont="1" applyFill="1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2" fontId="15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178" fontId="2" fillId="0" borderId="0" xfId="0" applyNumberFormat="1" applyFont="1" applyFill="1" applyAlignment="1">
      <alignment horizontal="center" vertical="center"/>
    </xf>
    <xf numFmtId="2" fontId="2" fillId="0" borderId="0" xfId="0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78" fontId="19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0" fillId="12" borderId="3" xfId="0" applyFont="1" applyFill="1" applyBorder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9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2" fontId="22" fillId="0" borderId="0" xfId="0" applyNumberFormat="1" applyFont="1" applyFill="1" applyAlignment="1">
      <alignment horizontal="center" vertical="center"/>
    </xf>
    <xf numFmtId="178" fontId="22" fillId="0" borderId="0" xfId="0" applyNumberFormat="1" applyFont="1" applyFill="1" applyAlignment="1">
      <alignment horizontal="center" vertical="center"/>
    </xf>
    <xf numFmtId="0" fontId="23" fillId="0" borderId="0" xfId="0" applyFont="1">
      <alignment vertical="center"/>
    </xf>
    <xf numFmtId="0" fontId="0" fillId="0" borderId="0" xfId="0" applyAlignment="1">
      <alignment horizontal="center" vertical="center"/>
    </xf>
    <xf numFmtId="2" fontId="6" fillId="19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78" fontId="14" fillId="0" borderId="0" xfId="0" applyNumberFormat="1" applyFont="1" applyAlignment="1">
      <alignment horizontal="center" vertical="center"/>
    </xf>
    <xf numFmtId="2" fontId="14" fillId="0" borderId="0" xfId="0" applyNumberFormat="1" applyFont="1" applyAlignment="1">
      <alignment horizontal="center" vertical="center"/>
    </xf>
    <xf numFmtId="179" fontId="18" fillId="0" borderId="0" xfId="0" applyNumberFormat="1" applyFont="1" applyAlignment="1">
      <alignment horizontal="center" vertical="center"/>
    </xf>
    <xf numFmtId="180" fontId="18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" fontId="10" fillId="12" borderId="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 wrapText="1"/>
    </xf>
    <xf numFmtId="0" fontId="6" fillId="16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0" fontId="6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cam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Parameter!$E$125:$E$1125</c:f>
              <c:numCache>
                <c:formatCode>0.00</c:formatCode>
                <c:ptCount val="1001"/>
                <c:pt idx="0">
                  <c:v>0.45277438951007953</c:v>
                </c:pt>
                <c:pt idx="1">
                  <c:v>0.35786663681129505</c:v>
                </c:pt>
                <c:pt idx="2" formatCode="General">
                  <c:v>0.43242726057195857</c:v>
                </c:pt>
                <c:pt idx="3" formatCode="General">
                  <c:v>0.17668252557609543</c:v>
                </c:pt>
                <c:pt idx="4" formatCode="General">
                  <c:v>0.27235682888727797</c:v>
                </c:pt>
                <c:pt idx="5" formatCode="General">
                  <c:v>6.9877771539992306E-3</c:v>
                </c:pt>
                <c:pt idx="6" formatCode="General">
                  <c:v>1.3233710331249755</c:v>
                </c:pt>
                <c:pt idx="7" formatCode="General">
                  <c:v>0.47787325289280436</c:v>
                </c:pt>
                <c:pt idx="8" formatCode="General">
                  <c:v>0.35808537456167233</c:v>
                </c:pt>
                <c:pt idx="9" formatCode="General">
                  <c:v>0.1381961120824573</c:v>
                </c:pt>
                <c:pt idx="10" formatCode="General">
                  <c:v>0.95518693537275234</c:v>
                </c:pt>
                <c:pt idx="11" formatCode="General">
                  <c:v>8.8329216046937109E-2</c:v>
                </c:pt>
                <c:pt idx="12" formatCode="General">
                  <c:v>0.61561837209100945</c:v>
                </c:pt>
                <c:pt idx="13" formatCode="General">
                  <c:v>0.23668195591218688</c:v>
                </c:pt>
                <c:pt idx="14" formatCode="General">
                  <c:v>0.78596450158508779</c:v>
                </c:pt>
                <c:pt idx="15" formatCode="General">
                  <c:v>0.51414601740529553</c:v>
                </c:pt>
                <c:pt idx="16" formatCode="General">
                  <c:v>-4.8554880461572303E-2</c:v>
                </c:pt>
                <c:pt idx="17" formatCode="General">
                  <c:v>0.61778735118507333</c:v>
                </c:pt>
                <c:pt idx="18" formatCode="General">
                  <c:v>1.2645113413045954</c:v>
                </c:pt>
                <c:pt idx="19" formatCode="General">
                  <c:v>0.51234063442699029</c:v>
                </c:pt>
                <c:pt idx="20" formatCode="General">
                  <c:v>0.52331958312063465</c:v>
                </c:pt>
                <c:pt idx="21" formatCode="General">
                  <c:v>0.54728735873233991</c:v>
                </c:pt>
                <c:pt idx="22" formatCode="General">
                  <c:v>0.6019865486263789</c:v>
                </c:pt>
                <c:pt idx="23" formatCode="General">
                  <c:v>0.27537066495464779</c:v>
                </c:pt>
                <c:pt idx="24" formatCode="General">
                  <c:v>0.72514916935634055</c:v>
                </c:pt>
                <c:pt idx="25" formatCode="General">
                  <c:v>0.72846908406272948</c:v>
                </c:pt>
                <c:pt idx="26" formatCode="General">
                  <c:v>0.55351944086281923</c:v>
                </c:pt>
                <c:pt idx="27" formatCode="General">
                  <c:v>0.79484056387627544</c:v>
                </c:pt>
                <c:pt idx="28" formatCode="General">
                  <c:v>0.63394924824378784</c:v>
                </c:pt>
                <c:pt idx="29" formatCode="General">
                  <c:v>1.4313510325511891</c:v>
                </c:pt>
                <c:pt idx="30" formatCode="General">
                  <c:v>0.67726469718396609</c:v>
                </c:pt>
                <c:pt idx="31" formatCode="General">
                  <c:v>0.60246567310244947</c:v>
                </c:pt>
                <c:pt idx="32" formatCode="General">
                  <c:v>0.3201063440039269</c:v>
                </c:pt>
                <c:pt idx="33" formatCode="General">
                  <c:v>0.62916587529186507</c:v>
                </c:pt>
                <c:pt idx="34" formatCode="General">
                  <c:v>0.39553645834843743</c:v>
                </c:pt>
                <c:pt idx="35" formatCode="General">
                  <c:v>0.51525635135010517</c:v>
                </c:pt>
                <c:pt idx="36" formatCode="General">
                  <c:v>0.92686172529542477</c:v>
                </c:pt>
                <c:pt idx="37" formatCode="General">
                  <c:v>0.66415886560712611</c:v>
                </c:pt>
                <c:pt idx="38" formatCode="General">
                  <c:v>0.5757204292437077</c:v>
                </c:pt>
                <c:pt idx="39" formatCode="General">
                  <c:v>0.20623410244438833</c:v>
                </c:pt>
                <c:pt idx="40" formatCode="General">
                  <c:v>0.23192020810054337</c:v>
                </c:pt>
                <c:pt idx="41" formatCode="General">
                  <c:v>0.45527233933239486</c:v>
                </c:pt>
                <c:pt idx="42" formatCode="General">
                  <c:v>0.33431710446917751</c:v>
                </c:pt>
                <c:pt idx="43" formatCode="General">
                  <c:v>0.7462506729001801</c:v>
                </c:pt>
                <c:pt idx="44" formatCode="General">
                  <c:v>0.74162121691567018</c:v>
                </c:pt>
                <c:pt idx="45" formatCode="General">
                  <c:v>0.91128885401536985</c:v>
                </c:pt>
                <c:pt idx="46" formatCode="General">
                  <c:v>0.75890207131982412</c:v>
                </c:pt>
                <c:pt idx="47" formatCode="General">
                  <c:v>0.68328713481952452</c:v>
                </c:pt>
                <c:pt idx="48" formatCode="General">
                  <c:v>0.37073340549008316</c:v>
                </c:pt>
                <c:pt idx="49" formatCode="General">
                  <c:v>0.65062875306439616</c:v>
                </c:pt>
                <c:pt idx="50" formatCode="General">
                  <c:v>0.66647634996946814</c:v>
                </c:pt>
                <c:pt idx="51" formatCode="General">
                  <c:v>0.73403874948949754</c:v>
                </c:pt>
                <c:pt idx="52" formatCode="General">
                  <c:v>0.41441055547360905</c:v>
                </c:pt>
                <c:pt idx="53" formatCode="General">
                  <c:v>0.76749761271564931</c:v>
                </c:pt>
                <c:pt idx="54" formatCode="General">
                  <c:v>0.43952001661396489</c:v>
                </c:pt>
                <c:pt idx="55" formatCode="General">
                  <c:v>1.9710653565993803</c:v>
                </c:pt>
                <c:pt idx="56" formatCode="General">
                  <c:v>0.31599229721623145</c:v>
                </c:pt>
                <c:pt idx="57" formatCode="General">
                  <c:v>9.8618335817244107E-2</c:v>
                </c:pt>
                <c:pt idx="58" formatCode="General">
                  <c:v>0.74984886784724947</c:v>
                </c:pt>
                <c:pt idx="59" formatCode="General">
                  <c:v>0.89830344821806596</c:v>
                </c:pt>
                <c:pt idx="60" formatCode="General">
                  <c:v>0.63442598563014829</c:v>
                </c:pt>
                <c:pt idx="61" formatCode="General">
                  <c:v>0.55724571792986588</c:v>
                </c:pt>
                <c:pt idx="62" formatCode="General">
                  <c:v>1.4360340190497531</c:v>
                </c:pt>
                <c:pt idx="63" formatCode="General">
                  <c:v>0.67742339761521342</c:v>
                </c:pt>
                <c:pt idx="64" formatCode="General">
                  <c:v>0.36458813647797972</c:v>
                </c:pt>
                <c:pt idx="65" formatCode="General">
                  <c:v>0.32317929688767522</c:v>
                </c:pt>
                <c:pt idx="66" formatCode="General">
                  <c:v>0.78313157068339312</c:v>
                </c:pt>
                <c:pt idx="67" formatCode="General">
                  <c:v>0.59315873641518568</c:v>
                </c:pt>
                <c:pt idx="68" formatCode="General">
                  <c:v>1.3832964742776599</c:v>
                </c:pt>
                <c:pt idx="69" formatCode="General">
                  <c:v>0.23161873078098005</c:v>
                </c:pt>
                <c:pt idx="70" formatCode="General">
                  <c:v>0.76222149573796683</c:v>
                </c:pt>
                <c:pt idx="71" formatCode="General">
                  <c:v>0.17537877933244173</c:v>
                </c:pt>
                <c:pt idx="72" formatCode="General">
                  <c:v>0.59902349377483821</c:v>
                </c:pt>
                <c:pt idx="73" formatCode="General">
                  <c:v>0.2732767278022743</c:v>
                </c:pt>
                <c:pt idx="74" formatCode="General">
                  <c:v>1.1340325576535946</c:v>
                </c:pt>
                <c:pt idx="75" formatCode="General">
                  <c:v>1.0904439475744399</c:v>
                </c:pt>
                <c:pt idx="76" formatCode="General">
                  <c:v>1.2099622934247485</c:v>
                </c:pt>
                <c:pt idx="77" formatCode="General">
                  <c:v>1.1923411489760924</c:v>
                </c:pt>
                <c:pt idx="78" formatCode="General">
                  <c:v>0.87312361989259335</c:v>
                </c:pt>
                <c:pt idx="79" formatCode="General">
                  <c:v>0.56903999253543802</c:v>
                </c:pt>
                <c:pt idx="80" formatCode="General">
                  <c:v>0.5184869821841247</c:v>
                </c:pt>
                <c:pt idx="81" formatCode="General">
                  <c:v>0.44152710538899076</c:v>
                </c:pt>
                <c:pt idx="82" formatCode="General">
                  <c:v>0.92290718849588327</c:v>
                </c:pt>
                <c:pt idx="83" formatCode="General">
                  <c:v>1.0198917417365689</c:v>
                </c:pt>
                <c:pt idx="84" formatCode="General">
                  <c:v>0.68807596867345688</c:v>
                </c:pt>
                <c:pt idx="85" formatCode="General">
                  <c:v>0.38635048958508666</c:v>
                </c:pt>
                <c:pt idx="86" formatCode="General">
                  <c:v>0.71757591167240475</c:v>
                </c:pt>
                <c:pt idx="87" formatCode="General">
                  <c:v>0.14353854748205541</c:v>
                </c:pt>
                <c:pt idx="88" formatCode="General">
                  <c:v>1.1460629167667582</c:v>
                </c:pt>
                <c:pt idx="89" formatCode="General">
                  <c:v>0.25779321324267024</c:v>
                </c:pt>
                <c:pt idx="90" formatCode="General">
                  <c:v>0.57965118224143941</c:v>
                </c:pt>
                <c:pt idx="91" formatCode="General">
                  <c:v>0.55540262394564399</c:v>
                </c:pt>
                <c:pt idx="92" formatCode="General">
                  <c:v>0.22790013695903255</c:v>
                </c:pt>
                <c:pt idx="93" formatCode="General">
                  <c:v>1.2579280563002664</c:v>
                </c:pt>
                <c:pt idx="94" formatCode="General">
                  <c:v>0.56063275625061171</c:v>
                </c:pt>
                <c:pt idx="95" formatCode="General">
                  <c:v>0.56484998990659785</c:v>
                </c:pt>
                <c:pt idx="96" formatCode="General">
                  <c:v>1.7446199804587392E-2</c:v>
                </c:pt>
                <c:pt idx="97" formatCode="General">
                  <c:v>0.30890506057278588</c:v>
                </c:pt>
                <c:pt idx="98" formatCode="General">
                  <c:v>0.28932951623230019</c:v>
                </c:pt>
                <c:pt idx="99" formatCode="General">
                  <c:v>0.60789721508634731</c:v>
                </c:pt>
                <c:pt idx="100" formatCode="General">
                  <c:v>0.40988088735012973</c:v>
                </c:pt>
                <c:pt idx="101" formatCode="General">
                  <c:v>0.43946236910149572</c:v>
                </c:pt>
                <c:pt idx="102" formatCode="General">
                  <c:v>0.54259787305895735</c:v>
                </c:pt>
                <c:pt idx="103" formatCode="General">
                  <c:v>0.47074363478971026</c:v>
                </c:pt>
                <c:pt idx="104" formatCode="General">
                  <c:v>0.59860552882490836</c:v>
                </c:pt>
                <c:pt idx="105" formatCode="General">
                  <c:v>0.39975490073070818</c:v>
                </c:pt>
                <c:pt idx="106" formatCode="General">
                  <c:v>0.77656063652298768</c:v>
                </c:pt>
                <c:pt idx="107" formatCode="General">
                  <c:v>0.99976559679074561</c:v>
                </c:pt>
                <c:pt idx="108" formatCode="General">
                  <c:v>0.77767160920959999</c:v>
                </c:pt>
                <c:pt idx="109" formatCode="General">
                  <c:v>0.30036846488303637</c:v>
                </c:pt>
                <c:pt idx="110" formatCode="General">
                  <c:v>0.33300496305331262</c:v>
                </c:pt>
                <c:pt idx="111" formatCode="General">
                  <c:v>0.47107078027531646</c:v>
                </c:pt>
                <c:pt idx="112" formatCode="General">
                  <c:v>0.19964509397867358</c:v>
                </c:pt>
                <c:pt idx="113" formatCode="General">
                  <c:v>0.74420999828924606</c:v>
                </c:pt>
                <c:pt idx="114" formatCode="General">
                  <c:v>0.59288646370888809</c:v>
                </c:pt>
                <c:pt idx="115" formatCode="General">
                  <c:v>0.65869945518948758</c:v>
                </c:pt>
                <c:pt idx="116" formatCode="General">
                  <c:v>0.28812831195162147</c:v>
                </c:pt>
                <c:pt idx="117" formatCode="General">
                  <c:v>0.37582559444686359</c:v>
                </c:pt>
                <c:pt idx="118" formatCode="General">
                  <c:v>0.64774774793306367</c:v>
                </c:pt>
                <c:pt idx="119" formatCode="General">
                  <c:v>0.33618095836609196</c:v>
                </c:pt>
                <c:pt idx="120" formatCode="General">
                  <c:v>0.36369637762003748</c:v>
                </c:pt>
                <c:pt idx="121" formatCode="General">
                  <c:v>-9.3196708070086842E-3</c:v>
                </c:pt>
                <c:pt idx="122" formatCode="General">
                  <c:v>0.93837437498159471</c:v>
                </c:pt>
                <c:pt idx="123" formatCode="General">
                  <c:v>0.26915545205008495</c:v>
                </c:pt>
                <c:pt idx="124" formatCode="General">
                  <c:v>0.40700350766388116</c:v>
                </c:pt>
                <c:pt idx="125" formatCode="General">
                  <c:v>0.62551393692825052</c:v>
                </c:pt>
                <c:pt idx="126" formatCode="General">
                  <c:v>0.85259444171390497</c:v>
                </c:pt>
                <c:pt idx="127" formatCode="General">
                  <c:v>0.16384273622138701</c:v>
                </c:pt>
                <c:pt idx="128" formatCode="General">
                  <c:v>0.10727931698145809</c:v>
                </c:pt>
                <c:pt idx="129" formatCode="General">
                  <c:v>0.41760326371135004</c:v>
                </c:pt>
                <c:pt idx="130" formatCode="General">
                  <c:v>0.36060126542792026</c:v>
                </c:pt>
                <c:pt idx="131" formatCode="General">
                  <c:v>0.45197262846675179</c:v>
                </c:pt>
                <c:pt idx="132" formatCode="General">
                  <c:v>0.57291592692273996</c:v>
                </c:pt>
                <c:pt idx="133" formatCode="General">
                  <c:v>0.47953424194749639</c:v>
                </c:pt>
                <c:pt idx="134" formatCode="General">
                  <c:v>0.26273070415853961</c:v>
                </c:pt>
                <c:pt idx="135" formatCode="General">
                  <c:v>0.42182550027359011</c:v>
                </c:pt>
                <c:pt idx="136" formatCode="General">
                  <c:v>2.3772091957932604</c:v>
                </c:pt>
                <c:pt idx="137" formatCode="General">
                  <c:v>-0.11727642511724645</c:v>
                </c:pt>
                <c:pt idx="138" formatCode="General">
                  <c:v>0.46003283359954961</c:v>
                </c:pt>
                <c:pt idx="139" formatCode="General">
                  <c:v>0.83128219065599152</c:v>
                </c:pt>
                <c:pt idx="140" formatCode="General">
                  <c:v>0.33933094738254233</c:v>
                </c:pt>
                <c:pt idx="141" formatCode="General">
                  <c:v>0.485198462282312</c:v>
                </c:pt>
                <c:pt idx="142" formatCode="General">
                  <c:v>0.51813885867908049</c:v>
                </c:pt>
                <c:pt idx="143" formatCode="General">
                  <c:v>0.85679106197765398</c:v>
                </c:pt>
                <c:pt idx="144" formatCode="General">
                  <c:v>0.8678881161763885</c:v>
                </c:pt>
                <c:pt idx="145" formatCode="General">
                  <c:v>0.2704915084368964</c:v>
                </c:pt>
                <c:pt idx="146" formatCode="General">
                  <c:v>1.311816862328721</c:v>
                </c:pt>
                <c:pt idx="147" formatCode="General">
                  <c:v>1.8838998819271646E-2</c:v>
                </c:pt>
                <c:pt idx="148" formatCode="General">
                  <c:v>0.78018913957554636</c:v>
                </c:pt>
                <c:pt idx="149" formatCode="General">
                  <c:v>0.47640542801874286</c:v>
                </c:pt>
                <c:pt idx="150" formatCode="General">
                  <c:v>0.66632566496542756</c:v>
                </c:pt>
                <c:pt idx="151" formatCode="General">
                  <c:v>0.49533272453306387</c:v>
                </c:pt>
                <c:pt idx="152" formatCode="General">
                  <c:v>0.28358796290923194</c:v>
                </c:pt>
                <c:pt idx="153" formatCode="General">
                  <c:v>0.54181341326425403</c:v>
                </c:pt>
                <c:pt idx="154" formatCode="General">
                  <c:v>9.0245201400932951E-2</c:v>
                </c:pt>
                <c:pt idx="155" formatCode="General">
                  <c:v>1.8780305837616824</c:v>
                </c:pt>
                <c:pt idx="156" formatCode="General">
                  <c:v>0.39575541637060274</c:v>
                </c:pt>
                <c:pt idx="157" formatCode="General">
                  <c:v>0.71078404268865181</c:v>
                </c:pt>
                <c:pt idx="158" formatCode="General">
                  <c:v>0.50500594253047204</c:v>
                </c:pt>
                <c:pt idx="159" formatCode="General">
                  <c:v>0.40777699979951587</c:v>
                </c:pt>
                <c:pt idx="160" formatCode="General">
                  <c:v>-0.283703308128884</c:v>
                </c:pt>
                <c:pt idx="161" formatCode="General">
                  <c:v>0.43476095951271121</c:v>
                </c:pt>
                <c:pt idx="162" formatCode="General">
                  <c:v>0.35879793462752896</c:v>
                </c:pt>
                <c:pt idx="163" formatCode="General">
                  <c:v>0.13017423655693561</c:v>
                </c:pt>
                <c:pt idx="164" formatCode="General">
                  <c:v>4.6332285158689368E-2</c:v>
                </c:pt>
                <c:pt idx="165" formatCode="General">
                  <c:v>1.2445051935344651</c:v>
                </c:pt>
                <c:pt idx="166" formatCode="General">
                  <c:v>0.76231703007537432</c:v>
                </c:pt>
                <c:pt idx="167" formatCode="General">
                  <c:v>0.19437397775390708</c:v>
                </c:pt>
                <c:pt idx="168" formatCode="General">
                  <c:v>0.9798764966804554</c:v>
                </c:pt>
                <c:pt idx="169" formatCode="General">
                  <c:v>0.15763851689756425</c:v>
                </c:pt>
                <c:pt idx="170" formatCode="General">
                  <c:v>0.71056812125252489</c:v>
                </c:pt>
                <c:pt idx="171" formatCode="General">
                  <c:v>0.23881140946776536</c:v>
                </c:pt>
                <c:pt idx="172" formatCode="General">
                  <c:v>0.38627817639949269</c:v>
                </c:pt>
                <c:pt idx="173" formatCode="General">
                  <c:v>0.43669859644369891</c:v>
                </c:pt>
                <c:pt idx="174" formatCode="General">
                  <c:v>0.55121497315849854</c:v>
                </c:pt>
                <c:pt idx="175" formatCode="General">
                  <c:v>0.64946816097826299</c:v>
                </c:pt>
                <c:pt idx="176" formatCode="General">
                  <c:v>3.8518630054682368E-2</c:v>
                </c:pt>
                <c:pt idx="177" formatCode="General">
                  <c:v>-0.1315484664462272</c:v>
                </c:pt>
                <c:pt idx="178" formatCode="General">
                  <c:v>1.7769796213915776</c:v>
                </c:pt>
                <c:pt idx="179" formatCode="General">
                  <c:v>0.56560922614744846</c:v>
                </c:pt>
                <c:pt idx="180" formatCode="General">
                  <c:v>1.4994795571932729E-2</c:v>
                </c:pt>
                <c:pt idx="181" formatCode="General">
                  <c:v>0.55564974576614468</c:v>
                </c:pt>
                <c:pt idx="182" formatCode="General">
                  <c:v>0.73102235080118649</c:v>
                </c:pt>
                <c:pt idx="183" formatCode="General">
                  <c:v>0.63870993913030194</c:v>
                </c:pt>
                <c:pt idx="184" formatCode="General">
                  <c:v>0.28796447015822912</c:v>
                </c:pt>
                <c:pt idx="185" formatCode="General">
                  <c:v>0.14399183355471346</c:v>
                </c:pt>
                <c:pt idx="186" formatCode="General">
                  <c:v>0.43531097285443954</c:v>
                </c:pt>
                <c:pt idx="187" formatCode="General">
                  <c:v>0.85130305555845176</c:v>
                </c:pt>
                <c:pt idx="188" formatCode="General">
                  <c:v>0.42030627384083064</c:v>
                </c:pt>
                <c:pt idx="189" formatCode="General">
                  <c:v>0.51736002612060572</c:v>
                </c:pt>
                <c:pt idx="190" formatCode="General">
                  <c:v>0.35075457562295187</c:v>
                </c:pt>
                <c:pt idx="191" formatCode="General">
                  <c:v>0.89668469717954702</c:v>
                </c:pt>
                <c:pt idx="192" formatCode="General">
                  <c:v>7.6652663646220809E-2</c:v>
                </c:pt>
                <c:pt idx="193" formatCode="General">
                  <c:v>0.73456892852678823</c:v>
                </c:pt>
                <c:pt idx="194" formatCode="General">
                  <c:v>0.38249757131553874</c:v>
                </c:pt>
                <c:pt idx="195" formatCode="General">
                  <c:v>-7.6630871357777686E-2</c:v>
                </c:pt>
                <c:pt idx="196" formatCode="General">
                  <c:v>0.86339628255204004</c:v>
                </c:pt>
                <c:pt idx="197" formatCode="General">
                  <c:v>0.44230006607119243</c:v>
                </c:pt>
                <c:pt idx="198" formatCode="General">
                  <c:v>0.19771209077438556</c:v>
                </c:pt>
                <c:pt idx="199" formatCode="General">
                  <c:v>0.75275225165698278</c:v>
                </c:pt>
                <c:pt idx="200" formatCode="General">
                  <c:v>0.33927343117560471</c:v>
                </c:pt>
                <c:pt idx="201" formatCode="General">
                  <c:v>0.3296287329356733</c:v>
                </c:pt>
                <c:pt idx="202" formatCode="General">
                  <c:v>0.65528548356575578</c:v>
                </c:pt>
                <c:pt idx="203" formatCode="General">
                  <c:v>0.95379164436860719</c:v>
                </c:pt>
                <c:pt idx="204" formatCode="General">
                  <c:v>0.37796121510372394</c:v>
                </c:pt>
                <c:pt idx="205" formatCode="General">
                  <c:v>-4.736533301020307E-2</c:v>
                </c:pt>
                <c:pt idx="206" formatCode="General">
                  <c:v>0.67806518023528173</c:v>
                </c:pt>
                <c:pt idx="207" formatCode="General">
                  <c:v>0.49436071202453835</c:v>
                </c:pt>
                <c:pt idx="208" formatCode="General">
                  <c:v>0.92108977155099736</c:v>
                </c:pt>
                <c:pt idx="209" formatCode="General">
                  <c:v>0.94124513174627134</c:v>
                </c:pt>
                <c:pt idx="210" formatCode="General">
                  <c:v>0.44746319519384414</c:v>
                </c:pt>
                <c:pt idx="211" formatCode="General">
                  <c:v>0.5969284694944802</c:v>
                </c:pt>
                <c:pt idx="212" formatCode="General">
                  <c:v>0.20802973983580331</c:v>
                </c:pt>
                <c:pt idx="213" formatCode="General">
                  <c:v>0.68789545212981418</c:v>
                </c:pt>
                <c:pt idx="214" formatCode="General">
                  <c:v>0.69500782631209423</c:v>
                </c:pt>
                <c:pt idx="215" formatCode="General">
                  <c:v>0.23592166505205436</c:v>
                </c:pt>
                <c:pt idx="216" formatCode="General">
                  <c:v>0.43178756845022936</c:v>
                </c:pt>
                <c:pt idx="217" formatCode="General">
                  <c:v>5.8482793586936088E-2</c:v>
                </c:pt>
                <c:pt idx="218" formatCode="General">
                  <c:v>0.56640057867293048</c:v>
                </c:pt>
                <c:pt idx="219" formatCode="General">
                  <c:v>0.23818700090482459</c:v>
                </c:pt>
                <c:pt idx="220" formatCode="General">
                  <c:v>0.34739860458928007</c:v>
                </c:pt>
                <c:pt idx="221" formatCode="General">
                  <c:v>0.48979705281762653</c:v>
                </c:pt>
                <c:pt idx="222" formatCode="General">
                  <c:v>1.0086594401168794</c:v>
                </c:pt>
                <c:pt idx="223" formatCode="General">
                  <c:v>0.23704540002969199</c:v>
                </c:pt>
                <c:pt idx="224" formatCode="General">
                  <c:v>0.76068491501744806</c:v>
                </c:pt>
                <c:pt idx="225" formatCode="General">
                  <c:v>-5.6515283024162644E-2</c:v>
                </c:pt>
                <c:pt idx="226" formatCode="General">
                  <c:v>0.31202617022716739</c:v>
                </c:pt>
                <c:pt idx="227" formatCode="General">
                  <c:v>1.1087904752531312</c:v>
                </c:pt>
                <c:pt idx="228" formatCode="General">
                  <c:v>0.24472677206739535</c:v>
                </c:pt>
                <c:pt idx="229" formatCode="General">
                  <c:v>0.20372564351797795</c:v>
                </c:pt>
                <c:pt idx="230" formatCode="General">
                  <c:v>0.33070234992139058</c:v>
                </c:pt>
                <c:pt idx="231" formatCode="General">
                  <c:v>0.35818371749107492</c:v>
                </c:pt>
                <c:pt idx="232" formatCode="General">
                  <c:v>0.81166974670861736</c:v>
                </c:pt>
                <c:pt idx="233" formatCode="General">
                  <c:v>0.67561185205352225</c:v>
                </c:pt>
                <c:pt idx="234" formatCode="General">
                  <c:v>0.91505832876813997</c:v>
                </c:pt>
                <c:pt idx="235" formatCode="General">
                  <c:v>0.48329191213126832</c:v>
                </c:pt>
                <c:pt idx="236" formatCode="General">
                  <c:v>0.26433498591191473</c:v>
                </c:pt>
                <c:pt idx="237" formatCode="General">
                  <c:v>9.7327678090141978E-2</c:v>
                </c:pt>
                <c:pt idx="238" formatCode="General">
                  <c:v>0.63587565193751328</c:v>
                </c:pt>
                <c:pt idx="239" formatCode="General">
                  <c:v>0.35092485941352736</c:v>
                </c:pt>
                <c:pt idx="240" formatCode="General">
                  <c:v>0.88819224501618332</c:v>
                </c:pt>
                <c:pt idx="241" formatCode="General">
                  <c:v>0.86230145198769237</c:v>
                </c:pt>
                <c:pt idx="242" formatCode="General">
                  <c:v>8.7853888883649423E-2</c:v>
                </c:pt>
                <c:pt idx="243" formatCode="General">
                  <c:v>0.72384088509616173</c:v>
                </c:pt>
                <c:pt idx="244" formatCode="General">
                  <c:v>0.48421555815801931</c:v>
                </c:pt>
                <c:pt idx="245" formatCode="General">
                  <c:v>1.0382524661421635</c:v>
                </c:pt>
                <c:pt idx="246" formatCode="General">
                  <c:v>0.22815063005186287</c:v>
                </c:pt>
                <c:pt idx="247" formatCode="General">
                  <c:v>0.77824080720949018</c:v>
                </c:pt>
                <c:pt idx="248" formatCode="General">
                  <c:v>0.29571497635429966</c:v>
                </c:pt>
                <c:pt idx="249" formatCode="General">
                  <c:v>0.20841050460372612</c:v>
                </c:pt>
                <c:pt idx="250" formatCode="General">
                  <c:v>0.36757969161834136</c:v>
                </c:pt>
                <c:pt idx="251" formatCode="General">
                  <c:v>0.63184296516782223</c:v>
                </c:pt>
                <c:pt idx="252" formatCode="General">
                  <c:v>0.5915185307435179</c:v>
                </c:pt>
                <c:pt idx="253" formatCode="General">
                  <c:v>3.7863518388812079E-2</c:v>
                </c:pt>
                <c:pt idx="254" formatCode="General">
                  <c:v>0.23910778628821738</c:v>
                </c:pt>
                <c:pt idx="255" formatCode="General">
                  <c:v>0.49907101891681771</c:v>
                </c:pt>
                <c:pt idx="256" formatCode="General">
                  <c:v>0.38673147856511636</c:v>
                </c:pt>
                <c:pt idx="257" formatCode="General">
                  <c:v>0.24141058426116757</c:v>
                </c:pt>
                <c:pt idx="258" formatCode="General">
                  <c:v>0.4231369222951975</c:v>
                </c:pt>
                <c:pt idx="259" formatCode="General">
                  <c:v>0.24928042543273543</c:v>
                </c:pt>
                <c:pt idx="260" formatCode="General">
                  <c:v>0.64857167810543603</c:v>
                </c:pt>
                <c:pt idx="261" formatCode="General">
                  <c:v>0.50911619329720592</c:v>
                </c:pt>
                <c:pt idx="262" formatCode="General">
                  <c:v>0.62635425185261928</c:v>
                </c:pt>
                <c:pt idx="263" formatCode="General">
                  <c:v>0.33841082648480914</c:v>
                </c:pt>
                <c:pt idx="264" formatCode="General">
                  <c:v>1.0945328043192739</c:v>
                </c:pt>
                <c:pt idx="265" formatCode="General">
                  <c:v>0.30951737845005667</c:v>
                </c:pt>
                <c:pt idx="266" formatCode="General">
                  <c:v>0.89351675891816484</c:v>
                </c:pt>
                <c:pt idx="267" formatCode="General">
                  <c:v>0.16664935457553143</c:v>
                </c:pt>
                <c:pt idx="268" formatCode="General">
                  <c:v>1.0049179506930948</c:v>
                </c:pt>
                <c:pt idx="269" formatCode="General">
                  <c:v>0.27450657855499561</c:v>
                </c:pt>
                <c:pt idx="270" formatCode="General">
                  <c:v>0.59894014880685698</c:v>
                </c:pt>
                <c:pt idx="271" formatCode="General">
                  <c:v>0.43538964190796603</c:v>
                </c:pt>
                <c:pt idx="272" formatCode="General">
                  <c:v>0.24527053454439041</c:v>
                </c:pt>
                <c:pt idx="273" formatCode="General">
                  <c:v>0.59990743539575864</c:v>
                </c:pt>
                <c:pt idx="274" formatCode="General">
                  <c:v>0.66536299979345914</c:v>
                </c:pt>
                <c:pt idx="275" formatCode="General">
                  <c:v>-4.1968333348455955E-2</c:v>
                </c:pt>
                <c:pt idx="276" formatCode="General">
                  <c:v>0.9367686866955085</c:v>
                </c:pt>
                <c:pt idx="277" formatCode="General">
                  <c:v>0.38242899471467662</c:v>
                </c:pt>
                <c:pt idx="278" formatCode="General">
                  <c:v>0.75427684906914183</c:v>
                </c:pt>
                <c:pt idx="279" formatCode="General">
                  <c:v>0.26495885725478252</c:v>
                </c:pt>
                <c:pt idx="280" formatCode="General">
                  <c:v>0.923813972705256</c:v>
                </c:pt>
                <c:pt idx="281" formatCode="General">
                  <c:v>3.6442577633241324E-2</c:v>
                </c:pt>
                <c:pt idx="282" formatCode="General">
                  <c:v>0.40254562445200492</c:v>
                </c:pt>
                <c:pt idx="283" formatCode="General">
                  <c:v>0.39516101409095228</c:v>
                </c:pt>
                <c:pt idx="284" formatCode="General">
                  <c:v>1.2007805871227413</c:v>
                </c:pt>
                <c:pt idx="285" formatCode="General">
                  <c:v>0.23220772314383753</c:v>
                </c:pt>
                <c:pt idx="286" formatCode="General">
                  <c:v>1.0490289105080581</c:v>
                </c:pt>
                <c:pt idx="287" formatCode="General">
                  <c:v>0.49402462234236366</c:v>
                </c:pt>
                <c:pt idx="288" formatCode="General">
                  <c:v>0.74556609434347787</c:v>
                </c:pt>
                <c:pt idx="289" formatCode="General">
                  <c:v>0.55754206117907945</c:v>
                </c:pt>
                <c:pt idx="290" formatCode="General">
                  <c:v>0.45605022872033607</c:v>
                </c:pt>
                <c:pt idx="291" formatCode="General">
                  <c:v>0.51841201915625457</c:v>
                </c:pt>
                <c:pt idx="292" formatCode="General">
                  <c:v>0.47587158418866604</c:v>
                </c:pt>
                <c:pt idx="293" formatCode="General">
                  <c:v>0.58447780756703305</c:v>
                </c:pt>
                <c:pt idx="294" formatCode="General">
                  <c:v>0.51514483607011741</c:v>
                </c:pt>
                <c:pt idx="295" formatCode="General">
                  <c:v>0.28037120263422732</c:v>
                </c:pt>
                <c:pt idx="296" formatCode="General">
                  <c:v>0.70021240136734408</c:v>
                </c:pt>
                <c:pt idx="297" formatCode="General">
                  <c:v>0.54563941620295409</c:v>
                </c:pt>
                <c:pt idx="298" formatCode="General">
                  <c:v>0.25158942432979536</c:v>
                </c:pt>
                <c:pt idx="299" formatCode="General">
                  <c:v>9.3131584800800749E-2</c:v>
                </c:pt>
                <c:pt idx="300" formatCode="General">
                  <c:v>0.49348801555569466</c:v>
                </c:pt>
                <c:pt idx="301" formatCode="General">
                  <c:v>0.17278176716574944</c:v>
                </c:pt>
                <c:pt idx="302" formatCode="General">
                  <c:v>0.7749433767873215</c:v>
                </c:pt>
                <c:pt idx="303" formatCode="General">
                  <c:v>0.48497118761560076</c:v>
                </c:pt>
                <c:pt idx="304" formatCode="General">
                  <c:v>0.89277929124991318</c:v>
                </c:pt>
                <c:pt idx="305" formatCode="General">
                  <c:v>1.0578568027935353</c:v>
                </c:pt>
                <c:pt idx="306" formatCode="General">
                  <c:v>0.19278500598078141</c:v>
                </c:pt>
                <c:pt idx="307" formatCode="General">
                  <c:v>0.37653101284385238</c:v>
                </c:pt>
                <c:pt idx="308" formatCode="General">
                  <c:v>0.3411528900024996</c:v>
                </c:pt>
                <c:pt idx="309" formatCode="General">
                  <c:v>0.39217331343433215</c:v>
                </c:pt>
                <c:pt idx="310" formatCode="General">
                  <c:v>0.98577265950217696</c:v>
                </c:pt>
                <c:pt idx="311" formatCode="General">
                  <c:v>0.80337519616365449</c:v>
                </c:pt>
                <c:pt idx="312" formatCode="General">
                  <c:v>0.51825884740516082</c:v>
                </c:pt>
                <c:pt idx="313" formatCode="General">
                  <c:v>0.61331074092489568</c:v>
                </c:pt>
                <c:pt idx="314" formatCode="General">
                  <c:v>0.3933281209707653</c:v>
                </c:pt>
                <c:pt idx="315" formatCode="General">
                  <c:v>1.1416089341315183</c:v>
                </c:pt>
                <c:pt idx="316" formatCode="General">
                  <c:v>0.38529237351127987</c:v>
                </c:pt>
                <c:pt idx="317" formatCode="General">
                  <c:v>0.86369153553340694</c:v>
                </c:pt>
                <c:pt idx="318" formatCode="General">
                  <c:v>0.96681231172854654</c:v>
                </c:pt>
                <c:pt idx="319" formatCode="General">
                  <c:v>-0.44167280481849325</c:v>
                </c:pt>
                <c:pt idx="320" formatCode="General">
                  <c:v>0.61410859464370926</c:v>
                </c:pt>
                <c:pt idx="321" formatCode="General">
                  <c:v>0.33794247702298141</c:v>
                </c:pt>
                <c:pt idx="322" formatCode="General">
                  <c:v>0.2533059075709434</c:v>
                </c:pt>
                <c:pt idx="323" formatCode="General">
                  <c:v>0.36643706797218267</c:v>
                </c:pt>
                <c:pt idx="324" formatCode="General">
                  <c:v>0.57029212081781566</c:v>
                </c:pt>
                <c:pt idx="325" formatCode="General">
                  <c:v>0.99791183024849794</c:v>
                </c:pt>
                <c:pt idx="326" formatCode="General">
                  <c:v>0.59830918105134756</c:v>
                </c:pt>
                <c:pt idx="327" formatCode="General">
                  <c:v>0.62769419450223585</c:v>
                </c:pt>
                <c:pt idx="328" formatCode="General">
                  <c:v>0.72277021646622619</c:v>
                </c:pt>
                <c:pt idx="329" formatCode="General">
                  <c:v>0.74491371642622428</c:v>
                </c:pt>
                <c:pt idx="330" formatCode="General">
                  <c:v>0.58491229758093999</c:v>
                </c:pt>
                <c:pt idx="331" formatCode="General">
                  <c:v>0.85415398126184849</c:v>
                </c:pt>
                <c:pt idx="332" formatCode="General">
                  <c:v>0.17236532696977758</c:v>
                </c:pt>
                <c:pt idx="333" formatCode="General">
                  <c:v>1.4407397038980525</c:v>
                </c:pt>
                <c:pt idx="334" formatCode="General">
                  <c:v>0.4816707702567451</c:v>
                </c:pt>
                <c:pt idx="335" formatCode="General">
                  <c:v>0.73740739843691849</c:v>
                </c:pt>
                <c:pt idx="336" formatCode="General">
                  <c:v>0.29194755699280084</c:v>
                </c:pt>
                <c:pt idx="337" formatCode="General">
                  <c:v>0.85064860494388483</c:v>
                </c:pt>
                <c:pt idx="338" formatCode="General">
                  <c:v>0.17937747357244116</c:v>
                </c:pt>
                <c:pt idx="339" formatCode="General">
                  <c:v>0.66989198310299725</c:v>
                </c:pt>
                <c:pt idx="340" formatCode="General">
                  <c:v>0.51493445465681353</c:v>
                </c:pt>
                <c:pt idx="341" formatCode="General">
                  <c:v>0.63670879076133879</c:v>
                </c:pt>
                <c:pt idx="342" formatCode="General">
                  <c:v>0.33449791185809397</c:v>
                </c:pt>
                <c:pt idx="343" formatCode="General">
                  <c:v>0.46855418613690869</c:v>
                </c:pt>
                <c:pt idx="344" formatCode="General">
                  <c:v>0.52024359037437529</c:v>
                </c:pt>
                <c:pt idx="345" formatCode="General">
                  <c:v>0.39971167716645795</c:v>
                </c:pt>
                <c:pt idx="346" formatCode="General">
                  <c:v>0.8291217236984586</c:v>
                </c:pt>
                <c:pt idx="347" formatCode="General">
                  <c:v>0.29389297643228551</c:v>
                </c:pt>
                <c:pt idx="348" formatCode="General">
                  <c:v>0.61705113861817806</c:v>
                </c:pt>
                <c:pt idx="349" formatCode="General">
                  <c:v>0.40534873463822019</c:v>
                </c:pt>
                <c:pt idx="350" formatCode="General">
                  <c:v>0.49577298252651114</c:v>
                </c:pt>
                <c:pt idx="351" formatCode="General">
                  <c:v>-2.1928770902200467E-2</c:v>
                </c:pt>
                <c:pt idx="352" formatCode="General">
                  <c:v>0.12870731276272918</c:v>
                </c:pt>
                <c:pt idx="353" formatCode="General">
                  <c:v>0.50540702100704049</c:v>
                </c:pt>
                <c:pt idx="354" formatCode="General">
                  <c:v>0.489881623884452</c:v>
                </c:pt>
                <c:pt idx="355" formatCode="General">
                  <c:v>0.35486828987771069</c:v>
                </c:pt>
                <c:pt idx="356" formatCode="General">
                  <c:v>1.1425653188997567</c:v>
                </c:pt>
                <c:pt idx="357" formatCode="General">
                  <c:v>0.87374742640604741</c:v>
                </c:pt>
                <c:pt idx="358" formatCode="General">
                  <c:v>0.79564126297973492</c:v>
                </c:pt>
                <c:pt idx="359" formatCode="General">
                  <c:v>0.43576372755094117</c:v>
                </c:pt>
                <c:pt idx="360" formatCode="General">
                  <c:v>0.71180039816094598</c:v>
                </c:pt>
                <c:pt idx="361" formatCode="General">
                  <c:v>0.37995850857868807</c:v>
                </c:pt>
                <c:pt idx="362" formatCode="General">
                  <c:v>0.28592972830306418</c:v>
                </c:pt>
                <c:pt idx="363" formatCode="General">
                  <c:v>1.0794566000845855</c:v>
                </c:pt>
                <c:pt idx="364" formatCode="General">
                  <c:v>0.33784764752761987</c:v>
                </c:pt>
                <c:pt idx="365" formatCode="General">
                  <c:v>-5.3139761171481226E-3</c:v>
                </c:pt>
                <c:pt idx="366" formatCode="General">
                  <c:v>0.36871610113195585</c:v>
                </c:pt>
                <c:pt idx="367" formatCode="General">
                  <c:v>0.37670049089013513</c:v>
                </c:pt>
                <c:pt idx="368" formatCode="General">
                  <c:v>0.40519147369197628</c:v>
                </c:pt>
                <c:pt idx="369" formatCode="General">
                  <c:v>0.8246194708244946</c:v>
                </c:pt>
                <c:pt idx="370" formatCode="General">
                  <c:v>0.29621455980919242</c:v>
                </c:pt>
                <c:pt idx="371" formatCode="General">
                  <c:v>0.86131969606024927</c:v>
                </c:pt>
                <c:pt idx="372" formatCode="General">
                  <c:v>0.6811461450261902</c:v>
                </c:pt>
                <c:pt idx="373" formatCode="General">
                  <c:v>0.49316766377319343</c:v>
                </c:pt>
                <c:pt idx="374" formatCode="General">
                  <c:v>0.49310032773802293</c:v>
                </c:pt>
                <c:pt idx="375" formatCode="General">
                  <c:v>1.0183664078361043</c:v>
                </c:pt>
                <c:pt idx="376" formatCode="General">
                  <c:v>0.13215118347763333</c:v>
                </c:pt>
                <c:pt idx="377" formatCode="General">
                  <c:v>0.23456712416959902</c:v>
                </c:pt>
                <c:pt idx="378" formatCode="General">
                  <c:v>0.52634072153832889</c:v>
                </c:pt>
                <c:pt idx="379" formatCode="General">
                  <c:v>-0.22325405957227573</c:v>
                </c:pt>
                <c:pt idx="380" formatCode="General">
                  <c:v>0.61213612714522037</c:v>
                </c:pt>
                <c:pt idx="381" formatCode="General">
                  <c:v>0.63564341122784573</c:v>
                </c:pt>
                <c:pt idx="382" formatCode="General">
                  <c:v>0.494686928400774</c:v>
                </c:pt>
                <c:pt idx="383" formatCode="General">
                  <c:v>0.7694615793671723</c:v>
                </c:pt>
                <c:pt idx="384" formatCode="General">
                  <c:v>0.66059646855390231</c:v>
                </c:pt>
                <c:pt idx="385" formatCode="General">
                  <c:v>0.49046218773752892</c:v>
                </c:pt>
                <c:pt idx="386" formatCode="General">
                  <c:v>0.23012179389599385</c:v>
                </c:pt>
                <c:pt idx="387" formatCode="General">
                  <c:v>0.73024821283416719</c:v>
                </c:pt>
                <c:pt idx="388" formatCode="General">
                  <c:v>0.3329633258149165</c:v>
                </c:pt>
                <c:pt idx="389" formatCode="General">
                  <c:v>0.25327641880530072</c:v>
                </c:pt>
                <c:pt idx="390" formatCode="General">
                  <c:v>0.1452475839217906</c:v>
                </c:pt>
                <c:pt idx="391" formatCode="General">
                  <c:v>0.24481145205817179</c:v>
                </c:pt>
                <c:pt idx="392" formatCode="General">
                  <c:v>0.28510029153510907</c:v>
                </c:pt>
                <c:pt idx="393" formatCode="General">
                  <c:v>0.85922543785335748</c:v>
                </c:pt>
                <c:pt idx="394" formatCode="General">
                  <c:v>0.73000299237161248</c:v>
                </c:pt>
                <c:pt idx="395" formatCode="General">
                  <c:v>0.97152411280011863</c:v>
                </c:pt>
                <c:pt idx="396" formatCode="General">
                  <c:v>0.83003231221721541</c:v>
                </c:pt>
                <c:pt idx="397" formatCode="General">
                  <c:v>1.1899792697654501</c:v>
                </c:pt>
                <c:pt idx="398" formatCode="General">
                  <c:v>0.18167529319646736</c:v>
                </c:pt>
                <c:pt idx="399" formatCode="General">
                  <c:v>0.42889114018480134</c:v>
                </c:pt>
                <c:pt idx="400" formatCode="General">
                  <c:v>1.1918580665393124</c:v>
                </c:pt>
                <c:pt idx="401" formatCode="General">
                  <c:v>0.22031751932013166</c:v>
                </c:pt>
                <c:pt idx="402" formatCode="General">
                  <c:v>0.54502979833456233</c:v>
                </c:pt>
                <c:pt idx="403" formatCode="General">
                  <c:v>0.54280108602595867</c:v>
                </c:pt>
                <c:pt idx="404" formatCode="General">
                  <c:v>-0.21429381983402584</c:v>
                </c:pt>
                <c:pt idx="405" formatCode="General">
                  <c:v>0.47775114244845573</c:v>
                </c:pt>
                <c:pt idx="406" formatCode="General">
                  <c:v>0.44022290446739087</c:v>
                </c:pt>
                <c:pt idx="407" formatCode="General">
                  <c:v>0.4827480201965948</c:v>
                </c:pt>
                <c:pt idx="408" formatCode="General">
                  <c:v>0.23026775304751834</c:v>
                </c:pt>
                <c:pt idx="409" formatCode="General">
                  <c:v>0.67518347535601597</c:v>
                </c:pt>
                <c:pt idx="410" formatCode="General">
                  <c:v>0.27383829822680239</c:v>
                </c:pt>
                <c:pt idx="411" formatCode="General">
                  <c:v>0.72096549071337845</c:v>
                </c:pt>
                <c:pt idx="412" formatCode="General">
                  <c:v>1.0182237630742565</c:v>
                </c:pt>
                <c:pt idx="413" formatCode="General">
                  <c:v>0.43229580425474423</c:v>
                </c:pt>
                <c:pt idx="414" formatCode="General">
                  <c:v>0.96896561934868863</c:v>
                </c:pt>
                <c:pt idx="415" formatCode="General">
                  <c:v>0.48806444711678965</c:v>
                </c:pt>
                <c:pt idx="416" formatCode="General">
                  <c:v>0.69968867659060474</c:v>
                </c:pt>
                <c:pt idx="417" formatCode="General">
                  <c:v>0.35733671454729787</c:v>
                </c:pt>
                <c:pt idx="418" formatCode="General">
                  <c:v>8.351101948441908E-2</c:v>
                </c:pt>
                <c:pt idx="419" formatCode="General">
                  <c:v>0.39781952914566521</c:v>
                </c:pt>
                <c:pt idx="420" formatCode="General">
                  <c:v>0.92617179528626969</c:v>
                </c:pt>
                <c:pt idx="421" formatCode="General">
                  <c:v>0.63440082634528516</c:v>
                </c:pt>
                <c:pt idx="422" formatCode="General">
                  <c:v>0.99500803902180446</c:v>
                </c:pt>
                <c:pt idx="423" formatCode="General">
                  <c:v>0.2821562242011495</c:v>
                </c:pt>
                <c:pt idx="424" formatCode="General">
                  <c:v>0.62724481756199868</c:v>
                </c:pt>
                <c:pt idx="425" formatCode="General">
                  <c:v>7.5167152576095075E-2</c:v>
                </c:pt>
                <c:pt idx="426" formatCode="General">
                  <c:v>0.91383531096548298</c:v>
                </c:pt>
                <c:pt idx="427" formatCode="General">
                  <c:v>9.0444118804391849E-2</c:v>
                </c:pt>
                <c:pt idx="428" formatCode="General">
                  <c:v>0.55484068089115679</c:v>
                </c:pt>
                <c:pt idx="429" formatCode="General">
                  <c:v>1.2763504465121722</c:v>
                </c:pt>
                <c:pt idx="430" formatCode="General">
                  <c:v>0.56317767676117447</c:v>
                </c:pt>
                <c:pt idx="431" formatCode="General">
                  <c:v>0.71996709318046281</c:v>
                </c:pt>
                <c:pt idx="432" formatCode="General">
                  <c:v>1.0053039570865119</c:v>
                </c:pt>
                <c:pt idx="433" formatCode="General">
                  <c:v>0.44861308900672037</c:v>
                </c:pt>
                <c:pt idx="434" formatCode="General">
                  <c:v>0.43916559773705877</c:v>
                </c:pt>
                <c:pt idx="435" formatCode="General">
                  <c:v>0.7380856122249404</c:v>
                </c:pt>
                <c:pt idx="436" formatCode="General">
                  <c:v>0.34779560396894027</c:v>
                </c:pt>
                <c:pt idx="437" formatCode="General">
                  <c:v>0.67907667184995568</c:v>
                </c:pt>
                <c:pt idx="438" formatCode="General">
                  <c:v>0.52439023460897549</c:v>
                </c:pt>
                <c:pt idx="439" formatCode="General">
                  <c:v>0.54957227356115612</c:v>
                </c:pt>
                <c:pt idx="440" formatCode="General">
                  <c:v>0.56791974424913971</c:v>
                </c:pt>
                <c:pt idx="441" formatCode="General">
                  <c:v>0.51348337155695334</c:v>
                </c:pt>
                <c:pt idx="442" formatCode="General">
                  <c:v>0.35298193631831098</c:v>
                </c:pt>
                <c:pt idx="443" formatCode="General">
                  <c:v>0.4011441918223787</c:v>
                </c:pt>
                <c:pt idx="444" formatCode="General">
                  <c:v>0.93301479081217131</c:v>
                </c:pt>
                <c:pt idx="445" formatCode="General">
                  <c:v>0.37302986121206017</c:v>
                </c:pt>
                <c:pt idx="446" formatCode="General">
                  <c:v>0.50248758993871556</c:v>
                </c:pt>
                <c:pt idx="447" formatCode="General">
                  <c:v>0.65716701550427425</c:v>
                </c:pt>
                <c:pt idx="448" formatCode="General">
                  <c:v>0.70260984833837392</c:v>
                </c:pt>
                <c:pt idx="449" formatCode="General">
                  <c:v>0.42851238105859979</c:v>
                </c:pt>
                <c:pt idx="450" formatCode="General">
                  <c:v>0.40563252698893826</c:v>
                </c:pt>
                <c:pt idx="451" formatCode="General">
                  <c:v>0.34236985509548701</c:v>
                </c:pt>
                <c:pt idx="452" formatCode="General">
                  <c:v>1.4004240855925172</c:v>
                </c:pt>
                <c:pt idx="453" formatCode="General">
                  <c:v>0.63641339673523345</c:v>
                </c:pt>
                <c:pt idx="454" formatCode="General">
                  <c:v>0.54712447482479942</c:v>
                </c:pt>
                <c:pt idx="455" formatCode="General">
                  <c:v>1.6549686430183508E-2</c:v>
                </c:pt>
                <c:pt idx="456" formatCode="General">
                  <c:v>0.21730246246830576</c:v>
                </c:pt>
                <c:pt idx="457" formatCode="General">
                  <c:v>0.44253929350204801</c:v>
                </c:pt>
                <c:pt idx="458" formatCode="General">
                  <c:v>0.39431175518612593</c:v>
                </c:pt>
                <c:pt idx="459" formatCode="General">
                  <c:v>1.2100136753429496</c:v>
                </c:pt>
                <c:pt idx="460" formatCode="General">
                  <c:v>0.28785284237970388</c:v>
                </c:pt>
                <c:pt idx="461" formatCode="General">
                  <c:v>0.33801496710693457</c:v>
                </c:pt>
                <c:pt idx="462" formatCode="General">
                  <c:v>0.72353555060346719</c:v>
                </c:pt>
                <c:pt idx="463" formatCode="General">
                  <c:v>0.78306726819700134</c:v>
                </c:pt>
                <c:pt idx="464" formatCode="General">
                  <c:v>0.34425958135770163</c:v>
                </c:pt>
                <c:pt idx="465" formatCode="General">
                  <c:v>0.36795926659215805</c:v>
                </c:pt>
                <c:pt idx="466" formatCode="General">
                  <c:v>0.22593002256129535</c:v>
                </c:pt>
                <c:pt idx="467" formatCode="General">
                  <c:v>0.35831999494664213</c:v>
                </c:pt>
                <c:pt idx="468" formatCode="General">
                  <c:v>0.47836240362704452</c:v>
                </c:pt>
                <c:pt idx="469" formatCode="General">
                  <c:v>0.7073912008590848</c:v>
                </c:pt>
                <c:pt idx="470" formatCode="General">
                  <c:v>1.4112029195782569</c:v>
                </c:pt>
                <c:pt idx="471" formatCode="General">
                  <c:v>1.1067591060266526</c:v>
                </c:pt>
                <c:pt idx="472" formatCode="General">
                  <c:v>0.5588777401297873</c:v>
                </c:pt>
                <c:pt idx="473" formatCode="General">
                  <c:v>0.26653052125539589</c:v>
                </c:pt>
                <c:pt idx="474" formatCode="General">
                  <c:v>0.58132534610720654</c:v>
                </c:pt>
                <c:pt idx="475" formatCode="General">
                  <c:v>0.46986783875815896</c:v>
                </c:pt>
                <c:pt idx="476" formatCode="General">
                  <c:v>0.80539230447866539</c:v>
                </c:pt>
                <c:pt idx="477" formatCode="General">
                  <c:v>0.33236698856534819</c:v>
                </c:pt>
                <c:pt idx="478" formatCode="General">
                  <c:v>0.70764922619831705</c:v>
                </c:pt>
                <c:pt idx="479" formatCode="General">
                  <c:v>0.55109987363441892</c:v>
                </c:pt>
                <c:pt idx="480" formatCode="General">
                  <c:v>0.18105469476935321</c:v>
                </c:pt>
                <c:pt idx="481" formatCode="General">
                  <c:v>1.3422237520121052</c:v>
                </c:pt>
                <c:pt idx="482" formatCode="General">
                  <c:v>0.38960300114527358</c:v>
                </c:pt>
                <c:pt idx="483" formatCode="General">
                  <c:v>0.52964423129987159</c:v>
                </c:pt>
                <c:pt idx="484" formatCode="General">
                  <c:v>0.11687642912071516</c:v>
                </c:pt>
                <c:pt idx="485" formatCode="General">
                  <c:v>0.84839955900333508</c:v>
                </c:pt>
                <c:pt idx="486" formatCode="General">
                  <c:v>0.28019178540045586</c:v>
                </c:pt>
                <c:pt idx="487" formatCode="General">
                  <c:v>0.92169131203476506</c:v>
                </c:pt>
                <c:pt idx="488" formatCode="General">
                  <c:v>0.31501766563303391</c:v>
                </c:pt>
                <c:pt idx="489" formatCode="General">
                  <c:v>0.57968080571811642</c:v>
                </c:pt>
                <c:pt idx="490" formatCode="General">
                  <c:v>0.42970382715566935</c:v>
                </c:pt>
                <c:pt idx="491" formatCode="General">
                  <c:v>0.58146446051017242</c:v>
                </c:pt>
                <c:pt idx="492" formatCode="General">
                  <c:v>-3.755148985182688E-2</c:v>
                </c:pt>
                <c:pt idx="493" formatCode="General">
                  <c:v>0.53692153243742191</c:v>
                </c:pt>
                <c:pt idx="494" formatCode="General">
                  <c:v>0.9300574464627609</c:v>
                </c:pt>
                <c:pt idx="495" formatCode="General">
                  <c:v>0.42258514021914917</c:v>
                </c:pt>
                <c:pt idx="496" formatCode="General">
                  <c:v>0.94320567173923486</c:v>
                </c:pt>
                <c:pt idx="497" formatCode="General">
                  <c:v>2.1251139214228054E-2</c:v>
                </c:pt>
                <c:pt idx="498" formatCode="General">
                  <c:v>0.50219836748189217</c:v>
                </c:pt>
                <c:pt idx="499" formatCode="General">
                  <c:v>0.5237150462814788</c:v>
                </c:pt>
                <c:pt idx="500" formatCode="General">
                  <c:v>0.8846389068609195</c:v>
                </c:pt>
                <c:pt idx="501" formatCode="General">
                  <c:v>0.56013387646965795</c:v>
                </c:pt>
                <c:pt idx="502" formatCode="General">
                  <c:v>0.32852106472197318</c:v>
                </c:pt>
                <c:pt idx="503" formatCode="General">
                  <c:v>0.77282861740782605</c:v>
                </c:pt>
                <c:pt idx="504" formatCode="General">
                  <c:v>0.57007169997409413</c:v>
                </c:pt>
                <c:pt idx="505" formatCode="General">
                  <c:v>0.40537622859429767</c:v>
                </c:pt>
                <c:pt idx="506" formatCode="General">
                  <c:v>0.67714293314914886</c:v>
                </c:pt>
                <c:pt idx="507" formatCode="General">
                  <c:v>0.31607423154674641</c:v>
                </c:pt>
                <c:pt idx="508" formatCode="General">
                  <c:v>0.69802118798568169</c:v>
                </c:pt>
                <c:pt idx="509" formatCode="General">
                  <c:v>0.4002062389750991</c:v>
                </c:pt>
                <c:pt idx="510" formatCode="General">
                  <c:v>0.51872248028201307</c:v>
                </c:pt>
                <c:pt idx="511" formatCode="General">
                  <c:v>0.44389385580687113</c:v>
                </c:pt>
                <c:pt idx="512" formatCode="General">
                  <c:v>0.34320328545619239</c:v>
                </c:pt>
                <c:pt idx="513" formatCode="General">
                  <c:v>0.32436210034927249</c:v>
                </c:pt>
                <c:pt idx="514" formatCode="General">
                  <c:v>1.0820067516737357</c:v>
                </c:pt>
                <c:pt idx="515" formatCode="General">
                  <c:v>0.58962099999238893</c:v>
                </c:pt>
                <c:pt idx="516" formatCode="General">
                  <c:v>0.66607107598024784</c:v>
                </c:pt>
                <c:pt idx="517" formatCode="General">
                  <c:v>0.79197064699961039</c:v>
                </c:pt>
                <c:pt idx="518" formatCode="General">
                  <c:v>0.51892266277054167</c:v>
                </c:pt>
                <c:pt idx="519" formatCode="General">
                  <c:v>0.54138760604584191</c:v>
                </c:pt>
                <c:pt idx="520" formatCode="General">
                  <c:v>0.27412406616858465</c:v>
                </c:pt>
                <c:pt idx="521" formatCode="General">
                  <c:v>0.54718989129475659</c:v>
                </c:pt>
                <c:pt idx="522" formatCode="General">
                  <c:v>0.31332466828582972</c:v>
                </c:pt>
                <c:pt idx="523" formatCode="General">
                  <c:v>0.775862804059403</c:v>
                </c:pt>
                <c:pt idx="524" formatCode="General">
                  <c:v>0.25485238402483334</c:v>
                </c:pt>
                <c:pt idx="525" formatCode="General">
                  <c:v>0.26686894381194226</c:v>
                </c:pt>
                <c:pt idx="526" formatCode="General">
                  <c:v>0.65547588286883585</c:v>
                </c:pt>
                <c:pt idx="527" formatCode="General">
                  <c:v>0.15936056718375979</c:v>
                </c:pt>
                <c:pt idx="528" formatCode="General">
                  <c:v>0.32027463430906611</c:v>
                </c:pt>
                <c:pt idx="529" formatCode="General">
                  <c:v>0.49158727850329231</c:v>
                </c:pt>
                <c:pt idx="530" formatCode="General">
                  <c:v>0.43298845032047328</c:v>
                </c:pt>
                <c:pt idx="531" formatCode="General">
                  <c:v>0.68690711518021219</c:v>
                </c:pt>
                <c:pt idx="532" formatCode="General">
                  <c:v>0.36274098457882642</c:v>
                </c:pt>
                <c:pt idx="533" formatCode="General">
                  <c:v>0.33794322680604261</c:v>
                </c:pt>
                <c:pt idx="534" formatCode="General">
                  <c:v>0.29547832776932415</c:v>
                </c:pt>
                <c:pt idx="535" formatCode="General">
                  <c:v>0.38165995369711414</c:v>
                </c:pt>
                <c:pt idx="536" formatCode="General">
                  <c:v>0.49409545645688191</c:v>
                </c:pt>
                <c:pt idx="537" formatCode="General">
                  <c:v>0.58543919841897529</c:v>
                </c:pt>
                <c:pt idx="538" formatCode="General">
                  <c:v>8.1006888935757027E-2</c:v>
                </c:pt>
                <c:pt idx="539" formatCode="General">
                  <c:v>0.22232131326055926</c:v>
                </c:pt>
                <c:pt idx="540" formatCode="General">
                  <c:v>0.54837953847649779</c:v>
                </c:pt>
                <c:pt idx="541" formatCode="General">
                  <c:v>0.32900915098841699</c:v>
                </c:pt>
                <c:pt idx="542" formatCode="General">
                  <c:v>0.86092359796799833</c:v>
                </c:pt>
                <c:pt idx="543" formatCode="General">
                  <c:v>0.5647878202233807</c:v>
                </c:pt>
                <c:pt idx="544" formatCode="General">
                  <c:v>0.89036772890872395</c:v>
                </c:pt>
                <c:pt idx="545" formatCode="General">
                  <c:v>0.94942119512048839</c:v>
                </c:pt>
                <c:pt idx="546" formatCode="General">
                  <c:v>0.5338789278612186</c:v>
                </c:pt>
                <c:pt idx="547" formatCode="General">
                  <c:v>0.1756853836672656</c:v>
                </c:pt>
                <c:pt idx="548" formatCode="General">
                  <c:v>0.64470269106658873</c:v>
                </c:pt>
                <c:pt idx="549" formatCode="General">
                  <c:v>6.7863111828195599E-2</c:v>
                </c:pt>
                <c:pt idx="550" formatCode="General">
                  <c:v>1.3789905188903564</c:v>
                </c:pt>
                <c:pt idx="551" formatCode="General">
                  <c:v>0.43532073528259874</c:v>
                </c:pt>
                <c:pt idx="552" formatCode="General">
                  <c:v>0.54830524200465347</c:v>
                </c:pt>
                <c:pt idx="553" formatCode="General">
                  <c:v>0.58204092573796429</c:v>
                </c:pt>
                <c:pt idx="554" formatCode="General">
                  <c:v>0.92330669489355621</c:v>
                </c:pt>
                <c:pt idx="555" formatCode="General">
                  <c:v>0.36957774569024782</c:v>
                </c:pt>
                <c:pt idx="556" formatCode="General">
                  <c:v>0.25195824149418478</c:v>
                </c:pt>
                <c:pt idx="557" formatCode="General">
                  <c:v>0.51610273732069045</c:v>
                </c:pt>
                <c:pt idx="558" formatCode="General">
                  <c:v>0.89709191054745319</c:v>
                </c:pt>
                <c:pt idx="559" formatCode="General">
                  <c:v>0.37682053439859886</c:v>
                </c:pt>
                <c:pt idx="560" formatCode="General">
                  <c:v>0.94987128049756153</c:v>
                </c:pt>
                <c:pt idx="561" formatCode="General">
                  <c:v>0.9747228085074735</c:v>
                </c:pt>
                <c:pt idx="562" formatCode="General">
                  <c:v>0.972629953772703</c:v>
                </c:pt>
                <c:pt idx="563" formatCode="General">
                  <c:v>0.49584777380564216</c:v>
                </c:pt>
                <c:pt idx="564" formatCode="General">
                  <c:v>0.28834493920171722</c:v>
                </c:pt>
                <c:pt idx="565" formatCode="General">
                  <c:v>0.73713154848387097</c:v>
                </c:pt>
                <c:pt idx="566" formatCode="General">
                  <c:v>0.43693747936542582</c:v>
                </c:pt>
                <c:pt idx="567" formatCode="General">
                  <c:v>1.0775460806373129</c:v>
                </c:pt>
                <c:pt idx="568" formatCode="General">
                  <c:v>0.89516724713461238</c:v>
                </c:pt>
                <c:pt idx="569" formatCode="General">
                  <c:v>0.41212413688000049</c:v>
                </c:pt>
                <c:pt idx="570" formatCode="General">
                  <c:v>1.0287941519205368</c:v>
                </c:pt>
                <c:pt idx="571" formatCode="General">
                  <c:v>0.18670163862877942</c:v>
                </c:pt>
                <c:pt idx="572" formatCode="General">
                  <c:v>0.32584084154192516</c:v>
                </c:pt>
                <c:pt idx="573" formatCode="General">
                  <c:v>0.75237821587073861</c:v>
                </c:pt>
                <c:pt idx="574" formatCode="General">
                  <c:v>0.81220686927499885</c:v>
                </c:pt>
                <c:pt idx="575" formatCode="General">
                  <c:v>0.28859777879577253</c:v>
                </c:pt>
                <c:pt idx="576" formatCode="General">
                  <c:v>0.989977413512652</c:v>
                </c:pt>
                <c:pt idx="577" formatCode="General">
                  <c:v>0.10998109320562077</c:v>
                </c:pt>
                <c:pt idx="578" formatCode="General">
                  <c:v>0.92144302235886233</c:v>
                </c:pt>
                <c:pt idx="579" formatCode="General">
                  <c:v>1.1745041479227281E-2</c:v>
                </c:pt>
                <c:pt idx="580" formatCode="General">
                  <c:v>0.62573329276556089</c:v>
                </c:pt>
                <c:pt idx="581" formatCode="General">
                  <c:v>0.5427116692242212</c:v>
                </c:pt>
                <c:pt idx="582" formatCode="General">
                  <c:v>0.88408575836634695</c:v>
                </c:pt>
                <c:pt idx="583" formatCode="General">
                  <c:v>0.60631899150630397</c:v>
                </c:pt>
                <c:pt idx="584" formatCode="General">
                  <c:v>0.48474614085861634</c:v>
                </c:pt>
                <c:pt idx="585" formatCode="General">
                  <c:v>0.31764140074347047</c:v>
                </c:pt>
                <c:pt idx="586" formatCode="General">
                  <c:v>0.66136947890492803</c:v>
                </c:pt>
                <c:pt idx="587" formatCode="General">
                  <c:v>0.65505620046004576</c:v>
                </c:pt>
                <c:pt idx="588" formatCode="General">
                  <c:v>0.44958122453063754</c:v>
                </c:pt>
                <c:pt idx="589" formatCode="General">
                  <c:v>6.5214811868848699E-2</c:v>
                </c:pt>
                <c:pt idx="590" formatCode="General">
                  <c:v>0.21762850256717681</c:v>
                </c:pt>
                <c:pt idx="591" formatCode="General">
                  <c:v>0.22204459714186542</c:v>
                </c:pt>
                <c:pt idx="592" formatCode="General">
                  <c:v>0.2257122613473308</c:v>
                </c:pt>
                <c:pt idx="593" formatCode="General">
                  <c:v>0.19760412409652295</c:v>
                </c:pt>
                <c:pt idx="594" formatCode="General">
                  <c:v>0.41140474439330865</c:v>
                </c:pt>
                <c:pt idx="595" formatCode="General">
                  <c:v>1.0258779434559848</c:v>
                </c:pt>
                <c:pt idx="596" formatCode="General">
                  <c:v>0.2315506886314036</c:v>
                </c:pt>
                <c:pt idx="597" formatCode="General">
                  <c:v>0.68715295818538613</c:v>
                </c:pt>
                <c:pt idx="598" formatCode="General">
                  <c:v>0.57019675176038054</c:v>
                </c:pt>
                <c:pt idx="599" formatCode="General">
                  <c:v>0.23346315014963026</c:v>
                </c:pt>
                <c:pt idx="600" formatCode="General">
                  <c:v>0.6487346071897504</c:v>
                </c:pt>
                <c:pt idx="601" formatCode="General">
                  <c:v>0.22861598909037795</c:v>
                </c:pt>
                <c:pt idx="602" formatCode="General">
                  <c:v>0.84491253983042947</c:v>
                </c:pt>
                <c:pt idx="603" formatCode="General">
                  <c:v>-1.6261740060683261E-2</c:v>
                </c:pt>
                <c:pt idx="604" formatCode="General">
                  <c:v>7.0725817739938357E-2</c:v>
                </c:pt>
                <c:pt idx="605" formatCode="General">
                  <c:v>0.9304389870732741</c:v>
                </c:pt>
                <c:pt idx="606" formatCode="General">
                  <c:v>1.0600230874291103</c:v>
                </c:pt>
                <c:pt idx="607" formatCode="General">
                  <c:v>0.31234264329699823</c:v>
                </c:pt>
                <c:pt idx="608" formatCode="General">
                  <c:v>0.65616121332904331</c:v>
                </c:pt>
                <c:pt idx="609" formatCode="General">
                  <c:v>0.59753965124453068</c:v>
                </c:pt>
                <c:pt idx="610" formatCode="General">
                  <c:v>0.48047500578966196</c:v>
                </c:pt>
                <c:pt idx="611" formatCode="General">
                  <c:v>0.39136564523033213</c:v>
                </c:pt>
                <c:pt idx="612" formatCode="General">
                  <c:v>0.76486189120278414</c:v>
                </c:pt>
                <c:pt idx="613" formatCode="General">
                  <c:v>0.70850628880366351</c:v>
                </c:pt>
                <c:pt idx="614" formatCode="General">
                  <c:v>0.65565699786050446</c:v>
                </c:pt>
                <c:pt idx="615" formatCode="General">
                  <c:v>0.61260660850779269</c:v>
                </c:pt>
                <c:pt idx="616" formatCode="General">
                  <c:v>0.17301143255582829</c:v>
                </c:pt>
                <c:pt idx="617" formatCode="General">
                  <c:v>0.65112497012248338</c:v>
                </c:pt>
                <c:pt idx="618" formatCode="General">
                  <c:v>0.40385269723235062</c:v>
                </c:pt>
                <c:pt idx="619" formatCode="General">
                  <c:v>0.58507556511760594</c:v>
                </c:pt>
                <c:pt idx="620" formatCode="General">
                  <c:v>0.52816411347831616</c:v>
                </c:pt>
                <c:pt idx="621" formatCode="General">
                  <c:v>0.60235303161640252</c:v>
                </c:pt>
                <c:pt idx="622" formatCode="General">
                  <c:v>0.81353724215655776</c:v>
                </c:pt>
                <c:pt idx="623" formatCode="General">
                  <c:v>0.78513986115510881</c:v>
                </c:pt>
                <c:pt idx="624" formatCode="General">
                  <c:v>0.28817177887320433</c:v>
                </c:pt>
                <c:pt idx="625" formatCode="General">
                  <c:v>-7.8677459248008175E-2</c:v>
                </c:pt>
                <c:pt idx="626" formatCode="General">
                  <c:v>0.73340244035962032</c:v>
                </c:pt>
                <c:pt idx="627" formatCode="General">
                  <c:v>0.41117967637513686</c:v>
                </c:pt>
                <c:pt idx="628" formatCode="General">
                  <c:v>-0.15360480076366301</c:v>
                </c:pt>
                <c:pt idx="629" formatCode="General">
                  <c:v>0.67952125260226359</c:v>
                </c:pt>
                <c:pt idx="630" formatCode="General">
                  <c:v>1.1355007352335291</c:v>
                </c:pt>
                <c:pt idx="631" formatCode="General">
                  <c:v>0.52165986455779867</c:v>
                </c:pt>
                <c:pt idx="632" formatCode="General">
                  <c:v>0.56263326638131761</c:v>
                </c:pt>
                <c:pt idx="633" formatCode="General">
                  <c:v>0.3623489542702627</c:v>
                </c:pt>
                <c:pt idx="634" formatCode="General">
                  <c:v>0.34048480973600603</c:v>
                </c:pt>
                <c:pt idx="635" formatCode="General">
                  <c:v>0.80386227545500943</c:v>
                </c:pt>
                <c:pt idx="636" formatCode="General">
                  <c:v>0.28015445134634476</c:v>
                </c:pt>
                <c:pt idx="637" formatCode="General">
                  <c:v>0.94654920896913697</c:v>
                </c:pt>
                <c:pt idx="638" formatCode="General">
                  <c:v>0.25169578153305094</c:v>
                </c:pt>
                <c:pt idx="639" formatCode="General">
                  <c:v>0.15302113565369391</c:v>
                </c:pt>
                <c:pt idx="640" formatCode="General">
                  <c:v>0.90734386395530708</c:v>
                </c:pt>
                <c:pt idx="641" formatCode="General">
                  <c:v>0.79385171583897129</c:v>
                </c:pt>
                <c:pt idx="642" formatCode="General">
                  <c:v>0.60348795576970349</c:v>
                </c:pt>
                <c:pt idx="643" formatCode="General">
                  <c:v>4.5111429323288377E-2</c:v>
                </c:pt>
                <c:pt idx="644" formatCode="General">
                  <c:v>0.36692066282458558</c:v>
                </c:pt>
                <c:pt idx="645" formatCode="General">
                  <c:v>0.27875665343318734</c:v>
                </c:pt>
                <c:pt idx="646" formatCode="General">
                  <c:v>0.41262841423700691</c:v>
                </c:pt>
                <c:pt idx="647" formatCode="General">
                  <c:v>6.5648002598783783E-3</c:v>
                </c:pt>
                <c:pt idx="648" formatCode="General">
                  <c:v>0.41259088288346968</c:v>
                </c:pt>
                <c:pt idx="649" formatCode="General">
                  <c:v>0.12524722586409553</c:v>
                </c:pt>
                <c:pt idx="650" formatCode="General">
                  <c:v>1.1221820417910031</c:v>
                </c:pt>
                <c:pt idx="651" formatCode="General">
                  <c:v>0.43995369900483605</c:v>
                </c:pt>
                <c:pt idx="652" formatCode="General">
                  <c:v>-4.0976592875836548E-3</c:v>
                </c:pt>
                <c:pt idx="653" formatCode="General">
                  <c:v>0.48446321075398469</c:v>
                </c:pt>
                <c:pt idx="654" formatCode="General">
                  <c:v>0.59792555938712022</c:v>
                </c:pt>
                <c:pt idx="655" formatCode="General">
                  <c:v>0.74596712575865443</c:v>
                </c:pt>
                <c:pt idx="656" formatCode="General">
                  <c:v>0.50011199252707039</c:v>
                </c:pt>
                <c:pt idx="657" formatCode="General">
                  <c:v>1.9802152080938111</c:v>
                </c:pt>
                <c:pt idx="658" formatCode="General">
                  <c:v>0.28602357595780092</c:v>
                </c:pt>
                <c:pt idx="659" formatCode="General">
                  <c:v>0.63663384437635706</c:v>
                </c:pt>
                <c:pt idx="660" formatCode="General">
                  <c:v>0.26758916794730492</c:v>
                </c:pt>
                <c:pt idx="661" formatCode="General">
                  <c:v>0.41923943488958471</c:v>
                </c:pt>
                <c:pt idx="662" formatCode="General">
                  <c:v>0.12638468158614713</c:v>
                </c:pt>
                <c:pt idx="663" formatCode="General">
                  <c:v>0.86958568390369295</c:v>
                </c:pt>
                <c:pt idx="664" formatCode="General">
                  <c:v>0.30209285294515331</c:v>
                </c:pt>
                <c:pt idx="665" formatCode="General">
                  <c:v>1.1693860064568895</c:v>
                </c:pt>
                <c:pt idx="666" formatCode="General">
                  <c:v>0.22677384775125498</c:v>
                </c:pt>
                <c:pt idx="667" formatCode="General">
                  <c:v>0.43714949109044199</c:v>
                </c:pt>
                <c:pt idx="668" formatCode="General">
                  <c:v>0.51854859504530537</c:v>
                </c:pt>
                <c:pt idx="669" formatCode="General">
                  <c:v>0.54390675605304417</c:v>
                </c:pt>
                <c:pt idx="670" formatCode="General">
                  <c:v>0.78607084900152024</c:v>
                </c:pt>
                <c:pt idx="671" formatCode="General">
                  <c:v>0.66924517196478339</c:v>
                </c:pt>
                <c:pt idx="672" formatCode="General">
                  <c:v>0.54697469274938504</c:v>
                </c:pt>
                <c:pt idx="673" formatCode="General">
                  <c:v>0.38742864769426533</c:v>
                </c:pt>
                <c:pt idx="674" formatCode="General">
                  <c:v>0.43645500655500657</c:v>
                </c:pt>
                <c:pt idx="675" formatCode="General">
                  <c:v>0.9678128977045346</c:v>
                </c:pt>
                <c:pt idx="676" formatCode="General">
                  <c:v>1.1304471039622661</c:v>
                </c:pt>
                <c:pt idx="677" formatCode="General">
                  <c:v>0.30661579958252194</c:v>
                </c:pt>
                <c:pt idx="678" formatCode="General">
                  <c:v>0.61386632848928402</c:v>
                </c:pt>
                <c:pt idx="679" formatCode="General">
                  <c:v>0.42310304756416039</c:v>
                </c:pt>
                <c:pt idx="680" formatCode="General">
                  <c:v>0.65758065108641417</c:v>
                </c:pt>
                <c:pt idx="681" formatCode="General">
                  <c:v>0.52738618058526576</c:v>
                </c:pt>
                <c:pt idx="682" formatCode="General">
                  <c:v>4.6519522804505886E-2</c:v>
                </c:pt>
                <c:pt idx="683" formatCode="General">
                  <c:v>0.36860647661398005</c:v>
                </c:pt>
                <c:pt idx="684" formatCode="General">
                  <c:v>0.38592885351507733</c:v>
                </c:pt>
                <c:pt idx="685" formatCode="General">
                  <c:v>1.3752540530034372</c:v>
                </c:pt>
                <c:pt idx="686" formatCode="General">
                  <c:v>0.94165192095479711</c:v>
                </c:pt>
                <c:pt idx="687" formatCode="General">
                  <c:v>0.56055802324422366</c:v>
                </c:pt>
                <c:pt idx="688" formatCode="General">
                  <c:v>0.1144625007363218</c:v>
                </c:pt>
                <c:pt idx="689" formatCode="General">
                  <c:v>0.35932064773109762</c:v>
                </c:pt>
                <c:pt idx="690" formatCode="General">
                  <c:v>0.93387527624015543</c:v>
                </c:pt>
                <c:pt idx="691" formatCode="General">
                  <c:v>0.26889530232120817</c:v>
                </c:pt>
                <c:pt idx="692" formatCode="General">
                  <c:v>-1.0165762128424571E-3</c:v>
                </c:pt>
                <c:pt idx="693" formatCode="General">
                  <c:v>0.48986869459717741</c:v>
                </c:pt>
                <c:pt idx="694" formatCode="General">
                  <c:v>0.72023950234853229</c:v>
                </c:pt>
                <c:pt idx="695" formatCode="General">
                  <c:v>0.36118791925166549</c:v>
                </c:pt>
                <c:pt idx="696" formatCode="General">
                  <c:v>0.76365709218408684</c:v>
                </c:pt>
                <c:pt idx="697" formatCode="General">
                  <c:v>0.74235888713722531</c:v>
                </c:pt>
                <c:pt idx="698" formatCode="General">
                  <c:v>9.5032822622993618E-2</c:v>
                </c:pt>
                <c:pt idx="699" formatCode="General">
                  <c:v>0.61664394616359131</c:v>
                </c:pt>
                <c:pt idx="700" formatCode="General">
                  <c:v>0.12521497312724295</c:v>
                </c:pt>
                <c:pt idx="701" formatCode="General">
                  <c:v>8.1997898901254751E-2</c:v>
                </c:pt>
                <c:pt idx="702" formatCode="General">
                  <c:v>0.44339615596889614</c:v>
                </c:pt>
                <c:pt idx="703" formatCode="General">
                  <c:v>0.81087241618595085</c:v>
                </c:pt>
                <c:pt idx="704" formatCode="General">
                  <c:v>0.39406933129390453</c:v>
                </c:pt>
                <c:pt idx="705" formatCode="General">
                  <c:v>0.50572175630727312</c:v>
                </c:pt>
                <c:pt idx="706" formatCode="General">
                  <c:v>0.89466050309529388</c:v>
                </c:pt>
                <c:pt idx="707" formatCode="General">
                  <c:v>0.41403464821712088</c:v>
                </c:pt>
                <c:pt idx="708" formatCode="General">
                  <c:v>0.27699696448288869</c:v>
                </c:pt>
                <c:pt idx="709" formatCode="General">
                  <c:v>1.1363542188904676</c:v>
                </c:pt>
                <c:pt idx="710" formatCode="General">
                  <c:v>0.48286459430347139</c:v>
                </c:pt>
                <c:pt idx="711" formatCode="General">
                  <c:v>0.63882162227278505</c:v>
                </c:pt>
                <c:pt idx="712" formatCode="General">
                  <c:v>0.14364533725190454</c:v>
                </c:pt>
                <c:pt idx="713" formatCode="General">
                  <c:v>0.4826086860524037</c:v>
                </c:pt>
                <c:pt idx="714" formatCode="General">
                  <c:v>0.46946485072354416</c:v>
                </c:pt>
                <c:pt idx="715" formatCode="General">
                  <c:v>0.5628906869339565</c:v>
                </c:pt>
                <c:pt idx="716" formatCode="General">
                  <c:v>0.36118437850646345</c:v>
                </c:pt>
                <c:pt idx="717" formatCode="General">
                  <c:v>0.46712174263162753</c:v>
                </c:pt>
                <c:pt idx="718" formatCode="General">
                  <c:v>0.36205838758974751</c:v>
                </c:pt>
                <c:pt idx="719" formatCode="General">
                  <c:v>1.5829143796650298</c:v>
                </c:pt>
                <c:pt idx="720" formatCode="General">
                  <c:v>0.43591384387872045</c:v>
                </c:pt>
                <c:pt idx="721" formatCode="General">
                  <c:v>0.29468956261710022</c:v>
                </c:pt>
                <c:pt idx="722" formatCode="General">
                  <c:v>0.40856881583407156</c:v>
                </c:pt>
                <c:pt idx="723" formatCode="General">
                  <c:v>0.91879238904782845</c:v>
                </c:pt>
                <c:pt idx="724" formatCode="General">
                  <c:v>0.45761337223637111</c:v>
                </c:pt>
                <c:pt idx="725" formatCode="General">
                  <c:v>0.6889152578342197</c:v>
                </c:pt>
                <c:pt idx="726" formatCode="General">
                  <c:v>0.52116728278280733</c:v>
                </c:pt>
                <c:pt idx="727" formatCode="General">
                  <c:v>0.5761730082221812</c:v>
                </c:pt>
                <c:pt idx="728" formatCode="General">
                  <c:v>1.0522645651648921</c:v>
                </c:pt>
                <c:pt idx="729" formatCode="General">
                  <c:v>0.61280300558555867</c:v>
                </c:pt>
                <c:pt idx="730" formatCode="General">
                  <c:v>1.0805944385887347</c:v>
                </c:pt>
                <c:pt idx="731" formatCode="General">
                  <c:v>0.40189426826083285</c:v>
                </c:pt>
                <c:pt idx="732" formatCode="General">
                  <c:v>0.55776434026130184</c:v>
                </c:pt>
                <c:pt idx="733" formatCode="General">
                  <c:v>1.2150656237501627</c:v>
                </c:pt>
                <c:pt idx="734" formatCode="General">
                  <c:v>0.63627117741011752</c:v>
                </c:pt>
                <c:pt idx="735" formatCode="General">
                  <c:v>0.58597936892756852</c:v>
                </c:pt>
                <c:pt idx="736" formatCode="General">
                  <c:v>0.88687663366262659</c:v>
                </c:pt>
                <c:pt idx="737" formatCode="General">
                  <c:v>0.70861848265392091</c:v>
                </c:pt>
                <c:pt idx="738" formatCode="General">
                  <c:v>0.52292731088221434</c:v>
                </c:pt>
                <c:pt idx="739" formatCode="General">
                  <c:v>1.0207506831729267</c:v>
                </c:pt>
                <c:pt idx="740" formatCode="General">
                  <c:v>1.1223745285823818</c:v>
                </c:pt>
                <c:pt idx="741" formatCode="General">
                  <c:v>1.1389418148356358</c:v>
                </c:pt>
                <c:pt idx="742" formatCode="General">
                  <c:v>-0.24433356261343198</c:v>
                </c:pt>
                <c:pt idx="743" formatCode="General">
                  <c:v>0.81156998360078725</c:v>
                </c:pt>
                <c:pt idx="744" formatCode="General">
                  <c:v>0.95172822399090018</c:v>
                </c:pt>
                <c:pt idx="745" formatCode="General">
                  <c:v>0.83007485247616253</c:v>
                </c:pt>
                <c:pt idx="746" formatCode="General">
                  <c:v>0.35344664379482693</c:v>
                </c:pt>
                <c:pt idx="747" formatCode="General">
                  <c:v>0.29726470234448343</c:v>
                </c:pt>
                <c:pt idx="748" formatCode="General">
                  <c:v>0.6333104748424172</c:v>
                </c:pt>
                <c:pt idx="749" formatCode="General">
                  <c:v>0.47389889793378226</c:v>
                </c:pt>
                <c:pt idx="750" formatCode="General">
                  <c:v>0.24073292199724672</c:v>
                </c:pt>
                <c:pt idx="751" formatCode="General">
                  <c:v>0.79922395954288572</c:v>
                </c:pt>
                <c:pt idx="752" formatCode="General">
                  <c:v>0.3547249034814477</c:v>
                </c:pt>
                <c:pt idx="753" formatCode="General">
                  <c:v>0.70009274565542656</c:v>
                </c:pt>
                <c:pt idx="754" formatCode="General">
                  <c:v>0.97714969361590276</c:v>
                </c:pt>
                <c:pt idx="755" formatCode="General">
                  <c:v>0.35330953061342418</c:v>
                </c:pt>
                <c:pt idx="756" formatCode="General">
                  <c:v>0.55647712946666439</c:v>
                </c:pt>
                <c:pt idx="757" formatCode="General">
                  <c:v>0.60697464879241692</c:v>
                </c:pt>
                <c:pt idx="758" formatCode="General">
                  <c:v>0.21827059699338103</c:v>
                </c:pt>
                <c:pt idx="759" formatCode="General">
                  <c:v>0.11968082429324556</c:v>
                </c:pt>
                <c:pt idx="760" formatCode="General">
                  <c:v>1.0259651878426874</c:v>
                </c:pt>
                <c:pt idx="761" formatCode="General">
                  <c:v>0.54559116828030529</c:v>
                </c:pt>
                <c:pt idx="762" formatCode="General">
                  <c:v>0.24614380456450957</c:v>
                </c:pt>
                <c:pt idx="763" formatCode="General">
                  <c:v>0.44203569602888015</c:v>
                </c:pt>
                <c:pt idx="764" formatCode="General">
                  <c:v>0.64423423498569266</c:v>
                </c:pt>
                <c:pt idx="765" formatCode="General">
                  <c:v>0.28676665315133465</c:v>
                </c:pt>
                <c:pt idx="766" formatCode="General">
                  <c:v>0.32542955214096814</c:v>
                </c:pt>
                <c:pt idx="767" formatCode="General">
                  <c:v>-0.15693298711043058</c:v>
                </c:pt>
                <c:pt idx="768" formatCode="General">
                  <c:v>0.88270875270955962</c:v>
                </c:pt>
                <c:pt idx="769" formatCode="General">
                  <c:v>0.49542853381621033</c:v>
                </c:pt>
                <c:pt idx="770" formatCode="General">
                  <c:v>0.22013186601018053</c:v>
                </c:pt>
                <c:pt idx="771" formatCode="General">
                  <c:v>0.71083870582056519</c:v>
                </c:pt>
                <c:pt idx="772" formatCode="General">
                  <c:v>-1.1087578314787905E-2</c:v>
                </c:pt>
                <c:pt idx="773" formatCode="General">
                  <c:v>0.35551769026000923</c:v>
                </c:pt>
                <c:pt idx="774" formatCode="General">
                  <c:v>-0.12764290392298405</c:v>
                </c:pt>
                <c:pt idx="775" formatCode="General">
                  <c:v>0.39015235888329169</c:v>
                </c:pt>
                <c:pt idx="776" formatCode="General">
                  <c:v>0.60666460316625559</c:v>
                </c:pt>
                <c:pt idx="777" formatCode="General">
                  <c:v>0.59790281451455995</c:v>
                </c:pt>
                <c:pt idx="778" formatCode="General">
                  <c:v>0.57814937476997008</c:v>
                </c:pt>
                <c:pt idx="779" formatCode="General">
                  <c:v>0.65781719990156984</c:v>
                </c:pt>
                <c:pt idx="780" formatCode="General">
                  <c:v>0.5476155947573047</c:v>
                </c:pt>
                <c:pt idx="781" formatCode="General">
                  <c:v>0.63426005941016839</c:v>
                </c:pt>
                <c:pt idx="782" formatCode="General">
                  <c:v>0.15879519712623402</c:v>
                </c:pt>
                <c:pt idx="783" formatCode="General">
                  <c:v>0.74653015880528062</c:v>
                </c:pt>
                <c:pt idx="784" formatCode="General">
                  <c:v>0.48038562412957542</c:v>
                </c:pt>
                <c:pt idx="785" formatCode="General">
                  <c:v>0.87136557836666451</c:v>
                </c:pt>
                <c:pt idx="786" formatCode="General">
                  <c:v>0.868227769890215</c:v>
                </c:pt>
                <c:pt idx="787" formatCode="General">
                  <c:v>0.19781528412633054</c:v>
                </c:pt>
                <c:pt idx="788" formatCode="General">
                  <c:v>1.5942414037693586E-2</c:v>
                </c:pt>
                <c:pt idx="789" formatCode="General">
                  <c:v>0.17764448967981294</c:v>
                </c:pt>
                <c:pt idx="790" formatCode="General">
                  <c:v>-0.19978960503221077</c:v>
                </c:pt>
                <c:pt idx="791" formatCode="General">
                  <c:v>0.23603012658732792</c:v>
                </c:pt>
                <c:pt idx="792" formatCode="General">
                  <c:v>0.39325853781370279</c:v>
                </c:pt>
                <c:pt idx="793" formatCode="General">
                  <c:v>0.19812356526320962</c:v>
                </c:pt>
                <c:pt idx="794" formatCode="General">
                  <c:v>0.62210562505116829</c:v>
                </c:pt>
                <c:pt idx="795" formatCode="General">
                  <c:v>0.15947512647716167</c:v>
                </c:pt>
                <c:pt idx="796" formatCode="General">
                  <c:v>0.78677478081010332</c:v>
                </c:pt>
                <c:pt idx="797" formatCode="General">
                  <c:v>0.58207451743208771</c:v>
                </c:pt>
                <c:pt idx="798" formatCode="General">
                  <c:v>0.13480623107970779</c:v>
                </c:pt>
                <c:pt idx="799" formatCode="General">
                  <c:v>-0.1334456289715068</c:v>
                </c:pt>
                <c:pt idx="800" formatCode="General">
                  <c:v>0.44108705063812415</c:v>
                </c:pt>
                <c:pt idx="801" formatCode="General">
                  <c:v>0.29006215110805234</c:v>
                </c:pt>
                <c:pt idx="802" formatCode="General">
                  <c:v>0.42982506656955632</c:v>
                </c:pt>
                <c:pt idx="803" formatCode="General">
                  <c:v>1.0933839863891992</c:v>
                </c:pt>
                <c:pt idx="804" formatCode="General">
                  <c:v>-3.4212360456045809E-2</c:v>
                </c:pt>
                <c:pt idx="805" formatCode="General">
                  <c:v>0.27784675785175184</c:v>
                </c:pt>
                <c:pt idx="806" formatCode="General">
                  <c:v>0.12189150912665747</c:v>
                </c:pt>
                <c:pt idx="807" formatCode="General">
                  <c:v>0.20464810821387502</c:v>
                </c:pt>
                <c:pt idx="808" formatCode="General">
                  <c:v>0.59744243964376276</c:v>
                </c:pt>
                <c:pt idx="809" formatCode="General">
                  <c:v>0.58957417998490047</c:v>
                </c:pt>
                <c:pt idx="810" formatCode="General">
                  <c:v>0.62621942852118651</c:v>
                </c:pt>
                <c:pt idx="811" formatCode="General">
                  <c:v>0.11223372259614584</c:v>
                </c:pt>
                <c:pt idx="812" formatCode="General">
                  <c:v>0.94994378502218901</c:v>
                </c:pt>
                <c:pt idx="813" formatCode="General">
                  <c:v>0.12480384963426427</c:v>
                </c:pt>
                <c:pt idx="814" formatCode="General">
                  <c:v>0.65980559433461905</c:v>
                </c:pt>
                <c:pt idx="815" formatCode="General">
                  <c:v>0.71273882857294468</c:v>
                </c:pt>
                <c:pt idx="816" formatCode="General">
                  <c:v>0.19708710425218912</c:v>
                </c:pt>
                <c:pt idx="817" formatCode="General">
                  <c:v>1.1281006993107432</c:v>
                </c:pt>
                <c:pt idx="818" formatCode="General">
                  <c:v>0.49800340309269264</c:v>
                </c:pt>
                <c:pt idx="819" formatCode="General">
                  <c:v>0.51605418723166774</c:v>
                </c:pt>
                <c:pt idx="820" formatCode="General">
                  <c:v>0.61434453062194128</c:v>
                </c:pt>
                <c:pt idx="821" formatCode="General">
                  <c:v>0.66932279258123084</c:v>
                </c:pt>
                <c:pt idx="822" formatCode="General">
                  <c:v>0.70138729343285755</c:v>
                </c:pt>
                <c:pt idx="823" formatCode="General">
                  <c:v>0.53243531349426942</c:v>
                </c:pt>
                <c:pt idx="824" formatCode="General">
                  <c:v>0.93606343954337423</c:v>
                </c:pt>
                <c:pt idx="825" formatCode="General">
                  <c:v>0.54690984929260766</c:v>
                </c:pt>
                <c:pt idx="826" formatCode="General">
                  <c:v>0.56256512907296119</c:v>
                </c:pt>
                <c:pt idx="827" formatCode="General">
                  <c:v>-0.1517451598339743</c:v>
                </c:pt>
                <c:pt idx="828" formatCode="General">
                  <c:v>0.72614964145030292</c:v>
                </c:pt>
                <c:pt idx="829" formatCode="General">
                  <c:v>0.94829925045960373</c:v>
                </c:pt>
                <c:pt idx="830" formatCode="General">
                  <c:v>1.0989846544481214</c:v>
                </c:pt>
                <c:pt idx="831" formatCode="General">
                  <c:v>0.26483328925980942</c:v>
                </c:pt>
                <c:pt idx="832" formatCode="General">
                  <c:v>0.82307702380466963</c:v>
                </c:pt>
                <c:pt idx="833" formatCode="General">
                  <c:v>0.43066473441936504</c:v>
                </c:pt>
                <c:pt idx="834" formatCode="General">
                  <c:v>0.277540237054682</c:v>
                </c:pt>
                <c:pt idx="835" formatCode="General">
                  <c:v>1.0901979383374483</c:v>
                </c:pt>
                <c:pt idx="836" formatCode="General">
                  <c:v>-8.7475177291724826E-2</c:v>
                </c:pt>
                <c:pt idx="837" formatCode="General">
                  <c:v>0.78659692979418483</c:v>
                </c:pt>
                <c:pt idx="838" formatCode="General">
                  <c:v>1.1148694038247995</c:v>
                </c:pt>
                <c:pt idx="839" formatCode="General">
                  <c:v>0.45583092849143414</c:v>
                </c:pt>
                <c:pt idx="840" formatCode="General">
                  <c:v>0.33296674832833162</c:v>
                </c:pt>
                <c:pt idx="841" formatCode="General">
                  <c:v>0.75973131571419494</c:v>
                </c:pt>
                <c:pt idx="842" formatCode="General">
                  <c:v>0.40440827288306025</c:v>
                </c:pt>
                <c:pt idx="843" formatCode="General">
                  <c:v>0.27608494870957478</c:v>
                </c:pt>
                <c:pt idx="844" formatCode="General">
                  <c:v>0.86690895619884478</c:v>
                </c:pt>
                <c:pt idx="845" formatCode="General">
                  <c:v>0.57454808810287394</c:v>
                </c:pt>
                <c:pt idx="846" formatCode="General">
                  <c:v>-4.3472294009450074E-4</c:v>
                </c:pt>
                <c:pt idx="847" formatCode="General">
                  <c:v>0.40726183522848025</c:v>
                </c:pt>
                <c:pt idx="848" formatCode="General">
                  <c:v>0.25186853899914463</c:v>
                </c:pt>
                <c:pt idx="849" formatCode="General">
                  <c:v>0.30803779858555025</c:v>
                </c:pt>
                <c:pt idx="850" formatCode="General">
                  <c:v>0.16508498607024857</c:v>
                </c:pt>
                <c:pt idx="851" formatCode="General">
                  <c:v>0.80721236718293032</c:v>
                </c:pt>
                <c:pt idx="852" formatCode="General">
                  <c:v>0.48804782181525763</c:v>
                </c:pt>
                <c:pt idx="853" formatCode="General">
                  <c:v>0.35411069716423182</c:v>
                </c:pt>
                <c:pt idx="854" formatCode="General">
                  <c:v>0.46246692678041457</c:v>
                </c:pt>
                <c:pt idx="855" formatCode="General">
                  <c:v>1.5161922753633759</c:v>
                </c:pt>
                <c:pt idx="856" formatCode="General">
                  <c:v>0.71216947581288759</c:v>
                </c:pt>
                <c:pt idx="857" formatCode="General">
                  <c:v>0.92384180071058752</c:v>
                </c:pt>
                <c:pt idx="858" formatCode="General">
                  <c:v>0.69377664378004633</c:v>
                </c:pt>
                <c:pt idx="859" formatCode="General">
                  <c:v>1.1190272001594812</c:v>
                </c:pt>
                <c:pt idx="860" formatCode="General">
                  <c:v>0.13502118181498834</c:v>
                </c:pt>
                <c:pt idx="861" formatCode="General">
                  <c:v>0.47290265051143843</c:v>
                </c:pt>
                <c:pt idx="862" formatCode="General">
                  <c:v>0.88781520969810135</c:v>
                </c:pt>
                <c:pt idx="863" formatCode="General">
                  <c:v>0.6971238567939424</c:v>
                </c:pt>
                <c:pt idx="864" formatCode="General">
                  <c:v>0.3600625342976298</c:v>
                </c:pt>
                <c:pt idx="865" formatCode="General">
                  <c:v>1.8213965205296039</c:v>
                </c:pt>
                <c:pt idx="866" formatCode="General">
                  <c:v>0.20721458823022998</c:v>
                </c:pt>
                <c:pt idx="867" formatCode="General">
                  <c:v>0.57821741796163373</c:v>
                </c:pt>
                <c:pt idx="868" formatCode="General">
                  <c:v>1.0065338614679695</c:v>
                </c:pt>
                <c:pt idx="869" formatCode="General">
                  <c:v>0.88642306447948849</c:v>
                </c:pt>
                <c:pt idx="870" formatCode="General">
                  <c:v>0.58992879988768854</c:v>
                </c:pt>
                <c:pt idx="871" formatCode="General">
                  <c:v>0.59611630361572576</c:v>
                </c:pt>
                <c:pt idx="872" formatCode="General">
                  <c:v>1.1400551057422665</c:v>
                </c:pt>
                <c:pt idx="873" formatCode="General">
                  <c:v>0.32755445236668401</c:v>
                </c:pt>
                <c:pt idx="874" formatCode="General">
                  <c:v>0.83652527434410395</c:v>
                </c:pt>
                <c:pt idx="875" formatCode="General">
                  <c:v>0.73239762499785366</c:v>
                </c:pt>
                <c:pt idx="876" formatCode="General">
                  <c:v>0.22264893972135247</c:v>
                </c:pt>
                <c:pt idx="877" formatCode="General">
                  <c:v>0.42031926269040776</c:v>
                </c:pt>
                <c:pt idx="878" formatCode="General">
                  <c:v>4.8496251971161808E-3</c:v>
                </c:pt>
                <c:pt idx="879" formatCode="General">
                  <c:v>0.93109531330728812</c:v>
                </c:pt>
                <c:pt idx="880" formatCode="General">
                  <c:v>0.49215219981473268</c:v>
                </c:pt>
                <c:pt idx="881" formatCode="General">
                  <c:v>-5.9020767910280991E-2</c:v>
                </c:pt>
                <c:pt idx="882" formatCode="General">
                  <c:v>0.70679530865627638</c:v>
                </c:pt>
                <c:pt idx="883" formatCode="General">
                  <c:v>0.40329939483913901</c:v>
                </c:pt>
                <c:pt idx="884" formatCode="General">
                  <c:v>0.59523659754942537</c:v>
                </c:pt>
                <c:pt idx="885" formatCode="General">
                  <c:v>0.15141143992558526</c:v>
                </c:pt>
                <c:pt idx="886" formatCode="General">
                  <c:v>0.57996429036155961</c:v>
                </c:pt>
                <c:pt idx="887" formatCode="General">
                  <c:v>0.16374020546053214</c:v>
                </c:pt>
                <c:pt idx="888" formatCode="General">
                  <c:v>0.62991555622060225</c:v>
                </c:pt>
                <c:pt idx="889" formatCode="General">
                  <c:v>7.8906718425008515E-2</c:v>
                </c:pt>
                <c:pt idx="890" formatCode="General">
                  <c:v>0.51275001312508661</c:v>
                </c:pt>
                <c:pt idx="891" formatCode="General">
                  <c:v>0.40934013632784949</c:v>
                </c:pt>
                <c:pt idx="892" formatCode="General">
                  <c:v>0.22675437576977275</c:v>
                </c:pt>
                <c:pt idx="893" formatCode="General">
                  <c:v>1.3392148050144104</c:v>
                </c:pt>
                <c:pt idx="894" formatCode="General">
                  <c:v>0.32925034539146369</c:v>
                </c:pt>
                <c:pt idx="895" formatCode="General">
                  <c:v>1.0008060716816205</c:v>
                </c:pt>
                <c:pt idx="896" formatCode="General">
                  <c:v>0.27669556813912244</c:v>
                </c:pt>
                <c:pt idx="897" formatCode="General">
                  <c:v>1.1000946707785291</c:v>
                </c:pt>
                <c:pt idx="898" formatCode="General">
                  <c:v>0.37846514006969212</c:v>
                </c:pt>
                <c:pt idx="899" formatCode="General">
                  <c:v>0.5690181090458033</c:v>
                </c:pt>
                <c:pt idx="900" formatCode="General">
                  <c:v>0.35396710936024167</c:v>
                </c:pt>
                <c:pt idx="901" formatCode="General">
                  <c:v>0.51234405694180341</c:v>
                </c:pt>
                <c:pt idx="902" formatCode="General">
                  <c:v>1.2958736441313838</c:v>
                </c:pt>
                <c:pt idx="903" formatCode="General">
                  <c:v>0.67650144458227468</c:v>
                </c:pt>
                <c:pt idx="904" formatCode="General">
                  <c:v>0.99086088369441427</c:v>
                </c:pt>
                <c:pt idx="905" formatCode="General">
                  <c:v>0.28287950160943276</c:v>
                </c:pt>
                <c:pt idx="906" formatCode="General">
                  <c:v>0.67785475594273081</c:v>
                </c:pt>
                <c:pt idx="907" formatCode="General">
                  <c:v>0.35947159179485677</c:v>
                </c:pt>
                <c:pt idx="908" formatCode="General">
                  <c:v>0.22085650378824506</c:v>
                </c:pt>
                <c:pt idx="909" formatCode="General">
                  <c:v>7.144580887573615E-2</c:v>
                </c:pt>
                <c:pt idx="910" formatCode="General">
                  <c:v>0.6302830404709856</c:v>
                </c:pt>
                <c:pt idx="911" formatCode="General">
                  <c:v>0.59486950592771715</c:v>
                </c:pt>
                <c:pt idx="912" formatCode="General">
                  <c:v>0.55003489583886922</c:v>
                </c:pt>
                <c:pt idx="913" formatCode="General">
                  <c:v>0.56987845367587697</c:v>
                </c:pt>
                <c:pt idx="914" formatCode="General">
                  <c:v>1.0873803295211086</c:v>
                </c:pt>
                <c:pt idx="915" formatCode="General">
                  <c:v>0.21450313584099012</c:v>
                </c:pt>
                <c:pt idx="916" formatCode="General">
                  <c:v>0.31378454907181164</c:v>
                </c:pt>
                <c:pt idx="917" formatCode="General">
                  <c:v>0.43152889684400719</c:v>
                </c:pt>
                <c:pt idx="918" formatCode="General">
                  <c:v>0.55037082822272554</c:v>
                </c:pt>
                <c:pt idx="919" formatCode="General">
                  <c:v>0.28291926198448558</c:v>
                </c:pt>
                <c:pt idx="920" formatCode="General">
                  <c:v>0.3401015423263053</c:v>
                </c:pt>
                <c:pt idx="921" formatCode="General">
                  <c:v>0.46872716852231378</c:v>
                </c:pt>
                <c:pt idx="922" formatCode="General">
                  <c:v>0.77210941582099735</c:v>
                </c:pt>
                <c:pt idx="923" formatCode="General">
                  <c:v>0.54974087938422667</c:v>
                </c:pt>
                <c:pt idx="924" formatCode="General">
                  <c:v>0.58427103799529567</c:v>
                </c:pt>
                <c:pt idx="925" formatCode="General">
                  <c:v>0.46731936474529567</c:v>
                </c:pt>
                <c:pt idx="926" formatCode="General">
                  <c:v>0.16744430505459929</c:v>
                </c:pt>
                <c:pt idx="927" formatCode="General">
                  <c:v>-0.17048243910644922</c:v>
                </c:pt>
                <c:pt idx="928" formatCode="General">
                  <c:v>0.37057862042750367</c:v>
                </c:pt>
                <c:pt idx="929" formatCode="General">
                  <c:v>0.54697378875950065</c:v>
                </c:pt>
                <c:pt idx="930" formatCode="General">
                  <c:v>0.35172026570290216</c:v>
                </c:pt>
                <c:pt idx="931" formatCode="General">
                  <c:v>0.53210631567014777</c:v>
                </c:pt>
                <c:pt idx="932" formatCode="General">
                  <c:v>0.5933887686832251</c:v>
                </c:pt>
                <c:pt idx="933" formatCode="General">
                  <c:v>0.56932807772290606</c:v>
                </c:pt>
                <c:pt idx="934" formatCode="General">
                  <c:v>0.75300212116653753</c:v>
                </c:pt>
                <c:pt idx="935" formatCode="General">
                  <c:v>0.383819836246722</c:v>
                </c:pt>
                <c:pt idx="936" formatCode="General">
                  <c:v>0.38368628265271343</c:v>
                </c:pt>
                <c:pt idx="937" formatCode="General">
                  <c:v>0.95217018041101209</c:v>
                </c:pt>
                <c:pt idx="938" formatCode="General">
                  <c:v>0.19990519437481535</c:v>
                </c:pt>
                <c:pt idx="939" formatCode="General">
                  <c:v>0.58521430760781179</c:v>
                </c:pt>
                <c:pt idx="940" formatCode="General">
                  <c:v>0.19637888253909219</c:v>
                </c:pt>
                <c:pt idx="941" formatCode="General">
                  <c:v>0.28963391587783205</c:v>
                </c:pt>
                <c:pt idx="942" formatCode="General">
                  <c:v>1.3085686600339064</c:v>
                </c:pt>
                <c:pt idx="943" formatCode="General">
                  <c:v>0.89063708761430194</c:v>
                </c:pt>
                <c:pt idx="944" formatCode="General">
                  <c:v>0.3136516700737193</c:v>
                </c:pt>
                <c:pt idx="945" formatCode="General">
                  <c:v>0.41071639169693752</c:v>
                </c:pt>
                <c:pt idx="946" formatCode="General">
                  <c:v>-8.9754011183076354E-3</c:v>
                </c:pt>
                <c:pt idx="947" formatCode="General">
                  <c:v>0.21302005690940329</c:v>
                </c:pt>
                <c:pt idx="948" formatCode="General">
                  <c:v>0.44362668323857912</c:v>
                </c:pt>
                <c:pt idx="949" formatCode="General">
                  <c:v>7.5353729880411557E-2</c:v>
                </c:pt>
                <c:pt idx="950" formatCode="General">
                  <c:v>0.86834882516847123</c:v>
                </c:pt>
                <c:pt idx="951" formatCode="General">
                  <c:v>0.35947985033841645</c:v>
                </c:pt>
                <c:pt idx="952" formatCode="General">
                  <c:v>0.50414769368930556</c:v>
                </c:pt>
                <c:pt idx="953" formatCode="General">
                  <c:v>1.0595187416011282</c:v>
                </c:pt>
                <c:pt idx="954" formatCode="General">
                  <c:v>2.7319208400092831E-2</c:v>
                </c:pt>
                <c:pt idx="955" formatCode="General">
                  <c:v>0.5422344621475147</c:v>
                </c:pt>
                <c:pt idx="956" formatCode="General">
                  <c:v>0.43234490727099106</c:v>
                </c:pt>
                <c:pt idx="957" formatCode="General">
                  <c:v>-1.0195610882359984E-2</c:v>
                </c:pt>
                <c:pt idx="958" formatCode="General">
                  <c:v>0.89780960152982492</c:v>
                </c:pt>
                <c:pt idx="959" formatCode="General">
                  <c:v>0.28980813197378708</c:v>
                </c:pt>
                <c:pt idx="960" formatCode="General">
                  <c:v>0.52326559264864325</c:v>
                </c:pt>
                <c:pt idx="961" formatCode="General">
                  <c:v>0.89587620000109369</c:v>
                </c:pt>
                <c:pt idx="962" formatCode="General">
                  <c:v>1.342752444772175</c:v>
                </c:pt>
                <c:pt idx="963" formatCode="General">
                  <c:v>0.67143194130405803</c:v>
                </c:pt>
                <c:pt idx="964" formatCode="General">
                  <c:v>0.23359609820266836</c:v>
                </c:pt>
                <c:pt idx="965" formatCode="General">
                  <c:v>0.30101613233957669</c:v>
                </c:pt>
                <c:pt idx="966" formatCode="General">
                  <c:v>-0.10761721112210698</c:v>
                </c:pt>
                <c:pt idx="967" formatCode="General">
                  <c:v>0.41671537074143195</c:v>
                </c:pt>
                <c:pt idx="968" formatCode="General">
                  <c:v>0.51833995352231821</c:v>
                </c:pt>
                <c:pt idx="969" formatCode="General">
                  <c:v>-4.0964967605662039E-2</c:v>
                </c:pt>
                <c:pt idx="970" formatCode="General">
                  <c:v>0.65358316160039931</c:v>
                </c:pt>
                <c:pt idx="971" formatCode="General">
                  <c:v>0.69193118654939745</c:v>
                </c:pt>
                <c:pt idx="972" formatCode="General">
                  <c:v>0.88094901929007796</c:v>
                </c:pt>
                <c:pt idx="973" formatCode="General">
                  <c:v>0.61328821453284799</c:v>
                </c:pt>
                <c:pt idx="974" formatCode="General">
                  <c:v>0.2339427990814662</c:v>
                </c:pt>
                <c:pt idx="975" formatCode="General">
                  <c:v>1.1577084096688535</c:v>
                </c:pt>
                <c:pt idx="976" formatCode="General">
                  <c:v>0.16102843133794797</c:v>
                </c:pt>
                <c:pt idx="977" formatCode="General">
                  <c:v>0.3525070188151096</c:v>
                </c:pt>
                <c:pt idx="978" formatCode="General">
                  <c:v>0.24503720624637659</c:v>
                </c:pt>
                <c:pt idx="979" formatCode="General">
                  <c:v>0.59795446451366085</c:v>
                </c:pt>
                <c:pt idx="980" formatCode="General">
                  <c:v>8.2836816028403426E-2</c:v>
                </c:pt>
                <c:pt idx="981" formatCode="General">
                  <c:v>1.2011452541022676</c:v>
                </c:pt>
                <c:pt idx="982" formatCode="General">
                  <c:v>0.56198920929942997</c:v>
                </c:pt>
                <c:pt idx="983" formatCode="General">
                  <c:v>0.46088675297510895</c:v>
                </c:pt>
                <c:pt idx="984" formatCode="General">
                  <c:v>0.62049763313342776</c:v>
                </c:pt>
                <c:pt idx="985" formatCode="General">
                  <c:v>0.70375142761677245</c:v>
                </c:pt>
                <c:pt idx="986" formatCode="General">
                  <c:v>0.61228338089340051</c:v>
                </c:pt>
                <c:pt idx="987" formatCode="General">
                  <c:v>0.81911624186887666</c:v>
                </c:pt>
                <c:pt idx="988" formatCode="General">
                  <c:v>0.50996824302820942</c:v>
                </c:pt>
                <c:pt idx="989" formatCode="General">
                  <c:v>0.15270703760135218</c:v>
                </c:pt>
                <c:pt idx="990" formatCode="General">
                  <c:v>9.3865936010160023E-2</c:v>
                </c:pt>
                <c:pt idx="991" formatCode="General">
                  <c:v>1.2939585470942092</c:v>
                </c:pt>
                <c:pt idx="992" formatCode="General">
                  <c:v>0.81747044949166492</c:v>
                </c:pt>
                <c:pt idx="993" formatCode="General">
                  <c:v>0.47983704337596023</c:v>
                </c:pt>
                <c:pt idx="994" formatCode="General">
                  <c:v>0.46360376480424281</c:v>
                </c:pt>
                <c:pt idx="995" formatCode="General">
                  <c:v>0.98886589886741172</c:v>
                </c:pt>
                <c:pt idx="996" formatCode="General">
                  <c:v>0.82139357238674282</c:v>
                </c:pt>
                <c:pt idx="997" formatCode="General">
                  <c:v>0.58304533701043737</c:v>
                </c:pt>
                <c:pt idx="998" formatCode="General">
                  <c:v>0.31721448900712601</c:v>
                </c:pt>
                <c:pt idx="999" formatCode="General">
                  <c:v>0.52273191044663303</c:v>
                </c:pt>
                <c:pt idx="1000" formatCode="General">
                  <c:v>0.30250460180240246</c:v>
                </c:pt>
              </c:numCache>
            </c:numRef>
          </c:xVal>
          <c:yVal>
            <c:numRef>
              <c:f>Parameter!$F$125:$F$1125</c:f>
              <c:numCache>
                <c:formatCode>0.00</c:formatCode>
                <c:ptCount val="1001"/>
                <c:pt idx="0">
                  <c:v>8666.6026338059637</c:v>
                </c:pt>
                <c:pt idx="1">
                  <c:v>8868.4926590949235</c:v>
                </c:pt>
                <c:pt idx="2">
                  <c:v>8955.2646452092595</c:v>
                </c:pt>
                <c:pt idx="3" formatCode="0">
                  <c:v>5166.151564488966</c:v>
                </c:pt>
                <c:pt idx="4" formatCode="General">
                  <c:v>7022.3320163752669</c:v>
                </c:pt>
                <c:pt idx="5" formatCode="General">
                  <c:v>6663.9212757776058</c:v>
                </c:pt>
                <c:pt idx="6" formatCode="General">
                  <c:v>16351.139408713072</c:v>
                </c:pt>
                <c:pt idx="7" formatCode="General">
                  <c:v>9373.036665287209</c:v>
                </c:pt>
                <c:pt idx="8" formatCode="General">
                  <c:v>8240.8674505954423</c:v>
                </c:pt>
                <c:pt idx="9" formatCode="General">
                  <c:v>5597.495471495673</c:v>
                </c:pt>
                <c:pt idx="10" formatCode="General">
                  <c:v>12343.3371138079</c:v>
                </c:pt>
                <c:pt idx="11" formatCode="General">
                  <c:v>4550.4785880861673</c:v>
                </c:pt>
                <c:pt idx="12" formatCode="General">
                  <c:v>10016.948868835874</c:v>
                </c:pt>
                <c:pt idx="13" formatCode="General">
                  <c:v>5808.8604881044994</c:v>
                </c:pt>
                <c:pt idx="14" formatCode="General">
                  <c:v>10525.410997066381</c:v>
                </c:pt>
                <c:pt idx="15" formatCode="General">
                  <c:v>10591.791698243705</c:v>
                </c:pt>
                <c:pt idx="16" formatCode="General">
                  <c:v>4057.2205588244233</c:v>
                </c:pt>
                <c:pt idx="17" formatCode="General">
                  <c:v>8907.0462583147073</c:v>
                </c:pt>
                <c:pt idx="18" formatCode="General">
                  <c:v>16721.776100097908</c:v>
                </c:pt>
                <c:pt idx="19" formatCode="General">
                  <c:v>8583.7918383805609</c:v>
                </c:pt>
                <c:pt idx="20" formatCode="General">
                  <c:v>9004.4746738956364</c:v>
                </c:pt>
                <c:pt idx="21" formatCode="General">
                  <c:v>9336.5137543946148</c:v>
                </c:pt>
                <c:pt idx="22" formatCode="General">
                  <c:v>9933.5345112285449</c:v>
                </c:pt>
                <c:pt idx="23" formatCode="General">
                  <c:v>6049.1316124770328</c:v>
                </c:pt>
                <c:pt idx="24" formatCode="General">
                  <c:v>12622.993950731263</c:v>
                </c:pt>
                <c:pt idx="25" formatCode="General">
                  <c:v>12299.504826990347</c:v>
                </c:pt>
                <c:pt idx="26" formatCode="General">
                  <c:v>8772.1712645814187</c:v>
                </c:pt>
                <c:pt idx="27" formatCode="General">
                  <c:v>11376.383842355041</c:v>
                </c:pt>
                <c:pt idx="28" formatCode="General">
                  <c:v>9418.8217965949425</c:v>
                </c:pt>
                <c:pt idx="29" formatCode="General">
                  <c:v>18625.090894010376</c:v>
                </c:pt>
                <c:pt idx="30" formatCode="General">
                  <c:v>10805.206308041603</c:v>
                </c:pt>
                <c:pt idx="31" formatCode="General">
                  <c:v>8348.0217660845028</c:v>
                </c:pt>
                <c:pt idx="32" formatCode="General">
                  <c:v>7681.0411958926434</c:v>
                </c:pt>
                <c:pt idx="33" formatCode="General">
                  <c:v>10073.146078445441</c:v>
                </c:pt>
                <c:pt idx="34" formatCode="General">
                  <c:v>7984.0689423915428</c:v>
                </c:pt>
                <c:pt idx="35" formatCode="General">
                  <c:v>8527.0046620798694</c:v>
                </c:pt>
                <c:pt idx="36" formatCode="General">
                  <c:v>14292.082401894437</c:v>
                </c:pt>
                <c:pt idx="37" formatCode="General">
                  <c:v>11071.023672463096</c:v>
                </c:pt>
                <c:pt idx="38" formatCode="General">
                  <c:v>9293.891096597652</c:v>
                </c:pt>
                <c:pt idx="39" formatCode="General">
                  <c:v>6495.9893100627833</c:v>
                </c:pt>
                <c:pt idx="40" formatCode="General">
                  <c:v>6588.2631941445634</c:v>
                </c:pt>
                <c:pt idx="41" formatCode="General">
                  <c:v>10821.505607816129</c:v>
                </c:pt>
                <c:pt idx="42" formatCode="General">
                  <c:v>8857.8399632321198</c:v>
                </c:pt>
                <c:pt idx="43" formatCode="General">
                  <c:v>10702.163831848175</c:v>
                </c:pt>
                <c:pt idx="44" formatCode="General">
                  <c:v>11948.789136111218</c:v>
                </c:pt>
                <c:pt idx="45" formatCode="General">
                  <c:v>13529.87760414488</c:v>
                </c:pt>
                <c:pt idx="46" formatCode="General">
                  <c:v>11631.725426579025</c:v>
                </c:pt>
                <c:pt idx="47" formatCode="General">
                  <c:v>12187.842446777626</c:v>
                </c:pt>
                <c:pt idx="48" formatCode="General">
                  <c:v>8045.193080977182</c:v>
                </c:pt>
                <c:pt idx="49" formatCode="General">
                  <c:v>10095.916686027023</c:v>
                </c:pt>
                <c:pt idx="50" formatCode="General">
                  <c:v>9955.2078819315393</c:v>
                </c:pt>
                <c:pt idx="51" formatCode="General">
                  <c:v>10255.55968397069</c:v>
                </c:pt>
                <c:pt idx="52" formatCode="General">
                  <c:v>7110.0480208733679</c:v>
                </c:pt>
                <c:pt idx="53" formatCode="General">
                  <c:v>11305.901653779412</c:v>
                </c:pt>
                <c:pt idx="54" formatCode="General">
                  <c:v>7580.5402688382292</c:v>
                </c:pt>
                <c:pt idx="55" formatCode="General">
                  <c:v>21355.956577130702</c:v>
                </c:pt>
                <c:pt idx="56" formatCode="General">
                  <c:v>6439.3523174619168</c:v>
                </c:pt>
                <c:pt idx="57" formatCode="General">
                  <c:v>7492.1031965835118</c:v>
                </c:pt>
                <c:pt idx="58" formatCode="General">
                  <c:v>12404.401529827144</c:v>
                </c:pt>
                <c:pt idx="59" formatCode="General">
                  <c:v>13701.832181627766</c:v>
                </c:pt>
                <c:pt idx="60" formatCode="General">
                  <c:v>9300.0408049928992</c:v>
                </c:pt>
                <c:pt idx="61" formatCode="General">
                  <c:v>9255.2806105331183</c:v>
                </c:pt>
                <c:pt idx="62" formatCode="General">
                  <c:v>16839.124387922384</c:v>
                </c:pt>
                <c:pt idx="63" formatCode="General">
                  <c:v>9615.7713681649366</c:v>
                </c:pt>
                <c:pt idx="64" formatCode="General">
                  <c:v>7514.4370068393473</c:v>
                </c:pt>
                <c:pt idx="65" formatCode="General">
                  <c:v>7230.5016655336694</c:v>
                </c:pt>
                <c:pt idx="66" formatCode="General">
                  <c:v>10081.780038766386</c:v>
                </c:pt>
                <c:pt idx="67" formatCode="General">
                  <c:v>10718.72029112014</c:v>
                </c:pt>
                <c:pt idx="68" formatCode="General">
                  <c:v>16130.961886827012</c:v>
                </c:pt>
                <c:pt idx="69" formatCode="General">
                  <c:v>6444.9109321450869</c:v>
                </c:pt>
                <c:pt idx="70" formatCode="General">
                  <c:v>12684.790051399268</c:v>
                </c:pt>
                <c:pt idx="71" formatCode="General">
                  <c:v>7092.2598054664613</c:v>
                </c:pt>
                <c:pt idx="72" formatCode="General">
                  <c:v>9862.3358250719903</c:v>
                </c:pt>
                <c:pt idx="73" formatCode="General">
                  <c:v>7775.4095545407763</c:v>
                </c:pt>
                <c:pt idx="74" formatCode="General">
                  <c:v>17919.400379748004</c:v>
                </c:pt>
                <c:pt idx="75" formatCode="General">
                  <c:v>16445.885939862335</c:v>
                </c:pt>
                <c:pt idx="76" formatCode="General">
                  <c:v>15440.779950513124</c:v>
                </c:pt>
                <c:pt idx="77" formatCode="General">
                  <c:v>15144.621972591711</c:v>
                </c:pt>
                <c:pt idx="78" formatCode="General">
                  <c:v>12476.563766590811</c:v>
                </c:pt>
                <c:pt idx="79" formatCode="General">
                  <c:v>9842.0767396386273</c:v>
                </c:pt>
                <c:pt idx="80" formatCode="General">
                  <c:v>10191.080427548732</c:v>
                </c:pt>
                <c:pt idx="81" formatCode="General">
                  <c:v>8523.4399045342725</c:v>
                </c:pt>
                <c:pt idx="82" formatCode="General">
                  <c:v>12423.067537977495</c:v>
                </c:pt>
                <c:pt idx="83" formatCode="General">
                  <c:v>13828.558775986792</c:v>
                </c:pt>
                <c:pt idx="84" formatCode="General">
                  <c:v>10260.35999501207</c:v>
                </c:pt>
                <c:pt idx="85" formatCode="General">
                  <c:v>7532.5387096155728</c:v>
                </c:pt>
                <c:pt idx="86" formatCode="General">
                  <c:v>10858.78507692327</c:v>
                </c:pt>
                <c:pt idx="87" formatCode="General">
                  <c:v>5843.9063280640949</c:v>
                </c:pt>
                <c:pt idx="88" formatCode="General">
                  <c:v>15304.488637477085</c:v>
                </c:pt>
                <c:pt idx="89" formatCode="General">
                  <c:v>6949.5791244646571</c:v>
                </c:pt>
                <c:pt idx="90" formatCode="General">
                  <c:v>10041.026254234201</c:v>
                </c:pt>
                <c:pt idx="91" formatCode="General">
                  <c:v>10833.805364165684</c:v>
                </c:pt>
                <c:pt idx="92" formatCode="General">
                  <c:v>6848.7304090525122</c:v>
                </c:pt>
                <c:pt idx="93" formatCode="General">
                  <c:v>15215.407336172953</c:v>
                </c:pt>
                <c:pt idx="94" formatCode="General">
                  <c:v>8344.2565375308186</c:v>
                </c:pt>
                <c:pt idx="95" formatCode="General">
                  <c:v>10824.597516752221</c:v>
                </c:pt>
                <c:pt idx="96" formatCode="General">
                  <c:v>4261.9402759185814</c:v>
                </c:pt>
                <c:pt idx="97" formatCode="General">
                  <c:v>7184.8250941974838</c:v>
                </c:pt>
                <c:pt idx="98" formatCode="General">
                  <c:v>7170.3710894509131</c:v>
                </c:pt>
                <c:pt idx="99" formatCode="General">
                  <c:v>8667.078597228694</c:v>
                </c:pt>
                <c:pt idx="100" formatCode="General">
                  <c:v>9269.3752913176831</c:v>
                </c:pt>
                <c:pt idx="101" formatCode="General">
                  <c:v>8094.8509235605579</c:v>
                </c:pt>
                <c:pt idx="102" formatCode="General">
                  <c:v>10977.134970099723</c:v>
                </c:pt>
                <c:pt idx="103" formatCode="General">
                  <c:v>6912.4642817073327</c:v>
                </c:pt>
                <c:pt idx="104" formatCode="General">
                  <c:v>9333.725533894336</c:v>
                </c:pt>
                <c:pt idx="105" formatCode="General">
                  <c:v>7886.8418814040324</c:v>
                </c:pt>
                <c:pt idx="106" formatCode="General">
                  <c:v>14614.785746908463</c:v>
                </c:pt>
                <c:pt idx="107" formatCode="General">
                  <c:v>12249.688925402803</c:v>
                </c:pt>
                <c:pt idx="108" formatCode="General">
                  <c:v>13670.075658459506</c:v>
                </c:pt>
                <c:pt idx="109" formatCode="General">
                  <c:v>8155.092097657307</c:v>
                </c:pt>
                <c:pt idx="110" formatCode="General">
                  <c:v>7180.1943175726719</c:v>
                </c:pt>
                <c:pt idx="111" formatCode="General">
                  <c:v>9256.1962198722249</c:v>
                </c:pt>
                <c:pt idx="112" formatCode="General">
                  <c:v>5594.4613141621703</c:v>
                </c:pt>
                <c:pt idx="113" formatCode="General">
                  <c:v>9731.2417342890149</c:v>
                </c:pt>
                <c:pt idx="114" formatCode="General">
                  <c:v>10809.327743019834</c:v>
                </c:pt>
                <c:pt idx="115" formatCode="General">
                  <c:v>10475.867343725029</c:v>
                </c:pt>
                <c:pt idx="116" formatCode="General">
                  <c:v>5839.1517513913113</c:v>
                </c:pt>
                <c:pt idx="117" formatCode="General">
                  <c:v>7256.8154865700235</c:v>
                </c:pt>
                <c:pt idx="118" formatCode="General">
                  <c:v>10152.745383388428</c:v>
                </c:pt>
                <c:pt idx="119" formatCode="General">
                  <c:v>7437.7592611608616</c:v>
                </c:pt>
                <c:pt idx="120" formatCode="General">
                  <c:v>9482.9638036142787</c:v>
                </c:pt>
                <c:pt idx="121" formatCode="General">
                  <c:v>4581.1169601141191</c:v>
                </c:pt>
                <c:pt idx="122" formatCode="General">
                  <c:v>13610.21374968656</c:v>
                </c:pt>
                <c:pt idx="123" formatCode="General">
                  <c:v>6880.24567022265</c:v>
                </c:pt>
                <c:pt idx="124" formatCode="General">
                  <c:v>9026.6880578988785</c:v>
                </c:pt>
                <c:pt idx="125" formatCode="General">
                  <c:v>10109.051530788332</c:v>
                </c:pt>
                <c:pt idx="126" formatCode="General">
                  <c:v>12533.846811082351</c:v>
                </c:pt>
                <c:pt idx="127" formatCode="General">
                  <c:v>7040.6089442715038</c:v>
                </c:pt>
                <c:pt idx="128" formatCode="General">
                  <c:v>6541.6069277560018</c:v>
                </c:pt>
                <c:pt idx="129" formatCode="General">
                  <c:v>8480.5980201682869</c:v>
                </c:pt>
                <c:pt idx="130" formatCode="General">
                  <c:v>8363.1740629874294</c:v>
                </c:pt>
                <c:pt idx="131" formatCode="General">
                  <c:v>8883.0236697393539</c:v>
                </c:pt>
                <c:pt idx="132" formatCode="General">
                  <c:v>10079.629574055081</c:v>
                </c:pt>
                <c:pt idx="133" formatCode="General">
                  <c:v>10468.170760162615</c:v>
                </c:pt>
                <c:pt idx="134" formatCode="General">
                  <c:v>8067.9987143348189</c:v>
                </c:pt>
                <c:pt idx="135" formatCode="General">
                  <c:v>9753.7434872463582</c:v>
                </c:pt>
                <c:pt idx="136" formatCode="General">
                  <c:v>25312.201776170979</c:v>
                </c:pt>
                <c:pt idx="137" formatCode="General">
                  <c:v>4286.8109705070074</c:v>
                </c:pt>
                <c:pt idx="138" formatCode="General">
                  <c:v>8873.2179241851736</c:v>
                </c:pt>
                <c:pt idx="139" formatCode="General">
                  <c:v>11257.440307198332</c:v>
                </c:pt>
                <c:pt idx="140" formatCode="General">
                  <c:v>6400.4678673746785</c:v>
                </c:pt>
                <c:pt idx="141" formatCode="General">
                  <c:v>9185.4023080965544</c:v>
                </c:pt>
                <c:pt idx="142" formatCode="General">
                  <c:v>8498.0386578037906</c:v>
                </c:pt>
                <c:pt idx="143" formatCode="General">
                  <c:v>11465.811835561435</c:v>
                </c:pt>
                <c:pt idx="144" formatCode="General">
                  <c:v>13009.784248271442</c:v>
                </c:pt>
                <c:pt idx="145" formatCode="General">
                  <c:v>7082.3783746725767</c:v>
                </c:pt>
                <c:pt idx="146" formatCode="General">
                  <c:v>16358.557721867099</c:v>
                </c:pt>
                <c:pt idx="147" formatCode="General">
                  <c:v>3521.6703283528313</c:v>
                </c:pt>
                <c:pt idx="148" formatCode="General">
                  <c:v>11380.236616583308</c:v>
                </c:pt>
                <c:pt idx="149" formatCode="General">
                  <c:v>8257.8177720827189</c:v>
                </c:pt>
                <c:pt idx="150" formatCode="General">
                  <c:v>10640.499028586204</c:v>
                </c:pt>
                <c:pt idx="151" formatCode="General">
                  <c:v>8935.3873396016788</c:v>
                </c:pt>
                <c:pt idx="152" formatCode="General">
                  <c:v>6664.8311082814644</c:v>
                </c:pt>
                <c:pt idx="153" formatCode="General">
                  <c:v>11514.489673921182</c:v>
                </c:pt>
                <c:pt idx="154" formatCode="General">
                  <c:v>5742.3921060838038</c:v>
                </c:pt>
                <c:pt idx="155" formatCode="General">
                  <c:v>21755.045044530889</c:v>
                </c:pt>
                <c:pt idx="156" formatCode="General">
                  <c:v>8205.919313369759</c:v>
                </c:pt>
                <c:pt idx="157" formatCode="General">
                  <c:v>10404.841990381097</c:v>
                </c:pt>
                <c:pt idx="158" formatCode="General">
                  <c:v>9052.3650438879486</c:v>
                </c:pt>
                <c:pt idx="159" formatCode="General">
                  <c:v>8107.2385927338237</c:v>
                </c:pt>
                <c:pt idx="160" formatCode="General">
                  <c:v>2725.399366895721</c:v>
                </c:pt>
                <c:pt idx="161" formatCode="General">
                  <c:v>8822.7777200135388</c:v>
                </c:pt>
                <c:pt idx="162" formatCode="General">
                  <c:v>7097.7476846909376</c:v>
                </c:pt>
                <c:pt idx="163" formatCode="General">
                  <c:v>6559.7384745983345</c:v>
                </c:pt>
                <c:pt idx="164" formatCode="General">
                  <c:v>4581.3232267983385</c:v>
                </c:pt>
                <c:pt idx="165" formatCode="General">
                  <c:v>13910.98092741931</c:v>
                </c:pt>
                <c:pt idx="166" formatCode="General">
                  <c:v>13232.807039772484</c:v>
                </c:pt>
                <c:pt idx="167" formatCode="General">
                  <c:v>6769.8219682666731</c:v>
                </c:pt>
                <c:pt idx="168" formatCode="General">
                  <c:v>12876.919564099024</c:v>
                </c:pt>
                <c:pt idx="169" formatCode="General">
                  <c:v>4873.1114219379888</c:v>
                </c:pt>
                <c:pt idx="170" formatCode="General">
                  <c:v>11141.760324892144</c:v>
                </c:pt>
                <c:pt idx="171" formatCode="General">
                  <c:v>6431.6770941799405</c:v>
                </c:pt>
                <c:pt idx="172" formatCode="General">
                  <c:v>8345.0421377321909</c:v>
                </c:pt>
                <c:pt idx="173" formatCode="General">
                  <c:v>8326.5813383258446</c:v>
                </c:pt>
                <c:pt idx="174" formatCode="General">
                  <c:v>8686.2282404787675</c:v>
                </c:pt>
                <c:pt idx="175" formatCode="General">
                  <c:v>10837.499467629734</c:v>
                </c:pt>
                <c:pt idx="176" formatCode="General">
                  <c:v>5138.0802082263544</c:v>
                </c:pt>
                <c:pt idx="177" formatCode="General">
                  <c:v>3072.8959466467895</c:v>
                </c:pt>
                <c:pt idx="178" formatCode="General">
                  <c:v>22327.212067360277</c:v>
                </c:pt>
                <c:pt idx="179" formatCode="General">
                  <c:v>9151.62790903725</c:v>
                </c:pt>
                <c:pt idx="180" formatCode="General">
                  <c:v>4317.75795672196</c:v>
                </c:pt>
                <c:pt idx="181" formatCode="General">
                  <c:v>10642.374894179422</c:v>
                </c:pt>
                <c:pt idx="182" formatCode="General">
                  <c:v>10084.659067946151</c:v>
                </c:pt>
                <c:pt idx="183" formatCode="General">
                  <c:v>11428.768967867829</c:v>
                </c:pt>
                <c:pt idx="184" formatCode="General">
                  <c:v>6767.4704974421329</c:v>
                </c:pt>
                <c:pt idx="185" formatCode="General">
                  <c:v>5468.45114403754</c:v>
                </c:pt>
                <c:pt idx="186" formatCode="General">
                  <c:v>8953.303685442017</c:v>
                </c:pt>
                <c:pt idx="187" formatCode="General">
                  <c:v>11405.236231440746</c:v>
                </c:pt>
                <c:pt idx="188" formatCode="General">
                  <c:v>7383.5136757214277</c:v>
                </c:pt>
                <c:pt idx="189" formatCode="General">
                  <c:v>8419.6181088061494</c:v>
                </c:pt>
                <c:pt idx="190" formatCode="General">
                  <c:v>8410.8043317816137</c:v>
                </c:pt>
                <c:pt idx="191" formatCode="General">
                  <c:v>14219.102260866584</c:v>
                </c:pt>
                <c:pt idx="192" formatCode="General">
                  <c:v>6055.660923557627</c:v>
                </c:pt>
                <c:pt idx="193" formatCode="General">
                  <c:v>11059.971534841583</c:v>
                </c:pt>
                <c:pt idx="194" formatCode="General">
                  <c:v>7690.5183409525525</c:v>
                </c:pt>
                <c:pt idx="195" formatCode="General">
                  <c:v>3794.8293532136904</c:v>
                </c:pt>
                <c:pt idx="196" formatCode="General">
                  <c:v>11721.075100225244</c:v>
                </c:pt>
                <c:pt idx="197" formatCode="General">
                  <c:v>7998.9463064815609</c:v>
                </c:pt>
                <c:pt idx="198" formatCode="General">
                  <c:v>6549.9297939289154</c:v>
                </c:pt>
                <c:pt idx="199" formatCode="General">
                  <c:v>12126.517705496968</c:v>
                </c:pt>
                <c:pt idx="200" formatCode="General">
                  <c:v>7540.929999006089</c:v>
                </c:pt>
                <c:pt idx="201" formatCode="General">
                  <c:v>7291.995095138027</c:v>
                </c:pt>
                <c:pt idx="202" formatCode="General">
                  <c:v>10800.533278772382</c:v>
                </c:pt>
                <c:pt idx="203" formatCode="General">
                  <c:v>12476.998180335222</c:v>
                </c:pt>
                <c:pt idx="204" formatCode="General">
                  <c:v>8330.28890384019</c:v>
                </c:pt>
                <c:pt idx="205" formatCode="General">
                  <c:v>3896.5322663173774</c:v>
                </c:pt>
                <c:pt idx="206" formatCode="General">
                  <c:v>10873.805581305924</c:v>
                </c:pt>
                <c:pt idx="207" formatCode="General">
                  <c:v>8780.2320750298277</c:v>
                </c:pt>
                <c:pt idx="208" formatCode="General">
                  <c:v>13714.985432308995</c:v>
                </c:pt>
                <c:pt idx="209" formatCode="General">
                  <c:v>13029.054801169348</c:v>
                </c:pt>
                <c:pt idx="210" formatCode="General">
                  <c:v>8578.1009817126414</c:v>
                </c:pt>
                <c:pt idx="211" formatCode="General">
                  <c:v>10970.663325981244</c:v>
                </c:pt>
                <c:pt idx="212" formatCode="General">
                  <c:v>5127.6766656215259</c:v>
                </c:pt>
                <c:pt idx="213" formatCode="General">
                  <c:v>11338.457175595518</c:v>
                </c:pt>
                <c:pt idx="214" formatCode="General">
                  <c:v>10469.954182946605</c:v>
                </c:pt>
                <c:pt idx="215" formatCode="General">
                  <c:v>7123.8334633361119</c:v>
                </c:pt>
                <c:pt idx="216" formatCode="General">
                  <c:v>8285.9091541374546</c:v>
                </c:pt>
                <c:pt idx="217" formatCode="General">
                  <c:v>5119.0883070033051</c:v>
                </c:pt>
                <c:pt idx="218" formatCode="General">
                  <c:v>8944.7961737117803</c:v>
                </c:pt>
                <c:pt idx="219" formatCode="General">
                  <c:v>6189.974674316265</c:v>
                </c:pt>
                <c:pt idx="220" formatCode="General">
                  <c:v>8743.8193641043435</c:v>
                </c:pt>
                <c:pt idx="221" formatCode="General">
                  <c:v>8896.8776725997759</c:v>
                </c:pt>
                <c:pt idx="222" formatCode="General">
                  <c:v>12043.774705908794</c:v>
                </c:pt>
                <c:pt idx="223" formatCode="General">
                  <c:v>6175.4644555183168</c:v>
                </c:pt>
                <c:pt idx="224" formatCode="General">
                  <c:v>10477.025936940981</c:v>
                </c:pt>
                <c:pt idx="225" formatCode="General">
                  <c:v>5301.6278559795446</c:v>
                </c:pt>
                <c:pt idx="226" formatCode="General">
                  <c:v>6816.7877041711308</c:v>
                </c:pt>
                <c:pt idx="227" formatCode="General">
                  <c:v>15776.870382317176</c:v>
                </c:pt>
                <c:pt idx="228" formatCode="General">
                  <c:v>6436.7249569888827</c:v>
                </c:pt>
                <c:pt idx="229" formatCode="General">
                  <c:v>6373.5542545680892</c:v>
                </c:pt>
                <c:pt idx="230" formatCode="General">
                  <c:v>7625.9271147596282</c:v>
                </c:pt>
                <c:pt idx="231" formatCode="General">
                  <c:v>5418.4649012239952</c:v>
                </c:pt>
                <c:pt idx="232" formatCode="General">
                  <c:v>12070.23714680752</c:v>
                </c:pt>
                <c:pt idx="233" formatCode="General">
                  <c:v>11891.450021105566</c:v>
                </c:pt>
                <c:pt idx="234" formatCode="General">
                  <c:v>13008.719579534471</c:v>
                </c:pt>
                <c:pt idx="235" formatCode="General">
                  <c:v>8914.6043918102005</c:v>
                </c:pt>
                <c:pt idx="236" formatCode="General">
                  <c:v>7958.576752374729</c:v>
                </c:pt>
                <c:pt idx="237" formatCode="General">
                  <c:v>4371.8776235528039</c:v>
                </c:pt>
                <c:pt idx="238" formatCode="General">
                  <c:v>9542.5905671210912</c:v>
                </c:pt>
                <c:pt idx="239" formatCode="General">
                  <c:v>7568.1962305194666</c:v>
                </c:pt>
                <c:pt idx="240" formatCode="General">
                  <c:v>13219.768099120378</c:v>
                </c:pt>
                <c:pt idx="241" formatCode="General">
                  <c:v>12040.113218204817</c:v>
                </c:pt>
                <c:pt idx="242" formatCode="General">
                  <c:v>5691.2471183005964</c:v>
                </c:pt>
                <c:pt idx="243" formatCode="General">
                  <c:v>9107.1842078089921</c:v>
                </c:pt>
                <c:pt idx="244" formatCode="General">
                  <c:v>8272.1328025032471</c:v>
                </c:pt>
                <c:pt idx="245" formatCode="General">
                  <c:v>13423.529237576808</c:v>
                </c:pt>
                <c:pt idx="246" formatCode="General">
                  <c:v>6858.4049923741859</c:v>
                </c:pt>
                <c:pt idx="247" formatCode="General">
                  <c:v>11774.610456749151</c:v>
                </c:pt>
                <c:pt idx="248" formatCode="General">
                  <c:v>7122.979437922646</c:v>
                </c:pt>
                <c:pt idx="249" formatCode="General">
                  <c:v>7838.941169618487</c:v>
                </c:pt>
                <c:pt idx="250" formatCode="General">
                  <c:v>7904.9924104610964</c:v>
                </c:pt>
                <c:pt idx="251" formatCode="General">
                  <c:v>10515.650496789664</c:v>
                </c:pt>
                <c:pt idx="252" formatCode="General">
                  <c:v>9738.3302511251659</c:v>
                </c:pt>
                <c:pt idx="253" formatCode="General">
                  <c:v>4833.2278858068876</c:v>
                </c:pt>
                <c:pt idx="254" formatCode="General">
                  <c:v>7541.7490338423431</c:v>
                </c:pt>
                <c:pt idx="255" formatCode="General">
                  <c:v>8664.5152939554791</c:v>
                </c:pt>
                <c:pt idx="256" formatCode="General">
                  <c:v>8277.8276246718633</c:v>
                </c:pt>
                <c:pt idx="257" formatCode="General">
                  <c:v>8718.8733742851255</c:v>
                </c:pt>
                <c:pt idx="258" formatCode="General">
                  <c:v>8868.0511141469342</c:v>
                </c:pt>
                <c:pt idx="259" formatCode="General">
                  <c:v>7459.3287591064181</c:v>
                </c:pt>
                <c:pt idx="260" formatCode="General">
                  <c:v>11231.114337767933</c:v>
                </c:pt>
                <c:pt idx="261" formatCode="General">
                  <c:v>8644.109445730779</c:v>
                </c:pt>
                <c:pt idx="262" formatCode="General">
                  <c:v>9878.415760243055</c:v>
                </c:pt>
                <c:pt idx="263" formatCode="General">
                  <c:v>7251.079369398627</c:v>
                </c:pt>
                <c:pt idx="264" formatCode="General">
                  <c:v>13275.531568409486</c:v>
                </c:pt>
                <c:pt idx="265" formatCode="General">
                  <c:v>7498.6723089260522</c:v>
                </c:pt>
                <c:pt idx="266" formatCode="General">
                  <c:v>13201.462063851648</c:v>
                </c:pt>
                <c:pt idx="267" formatCode="General">
                  <c:v>8507.1541636083857</c:v>
                </c:pt>
                <c:pt idx="268" formatCode="General">
                  <c:v>13578.684490905629</c:v>
                </c:pt>
                <c:pt idx="269" formatCode="General">
                  <c:v>7148.9202306273819</c:v>
                </c:pt>
                <c:pt idx="270" formatCode="General">
                  <c:v>9593.2440030834787</c:v>
                </c:pt>
                <c:pt idx="271" formatCode="General">
                  <c:v>7136.0977087133379</c:v>
                </c:pt>
                <c:pt idx="272" formatCode="General">
                  <c:v>7076.5487520094812</c:v>
                </c:pt>
                <c:pt idx="273" formatCode="General">
                  <c:v>11256.261256216432</c:v>
                </c:pt>
                <c:pt idx="274" formatCode="General">
                  <c:v>9795.2377842804599</c:v>
                </c:pt>
                <c:pt idx="275" formatCode="General">
                  <c:v>3905.1036653339688</c:v>
                </c:pt>
                <c:pt idx="276" formatCode="General">
                  <c:v>11357.953666589035</c:v>
                </c:pt>
                <c:pt idx="277" formatCode="General">
                  <c:v>9232.6431706104049</c:v>
                </c:pt>
                <c:pt idx="278" formatCode="General">
                  <c:v>10094.704170841977</c:v>
                </c:pt>
                <c:pt idx="279" formatCode="General">
                  <c:v>7217.9825406630953</c:v>
                </c:pt>
                <c:pt idx="280" formatCode="General">
                  <c:v>12866.601205012175</c:v>
                </c:pt>
                <c:pt idx="281" formatCode="General">
                  <c:v>5124.3669564709344</c:v>
                </c:pt>
                <c:pt idx="282" formatCode="General">
                  <c:v>7113.6268956082458</c:v>
                </c:pt>
                <c:pt idx="283" formatCode="General">
                  <c:v>8501.5586471129754</c:v>
                </c:pt>
                <c:pt idx="284" formatCode="General">
                  <c:v>13993.18083035296</c:v>
                </c:pt>
                <c:pt idx="285" formatCode="General">
                  <c:v>7378.3192226548053</c:v>
                </c:pt>
                <c:pt idx="286" formatCode="General">
                  <c:v>13062.175746775305</c:v>
                </c:pt>
                <c:pt idx="287" formatCode="General">
                  <c:v>8903.6051718612271</c:v>
                </c:pt>
                <c:pt idx="288" formatCode="General">
                  <c:v>11699.949552385044</c:v>
                </c:pt>
                <c:pt idx="289" formatCode="General">
                  <c:v>9835.4488431522077</c:v>
                </c:pt>
                <c:pt idx="290" formatCode="General">
                  <c:v>7475.5857243368573</c:v>
                </c:pt>
                <c:pt idx="291" formatCode="General">
                  <c:v>8906.2834128946797</c:v>
                </c:pt>
                <c:pt idx="292" formatCode="General">
                  <c:v>7515.3149816288405</c:v>
                </c:pt>
                <c:pt idx="293" formatCode="General">
                  <c:v>9283.3708247633222</c:v>
                </c:pt>
                <c:pt idx="294" formatCode="General">
                  <c:v>9356.7458758159955</c:v>
                </c:pt>
                <c:pt idx="295" formatCode="General">
                  <c:v>7402.9085075011699</c:v>
                </c:pt>
                <c:pt idx="296" formatCode="General">
                  <c:v>10759.17680998164</c:v>
                </c:pt>
                <c:pt idx="297" formatCode="General">
                  <c:v>8994.3439785351911</c:v>
                </c:pt>
                <c:pt idx="298" formatCode="General">
                  <c:v>6782.2409191898278</c:v>
                </c:pt>
                <c:pt idx="299" formatCode="General">
                  <c:v>4248.993916474943</c:v>
                </c:pt>
                <c:pt idx="300" formatCode="General">
                  <c:v>8144.078424463667</c:v>
                </c:pt>
                <c:pt idx="301" formatCode="General">
                  <c:v>5530.0442695453021</c:v>
                </c:pt>
                <c:pt idx="302" formatCode="General">
                  <c:v>12222.109684885241</c:v>
                </c:pt>
                <c:pt idx="303" formatCode="General">
                  <c:v>9114.0711597633508</c:v>
                </c:pt>
                <c:pt idx="304" formatCode="General">
                  <c:v>11743.604189914277</c:v>
                </c:pt>
                <c:pt idx="305" formatCode="General">
                  <c:v>13217.916316298473</c:v>
                </c:pt>
                <c:pt idx="306" formatCode="General">
                  <c:v>6461.3487703278115</c:v>
                </c:pt>
                <c:pt idx="307" formatCode="General">
                  <c:v>7781.3629733503039</c:v>
                </c:pt>
                <c:pt idx="308" formatCode="General">
                  <c:v>7477.6502007586168</c:v>
                </c:pt>
                <c:pt idx="309" formatCode="General">
                  <c:v>7615.7287609999094</c:v>
                </c:pt>
                <c:pt idx="310" formatCode="General">
                  <c:v>11705.502297723753</c:v>
                </c:pt>
                <c:pt idx="311" formatCode="General">
                  <c:v>9080.4020798515103</c:v>
                </c:pt>
                <c:pt idx="312" formatCode="General">
                  <c:v>8830.1722146912853</c:v>
                </c:pt>
                <c:pt idx="313" formatCode="General">
                  <c:v>9119.7739510438369</c:v>
                </c:pt>
                <c:pt idx="314" formatCode="General">
                  <c:v>8299.0741726430078</c:v>
                </c:pt>
                <c:pt idx="315" formatCode="General">
                  <c:v>12487.879628795767</c:v>
                </c:pt>
                <c:pt idx="316" formatCode="General">
                  <c:v>8783.2499811779344</c:v>
                </c:pt>
                <c:pt idx="317" formatCode="General">
                  <c:v>13750.089845784081</c:v>
                </c:pt>
                <c:pt idx="318" formatCode="General">
                  <c:v>13921.483057662963</c:v>
                </c:pt>
                <c:pt idx="319" formatCode="General">
                  <c:v>298.984073760108</c:v>
                </c:pt>
                <c:pt idx="320" formatCode="General">
                  <c:v>11553.67248972064</c:v>
                </c:pt>
                <c:pt idx="321" formatCode="General">
                  <c:v>7803.7595878478842</c:v>
                </c:pt>
                <c:pt idx="322" formatCode="General">
                  <c:v>6932.6693092347468</c:v>
                </c:pt>
                <c:pt idx="323" formatCode="General">
                  <c:v>8811.012604859503</c:v>
                </c:pt>
                <c:pt idx="324" formatCode="General">
                  <c:v>10743.925003503406</c:v>
                </c:pt>
                <c:pt idx="325" formatCode="General">
                  <c:v>14110.062246276742</c:v>
                </c:pt>
                <c:pt idx="326" formatCode="General">
                  <c:v>10297.025064791809</c:v>
                </c:pt>
                <c:pt idx="327" formatCode="General">
                  <c:v>9215.5538841631787</c:v>
                </c:pt>
                <c:pt idx="328" formatCode="General">
                  <c:v>10921.324003189085</c:v>
                </c:pt>
                <c:pt idx="329" formatCode="General">
                  <c:v>11765.937456725002</c:v>
                </c:pt>
                <c:pt idx="330" formatCode="General">
                  <c:v>10579.540606852033</c:v>
                </c:pt>
                <c:pt idx="331" formatCode="General">
                  <c:v>10594.679611379413</c:v>
                </c:pt>
                <c:pt idx="332" formatCode="General">
                  <c:v>5063.7907117220657</c:v>
                </c:pt>
                <c:pt idx="333" formatCode="General">
                  <c:v>17935.757410537117</c:v>
                </c:pt>
                <c:pt idx="334" formatCode="General">
                  <c:v>8612.1434829932514</c:v>
                </c:pt>
                <c:pt idx="335" formatCode="General">
                  <c:v>11571.581031508476</c:v>
                </c:pt>
                <c:pt idx="336" formatCode="General">
                  <c:v>7670.6868832474793</c:v>
                </c:pt>
                <c:pt idx="337" formatCode="General">
                  <c:v>12502.106884907422</c:v>
                </c:pt>
                <c:pt idx="338" formatCode="General">
                  <c:v>6365.932119105637</c:v>
                </c:pt>
                <c:pt idx="339" formatCode="General">
                  <c:v>10880.20390018756</c:v>
                </c:pt>
                <c:pt idx="340" formatCode="General">
                  <c:v>7943.4107864220696</c:v>
                </c:pt>
                <c:pt idx="341" formatCode="General">
                  <c:v>9120.4099621129153</c:v>
                </c:pt>
                <c:pt idx="342" formatCode="General">
                  <c:v>6811.6215118956752</c:v>
                </c:pt>
                <c:pt idx="343" formatCode="General">
                  <c:v>7431.8638020976996</c:v>
                </c:pt>
                <c:pt idx="344" formatCode="General">
                  <c:v>8257.2423699985484</c:v>
                </c:pt>
                <c:pt idx="345" formatCode="General">
                  <c:v>11309.205511624221</c:v>
                </c:pt>
                <c:pt idx="346" formatCode="General">
                  <c:v>12475.154807937914</c:v>
                </c:pt>
                <c:pt idx="347" formatCode="General">
                  <c:v>6011.76934905495</c:v>
                </c:pt>
                <c:pt idx="348" formatCode="General">
                  <c:v>10079.572911848785</c:v>
                </c:pt>
                <c:pt idx="349" formatCode="General">
                  <c:v>7658.1735399547233</c:v>
                </c:pt>
                <c:pt idx="350" formatCode="General">
                  <c:v>8757.7103479068828</c:v>
                </c:pt>
                <c:pt idx="351" formatCode="General">
                  <c:v>4956.5986670837901</c:v>
                </c:pt>
                <c:pt idx="352" formatCode="General">
                  <c:v>5726.8353072904411</c:v>
                </c:pt>
                <c:pt idx="353" formatCode="General">
                  <c:v>7324.0786216136494</c:v>
                </c:pt>
                <c:pt idx="354" formatCode="General">
                  <c:v>9514.7109874903672</c:v>
                </c:pt>
                <c:pt idx="355" formatCode="General">
                  <c:v>8026.4295490963905</c:v>
                </c:pt>
                <c:pt idx="356" formatCode="General">
                  <c:v>13806.637334563007</c:v>
                </c:pt>
                <c:pt idx="357" formatCode="General">
                  <c:v>13050.722055848615</c:v>
                </c:pt>
                <c:pt idx="358" formatCode="General">
                  <c:v>9901.9380990786049</c:v>
                </c:pt>
                <c:pt idx="359" formatCode="General">
                  <c:v>9553.1774851775172</c:v>
                </c:pt>
                <c:pt idx="360" formatCode="General">
                  <c:v>11031.770545390124</c:v>
                </c:pt>
                <c:pt idx="361" formatCode="General">
                  <c:v>7609.4810087499991</c:v>
                </c:pt>
                <c:pt idx="362" formatCode="General">
                  <c:v>7344.7481808024258</c:v>
                </c:pt>
                <c:pt idx="363" formatCode="General">
                  <c:v>13368.767071597933</c:v>
                </c:pt>
                <c:pt idx="364" formatCode="General">
                  <c:v>8344.8848548929982</c:v>
                </c:pt>
                <c:pt idx="365" formatCode="General">
                  <c:v>5578.1109258097331</c:v>
                </c:pt>
                <c:pt idx="366" formatCode="General">
                  <c:v>9043.5001070873823</c:v>
                </c:pt>
                <c:pt idx="367" formatCode="General">
                  <c:v>7622.7955522806042</c:v>
                </c:pt>
                <c:pt idx="368" formatCode="General">
                  <c:v>8186.4858668333618</c:v>
                </c:pt>
                <c:pt idx="369" formatCode="General">
                  <c:v>11808.697866659391</c:v>
                </c:pt>
                <c:pt idx="370" formatCode="General">
                  <c:v>7306.2998868787618</c:v>
                </c:pt>
                <c:pt idx="371" formatCode="General">
                  <c:v>12119.594251977682</c:v>
                </c:pt>
                <c:pt idx="372" formatCode="General">
                  <c:v>9287.4570592335913</c:v>
                </c:pt>
                <c:pt idx="373" formatCode="General">
                  <c:v>9246.5462797407454</c:v>
                </c:pt>
                <c:pt idx="374" formatCode="General">
                  <c:v>10193.657167401505</c:v>
                </c:pt>
                <c:pt idx="375" formatCode="General">
                  <c:v>11824.054365247373</c:v>
                </c:pt>
                <c:pt idx="376" formatCode="General">
                  <c:v>5992.605436763175</c:v>
                </c:pt>
                <c:pt idx="377" formatCode="General">
                  <c:v>6067.2655433644613</c:v>
                </c:pt>
                <c:pt idx="378" formatCode="General">
                  <c:v>7918.3054792928469</c:v>
                </c:pt>
                <c:pt idx="379" formatCode="General">
                  <c:v>2595.7900712704941</c:v>
                </c:pt>
                <c:pt idx="380" formatCode="General">
                  <c:v>8761.9317731544124</c:v>
                </c:pt>
                <c:pt idx="381" formatCode="General">
                  <c:v>10566.313727089026</c:v>
                </c:pt>
                <c:pt idx="382" formatCode="General">
                  <c:v>9235.6953068733819</c:v>
                </c:pt>
                <c:pt idx="383" formatCode="General">
                  <c:v>10976.242577808567</c:v>
                </c:pt>
                <c:pt idx="384" formatCode="General">
                  <c:v>9756.6155365951017</c:v>
                </c:pt>
                <c:pt idx="385" formatCode="General">
                  <c:v>9211.7997198479534</c:v>
                </c:pt>
                <c:pt idx="386" formatCode="General">
                  <c:v>6704.5107139814754</c:v>
                </c:pt>
                <c:pt idx="387" formatCode="General">
                  <c:v>10841.165549636558</c:v>
                </c:pt>
                <c:pt idx="388" formatCode="General">
                  <c:v>7464.7120653191978</c:v>
                </c:pt>
                <c:pt idx="389" formatCode="General">
                  <c:v>6025.6882029569624</c:v>
                </c:pt>
                <c:pt idx="390" formatCode="General">
                  <c:v>5931.8165643336306</c:v>
                </c:pt>
                <c:pt idx="391" formatCode="General">
                  <c:v>7014.1408201144732</c:v>
                </c:pt>
                <c:pt idx="392" formatCode="General">
                  <c:v>6378.3148108437454</c:v>
                </c:pt>
                <c:pt idx="393" formatCode="General">
                  <c:v>14006.957124021936</c:v>
                </c:pt>
                <c:pt idx="394" formatCode="General">
                  <c:v>11728.284224341614</c:v>
                </c:pt>
                <c:pt idx="395" formatCode="General">
                  <c:v>14802.743285586812</c:v>
                </c:pt>
                <c:pt idx="396" formatCode="General">
                  <c:v>12492.17143323112</c:v>
                </c:pt>
                <c:pt idx="397" formatCode="General">
                  <c:v>16327.113308410819</c:v>
                </c:pt>
                <c:pt idx="398" formatCode="General">
                  <c:v>6451.2460956970499</c:v>
                </c:pt>
                <c:pt idx="399" formatCode="General">
                  <c:v>8395.7056389320587</c:v>
                </c:pt>
                <c:pt idx="400" formatCode="General">
                  <c:v>13083.683253631643</c:v>
                </c:pt>
                <c:pt idx="401" formatCode="General">
                  <c:v>4736.0719353665136</c:v>
                </c:pt>
                <c:pt idx="402" formatCode="General">
                  <c:v>8444.9665836131062</c:v>
                </c:pt>
                <c:pt idx="403" formatCode="General">
                  <c:v>9710.4565454688218</c:v>
                </c:pt>
                <c:pt idx="404" formatCode="General">
                  <c:v>2340.5629347498125</c:v>
                </c:pt>
                <c:pt idx="405" formatCode="General">
                  <c:v>7823.3291083889253</c:v>
                </c:pt>
                <c:pt idx="406" formatCode="General">
                  <c:v>9434.0637613157305</c:v>
                </c:pt>
                <c:pt idx="407" formatCode="General">
                  <c:v>8112.8791561572671</c:v>
                </c:pt>
                <c:pt idx="408" formatCode="General">
                  <c:v>7014.836147246544</c:v>
                </c:pt>
                <c:pt idx="409" formatCode="General">
                  <c:v>9588.2782250692871</c:v>
                </c:pt>
                <c:pt idx="410" formatCode="General">
                  <c:v>6921.0900806951486</c:v>
                </c:pt>
                <c:pt idx="411" formatCode="General">
                  <c:v>11289.945955907566</c:v>
                </c:pt>
                <c:pt idx="412" formatCode="General">
                  <c:v>12094.370484475772</c:v>
                </c:pt>
                <c:pt idx="413" formatCode="General">
                  <c:v>8617.4937111591025</c:v>
                </c:pt>
                <c:pt idx="414" formatCode="General">
                  <c:v>12891.771296461715</c:v>
                </c:pt>
                <c:pt idx="415" formatCode="General">
                  <c:v>10319.909308046253</c:v>
                </c:pt>
                <c:pt idx="416" formatCode="General">
                  <c:v>10874.91392718162</c:v>
                </c:pt>
                <c:pt idx="417" formatCode="General">
                  <c:v>8994.0174087839459</c:v>
                </c:pt>
                <c:pt idx="418" formatCode="General">
                  <c:v>4683.7201461804325</c:v>
                </c:pt>
                <c:pt idx="419" formatCode="General">
                  <c:v>8910.3283857761053</c:v>
                </c:pt>
                <c:pt idx="420" formatCode="General">
                  <c:v>13301.346279708379</c:v>
                </c:pt>
                <c:pt idx="421" formatCode="General">
                  <c:v>10071.593034649319</c:v>
                </c:pt>
                <c:pt idx="422" formatCode="General">
                  <c:v>15243.786937606794</c:v>
                </c:pt>
                <c:pt idx="423" formatCode="General">
                  <c:v>8098.002057136724</c:v>
                </c:pt>
                <c:pt idx="424" formatCode="General">
                  <c:v>10476.632952923321</c:v>
                </c:pt>
                <c:pt idx="425" formatCode="General">
                  <c:v>4988.6611268794804</c:v>
                </c:pt>
                <c:pt idx="426" formatCode="General">
                  <c:v>13342.38986163052</c:v>
                </c:pt>
                <c:pt idx="427" formatCode="General">
                  <c:v>4893.5389070876026</c:v>
                </c:pt>
                <c:pt idx="428" formatCode="General">
                  <c:v>10138.957923542495</c:v>
                </c:pt>
                <c:pt idx="429" formatCode="General">
                  <c:v>15586.955461861307</c:v>
                </c:pt>
                <c:pt idx="430" formatCode="General">
                  <c:v>10180.51440186549</c:v>
                </c:pt>
                <c:pt idx="431" formatCode="General">
                  <c:v>10949.919736887632</c:v>
                </c:pt>
                <c:pt idx="432" formatCode="General">
                  <c:v>14897.760033186656</c:v>
                </c:pt>
                <c:pt idx="433" formatCode="General">
                  <c:v>9668.3838044749136</c:v>
                </c:pt>
                <c:pt idx="434" formatCode="General">
                  <c:v>9720.190223660602</c:v>
                </c:pt>
                <c:pt idx="435" formatCode="General">
                  <c:v>11573.639995492735</c:v>
                </c:pt>
                <c:pt idx="436" formatCode="General">
                  <c:v>7001.1560927494793</c:v>
                </c:pt>
                <c:pt idx="437" formatCode="General">
                  <c:v>9563.6468172099212</c:v>
                </c:pt>
                <c:pt idx="438" formatCode="General">
                  <c:v>10117.602047424747</c:v>
                </c:pt>
                <c:pt idx="439" formatCode="General">
                  <c:v>11978.742936440934</c:v>
                </c:pt>
                <c:pt idx="440" formatCode="General">
                  <c:v>10260.295891941896</c:v>
                </c:pt>
                <c:pt idx="441" formatCode="General">
                  <c:v>10807.051287772507</c:v>
                </c:pt>
                <c:pt idx="442" formatCode="General">
                  <c:v>8387.148607365114</c:v>
                </c:pt>
                <c:pt idx="443" formatCode="General">
                  <c:v>6817.5734929999398</c:v>
                </c:pt>
                <c:pt idx="444" formatCode="General">
                  <c:v>11581.627743208503</c:v>
                </c:pt>
                <c:pt idx="445" formatCode="General">
                  <c:v>7737.9606152425349</c:v>
                </c:pt>
                <c:pt idx="446" formatCode="General">
                  <c:v>8381.8568583637789</c:v>
                </c:pt>
                <c:pt idx="447" formatCode="General">
                  <c:v>10772.952415623273</c:v>
                </c:pt>
                <c:pt idx="448" formatCode="General">
                  <c:v>10293.535617652331</c:v>
                </c:pt>
                <c:pt idx="449" formatCode="General">
                  <c:v>6576.323612983615</c:v>
                </c:pt>
                <c:pt idx="450" formatCode="General">
                  <c:v>8279.1506340749111</c:v>
                </c:pt>
                <c:pt idx="451" formatCode="General">
                  <c:v>6659.3940625932355</c:v>
                </c:pt>
                <c:pt idx="452" formatCode="General">
                  <c:v>17448.654437970436</c:v>
                </c:pt>
                <c:pt idx="453" formatCode="General">
                  <c:v>11232.248645434973</c:v>
                </c:pt>
                <c:pt idx="454" formatCode="General">
                  <c:v>9657.5061754138806</c:v>
                </c:pt>
                <c:pt idx="455" formatCode="General">
                  <c:v>4259.3828542934225</c:v>
                </c:pt>
                <c:pt idx="456" formatCode="General">
                  <c:v>6337.837878321574</c:v>
                </c:pt>
                <c:pt idx="457" formatCode="General">
                  <c:v>8822.9039741440392</c:v>
                </c:pt>
                <c:pt idx="458" formatCode="General">
                  <c:v>7951.4040033968959</c:v>
                </c:pt>
                <c:pt idx="459" formatCode="General">
                  <c:v>15047.772491137534</c:v>
                </c:pt>
                <c:pt idx="460" formatCode="General">
                  <c:v>7636.1812287129796</c:v>
                </c:pt>
                <c:pt idx="461" formatCode="General">
                  <c:v>7750.598595021238</c:v>
                </c:pt>
                <c:pt idx="462" formatCode="General">
                  <c:v>12245.69534844205</c:v>
                </c:pt>
                <c:pt idx="463" formatCode="General">
                  <c:v>10709.829467754837</c:v>
                </c:pt>
                <c:pt idx="464" formatCode="General">
                  <c:v>7423.1410512591392</c:v>
                </c:pt>
                <c:pt idx="465" formatCode="General">
                  <c:v>7459.8225229029504</c:v>
                </c:pt>
                <c:pt idx="466" formatCode="General">
                  <c:v>6917.2477021959494</c:v>
                </c:pt>
                <c:pt idx="467" formatCode="General">
                  <c:v>7728.7794414421969</c:v>
                </c:pt>
                <c:pt idx="468" formatCode="General">
                  <c:v>9071.6444342170471</c:v>
                </c:pt>
                <c:pt idx="469" formatCode="General">
                  <c:v>12101.384110618541</c:v>
                </c:pt>
                <c:pt idx="470" formatCode="General">
                  <c:v>16552.231201052331</c:v>
                </c:pt>
                <c:pt idx="471" formatCode="General">
                  <c:v>15239.305136281027</c:v>
                </c:pt>
                <c:pt idx="472" formatCode="General">
                  <c:v>8585.496720430714</c:v>
                </c:pt>
                <c:pt idx="473" formatCode="General">
                  <c:v>7157.6602499147921</c:v>
                </c:pt>
                <c:pt idx="474" formatCode="General">
                  <c:v>9795.102174646674</c:v>
                </c:pt>
                <c:pt idx="475" formatCode="General">
                  <c:v>8550.391016161986</c:v>
                </c:pt>
                <c:pt idx="476" formatCode="General">
                  <c:v>13635.930138832282</c:v>
                </c:pt>
                <c:pt idx="477" formatCode="General">
                  <c:v>7596.8786025974514</c:v>
                </c:pt>
                <c:pt idx="478" formatCode="General">
                  <c:v>11305.457341606223</c:v>
                </c:pt>
                <c:pt idx="479" formatCode="General">
                  <c:v>10246.753603126013</c:v>
                </c:pt>
                <c:pt idx="480" formatCode="General">
                  <c:v>6916.5094177688461</c:v>
                </c:pt>
                <c:pt idx="481" formatCode="General">
                  <c:v>14832.790753648451</c:v>
                </c:pt>
                <c:pt idx="482" formatCode="General">
                  <c:v>9747.4120563325541</c:v>
                </c:pt>
                <c:pt idx="483" formatCode="General">
                  <c:v>8946.5322859974058</c:v>
                </c:pt>
                <c:pt idx="484" formatCode="General">
                  <c:v>5202.1013747169036</c:v>
                </c:pt>
                <c:pt idx="485" formatCode="General">
                  <c:v>12562.540181143053</c:v>
                </c:pt>
                <c:pt idx="486" formatCode="General">
                  <c:v>6571.2184628642681</c:v>
                </c:pt>
                <c:pt idx="487" formatCode="General">
                  <c:v>12798.38296559574</c:v>
                </c:pt>
                <c:pt idx="488" formatCode="General">
                  <c:v>7744.039573336162</c:v>
                </c:pt>
                <c:pt idx="489" formatCode="General">
                  <c:v>9737.8339831246449</c:v>
                </c:pt>
                <c:pt idx="490" formatCode="General">
                  <c:v>8501.0051370670171</c:v>
                </c:pt>
                <c:pt idx="491" formatCode="General">
                  <c:v>7757.7304482882246</c:v>
                </c:pt>
                <c:pt idx="492" formatCode="General">
                  <c:v>4745.7626306927323</c:v>
                </c:pt>
                <c:pt idx="493" formatCode="General">
                  <c:v>10758.889396945549</c:v>
                </c:pt>
                <c:pt idx="494" formatCode="General">
                  <c:v>12947.787097336171</c:v>
                </c:pt>
                <c:pt idx="495" formatCode="General">
                  <c:v>7335.4211842109835</c:v>
                </c:pt>
                <c:pt idx="496" formatCode="General">
                  <c:v>13302.63773815053</c:v>
                </c:pt>
                <c:pt idx="497" formatCode="General">
                  <c:v>4083.8169513620414</c:v>
                </c:pt>
                <c:pt idx="498" formatCode="General">
                  <c:v>8295.429930368924</c:v>
                </c:pt>
                <c:pt idx="499" formatCode="General">
                  <c:v>9270.8122393781123</c:v>
                </c:pt>
                <c:pt idx="500" formatCode="General">
                  <c:v>12577.057873819569</c:v>
                </c:pt>
                <c:pt idx="501" formatCode="General">
                  <c:v>9190.059391967201</c:v>
                </c:pt>
                <c:pt idx="502" formatCode="General">
                  <c:v>7306.5053748999417</c:v>
                </c:pt>
                <c:pt idx="503" formatCode="General">
                  <c:v>10696.384381406826</c:v>
                </c:pt>
                <c:pt idx="504" formatCode="General">
                  <c:v>8937.4630298534576</c:v>
                </c:pt>
                <c:pt idx="505" formatCode="General">
                  <c:v>8194.6988641148309</c:v>
                </c:pt>
                <c:pt idx="506" formatCode="General">
                  <c:v>10162.562230428508</c:v>
                </c:pt>
                <c:pt idx="507" formatCode="General">
                  <c:v>9895.2201979751808</c:v>
                </c:pt>
                <c:pt idx="508" formatCode="General">
                  <c:v>9640.2159645793145</c:v>
                </c:pt>
                <c:pt idx="509" formatCode="General">
                  <c:v>7223.2393152670465</c:v>
                </c:pt>
                <c:pt idx="510" formatCode="General">
                  <c:v>9040.3676153071865</c:v>
                </c:pt>
                <c:pt idx="511" formatCode="General">
                  <c:v>9496.8269637888243</c:v>
                </c:pt>
                <c:pt idx="512" formatCode="General">
                  <c:v>7592.4575449270942</c:v>
                </c:pt>
                <c:pt idx="513" formatCode="General">
                  <c:v>6297.8437351549328</c:v>
                </c:pt>
                <c:pt idx="514" formatCode="General">
                  <c:v>14159.594591185989</c:v>
                </c:pt>
                <c:pt idx="515" formatCode="General">
                  <c:v>8662.8169988756417</c:v>
                </c:pt>
                <c:pt idx="516" formatCode="General">
                  <c:v>11604.956815997573</c:v>
                </c:pt>
                <c:pt idx="517" formatCode="General">
                  <c:v>11894.4788287187</c:v>
                </c:pt>
                <c:pt idx="518" formatCode="General">
                  <c:v>8843.7263734615844</c:v>
                </c:pt>
                <c:pt idx="519" formatCode="General">
                  <c:v>9651.2940843807864</c:v>
                </c:pt>
                <c:pt idx="520" formatCode="General">
                  <c:v>7671.3803797849232</c:v>
                </c:pt>
                <c:pt idx="521" formatCode="General">
                  <c:v>8046.7898629837164</c:v>
                </c:pt>
                <c:pt idx="522" formatCode="General">
                  <c:v>6937.5472858154717</c:v>
                </c:pt>
                <c:pt idx="523" formatCode="General">
                  <c:v>11284.965494374073</c:v>
                </c:pt>
                <c:pt idx="524" formatCode="General">
                  <c:v>7012.3321151816817</c:v>
                </c:pt>
                <c:pt idx="525" formatCode="General">
                  <c:v>7592.8324264457096</c:v>
                </c:pt>
                <c:pt idx="526" formatCode="General">
                  <c:v>10933.543420423322</c:v>
                </c:pt>
                <c:pt idx="527" formatCode="General">
                  <c:v>5287.1795632923931</c:v>
                </c:pt>
                <c:pt idx="528" formatCode="General">
                  <c:v>6278.5049356800464</c:v>
                </c:pt>
                <c:pt idx="529" formatCode="General">
                  <c:v>9056.6574571884103</c:v>
                </c:pt>
                <c:pt idx="530" formatCode="General">
                  <c:v>8265.6679050582916</c:v>
                </c:pt>
                <c:pt idx="531" formatCode="General">
                  <c:v>10073.532913511126</c:v>
                </c:pt>
                <c:pt idx="532" formatCode="General">
                  <c:v>7909.0330261400304</c:v>
                </c:pt>
                <c:pt idx="533" formatCode="General">
                  <c:v>8127.4970389544305</c:v>
                </c:pt>
                <c:pt idx="534" formatCode="General">
                  <c:v>8196.6042232910677</c:v>
                </c:pt>
                <c:pt idx="535" formatCode="General">
                  <c:v>8682.9074218749956</c:v>
                </c:pt>
                <c:pt idx="536" formatCode="General">
                  <c:v>9389.7579008935681</c:v>
                </c:pt>
                <c:pt idx="537" formatCode="General">
                  <c:v>11507.011693283877</c:v>
                </c:pt>
                <c:pt idx="538" formatCode="General">
                  <c:v>6438.8613252549712</c:v>
                </c:pt>
                <c:pt idx="539" formatCode="General">
                  <c:v>5959.9294262728417</c:v>
                </c:pt>
                <c:pt idx="540" formatCode="General">
                  <c:v>9130.8389802950333</c:v>
                </c:pt>
                <c:pt idx="541" formatCode="General">
                  <c:v>7078.6463881690961</c:v>
                </c:pt>
                <c:pt idx="542" formatCode="General">
                  <c:v>13390.13773441175</c:v>
                </c:pt>
                <c:pt idx="543" formatCode="General">
                  <c:v>10070.667171702413</c:v>
                </c:pt>
                <c:pt idx="544" formatCode="General">
                  <c:v>12091.935336941777</c:v>
                </c:pt>
                <c:pt idx="545" formatCode="General">
                  <c:v>11434.154697797056</c:v>
                </c:pt>
                <c:pt idx="546" formatCode="General">
                  <c:v>9215.0028676308684</c:v>
                </c:pt>
                <c:pt idx="547" formatCode="General">
                  <c:v>5942.0820278955471</c:v>
                </c:pt>
                <c:pt idx="548" formatCode="General">
                  <c:v>11149.911102949471</c:v>
                </c:pt>
                <c:pt idx="549" formatCode="General">
                  <c:v>4894.7786170747004</c:v>
                </c:pt>
                <c:pt idx="550" formatCode="General">
                  <c:v>18096.708606003966</c:v>
                </c:pt>
                <c:pt idx="551" formatCode="General">
                  <c:v>6074.5768599154417</c:v>
                </c:pt>
                <c:pt idx="552" formatCode="General">
                  <c:v>10288.356765791601</c:v>
                </c:pt>
                <c:pt idx="553" formatCode="General">
                  <c:v>11887.909187181653</c:v>
                </c:pt>
                <c:pt idx="554" formatCode="General">
                  <c:v>14503.807192730328</c:v>
                </c:pt>
                <c:pt idx="555" formatCode="General">
                  <c:v>7821.0407845593845</c:v>
                </c:pt>
                <c:pt idx="556" formatCode="General">
                  <c:v>7654.1063279787704</c:v>
                </c:pt>
                <c:pt idx="557" formatCode="General">
                  <c:v>10534.995029646172</c:v>
                </c:pt>
                <c:pt idx="558" formatCode="General">
                  <c:v>12942.335690871254</c:v>
                </c:pt>
                <c:pt idx="559" formatCode="General">
                  <c:v>7293.1965315757243</c:v>
                </c:pt>
                <c:pt idx="560" formatCode="General">
                  <c:v>13664.922545616817</c:v>
                </c:pt>
                <c:pt idx="561" formatCode="General">
                  <c:v>14914.42957404956</c:v>
                </c:pt>
                <c:pt idx="562" formatCode="General">
                  <c:v>13746.666222238864</c:v>
                </c:pt>
                <c:pt idx="563" formatCode="General">
                  <c:v>8819.0580720376602</c:v>
                </c:pt>
                <c:pt idx="564" formatCode="General">
                  <c:v>7313.976515862103</c:v>
                </c:pt>
                <c:pt idx="565" formatCode="General">
                  <c:v>11474.00597862195</c:v>
                </c:pt>
                <c:pt idx="566" formatCode="General">
                  <c:v>8259.0877414874467</c:v>
                </c:pt>
                <c:pt idx="567" formatCode="General">
                  <c:v>12501.017333071824</c:v>
                </c:pt>
                <c:pt idx="568" formatCode="General">
                  <c:v>12535.566408718809</c:v>
                </c:pt>
                <c:pt idx="569" formatCode="General">
                  <c:v>8313.578924749936</c:v>
                </c:pt>
                <c:pt idx="570" formatCode="General">
                  <c:v>12411.227502593476</c:v>
                </c:pt>
                <c:pt idx="571" formatCode="General">
                  <c:v>8177.7936034946852</c:v>
                </c:pt>
                <c:pt idx="572" formatCode="General">
                  <c:v>5617.3230765646331</c:v>
                </c:pt>
                <c:pt idx="573" formatCode="General">
                  <c:v>12025.862330192838</c:v>
                </c:pt>
                <c:pt idx="574" formatCode="General">
                  <c:v>11504.152893182783</c:v>
                </c:pt>
                <c:pt idx="575" formatCode="General">
                  <c:v>7918.8309887331779</c:v>
                </c:pt>
                <c:pt idx="576" formatCode="General">
                  <c:v>14431.2962042896</c:v>
                </c:pt>
                <c:pt idx="577" formatCode="General">
                  <c:v>6514.2209534577451</c:v>
                </c:pt>
                <c:pt idx="578" formatCode="General">
                  <c:v>15434.628918910643</c:v>
                </c:pt>
                <c:pt idx="579" formatCode="General">
                  <c:v>3044.6991751951355</c:v>
                </c:pt>
                <c:pt idx="580" formatCode="General">
                  <c:v>11440.892844578766</c:v>
                </c:pt>
                <c:pt idx="581" formatCode="General">
                  <c:v>8953.102009138438</c:v>
                </c:pt>
                <c:pt idx="582" formatCode="General">
                  <c:v>12651.566065311683</c:v>
                </c:pt>
                <c:pt idx="583" formatCode="General">
                  <c:v>9318.1682676567616</c:v>
                </c:pt>
                <c:pt idx="584" formatCode="General">
                  <c:v>8936.937411612611</c:v>
                </c:pt>
                <c:pt idx="585" formatCode="General">
                  <c:v>6956.8351418337861</c:v>
                </c:pt>
                <c:pt idx="586" formatCode="General">
                  <c:v>10289.408001287655</c:v>
                </c:pt>
                <c:pt idx="587" formatCode="General">
                  <c:v>10458.898752495257</c:v>
                </c:pt>
                <c:pt idx="588" formatCode="General">
                  <c:v>8509.7521506440808</c:v>
                </c:pt>
                <c:pt idx="589" formatCode="General">
                  <c:v>5053.9212998751682</c:v>
                </c:pt>
                <c:pt idx="590" formatCode="General">
                  <c:v>6003.7701043218713</c:v>
                </c:pt>
                <c:pt idx="591" formatCode="General">
                  <c:v>6104.5016084505514</c:v>
                </c:pt>
                <c:pt idx="592" formatCode="General">
                  <c:v>8491.4345685284443</c:v>
                </c:pt>
                <c:pt idx="593" formatCode="General">
                  <c:v>6151.8834995048564</c:v>
                </c:pt>
                <c:pt idx="594" formatCode="General">
                  <c:v>9241.9422380765427</c:v>
                </c:pt>
                <c:pt idx="595" formatCode="General">
                  <c:v>11751.486029788584</c:v>
                </c:pt>
                <c:pt idx="596" formatCode="General">
                  <c:v>7130.9249497795063</c:v>
                </c:pt>
                <c:pt idx="597" formatCode="General">
                  <c:v>10468.356626023409</c:v>
                </c:pt>
                <c:pt idx="598" formatCode="General">
                  <c:v>9567.6791003945054</c:v>
                </c:pt>
                <c:pt idx="599" formatCode="General">
                  <c:v>6908.6157279651852</c:v>
                </c:pt>
                <c:pt idx="600" formatCode="General">
                  <c:v>9478.577709465404</c:v>
                </c:pt>
                <c:pt idx="601" formatCode="General">
                  <c:v>6147.7000566615989</c:v>
                </c:pt>
                <c:pt idx="602" formatCode="General">
                  <c:v>12363.72268159904</c:v>
                </c:pt>
                <c:pt idx="603" formatCode="General">
                  <c:v>4298.6641359097302</c:v>
                </c:pt>
                <c:pt idx="604" formatCode="General">
                  <c:v>5669.1470523348635</c:v>
                </c:pt>
                <c:pt idx="605" formatCode="General">
                  <c:v>13447.136410022471</c:v>
                </c:pt>
                <c:pt idx="606" formatCode="General">
                  <c:v>13676.992533851773</c:v>
                </c:pt>
                <c:pt idx="607" formatCode="General">
                  <c:v>6924.8865673966466</c:v>
                </c:pt>
                <c:pt idx="608" formatCode="General">
                  <c:v>11288.870224445944</c:v>
                </c:pt>
                <c:pt idx="609" formatCode="General">
                  <c:v>12094.591911471067</c:v>
                </c:pt>
                <c:pt idx="610" formatCode="General">
                  <c:v>7862.3799229387641</c:v>
                </c:pt>
                <c:pt idx="611" formatCode="General">
                  <c:v>9611.361487969396</c:v>
                </c:pt>
                <c:pt idx="612" formatCode="General">
                  <c:v>10861.404688647492</c:v>
                </c:pt>
                <c:pt idx="613" formatCode="General">
                  <c:v>11768.893958207211</c:v>
                </c:pt>
                <c:pt idx="614" formatCode="General">
                  <c:v>10644.585824169457</c:v>
                </c:pt>
                <c:pt idx="615" formatCode="General">
                  <c:v>10178.469287696498</c:v>
                </c:pt>
                <c:pt idx="616" formatCode="General">
                  <c:v>6247.5079114845448</c:v>
                </c:pt>
                <c:pt idx="617" formatCode="General">
                  <c:v>11029.99216754705</c:v>
                </c:pt>
                <c:pt idx="618" formatCode="General">
                  <c:v>7406.8733408846292</c:v>
                </c:pt>
                <c:pt idx="619" formatCode="General">
                  <c:v>8916.5729108049127</c:v>
                </c:pt>
                <c:pt idx="620" formatCode="General">
                  <c:v>8004.5722868590892</c:v>
                </c:pt>
                <c:pt idx="621" formatCode="General">
                  <c:v>9479.1945267844349</c:v>
                </c:pt>
                <c:pt idx="622" formatCode="General">
                  <c:v>12437.694711073211</c:v>
                </c:pt>
                <c:pt idx="623" formatCode="General">
                  <c:v>11183.175455891233</c:v>
                </c:pt>
                <c:pt idx="624" formatCode="General">
                  <c:v>7241.8706619149871</c:v>
                </c:pt>
                <c:pt idx="625" formatCode="General">
                  <c:v>5163.9548778047956</c:v>
                </c:pt>
                <c:pt idx="626" formatCode="General">
                  <c:v>11647.042966585235</c:v>
                </c:pt>
                <c:pt idx="627" formatCode="General">
                  <c:v>7295.2837758071882</c:v>
                </c:pt>
                <c:pt idx="628" formatCode="General">
                  <c:v>2477.8472004873438</c:v>
                </c:pt>
                <c:pt idx="629" formatCode="General">
                  <c:v>9957.9690502805879</c:v>
                </c:pt>
                <c:pt idx="630" formatCode="General">
                  <c:v>13973.438707194371</c:v>
                </c:pt>
                <c:pt idx="631" formatCode="General">
                  <c:v>8528.9242252065596</c:v>
                </c:pt>
                <c:pt idx="632" formatCode="General">
                  <c:v>8198.454070789825</c:v>
                </c:pt>
                <c:pt idx="633" formatCode="General">
                  <c:v>8397.1115718837409</c:v>
                </c:pt>
                <c:pt idx="634" formatCode="General">
                  <c:v>6649.2537992078524</c:v>
                </c:pt>
                <c:pt idx="635" formatCode="General">
                  <c:v>11910.111309443324</c:v>
                </c:pt>
                <c:pt idx="636" formatCode="General">
                  <c:v>6835.3711650018049</c:v>
                </c:pt>
                <c:pt idx="637" formatCode="General">
                  <c:v>13071.193022927515</c:v>
                </c:pt>
                <c:pt idx="638" formatCode="General">
                  <c:v>6152.3942679374904</c:v>
                </c:pt>
                <c:pt idx="639" formatCode="General">
                  <c:v>8561.4914476570611</c:v>
                </c:pt>
                <c:pt idx="640" formatCode="General">
                  <c:v>12022.64077069516</c:v>
                </c:pt>
                <c:pt idx="641" formatCode="General">
                  <c:v>12525.103928648243</c:v>
                </c:pt>
                <c:pt idx="642" formatCode="General">
                  <c:v>9232.1905495411665</c:v>
                </c:pt>
                <c:pt idx="643" formatCode="General">
                  <c:v>5594.7843229201208</c:v>
                </c:pt>
                <c:pt idx="644" formatCode="General">
                  <c:v>7888.6222144759704</c:v>
                </c:pt>
                <c:pt idx="645" formatCode="General">
                  <c:v>6264.2198591465258</c:v>
                </c:pt>
                <c:pt idx="646" formatCode="General">
                  <c:v>6775.1540140038287</c:v>
                </c:pt>
                <c:pt idx="647" formatCode="General">
                  <c:v>7261.8943221629779</c:v>
                </c:pt>
                <c:pt idx="648" formatCode="General">
                  <c:v>8166.0703791897777</c:v>
                </c:pt>
                <c:pt idx="649" formatCode="General">
                  <c:v>4999.2580076048671</c:v>
                </c:pt>
                <c:pt idx="650" formatCode="General">
                  <c:v>15436.080202094436</c:v>
                </c:pt>
                <c:pt idx="651" formatCode="General">
                  <c:v>8591.7239586432679</c:v>
                </c:pt>
                <c:pt idx="652" formatCode="General">
                  <c:v>3811.2359050423347</c:v>
                </c:pt>
                <c:pt idx="653" formatCode="General">
                  <c:v>8535.9166216088579</c:v>
                </c:pt>
                <c:pt idx="654" formatCode="General">
                  <c:v>11515.371553208148</c:v>
                </c:pt>
                <c:pt idx="655" formatCode="General">
                  <c:v>11577.469929806404</c:v>
                </c:pt>
                <c:pt idx="656" formatCode="General">
                  <c:v>9795.2829101978241</c:v>
                </c:pt>
                <c:pt idx="657" formatCode="General">
                  <c:v>23344.803631411192</c:v>
                </c:pt>
                <c:pt idx="658" formatCode="General">
                  <c:v>6323.8873932464612</c:v>
                </c:pt>
                <c:pt idx="659" formatCode="General">
                  <c:v>9388.1169540552728</c:v>
                </c:pt>
                <c:pt idx="660" formatCode="General">
                  <c:v>7193.2044081402346</c:v>
                </c:pt>
                <c:pt idx="661" formatCode="General">
                  <c:v>8061.0395478220644</c:v>
                </c:pt>
                <c:pt idx="662" formatCode="General">
                  <c:v>5303.0912775628531</c:v>
                </c:pt>
                <c:pt idx="663" formatCode="General">
                  <c:v>11339.453614461208</c:v>
                </c:pt>
                <c:pt idx="664" formatCode="General">
                  <c:v>7463.9195779074307</c:v>
                </c:pt>
                <c:pt idx="665" formatCode="General">
                  <c:v>14173.512868416854</c:v>
                </c:pt>
                <c:pt idx="666" formatCode="General">
                  <c:v>6972.3466326980451</c:v>
                </c:pt>
                <c:pt idx="667" formatCode="General">
                  <c:v>8094.2508547378948</c:v>
                </c:pt>
                <c:pt idx="668" formatCode="General">
                  <c:v>9131.2164387145531</c:v>
                </c:pt>
                <c:pt idx="669" formatCode="General">
                  <c:v>8018.8304743204826</c:v>
                </c:pt>
                <c:pt idx="670" formatCode="General">
                  <c:v>11971.62184298801</c:v>
                </c:pt>
                <c:pt idx="671" formatCode="General">
                  <c:v>10624.771962245348</c:v>
                </c:pt>
                <c:pt idx="672" formatCode="General">
                  <c:v>10557.176372978556</c:v>
                </c:pt>
                <c:pt idx="673" formatCode="General">
                  <c:v>8056.117354866099</c:v>
                </c:pt>
                <c:pt idx="674" formatCode="General">
                  <c:v>7474.6317610122642</c:v>
                </c:pt>
                <c:pt idx="675" formatCode="General">
                  <c:v>12635.337071850059</c:v>
                </c:pt>
                <c:pt idx="676" formatCode="General">
                  <c:v>14252.540807009811</c:v>
                </c:pt>
                <c:pt idx="677" formatCode="General">
                  <c:v>6941.2423021657196</c:v>
                </c:pt>
                <c:pt idx="678" formatCode="General">
                  <c:v>10368.590038474444</c:v>
                </c:pt>
                <c:pt idx="679" formatCode="General">
                  <c:v>8939.537460681413</c:v>
                </c:pt>
                <c:pt idx="680" formatCode="General">
                  <c:v>10860.584079761349</c:v>
                </c:pt>
                <c:pt idx="681" formatCode="General">
                  <c:v>9142.9288312166136</c:v>
                </c:pt>
                <c:pt idx="682" formatCode="General">
                  <c:v>4460.6642428692376</c:v>
                </c:pt>
                <c:pt idx="683" formatCode="General">
                  <c:v>7842.5385343246908</c:v>
                </c:pt>
                <c:pt idx="684" formatCode="General">
                  <c:v>8152.0420173815419</c:v>
                </c:pt>
                <c:pt idx="685" formatCode="General">
                  <c:v>17324.425604741627</c:v>
                </c:pt>
                <c:pt idx="686" formatCode="General">
                  <c:v>13964.177724522595</c:v>
                </c:pt>
                <c:pt idx="687" formatCode="General">
                  <c:v>10015.939755597625</c:v>
                </c:pt>
                <c:pt idx="688" formatCode="General">
                  <c:v>6468.6221863177489</c:v>
                </c:pt>
                <c:pt idx="689" formatCode="General">
                  <c:v>7382.8719299899294</c:v>
                </c:pt>
                <c:pt idx="690" formatCode="General">
                  <c:v>12854.100099265364</c:v>
                </c:pt>
                <c:pt idx="691" formatCode="General">
                  <c:v>6751.0790594964019</c:v>
                </c:pt>
                <c:pt idx="692" formatCode="General">
                  <c:v>4973.0762871336283</c:v>
                </c:pt>
                <c:pt idx="693" formatCode="General">
                  <c:v>10195.214809756912</c:v>
                </c:pt>
                <c:pt idx="694" formatCode="General">
                  <c:v>11546.609796726931</c:v>
                </c:pt>
                <c:pt idx="695" formatCode="General">
                  <c:v>8125.4852263787343</c:v>
                </c:pt>
                <c:pt idx="696" formatCode="General">
                  <c:v>11446.889345975764</c:v>
                </c:pt>
                <c:pt idx="697" formatCode="General">
                  <c:v>10936.438972392107</c:v>
                </c:pt>
                <c:pt idx="698" formatCode="General">
                  <c:v>5697.8503087510071</c:v>
                </c:pt>
                <c:pt idx="699" formatCode="General">
                  <c:v>10460.075692369319</c:v>
                </c:pt>
                <c:pt idx="700" formatCode="General">
                  <c:v>6959.2097202959958</c:v>
                </c:pt>
                <c:pt idx="701" formatCode="General">
                  <c:v>6789.8260665588514</c:v>
                </c:pt>
                <c:pt idx="702" formatCode="General">
                  <c:v>9389.7842402137394</c:v>
                </c:pt>
                <c:pt idx="703" formatCode="General">
                  <c:v>11986.97293081205</c:v>
                </c:pt>
                <c:pt idx="704" formatCode="General">
                  <c:v>9071.142055362574</c:v>
                </c:pt>
                <c:pt idx="705" formatCode="General">
                  <c:v>7888.0704408508336</c:v>
                </c:pt>
                <c:pt idx="706" formatCode="General">
                  <c:v>13293.781343637649</c:v>
                </c:pt>
                <c:pt idx="707" formatCode="General">
                  <c:v>8218.5736742466852</c:v>
                </c:pt>
                <c:pt idx="708" formatCode="General">
                  <c:v>6110.7150086572965</c:v>
                </c:pt>
                <c:pt idx="709" formatCode="General">
                  <c:v>14874.767335173261</c:v>
                </c:pt>
                <c:pt idx="710" formatCode="General">
                  <c:v>9119.8514286057871</c:v>
                </c:pt>
                <c:pt idx="711" formatCode="General">
                  <c:v>9959.4050843882269</c:v>
                </c:pt>
                <c:pt idx="712" formatCode="General">
                  <c:v>7126.8382259073442</c:v>
                </c:pt>
                <c:pt idx="713" formatCode="General">
                  <c:v>9655.3451300445613</c:v>
                </c:pt>
                <c:pt idx="714" formatCode="General">
                  <c:v>10168.029279280418</c:v>
                </c:pt>
                <c:pt idx="715" formatCode="General">
                  <c:v>7391.0452224945457</c:v>
                </c:pt>
                <c:pt idx="716" formatCode="General">
                  <c:v>6908.7108688234348</c:v>
                </c:pt>
                <c:pt idx="717" formatCode="General">
                  <c:v>8598.6619694790388</c:v>
                </c:pt>
                <c:pt idx="718" formatCode="General">
                  <c:v>7307.3914519564387</c:v>
                </c:pt>
                <c:pt idx="719" formatCode="General">
                  <c:v>16624.428893729462</c:v>
                </c:pt>
                <c:pt idx="720" formatCode="General">
                  <c:v>8312.4046901612455</c:v>
                </c:pt>
                <c:pt idx="721" formatCode="General">
                  <c:v>6558.3406815293292</c:v>
                </c:pt>
                <c:pt idx="722" formatCode="General">
                  <c:v>8023.5246701152982</c:v>
                </c:pt>
                <c:pt idx="723" formatCode="General">
                  <c:v>11577.376407205327</c:v>
                </c:pt>
                <c:pt idx="724" formatCode="General">
                  <c:v>8747.434510547635</c:v>
                </c:pt>
                <c:pt idx="725" formatCode="General">
                  <c:v>8771.6116314761712</c:v>
                </c:pt>
                <c:pt idx="726" formatCode="General">
                  <c:v>9787.9894077455046</c:v>
                </c:pt>
                <c:pt idx="727" formatCode="General">
                  <c:v>9731.8289048010029</c:v>
                </c:pt>
                <c:pt idx="728" formatCode="General">
                  <c:v>14283.284606162393</c:v>
                </c:pt>
                <c:pt idx="729" formatCode="General">
                  <c:v>10738.836778639294</c:v>
                </c:pt>
                <c:pt idx="730" formatCode="General">
                  <c:v>14611.651512533888</c:v>
                </c:pt>
                <c:pt idx="731" formatCode="General">
                  <c:v>7488.4913556765005</c:v>
                </c:pt>
                <c:pt idx="732" formatCode="General">
                  <c:v>9817.1986122016951</c:v>
                </c:pt>
                <c:pt idx="733" formatCode="General">
                  <c:v>15823.167279301939</c:v>
                </c:pt>
                <c:pt idx="734" formatCode="General">
                  <c:v>9830.4778838550246</c:v>
                </c:pt>
                <c:pt idx="735" formatCode="General">
                  <c:v>10490.213737113607</c:v>
                </c:pt>
                <c:pt idx="736" formatCode="General">
                  <c:v>13218.842952728537</c:v>
                </c:pt>
                <c:pt idx="737" formatCode="General">
                  <c:v>10572.99393368217</c:v>
                </c:pt>
                <c:pt idx="738" formatCode="General">
                  <c:v>10407.239659053495</c:v>
                </c:pt>
                <c:pt idx="739" formatCode="General">
                  <c:v>15042.828476113405</c:v>
                </c:pt>
                <c:pt idx="740" formatCode="General">
                  <c:v>13415.04782666217</c:v>
                </c:pt>
                <c:pt idx="741" formatCode="General">
                  <c:v>16436.974407322152</c:v>
                </c:pt>
                <c:pt idx="742" formatCode="General">
                  <c:v>3121.2362893224545</c:v>
                </c:pt>
                <c:pt idx="743" formatCode="General">
                  <c:v>12757.319971072555</c:v>
                </c:pt>
                <c:pt idx="744" formatCode="General">
                  <c:v>13000.357611631645</c:v>
                </c:pt>
                <c:pt idx="745" formatCode="General">
                  <c:v>12372.521725998664</c:v>
                </c:pt>
                <c:pt idx="746" formatCode="General">
                  <c:v>10468.313561282534</c:v>
                </c:pt>
                <c:pt idx="747" formatCode="General">
                  <c:v>8131.3071495172662</c:v>
                </c:pt>
                <c:pt idx="748" formatCode="General">
                  <c:v>10757.754963894744</c:v>
                </c:pt>
                <c:pt idx="749" formatCode="General">
                  <c:v>8654.8357177265825</c:v>
                </c:pt>
                <c:pt idx="750" formatCode="General">
                  <c:v>7185.262068977112</c:v>
                </c:pt>
                <c:pt idx="751" formatCode="General">
                  <c:v>11505.962777696632</c:v>
                </c:pt>
                <c:pt idx="752" formatCode="General">
                  <c:v>9596.5008602536709</c:v>
                </c:pt>
                <c:pt idx="753" formatCode="General">
                  <c:v>14093.102658213802</c:v>
                </c:pt>
                <c:pt idx="754" formatCode="General">
                  <c:v>12450.257968410493</c:v>
                </c:pt>
                <c:pt idx="755" formatCode="General">
                  <c:v>7099.3310357901883</c:v>
                </c:pt>
                <c:pt idx="756" formatCode="General">
                  <c:v>11335.829562470793</c:v>
                </c:pt>
                <c:pt idx="757" formatCode="General">
                  <c:v>10447.521248934954</c:v>
                </c:pt>
                <c:pt idx="758" formatCode="General">
                  <c:v>7505.8254726129144</c:v>
                </c:pt>
                <c:pt idx="759" formatCode="General">
                  <c:v>5827.4069887820624</c:v>
                </c:pt>
                <c:pt idx="760" formatCode="General">
                  <c:v>13414.635542817223</c:v>
                </c:pt>
                <c:pt idx="761" formatCode="General">
                  <c:v>9383.6742505211496</c:v>
                </c:pt>
                <c:pt idx="762" formatCode="General">
                  <c:v>6998.4727185701504</c:v>
                </c:pt>
                <c:pt idx="763" formatCode="General">
                  <c:v>8746.9553952011138</c:v>
                </c:pt>
                <c:pt idx="764" formatCode="General">
                  <c:v>10825.959989203608</c:v>
                </c:pt>
                <c:pt idx="765" formatCode="General">
                  <c:v>7398.7039045429246</c:v>
                </c:pt>
                <c:pt idx="766" formatCode="General">
                  <c:v>8157.3388189798452</c:v>
                </c:pt>
                <c:pt idx="767" formatCode="General">
                  <c:v>2868.4204949882387</c:v>
                </c:pt>
                <c:pt idx="768" formatCode="General">
                  <c:v>12792.869039398232</c:v>
                </c:pt>
                <c:pt idx="769" formatCode="General">
                  <c:v>10065.672948683723</c:v>
                </c:pt>
                <c:pt idx="770" formatCode="General">
                  <c:v>6346.1300847983966</c:v>
                </c:pt>
                <c:pt idx="771" formatCode="General">
                  <c:v>11875.361582569089</c:v>
                </c:pt>
                <c:pt idx="772" formatCode="General">
                  <c:v>4515.9585550925713</c:v>
                </c:pt>
                <c:pt idx="773" formatCode="General">
                  <c:v>7693.2990074976697</c:v>
                </c:pt>
                <c:pt idx="774" formatCode="General">
                  <c:v>2858.6755594060123</c:v>
                </c:pt>
                <c:pt idx="775" formatCode="General">
                  <c:v>8147.3665456009776</c:v>
                </c:pt>
                <c:pt idx="776" formatCode="General">
                  <c:v>10702.088045139146</c:v>
                </c:pt>
                <c:pt idx="777" formatCode="General">
                  <c:v>10416.340459322802</c:v>
                </c:pt>
                <c:pt idx="778" formatCode="General">
                  <c:v>11327.861444587154</c:v>
                </c:pt>
                <c:pt idx="779" formatCode="General">
                  <c:v>10481.101923137692</c:v>
                </c:pt>
                <c:pt idx="780" formatCode="General">
                  <c:v>9381.640340273756</c:v>
                </c:pt>
                <c:pt idx="781" formatCode="General">
                  <c:v>10135.700080462402</c:v>
                </c:pt>
                <c:pt idx="782" formatCode="General">
                  <c:v>6671.9902721903418</c:v>
                </c:pt>
                <c:pt idx="783" formatCode="General">
                  <c:v>9822.7336285926795</c:v>
                </c:pt>
                <c:pt idx="784" formatCode="General">
                  <c:v>9171.529074561191</c:v>
                </c:pt>
                <c:pt idx="785" formatCode="General">
                  <c:v>12698.857253347049</c:v>
                </c:pt>
                <c:pt idx="786" formatCode="General">
                  <c:v>11998.421381472508</c:v>
                </c:pt>
                <c:pt idx="787" formatCode="General">
                  <c:v>5651.960109935877</c:v>
                </c:pt>
                <c:pt idx="788" formatCode="General">
                  <c:v>5829.0231949233275</c:v>
                </c:pt>
                <c:pt idx="789" formatCode="General">
                  <c:v>7302.0867691309759</c:v>
                </c:pt>
                <c:pt idx="790" formatCode="General">
                  <c:v>2940.9368102789995</c:v>
                </c:pt>
                <c:pt idx="791" formatCode="General">
                  <c:v>7428.1235413155246</c:v>
                </c:pt>
                <c:pt idx="792" formatCode="General">
                  <c:v>7724.9808325903123</c:v>
                </c:pt>
                <c:pt idx="793" formatCode="General">
                  <c:v>5914.8373678444641</c:v>
                </c:pt>
                <c:pt idx="794" formatCode="General">
                  <c:v>10387.763593536725</c:v>
                </c:pt>
                <c:pt idx="795" formatCode="General">
                  <c:v>5344.9355866846035</c:v>
                </c:pt>
                <c:pt idx="796" formatCode="General">
                  <c:v>13582.353515925173</c:v>
                </c:pt>
                <c:pt idx="797" formatCode="General">
                  <c:v>9529.4738529565293</c:v>
                </c:pt>
                <c:pt idx="798" formatCode="General">
                  <c:v>6427.7824379131926</c:v>
                </c:pt>
                <c:pt idx="799" formatCode="General">
                  <c:v>4829.0866372472065</c:v>
                </c:pt>
                <c:pt idx="800" formatCode="General">
                  <c:v>9117.2965883677807</c:v>
                </c:pt>
                <c:pt idx="801" formatCode="General">
                  <c:v>7885.1035869095122</c:v>
                </c:pt>
                <c:pt idx="802" formatCode="General">
                  <c:v>8851.319584077497</c:v>
                </c:pt>
                <c:pt idx="803" formatCode="General">
                  <c:v>14979.560614127919</c:v>
                </c:pt>
                <c:pt idx="804" formatCode="General">
                  <c:v>5430.1997102043206</c:v>
                </c:pt>
                <c:pt idx="805" formatCode="General">
                  <c:v>7228.2470501416647</c:v>
                </c:pt>
                <c:pt idx="806" formatCode="General">
                  <c:v>5332.2440570895524</c:v>
                </c:pt>
                <c:pt idx="807" formatCode="General">
                  <c:v>7256.4576582738664</c:v>
                </c:pt>
                <c:pt idx="808" formatCode="General">
                  <c:v>9461.9949038154937</c:v>
                </c:pt>
                <c:pt idx="809" formatCode="General">
                  <c:v>10530.692305102222</c:v>
                </c:pt>
                <c:pt idx="810" formatCode="General">
                  <c:v>9752.987808793041</c:v>
                </c:pt>
                <c:pt idx="811" formatCode="General">
                  <c:v>4881.0811091636297</c:v>
                </c:pt>
                <c:pt idx="812" formatCode="General">
                  <c:v>14166.555339155639</c:v>
                </c:pt>
                <c:pt idx="813" formatCode="General">
                  <c:v>5695.3871180559745</c:v>
                </c:pt>
                <c:pt idx="814" formatCode="General">
                  <c:v>10525.86044764339</c:v>
                </c:pt>
                <c:pt idx="815" formatCode="General">
                  <c:v>10591.469966667772</c:v>
                </c:pt>
                <c:pt idx="816" formatCode="General">
                  <c:v>5782.3757430772948</c:v>
                </c:pt>
                <c:pt idx="817" formatCode="General">
                  <c:v>16008.834389718741</c:v>
                </c:pt>
                <c:pt idx="818" formatCode="General">
                  <c:v>9152.3937996470813</c:v>
                </c:pt>
                <c:pt idx="819" formatCode="General">
                  <c:v>8393.6073273982565</c:v>
                </c:pt>
                <c:pt idx="820" formatCode="General">
                  <c:v>10310.204744379165</c:v>
                </c:pt>
                <c:pt idx="821" formatCode="General">
                  <c:v>11072.177195538945</c:v>
                </c:pt>
                <c:pt idx="822" formatCode="General">
                  <c:v>10669.231655372218</c:v>
                </c:pt>
                <c:pt idx="823" formatCode="General">
                  <c:v>9314.2152244846402</c:v>
                </c:pt>
                <c:pt idx="824" formatCode="General">
                  <c:v>12098.79435595259</c:v>
                </c:pt>
                <c:pt idx="825" formatCode="General">
                  <c:v>7925.9341007105158</c:v>
                </c:pt>
                <c:pt idx="826" formatCode="General">
                  <c:v>7776.7427178017133</c:v>
                </c:pt>
                <c:pt idx="827" formatCode="General">
                  <c:v>3100.9366448731471</c:v>
                </c:pt>
                <c:pt idx="828" formatCode="General">
                  <c:v>13886.182094962631</c:v>
                </c:pt>
                <c:pt idx="829" formatCode="General">
                  <c:v>14771.113384777009</c:v>
                </c:pt>
                <c:pt idx="830" formatCode="General">
                  <c:v>14288.989662067203</c:v>
                </c:pt>
                <c:pt idx="831" formatCode="General">
                  <c:v>6705.3045575604083</c:v>
                </c:pt>
                <c:pt idx="832" formatCode="General">
                  <c:v>11167.100599351706</c:v>
                </c:pt>
                <c:pt idx="833" formatCode="General">
                  <c:v>7441.376240458354</c:v>
                </c:pt>
                <c:pt idx="834" formatCode="General">
                  <c:v>7415.8566065152154</c:v>
                </c:pt>
                <c:pt idx="835" formatCode="General">
                  <c:v>18632.408311620809</c:v>
                </c:pt>
                <c:pt idx="836" formatCode="General">
                  <c:v>3528.5985619252406</c:v>
                </c:pt>
                <c:pt idx="837" formatCode="General">
                  <c:v>12510.852736850171</c:v>
                </c:pt>
                <c:pt idx="838" formatCode="General">
                  <c:v>14751.971445187239</c:v>
                </c:pt>
                <c:pt idx="839" formatCode="General">
                  <c:v>7699.8364962738597</c:v>
                </c:pt>
                <c:pt idx="840" formatCode="General">
                  <c:v>7581.0698572084875</c:v>
                </c:pt>
                <c:pt idx="841" formatCode="General">
                  <c:v>11125.962257011743</c:v>
                </c:pt>
                <c:pt idx="842" formatCode="General">
                  <c:v>8103.8893278275627</c:v>
                </c:pt>
                <c:pt idx="843" formatCode="General">
                  <c:v>7883.5357512508144</c:v>
                </c:pt>
                <c:pt idx="844" formatCode="General">
                  <c:v>12809.21314215488</c:v>
                </c:pt>
                <c:pt idx="845" formatCode="General">
                  <c:v>8800.2240439446196</c:v>
                </c:pt>
                <c:pt idx="846" formatCode="General">
                  <c:v>4945.5930422844103</c:v>
                </c:pt>
                <c:pt idx="847" formatCode="General">
                  <c:v>8338.4739927768896</c:v>
                </c:pt>
                <c:pt idx="848" formatCode="General">
                  <c:v>7281.5704496312628</c:v>
                </c:pt>
                <c:pt idx="849" formatCode="General">
                  <c:v>6858.6683505971614</c:v>
                </c:pt>
                <c:pt idx="850" formatCode="General">
                  <c:v>5706.789851908361</c:v>
                </c:pt>
                <c:pt idx="851" formatCode="General">
                  <c:v>12826.039581830091</c:v>
                </c:pt>
                <c:pt idx="852" formatCode="General">
                  <c:v>8772.1319696065493</c:v>
                </c:pt>
                <c:pt idx="853" formatCode="General">
                  <c:v>7492.1528689218921</c:v>
                </c:pt>
                <c:pt idx="854" formatCode="General">
                  <c:v>9142.9375668106586</c:v>
                </c:pt>
                <c:pt idx="855" formatCode="General">
                  <c:v>17765.780534304526</c:v>
                </c:pt>
                <c:pt idx="856" formatCode="General">
                  <c:v>9764.097927376215</c:v>
                </c:pt>
                <c:pt idx="857" formatCode="General">
                  <c:v>13072.481451519447</c:v>
                </c:pt>
                <c:pt idx="858" formatCode="General">
                  <c:v>11749.376631336772</c:v>
                </c:pt>
                <c:pt idx="859" formatCode="General">
                  <c:v>15548.510686269296</c:v>
                </c:pt>
                <c:pt idx="860" formatCode="General">
                  <c:v>5813.2005817199788</c:v>
                </c:pt>
                <c:pt idx="861" formatCode="General">
                  <c:v>8675.0731698834279</c:v>
                </c:pt>
                <c:pt idx="862" formatCode="General">
                  <c:v>14015.801930278936</c:v>
                </c:pt>
                <c:pt idx="863" formatCode="General">
                  <c:v>13223.797151505682</c:v>
                </c:pt>
                <c:pt idx="864" formatCode="General">
                  <c:v>8094.8290544984739</c:v>
                </c:pt>
                <c:pt idx="865" formatCode="General">
                  <c:v>21421.922424184435</c:v>
                </c:pt>
                <c:pt idx="866" formatCode="General">
                  <c:v>5204.3632576334639</c:v>
                </c:pt>
                <c:pt idx="867" formatCode="General">
                  <c:v>10178.186377484259</c:v>
                </c:pt>
                <c:pt idx="868" formatCode="General">
                  <c:v>13432.62756249324</c:v>
                </c:pt>
                <c:pt idx="869" formatCode="General">
                  <c:v>13553.813196059225</c:v>
                </c:pt>
                <c:pt idx="870" formatCode="General">
                  <c:v>10073.510099490935</c:v>
                </c:pt>
                <c:pt idx="871" formatCode="General">
                  <c:v>9342.7549787194985</c:v>
                </c:pt>
                <c:pt idx="872" formatCode="General">
                  <c:v>14864.465541924552</c:v>
                </c:pt>
                <c:pt idx="873" formatCode="General">
                  <c:v>7437.2046609275349</c:v>
                </c:pt>
                <c:pt idx="874" formatCode="General">
                  <c:v>11385.159786069926</c:v>
                </c:pt>
                <c:pt idx="875" formatCode="General">
                  <c:v>12023.972399876739</c:v>
                </c:pt>
                <c:pt idx="876" formatCode="General">
                  <c:v>6420.4096787954986</c:v>
                </c:pt>
                <c:pt idx="877" formatCode="General">
                  <c:v>7987.4334861608004</c:v>
                </c:pt>
                <c:pt idx="878" formatCode="General">
                  <c:v>4750.6148283265593</c:v>
                </c:pt>
                <c:pt idx="879" formatCode="General">
                  <c:v>13238.605602234025</c:v>
                </c:pt>
                <c:pt idx="880" formatCode="General">
                  <c:v>9837.2510247693772</c:v>
                </c:pt>
                <c:pt idx="881" formatCode="General">
                  <c:v>3973.1831367054583</c:v>
                </c:pt>
                <c:pt idx="882" formatCode="General">
                  <c:v>11936.561321357169</c:v>
                </c:pt>
                <c:pt idx="883" formatCode="General">
                  <c:v>7680.2972958500122</c:v>
                </c:pt>
                <c:pt idx="884" formatCode="General">
                  <c:v>8507.9746690395059</c:v>
                </c:pt>
                <c:pt idx="885" formatCode="General">
                  <c:v>5489.1299092815298</c:v>
                </c:pt>
                <c:pt idx="886" formatCode="General">
                  <c:v>10135.840847944393</c:v>
                </c:pt>
                <c:pt idx="887" formatCode="General">
                  <c:v>6166.298874860182</c:v>
                </c:pt>
                <c:pt idx="888" formatCode="General">
                  <c:v>9247.9920082328499</c:v>
                </c:pt>
                <c:pt idx="889" formatCode="General">
                  <c:v>5796.7647699675927</c:v>
                </c:pt>
                <c:pt idx="890" formatCode="General">
                  <c:v>9562.0920904434133</c:v>
                </c:pt>
                <c:pt idx="891" formatCode="General">
                  <c:v>7781.925750000255</c:v>
                </c:pt>
                <c:pt idx="892" formatCode="General">
                  <c:v>5861.8002934752312</c:v>
                </c:pt>
                <c:pt idx="893" formatCode="General">
                  <c:v>15993.882214756997</c:v>
                </c:pt>
                <c:pt idx="894" formatCode="General">
                  <c:v>7844.0153768037508</c:v>
                </c:pt>
                <c:pt idx="895" formatCode="General">
                  <c:v>11442.318665749786</c:v>
                </c:pt>
                <c:pt idx="896" formatCode="General">
                  <c:v>7368.2964614110715</c:v>
                </c:pt>
                <c:pt idx="897" formatCode="General">
                  <c:v>13891.27255034362</c:v>
                </c:pt>
                <c:pt idx="898" formatCode="General">
                  <c:v>6908.736592187508</c:v>
                </c:pt>
                <c:pt idx="899" formatCode="General">
                  <c:v>9488.6318696627186</c:v>
                </c:pt>
                <c:pt idx="900" formatCode="General">
                  <c:v>7064.0880362487842</c:v>
                </c:pt>
                <c:pt idx="901" formatCode="General">
                  <c:v>9688.9664556985026</c:v>
                </c:pt>
                <c:pt idx="902" formatCode="General">
                  <c:v>15917.114036054223</c:v>
                </c:pt>
                <c:pt idx="903" formatCode="General">
                  <c:v>8517.3567379203359</c:v>
                </c:pt>
                <c:pt idx="904" formatCode="General">
                  <c:v>14764.815822173196</c:v>
                </c:pt>
                <c:pt idx="905" formatCode="General">
                  <c:v>6887.2065132810985</c:v>
                </c:pt>
                <c:pt idx="906" formatCode="General">
                  <c:v>9850.1326882844478</c:v>
                </c:pt>
                <c:pt idx="907" formatCode="General">
                  <c:v>7669.1198587269573</c:v>
                </c:pt>
                <c:pt idx="908" formatCode="General">
                  <c:v>6823.3637641627556</c:v>
                </c:pt>
                <c:pt idx="909" formatCode="General">
                  <c:v>6871.8795378123086</c:v>
                </c:pt>
                <c:pt idx="910" formatCode="General">
                  <c:v>12161.208227437261</c:v>
                </c:pt>
                <c:pt idx="911" formatCode="General">
                  <c:v>9299.2350650742101</c:v>
                </c:pt>
                <c:pt idx="912" formatCode="General">
                  <c:v>10198.691340982858</c:v>
                </c:pt>
                <c:pt idx="913" formatCode="General">
                  <c:v>9319.5704325872593</c:v>
                </c:pt>
                <c:pt idx="914" formatCode="General">
                  <c:v>16578.200622785029</c:v>
                </c:pt>
                <c:pt idx="915" formatCode="General">
                  <c:v>5509.5033528010244</c:v>
                </c:pt>
                <c:pt idx="916" formatCode="General">
                  <c:v>7590.9968147956934</c:v>
                </c:pt>
                <c:pt idx="917" formatCode="General">
                  <c:v>7736.0512130053248</c:v>
                </c:pt>
                <c:pt idx="918" formatCode="General">
                  <c:v>8297.1208464237516</c:v>
                </c:pt>
                <c:pt idx="919" formatCode="General">
                  <c:v>7201.8262373741254</c:v>
                </c:pt>
                <c:pt idx="920" formatCode="General">
                  <c:v>6816.1041944318349</c:v>
                </c:pt>
                <c:pt idx="921" formatCode="General">
                  <c:v>8887.6361812491577</c:v>
                </c:pt>
                <c:pt idx="922" formatCode="General">
                  <c:v>11862.525757410483</c:v>
                </c:pt>
                <c:pt idx="923" formatCode="General">
                  <c:v>7123.4845009999135</c:v>
                </c:pt>
                <c:pt idx="924" formatCode="General">
                  <c:v>8895.2316007616082</c:v>
                </c:pt>
                <c:pt idx="925" formatCode="General">
                  <c:v>8756.9779021846298</c:v>
                </c:pt>
                <c:pt idx="926" formatCode="General">
                  <c:v>5849.5940944201684</c:v>
                </c:pt>
                <c:pt idx="927" formatCode="General">
                  <c:v>3374.1535859500091</c:v>
                </c:pt>
                <c:pt idx="928" formatCode="General">
                  <c:v>8681.7868774801773</c:v>
                </c:pt>
                <c:pt idx="929" formatCode="General">
                  <c:v>10358.53862320454</c:v>
                </c:pt>
                <c:pt idx="930" formatCode="General">
                  <c:v>7085.1954785638336</c:v>
                </c:pt>
                <c:pt idx="931" formatCode="General">
                  <c:v>9338.5670997441994</c:v>
                </c:pt>
                <c:pt idx="932" formatCode="General">
                  <c:v>9417.0890675214287</c:v>
                </c:pt>
                <c:pt idx="933" formatCode="General">
                  <c:v>10347.452870256922</c:v>
                </c:pt>
                <c:pt idx="934" formatCode="General">
                  <c:v>12011.019524026939</c:v>
                </c:pt>
                <c:pt idx="935" formatCode="General">
                  <c:v>9233.343906422966</c:v>
                </c:pt>
                <c:pt idx="936" formatCode="General">
                  <c:v>7805.7885008251715</c:v>
                </c:pt>
                <c:pt idx="937" formatCode="General">
                  <c:v>13894.234328934908</c:v>
                </c:pt>
                <c:pt idx="938" formatCode="General">
                  <c:v>5502.2209235663977</c:v>
                </c:pt>
                <c:pt idx="939" formatCode="General">
                  <c:v>9891.5745972566747</c:v>
                </c:pt>
                <c:pt idx="940" formatCode="General">
                  <c:v>5693.2423542957895</c:v>
                </c:pt>
                <c:pt idx="941" formatCode="General">
                  <c:v>6971.4678918509671</c:v>
                </c:pt>
                <c:pt idx="942" formatCode="General">
                  <c:v>16163.55635328155</c:v>
                </c:pt>
                <c:pt idx="943" formatCode="General">
                  <c:v>13696.963833449568</c:v>
                </c:pt>
                <c:pt idx="944" formatCode="General">
                  <c:v>8275.6331838882033</c:v>
                </c:pt>
                <c:pt idx="945" formatCode="General">
                  <c:v>9625.7445284135174</c:v>
                </c:pt>
                <c:pt idx="946" formatCode="General">
                  <c:v>4460.8994236551134</c:v>
                </c:pt>
                <c:pt idx="947" formatCode="General">
                  <c:v>5786.492699267752</c:v>
                </c:pt>
                <c:pt idx="948" formatCode="General">
                  <c:v>7909.4642115472379</c:v>
                </c:pt>
                <c:pt idx="949" formatCode="General">
                  <c:v>4459.8195088648899</c:v>
                </c:pt>
                <c:pt idx="950" formatCode="General">
                  <c:v>13690.730532078416</c:v>
                </c:pt>
                <c:pt idx="951" formatCode="General">
                  <c:v>8070.6419362310444</c:v>
                </c:pt>
                <c:pt idx="952" formatCode="General">
                  <c:v>9576.0947849181757</c:v>
                </c:pt>
                <c:pt idx="953" formatCode="General">
                  <c:v>13282.096789372075</c:v>
                </c:pt>
                <c:pt idx="954" formatCode="General">
                  <c:v>4915.0456710163635</c:v>
                </c:pt>
                <c:pt idx="955" formatCode="General">
                  <c:v>10052.660270093544</c:v>
                </c:pt>
                <c:pt idx="956" formatCode="General">
                  <c:v>7342.1493390873256</c:v>
                </c:pt>
                <c:pt idx="957" formatCode="General">
                  <c:v>3814.5443845044192</c:v>
                </c:pt>
                <c:pt idx="958" formatCode="General">
                  <c:v>11746.259325649768</c:v>
                </c:pt>
                <c:pt idx="959" formatCode="General">
                  <c:v>9287.7750187699694</c:v>
                </c:pt>
                <c:pt idx="960" formatCode="General">
                  <c:v>10038.300917675333</c:v>
                </c:pt>
                <c:pt idx="961" formatCode="General">
                  <c:v>11389.129001706038</c:v>
                </c:pt>
                <c:pt idx="962" formatCode="General">
                  <c:v>14936.424779427911</c:v>
                </c:pt>
                <c:pt idx="963" formatCode="General">
                  <c:v>10567.534501779914</c:v>
                </c:pt>
                <c:pt idx="964" formatCode="General">
                  <c:v>6547.1842401138092</c:v>
                </c:pt>
                <c:pt idx="965" formatCode="General">
                  <c:v>8678.3483262707778</c:v>
                </c:pt>
                <c:pt idx="966" formatCode="General">
                  <c:v>3738.8855349634105</c:v>
                </c:pt>
                <c:pt idx="967" formatCode="General">
                  <c:v>8283.5715233556293</c:v>
                </c:pt>
                <c:pt idx="968" formatCode="General">
                  <c:v>9379.3079327341075</c:v>
                </c:pt>
                <c:pt idx="969" formatCode="General">
                  <c:v>7385.1893784561216</c:v>
                </c:pt>
                <c:pt idx="970" formatCode="General">
                  <c:v>10727.106794197398</c:v>
                </c:pt>
                <c:pt idx="971" formatCode="General">
                  <c:v>10477.392416514975</c:v>
                </c:pt>
                <c:pt idx="972" formatCode="General">
                  <c:v>12698.242434672995</c:v>
                </c:pt>
                <c:pt idx="973" formatCode="General">
                  <c:v>10270.568682051013</c:v>
                </c:pt>
                <c:pt idx="974" formatCode="General">
                  <c:v>6451.7888690949094</c:v>
                </c:pt>
                <c:pt idx="975" formatCode="General">
                  <c:v>15177.67479019542</c:v>
                </c:pt>
                <c:pt idx="976" formatCode="General">
                  <c:v>5654.394070161241</c:v>
                </c:pt>
                <c:pt idx="977" formatCode="General">
                  <c:v>7566.3155548844734</c:v>
                </c:pt>
                <c:pt idx="978" formatCode="General">
                  <c:v>6900.5706336396452</c:v>
                </c:pt>
                <c:pt idx="979" formatCode="General">
                  <c:v>11666.809822269204</c:v>
                </c:pt>
                <c:pt idx="980" formatCode="General">
                  <c:v>4746.4429608148912</c:v>
                </c:pt>
                <c:pt idx="981" formatCode="General">
                  <c:v>14813.308820329037</c:v>
                </c:pt>
                <c:pt idx="982" formatCode="General">
                  <c:v>9705.9431749038595</c:v>
                </c:pt>
                <c:pt idx="983" formatCode="General">
                  <c:v>8525.1298681165954</c:v>
                </c:pt>
                <c:pt idx="984" formatCode="General">
                  <c:v>10709.294935997159</c:v>
                </c:pt>
                <c:pt idx="985" formatCode="General">
                  <c:v>10412.021178284253</c:v>
                </c:pt>
                <c:pt idx="986" formatCode="General">
                  <c:v>9358.663255320218</c:v>
                </c:pt>
                <c:pt idx="987" formatCode="General">
                  <c:v>13181.796376071121</c:v>
                </c:pt>
                <c:pt idx="988" formatCode="General">
                  <c:v>8616.5308494875426</c:v>
                </c:pt>
                <c:pt idx="989" formatCode="General">
                  <c:v>6875.0952890277949</c:v>
                </c:pt>
                <c:pt idx="990" formatCode="General">
                  <c:v>5576.5894367091241</c:v>
                </c:pt>
                <c:pt idx="991" formatCode="General">
                  <c:v>16983.674518048407</c:v>
                </c:pt>
                <c:pt idx="992" formatCode="General">
                  <c:v>14588.495845722537</c:v>
                </c:pt>
                <c:pt idx="993" formatCode="General">
                  <c:v>8553.724015037069</c:v>
                </c:pt>
                <c:pt idx="994" formatCode="General">
                  <c:v>9975.1175999459447</c:v>
                </c:pt>
                <c:pt idx="995" formatCode="General">
                  <c:v>13701.82341369891</c:v>
                </c:pt>
                <c:pt idx="996" formatCode="General">
                  <c:v>12362.025660086778</c:v>
                </c:pt>
                <c:pt idx="997" formatCode="General">
                  <c:v>10750.015428073411</c:v>
                </c:pt>
                <c:pt idx="998" formatCode="General">
                  <c:v>8153.881153395394</c:v>
                </c:pt>
                <c:pt idx="999" formatCode="General">
                  <c:v>8893.0020109907673</c:v>
                </c:pt>
                <c:pt idx="1000" formatCode="General">
                  <c:v>7652.6426687290023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C-4AE7-AC14-3C84A9149053}"/>
            </c:ext>
          </c:extLst>
        </c:ser>
        <c:ser>
          <c:idx val="1"/>
          <c:order val="1"/>
          <c:tx>
            <c:v>niv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Parameter!$G$125:$G$1125</c:f>
              <c:numCache>
                <c:formatCode>0.00</c:formatCode>
                <c:ptCount val="1001"/>
                <c:pt idx="0">
                  <c:v>0.30072875279376488</c:v>
                </c:pt>
                <c:pt idx="1">
                  <c:v>0.25590285178914507</c:v>
                </c:pt>
                <c:pt idx="2">
                  <c:v>0.28089698445526234</c:v>
                </c:pt>
                <c:pt idx="3" formatCode="0">
                  <c:v>0.26433647992306841</c:v>
                </c:pt>
                <c:pt idx="4" formatCode="General">
                  <c:v>0.33048012437518715</c:v>
                </c:pt>
                <c:pt idx="5" formatCode="General">
                  <c:v>0.29314425315736192</c:v>
                </c:pt>
                <c:pt idx="6" formatCode="General">
                  <c:v>0.27773256225819765</c:v>
                </c:pt>
                <c:pt idx="7" formatCode="General">
                  <c:v>0.28453352404832477</c:v>
                </c:pt>
                <c:pt idx="8" formatCode="General">
                  <c:v>0.29653835834732378</c:v>
                </c:pt>
                <c:pt idx="9" formatCode="General">
                  <c:v>0.32468216548051854</c:v>
                </c:pt>
                <c:pt idx="10" formatCode="General">
                  <c:v>0.25329498416242702</c:v>
                </c:pt>
                <c:pt idx="11" formatCode="General">
                  <c:v>0.3281663230777645</c:v>
                </c:pt>
                <c:pt idx="12" formatCode="General">
                  <c:v>0.28789346459266663</c:v>
                </c:pt>
                <c:pt idx="13" formatCode="General">
                  <c:v>0.28308151380077162</c:v>
                </c:pt>
                <c:pt idx="14" formatCode="General">
                  <c:v>0.32771081610890263</c:v>
                </c:pt>
                <c:pt idx="15" formatCode="General">
                  <c:v>0.25791305080058291</c:v>
                </c:pt>
                <c:pt idx="16" formatCode="General">
                  <c:v>0.30641979321296109</c:v>
                </c:pt>
                <c:pt idx="17" formatCode="General">
                  <c:v>0.39556413403194268</c:v>
                </c:pt>
                <c:pt idx="18" formatCode="General">
                  <c:v>0.32291989629463091</c:v>
                </c:pt>
                <c:pt idx="19" formatCode="General">
                  <c:v>0.29155237578582005</c:v>
                </c:pt>
                <c:pt idx="20" formatCode="General">
                  <c:v>0.28862895168154945</c:v>
                </c:pt>
                <c:pt idx="21" formatCode="General">
                  <c:v>0.28543919679385066</c:v>
                </c:pt>
                <c:pt idx="22" formatCode="General">
                  <c:v>0.31624723583548486</c:v>
                </c:pt>
                <c:pt idx="23" formatCode="General">
                  <c:v>0.33473509270977653</c:v>
                </c:pt>
                <c:pt idx="24" formatCode="General">
                  <c:v>0.28933322288941721</c:v>
                </c:pt>
                <c:pt idx="25" formatCode="General">
                  <c:v>0.32126780157159818</c:v>
                </c:pt>
                <c:pt idx="26" formatCode="General">
                  <c:v>0.31448923657194294</c:v>
                </c:pt>
                <c:pt idx="27" formatCode="General">
                  <c:v>0.30949120275828901</c:v>
                </c:pt>
                <c:pt idx="28" formatCode="General">
                  <c:v>0.33596911470057256</c:v>
                </c:pt>
                <c:pt idx="29" formatCode="General">
                  <c:v>0.30111498243234869</c:v>
                </c:pt>
                <c:pt idx="30" formatCode="General">
                  <c:v>0.30425319100982351</c:v>
                </c:pt>
                <c:pt idx="31" formatCode="General">
                  <c:v>0.27596405365431931</c:v>
                </c:pt>
                <c:pt idx="32" formatCode="General">
                  <c:v>0.29230162808921301</c:v>
                </c:pt>
                <c:pt idx="33" formatCode="General">
                  <c:v>0.277191127817357</c:v>
                </c:pt>
                <c:pt idx="34" formatCode="General">
                  <c:v>0.32018912246942799</c:v>
                </c:pt>
                <c:pt idx="35" formatCode="General">
                  <c:v>0.31856311557014294</c:v>
                </c:pt>
                <c:pt idx="36" formatCode="General">
                  <c:v>0.29343329129358531</c:v>
                </c:pt>
                <c:pt idx="37" formatCode="General">
                  <c:v>0.27110393058837046</c:v>
                </c:pt>
                <c:pt idx="38" formatCode="General">
                  <c:v>0.28369044770951324</c:v>
                </c:pt>
                <c:pt idx="39" formatCode="General">
                  <c:v>0.29241777040284611</c:v>
                </c:pt>
                <c:pt idx="40" formatCode="General">
                  <c:v>0.30772566348333319</c:v>
                </c:pt>
                <c:pt idx="41" formatCode="General">
                  <c:v>0.25272625022447659</c:v>
                </c:pt>
                <c:pt idx="42" formatCode="General">
                  <c:v>0.27193825364172741</c:v>
                </c:pt>
                <c:pt idx="43" formatCode="General">
                  <c:v>0.34364427144068643</c:v>
                </c:pt>
                <c:pt idx="44" formatCode="General">
                  <c:v>0.30711373202037251</c:v>
                </c:pt>
                <c:pt idx="45" formatCode="General">
                  <c:v>0.30291848829538326</c:v>
                </c:pt>
                <c:pt idx="46" formatCode="General">
                  <c:v>0.28216432812965919</c:v>
                </c:pt>
                <c:pt idx="47" formatCode="General">
                  <c:v>0.24297819699154066</c:v>
                </c:pt>
                <c:pt idx="48" formatCode="General">
                  <c:v>0.29366115294293926</c:v>
                </c:pt>
                <c:pt idx="49" formatCode="General">
                  <c:v>0.28914348314415528</c:v>
                </c:pt>
                <c:pt idx="50" formatCode="General">
                  <c:v>0.35231908399479206</c:v>
                </c:pt>
                <c:pt idx="51" formatCode="General">
                  <c:v>0.3199409556543158</c:v>
                </c:pt>
                <c:pt idx="52" formatCode="General">
                  <c:v>0.34391087130023235</c:v>
                </c:pt>
                <c:pt idx="53" formatCode="General">
                  <c:v>0.30804266280807813</c:v>
                </c:pt>
                <c:pt idx="54" formatCode="General">
                  <c:v>0.3367451945610529</c:v>
                </c:pt>
                <c:pt idx="55" formatCode="General">
                  <c:v>0.33781873411529162</c:v>
                </c:pt>
                <c:pt idx="56" formatCode="General">
                  <c:v>0.32056425920522758</c:v>
                </c:pt>
                <c:pt idx="57" formatCode="General">
                  <c:v>0.26332801472849832</c:v>
                </c:pt>
                <c:pt idx="58" formatCode="General">
                  <c:v>0.29523989115734506</c:v>
                </c:pt>
                <c:pt idx="59" formatCode="General">
                  <c:v>0.28779589767289937</c:v>
                </c:pt>
                <c:pt idx="60" formatCode="General">
                  <c:v>0.30591686142083674</c:v>
                </c:pt>
                <c:pt idx="61" formatCode="General">
                  <c:v>0.30290326748578633</c:v>
                </c:pt>
                <c:pt idx="62" formatCode="General">
                  <c:v>0.33732285934511208</c:v>
                </c:pt>
                <c:pt idx="63" formatCode="General">
                  <c:v>0.27176784030686063</c:v>
                </c:pt>
                <c:pt idx="64" formatCode="General">
                  <c:v>0.26843256368974111</c:v>
                </c:pt>
                <c:pt idx="65" formatCode="General">
                  <c:v>0.33751122440275183</c:v>
                </c:pt>
                <c:pt idx="66" formatCode="General">
                  <c:v>0.30953853654308516</c:v>
                </c:pt>
                <c:pt idx="67" formatCode="General">
                  <c:v>0.27643258925342684</c:v>
                </c:pt>
                <c:pt idx="68" formatCode="General">
                  <c:v>0.3034913534401722</c:v>
                </c:pt>
                <c:pt idx="69" formatCode="General">
                  <c:v>0.32896908582640827</c:v>
                </c:pt>
                <c:pt idx="70" formatCode="General">
                  <c:v>0.32036923058317179</c:v>
                </c:pt>
                <c:pt idx="71" formatCode="General">
                  <c:v>0.27943198118858825</c:v>
                </c:pt>
                <c:pt idx="72" formatCode="General">
                  <c:v>0.33131789053297167</c:v>
                </c:pt>
                <c:pt idx="73" formatCode="General">
                  <c:v>0.30096625803050681</c:v>
                </c:pt>
                <c:pt idx="74" formatCode="General">
                  <c:v>0.29381336042728801</c:v>
                </c:pt>
                <c:pt idx="75" formatCode="General">
                  <c:v>0.28015450894596827</c:v>
                </c:pt>
                <c:pt idx="76" formatCode="General">
                  <c:v>0.30527747066141653</c:v>
                </c:pt>
                <c:pt idx="77" formatCode="General">
                  <c:v>0.29396453133522593</c:v>
                </c:pt>
                <c:pt idx="78" formatCode="General">
                  <c:v>0.31574056593478195</c:v>
                </c:pt>
                <c:pt idx="79" formatCode="General">
                  <c:v>0.32322910569240304</c:v>
                </c:pt>
                <c:pt idx="80" formatCode="General">
                  <c:v>0.26168600226120087</c:v>
                </c:pt>
                <c:pt idx="81" formatCode="General">
                  <c:v>0.26991391629019634</c:v>
                </c:pt>
                <c:pt idx="82" formatCode="General">
                  <c:v>0.34840982979896729</c:v>
                </c:pt>
                <c:pt idx="83" formatCode="General">
                  <c:v>0.27724849412747743</c:v>
                </c:pt>
                <c:pt idx="84" formatCode="General">
                  <c:v>0.33030926317065168</c:v>
                </c:pt>
                <c:pt idx="85" formatCode="General">
                  <c:v>0.28410587771650198</c:v>
                </c:pt>
                <c:pt idx="86" formatCode="General">
                  <c:v>0.31218781504735849</c:v>
                </c:pt>
                <c:pt idx="87" formatCode="General">
                  <c:v>0.24428666648825048</c:v>
                </c:pt>
                <c:pt idx="88" formatCode="General">
                  <c:v>0.31487049123285704</c:v>
                </c:pt>
                <c:pt idx="89" formatCode="General">
                  <c:v>0.29172426958260089</c:v>
                </c:pt>
                <c:pt idx="90" formatCode="General">
                  <c:v>0.2894411401995558</c:v>
                </c:pt>
                <c:pt idx="91" formatCode="General">
                  <c:v>0.23486670990183178</c:v>
                </c:pt>
                <c:pt idx="92" formatCode="General">
                  <c:v>0.28569643941273115</c:v>
                </c:pt>
                <c:pt idx="93" formatCode="General">
                  <c:v>0.29394812602753384</c:v>
                </c:pt>
                <c:pt idx="94" formatCode="General">
                  <c:v>0.34771034372152609</c:v>
                </c:pt>
                <c:pt idx="95" formatCode="General">
                  <c:v>0.28529736952814921</c:v>
                </c:pt>
                <c:pt idx="96" formatCode="General">
                  <c:v>0.31808192717103445</c:v>
                </c:pt>
                <c:pt idx="97" formatCode="General">
                  <c:v>0.28539250319903775</c:v>
                </c:pt>
                <c:pt idx="98" formatCode="General">
                  <c:v>0.31179032924573913</c:v>
                </c:pt>
                <c:pt idx="99" formatCode="General">
                  <c:v>0.31850485319921851</c:v>
                </c:pt>
                <c:pt idx="100" formatCode="General">
                  <c:v>0.31566299378846607</c:v>
                </c:pt>
                <c:pt idx="101" formatCode="General">
                  <c:v>0.28628702162155739</c:v>
                </c:pt>
                <c:pt idx="102" formatCode="General">
                  <c:v>0.29186039993236546</c:v>
                </c:pt>
                <c:pt idx="103" formatCode="General">
                  <c:v>0.36339870608565139</c:v>
                </c:pt>
                <c:pt idx="104" formatCode="General">
                  <c:v>0.28837858012846396</c:v>
                </c:pt>
                <c:pt idx="105" formatCode="General">
                  <c:v>0.26944095998586559</c:v>
                </c:pt>
                <c:pt idx="106" formatCode="General">
                  <c:v>0.27652174246011008</c:v>
                </c:pt>
                <c:pt idx="107" formatCode="General">
                  <c:v>0.30118455988203052</c:v>
                </c:pt>
                <c:pt idx="108" formatCode="General">
                  <c:v>0.28198357209136404</c:v>
                </c:pt>
                <c:pt idx="109" formatCode="General">
                  <c:v>0.30012440464110113</c:v>
                </c:pt>
                <c:pt idx="110" formatCode="General">
                  <c:v>0.29339724744185969</c:v>
                </c:pt>
                <c:pt idx="111" formatCode="General">
                  <c:v>0.31431720145214559</c:v>
                </c:pt>
                <c:pt idx="112" formatCode="General">
                  <c:v>0.3080663775011705</c:v>
                </c:pt>
                <c:pt idx="113" formatCode="General">
                  <c:v>0.34386660038764627</c:v>
                </c:pt>
                <c:pt idx="114" formatCode="General">
                  <c:v>0.26913222940766623</c:v>
                </c:pt>
                <c:pt idx="115" formatCode="General">
                  <c:v>0.31574239783091218</c:v>
                </c:pt>
                <c:pt idx="116" formatCode="General">
                  <c:v>0.29730209998712853</c:v>
                </c:pt>
                <c:pt idx="117" formatCode="General">
                  <c:v>0.33065396642505673</c:v>
                </c:pt>
                <c:pt idx="118" formatCode="General">
                  <c:v>0.35442331525752002</c:v>
                </c:pt>
                <c:pt idx="119" formatCode="General">
                  <c:v>0.33027065262028654</c:v>
                </c:pt>
                <c:pt idx="120" formatCode="General">
                  <c:v>0.23535454954911117</c:v>
                </c:pt>
                <c:pt idx="121" formatCode="General">
                  <c:v>0.26781262851329635</c:v>
                </c:pt>
                <c:pt idx="122" formatCode="General">
                  <c:v>0.29252522195373709</c:v>
                </c:pt>
                <c:pt idx="123" formatCode="General">
                  <c:v>0.32134310583937797</c:v>
                </c:pt>
                <c:pt idx="124" formatCode="General">
                  <c:v>0.32116674860516037</c:v>
                </c:pt>
                <c:pt idx="125" formatCode="General">
                  <c:v>0.28537835103282883</c:v>
                </c:pt>
                <c:pt idx="126" formatCode="General">
                  <c:v>0.31143271888171209</c:v>
                </c:pt>
                <c:pt idx="127" formatCode="General">
                  <c:v>0.24807362548171485</c:v>
                </c:pt>
                <c:pt idx="128" formatCode="General">
                  <c:v>0.30749890546186465</c:v>
                </c:pt>
                <c:pt idx="129" formatCode="General">
                  <c:v>0.35094669047816862</c:v>
                </c:pt>
                <c:pt idx="130" formatCode="General">
                  <c:v>0.32067282402300523</c:v>
                </c:pt>
                <c:pt idx="131" formatCode="General">
                  <c:v>0.29726189004490444</c:v>
                </c:pt>
                <c:pt idx="132" formatCode="General">
                  <c:v>0.30737822974268125</c:v>
                </c:pt>
                <c:pt idx="133" formatCode="General">
                  <c:v>0.24326846809679104</c:v>
                </c:pt>
                <c:pt idx="134" formatCode="General">
                  <c:v>0.26977734931803454</c:v>
                </c:pt>
                <c:pt idx="135" formatCode="General">
                  <c:v>0.26858166852533105</c:v>
                </c:pt>
                <c:pt idx="136" formatCode="General">
                  <c:v>0.30138235758147669</c:v>
                </c:pt>
                <c:pt idx="137" formatCode="General">
                  <c:v>0.29589332334826768</c:v>
                </c:pt>
                <c:pt idx="138" formatCode="General">
                  <c:v>0.33228237886411938</c:v>
                </c:pt>
                <c:pt idx="139" formatCode="General">
                  <c:v>0.32502987397542316</c:v>
                </c:pt>
                <c:pt idx="140" formatCode="General">
                  <c:v>0.34949686394040858</c:v>
                </c:pt>
                <c:pt idx="141" formatCode="General">
                  <c:v>0.26611763308322611</c:v>
                </c:pt>
                <c:pt idx="142" formatCode="General">
                  <c:v>0.31725883105228159</c:v>
                </c:pt>
                <c:pt idx="143" formatCode="General">
                  <c:v>0.36153439068218551</c:v>
                </c:pt>
                <c:pt idx="144" formatCode="General">
                  <c:v>0.31742709235153677</c:v>
                </c:pt>
                <c:pt idx="145" formatCode="General">
                  <c:v>0.30106198908460802</c:v>
                </c:pt>
                <c:pt idx="146" formatCode="General">
                  <c:v>0.2562621146495887</c:v>
                </c:pt>
                <c:pt idx="147" formatCode="General">
                  <c:v>0.31627029054775391</c:v>
                </c:pt>
                <c:pt idx="148" formatCode="General">
                  <c:v>0.30294915742999762</c:v>
                </c:pt>
                <c:pt idx="149" formatCode="General">
                  <c:v>0.32631718242565411</c:v>
                </c:pt>
                <c:pt idx="150" formatCode="General">
                  <c:v>0.3131507984938583</c:v>
                </c:pt>
                <c:pt idx="151" formatCode="General">
                  <c:v>0.34218588672088757</c:v>
                </c:pt>
                <c:pt idx="152" formatCode="General">
                  <c:v>0.31762190658686862</c:v>
                </c:pt>
                <c:pt idx="153" formatCode="General">
                  <c:v>0.27653281176040978</c:v>
                </c:pt>
                <c:pt idx="154" formatCode="General">
                  <c:v>0.2922759400101822</c:v>
                </c:pt>
                <c:pt idx="155" formatCode="General">
                  <c:v>0.31928076369556013</c:v>
                </c:pt>
                <c:pt idx="156" formatCode="General">
                  <c:v>0.34183427052483739</c:v>
                </c:pt>
                <c:pt idx="157" formatCode="General">
                  <c:v>0.37515404085249915</c:v>
                </c:pt>
                <c:pt idx="158" formatCode="General">
                  <c:v>0.30939331589888908</c:v>
                </c:pt>
                <c:pt idx="159" formatCode="General">
                  <c:v>0.26777432581717064</c:v>
                </c:pt>
                <c:pt idx="160" formatCode="General">
                  <c:v>0.25267950969255992</c:v>
                </c:pt>
                <c:pt idx="161" formatCode="General">
                  <c:v>0.26539862967527417</c:v>
                </c:pt>
                <c:pt idx="162" formatCode="General">
                  <c:v>0.35084699254332352</c:v>
                </c:pt>
                <c:pt idx="163" formatCode="General">
                  <c:v>0.31332456358418148</c:v>
                </c:pt>
                <c:pt idx="164" formatCode="General">
                  <c:v>0.35508156938694446</c:v>
                </c:pt>
                <c:pt idx="165" formatCode="General">
                  <c:v>0.32230506188255825</c:v>
                </c:pt>
                <c:pt idx="166" formatCode="General">
                  <c:v>0.24343564496067815</c:v>
                </c:pt>
                <c:pt idx="167" formatCode="General">
                  <c:v>0.30127642647445829</c:v>
                </c:pt>
                <c:pt idx="168" formatCode="General">
                  <c:v>0.28793549124372131</c:v>
                </c:pt>
                <c:pt idx="169" formatCode="General">
                  <c:v>0.33705511616173878</c:v>
                </c:pt>
                <c:pt idx="170" formatCode="General">
                  <c:v>0.29908444362485809</c:v>
                </c:pt>
                <c:pt idx="171" formatCode="General">
                  <c:v>0.28121491267012322</c:v>
                </c:pt>
                <c:pt idx="172" formatCode="General">
                  <c:v>0.31228451206205055</c:v>
                </c:pt>
                <c:pt idx="173" formatCode="General">
                  <c:v>0.33363463644571323</c:v>
                </c:pt>
                <c:pt idx="174" formatCode="General">
                  <c:v>0.31177117714322211</c:v>
                </c:pt>
                <c:pt idx="175" formatCode="General">
                  <c:v>0.28733952969087606</c:v>
                </c:pt>
                <c:pt idx="176" formatCode="General">
                  <c:v>0.2459706260106197</c:v>
                </c:pt>
                <c:pt idx="177" formatCode="General">
                  <c:v>0.33890675736558196</c:v>
                </c:pt>
                <c:pt idx="178" formatCode="General">
                  <c:v>0.26929053280248616</c:v>
                </c:pt>
                <c:pt idx="179" formatCode="General">
                  <c:v>0.3022333546456113</c:v>
                </c:pt>
                <c:pt idx="180" formatCode="General">
                  <c:v>0.29017747404502914</c:v>
                </c:pt>
                <c:pt idx="181" formatCode="General">
                  <c:v>0.33103501815910086</c:v>
                </c:pt>
                <c:pt idx="182" formatCode="General">
                  <c:v>0.29747571921955662</c:v>
                </c:pt>
                <c:pt idx="183" formatCode="General">
                  <c:v>0.27814432654352617</c:v>
                </c:pt>
                <c:pt idx="184" formatCode="General">
                  <c:v>0.27503658143591714</c:v>
                </c:pt>
                <c:pt idx="185" formatCode="General">
                  <c:v>0.30214503322688946</c:v>
                </c:pt>
                <c:pt idx="186" formatCode="General">
                  <c:v>0.31986825248962369</c:v>
                </c:pt>
                <c:pt idx="187" formatCode="General">
                  <c:v>0.34010722985345021</c:v>
                </c:pt>
                <c:pt idx="188" formatCode="General">
                  <c:v>0.26002165009242173</c:v>
                </c:pt>
                <c:pt idx="189" formatCode="General">
                  <c:v>0.30885158004214519</c:v>
                </c:pt>
                <c:pt idx="190" formatCode="General">
                  <c:v>0.2711027297837969</c:v>
                </c:pt>
                <c:pt idx="191" formatCode="General">
                  <c:v>0.23811625654720481</c:v>
                </c:pt>
                <c:pt idx="192" formatCode="General">
                  <c:v>0.31537468999298501</c:v>
                </c:pt>
                <c:pt idx="193" formatCode="General">
                  <c:v>0.33307070291010188</c:v>
                </c:pt>
                <c:pt idx="194" formatCode="General">
                  <c:v>0.31656008883808484</c:v>
                </c:pt>
                <c:pt idx="195" formatCode="General">
                  <c:v>0.27914100042098666</c:v>
                </c:pt>
                <c:pt idx="196" formatCode="General">
                  <c:v>0.30672329179150393</c:v>
                </c:pt>
                <c:pt idx="197" formatCode="General">
                  <c:v>0.31544774114924223</c:v>
                </c:pt>
                <c:pt idx="198" formatCode="General">
                  <c:v>0.320356885112832</c:v>
                </c:pt>
                <c:pt idx="199" formatCode="General">
                  <c:v>0.28821494558018645</c:v>
                </c:pt>
                <c:pt idx="200" formatCode="General">
                  <c:v>0.28494315662538683</c:v>
                </c:pt>
                <c:pt idx="201" formatCode="General">
                  <c:v>0.25461332844687556</c:v>
                </c:pt>
                <c:pt idx="202" formatCode="General">
                  <c:v>0.3250935578217109</c:v>
                </c:pt>
                <c:pt idx="203" formatCode="General">
                  <c:v>0.35362083202360428</c:v>
                </c:pt>
                <c:pt idx="204" formatCode="General">
                  <c:v>0.26157568890070326</c:v>
                </c:pt>
                <c:pt idx="205" formatCode="General">
                  <c:v>0.31923042714250993</c:v>
                </c:pt>
                <c:pt idx="206" formatCode="General">
                  <c:v>0.30657187228114968</c:v>
                </c:pt>
                <c:pt idx="207" formatCode="General">
                  <c:v>0.31308605502484144</c:v>
                </c:pt>
                <c:pt idx="208" formatCode="General">
                  <c:v>0.27133106068952817</c:v>
                </c:pt>
                <c:pt idx="209" formatCode="General">
                  <c:v>0.32793645317108577</c:v>
                </c:pt>
                <c:pt idx="210" formatCode="General">
                  <c:v>0.24402257305786779</c:v>
                </c:pt>
                <c:pt idx="211" formatCode="General">
                  <c:v>0.26457993009701308</c:v>
                </c:pt>
                <c:pt idx="212" formatCode="General">
                  <c:v>0.3235469956659206</c:v>
                </c:pt>
                <c:pt idx="213" formatCode="General">
                  <c:v>0.32529599889928207</c:v>
                </c:pt>
                <c:pt idx="214" formatCode="General">
                  <c:v>0.33155452103129934</c:v>
                </c:pt>
                <c:pt idx="215" formatCode="General">
                  <c:v>0.29568826957048178</c:v>
                </c:pt>
                <c:pt idx="216" formatCode="General">
                  <c:v>0.28982126079116666</c:v>
                </c:pt>
                <c:pt idx="217" formatCode="General">
                  <c:v>0.24130987203923537</c:v>
                </c:pt>
                <c:pt idx="218" formatCode="General">
                  <c:v>0.31621863565091402</c:v>
                </c:pt>
                <c:pt idx="219" formatCode="General">
                  <c:v>0.33569771090720479</c:v>
                </c:pt>
                <c:pt idx="220" formatCode="General">
                  <c:v>0.24843673360457186</c:v>
                </c:pt>
                <c:pt idx="221" formatCode="General">
                  <c:v>0.25613159167371036</c:v>
                </c:pt>
                <c:pt idx="222" formatCode="General">
                  <c:v>0.37358595628575753</c:v>
                </c:pt>
                <c:pt idx="223" formatCode="General">
                  <c:v>0.32166168630117187</c:v>
                </c:pt>
                <c:pt idx="224" formatCode="General">
                  <c:v>0.32815335207187268</c:v>
                </c:pt>
                <c:pt idx="225" formatCode="General">
                  <c:v>0.29444348735247283</c:v>
                </c:pt>
                <c:pt idx="226" formatCode="General">
                  <c:v>0.29396674919053611</c:v>
                </c:pt>
                <c:pt idx="227" formatCode="General">
                  <c:v>0.27258295907949459</c:v>
                </c:pt>
                <c:pt idx="228" formatCode="General">
                  <c:v>0.36257271556364357</c:v>
                </c:pt>
                <c:pt idx="229" formatCode="General">
                  <c:v>0.32523032153725895</c:v>
                </c:pt>
                <c:pt idx="230" formatCode="General">
                  <c:v>0.28100430701147316</c:v>
                </c:pt>
                <c:pt idx="231" formatCode="General">
                  <c:v>0.31130178915051221</c:v>
                </c:pt>
                <c:pt idx="232" formatCode="General">
                  <c:v>0.31220023150749032</c:v>
                </c:pt>
                <c:pt idx="233" formatCode="General">
                  <c:v>0.27278580007391895</c:v>
                </c:pt>
                <c:pt idx="234" formatCode="General">
                  <c:v>0.33135226441748089</c:v>
                </c:pt>
                <c:pt idx="235" formatCode="General">
                  <c:v>0.30552013558394531</c:v>
                </c:pt>
                <c:pt idx="236" formatCode="General">
                  <c:v>0.22150019671980425</c:v>
                </c:pt>
                <c:pt idx="237" formatCode="General">
                  <c:v>0.32553465055303654</c:v>
                </c:pt>
                <c:pt idx="238" formatCode="General">
                  <c:v>0.31089205138526466</c:v>
                </c:pt>
                <c:pt idx="239" formatCode="General">
                  <c:v>0.2737457069782131</c:v>
                </c:pt>
                <c:pt idx="240" formatCode="General">
                  <c:v>0.31533618396331975</c:v>
                </c:pt>
                <c:pt idx="241" formatCode="General">
                  <c:v>0.31382074020516537</c:v>
                </c:pt>
                <c:pt idx="242" formatCode="General">
                  <c:v>0.3121065282505413</c:v>
                </c:pt>
                <c:pt idx="243" formatCode="General">
                  <c:v>0.33295039755347711</c:v>
                </c:pt>
                <c:pt idx="244" formatCode="General">
                  <c:v>0.27695936068626237</c:v>
                </c:pt>
                <c:pt idx="245" formatCode="General">
                  <c:v>0.32153359173644813</c:v>
                </c:pt>
                <c:pt idx="246" formatCode="General">
                  <c:v>0.26588093047497141</c:v>
                </c:pt>
                <c:pt idx="247" formatCode="General">
                  <c:v>0.28727168130784297</c:v>
                </c:pt>
                <c:pt idx="248" formatCode="General">
                  <c:v>0.30037475198792429</c:v>
                </c:pt>
                <c:pt idx="249" formatCode="General">
                  <c:v>0.282982825077153</c:v>
                </c:pt>
                <c:pt idx="250" formatCode="General">
                  <c:v>0.25931802696734318</c:v>
                </c:pt>
                <c:pt idx="251" formatCode="General">
                  <c:v>0.27913846713875923</c:v>
                </c:pt>
                <c:pt idx="252" formatCode="General">
                  <c:v>0.32248968007802148</c:v>
                </c:pt>
                <c:pt idx="253" formatCode="General">
                  <c:v>0.28218012860932951</c:v>
                </c:pt>
                <c:pt idx="254" formatCode="General">
                  <c:v>0.20035069468270972</c:v>
                </c:pt>
                <c:pt idx="255" formatCode="General">
                  <c:v>0.33220302110224531</c:v>
                </c:pt>
                <c:pt idx="256" formatCode="General">
                  <c:v>0.2379282960270559</c:v>
                </c:pt>
                <c:pt idx="257" formatCode="General">
                  <c:v>0.21931921281108369</c:v>
                </c:pt>
                <c:pt idx="258" formatCode="General">
                  <c:v>0.3000079130505231</c:v>
                </c:pt>
                <c:pt idx="259" formatCode="General">
                  <c:v>0.25617639626581767</c:v>
                </c:pt>
                <c:pt idx="260" formatCode="General">
                  <c:v>0.24855706994735571</c:v>
                </c:pt>
                <c:pt idx="261" formatCode="General">
                  <c:v>0.29411649849940824</c:v>
                </c:pt>
                <c:pt idx="262" formatCode="General">
                  <c:v>0.32664659285852737</c:v>
                </c:pt>
                <c:pt idx="263" formatCode="General">
                  <c:v>0.32654057703406103</c:v>
                </c:pt>
                <c:pt idx="264" formatCode="General">
                  <c:v>0.31701195050450637</c:v>
                </c:pt>
                <c:pt idx="265" formatCode="General">
                  <c:v>0.29303282793018792</c:v>
                </c:pt>
                <c:pt idx="266" formatCode="General">
                  <c:v>0.28439583662745971</c:v>
                </c:pt>
                <c:pt idx="267" formatCode="General">
                  <c:v>0.29768382546132022</c:v>
                </c:pt>
                <c:pt idx="268" formatCode="General">
                  <c:v>0.31996622677567688</c:v>
                </c:pt>
                <c:pt idx="269" formatCode="General">
                  <c:v>0.31361871111879203</c:v>
                </c:pt>
                <c:pt idx="270" formatCode="General">
                  <c:v>0.3129458313797171</c:v>
                </c:pt>
                <c:pt idx="271" formatCode="General">
                  <c:v>0.29275277327048421</c:v>
                </c:pt>
                <c:pt idx="272" formatCode="General">
                  <c:v>0.30611727381325493</c:v>
                </c:pt>
                <c:pt idx="273" formatCode="General">
                  <c:v>0.30300232535225713</c:v>
                </c:pt>
                <c:pt idx="274" formatCode="General">
                  <c:v>0.33389122039715646</c:v>
                </c:pt>
                <c:pt idx="275" formatCode="General">
                  <c:v>0.30896944573628238</c:v>
                </c:pt>
                <c:pt idx="276" formatCode="General">
                  <c:v>0.36406798335601498</c:v>
                </c:pt>
                <c:pt idx="277" formatCode="General">
                  <c:v>0.29872165311371268</c:v>
                </c:pt>
                <c:pt idx="278" formatCode="General">
                  <c:v>0.31085863180514539</c:v>
                </c:pt>
                <c:pt idx="279" formatCode="General">
                  <c:v>0.31638408408343355</c:v>
                </c:pt>
                <c:pt idx="280" formatCode="General">
                  <c:v>0.3314091098348706</c:v>
                </c:pt>
                <c:pt idx="281" formatCode="General">
                  <c:v>0.28534711323363182</c:v>
                </c:pt>
                <c:pt idx="282" formatCode="General">
                  <c:v>0.32010893703336629</c:v>
                </c:pt>
                <c:pt idx="283" formatCode="General">
                  <c:v>0.27354476673292816</c:v>
                </c:pt>
                <c:pt idx="284" formatCode="General">
                  <c:v>0.35263429352110198</c:v>
                </c:pt>
                <c:pt idx="285" formatCode="General">
                  <c:v>0.30957046639834962</c:v>
                </c:pt>
                <c:pt idx="286" formatCode="General">
                  <c:v>0.30956136806505574</c:v>
                </c:pt>
                <c:pt idx="287" formatCode="General">
                  <c:v>0.28286132496229466</c:v>
                </c:pt>
                <c:pt idx="288" formatCode="General">
                  <c:v>0.29429866579348229</c:v>
                </c:pt>
                <c:pt idx="289" formatCode="General">
                  <c:v>0.30901102423672666</c:v>
                </c:pt>
                <c:pt idx="290" formatCode="General">
                  <c:v>0.30235504855645412</c:v>
                </c:pt>
                <c:pt idx="291" formatCode="General">
                  <c:v>0.28505812533314301</c:v>
                </c:pt>
                <c:pt idx="292" formatCode="General">
                  <c:v>0.31094456247228663</c:v>
                </c:pt>
                <c:pt idx="293" formatCode="General">
                  <c:v>0.31833196403918285</c:v>
                </c:pt>
                <c:pt idx="294" formatCode="General">
                  <c:v>0.29124584276557131</c:v>
                </c:pt>
                <c:pt idx="295" formatCode="General">
                  <c:v>0.30283538214042016</c:v>
                </c:pt>
                <c:pt idx="296" formatCode="General">
                  <c:v>0.31770041497901502</c:v>
                </c:pt>
                <c:pt idx="297" formatCode="General">
                  <c:v>0.29457143561009169</c:v>
                </c:pt>
                <c:pt idx="298" formatCode="General">
                  <c:v>0.31512674049764822</c:v>
                </c:pt>
                <c:pt idx="299" formatCode="General">
                  <c:v>0.32907164658870536</c:v>
                </c:pt>
                <c:pt idx="300" formatCode="General">
                  <c:v>0.2995564376673111</c:v>
                </c:pt>
                <c:pt idx="301" formatCode="General">
                  <c:v>0.31988240615515839</c:v>
                </c:pt>
                <c:pt idx="302" formatCode="General">
                  <c:v>0.31879510037799608</c:v>
                </c:pt>
                <c:pt idx="303" formatCode="General">
                  <c:v>0.25021262966769742</c:v>
                </c:pt>
                <c:pt idx="304" formatCode="General">
                  <c:v>0.30312119965743256</c:v>
                </c:pt>
                <c:pt idx="305" formatCode="General">
                  <c:v>0.29319694792029805</c:v>
                </c:pt>
                <c:pt idx="306" formatCode="General">
                  <c:v>0.30656370822061252</c:v>
                </c:pt>
                <c:pt idx="307" formatCode="General">
                  <c:v>0.3175827572394756</c:v>
                </c:pt>
                <c:pt idx="308" formatCode="General">
                  <c:v>0.32238495155153868</c:v>
                </c:pt>
                <c:pt idx="309" formatCode="General">
                  <c:v>0.27955044152902375</c:v>
                </c:pt>
                <c:pt idx="310" formatCode="General">
                  <c:v>0.33715142904713424</c:v>
                </c:pt>
                <c:pt idx="311" formatCode="General">
                  <c:v>0.3015444569757727</c:v>
                </c:pt>
                <c:pt idx="312" formatCode="General">
                  <c:v>0.36300590502038999</c:v>
                </c:pt>
                <c:pt idx="313" formatCode="General">
                  <c:v>0.32141963432211673</c:v>
                </c:pt>
                <c:pt idx="314" formatCode="General">
                  <c:v>0.28171095147412739</c:v>
                </c:pt>
                <c:pt idx="315" formatCode="General">
                  <c:v>0.3589363017326157</c:v>
                </c:pt>
                <c:pt idx="316" formatCode="General">
                  <c:v>0.2536148411161574</c:v>
                </c:pt>
                <c:pt idx="317" formatCode="General">
                  <c:v>0.29841165773785971</c:v>
                </c:pt>
                <c:pt idx="318" formatCode="General">
                  <c:v>0.28008290447668727</c:v>
                </c:pt>
                <c:pt idx="319" formatCode="General">
                  <c:v>0.27766329410674806</c:v>
                </c:pt>
                <c:pt idx="320" formatCode="General">
                  <c:v>0.28172007300612334</c:v>
                </c:pt>
                <c:pt idx="321" formatCode="General">
                  <c:v>0.32346228243197794</c:v>
                </c:pt>
                <c:pt idx="322" formatCode="General">
                  <c:v>0.3142705517294917</c:v>
                </c:pt>
                <c:pt idx="323" formatCode="General">
                  <c:v>0.24882024376042255</c:v>
                </c:pt>
                <c:pt idx="324" formatCode="General">
                  <c:v>0.26769402128338993</c:v>
                </c:pt>
                <c:pt idx="325" formatCode="General">
                  <c:v>0.26129153319950449</c:v>
                </c:pt>
                <c:pt idx="326" formatCode="General">
                  <c:v>0.25189151524573727</c:v>
                </c:pt>
                <c:pt idx="327" formatCode="General">
                  <c:v>0.33328647887804741</c:v>
                </c:pt>
                <c:pt idx="328" formatCode="General">
                  <c:v>0.33381248184785162</c:v>
                </c:pt>
                <c:pt idx="329" formatCode="General">
                  <c:v>0.32995354386216347</c:v>
                </c:pt>
                <c:pt idx="330" formatCode="General">
                  <c:v>0.31046790205145336</c:v>
                </c:pt>
                <c:pt idx="331" formatCode="General">
                  <c:v>0.32173788414996851</c:v>
                </c:pt>
                <c:pt idx="332" formatCode="General">
                  <c:v>0.29660993285793991</c:v>
                </c:pt>
                <c:pt idx="333" formatCode="General">
                  <c:v>0.29078748415831601</c:v>
                </c:pt>
                <c:pt idx="334" formatCode="General">
                  <c:v>0.29689816022178439</c:v>
                </c:pt>
                <c:pt idx="335" formatCode="General">
                  <c:v>0.30098531862449074</c:v>
                </c:pt>
                <c:pt idx="336" formatCode="General">
                  <c:v>0.2979315289966904</c:v>
                </c:pt>
                <c:pt idx="337" formatCode="General">
                  <c:v>0.33721082362131982</c:v>
                </c:pt>
                <c:pt idx="338" formatCode="General">
                  <c:v>0.32002070363914803</c:v>
                </c:pt>
                <c:pt idx="339" formatCode="General">
                  <c:v>0.33000028239605972</c:v>
                </c:pt>
                <c:pt idx="340" formatCode="General">
                  <c:v>0.32350164915700397</c:v>
                </c:pt>
                <c:pt idx="341" formatCode="General">
                  <c:v>0.30112983333656096</c:v>
                </c:pt>
                <c:pt idx="342" formatCode="General">
                  <c:v>0.28311859572403475</c:v>
                </c:pt>
                <c:pt idx="343" formatCode="General">
                  <c:v>0.34396044958813388</c:v>
                </c:pt>
                <c:pt idx="344" formatCode="General">
                  <c:v>0.33996285843269725</c:v>
                </c:pt>
                <c:pt idx="345" formatCode="General">
                  <c:v>0.24436989107320894</c:v>
                </c:pt>
                <c:pt idx="346" formatCode="General">
                  <c:v>0.29782357041880936</c:v>
                </c:pt>
                <c:pt idx="347" formatCode="General">
                  <c:v>0.30943876035885065</c:v>
                </c:pt>
                <c:pt idx="348" formatCode="General">
                  <c:v>0.28585862789103289</c:v>
                </c:pt>
                <c:pt idx="349" formatCode="General">
                  <c:v>0.30250575263006596</c:v>
                </c:pt>
                <c:pt idx="350" formatCode="General">
                  <c:v>0.32006608621739763</c:v>
                </c:pt>
                <c:pt idx="351" formatCode="General">
                  <c:v>0.28354467049326593</c:v>
                </c:pt>
                <c:pt idx="352" formatCode="General">
                  <c:v>0.29282801508709944</c:v>
                </c:pt>
                <c:pt idx="353" formatCode="General">
                  <c:v>0.28433686673657887</c:v>
                </c:pt>
                <c:pt idx="354" formatCode="General">
                  <c:v>0.34480279101374633</c:v>
                </c:pt>
                <c:pt idx="355" formatCode="General">
                  <c:v>0.31104826962935395</c:v>
                </c:pt>
                <c:pt idx="356" formatCode="General">
                  <c:v>0.34888481152100215</c:v>
                </c:pt>
                <c:pt idx="357" formatCode="General">
                  <c:v>0.24954107507415224</c:v>
                </c:pt>
                <c:pt idx="358" formatCode="General">
                  <c:v>0.34413751862144282</c:v>
                </c:pt>
                <c:pt idx="359" formatCode="General">
                  <c:v>0.29527437834564429</c:v>
                </c:pt>
                <c:pt idx="360" formatCode="General">
                  <c:v>0.34847575315712298</c:v>
                </c:pt>
                <c:pt idx="361" formatCode="General">
                  <c:v>0.30876320540291813</c:v>
                </c:pt>
                <c:pt idx="362" formatCode="General">
                  <c:v>0.30536095718155232</c:v>
                </c:pt>
                <c:pt idx="363" formatCode="General">
                  <c:v>0.3647093371840846</c:v>
                </c:pt>
                <c:pt idx="364" formatCode="General">
                  <c:v>0.22537409296763589</c:v>
                </c:pt>
                <c:pt idx="365" formatCode="General">
                  <c:v>0.35465198172279222</c:v>
                </c:pt>
                <c:pt idx="366" formatCode="General">
                  <c:v>0.2816652202484754</c:v>
                </c:pt>
                <c:pt idx="367" formatCode="General">
                  <c:v>0.29691176347723514</c:v>
                </c:pt>
                <c:pt idx="368" formatCode="General">
                  <c:v>0.32358897088691685</c:v>
                </c:pt>
                <c:pt idx="369" formatCode="General">
                  <c:v>0.28264737826508313</c:v>
                </c:pt>
                <c:pt idx="370" formatCode="General">
                  <c:v>0.26118103688229977</c:v>
                </c:pt>
                <c:pt idx="371" formatCode="General">
                  <c:v>0.31077457212410686</c:v>
                </c:pt>
                <c:pt idx="372" formatCode="General">
                  <c:v>0.29381620805972153</c:v>
                </c:pt>
                <c:pt idx="373" formatCode="General">
                  <c:v>0.27459472403968288</c:v>
                </c:pt>
                <c:pt idx="374" formatCode="General">
                  <c:v>0.32444333848599394</c:v>
                </c:pt>
                <c:pt idx="375" formatCode="General">
                  <c:v>0.32471262476882656</c:v>
                </c:pt>
                <c:pt idx="376" formatCode="General">
                  <c:v>0.2858906697113982</c:v>
                </c:pt>
                <c:pt idx="377" formatCode="General">
                  <c:v>0.30722142575336719</c:v>
                </c:pt>
                <c:pt idx="378" formatCode="General">
                  <c:v>0.36583875156572443</c:v>
                </c:pt>
                <c:pt idx="379" formatCode="General">
                  <c:v>0.30540349278805157</c:v>
                </c:pt>
                <c:pt idx="380" formatCode="General">
                  <c:v>0.31614842717642322</c:v>
                </c:pt>
                <c:pt idx="381" formatCode="General">
                  <c:v>0.30938138147723804</c:v>
                </c:pt>
                <c:pt idx="382" formatCode="General">
                  <c:v>0.29977081260741156</c:v>
                </c:pt>
                <c:pt idx="383" formatCode="General">
                  <c:v>0.33243017650978368</c:v>
                </c:pt>
                <c:pt idx="384" formatCode="General">
                  <c:v>0.31751958827844473</c:v>
                </c:pt>
                <c:pt idx="385" formatCode="General">
                  <c:v>0.30783915758963687</c:v>
                </c:pt>
                <c:pt idx="386" formatCode="General">
                  <c:v>0.23921612372586987</c:v>
                </c:pt>
                <c:pt idx="387" formatCode="General">
                  <c:v>0.29781798842181328</c:v>
                </c:pt>
                <c:pt idx="388" formatCode="General">
                  <c:v>0.34989578676140276</c:v>
                </c:pt>
                <c:pt idx="389" formatCode="General">
                  <c:v>0.31166562773146222</c:v>
                </c:pt>
                <c:pt idx="390" formatCode="General">
                  <c:v>0.29501589183093047</c:v>
                </c:pt>
                <c:pt idx="391" formatCode="General">
                  <c:v>0.31026510008272312</c:v>
                </c:pt>
                <c:pt idx="392" formatCode="General">
                  <c:v>0.29890680652798451</c:v>
                </c:pt>
                <c:pt idx="393" formatCode="General">
                  <c:v>0.26618208323732795</c:v>
                </c:pt>
                <c:pt idx="394" formatCode="General">
                  <c:v>0.28274126915003928</c:v>
                </c:pt>
                <c:pt idx="395" formatCode="General">
                  <c:v>0.25600256132637722</c:v>
                </c:pt>
                <c:pt idx="396" formatCode="General">
                  <c:v>0.25148733737581264</c:v>
                </c:pt>
                <c:pt idx="397" formatCode="General">
                  <c:v>0.28817227173340187</c:v>
                </c:pt>
                <c:pt idx="398" formatCode="General">
                  <c:v>0.29086230268266222</c:v>
                </c:pt>
                <c:pt idx="399" formatCode="General">
                  <c:v>0.3041466168298832</c:v>
                </c:pt>
                <c:pt idx="400" formatCode="General">
                  <c:v>0.30718205909127638</c:v>
                </c:pt>
                <c:pt idx="401" formatCode="General">
                  <c:v>0.24774479206529698</c:v>
                </c:pt>
                <c:pt idx="402" formatCode="General">
                  <c:v>0.32118026833483349</c:v>
                </c:pt>
                <c:pt idx="403" formatCode="General">
                  <c:v>0.28660803879378371</c:v>
                </c:pt>
                <c:pt idx="404" formatCode="General">
                  <c:v>0.29399290702209657</c:v>
                </c:pt>
                <c:pt idx="405" formatCode="General">
                  <c:v>0.30726315624660816</c:v>
                </c:pt>
                <c:pt idx="406" formatCode="General">
                  <c:v>0.28871834251390083</c:v>
                </c:pt>
                <c:pt idx="407" formatCode="General">
                  <c:v>0.32821572575497715</c:v>
                </c:pt>
                <c:pt idx="408" formatCode="General">
                  <c:v>0.25678674013950475</c:v>
                </c:pt>
                <c:pt idx="409" formatCode="General">
                  <c:v>0.29694718049764712</c:v>
                </c:pt>
                <c:pt idx="410" formatCode="General">
                  <c:v>0.30817176055838025</c:v>
                </c:pt>
                <c:pt idx="411" formatCode="General">
                  <c:v>0.28751363535867136</c:v>
                </c:pt>
                <c:pt idx="412" formatCode="General">
                  <c:v>0.35532726711288243</c:v>
                </c:pt>
                <c:pt idx="413" formatCode="General">
                  <c:v>0.37610633142200189</c:v>
                </c:pt>
                <c:pt idx="414" formatCode="General">
                  <c:v>0.35834598056032396</c:v>
                </c:pt>
                <c:pt idx="415" formatCode="General">
                  <c:v>0.31992075692424926</c:v>
                </c:pt>
                <c:pt idx="416" formatCode="General">
                  <c:v>0.29382252612945758</c:v>
                </c:pt>
                <c:pt idx="417" formatCode="General">
                  <c:v>0.2891059580087163</c:v>
                </c:pt>
                <c:pt idx="418" formatCode="General">
                  <c:v>0.3068686957622917</c:v>
                </c:pt>
                <c:pt idx="419" formatCode="General">
                  <c:v>0.27468483179888703</c:v>
                </c:pt>
                <c:pt idx="420" formatCode="General">
                  <c:v>0.33668918460078423</c:v>
                </c:pt>
                <c:pt idx="421" formatCode="General">
                  <c:v>0.33523791138806791</c:v>
                </c:pt>
                <c:pt idx="422" formatCode="General">
                  <c:v>0.27606301875913364</c:v>
                </c:pt>
                <c:pt idx="423" formatCode="General">
                  <c:v>0.33116696303397575</c:v>
                </c:pt>
                <c:pt idx="424" formatCode="General">
                  <c:v>0.32784123451867897</c:v>
                </c:pt>
                <c:pt idx="425" formatCode="General">
                  <c:v>0.27696766243123649</c:v>
                </c:pt>
                <c:pt idx="426" formatCode="General">
                  <c:v>0.30888884770368119</c:v>
                </c:pt>
                <c:pt idx="427" formatCode="General">
                  <c:v>0.294704379907895</c:v>
                </c:pt>
                <c:pt idx="428" formatCode="General">
                  <c:v>0.28533628129596977</c:v>
                </c:pt>
                <c:pt idx="429" formatCode="General">
                  <c:v>0.32339907229245912</c:v>
                </c:pt>
                <c:pt idx="430" formatCode="General">
                  <c:v>0.28667812121903014</c:v>
                </c:pt>
                <c:pt idx="431" formatCode="General">
                  <c:v>0.34458064610462391</c:v>
                </c:pt>
                <c:pt idx="432" formatCode="General">
                  <c:v>0.27044324690758059</c:v>
                </c:pt>
                <c:pt idx="433" formatCode="General">
                  <c:v>0.23818493004414432</c:v>
                </c:pt>
                <c:pt idx="434" formatCode="General">
                  <c:v>0.29711734797125944</c:v>
                </c:pt>
                <c:pt idx="435" formatCode="General">
                  <c:v>0.31144830415088154</c:v>
                </c:pt>
                <c:pt idx="436" formatCode="General">
                  <c:v>0.32560292702559468</c:v>
                </c:pt>
                <c:pt idx="437" formatCode="General">
                  <c:v>0.32210102183935718</c:v>
                </c:pt>
                <c:pt idx="438" formatCode="General">
                  <c:v>0.3056561451555222</c:v>
                </c:pt>
                <c:pt idx="439" formatCode="General">
                  <c:v>0.30954055468079278</c:v>
                </c:pt>
                <c:pt idx="440" formatCode="General">
                  <c:v>0.2722112371208848</c:v>
                </c:pt>
                <c:pt idx="441" formatCode="General">
                  <c:v>0.28643628686048805</c:v>
                </c:pt>
                <c:pt idx="442" formatCode="General">
                  <c:v>0.31238083752336254</c:v>
                </c:pt>
                <c:pt idx="443" formatCode="General">
                  <c:v>0.30184692173175132</c:v>
                </c:pt>
                <c:pt idx="444" formatCode="General">
                  <c:v>0.32984433980648542</c:v>
                </c:pt>
                <c:pt idx="445" formatCode="General">
                  <c:v>0.28437946440104167</c:v>
                </c:pt>
                <c:pt idx="446" formatCode="General">
                  <c:v>0.29004407646257935</c:v>
                </c:pt>
                <c:pt idx="447" formatCode="General">
                  <c:v>0.26017958547067188</c:v>
                </c:pt>
                <c:pt idx="448" formatCode="General">
                  <c:v>0.33151975215437712</c:v>
                </c:pt>
                <c:pt idx="449" formatCode="General">
                  <c:v>0.29467934874710644</c:v>
                </c:pt>
                <c:pt idx="450" formatCode="General">
                  <c:v>0.3133872222601306</c:v>
                </c:pt>
                <c:pt idx="451" formatCode="General">
                  <c:v>0.34024475584521219</c:v>
                </c:pt>
                <c:pt idx="452" formatCode="General">
                  <c:v>0.36963263974573457</c:v>
                </c:pt>
                <c:pt idx="453" formatCode="General">
                  <c:v>0.28371949311811717</c:v>
                </c:pt>
                <c:pt idx="454" formatCode="General">
                  <c:v>0.29054407565866525</c:v>
                </c:pt>
                <c:pt idx="455" formatCode="General">
                  <c:v>0.29075497529532746</c:v>
                </c:pt>
                <c:pt idx="456" formatCode="General">
                  <c:v>0.35187105425884901</c:v>
                </c:pt>
                <c:pt idx="457" formatCode="General">
                  <c:v>0.31346327280136288</c:v>
                </c:pt>
                <c:pt idx="458" formatCode="General">
                  <c:v>0.29220216068566107</c:v>
                </c:pt>
                <c:pt idx="459" formatCode="General">
                  <c:v>0.32333297702284103</c:v>
                </c:pt>
                <c:pt idx="460" formatCode="General">
                  <c:v>0.2878099421650876</c:v>
                </c:pt>
                <c:pt idx="461" formatCode="General">
                  <c:v>0.29917571716797609</c:v>
                </c:pt>
                <c:pt idx="462" formatCode="General">
                  <c:v>0.31239467253924047</c:v>
                </c:pt>
                <c:pt idx="463" formatCode="General">
                  <c:v>0.32187567953590102</c:v>
                </c:pt>
                <c:pt idx="464" formatCode="General">
                  <c:v>0.33134533215339901</c:v>
                </c:pt>
                <c:pt idx="465" formatCode="General">
                  <c:v>0.3159708222464801</c:v>
                </c:pt>
                <c:pt idx="466" formatCode="General">
                  <c:v>0.30732076808934039</c:v>
                </c:pt>
                <c:pt idx="467" formatCode="General">
                  <c:v>0.29030622400451689</c:v>
                </c:pt>
                <c:pt idx="468" formatCode="General">
                  <c:v>0.3028930756338617</c:v>
                </c:pt>
                <c:pt idx="469" formatCode="General">
                  <c:v>0.33813943710327243</c:v>
                </c:pt>
                <c:pt idx="470" formatCode="General">
                  <c:v>0.31618508444718496</c:v>
                </c:pt>
                <c:pt idx="471" formatCode="General">
                  <c:v>0.34721567531936404</c:v>
                </c:pt>
                <c:pt idx="472" formatCode="General">
                  <c:v>0.29682671417456619</c:v>
                </c:pt>
                <c:pt idx="473" formatCode="General">
                  <c:v>0.27053460481524771</c:v>
                </c:pt>
                <c:pt idx="474" formatCode="General">
                  <c:v>0.29750550348485527</c:v>
                </c:pt>
                <c:pt idx="475" formatCode="General">
                  <c:v>0.31385807694429024</c:v>
                </c:pt>
                <c:pt idx="476" formatCode="General">
                  <c:v>0.26271562270129856</c:v>
                </c:pt>
                <c:pt idx="477" formatCode="General">
                  <c:v>0.29329708776699137</c:v>
                </c:pt>
                <c:pt idx="478" formatCode="General">
                  <c:v>0.3336833350764461</c:v>
                </c:pt>
                <c:pt idx="479" formatCode="General">
                  <c:v>0.29812667584610275</c:v>
                </c:pt>
                <c:pt idx="480" formatCode="General">
                  <c:v>0.35298310689933721</c:v>
                </c:pt>
                <c:pt idx="481" formatCode="General">
                  <c:v>0.28580930005926242</c:v>
                </c:pt>
                <c:pt idx="482" formatCode="General">
                  <c:v>0.27380610028318497</c:v>
                </c:pt>
                <c:pt idx="483" formatCode="General">
                  <c:v>0.3172856902528407</c:v>
                </c:pt>
                <c:pt idx="484" formatCode="General">
                  <c:v>0.30964542053385458</c:v>
                </c:pt>
                <c:pt idx="485" formatCode="General">
                  <c:v>0.31954033718361863</c:v>
                </c:pt>
                <c:pt idx="486" formatCode="General">
                  <c:v>0.30046135903882809</c:v>
                </c:pt>
                <c:pt idx="487" formatCode="General">
                  <c:v>0.30447546990319618</c:v>
                </c:pt>
                <c:pt idx="488" formatCode="General">
                  <c:v>0.29122426237419297</c:v>
                </c:pt>
                <c:pt idx="489" formatCode="General">
                  <c:v>0.29103627370984309</c:v>
                </c:pt>
                <c:pt idx="490" formatCode="General">
                  <c:v>0.30931845029671123</c:v>
                </c:pt>
                <c:pt idx="491" formatCode="General">
                  <c:v>0.29081716084895115</c:v>
                </c:pt>
                <c:pt idx="492" formatCode="General">
                  <c:v>0.26943153144027976</c:v>
                </c:pt>
                <c:pt idx="493" formatCode="General">
                  <c:v>0.27578805955240704</c:v>
                </c:pt>
                <c:pt idx="494" formatCode="General">
                  <c:v>0.31610069919151984</c:v>
                </c:pt>
                <c:pt idx="495" formatCode="General">
                  <c:v>0.3075468585033303</c:v>
                </c:pt>
                <c:pt idx="496" formatCode="General">
                  <c:v>0.30322212677401694</c:v>
                </c:pt>
                <c:pt idx="497" formatCode="General">
                  <c:v>0.30234866311697561</c:v>
                </c:pt>
                <c:pt idx="498" formatCode="General">
                  <c:v>0.30567009793622413</c:v>
                </c:pt>
                <c:pt idx="499" formatCode="General">
                  <c:v>0.32509479702600119</c:v>
                </c:pt>
                <c:pt idx="500" formatCode="General">
                  <c:v>0.28278136129731091</c:v>
                </c:pt>
                <c:pt idx="501" formatCode="General">
                  <c:v>0.32154051929964322</c:v>
                </c:pt>
                <c:pt idx="502" formatCode="General">
                  <c:v>0.30488440820225415</c:v>
                </c:pt>
                <c:pt idx="503" formatCode="General">
                  <c:v>0.33721579663812173</c:v>
                </c:pt>
                <c:pt idx="504" formatCode="General">
                  <c:v>0.33330222080199401</c:v>
                </c:pt>
                <c:pt idx="505" formatCode="General">
                  <c:v>0.31728185812170784</c:v>
                </c:pt>
                <c:pt idx="506" formatCode="General">
                  <c:v>0.33867541311594795</c:v>
                </c:pt>
                <c:pt idx="507" formatCode="General">
                  <c:v>0.21794033521873957</c:v>
                </c:pt>
                <c:pt idx="508" formatCode="General">
                  <c:v>0.30371443078298799</c:v>
                </c:pt>
                <c:pt idx="509" formatCode="General">
                  <c:v>0.31406132806214937</c:v>
                </c:pt>
                <c:pt idx="510" formatCode="General">
                  <c:v>0.25128833888977808</c:v>
                </c:pt>
                <c:pt idx="511" formatCode="General">
                  <c:v>0.30220542370899595</c:v>
                </c:pt>
                <c:pt idx="512" formatCode="General">
                  <c:v>0.31208961884141884</c:v>
                </c:pt>
                <c:pt idx="513" formatCode="General">
                  <c:v>0.32748972923415698</c:v>
                </c:pt>
                <c:pt idx="514" formatCode="General">
                  <c:v>0.34825949829877834</c:v>
                </c:pt>
                <c:pt idx="515" formatCode="General">
                  <c:v>0.34398379401278167</c:v>
                </c:pt>
                <c:pt idx="516" formatCode="General">
                  <c:v>0.24300345420422886</c:v>
                </c:pt>
                <c:pt idx="517" formatCode="General">
                  <c:v>0.35082538244972272</c:v>
                </c:pt>
                <c:pt idx="518" formatCode="General">
                  <c:v>0.34655894440155488</c:v>
                </c:pt>
                <c:pt idx="519" formatCode="General">
                  <c:v>0.28026810591598861</c:v>
                </c:pt>
                <c:pt idx="520" formatCode="General">
                  <c:v>0.2825183479285821</c:v>
                </c:pt>
                <c:pt idx="521" formatCode="General">
                  <c:v>0.31481190740414333</c:v>
                </c:pt>
                <c:pt idx="522" formatCode="General">
                  <c:v>0.33926158416881158</c:v>
                </c:pt>
                <c:pt idx="523" formatCode="General">
                  <c:v>0.31179165950942411</c:v>
                </c:pt>
                <c:pt idx="524" formatCode="General">
                  <c:v>0.32907372835766835</c:v>
                </c:pt>
                <c:pt idx="525" formatCode="General">
                  <c:v>0.278883711409186</c:v>
                </c:pt>
                <c:pt idx="526" formatCode="General">
                  <c:v>0.3209424152020699</c:v>
                </c:pt>
                <c:pt idx="527" formatCode="General">
                  <c:v>0.29671967112184039</c:v>
                </c:pt>
                <c:pt idx="528" formatCode="General">
                  <c:v>0.26900275218643033</c:v>
                </c:pt>
                <c:pt idx="529" formatCode="General">
                  <c:v>0.30071480105157178</c:v>
                </c:pt>
                <c:pt idx="530" formatCode="General">
                  <c:v>0.34713834867283966</c:v>
                </c:pt>
                <c:pt idx="531" formatCode="General">
                  <c:v>0.32230138922526153</c:v>
                </c:pt>
                <c:pt idx="532" formatCode="General">
                  <c:v>0.29015799687073907</c:v>
                </c:pt>
                <c:pt idx="533" formatCode="General">
                  <c:v>0.26378847808513839</c:v>
                </c:pt>
                <c:pt idx="534" formatCode="General">
                  <c:v>0.25716892407714853</c:v>
                </c:pt>
                <c:pt idx="535" formatCode="General">
                  <c:v>0.27959181920429521</c:v>
                </c:pt>
                <c:pt idx="536" formatCode="General">
                  <c:v>0.3254653623271595</c:v>
                </c:pt>
                <c:pt idx="537" formatCode="General">
                  <c:v>0.28046744458457362</c:v>
                </c:pt>
                <c:pt idx="538" formatCode="General">
                  <c:v>0.25303512888422497</c:v>
                </c:pt>
                <c:pt idx="539" formatCode="General">
                  <c:v>0.33733399771636408</c:v>
                </c:pt>
                <c:pt idx="540" formatCode="General">
                  <c:v>0.32044824423072815</c:v>
                </c:pt>
                <c:pt idx="541" formatCode="General">
                  <c:v>0.29640341782158297</c:v>
                </c:pt>
                <c:pt idx="542" formatCode="General">
                  <c:v>0.28100084975189676</c:v>
                </c:pt>
                <c:pt idx="543" formatCode="General">
                  <c:v>0.30247305722712792</c:v>
                </c:pt>
                <c:pt idx="544" formatCode="General">
                  <c:v>0.34582980331299629</c:v>
                </c:pt>
                <c:pt idx="545" formatCode="General">
                  <c:v>0.30041402267931694</c:v>
                </c:pt>
                <c:pt idx="546" formatCode="General">
                  <c:v>0.29740868337162041</c:v>
                </c:pt>
                <c:pt idx="547" formatCode="General">
                  <c:v>0.32219282733991306</c:v>
                </c:pt>
                <c:pt idx="548" formatCode="General">
                  <c:v>0.30257055294530399</c:v>
                </c:pt>
                <c:pt idx="549" formatCode="General">
                  <c:v>0.28443834280622893</c:v>
                </c:pt>
                <c:pt idx="550" formatCode="General">
                  <c:v>0.32363374266766676</c:v>
                </c:pt>
                <c:pt idx="551" formatCode="General">
                  <c:v>0.29197725932352081</c:v>
                </c:pt>
                <c:pt idx="552" formatCode="General">
                  <c:v>0.26325144735237793</c:v>
                </c:pt>
                <c:pt idx="553" formatCode="General">
                  <c:v>0.27470483125532175</c:v>
                </c:pt>
                <c:pt idx="554" formatCode="General">
                  <c:v>0.29186045989317777</c:v>
                </c:pt>
                <c:pt idx="555" formatCode="General">
                  <c:v>0.35624069937702418</c:v>
                </c:pt>
                <c:pt idx="556" formatCode="General">
                  <c:v>0.27316240265400304</c:v>
                </c:pt>
                <c:pt idx="557" formatCode="General">
                  <c:v>0.28824653260475308</c:v>
                </c:pt>
                <c:pt idx="558" formatCode="General">
                  <c:v>0.25265544727542599</c:v>
                </c:pt>
                <c:pt idx="559" formatCode="General">
                  <c:v>0.31755545418504783</c:v>
                </c:pt>
                <c:pt idx="560" formatCode="General">
                  <c:v>0.27645664077240917</c:v>
                </c:pt>
                <c:pt idx="561" formatCode="General">
                  <c:v>0.28559344498465167</c:v>
                </c:pt>
                <c:pt idx="562" formatCode="General">
                  <c:v>0.31702630575792679</c:v>
                </c:pt>
                <c:pt idx="563" formatCode="General">
                  <c:v>0.29484538695983398</c:v>
                </c:pt>
                <c:pt idx="564" formatCode="General">
                  <c:v>0.37104978419964385</c:v>
                </c:pt>
                <c:pt idx="565" formatCode="General">
                  <c:v>0.30365930715560219</c:v>
                </c:pt>
                <c:pt idx="566" formatCode="General">
                  <c:v>0.32419176909803338</c:v>
                </c:pt>
                <c:pt idx="567" formatCode="General">
                  <c:v>0.34052757235145781</c:v>
                </c:pt>
                <c:pt idx="568" formatCode="General">
                  <c:v>0.34863088434627687</c:v>
                </c:pt>
                <c:pt idx="569" formatCode="General">
                  <c:v>0.29545822193063298</c:v>
                </c:pt>
                <c:pt idx="570" formatCode="General">
                  <c:v>0.34507017188901412</c:v>
                </c:pt>
                <c:pt idx="571" formatCode="General">
                  <c:v>0.27021974344228072</c:v>
                </c:pt>
                <c:pt idx="572" formatCode="General">
                  <c:v>0.29070112921322411</c:v>
                </c:pt>
                <c:pt idx="573" formatCode="General">
                  <c:v>0.31696395334425542</c:v>
                </c:pt>
                <c:pt idx="574" formatCode="General">
                  <c:v>0.30145850541859187</c:v>
                </c:pt>
                <c:pt idx="575" formatCode="General">
                  <c:v>0.33037286247241471</c:v>
                </c:pt>
                <c:pt idx="576" formatCode="General">
                  <c:v>0.34721470127068987</c:v>
                </c:pt>
                <c:pt idx="577" formatCode="General">
                  <c:v>0.23350126647340319</c:v>
                </c:pt>
                <c:pt idx="578" formatCode="General">
                  <c:v>0.32560200301141906</c:v>
                </c:pt>
                <c:pt idx="579" formatCode="General">
                  <c:v>0.31077356327056693</c:v>
                </c:pt>
                <c:pt idx="580" formatCode="General">
                  <c:v>0.31025195005404704</c:v>
                </c:pt>
                <c:pt idx="581" formatCode="General">
                  <c:v>0.26427703646304002</c:v>
                </c:pt>
                <c:pt idx="582" formatCode="General">
                  <c:v>0.29641353112363888</c:v>
                </c:pt>
                <c:pt idx="583" formatCode="General">
                  <c:v>0.32545435339294104</c:v>
                </c:pt>
                <c:pt idx="584" formatCode="General">
                  <c:v>0.29305702931909461</c:v>
                </c:pt>
                <c:pt idx="585" formatCode="General">
                  <c:v>0.33514206123608048</c:v>
                </c:pt>
                <c:pt idx="586" formatCode="General">
                  <c:v>0.29164120058663268</c:v>
                </c:pt>
                <c:pt idx="587" formatCode="General">
                  <c:v>0.30252337291019593</c:v>
                </c:pt>
                <c:pt idx="588" formatCode="General">
                  <c:v>0.27273574803204015</c:v>
                </c:pt>
                <c:pt idx="589" formatCode="General">
                  <c:v>0.31258957097762963</c:v>
                </c:pt>
                <c:pt idx="590" formatCode="General">
                  <c:v>0.2914430456136472</c:v>
                </c:pt>
                <c:pt idx="591" formatCode="General">
                  <c:v>0.3254593817827971</c:v>
                </c:pt>
                <c:pt idx="592" formatCode="General">
                  <c:v>0.26397800573939445</c:v>
                </c:pt>
                <c:pt idx="593" formatCode="General">
                  <c:v>0.29798525261610265</c:v>
                </c:pt>
                <c:pt idx="594" formatCode="General">
                  <c:v>0.28478707497111322</c:v>
                </c:pt>
                <c:pt idx="595" formatCode="General">
                  <c:v>0.32526752153499405</c:v>
                </c:pt>
                <c:pt idx="596" formatCode="General">
                  <c:v>0.31649614839078999</c:v>
                </c:pt>
                <c:pt idx="597" formatCode="General">
                  <c:v>0.34210203873018474</c:v>
                </c:pt>
                <c:pt idx="598" formatCode="General">
                  <c:v>0.324618914471694</c:v>
                </c:pt>
                <c:pt idx="599" formatCode="General">
                  <c:v>0.26687108972094853</c:v>
                </c:pt>
                <c:pt idx="600" formatCode="General">
                  <c:v>0.32023393310167059</c:v>
                </c:pt>
                <c:pt idx="601" formatCode="General">
                  <c:v>0.23943850208085748</c:v>
                </c:pt>
                <c:pt idx="602" formatCode="General">
                  <c:v>0.36752571264624034</c:v>
                </c:pt>
                <c:pt idx="603" formatCode="General">
                  <c:v>0.30546503599294161</c:v>
                </c:pt>
                <c:pt idx="604" formatCode="General">
                  <c:v>0.26472189144790848</c:v>
                </c:pt>
                <c:pt idx="605" formatCode="General">
                  <c:v>0.293319070666203</c:v>
                </c:pt>
                <c:pt idx="606" formatCode="General">
                  <c:v>0.31463567811234161</c:v>
                </c:pt>
                <c:pt idx="607" formatCode="General">
                  <c:v>0.28859551261100613</c:v>
                </c:pt>
                <c:pt idx="608" formatCode="General">
                  <c:v>0.28306166071413896</c:v>
                </c:pt>
                <c:pt idx="609" formatCode="General">
                  <c:v>0.3101738335013775</c:v>
                </c:pt>
                <c:pt idx="610" formatCode="General">
                  <c:v>0.32654412954251155</c:v>
                </c:pt>
                <c:pt idx="611" formatCode="General">
                  <c:v>0.29476832174304635</c:v>
                </c:pt>
                <c:pt idx="612" formatCode="General">
                  <c:v>0.32020126497124068</c:v>
                </c:pt>
                <c:pt idx="613" formatCode="General">
                  <c:v>0.31140832125590423</c:v>
                </c:pt>
                <c:pt idx="614" formatCode="General">
                  <c:v>0.34995035850079836</c:v>
                </c:pt>
                <c:pt idx="615" formatCode="General">
                  <c:v>0.31159728416022681</c:v>
                </c:pt>
                <c:pt idx="616" formatCode="General">
                  <c:v>0.26229659712998199</c:v>
                </c:pt>
                <c:pt idx="617" formatCode="General">
                  <c:v>0.33325033603171406</c:v>
                </c:pt>
                <c:pt idx="618" formatCode="General">
                  <c:v>0.26692300838254857</c:v>
                </c:pt>
                <c:pt idx="619" formatCode="General">
                  <c:v>0.33018780370991374</c:v>
                </c:pt>
                <c:pt idx="620" formatCode="General">
                  <c:v>0.3471460172005012</c:v>
                </c:pt>
                <c:pt idx="621" formatCode="General">
                  <c:v>0.32259317839620372</c:v>
                </c:pt>
                <c:pt idx="622" formatCode="General">
                  <c:v>0.32289091842285744</c:v>
                </c:pt>
                <c:pt idx="623" formatCode="General">
                  <c:v>0.29605311107808441</c:v>
                </c:pt>
                <c:pt idx="624" formatCode="General">
                  <c:v>0.29896736921491995</c:v>
                </c:pt>
                <c:pt idx="625" formatCode="General">
                  <c:v>0.32767019005238218</c:v>
                </c:pt>
                <c:pt idx="626" formatCode="General">
                  <c:v>0.26550399339922159</c:v>
                </c:pt>
                <c:pt idx="627" formatCode="General">
                  <c:v>0.28753635091500584</c:v>
                </c:pt>
                <c:pt idx="628" formatCode="General">
                  <c:v>0.29296589531675132</c:v>
                </c:pt>
                <c:pt idx="629" formatCode="General">
                  <c:v>0.29158064406746886</c:v>
                </c:pt>
                <c:pt idx="630" formatCode="General">
                  <c:v>0.35625247151035655</c:v>
                </c:pt>
                <c:pt idx="631" formatCode="General">
                  <c:v>0.30120628121076232</c:v>
                </c:pt>
                <c:pt idx="632" formatCode="General">
                  <c:v>0.31573227678169102</c:v>
                </c:pt>
                <c:pt idx="633" formatCode="General">
                  <c:v>0.27646614566100425</c:v>
                </c:pt>
                <c:pt idx="634" formatCode="General">
                  <c:v>0.26637280670858621</c:v>
                </c:pt>
                <c:pt idx="635" formatCode="General">
                  <c:v>0.34195119345484803</c:v>
                </c:pt>
                <c:pt idx="636" formatCode="General">
                  <c:v>0.3079897763489392</c:v>
                </c:pt>
                <c:pt idx="637" formatCode="General">
                  <c:v>0.28608609178540434</c:v>
                </c:pt>
                <c:pt idx="638" formatCode="General">
                  <c:v>0.28773768679936951</c:v>
                </c:pt>
                <c:pt idx="639" formatCode="General">
                  <c:v>0.26714901037053385</c:v>
                </c:pt>
                <c:pt idx="640" formatCode="General">
                  <c:v>0.3375338406749453</c:v>
                </c:pt>
                <c:pt idx="641" formatCode="General">
                  <c:v>0.29196550912288488</c:v>
                </c:pt>
                <c:pt idx="642" formatCode="General">
                  <c:v>0.33973256212535308</c:v>
                </c:pt>
                <c:pt idx="643" formatCode="General">
                  <c:v>0.30811706420524843</c:v>
                </c:pt>
                <c:pt idx="644" formatCode="General">
                  <c:v>0.27518161970569255</c:v>
                </c:pt>
                <c:pt idx="645" formatCode="General">
                  <c:v>0.32299867975086749</c:v>
                </c:pt>
                <c:pt idx="646" formatCode="General">
                  <c:v>0.24953097212923869</c:v>
                </c:pt>
                <c:pt idx="647" formatCode="General">
                  <c:v>0.27760700242496916</c:v>
                </c:pt>
                <c:pt idx="648" formatCode="General">
                  <c:v>0.31050607617729775</c:v>
                </c:pt>
                <c:pt idx="649" formatCode="General">
                  <c:v>0.31521143831860798</c:v>
                </c:pt>
                <c:pt idx="650" formatCode="General">
                  <c:v>0.29231874465640484</c:v>
                </c:pt>
                <c:pt idx="651" formatCode="General">
                  <c:v>0.29903667076973406</c:v>
                </c:pt>
                <c:pt idx="652" formatCode="General">
                  <c:v>0.31952130026651382</c:v>
                </c:pt>
                <c:pt idx="653" formatCode="General">
                  <c:v>0.32235408845947111</c:v>
                </c:pt>
                <c:pt idx="654" formatCode="General">
                  <c:v>0.25541409125910708</c:v>
                </c:pt>
                <c:pt idx="655" formatCode="General">
                  <c:v>0.30299567375833558</c:v>
                </c:pt>
                <c:pt idx="656" formatCode="General">
                  <c:v>0.32773607509149061</c:v>
                </c:pt>
                <c:pt idx="657" formatCode="General">
                  <c:v>0.33435808343489981</c:v>
                </c:pt>
                <c:pt idx="658" formatCode="General">
                  <c:v>0.3023487262157587</c:v>
                </c:pt>
                <c:pt idx="659" formatCode="General">
                  <c:v>0.28485047914866668</c:v>
                </c:pt>
                <c:pt idx="660" formatCode="General">
                  <c:v>0.31746092609873111</c:v>
                </c:pt>
                <c:pt idx="661" formatCode="General">
                  <c:v>0.2950841901708221</c:v>
                </c:pt>
                <c:pt idx="662" formatCode="General">
                  <c:v>0.34042089896272443</c:v>
                </c:pt>
                <c:pt idx="663" formatCode="General">
                  <c:v>0.28466810248058461</c:v>
                </c:pt>
                <c:pt idx="664" formatCode="General">
                  <c:v>0.2623963716082357</c:v>
                </c:pt>
                <c:pt idx="665" formatCode="General">
                  <c:v>0.31785582717115268</c:v>
                </c:pt>
                <c:pt idx="666" formatCode="General">
                  <c:v>0.30258638069299948</c:v>
                </c:pt>
                <c:pt idx="667" formatCode="General">
                  <c:v>0.32483663079294223</c:v>
                </c:pt>
                <c:pt idx="668" formatCode="General">
                  <c:v>0.29140792098509549</c:v>
                </c:pt>
                <c:pt idx="669" formatCode="General">
                  <c:v>0.3242211413424938</c:v>
                </c:pt>
                <c:pt idx="670" formatCode="General">
                  <c:v>0.28846134812608426</c:v>
                </c:pt>
                <c:pt idx="671" formatCode="General">
                  <c:v>0.2689289627833894</c:v>
                </c:pt>
                <c:pt idx="672" formatCode="General">
                  <c:v>0.26970233554276335</c:v>
                </c:pt>
                <c:pt idx="673" formatCode="General">
                  <c:v>0.27139571061759815</c:v>
                </c:pt>
                <c:pt idx="674" formatCode="General">
                  <c:v>0.3401565071981465</c:v>
                </c:pt>
                <c:pt idx="675" formatCode="General">
                  <c:v>0.32372954254750219</c:v>
                </c:pt>
                <c:pt idx="676" formatCode="General">
                  <c:v>0.28919975795088182</c:v>
                </c:pt>
                <c:pt idx="677" formatCode="General">
                  <c:v>0.32347196186960225</c:v>
                </c:pt>
                <c:pt idx="678" formatCode="General">
                  <c:v>0.29667017695277431</c:v>
                </c:pt>
                <c:pt idx="679" formatCode="General">
                  <c:v>0.29532122454907994</c:v>
                </c:pt>
                <c:pt idx="680" formatCode="General">
                  <c:v>0.31760724638683024</c:v>
                </c:pt>
                <c:pt idx="681" formatCode="General">
                  <c:v>0.31923187961203703</c:v>
                </c:pt>
                <c:pt idx="682" formatCode="General">
                  <c:v>0.32214392395878355</c:v>
                </c:pt>
                <c:pt idx="683" formatCode="General">
                  <c:v>0.31081382805334301</c:v>
                </c:pt>
                <c:pt idx="684" formatCode="General">
                  <c:v>0.33955373509783615</c:v>
                </c:pt>
                <c:pt idx="685" formatCode="General">
                  <c:v>0.31393060179034926</c:v>
                </c:pt>
                <c:pt idx="686" formatCode="General">
                  <c:v>0.27997554601386376</c:v>
                </c:pt>
                <c:pt idx="687" formatCode="General">
                  <c:v>0.28737144277753501</c:v>
                </c:pt>
                <c:pt idx="688" formatCode="General">
                  <c:v>0.28621298886673019</c:v>
                </c:pt>
                <c:pt idx="689" formatCode="General">
                  <c:v>0.29079067429608596</c:v>
                </c:pt>
                <c:pt idx="690" formatCode="General">
                  <c:v>0.31944962116650677</c:v>
                </c:pt>
                <c:pt idx="691" formatCode="General">
                  <c:v>0.32043271750275903</c:v>
                </c:pt>
                <c:pt idx="692" formatCode="General">
                  <c:v>0.20667238806198907</c:v>
                </c:pt>
                <c:pt idx="693" formatCode="General">
                  <c:v>0.29066022092758492</c:v>
                </c:pt>
                <c:pt idx="694" formatCode="General">
                  <c:v>0.32562753810925393</c:v>
                </c:pt>
                <c:pt idx="695" formatCode="General">
                  <c:v>0.28972260941727879</c:v>
                </c:pt>
                <c:pt idx="696" formatCode="General">
                  <c:v>0.29621270232726871</c:v>
                </c:pt>
                <c:pt idx="697" formatCode="General">
                  <c:v>0.29302033283638396</c:v>
                </c:pt>
                <c:pt idx="698" formatCode="General">
                  <c:v>0.24255192544177384</c:v>
                </c:pt>
                <c:pt idx="699" formatCode="General">
                  <c:v>0.29090357327578065</c:v>
                </c:pt>
                <c:pt idx="700" formatCode="General">
                  <c:v>0.25790685569136906</c:v>
                </c:pt>
                <c:pt idx="701" formatCode="General">
                  <c:v>0.27225930460143388</c:v>
                </c:pt>
                <c:pt idx="702" formatCode="General">
                  <c:v>0.28724301981307088</c:v>
                </c:pt>
                <c:pt idx="703" formatCode="General">
                  <c:v>0.27274285583752311</c:v>
                </c:pt>
                <c:pt idx="704" formatCode="General">
                  <c:v>0.30826514368006541</c:v>
                </c:pt>
                <c:pt idx="705" formatCode="General">
                  <c:v>0.29358443077361673</c:v>
                </c:pt>
                <c:pt idx="706" formatCode="General">
                  <c:v>0.32715546238205517</c:v>
                </c:pt>
                <c:pt idx="707" formatCode="General">
                  <c:v>0.29818817635370176</c:v>
                </c:pt>
                <c:pt idx="708" formatCode="General">
                  <c:v>0.289312814505156</c:v>
                </c:pt>
                <c:pt idx="709" formatCode="General">
                  <c:v>0.32468434085578535</c:v>
                </c:pt>
                <c:pt idx="710" formatCode="General">
                  <c:v>0.32248298482455473</c:v>
                </c:pt>
                <c:pt idx="711" formatCode="General">
                  <c:v>0.32850381914146043</c:v>
                </c:pt>
                <c:pt idx="712" formatCode="General">
                  <c:v>0.24323611593146233</c:v>
                </c:pt>
                <c:pt idx="713" formatCode="General">
                  <c:v>0.27409971110296394</c:v>
                </c:pt>
                <c:pt idx="714" formatCode="General">
                  <c:v>0.2024228570363924</c:v>
                </c:pt>
                <c:pt idx="715" formatCode="General">
                  <c:v>0.32119026123533145</c:v>
                </c:pt>
                <c:pt idx="716" formatCode="General">
                  <c:v>0.31466023403341548</c:v>
                </c:pt>
                <c:pt idx="717" formatCode="General">
                  <c:v>0.30462003069345744</c:v>
                </c:pt>
                <c:pt idx="718" formatCode="General">
                  <c:v>0.28988203836053661</c:v>
                </c:pt>
                <c:pt idx="719" formatCode="General">
                  <c:v>0.28937997193490528</c:v>
                </c:pt>
                <c:pt idx="720" formatCode="General">
                  <c:v>0.30127676160644024</c:v>
                </c:pt>
                <c:pt idx="721" formatCode="General">
                  <c:v>0.34864251310275396</c:v>
                </c:pt>
                <c:pt idx="722" formatCode="General">
                  <c:v>0.28313893788812039</c:v>
                </c:pt>
                <c:pt idx="723" formatCode="General">
                  <c:v>0.30651349333346256</c:v>
                </c:pt>
                <c:pt idx="724" formatCode="General">
                  <c:v>0.30290588868252355</c:v>
                </c:pt>
                <c:pt idx="725" formatCode="General">
                  <c:v>0.29835366265756424</c:v>
                </c:pt>
                <c:pt idx="726" formatCode="General">
                  <c:v>0.2641586565892835</c:v>
                </c:pt>
                <c:pt idx="727" formatCode="General">
                  <c:v>0.28428511496927655</c:v>
                </c:pt>
                <c:pt idx="728" formatCode="General">
                  <c:v>0.29637250563686557</c:v>
                </c:pt>
                <c:pt idx="729" formatCode="General">
                  <c:v>0.26144150501837182</c:v>
                </c:pt>
                <c:pt idx="730" formatCode="General">
                  <c:v>0.32263561827201848</c:v>
                </c:pt>
                <c:pt idx="731" formatCode="General">
                  <c:v>0.35757182547144195</c:v>
                </c:pt>
                <c:pt idx="732" formatCode="General">
                  <c:v>0.28912599976440312</c:v>
                </c:pt>
                <c:pt idx="733" formatCode="General">
                  <c:v>0.3312590078399571</c:v>
                </c:pt>
                <c:pt idx="734" formatCode="General">
                  <c:v>0.34769482572395427</c:v>
                </c:pt>
                <c:pt idx="735" formatCode="General">
                  <c:v>0.2486950622863664</c:v>
                </c:pt>
                <c:pt idx="736" formatCode="General">
                  <c:v>0.30264112311020097</c:v>
                </c:pt>
                <c:pt idx="737" formatCode="General">
                  <c:v>0.31845902433089313</c:v>
                </c:pt>
                <c:pt idx="738" formatCode="General">
                  <c:v>0.27167920826501257</c:v>
                </c:pt>
                <c:pt idx="739" formatCode="General">
                  <c:v>0.27648548126107275</c:v>
                </c:pt>
                <c:pt idx="740" formatCode="General">
                  <c:v>0.34981825681425316</c:v>
                </c:pt>
                <c:pt idx="741" formatCode="General">
                  <c:v>0.32540565999789273</c:v>
                </c:pt>
                <c:pt idx="742" formatCode="General">
                  <c:v>0.29930408777255113</c:v>
                </c:pt>
                <c:pt idx="743" formatCode="General">
                  <c:v>0.29620863026500488</c:v>
                </c:pt>
                <c:pt idx="744" formatCode="General">
                  <c:v>0.35754008104893131</c:v>
                </c:pt>
                <c:pt idx="745" formatCode="General">
                  <c:v>0.31556960317805816</c:v>
                </c:pt>
                <c:pt idx="746" formatCode="General">
                  <c:v>0.28573696287086181</c:v>
                </c:pt>
                <c:pt idx="747" formatCode="General">
                  <c:v>0.2756148489005712</c:v>
                </c:pt>
                <c:pt idx="748" formatCode="General">
                  <c:v>0.28754066125366862</c:v>
                </c:pt>
                <c:pt idx="749" formatCode="General">
                  <c:v>0.25969375814132611</c:v>
                </c:pt>
                <c:pt idx="750" formatCode="General">
                  <c:v>0.3614735071741586</c:v>
                </c:pt>
                <c:pt idx="751" formatCode="General">
                  <c:v>0.33794078510670023</c:v>
                </c:pt>
                <c:pt idx="752" formatCode="General">
                  <c:v>0.25939563538093402</c:v>
                </c:pt>
                <c:pt idx="753" formatCode="General">
                  <c:v>0.26188739429570884</c:v>
                </c:pt>
                <c:pt idx="754" formatCode="General">
                  <c:v>0.30680867816373825</c:v>
                </c:pt>
                <c:pt idx="755" formatCode="General">
                  <c:v>0.29968247425592343</c:v>
                </c:pt>
                <c:pt idx="756" formatCode="General">
                  <c:v>0.27888778273408321</c:v>
                </c:pt>
                <c:pt idx="757" formatCode="General">
                  <c:v>0.31699918603320443</c:v>
                </c:pt>
                <c:pt idx="758" formatCode="General">
                  <c:v>0.27887762696535301</c:v>
                </c:pt>
                <c:pt idx="759" formatCode="General">
                  <c:v>0.24458183626799934</c:v>
                </c:pt>
                <c:pt idx="760" formatCode="General">
                  <c:v>0.27220220032653575</c:v>
                </c:pt>
                <c:pt idx="761" formatCode="General">
                  <c:v>0.30390948060983658</c:v>
                </c:pt>
                <c:pt idx="762" formatCode="General">
                  <c:v>0.27874804601890268</c:v>
                </c:pt>
                <c:pt idx="763" formatCode="General">
                  <c:v>0.26815812667250571</c:v>
                </c:pt>
                <c:pt idx="764" formatCode="General">
                  <c:v>0.28987206615766681</c:v>
                </c:pt>
                <c:pt idx="765" formatCode="General">
                  <c:v>0.29524187043047034</c:v>
                </c:pt>
                <c:pt idx="766" formatCode="General">
                  <c:v>0.27352712325816653</c:v>
                </c:pt>
                <c:pt idx="767" formatCode="General">
                  <c:v>0.33136171471187903</c:v>
                </c:pt>
                <c:pt idx="768" formatCode="General">
                  <c:v>0.28813922712309881</c:v>
                </c:pt>
                <c:pt idx="769" formatCode="General">
                  <c:v>0.24206461465263507</c:v>
                </c:pt>
                <c:pt idx="770" formatCode="General">
                  <c:v>0.29236901892452394</c:v>
                </c:pt>
                <c:pt idx="771" formatCode="General">
                  <c:v>0.29968481161732885</c:v>
                </c:pt>
                <c:pt idx="772" formatCode="General">
                  <c:v>0.3208986708998709</c:v>
                </c:pt>
                <c:pt idx="773" formatCode="General">
                  <c:v>0.30368503816442105</c:v>
                </c:pt>
                <c:pt idx="774" formatCode="General">
                  <c:v>0.31787368741338073</c:v>
                </c:pt>
                <c:pt idx="775" formatCode="General">
                  <c:v>0.35045610357502177</c:v>
                </c:pt>
                <c:pt idx="776" formatCode="General">
                  <c:v>0.31700469790673225</c:v>
                </c:pt>
                <c:pt idx="777" formatCode="General">
                  <c:v>0.28151800601685484</c:v>
                </c:pt>
                <c:pt idx="778" formatCode="General">
                  <c:v>0.24402148644998167</c:v>
                </c:pt>
                <c:pt idx="779" formatCode="General">
                  <c:v>0.33052268069479984</c:v>
                </c:pt>
                <c:pt idx="780" formatCode="General">
                  <c:v>0.31998602871693027</c:v>
                </c:pt>
                <c:pt idx="781" formatCode="General">
                  <c:v>0.29809626388965804</c:v>
                </c:pt>
                <c:pt idx="782" formatCode="General">
                  <c:v>0.28039428167401248</c:v>
                </c:pt>
                <c:pt idx="783" formatCode="General">
                  <c:v>0.364168273043322</c:v>
                </c:pt>
                <c:pt idx="784" formatCode="General">
                  <c:v>0.33791523610386975</c:v>
                </c:pt>
                <c:pt idx="785" formatCode="General">
                  <c:v>0.3646624280071078</c:v>
                </c:pt>
                <c:pt idx="786" formatCode="General">
                  <c:v>0.31326347711755531</c:v>
                </c:pt>
                <c:pt idx="787" formatCode="General">
                  <c:v>0.3192540499658485</c:v>
                </c:pt>
                <c:pt idx="788" formatCode="General">
                  <c:v>0.31805555077596059</c:v>
                </c:pt>
                <c:pt idx="789" formatCode="General">
                  <c:v>0.22971958397252379</c:v>
                </c:pt>
                <c:pt idx="790" formatCode="General">
                  <c:v>0.28527357677462417</c:v>
                </c:pt>
                <c:pt idx="791" formatCode="General">
                  <c:v>0.26889180863912443</c:v>
                </c:pt>
                <c:pt idx="792" formatCode="General">
                  <c:v>0.31712188881207837</c:v>
                </c:pt>
                <c:pt idx="793" formatCode="General">
                  <c:v>0.26701111275170575</c:v>
                </c:pt>
                <c:pt idx="794" formatCode="General">
                  <c:v>0.29876633010746512</c:v>
                </c:pt>
                <c:pt idx="795" formatCode="General">
                  <c:v>0.27854327448870797</c:v>
                </c:pt>
                <c:pt idx="796" formatCode="General">
                  <c:v>0.26115949091920099</c:v>
                </c:pt>
                <c:pt idx="797" formatCode="General">
                  <c:v>0.28042528208384954</c:v>
                </c:pt>
                <c:pt idx="798" formatCode="General">
                  <c:v>0.28066558037494771</c:v>
                </c:pt>
                <c:pt idx="799" formatCode="General">
                  <c:v>0.26636185159066095</c:v>
                </c:pt>
                <c:pt idx="800" formatCode="General">
                  <c:v>0.295026073744866</c:v>
                </c:pt>
                <c:pt idx="801" formatCode="General">
                  <c:v>0.29248115829390442</c:v>
                </c:pt>
                <c:pt idx="802" formatCode="General">
                  <c:v>0.30777847532693858</c:v>
                </c:pt>
                <c:pt idx="803" formatCode="General">
                  <c:v>0.28973462358052182</c:v>
                </c:pt>
                <c:pt idx="804" formatCode="General">
                  <c:v>0.26044489405093552</c:v>
                </c:pt>
                <c:pt idx="805" formatCode="General">
                  <c:v>0.32102486604596403</c:v>
                </c:pt>
                <c:pt idx="806" formatCode="General">
                  <c:v>0.26402229735082483</c:v>
                </c:pt>
                <c:pt idx="807" formatCode="General">
                  <c:v>0.2562828282826507</c:v>
                </c:pt>
                <c:pt idx="808" formatCode="General">
                  <c:v>0.33514425252281455</c:v>
                </c:pt>
                <c:pt idx="809" formatCode="General">
                  <c:v>0.285734854144713</c:v>
                </c:pt>
                <c:pt idx="810" formatCode="General">
                  <c:v>0.29688250040962827</c:v>
                </c:pt>
                <c:pt idx="811" formatCode="General">
                  <c:v>0.27208188335057193</c:v>
                </c:pt>
                <c:pt idx="812" formatCode="General">
                  <c:v>0.28767545925086846</c:v>
                </c:pt>
                <c:pt idx="813" formatCode="General">
                  <c:v>0.30366776905593118</c:v>
                </c:pt>
                <c:pt idx="814" formatCode="General">
                  <c:v>0.33349143202142129</c:v>
                </c:pt>
                <c:pt idx="815" formatCode="General">
                  <c:v>0.33541027660085709</c:v>
                </c:pt>
                <c:pt idx="816" formatCode="General">
                  <c:v>0.30848294262238185</c:v>
                </c:pt>
                <c:pt idx="817" formatCode="General">
                  <c:v>0.33830029923700189</c:v>
                </c:pt>
                <c:pt idx="818" formatCode="General">
                  <c:v>0.2675027881383395</c:v>
                </c:pt>
                <c:pt idx="819" formatCode="General">
                  <c:v>0.35088088389019578</c:v>
                </c:pt>
                <c:pt idx="820" formatCode="General">
                  <c:v>0.29129835560866413</c:v>
                </c:pt>
                <c:pt idx="821" formatCode="General">
                  <c:v>0.35735156134210544</c:v>
                </c:pt>
                <c:pt idx="822" formatCode="General">
                  <c:v>0.30406875829157132</c:v>
                </c:pt>
                <c:pt idx="823" formatCode="General">
                  <c:v>0.31099344012931152</c:v>
                </c:pt>
                <c:pt idx="824" formatCode="General">
                  <c:v>0.34745069727689226</c:v>
                </c:pt>
                <c:pt idx="825" formatCode="General">
                  <c:v>0.33631330080728983</c:v>
                </c:pt>
                <c:pt idx="826" formatCode="General">
                  <c:v>0.25601858037412939</c:v>
                </c:pt>
                <c:pt idx="827" formatCode="General">
                  <c:v>0.27960028329295694</c:v>
                </c:pt>
                <c:pt idx="828" formatCode="General">
                  <c:v>0.25507114029590883</c:v>
                </c:pt>
                <c:pt idx="829" formatCode="General">
                  <c:v>0.29349241117718039</c:v>
                </c:pt>
                <c:pt idx="830" formatCode="General">
                  <c:v>0.32821465895030122</c:v>
                </c:pt>
                <c:pt idx="831" formatCode="General">
                  <c:v>0.27043703411404851</c:v>
                </c:pt>
                <c:pt idx="832" formatCode="General">
                  <c:v>0.35005908416272691</c:v>
                </c:pt>
                <c:pt idx="833" formatCode="General">
                  <c:v>0.30810652198800714</c:v>
                </c:pt>
                <c:pt idx="834" formatCode="General">
                  <c:v>0.27793167921151962</c:v>
                </c:pt>
                <c:pt idx="835" formatCode="General">
                  <c:v>0.25782385120340867</c:v>
                </c:pt>
                <c:pt idx="836" formatCode="General">
                  <c:v>0.23138623653004309</c:v>
                </c:pt>
                <c:pt idx="837" formatCode="General">
                  <c:v>0.29711733566267129</c:v>
                </c:pt>
                <c:pt idx="838" formatCode="General">
                  <c:v>0.36741930213058405</c:v>
                </c:pt>
                <c:pt idx="839" formatCode="General">
                  <c:v>0.32184968887291721</c:v>
                </c:pt>
                <c:pt idx="840" formatCode="General">
                  <c:v>0.29083235677523245</c:v>
                </c:pt>
                <c:pt idx="841" formatCode="General">
                  <c:v>0.32139650145765075</c:v>
                </c:pt>
                <c:pt idx="842" formatCode="General">
                  <c:v>0.32970595625608423</c:v>
                </c:pt>
                <c:pt idx="843" formatCode="General">
                  <c:v>0.27296400707191215</c:v>
                </c:pt>
                <c:pt idx="844" formatCode="General">
                  <c:v>0.28225431354387864</c:v>
                </c:pt>
                <c:pt idx="845" formatCode="General">
                  <c:v>0.35917169729468856</c:v>
                </c:pt>
                <c:pt idx="846" formatCode="General">
                  <c:v>0.31849914552163083</c:v>
                </c:pt>
                <c:pt idx="847" formatCode="General">
                  <c:v>0.32201100337622246</c:v>
                </c:pt>
                <c:pt idx="848" formatCode="General">
                  <c:v>0.33412225088319314</c:v>
                </c:pt>
                <c:pt idx="849" formatCode="General">
                  <c:v>0.31154069769218928</c:v>
                </c:pt>
                <c:pt idx="850" formatCode="General">
                  <c:v>0.282933743642513</c:v>
                </c:pt>
                <c:pt idx="851" formatCode="General">
                  <c:v>0.26307593654096106</c:v>
                </c:pt>
                <c:pt idx="852" formatCode="General">
                  <c:v>0.33971389871375468</c:v>
                </c:pt>
                <c:pt idx="853" formatCode="General">
                  <c:v>0.33889950114199707</c:v>
                </c:pt>
                <c:pt idx="854" formatCode="General">
                  <c:v>0.2878718472063061</c:v>
                </c:pt>
                <c:pt idx="855" formatCode="General">
                  <c:v>0.33268108630127458</c:v>
                </c:pt>
                <c:pt idx="856" formatCode="General">
                  <c:v>0.32198628850944377</c:v>
                </c:pt>
                <c:pt idx="857" formatCode="General">
                  <c:v>0.31701012513976012</c:v>
                </c:pt>
                <c:pt idx="858" formatCode="General">
                  <c:v>0.32390390651005352</c:v>
                </c:pt>
                <c:pt idx="859" formatCode="General">
                  <c:v>0.27869006574907873</c:v>
                </c:pt>
                <c:pt idx="860" formatCode="General">
                  <c:v>0.28416581815715181</c:v>
                </c:pt>
                <c:pt idx="861" formatCode="General">
                  <c:v>0.3107493036517841</c:v>
                </c:pt>
                <c:pt idx="862" formatCode="General">
                  <c:v>0.32300366957450133</c:v>
                </c:pt>
                <c:pt idx="863" formatCode="General">
                  <c:v>0.25522542358570066</c:v>
                </c:pt>
                <c:pt idx="864" formatCode="General">
                  <c:v>0.27743007285295285</c:v>
                </c:pt>
                <c:pt idx="865" formatCode="General">
                  <c:v>0.35885766525947971</c:v>
                </c:pt>
                <c:pt idx="866" formatCode="General">
                  <c:v>0.28126459730766828</c:v>
                </c:pt>
                <c:pt idx="867" formatCode="General">
                  <c:v>0.29096580185919041</c:v>
                </c:pt>
                <c:pt idx="868" formatCode="General">
                  <c:v>0.30697314812253773</c:v>
                </c:pt>
                <c:pt idx="869" formatCode="General">
                  <c:v>0.29907817574983908</c:v>
                </c:pt>
                <c:pt idx="870" formatCode="General">
                  <c:v>0.28376992289090319</c:v>
                </c:pt>
                <c:pt idx="871" formatCode="General">
                  <c:v>0.30785993481047269</c:v>
                </c:pt>
                <c:pt idx="872" formatCode="General">
                  <c:v>0.34477682474684634</c:v>
                </c:pt>
                <c:pt idx="873" formatCode="General">
                  <c:v>0.33674363407524277</c:v>
                </c:pt>
                <c:pt idx="874" formatCode="General">
                  <c:v>0.33842913455125667</c:v>
                </c:pt>
                <c:pt idx="875" formatCode="General">
                  <c:v>0.32339978634860511</c:v>
                </c:pt>
                <c:pt idx="876" formatCode="General">
                  <c:v>0.31907627136410666</c:v>
                </c:pt>
                <c:pt idx="877" formatCode="General">
                  <c:v>0.33423908451884787</c:v>
                </c:pt>
                <c:pt idx="878" formatCode="General">
                  <c:v>0.312752270693885</c:v>
                </c:pt>
                <c:pt idx="879" formatCode="General">
                  <c:v>0.29316823530445091</c:v>
                </c:pt>
                <c:pt idx="880" formatCode="General">
                  <c:v>0.27323147045724405</c:v>
                </c:pt>
                <c:pt idx="881" formatCode="General">
                  <c:v>0.31357878933528638</c:v>
                </c:pt>
                <c:pt idx="882" formatCode="General">
                  <c:v>0.27073293235130558</c:v>
                </c:pt>
                <c:pt idx="883" formatCode="General">
                  <c:v>0.33554742279189309</c:v>
                </c:pt>
                <c:pt idx="884" formatCode="General">
                  <c:v>0.30839423002426058</c:v>
                </c:pt>
                <c:pt idx="885" formatCode="General">
                  <c:v>0.29408676040281079</c:v>
                </c:pt>
                <c:pt idx="886" formatCode="General">
                  <c:v>0.31590140457717153</c:v>
                </c:pt>
                <c:pt idx="887" formatCode="General">
                  <c:v>0.3560815165317408</c:v>
                </c:pt>
                <c:pt idx="888" formatCode="General">
                  <c:v>0.34260575958084205</c:v>
                </c:pt>
                <c:pt idx="889" formatCode="General">
                  <c:v>0.30637592054943052</c:v>
                </c:pt>
                <c:pt idx="890" formatCode="General">
                  <c:v>0.27661973372891024</c:v>
                </c:pt>
                <c:pt idx="891" formatCode="General">
                  <c:v>0.31535105937659247</c:v>
                </c:pt>
                <c:pt idx="892" formatCode="General">
                  <c:v>0.29755061686368589</c:v>
                </c:pt>
                <c:pt idx="893" formatCode="General">
                  <c:v>0.28405201250975287</c:v>
                </c:pt>
                <c:pt idx="894" formatCode="General">
                  <c:v>0.24272242182314363</c:v>
                </c:pt>
                <c:pt idx="895" formatCode="General">
                  <c:v>0.33714765339964869</c:v>
                </c:pt>
                <c:pt idx="896" formatCode="General">
                  <c:v>0.34926554515255126</c:v>
                </c:pt>
                <c:pt idx="897" formatCode="General">
                  <c:v>0.3305580464563902</c:v>
                </c:pt>
                <c:pt idx="898" formatCode="General">
                  <c:v>0.30522453397354177</c:v>
                </c:pt>
                <c:pt idx="899" formatCode="General">
                  <c:v>0.29802069084289551</c:v>
                </c:pt>
                <c:pt idx="900" formatCode="General">
                  <c:v>0.33578781700022242</c:v>
                </c:pt>
                <c:pt idx="901" formatCode="General">
                  <c:v>0.29443265909097938</c:v>
                </c:pt>
                <c:pt idx="902" formatCode="General">
                  <c:v>0.281261416709636</c:v>
                </c:pt>
                <c:pt idx="903" formatCode="General">
                  <c:v>0.31447589194653935</c:v>
                </c:pt>
                <c:pt idx="904" formatCode="General">
                  <c:v>0.31482332627875298</c:v>
                </c:pt>
                <c:pt idx="905" formatCode="General">
                  <c:v>0.30572259357617848</c:v>
                </c:pt>
                <c:pt idx="906" formatCode="General">
                  <c:v>0.32042226106827298</c:v>
                </c:pt>
                <c:pt idx="907" formatCode="General">
                  <c:v>0.32732152602313946</c:v>
                </c:pt>
                <c:pt idx="908" formatCode="General">
                  <c:v>0.31052430789918395</c:v>
                </c:pt>
                <c:pt idx="909" formatCode="General">
                  <c:v>0.28483882532727822</c:v>
                </c:pt>
                <c:pt idx="910" formatCode="General">
                  <c:v>0.28674534293688925</c:v>
                </c:pt>
                <c:pt idx="911" formatCode="General">
                  <c:v>0.29310791588182783</c:v>
                </c:pt>
                <c:pt idx="912" formatCode="General">
                  <c:v>0.34575990053982308</c:v>
                </c:pt>
                <c:pt idx="913" formatCode="General">
                  <c:v>0.31886343628621971</c:v>
                </c:pt>
                <c:pt idx="914" formatCode="General">
                  <c:v>0.25179155235029371</c:v>
                </c:pt>
                <c:pt idx="915" formatCode="General">
                  <c:v>0.31725739071349257</c:v>
                </c:pt>
                <c:pt idx="916" formatCode="General">
                  <c:v>0.30346989841951788</c:v>
                </c:pt>
                <c:pt idx="917" formatCode="General">
                  <c:v>0.3005960290316565</c:v>
                </c:pt>
                <c:pt idx="918" formatCode="General">
                  <c:v>0.31858292496351059</c:v>
                </c:pt>
                <c:pt idx="919" formatCode="General">
                  <c:v>0.28176805978695119</c:v>
                </c:pt>
                <c:pt idx="920" formatCode="General">
                  <c:v>0.29781484045737328</c:v>
                </c:pt>
                <c:pt idx="921" formatCode="General">
                  <c:v>0.28244905882529592</c:v>
                </c:pt>
                <c:pt idx="922" formatCode="General">
                  <c:v>0.31819102244912778</c:v>
                </c:pt>
                <c:pt idx="923" formatCode="General">
                  <c:v>0.31246073308404698</c:v>
                </c:pt>
                <c:pt idx="924" formatCode="General">
                  <c:v>0.3094763836952803</c:v>
                </c:pt>
                <c:pt idx="925" formatCode="General">
                  <c:v>0.28018452335929589</c:v>
                </c:pt>
                <c:pt idx="926" formatCode="General">
                  <c:v>0.36793161415292053</c:v>
                </c:pt>
                <c:pt idx="927" formatCode="General">
                  <c:v>0.2819017998890172</c:v>
                </c:pt>
                <c:pt idx="928" formatCode="General">
                  <c:v>0.30128451985492211</c:v>
                </c:pt>
                <c:pt idx="929" formatCode="General">
                  <c:v>0.27939760480435694</c:v>
                </c:pt>
                <c:pt idx="930" formatCode="General">
                  <c:v>0.3053065594392379</c:v>
                </c:pt>
                <c:pt idx="931" formatCode="General">
                  <c:v>0.30605720273549586</c:v>
                </c:pt>
                <c:pt idx="932" formatCode="General">
                  <c:v>0.3273582627606253</c:v>
                </c:pt>
                <c:pt idx="933" formatCode="General">
                  <c:v>0.32895439902670498</c:v>
                </c:pt>
                <c:pt idx="934" formatCode="General">
                  <c:v>0.29696473767299003</c:v>
                </c:pt>
                <c:pt idx="935" formatCode="General">
                  <c:v>0.26073625281392465</c:v>
                </c:pt>
                <c:pt idx="936" formatCode="General">
                  <c:v>0.31386605072318186</c:v>
                </c:pt>
                <c:pt idx="937" formatCode="General">
                  <c:v>0.30914258755685298</c:v>
                </c:pt>
                <c:pt idx="938" formatCode="General">
                  <c:v>0.30293108348750519</c:v>
                </c:pt>
                <c:pt idx="939" formatCode="General">
                  <c:v>0.27844855309712679</c:v>
                </c:pt>
                <c:pt idx="940" formatCode="General">
                  <c:v>0.32226606158280124</c:v>
                </c:pt>
                <c:pt idx="941" formatCode="General">
                  <c:v>0.30228622083759671</c:v>
                </c:pt>
                <c:pt idx="942" formatCode="General">
                  <c:v>0.29562875042842007</c:v>
                </c:pt>
                <c:pt idx="943" formatCode="General">
                  <c:v>0.29047049682238613</c:v>
                </c:pt>
                <c:pt idx="944" formatCode="General">
                  <c:v>0.28636367710900723</c:v>
                </c:pt>
                <c:pt idx="945" formatCode="General">
                  <c:v>0.30231949586973239</c:v>
                </c:pt>
                <c:pt idx="946" formatCode="General">
                  <c:v>0.32978911224868934</c:v>
                </c:pt>
                <c:pt idx="947" formatCode="General">
                  <c:v>0.29474960885775225</c:v>
                </c:pt>
                <c:pt idx="948" formatCode="General">
                  <c:v>0.29263960541680678</c:v>
                </c:pt>
                <c:pt idx="949" formatCode="General">
                  <c:v>0.29762799291982489</c:v>
                </c:pt>
                <c:pt idx="950" formatCode="General">
                  <c:v>0.3136567335971121</c:v>
                </c:pt>
                <c:pt idx="951" formatCode="General">
                  <c:v>0.31197775908010594</c:v>
                </c:pt>
                <c:pt idx="952" formatCode="General">
                  <c:v>0.25480069563421615</c:v>
                </c:pt>
                <c:pt idx="953" formatCode="General">
                  <c:v>0.31698186033236264</c:v>
                </c:pt>
                <c:pt idx="954" formatCode="General">
                  <c:v>0.22091940538227428</c:v>
                </c:pt>
                <c:pt idx="955" formatCode="General">
                  <c:v>0.32246696677886133</c:v>
                </c:pt>
                <c:pt idx="956" formatCode="General">
                  <c:v>0.29687351694108866</c:v>
                </c:pt>
                <c:pt idx="957" formatCode="General">
                  <c:v>0.27014959392114868</c:v>
                </c:pt>
                <c:pt idx="958" formatCode="General">
                  <c:v>0.34939540829688109</c:v>
                </c:pt>
                <c:pt idx="959" formatCode="General">
                  <c:v>0.2769242692166215</c:v>
                </c:pt>
                <c:pt idx="960" formatCode="General">
                  <c:v>0.3080279627629553</c:v>
                </c:pt>
                <c:pt idx="961" formatCode="General">
                  <c:v>0.36201386017742454</c:v>
                </c:pt>
                <c:pt idx="962" formatCode="General">
                  <c:v>0.31194835056941739</c:v>
                </c:pt>
                <c:pt idx="963" formatCode="General">
                  <c:v>0.28584913202293571</c:v>
                </c:pt>
                <c:pt idx="964" formatCode="General">
                  <c:v>0.29951266908000096</c:v>
                </c:pt>
                <c:pt idx="965" formatCode="General">
                  <c:v>0.28140065484392807</c:v>
                </c:pt>
                <c:pt idx="966" formatCode="General">
                  <c:v>0.30355167806615702</c:v>
                </c:pt>
                <c:pt idx="967" formatCode="General">
                  <c:v>0.30032732146175189</c:v>
                </c:pt>
                <c:pt idx="968" formatCode="General">
                  <c:v>0.29657069779654344</c:v>
                </c:pt>
                <c:pt idx="969" formatCode="General">
                  <c:v>0.2375586054915042</c:v>
                </c:pt>
                <c:pt idx="970" formatCode="General">
                  <c:v>0.2726141337798772</c:v>
                </c:pt>
                <c:pt idx="971" formatCode="General">
                  <c:v>0.30288870677517821</c:v>
                </c:pt>
                <c:pt idx="972" formatCode="General">
                  <c:v>0.3024316349929822</c:v>
                </c:pt>
                <c:pt idx="973" formatCode="General">
                  <c:v>0.31766017604871766</c:v>
                </c:pt>
                <c:pt idx="974" formatCode="General">
                  <c:v>0.33831048293345956</c:v>
                </c:pt>
                <c:pt idx="975" formatCode="General">
                  <c:v>0.29142404807184108</c:v>
                </c:pt>
                <c:pt idx="976" formatCode="General">
                  <c:v>0.2671392734971626</c:v>
                </c:pt>
                <c:pt idx="977" formatCode="General">
                  <c:v>0.31447142016600793</c:v>
                </c:pt>
                <c:pt idx="978" formatCode="General">
                  <c:v>0.31375898226745513</c:v>
                </c:pt>
                <c:pt idx="979" formatCode="General">
                  <c:v>0.27764956333576618</c:v>
                </c:pt>
                <c:pt idx="980" formatCode="General">
                  <c:v>0.35790045518533908</c:v>
                </c:pt>
                <c:pt idx="981" formatCode="General">
                  <c:v>0.29696535018598536</c:v>
                </c:pt>
                <c:pt idx="982" formatCode="General">
                  <c:v>0.32663328124135127</c:v>
                </c:pt>
                <c:pt idx="983" formatCode="General">
                  <c:v>0.31269886692645721</c:v>
                </c:pt>
                <c:pt idx="984" formatCode="General">
                  <c:v>0.30954992774244094</c:v>
                </c:pt>
                <c:pt idx="985" formatCode="General">
                  <c:v>0.30984027623407528</c:v>
                </c:pt>
                <c:pt idx="986" formatCode="General">
                  <c:v>0.28616862497997453</c:v>
                </c:pt>
                <c:pt idx="987" formatCode="General">
                  <c:v>0.30770497681662556</c:v>
                </c:pt>
                <c:pt idx="988" formatCode="General">
                  <c:v>0.3280421172727086</c:v>
                </c:pt>
                <c:pt idx="989" formatCode="General">
                  <c:v>0.29897422956553332</c:v>
                </c:pt>
                <c:pt idx="990" formatCode="General">
                  <c:v>0.22845736276611361</c:v>
                </c:pt>
                <c:pt idx="991" formatCode="General">
                  <c:v>0.31065027653224919</c:v>
                </c:pt>
                <c:pt idx="992" formatCode="General">
                  <c:v>0.24824736103866041</c:v>
                </c:pt>
                <c:pt idx="993" formatCode="General">
                  <c:v>0.26966115931436296</c:v>
                </c:pt>
                <c:pt idx="994" formatCode="General">
                  <c:v>0.28576566355069921</c:v>
                </c:pt>
                <c:pt idx="995" formatCode="General">
                  <c:v>0.33881293940581036</c:v>
                </c:pt>
                <c:pt idx="996" formatCode="General">
                  <c:v>0.30148263179567891</c:v>
                </c:pt>
                <c:pt idx="997" formatCode="General">
                  <c:v>0.28757257693999649</c:v>
                </c:pt>
                <c:pt idx="998" formatCode="General">
                  <c:v>0.32373108179907173</c:v>
                </c:pt>
                <c:pt idx="999" formatCode="General">
                  <c:v>0.30202360055255584</c:v>
                </c:pt>
                <c:pt idx="1000" formatCode="General">
                  <c:v>0.27889949504888056</c:v>
                </c:pt>
              </c:numCache>
            </c:numRef>
          </c:xVal>
          <c:yVal>
            <c:numRef>
              <c:f>Parameter!$H$125:$H$1125</c:f>
              <c:numCache>
                <c:formatCode>0.00</c:formatCode>
                <c:ptCount val="1001"/>
                <c:pt idx="0">
                  <c:v>63957.445682554462</c:v>
                </c:pt>
                <c:pt idx="1">
                  <c:v>61314.776338844524</c:v>
                </c:pt>
                <c:pt idx="2">
                  <c:v>62489.079206166643</c:v>
                </c:pt>
                <c:pt idx="3">
                  <c:v>65614.611226391571</c:v>
                </c:pt>
                <c:pt idx="4" formatCode="General">
                  <c:v>63005.544040208406</c:v>
                </c:pt>
                <c:pt idx="5" formatCode="General">
                  <c:v>65545.151743044131</c:v>
                </c:pt>
                <c:pt idx="6" formatCode="General">
                  <c:v>68591.707965133261</c:v>
                </c:pt>
                <c:pt idx="7" formatCode="General">
                  <c:v>63793.813886140277</c:v>
                </c:pt>
                <c:pt idx="8" formatCode="General">
                  <c:v>64766.551187334968</c:v>
                </c:pt>
                <c:pt idx="9" formatCode="General">
                  <c:v>69907.983820052483</c:v>
                </c:pt>
                <c:pt idx="10" formatCode="General">
                  <c:v>61984.939586721521</c:v>
                </c:pt>
                <c:pt idx="11" formatCode="General">
                  <c:v>65053.409862990768</c:v>
                </c:pt>
                <c:pt idx="12" formatCode="General">
                  <c:v>65105.16316966898</c:v>
                </c:pt>
                <c:pt idx="13" formatCode="General">
                  <c:v>57681.5860463309</c:v>
                </c:pt>
                <c:pt idx="14" formatCode="General">
                  <c:v>58521.64890534251</c:v>
                </c:pt>
                <c:pt idx="15" formatCode="General">
                  <c:v>64032.693443310789</c:v>
                </c:pt>
                <c:pt idx="16" formatCode="General">
                  <c:v>59427.082961155989</c:v>
                </c:pt>
                <c:pt idx="17" formatCode="General">
                  <c:v>60245.151074418747</c:v>
                </c:pt>
                <c:pt idx="18" formatCode="General">
                  <c:v>63081.928696567513</c:v>
                </c:pt>
                <c:pt idx="19" formatCode="General">
                  <c:v>70928.168549764596</c:v>
                </c:pt>
                <c:pt idx="20" formatCode="General">
                  <c:v>57727.598298462472</c:v>
                </c:pt>
                <c:pt idx="21" formatCode="General">
                  <c:v>66219.39217230583</c:v>
                </c:pt>
                <c:pt idx="22" formatCode="General">
                  <c:v>63930.29247541017</c:v>
                </c:pt>
                <c:pt idx="23" formatCode="General">
                  <c:v>67988.22614703342</c:v>
                </c:pt>
                <c:pt idx="24" formatCode="General">
                  <c:v>63596.588430126576</c:v>
                </c:pt>
                <c:pt idx="25" formatCode="General">
                  <c:v>65290.669324119001</c:v>
                </c:pt>
                <c:pt idx="26" formatCode="General">
                  <c:v>71519.029412645017</c:v>
                </c:pt>
                <c:pt idx="27" formatCode="General">
                  <c:v>59459.463595012843</c:v>
                </c:pt>
                <c:pt idx="28" formatCode="General">
                  <c:v>60693.898050879623</c:v>
                </c:pt>
                <c:pt idx="29" formatCode="General">
                  <c:v>69217.427253305097</c:v>
                </c:pt>
                <c:pt idx="30" formatCode="General">
                  <c:v>64728.770792378804</c:v>
                </c:pt>
                <c:pt idx="31" formatCode="General">
                  <c:v>66020.833088568383</c:v>
                </c:pt>
                <c:pt idx="32" formatCode="General">
                  <c:v>64561.455810302308</c:v>
                </c:pt>
                <c:pt idx="33" formatCode="General">
                  <c:v>67795.631640896871</c:v>
                </c:pt>
                <c:pt idx="34" formatCode="General">
                  <c:v>70676.644651827315</c:v>
                </c:pt>
                <c:pt idx="35" formatCode="General">
                  <c:v>59210.322690467452</c:v>
                </c:pt>
                <c:pt idx="36" formatCode="General">
                  <c:v>74015.398462087236</c:v>
                </c:pt>
                <c:pt idx="37" formatCode="General">
                  <c:v>63290.054568939893</c:v>
                </c:pt>
                <c:pt idx="38" formatCode="General">
                  <c:v>67813.159251943754</c:v>
                </c:pt>
                <c:pt idx="39" formatCode="General">
                  <c:v>56001.136033019699</c:v>
                </c:pt>
                <c:pt idx="40" formatCode="General">
                  <c:v>68591.421176398275</c:v>
                </c:pt>
                <c:pt idx="41" formatCode="General">
                  <c:v>65490.160999348751</c:v>
                </c:pt>
                <c:pt idx="42" formatCode="General">
                  <c:v>65584.521426064442</c:v>
                </c:pt>
                <c:pt idx="43" formatCode="General">
                  <c:v>73685.997208279805</c:v>
                </c:pt>
                <c:pt idx="44" formatCode="General">
                  <c:v>68453.441268474402</c:v>
                </c:pt>
                <c:pt idx="45" formatCode="General">
                  <c:v>66848.417762400262</c:v>
                </c:pt>
                <c:pt idx="46" formatCode="General">
                  <c:v>62701.53294575942</c:v>
                </c:pt>
                <c:pt idx="47" formatCode="General">
                  <c:v>60433.628824743486</c:v>
                </c:pt>
                <c:pt idx="48" formatCode="General">
                  <c:v>63632.541722302485</c:v>
                </c:pt>
                <c:pt idx="49" formatCode="General">
                  <c:v>65674.295578625737</c:v>
                </c:pt>
                <c:pt idx="50" formatCode="General">
                  <c:v>64239.221605991181</c:v>
                </c:pt>
                <c:pt idx="51" formatCode="General">
                  <c:v>70855.104883458087</c:v>
                </c:pt>
                <c:pt idx="52" formatCode="General">
                  <c:v>62809.655962742974</c:v>
                </c:pt>
                <c:pt idx="53" formatCode="General">
                  <c:v>64101.020059254537</c:v>
                </c:pt>
                <c:pt idx="54" formatCode="General">
                  <c:v>60010.696860350574</c:v>
                </c:pt>
                <c:pt idx="55" formatCode="General">
                  <c:v>57619.57263709273</c:v>
                </c:pt>
                <c:pt idx="56" formatCode="General">
                  <c:v>58865.794562673538</c:v>
                </c:pt>
                <c:pt idx="57" formatCode="General">
                  <c:v>71667.696854406648</c:v>
                </c:pt>
                <c:pt idx="58" formatCode="General">
                  <c:v>64434.748273719837</c:v>
                </c:pt>
                <c:pt idx="59" formatCode="General">
                  <c:v>63165.566487410564</c:v>
                </c:pt>
                <c:pt idx="60" formatCode="General">
                  <c:v>60570.313785843988</c:v>
                </c:pt>
                <c:pt idx="61" formatCode="General">
                  <c:v>62983.45526291796</c:v>
                </c:pt>
                <c:pt idx="62" formatCode="General">
                  <c:v>62120.152690124298</c:v>
                </c:pt>
                <c:pt idx="63" formatCode="General">
                  <c:v>58745.512400163236</c:v>
                </c:pt>
                <c:pt idx="64" formatCode="General">
                  <c:v>65362.659701112665</c:v>
                </c:pt>
                <c:pt idx="65" formatCode="General">
                  <c:v>63506.621302313368</c:v>
                </c:pt>
                <c:pt idx="66" formatCode="General">
                  <c:v>63837.913145881925</c:v>
                </c:pt>
                <c:pt idx="67" formatCode="General">
                  <c:v>64203.006689020171</c:v>
                </c:pt>
                <c:pt idx="68" formatCode="General">
                  <c:v>65501.570805306605</c:v>
                </c:pt>
                <c:pt idx="69" formatCode="General">
                  <c:v>63304.679308417442</c:v>
                </c:pt>
                <c:pt idx="70" formatCode="General">
                  <c:v>65332.842470035001</c:v>
                </c:pt>
                <c:pt idx="71" formatCode="General">
                  <c:v>63515.619943963124</c:v>
                </c:pt>
                <c:pt idx="72" formatCode="General">
                  <c:v>70853.35250962693</c:v>
                </c:pt>
                <c:pt idx="73" formatCode="General">
                  <c:v>61759.106325014698</c:v>
                </c:pt>
                <c:pt idx="74" formatCode="General">
                  <c:v>67332.158610152968</c:v>
                </c:pt>
                <c:pt idx="75" formatCode="General">
                  <c:v>65169.619967071485</c:v>
                </c:pt>
                <c:pt idx="76" formatCode="General">
                  <c:v>61032.874339463728</c:v>
                </c:pt>
                <c:pt idx="77" formatCode="General">
                  <c:v>61647.992200791341</c:v>
                </c:pt>
                <c:pt idx="78" formatCode="General">
                  <c:v>66157.170578249585</c:v>
                </c:pt>
                <c:pt idx="79" formatCode="General">
                  <c:v>63220.389075182873</c:v>
                </c:pt>
                <c:pt idx="80" formatCode="General">
                  <c:v>62645.16623197891</c:v>
                </c:pt>
                <c:pt idx="81" formatCode="General">
                  <c:v>71283.097666699905</c:v>
                </c:pt>
                <c:pt idx="82" formatCode="General">
                  <c:v>61612.293376271744</c:v>
                </c:pt>
                <c:pt idx="83" formatCode="General">
                  <c:v>65334.943611124188</c:v>
                </c:pt>
                <c:pt idx="84" formatCode="General">
                  <c:v>66566.771078356483</c:v>
                </c:pt>
                <c:pt idx="85" formatCode="General">
                  <c:v>63252.307909793235</c:v>
                </c:pt>
                <c:pt idx="86" formatCode="General">
                  <c:v>70297.842542602288</c:v>
                </c:pt>
                <c:pt idx="87" formatCode="General">
                  <c:v>64142.647858596203</c:v>
                </c:pt>
                <c:pt idx="88" formatCode="General">
                  <c:v>73863.345452243288</c:v>
                </c:pt>
                <c:pt idx="89" formatCode="General">
                  <c:v>71770.430027055379</c:v>
                </c:pt>
                <c:pt idx="90" formatCode="General">
                  <c:v>66522.214470889608</c:v>
                </c:pt>
                <c:pt idx="91" formatCode="General">
                  <c:v>64679.218745527476</c:v>
                </c:pt>
                <c:pt idx="92" formatCode="General">
                  <c:v>58329.690743208703</c:v>
                </c:pt>
                <c:pt idx="93" formatCode="General">
                  <c:v>64437.215016634742</c:v>
                </c:pt>
                <c:pt idx="94" formatCode="General">
                  <c:v>69518.359037800736</c:v>
                </c:pt>
                <c:pt idx="95" formatCode="General">
                  <c:v>60436.006691937131</c:v>
                </c:pt>
                <c:pt idx="96" formatCode="General">
                  <c:v>63291.999782486018</c:v>
                </c:pt>
                <c:pt idx="97" formatCode="General">
                  <c:v>66900.784884881024</c:v>
                </c:pt>
                <c:pt idx="98" formatCode="General">
                  <c:v>63199.90234405925</c:v>
                </c:pt>
                <c:pt idx="99" formatCode="General">
                  <c:v>65100.829529627677</c:v>
                </c:pt>
                <c:pt idx="100" formatCode="General">
                  <c:v>65287.720012623911</c:v>
                </c:pt>
                <c:pt idx="101" formatCode="General">
                  <c:v>63161.443266483911</c:v>
                </c:pt>
                <c:pt idx="102" formatCode="General">
                  <c:v>62500.838191610768</c:v>
                </c:pt>
                <c:pt idx="103" formatCode="General">
                  <c:v>64045.548178980796</c:v>
                </c:pt>
                <c:pt idx="104" formatCode="General">
                  <c:v>62315.418912516121</c:v>
                </c:pt>
                <c:pt idx="105" formatCode="General">
                  <c:v>61698.925798943259</c:v>
                </c:pt>
                <c:pt idx="106" formatCode="General">
                  <c:v>62514.223100804447</c:v>
                </c:pt>
                <c:pt idx="107" formatCode="General">
                  <c:v>64815.68990981565</c:v>
                </c:pt>
                <c:pt idx="108" formatCode="General">
                  <c:v>60509.533728234033</c:v>
                </c:pt>
                <c:pt idx="109" formatCode="General">
                  <c:v>63646.895874145077</c:v>
                </c:pt>
                <c:pt idx="110" formatCode="General">
                  <c:v>58751.401672178254</c:v>
                </c:pt>
                <c:pt idx="111" formatCode="General">
                  <c:v>66238.970016951978</c:v>
                </c:pt>
                <c:pt idx="112" formatCode="General">
                  <c:v>58374.488606629915</c:v>
                </c:pt>
                <c:pt idx="113" formatCode="General">
                  <c:v>61041.78144995906</c:v>
                </c:pt>
                <c:pt idx="114" formatCode="General">
                  <c:v>63703.395442119974</c:v>
                </c:pt>
                <c:pt idx="115" formatCode="General">
                  <c:v>65271.289296093208</c:v>
                </c:pt>
                <c:pt idx="116" formatCode="General">
                  <c:v>58632.731566173643</c:v>
                </c:pt>
                <c:pt idx="117" formatCode="General">
                  <c:v>63936.819519310775</c:v>
                </c:pt>
                <c:pt idx="118" formatCode="General">
                  <c:v>70214.62638788909</c:v>
                </c:pt>
                <c:pt idx="119" formatCode="General">
                  <c:v>59834.577529043585</c:v>
                </c:pt>
                <c:pt idx="120" formatCode="General">
                  <c:v>64757.487656564896</c:v>
                </c:pt>
                <c:pt idx="121" formatCode="General">
                  <c:v>61616.841113097049</c:v>
                </c:pt>
                <c:pt idx="122" formatCode="General">
                  <c:v>66886.979835308317</c:v>
                </c:pt>
                <c:pt idx="123" formatCode="General">
                  <c:v>66921.729861106869</c:v>
                </c:pt>
                <c:pt idx="124" formatCode="General">
                  <c:v>67251.199442479599</c:v>
                </c:pt>
                <c:pt idx="125" formatCode="General">
                  <c:v>67801.831255695695</c:v>
                </c:pt>
                <c:pt idx="126" formatCode="General">
                  <c:v>71022.516928847486</c:v>
                </c:pt>
                <c:pt idx="127" formatCode="General">
                  <c:v>62170.944251465728</c:v>
                </c:pt>
                <c:pt idx="128" formatCode="General">
                  <c:v>62028.411292629986</c:v>
                </c:pt>
                <c:pt idx="129" formatCode="General">
                  <c:v>63760.513529799988</c:v>
                </c:pt>
                <c:pt idx="130" formatCode="General">
                  <c:v>67013.563022841685</c:v>
                </c:pt>
                <c:pt idx="131" formatCode="General">
                  <c:v>61215.518116599073</c:v>
                </c:pt>
                <c:pt idx="132" formatCode="General">
                  <c:v>70007.187180839479</c:v>
                </c:pt>
                <c:pt idx="133" formatCode="General">
                  <c:v>67174.471613337926</c:v>
                </c:pt>
                <c:pt idx="134" formatCode="General">
                  <c:v>63910.365422411283</c:v>
                </c:pt>
                <c:pt idx="135" formatCode="General">
                  <c:v>66168.369307102301</c:v>
                </c:pt>
                <c:pt idx="136" formatCode="General">
                  <c:v>66505.84728651779</c:v>
                </c:pt>
                <c:pt idx="137" formatCode="General">
                  <c:v>63326.846676192647</c:v>
                </c:pt>
                <c:pt idx="138" formatCode="General">
                  <c:v>62576.771266972995</c:v>
                </c:pt>
                <c:pt idx="139" formatCode="General">
                  <c:v>65051.441313737232</c:v>
                </c:pt>
                <c:pt idx="140" formatCode="General">
                  <c:v>65710.433269203684</c:v>
                </c:pt>
                <c:pt idx="141" formatCode="General">
                  <c:v>64908.636648782311</c:v>
                </c:pt>
                <c:pt idx="142" formatCode="General">
                  <c:v>64670.473876341581</c:v>
                </c:pt>
                <c:pt idx="143" formatCode="General">
                  <c:v>66149.500303693174</c:v>
                </c:pt>
                <c:pt idx="144" formatCode="General">
                  <c:v>65257.005028802334</c:v>
                </c:pt>
                <c:pt idx="145" formatCode="General">
                  <c:v>66034.380374124114</c:v>
                </c:pt>
                <c:pt idx="146" formatCode="General">
                  <c:v>60936.841521773778</c:v>
                </c:pt>
                <c:pt idx="147" formatCode="General">
                  <c:v>74266.21889277763</c:v>
                </c:pt>
                <c:pt idx="148" formatCode="General">
                  <c:v>62698.063715499535</c:v>
                </c:pt>
                <c:pt idx="149" formatCode="General">
                  <c:v>65405.630443111688</c:v>
                </c:pt>
                <c:pt idx="150" formatCode="General">
                  <c:v>66054.300684856367</c:v>
                </c:pt>
                <c:pt idx="151" formatCode="General">
                  <c:v>62042.670218461863</c:v>
                </c:pt>
                <c:pt idx="152" formatCode="General">
                  <c:v>65283.337387512482</c:v>
                </c:pt>
                <c:pt idx="153" formatCode="General">
                  <c:v>65227.537882779667</c:v>
                </c:pt>
                <c:pt idx="154" formatCode="General">
                  <c:v>57982.859412415411</c:v>
                </c:pt>
                <c:pt idx="155" formatCode="General">
                  <c:v>65177.034592655698</c:v>
                </c:pt>
                <c:pt idx="156" formatCode="General">
                  <c:v>65994.362626046495</c:v>
                </c:pt>
                <c:pt idx="157" formatCode="General">
                  <c:v>61451.358248181139</c:v>
                </c:pt>
                <c:pt idx="158" formatCode="General">
                  <c:v>60089.915999506899</c:v>
                </c:pt>
                <c:pt idx="159" formatCode="General">
                  <c:v>65911.542235944231</c:v>
                </c:pt>
                <c:pt idx="160" formatCode="General">
                  <c:v>62900.189030787478</c:v>
                </c:pt>
                <c:pt idx="161" formatCode="General">
                  <c:v>58671.773371788026</c:v>
                </c:pt>
                <c:pt idx="162" formatCode="General">
                  <c:v>63924.252272620142</c:v>
                </c:pt>
                <c:pt idx="163" formatCode="General">
                  <c:v>64562.25691075097</c:v>
                </c:pt>
                <c:pt idx="164" formatCode="General">
                  <c:v>62377.776086301266</c:v>
                </c:pt>
                <c:pt idx="165" formatCode="General">
                  <c:v>57701.051481395909</c:v>
                </c:pt>
                <c:pt idx="166" formatCode="General">
                  <c:v>69142.780570081202</c:v>
                </c:pt>
                <c:pt idx="167" formatCode="General">
                  <c:v>65261.265703838755</c:v>
                </c:pt>
                <c:pt idx="168" formatCode="General">
                  <c:v>65940.476143533451</c:v>
                </c:pt>
                <c:pt idx="169" formatCode="General">
                  <c:v>59627.285766132882</c:v>
                </c:pt>
                <c:pt idx="170" formatCode="General">
                  <c:v>61603.708359127224</c:v>
                </c:pt>
                <c:pt idx="171" formatCode="General">
                  <c:v>62485.4266002281</c:v>
                </c:pt>
                <c:pt idx="172" formatCode="General">
                  <c:v>67373.84810893533</c:v>
                </c:pt>
                <c:pt idx="173" formatCode="General">
                  <c:v>68573.214434916692</c:v>
                </c:pt>
                <c:pt idx="174" formatCode="General">
                  <c:v>63619.687895383446</c:v>
                </c:pt>
                <c:pt idx="175" formatCode="General">
                  <c:v>64205.126634214233</c:v>
                </c:pt>
                <c:pt idx="176" formatCode="General">
                  <c:v>64518.11701795827</c:v>
                </c:pt>
                <c:pt idx="177" formatCode="General">
                  <c:v>69724.473560094659</c:v>
                </c:pt>
                <c:pt idx="178" formatCode="General">
                  <c:v>65286.090170422103</c:v>
                </c:pt>
                <c:pt idx="179" formatCode="General">
                  <c:v>57981.556019499883</c:v>
                </c:pt>
                <c:pt idx="180" formatCode="General">
                  <c:v>67742.261836698177</c:v>
                </c:pt>
                <c:pt idx="181" formatCode="General">
                  <c:v>58351.158380301633</c:v>
                </c:pt>
                <c:pt idx="182" formatCode="General">
                  <c:v>59702.779179386976</c:v>
                </c:pt>
                <c:pt idx="183" formatCode="General">
                  <c:v>63320.670191376048</c:v>
                </c:pt>
                <c:pt idx="184" formatCode="General">
                  <c:v>64847.012675084741</c:v>
                </c:pt>
                <c:pt idx="185" formatCode="General">
                  <c:v>61030.557033642879</c:v>
                </c:pt>
                <c:pt idx="186" formatCode="General">
                  <c:v>61795.230781439954</c:v>
                </c:pt>
                <c:pt idx="187" formatCode="General">
                  <c:v>67125.634499707434</c:v>
                </c:pt>
                <c:pt idx="188" formatCode="General">
                  <c:v>64817.230205581487</c:v>
                </c:pt>
                <c:pt idx="189" formatCode="General">
                  <c:v>66315.948220362887</c:v>
                </c:pt>
                <c:pt idx="190" formatCode="General">
                  <c:v>66866.903027159991</c:v>
                </c:pt>
                <c:pt idx="191" formatCode="General">
                  <c:v>64400.544662130313</c:v>
                </c:pt>
                <c:pt idx="192" formatCode="General">
                  <c:v>66554.160754959012</c:v>
                </c:pt>
                <c:pt idx="193" formatCode="General">
                  <c:v>66032.309688156281</c:v>
                </c:pt>
                <c:pt idx="194" formatCode="General">
                  <c:v>61621.776191476798</c:v>
                </c:pt>
                <c:pt idx="195" formatCode="General">
                  <c:v>60289.933796098056</c:v>
                </c:pt>
                <c:pt idx="196" formatCode="General">
                  <c:v>65517.31364738987</c:v>
                </c:pt>
                <c:pt idx="197" formatCode="General">
                  <c:v>60756.805435683076</c:v>
                </c:pt>
                <c:pt idx="198" formatCode="General">
                  <c:v>61105.212239728862</c:v>
                </c:pt>
                <c:pt idx="199" formatCode="General">
                  <c:v>64031.317469126268</c:v>
                </c:pt>
                <c:pt idx="200" formatCode="General">
                  <c:v>66934.448846311192</c:v>
                </c:pt>
                <c:pt idx="201" formatCode="General">
                  <c:v>69430.540182806217</c:v>
                </c:pt>
                <c:pt idx="202" formatCode="General">
                  <c:v>64933.081568760463</c:v>
                </c:pt>
                <c:pt idx="203" formatCode="General">
                  <c:v>61433.762887660414</c:v>
                </c:pt>
                <c:pt idx="204" formatCode="General">
                  <c:v>60590.344527454115</c:v>
                </c:pt>
                <c:pt idx="205" formatCode="General">
                  <c:v>65247.858431475972</c:v>
                </c:pt>
                <c:pt idx="206" formatCode="General">
                  <c:v>65215.620153143973</c:v>
                </c:pt>
                <c:pt idx="207" formatCode="General">
                  <c:v>65648.064380928146</c:v>
                </c:pt>
                <c:pt idx="208" formatCode="General">
                  <c:v>64739.102640239362</c:v>
                </c:pt>
                <c:pt idx="209" formatCode="General">
                  <c:v>63865.656411418822</c:v>
                </c:pt>
                <c:pt idx="210" formatCode="General">
                  <c:v>63927.537887340288</c:v>
                </c:pt>
                <c:pt idx="211" formatCode="General">
                  <c:v>63776.661124639686</c:v>
                </c:pt>
                <c:pt idx="212" formatCode="General">
                  <c:v>64404.557225635319</c:v>
                </c:pt>
                <c:pt idx="213" formatCode="General">
                  <c:v>66587.991676532911</c:v>
                </c:pt>
                <c:pt idx="214" formatCode="General">
                  <c:v>68301.959071906924</c:v>
                </c:pt>
                <c:pt idx="215" formatCode="General">
                  <c:v>68242.840204024775</c:v>
                </c:pt>
                <c:pt idx="216" formatCode="General">
                  <c:v>63151.855859254589</c:v>
                </c:pt>
                <c:pt idx="217" formatCode="General">
                  <c:v>56551.961544141283</c:v>
                </c:pt>
                <c:pt idx="218" formatCode="General">
                  <c:v>56615.598006921718</c:v>
                </c:pt>
                <c:pt idx="219" formatCode="General">
                  <c:v>61020.203012654056</c:v>
                </c:pt>
                <c:pt idx="220" formatCode="General">
                  <c:v>63907.332097965802</c:v>
                </c:pt>
                <c:pt idx="221" formatCode="General">
                  <c:v>64830.117857126737</c:v>
                </c:pt>
                <c:pt idx="222" formatCode="General">
                  <c:v>66496.930164356047</c:v>
                </c:pt>
                <c:pt idx="223" formatCode="General">
                  <c:v>62951.180650316506</c:v>
                </c:pt>
                <c:pt idx="224" formatCode="General">
                  <c:v>61722.976702182619</c:v>
                </c:pt>
                <c:pt idx="225" formatCode="General">
                  <c:v>59999.205195786948</c:v>
                </c:pt>
                <c:pt idx="226" formatCode="General">
                  <c:v>63616.126384991549</c:v>
                </c:pt>
                <c:pt idx="227" formatCode="General">
                  <c:v>63283.025618655571</c:v>
                </c:pt>
                <c:pt idx="228" formatCode="General">
                  <c:v>66120.279557154674</c:v>
                </c:pt>
                <c:pt idx="229" formatCode="General">
                  <c:v>67962.909446772828</c:v>
                </c:pt>
                <c:pt idx="230" formatCode="General">
                  <c:v>69863.022286531923</c:v>
                </c:pt>
                <c:pt idx="231" formatCode="General">
                  <c:v>60964.075367849604</c:v>
                </c:pt>
                <c:pt idx="232" formatCode="General">
                  <c:v>63906.50018588551</c:v>
                </c:pt>
                <c:pt idx="233" formatCode="General">
                  <c:v>68145.002631138501</c:v>
                </c:pt>
                <c:pt idx="234" formatCode="General">
                  <c:v>69064.750149985746</c:v>
                </c:pt>
                <c:pt idx="235" formatCode="General">
                  <c:v>61756.801311775831</c:v>
                </c:pt>
                <c:pt idx="236" formatCode="General">
                  <c:v>62942.891721524844</c:v>
                </c:pt>
                <c:pt idx="237" formatCode="General">
                  <c:v>64934.637138457358</c:v>
                </c:pt>
                <c:pt idx="238" formatCode="General">
                  <c:v>63179.372215654184</c:v>
                </c:pt>
                <c:pt idx="239" formatCode="General">
                  <c:v>70181.974418623708</c:v>
                </c:pt>
                <c:pt idx="240" formatCode="General">
                  <c:v>62954.352344350002</c:v>
                </c:pt>
                <c:pt idx="241" formatCode="General">
                  <c:v>67782.25024420413</c:v>
                </c:pt>
                <c:pt idx="242" formatCode="General">
                  <c:v>62471.54312521562</c:v>
                </c:pt>
                <c:pt idx="243" formatCode="General">
                  <c:v>67472.245660486748</c:v>
                </c:pt>
                <c:pt idx="244" formatCode="General">
                  <c:v>58012.13239474452</c:v>
                </c:pt>
                <c:pt idx="245" formatCode="General">
                  <c:v>59360.617601745515</c:v>
                </c:pt>
                <c:pt idx="246" formatCode="General">
                  <c:v>61737.512708357768</c:v>
                </c:pt>
                <c:pt idx="247" formatCode="General">
                  <c:v>62789.911542652095</c:v>
                </c:pt>
                <c:pt idx="248" formatCode="General">
                  <c:v>60479.95019701845</c:v>
                </c:pt>
                <c:pt idx="249" formatCode="General">
                  <c:v>59412.586021369978</c:v>
                </c:pt>
                <c:pt idx="250" formatCode="General">
                  <c:v>67755.445237954453</c:v>
                </c:pt>
                <c:pt idx="251" formatCode="General">
                  <c:v>64300.589439829135</c:v>
                </c:pt>
                <c:pt idx="252" formatCode="General">
                  <c:v>53939.066543446301</c:v>
                </c:pt>
                <c:pt idx="253" formatCode="General">
                  <c:v>64284.15642071906</c:v>
                </c:pt>
                <c:pt idx="254" formatCode="General">
                  <c:v>61333.360893027006</c:v>
                </c:pt>
                <c:pt idx="255" formatCode="General">
                  <c:v>67845.260561385265</c:v>
                </c:pt>
                <c:pt idx="256" formatCode="General">
                  <c:v>69246.261653478272</c:v>
                </c:pt>
                <c:pt idx="257" formatCode="General">
                  <c:v>59113.652420489787</c:v>
                </c:pt>
                <c:pt idx="258" formatCode="General">
                  <c:v>63106.623674341012</c:v>
                </c:pt>
                <c:pt idx="259" formatCode="General">
                  <c:v>59989.327186165821</c:v>
                </c:pt>
                <c:pt idx="260" formatCode="General">
                  <c:v>68715.851777711388</c:v>
                </c:pt>
                <c:pt idx="261" formatCode="General">
                  <c:v>57375.989604627524</c:v>
                </c:pt>
                <c:pt idx="262" formatCode="General">
                  <c:v>61724.388938944248</c:v>
                </c:pt>
                <c:pt idx="263" formatCode="General">
                  <c:v>63136.05851752164</c:v>
                </c:pt>
                <c:pt idx="264" formatCode="General">
                  <c:v>69952.138708001905</c:v>
                </c:pt>
                <c:pt idx="265" formatCode="General">
                  <c:v>64749.241410800911</c:v>
                </c:pt>
                <c:pt idx="266" formatCode="General">
                  <c:v>61684.328483832782</c:v>
                </c:pt>
                <c:pt idx="267" formatCode="General">
                  <c:v>64263.829919491174</c:v>
                </c:pt>
                <c:pt idx="268" formatCode="General">
                  <c:v>58160.509056816772</c:v>
                </c:pt>
                <c:pt idx="269" formatCode="General">
                  <c:v>66714.491098600862</c:v>
                </c:pt>
                <c:pt idx="270" formatCode="General">
                  <c:v>54597.791987786506</c:v>
                </c:pt>
                <c:pt idx="271" formatCode="General">
                  <c:v>62159.082971596159</c:v>
                </c:pt>
                <c:pt idx="272" formatCode="General">
                  <c:v>65959.330437296885</c:v>
                </c:pt>
                <c:pt idx="273" formatCode="General">
                  <c:v>64613.872335806896</c:v>
                </c:pt>
                <c:pt idx="274" formatCode="General">
                  <c:v>68340.875626806825</c:v>
                </c:pt>
                <c:pt idx="275" formatCode="General">
                  <c:v>60405.573024207915</c:v>
                </c:pt>
                <c:pt idx="276" formatCode="General">
                  <c:v>63829.599757379961</c:v>
                </c:pt>
                <c:pt idx="277" formatCode="General">
                  <c:v>66612.434310387282</c:v>
                </c:pt>
                <c:pt idx="278" formatCode="General">
                  <c:v>70419.882343968435</c:v>
                </c:pt>
                <c:pt idx="279" formatCode="General">
                  <c:v>63410.724343366783</c:v>
                </c:pt>
                <c:pt idx="280" formatCode="General">
                  <c:v>62947.381956909754</c:v>
                </c:pt>
                <c:pt idx="281" formatCode="General">
                  <c:v>63591.453799873176</c:v>
                </c:pt>
                <c:pt idx="282" formatCode="General">
                  <c:v>63265.719076727037</c:v>
                </c:pt>
                <c:pt idx="283" formatCode="General">
                  <c:v>60924.888699341187</c:v>
                </c:pt>
                <c:pt idx="284" formatCode="General">
                  <c:v>63141.963813140181</c:v>
                </c:pt>
                <c:pt idx="285" formatCode="General">
                  <c:v>56564.431465944952</c:v>
                </c:pt>
                <c:pt idx="286" formatCode="General">
                  <c:v>65190.443929553643</c:v>
                </c:pt>
                <c:pt idx="287" formatCode="General">
                  <c:v>64428.985238604946</c:v>
                </c:pt>
                <c:pt idx="288" formatCode="General">
                  <c:v>63998.025264097698</c:v>
                </c:pt>
                <c:pt idx="289" formatCode="General">
                  <c:v>68654.820281400811</c:v>
                </c:pt>
                <c:pt idx="290" formatCode="General">
                  <c:v>61945.860841972273</c:v>
                </c:pt>
                <c:pt idx="291" formatCode="General">
                  <c:v>68380.886932666763</c:v>
                </c:pt>
                <c:pt idx="292" formatCode="General">
                  <c:v>58723.899963528595</c:v>
                </c:pt>
                <c:pt idx="293" formatCode="General">
                  <c:v>62426.048800860146</c:v>
                </c:pt>
                <c:pt idx="294" formatCode="General">
                  <c:v>55970.597300516733</c:v>
                </c:pt>
                <c:pt idx="295" formatCode="General">
                  <c:v>63481.332720284314</c:v>
                </c:pt>
                <c:pt idx="296" formatCode="General">
                  <c:v>68971.027029103861</c:v>
                </c:pt>
                <c:pt idx="297" formatCode="General">
                  <c:v>61523.135571412902</c:v>
                </c:pt>
                <c:pt idx="298" formatCode="General">
                  <c:v>60353.887428128051</c:v>
                </c:pt>
                <c:pt idx="299" formatCode="General">
                  <c:v>65697.232087337383</c:v>
                </c:pt>
                <c:pt idx="300" formatCode="General">
                  <c:v>61910.488082976124</c:v>
                </c:pt>
                <c:pt idx="301" formatCode="General">
                  <c:v>63986.977575506491</c:v>
                </c:pt>
                <c:pt idx="302" formatCode="General">
                  <c:v>68974.528266501307</c:v>
                </c:pt>
                <c:pt idx="303" formatCode="General">
                  <c:v>71643.430471170344</c:v>
                </c:pt>
                <c:pt idx="304" formatCode="General">
                  <c:v>59326.454247112422</c:v>
                </c:pt>
                <c:pt idx="305" formatCode="General">
                  <c:v>58343.271123364109</c:v>
                </c:pt>
                <c:pt idx="306" formatCode="General">
                  <c:v>64327.562572751558</c:v>
                </c:pt>
                <c:pt idx="307" formatCode="General">
                  <c:v>62826.58658351974</c:v>
                </c:pt>
                <c:pt idx="308" formatCode="General">
                  <c:v>62703.360670830152</c:v>
                </c:pt>
                <c:pt idx="309" formatCode="General">
                  <c:v>65761.495229079868</c:v>
                </c:pt>
                <c:pt idx="310" formatCode="General">
                  <c:v>65431.52563951732</c:v>
                </c:pt>
                <c:pt idx="311" formatCode="General">
                  <c:v>68781.111950132938</c:v>
                </c:pt>
                <c:pt idx="312" formatCode="General">
                  <c:v>67141.986366980331</c:v>
                </c:pt>
                <c:pt idx="313" formatCode="General">
                  <c:v>66572.974852879386</c:v>
                </c:pt>
                <c:pt idx="314" formatCode="General">
                  <c:v>62228.395057403774</c:v>
                </c:pt>
                <c:pt idx="315" formatCode="General">
                  <c:v>68484.801902273481</c:v>
                </c:pt>
                <c:pt idx="316" formatCode="General">
                  <c:v>67237.836623047551</c:v>
                </c:pt>
                <c:pt idx="317" formatCode="General">
                  <c:v>65175.966262078378</c:v>
                </c:pt>
                <c:pt idx="318" formatCode="General">
                  <c:v>63207.840261833044</c:v>
                </c:pt>
                <c:pt idx="319" formatCode="General">
                  <c:v>60394.282853308527</c:v>
                </c:pt>
                <c:pt idx="320" formatCode="General">
                  <c:v>61280.461239547076</c:v>
                </c:pt>
                <c:pt idx="321" formatCode="General">
                  <c:v>61594.721533064592</c:v>
                </c:pt>
                <c:pt idx="322" formatCode="General">
                  <c:v>65989.668289872076</c:v>
                </c:pt>
                <c:pt idx="323" formatCode="General">
                  <c:v>59752.96569384083</c:v>
                </c:pt>
                <c:pt idx="324" formatCode="General">
                  <c:v>64938.097028418131</c:v>
                </c:pt>
                <c:pt idx="325" formatCode="General">
                  <c:v>61157.476684431531</c:v>
                </c:pt>
                <c:pt idx="326" formatCode="General">
                  <c:v>57612.149888774235</c:v>
                </c:pt>
                <c:pt idx="327" formatCode="General">
                  <c:v>64333.288401803526</c:v>
                </c:pt>
                <c:pt idx="328" formatCode="General">
                  <c:v>65081.397464162146</c:v>
                </c:pt>
                <c:pt idx="329" formatCode="General">
                  <c:v>67417.368991497904</c:v>
                </c:pt>
                <c:pt idx="330" formatCode="General">
                  <c:v>61608.473515726357</c:v>
                </c:pt>
                <c:pt idx="331" formatCode="General">
                  <c:v>63501.902364123089</c:v>
                </c:pt>
                <c:pt idx="332" formatCode="General">
                  <c:v>64960.444415294274</c:v>
                </c:pt>
                <c:pt idx="333" formatCode="General">
                  <c:v>63496.21235027998</c:v>
                </c:pt>
                <c:pt idx="334" formatCode="General">
                  <c:v>59815.460095833325</c:v>
                </c:pt>
                <c:pt idx="335" formatCode="General">
                  <c:v>66102.410890568499</c:v>
                </c:pt>
                <c:pt idx="336" formatCode="General">
                  <c:v>67025.881643383589</c:v>
                </c:pt>
                <c:pt idx="337" formatCode="General">
                  <c:v>67697.013528744923</c:v>
                </c:pt>
                <c:pt idx="338" formatCode="General">
                  <c:v>59642.200473960744</c:v>
                </c:pt>
                <c:pt idx="339" formatCode="General">
                  <c:v>67764.604581876454</c:v>
                </c:pt>
                <c:pt idx="340" formatCode="General">
                  <c:v>66081.332345507355</c:v>
                </c:pt>
                <c:pt idx="341" formatCode="General">
                  <c:v>62652.43200756154</c:v>
                </c:pt>
                <c:pt idx="342" formatCode="General">
                  <c:v>60187.898702169608</c:v>
                </c:pt>
                <c:pt idx="343" formatCode="General">
                  <c:v>69888.7249727655</c:v>
                </c:pt>
                <c:pt idx="344" formatCode="General">
                  <c:v>64869.748335921809</c:v>
                </c:pt>
                <c:pt idx="345" formatCode="General">
                  <c:v>63368.195881847918</c:v>
                </c:pt>
                <c:pt idx="346" formatCode="General">
                  <c:v>61059.200039986034</c:v>
                </c:pt>
                <c:pt idx="347" formatCode="General">
                  <c:v>62794.618832931184</c:v>
                </c:pt>
                <c:pt idx="348" formatCode="General">
                  <c:v>66360.347037768021</c:v>
                </c:pt>
                <c:pt idx="349" formatCode="General">
                  <c:v>62617.197167274833</c:v>
                </c:pt>
                <c:pt idx="350" formatCode="General">
                  <c:v>61960.82085126188</c:v>
                </c:pt>
                <c:pt idx="351" formatCode="General">
                  <c:v>69806.841648027068</c:v>
                </c:pt>
                <c:pt idx="352" formatCode="General">
                  <c:v>57522.887132717064</c:v>
                </c:pt>
                <c:pt idx="353" formatCode="General">
                  <c:v>63726.08786081084</c:v>
                </c:pt>
                <c:pt idx="354" formatCode="General">
                  <c:v>72720.345923796514</c:v>
                </c:pt>
                <c:pt idx="355" formatCode="General">
                  <c:v>67759.954256611119</c:v>
                </c:pt>
                <c:pt idx="356" formatCode="General">
                  <c:v>70076.64889978111</c:v>
                </c:pt>
                <c:pt idx="357" formatCode="General">
                  <c:v>65392.143975134415</c:v>
                </c:pt>
                <c:pt idx="358" formatCode="General">
                  <c:v>55998.751147211406</c:v>
                </c:pt>
                <c:pt idx="359" formatCode="General">
                  <c:v>65010.782905405482</c:v>
                </c:pt>
                <c:pt idx="360" formatCode="General">
                  <c:v>60100.881196045899</c:v>
                </c:pt>
                <c:pt idx="361" formatCode="General">
                  <c:v>64028.561320140703</c:v>
                </c:pt>
                <c:pt idx="362" formatCode="General">
                  <c:v>67768.803063852931</c:v>
                </c:pt>
                <c:pt idx="363" formatCode="General">
                  <c:v>63806.852740807037</c:v>
                </c:pt>
                <c:pt idx="364" formatCode="General">
                  <c:v>61619.036194328626</c:v>
                </c:pt>
                <c:pt idx="365" formatCode="General">
                  <c:v>61202.767977519215</c:v>
                </c:pt>
                <c:pt idx="366" formatCode="General">
                  <c:v>59994.185538707883</c:v>
                </c:pt>
                <c:pt idx="367" formatCode="General">
                  <c:v>63028.778266845104</c:v>
                </c:pt>
                <c:pt idx="368" formatCode="General">
                  <c:v>71398.721073426103</c:v>
                </c:pt>
                <c:pt idx="369" formatCode="General">
                  <c:v>60444.554280590819</c:v>
                </c:pt>
                <c:pt idx="370" formatCode="General">
                  <c:v>64954.315156670702</c:v>
                </c:pt>
                <c:pt idx="371" formatCode="General">
                  <c:v>61013.792528985614</c:v>
                </c:pt>
                <c:pt idx="372" formatCode="General">
                  <c:v>62334.760868058525</c:v>
                </c:pt>
                <c:pt idx="373" formatCode="General">
                  <c:v>63687.804469818213</c:v>
                </c:pt>
                <c:pt idx="374" formatCode="General">
                  <c:v>67552.181378171692</c:v>
                </c:pt>
                <c:pt idx="375" formatCode="General">
                  <c:v>65000.666887141328</c:v>
                </c:pt>
                <c:pt idx="376" formatCode="General">
                  <c:v>66104.152826843332</c:v>
                </c:pt>
                <c:pt idx="377" formatCode="General">
                  <c:v>64020.088779031328</c:v>
                </c:pt>
                <c:pt idx="378" formatCode="General">
                  <c:v>70130.540892950987</c:v>
                </c:pt>
                <c:pt idx="379" formatCode="General">
                  <c:v>64130.209388399751</c:v>
                </c:pt>
                <c:pt idx="380" formatCode="General">
                  <c:v>63549.872385097551</c:v>
                </c:pt>
                <c:pt idx="381" formatCode="General">
                  <c:v>71516.1543865196</c:v>
                </c:pt>
                <c:pt idx="382" formatCode="General">
                  <c:v>60704.006428541783</c:v>
                </c:pt>
                <c:pt idx="383" formatCode="General">
                  <c:v>70059.787343299889</c:v>
                </c:pt>
                <c:pt idx="384" formatCode="General">
                  <c:v>62085.304885928388</c:v>
                </c:pt>
                <c:pt idx="385" formatCode="General">
                  <c:v>64938.585300299528</c:v>
                </c:pt>
                <c:pt idx="386" formatCode="General">
                  <c:v>62221.429935831991</c:v>
                </c:pt>
                <c:pt idx="387" formatCode="General">
                  <c:v>63613.370394921731</c:v>
                </c:pt>
                <c:pt idx="388" formatCode="General">
                  <c:v>61631.806493351076</c:v>
                </c:pt>
                <c:pt idx="389" formatCode="General">
                  <c:v>65475.503719002096</c:v>
                </c:pt>
                <c:pt idx="390" formatCode="General">
                  <c:v>66316.789868322958</c:v>
                </c:pt>
                <c:pt idx="391" formatCode="General">
                  <c:v>62824.963088554883</c:v>
                </c:pt>
                <c:pt idx="392" formatCode="General">
                  <c:v>64088.004719875753</c:v>
                </c:pt>
                <c:pt idx="393" formatCode="General">
                  <c:v>56881.259963881021</c:v>
                </c:pt>
                <c:pt idx="394" formatCode="General">
                  <c:v>66340.805951720235</c:v>
                </c:pt>
                <c:pt idx="395" formatCode="General">
                  <c:v>60631.657090468136</c:v>
                </c:pt>
                <c:pt idx="396" formatCode="General">
                  <c:v>61021.314465110961</c:v>
                </c:pt>
                <c:pt idx="397" formatCode="General">
                  <c:v>60562.627410324436</c:v>
                </c:pt>
                <c:pt idx="398" formatCode="General">
                  <c:v>65998.015856671365</c:v>
                </c:pt>
                <c:pt idx="399" formatCode="General">
                  <c:v>58281.128895337963</c:v>
                </c:pt>
                <c:pt idx="400" formatCode="General">
                  <c:v>63955.466161013581</c:v>
                </c:pt>
                <c:pt idx="401" formatCode="General">
                  <c:v>66345.324878830303</c:v>
                </c:pt>
                <c:pt idx="402" formatCode="General">
                  <c:v>69539.831014239608</c:v>
                </c:pt>
                <c:pt idx="403" formatCode="General">
                  <c:v>69054.11399102374</c:v>
                </c:pt>
                <c:pt idx="404" formatCode="General">
                  <c:v>61191.022043700301</c:v>
                </c:pt>
                <c:pt idx="405" formatCode="General">
                  <c:v>60770.045959020565</c:v>
                </c:pt>
                <c:pt idx="406" formatCode="General">
                  <c:v>63470.056613175264</c:v>
                </c:pt>
                <c:pt idx="407" formatCode="General">
                  <c:v>61488.106750745923</c:v>
                </c:pt>
                <c:pt idx="408" formatCode="General">
                  <c:v>65531.815464726693</c:v>
                </c:pt>
                <c:pt idx="409" formatCode="General">
                  <c:v>61596.375658707031</c:v>
                </c:pt>
                <c:pt idx="410" formatCode="General">
                  <c:v>63996.551880364234</c:v>
                </c:pt>
                <c:pt idx="411" formatCode="General">
                  <c:v>63609.286591584962</c:v>
                </c:pt>
                <c:pt idx="412" formatCode="General">
                  <c:v>61871.038892760138</c:v>
                </c:pt>
                <c:pt idx="413" formatCode="General">
                  <c:v>69614.919734626703</c:v>
                </c:pt>
                <c:pt idx="414" formatCode="General">
                  <c:v>65672.627277052758</c:v>
                </c:pt>
                <c:pt idx="415" formatCode="General">
                  <c:v>60933.603679977808</c:v>
                </c:pt>
                <c:pt idx="416" formatCode="General">
                  <c:v>58374.301227235963</c:v>
                </c:pt>
                <c:pt idx="417" formatCode="General">
                  <c:v>66763.118578946043</c:v>
                </c:pt>
                <c:pt idx="418" formatCode="General">
                  <c:v>63550.240194029633</c:v>
                </c:pt>
                <c:pt idx="419" formatCode="General">
                  <c:v>62839.469422116497</c:v>
                </c:pt>
                <c:pt idx="420" formatCode="General">
                  <c:v>64666.109938677189</c:v>
                </c:pt>
                <c:pt idx="421" formatCode="General">
                  <c:v>65149.580289406804</c:v>
                </c:pt>
                <c:pt idx="422" formatCode="General">
                  <c:v>63827.415762095705</c:v>
                </c:pt>
                <c:pt idx="423" formatCode="General">
                  <c:v>59855.796669393392</c:v>
                </c:pt>
                <c:pt idx="424" formatCode="General">
                  <c:v>66086.474558867179</c:v>
                </c:pt>
                <c:pt idx="425" formatCode="General">
                  <c:v>60778.476933415252</c:v>
                </c:pt>
                <c:pt idx="426" formatCode="General">
                  <c:v>63369.40186822971</c:v>
                </c:pt>
                <c:pt idx="427" formatCode="General">
                  <c:v>57769.00545886207</c:v>
                </c:pt>
                <c:pt idx="428" formatCode="General">
                  <c:v>63218.549762599621</c:v>
                </c:pt>
                <c:pt idx="429" formatCode="General">
                  <c:v>65334.792368480819</c:v>
                </c:pt>
                <c:pt idx="430" formatCode="General">
                  <c:v>64376.945383047765</c:v>
                </c:pt>
                <c:pt idx="431" formatCode="General">
                  <c:v>67965.40996340217</c:v>
                </c:pt>
                <c:pt idx="432" formatCode="General">
                  <c:v>65940.946703919763</c:v>
                </c:pt>
                <c:pt idx="433" formatCode="General">
                  <c:v>61443.245498327567</c:v>
                </c:pt>
                <c:pt idx="434" formatCode="General">
                  <c:v>68484.23271223421</c:v>
                </c:pt>
                <c:pt idx="435" formatCode="General">
                  <c:v>62215.87499195819</c:v>
                </c:pt>
                <c:pt idx="436" formatCode="General">
                  <c:v>65014.036708503772</c:v>
                </c:pt>
                <c:pt idx="437" formatCode="General">
                  <c:v>62183.620359257948</c:v>
                </c:pt>
                <c:pt idx="438" formatCode="General">
                  <c:v>59078.512319837202</c:v>
                </c:pt>
                <c:pt idx="439" formatCode="General">
                  <c:v>66766.812364037614</c:v>
                </c:pt>
                <c:pt idx="440" formatCode="General">
                  <c:v>68643.782563477405</c:v>
                </c:pt>
                <c:pt idx="441" formatCode="General">
                  <c:v>74149.325057622656</c:v>
                </c:pt>
                <c:pt idx="442" formatCode="General">
                  <c:v>66473.346956958456</c:v>
                </c:pt>
                <c:pt idx="443" formatCode="General">
                  <c:v>62705.500815452775</c:v>
                </c:pt>
                <c:pt idx="444" formatCode="General">
                  <c:v>65631.303163847362</c:v>
                </c:pt>
                <c:pt idx="445" formatCode="General">
                  <c:v>62021.886303346801</c:v>
                </c:pt>
                <c:pt idx="446" formatCode="General">
                  <c:v>62872.8373955766</c:v>
                </c:pt>
                <c:pt idx="447" formatCode="General">
                  <c:v>59547.364367993847</c:v>
                </c:pt>
                <c:pt idx="448" formatCode="General">
                  <c:v>67466.418191635719</c:v>
                </c:pt>
                <c:pt idx="449" formatCode="General">
                  <c:v>65374.055255988198</c:v>
                </c:pt>
                <c:pt idx="450" formatCode="General">
                  <c:v>61473.930275655322</c:v>
                </c:pt>
                <c:pt idx="451" formatCode="General">
                  <c:v>66047.002496473782</c:v>
                </c:pt>
                <c:pt idx="452" formatCode="General">
                  <c:v>64791.368892550978</c:v>
                </c:pt>
                <c:pt idx="453" formatCode="General">
                  <c:v>69373.015508826094</c:v>
                </c:pt>
                <c:pt idx="454" formatCode="General">
                  <c:v>63708.070687752232</c:v>
                </c:pt>
                <c:pt idx="455" formatCode="General">
                  <c:v>64332.938610096659</c:v>
                </c:pt>
                <c:pt idx="456" formatCode="General">
                  <c:v>62306.184468760781</c:v>
                </c:pt>
                <c:pt idx="457" formatCode="General">
                  <c:v>63122.4685650545</c:v>
                </c:pt>
                <c:pt idx="458" formatCode="General">
                  <c:v>60936.347410021554</c:v>
                </c:pt>
                <c:pt idx="459" formatCode="General">
                  <c:v>65850.492366739723</c:v>
                </c:pt>
                <c:pt idx="460" formatCode="General">
                  <c:v>60711.804543666789</c:v>
                </c:pt>
                <c:pt idx="461" formatCode="General">
                  <c:v>63886.351796212373</c:v>
                </c:pt>
                <c:pt idx="462" formatCode="General">
                  <c:v>69192.547980535557</c:v>
                </c:pt>
                <c:pt idx="463" formatCode="General">
                  <c:v>58505.908225631516</c:v>
                </c:pt>
                <c:pt idx="464" formatCode="General">
                  <c:v>61782.447944534826</c:v>
                </c:pt>
                <c:pt idx="465" formatCode="General">
                  <c:v>63036.523195822621</c:v>
                </c:pt>
                <c:pt idx="466" formatCode="General">
                  <c:v>58345.569973147452</c:v>
                </c:pt>
                <c:pt idx="467" formatCode="General">
                  <c:v>66462.139019681694</c:v>
                </c:pt>
                <c:pt idx="468" formatCode="General">
                  <c:v>66530.041650349449</c:v>
                </c:pt>
                <c:pt idx="469" formatCode="General">
                  <c:v>63406.763305212618</c:v>
                </c:pt>
                <c:pt idx="470" formatCode="General">
                  <c:v>58397.69773518564</c:v>
                </c:pt>
                <c:pt idx="471" formatCode="General">
                  <c:v>61687.003048176892</c:v>
                </c:pt>
                <c:pt idx="472" formatCode="General">
                  <c:v>63775.78149781697</c:v>
                </c:pt>
                <c:pt idx="473" formatCode="General">
                  <c:v>66466.761306419066</c:v>
                </c:pt>
                <c:pt idx="474" formatCode="General">
                  <c:v>60156.05232422211</c:v>
                </c:pt>
                <c:pt idx="475" formatCode="General">
                  <c:v>66559.91351081965</c:v>
                </c:pt>
                <c:pt idx="476" formatCode="General">
                  <c:v>62867.156239234173</c:v>
                </c:pt>
                <c:pt idx="477" formatCode="General">
                  <c:v>63782.881227624122</c:v>
                </c:pt>
                <c:pt idx="478" formatCode="General">
                  <c:v>61784.366215977541</c:v>
                </c:pt>
                <c:pt idx="479" formatCode="General">
                  <c:v>66355.837050918897</c:v>
                </c:pt>
                <c:pt idx="480" formatCode="General">
                  <c:v>69447.075198236838</c:v>
                </c:pt>
                <c:pt idx="481" formatCode="General">
                  <c:v>63021.930320471729</c:v>
                </c:pt>
                <c:pt idx="482" formatCode="General">
                  <c:v>72549.151933543209</c:v>
                </c:pt>
                <c:pt idx="483" formatCode="General">
                  <c:v>64393.87261130668</c:v>
                </c:pt>
                <c:pt idx="484" formatCode="General">
                  <c:v>72861.581056948198</c:v>
                </c:pt>
                <c:pt idx="485" formatCode="General">
                  <c:v>69419.813968153685</c:v>
                </c:pt>
                <c:pt idx="486" formatCode="General">
                  <c:v>68326.846014757073</c:v>
                </c:pt>
                <c:pt idx="487" formatCode="General">
                  <c:v>62504.363174012535</c:v>
                </c:pt>
                <c:pt idx="488" formatCode="General">
                  <c:v>60371.584370249482</c:v>
                </c:pt>
                <c:pt idx="489" formatCode="General">
                  <c:v>65013.09505626699</c:v>
                </c:pt>
                <c:pt idx="490" formatCode="General">
                  <c:v>67417.529887943878</c:v>
                </c:pt>
                <c:pt idx="491" formatCode="General">
                  <c:v>64306.981567500923</c:v>
                </c:pt>
                <c:pt idx="492" formatCode="General">
                  <c:v>65458.579467266813</c:v>
                </c:pt>
                <c:pt idx="493" formatCode="General">
                  <c:v>65465.619439753355</c:v>
                </c:pt>
                <c:pt idx="494" formatCode="General">
                  <c:v>65309.865666393678</c:v>
                </c:pt>
                <c:pt idx="495" formatCode="General">
                  <c:v>63309.206977704103</c:v>
                </c:pt>
                <c:pt idx="496" formatCode="General">
                  <c:v>66501.918992824343</c:v>
                </c:pt>
                <c:pt idx="497" formatCode="General">
                  <c:v>65193.433998261877</c:v>
                </c:pt>
                <c:pt idx="498" formatCode="General">
                  <c:v>63415.298966901544</c:v>
                </c:pt>
                <c:pt idx="499" formatCode="General">
                  <c:v>63173.243917968262</c:v>
                </c:pt>
                <c:pt idx="500" formatCode="General">
                  <c:v>57974.623785491945</c:v>
                </c:pt>
                <c:pt idx="501" formatCode="General">
                  <c:v>67852.338909226164</c:v>
                </c:pt>
                <c:pt idx="502" formatCode="General">
                  <c:v>62564.353110508127</c:v>
                </c:pt>
                <c:pt idx="503" formatCode="General">
                  <c:v>64250.322669115521</c:v>
                </c:pt>
                <c:pt idx="504" formatCode="General">
                  <c:v>63424.512591421015</c:v>
                </c:pt>
                <c:pt idx="505" formatCode="General">
                  <c:v>59495.854404429352</c:v>
                </c:pt>
                <c:pt idx="506" formatCode="General">
                  <c:v>60875.736180578293</c:v>
                </c:pt>
                <c:pt idx="507" formatCode="General">
                  <c:v>66275.528251846292</c:v>
                </c:pt>
                <c:pt idx="508" formatCode="General">
                  <c:v>65119.862804775235</c:v>
                </c:pt>
                <c:pt idx="509" formatCode="General">
                  <c:v>64342.600868073408</c:v>
                </c:pt>
                <c:pt idx="510" formatCode="General">
                  <c:v>66055.370222457655</c:v>
                </c:pt>
                <c:pt idx="511" formatCode="General">
                  <c:v>66396.593154519956</c:v>
                </c:pt>
                <c:pt idx="512" formatCode="General">
                  <c:v>62244.288592926147</c:v>
                </c:pt>
                <c:pt idx="513" formatCode="General">
                  <c:v>61033.462719096511</c:v>
                </c:pt>
                <c:pt idx="514" formatCode="General">
                  <c:v>71231.382925009762</c:v>
                </c:pt>
                <c:pt idx="515" formatCode="General">
                  <c:v>73424.849559462615</c:v>
                </c:pt>
                <c:pt idx="516" formatCode="General">
                  <c:v>66154.919981356594</c:v>
                </c:pt>
                <c:pt idx="517" formatCode="General">
                  <c:v>57337.982551823421</c:v>
                </c:pt>
                <c:pt idx="518" formatCode="General">
                  <c:v>65981.796493380505</c:v>
                </c:pt>
                <c:pt idx="519" formatCode="General">
                  <c:v>61916.326061492859</c:v>
                </c:pt>
                <c:pt idx="520" formatCode="General">
                  <c:v>61956.033068641074</c:v>
                </c:pt>
                <c:pt idx="521" formatCode="General">
                  <c:v>60205.583612503622</c:v>
                </c:pt>
                <c:pt idx="522" formatCode="General">
                  <c:v>67836.59616299269</c:v>
                </c:pt>
                <c:pt idx="523" formatCode="General">
                  <c:v>68037.338713248042</c:v>
                </c:pt>
                <c:pt idx="524" formatCode="General">
                  <c:v>64672.027255072186</c:v>
                </c:pt>
                <c:pt idx="525" formatCode="General">
                  <c:v>69142.872772250965</c:v>
                </c:pt>
                <c:pt idx="526" formatCode="General">
                  <c:v>72886.989751218236</c:v>
                </c:pt>
                <c:pt idx="527" formatCode="General">
                  <c:v>65793.116232421846</c:v>
                </c:pt>
                <c:pt idx="528" formatCode="General">
                  <c:v>66974.031749600254</c:v>
                </c:pt>
                <c:pt idx="529" formatCode="General">
                  <c:v>64240.32681203726</c:v>
                </c:pt>
                <c:pt idx="530" formatCode="General">
                  <c:v>66283.316706594924</c:v>
                </c:pt>
                <c:pt idx="531" formatCode="General">
                  <c:v>68149.142770824867</c:v>
                </c:pt>
                <c:pt idx="532" formatCode="General">
                  <c:v>60755.330564885982</c:v>
                </c:pt>
                <c:pt idx="533" formatCode="General">
                  <c:v>66188.293735936037</c:v>
                </c:pt>
                <c:pt idx="534" formatCode="General">
                  <c:v>59824.080480002493</c:v>
                </c:pt>
                <c:pt idx="535" formatCode="General">
                  <c:v>62375.424280177809</c:v>
                </c:pt>
                <c:pt idx="536" formatCode="General">
                  <c:v>66555.167925383415</c:v>
                </c:pt>
                <c:pt idx="537" formatCode="General">
                  <c:v>61261.370363166381</c:v>
                </c:pt>
                <c:pt idx="538" formatCode="General">
                  <c:v>63101.946577820949</c:v>
                </c:pt>
                <c:pt idx="539" formatCode="General">
                  <c:v>60638.238436244283</c:v>
                </c:pt>
                <c:pt idx="540" formatCode="General">
                  <c:v>63013.537713913574</c:v>
                </c:pt>
                <c:pt idx="541" formatCode="General">
                  <c:v>57595.377317290055</c:v>
                </c:pt>
                <c:pt idx="542" formatCode="General">
                  <c:v>63630.294203375008</c:v>
                </c:pt>
                <c:pt idx="543" formatCode="General">
                  <c:v>70256.185373949571</c:v>
                </c:pt>
                <c:pt idx="544" formatCode="General">
                  <c:v>66574.204816062673</c:v>
                </c:pt>
                <c:pt idx="545" formatCode="General">
                  <c:v>56363.996023934669</c:v>
                </c:pt>
                <c:pt idx="546" formatCode="General">
                  <c:v>63216.559794002416</c:v>
                </c:pt>
                <c:pt idx="547" formatCode="General">
                  <c:v>71496.712071938833</c:v>
                </c:pt>
                <c:pt idx="548" formatCode="General">
                  <c:v>62042.55448398806</c:v>
                </c:pt>
                <c:pt idx="549" formatCode="General">
                  <c:v>61088.326953517797</c:v>
                </c:pt>
                <c:pt idx="550" formatCode="General">
                  <c:v>61938.223598485907</c:v>
                </c:pt>
                <c:pt idx="551" formatCode="General">
                  <c:v>62456.359775682562</c:v>
                </c:pt>
                <c:pt idx="552" formatCode="General">
                  <c:v>58130.926720016949</c:v>
                </c:pt>
                <c:pt idx="553" formatCode="General">
                  <c:v>63484.445012194796</c:v>
                </c:pt>
                <c:pt idx="554" formatCode="General">
                  <c:v>53586.676249115742</c:v>
                </c:pt>
                <c:pt idx="555" formatCode="General">
                  <c:v>66213.448754476529</c:v>
                </c:pt>
                <c:pt idx="556" formatCode="General">
                  <c:v>59011.723750718134</c:v>
                </c:pt>
                <c:pt idx="557" formatCode="General">
                  <c:v>58934.075147200318</c:v>
                </c:pt>
                <c:pt idx="558" formatCode="General">
                  <c:v>64785.564460895257</c:v>
                </c:pt>
                <c:pt idx="559" formatCode="General">
                  <c:v>62649.039415312945</c:v>
                </c:pt>
                <c:pt idx="560" formatCode="General">
                  <c:v>62222.322605621797</c:v>
                </c:pt>
                <c:pt idx="561" formatCode="General">
                  <c:v>61694.303035621153</c:v>
                </c:pt>
                <c:pt idx="562" formatCode="General">
                  <c:v>64528.216185603349</c:v>
                </c:pt>
                <c:pt idx="563" formatCode="General">
                  <c:v>62342.960041650811</c:v>
                </c:pt>
                <c:pt idx="564" formatCode="General">
                  <c:v>67486.065013938438</c:v>
                </c:pt>
                <c:pt idx="565" formatCode="General">
                  <c:v>66984.753005775201</c:v>
                </c:pt>
                <c:pt idx="566" formatCode="General">
                  <c:v>67009.518563603284</c:v>
                </c:pt>
                <c:pt idx="567" formatCode="General">
                  <c:v>65668.124705187191</c:v>
                </c:pt>
                <c:pt idx="568" formatCode="General">
                  <c:v>63013.942843844772</c:v>
                </c:pt>
                <c:pt idx="569" formatCode="General">
                  <c:v>66078.43348331927</c:v>
                </c:pt>
                <c:pt idx="570" formatCode="General">
                  <c:v>62319.655683482713</c:v>
                </c:pt>
                <c:pt idx="571" formatCode="General">
                  <c:v>65917.561704053311</c:v>
                </c:pt>
                <c:pt idx="572" formatCode="General">
                  <c:v>62784.720238430513</c:v>
                </c:pt>
                <c:pt idx="573" formatCode="General">
                  <c:v>63901.649272656607</c:v>
                </c:pt>
                <c:pt idx="574" formatCode="General">
                  <c:v>64509.04915495887</c:v>
                </c:pt>
                <c:pt idx="575" formatCode="General">
                  <c:v>62764.637750109963</c:v>
                </c:pt>
                <c:pt idx="576" formatCode="General">
                  <c:v>67695.80494908242</c:v>
                </c:pt>
                <c:pt idx="577" formatCode="General">
                  <c:v>64651.840958117842</c:v>
                </c:pt>
                <c:pt idx="578" formatCode="General">
                  <c:v>60407.437639521675</c:v>
                </c:pt>
                <c:pt idx="579" formatCode="General">
                  <c:v>61318.073578857337</c:v>
                </c:pt>
                <c:pt idx="580" formatCode="General">
                  <c:v>63664.161712039757</c:v>
                </c:pt>
                <c:pt idx="581" formatCode="General">
                  <c:v>63259.33357050312</c:v>
                </c:pt>
                <c:pt idx="582" formatCode="General">
                  <c:v>63463.678432278379</c:v>
                </c:pt>
                <c:pt idx="583" formatCode="General">
                  <c:v>61667.510819356867</c:v>
                </c:pt>
                <c:pt idx="584" formatCode="General">
                  <c:v>54914.217658798487</c:v>
                </c:pt>
                <c:pt idx="585" formatCode="General">
                  <c:v>68705.324613587451</c:v>
                </c:pt>
                <c:pt idx="586" formatCode="General">
                  <c:v>63196.722371526914</c:v>
                </c:pt>
                <c:pt idx="587" formatCode="General">
                  <c:v>70237.671119999548</c:v>
                </c:pt>
                <c:pt idx="588" formatCode="General">
                  <c:v>62980.562514809491</c:v>
                </c:pt>
                <c:pt idx="589" formatCode="General">
                  <c:v>62878.244764613752</c:v>
                </c:pt>
                <c:pt idx="590" formatCode="General">
                  <c:v>60573.924581096246</c:v>
                </c:pt>
                <c:pt idx="591" formatCode="General">
                  <c:v>62302.868821937838</c:v>
                </c:pt>
                <c:pt idx="592" formatCode="General">
                  <c:v>56683.329789221461</c:v>
                </c:pt>
                <c:pt idx="593" formatCode="General">
                  <c:v>65700.126825879546</c:v>
                </c:pt>
                <c:pt idx="594" formatCode="General">
                  <c:v>66500.838292016415</c:v>
                </c:pt>
                <c:pt idx="595" formatCode="General">
                  <c:v>63816.390220537083</c:v>
                </c:pt>
                <c:pt idx="596" formatCode="General">
                  <c:v>63591.692221382575</c:v>
                </c:pt>
                <c:pt idx="597" formatCode="General">
                  <c:v>65687.744249128227</c:v>
                </c:pt>
                <c:pt idx="598" formatCode="General">
                  <c:v>68728.895503847656</c:v>
                </c:pt>
                <c:pt idx="599" formatCode="General">
                  <c:v>68662.634910140434</c:v>
                </c:pt>
                <c:pt idx="600" formatCode="General">
                  <c:v>67166.088459142687</c:v>
                </c:pt>
                <c:pt idx="601" formatCode="General">
                  <c:v>59354.341944464089</c:v>
                </c:pt>
                <c:pt idx="602" formatCode="General">
                  <c:v>67370.893415711136</c:v>
                </c:pt>
                <c:pt idx="603" formatCode="General">
                  <c:v>65308.586106572155</c:v>
                </c:pt>
                <c:pt idx="604" formatCode="General">
                  <c:v>62887.83265320785</c:v>
                </c:pt>
                <c:pt idx="605" formatCode="General">
                  <c:v>64307.353339790236</c:v>
                </c:pt>
                <c:pt idx="606" formatCode="General">
                  <c:v>66789.073717257648</c:v>
                </c:pt>
                <c:pt idx="607" formatCode="General">
                  <c:v>58215.398465577397</c:v>
                </c:pt>
                <c:pt idx="608" formatCode="General">
                  <c:v>63652.704302270227</c:v>
                </c:pt>
                <c:pt idx="609" formatCode="General">
                  <c:v>61018.138776115418</c:v>
                </c:pt>
                <c:pt idx="610" formatCode="General">
                  <c:v>62746.968427037515</c:v>
                </c:pt>
                <c:pt idx="611" formatCode="General">
                  <c:v>61899.971597330761</c:v>
                </c:pt>
                <c:pt idx="612" formatCode="General">
                  <c:v>64704.312835547593</c:v>
                </c:pt>
                <c:pt idx="613" formatCode="General">
                  <c:v>68349.301611164105</c:v>
                </c:pt>
                <c:pt idx="614" formatCode="General">
                  <c:v>67698.097088816881</c:v>
                </c:pt>
                <c:pt idx="615" formatCode="General">
                  <c:v>64146.309045763745</c:v>
                </c:pt>
                <c:pt idx="616" formatCode="General">
                  <c:v>62739.018178265658</c:v>
                </c:pt>
                <c:pt idx="617" formatCode="General">
                  <c:v>65087.904405103181</c:v>
                </c:pt>
                <c:pt idx="618" formatCode="General">
                  <c:v>61747.251365533033</c:v>
                </c:pt>
                <c:pt idx="619" formatCode="General">
                  <c:v>65306.459255506154</c:v>
                </c:pt>
                <c:pt idx="620" formatCode="General">
                  <c:v>64719.615708155121</c:v>
                </c:pt>
                <c:pt idx="621" formatCode="General">
                  <c:v>64042.813493988666</c:v>
                </c:pt>
                <c:pt idx="622" formatCode="General">
                  <c:v>70664.037769555303</c:v>
                </c:pt>
                <c:pt idx="623" formatCode="General">
                  <c:v>65239.146050373347</c:v>
                </c:pt>
                <c:pt idx="624" formatCode="General">
                  <c:v>64830.087079767858</c:v>
                </c:pt>
                <c:pt idx="625" formatCode="General">
                  <c:v>66465.944387407028</c:v>
                </c:pt>
                <c:pt idx="626" formatCode="General">
                  <c:v>64719.771263038245</c:v>
                </c:pt>
                <c:pt idx="627" formatCode="General">
                  <c:v>64761.53457758305</c:v>
                </c:pt>
                <c:pt idx="628" formatCode="General">
                  <c:v>63509.860234151623</c:v>
                </c:pt>
                <c:pt idx="629" formatCode="General">
                  <c:v>60723.192535118302</c:v>
                </c:pt>
                <c:pt idx="630" formatCode="General">
                  <c:v>68126.660606445366</c:v>
                </c:pt>
                <c:pt idx="631" formatCode="General">
                  <c:v>57193.877689965833</c:v>
                </c:pt>
                <c:pt idx="632" formatCode="General">
                  <c:v>71728.827676846209</c:v>
                </c:pt>
                <c:pt idx="633" formatCode="General">
                  <c:v>62925.003912155378</c:v>
                </c:pt>
                <c:pt idx="634" formatCode="General">
                  <c:v>66887.488356904883</c:v>
                </c:pt>
                <c:pt idx="635" formatCode="General">
                  <c:v>63991.28326610072</c:v>
                </c:pt>
                <c:pt idx="636" formatCode="General">
                  <c:v>69135.896266852564</c:v>
                </c:pt>
                <c:pt idx="637" formatCode="General">
                  <c:v>66515.087164875906</c:v>
                </c:pt>
                <c:pt idx="638" formatCode="General">
                  <c:v>69546.881837248337</c:v>
                </c:pt>
                <c:pt idx="639" formatCode="General">
                  <c:v>56197.563247452723</c:v>
                </c:pt>
                <c:pt idx="640" formatCode="General">
                  <c:v>66557.993503985475</c:v>
                </c:pt>
                <c:pt idx="641" formatCode="General">
                  <c:v>65019.340631370898</c:v>
                </c:pt>
                <c:pt idx="642" formatCode="General">
                  <c:v>70409.162846080333</c:v>
                </c:pt>
                <c:pt idx="643" formatCode="General">
                  <c:v>71818.753019204072</c:v>
                </c:pt>
                <c:pt idx="644" formatCode="General">
                  <c:v>62270.355221086611</c:v>
                </c:pt>
                <c:pt idx="645" formatCode="General">
                  <c:v>70176.84829242171</c:v>
                </c:pt>
                <c:pt idx="646" formatCode="General">
                  <c:v>58675.86253020203</c:v>
                </c:pt>
                <c:pt idx="647" formatCode="General">
                  <c:v>64180.813427969289</c:v>
                </c:pt>
                <c:pt idx="648" formatCode="General">
                  <c:v>62393.970612059558</c:v>
                </c:pt>
                <c:pt idx="649" formatCode="General">
                  <c:v>61218.337677094358</c:v>
                </c:pt>
                <c:pt idx="650" formatCode="General">
                  <c:v>59903.192536722672</c:v>
                </c:pt>
                <c:pt idx="651" formatCode="General">
                  <c:v>62036.61662256041</c:v>
                </c:pt>
                <c:pt idx="652" formatCode="General">
                  <c:v>60911.345096451747</c:v>
                </c:pt>
                <c:pt idx="653" formatCode="General">
                  <c:v>66125.404039978835</c:v>
                </c:pt>
                <c:pt idx="654" formatCode="General">
                  <c:v>62728.20450556837</c:v>
                </c:pt>
                <c:pt idx="655" formatCode="General">
                  <c:v>63106.648270605074</c:v>
                </c:pt>
                <c:pt idx="656" formatCode="General">
                  <c:v>65372.50729676574</c:v>
                </c:pt>
                <c:pt idx="657" formatCode="General">
                  <c:v>63844.244394808265</c:v>
                </c:pt>
                <c:pt idx="658" formatCode="General">
                  <c:v>67361.077365602119</c:v>
                </c:pt>
                <c:pt idx="659" formatCode="General">
                  <c:v>56261.522370855113</c:v>
                </c:pt>
                <c:pt idx="660" formatCode="General">
                  <c:v>64155.888349099048</c:v>
                </c:pt>
                <c:pt idx="661" formatCode="General">
                  <c:v>61602.255045698832</c:v>
                </c:pt>
                <c:pt idx="662" formatCode="General">
                  <c:v>64472.171512900932</c:v>
                </c:pt>
                <c:pt idx="663" formatCode="General">
                  <c:v>55732.211190349379</c:v>
                </c:pt>
                <c:pt idx="664" formatCode="General">
                  <c:v>66598.177933641549</c:v>
                </c:pt>
                <c:pt idx="665" formatCode="General">
                  <c:v>62095.891341645787</c:v>
                </c:pt>
                <c:pt idx="666" formatCode="General">
                  <c:v>58673.216255551102</c:v>
                </c:pt>
                <c:pt idx="667" formatCode="General">
                  <c:v>63054.407243720147</c:v>
                </c:pt>
                <c:pt idx="668" formatCode="General">
                  <c:v>64502.614680148996</c:v>
                </c:pt>
                <c:pt idx="669" formatCode="General">
                  <c:v>58385.217840598794</c:v>
                </c:pt>
                <c:pt idx="670" formatCode="General">
                  <c:v>65944.944457565856</c:v>
                </c:pt>
                <c:pt idx="671" formatCode="General">
                  <c:v>61053.207566765777</c:v>
                </c:pt>
                <c:pt idx="672" formatCode="General">
                  <c:v>62440.954659401024</c:v>
                </c:pt>
                <c:pt idx="673" formatCode="General">
                  <c:v>64743.273010903082</c:v>
                </c:pt>
                <c:pt idx="674" formatCode="General">
                  <c:v>66133.179026719532</c:v>
                </c:pt>
                <c:pt idx="675" formatCode="General">
                  <c:v>67786.002535910797</c:v>
                </c:pt>
                <c:pt idx="676" formatCode="General">
                  <c:v>66634.449033858429</c:v>
                </c:pt>
                <c:pt idx="677" formatCode="General">
                  <c:v>63448.407083495462</c:v>
                </c:pt>
                <c:pt idx="678" formatCode="General">
                  <c:v>61852.052894782522</c:v>
                </c:pt>
                <c:pt idx="679" formatCode="General">
                  <c:v>63593.850286723209</c:v>
                </c:pt>
                <c:pt idx="680" formatCode="General">
                  <c:v>63878.009964832323</c:v>
                </c:pt>
                <c:pt idx="681" formatCode="General">
                  <c:v>60496.117544035355</c:v>
                </c:pt>
                <c:pt idx="682" formatCode="General">
                  <c:v>65323.495352204627</c:v>
                </c:pt>
                <c:pt idx="683" formatCode="General">
                  <c:v>63794.027816331887</c:v>
                </c:pt>
                <c:pt idx="684" formatCode="General">
                  <c:v>63269.758394931843</c:v>
                </c:pt>
                <c:pt idx="685" formatCode="General">
                  <c:v>62604.913762259064</c:v>
                </c:pt>
                <c:pt idx="686" formatCode="General">
                  <c:v>61255.471780803011</c:v>
                </c:pt>
                <c:pt idx="687" formatCode="General">
                  <c:v>56018.492816012222</c:v>
                </c:pt>
                <c:pt idx="688" formatCode="General">
                  <c:v>58959.556534734002</c:v>
                </c:pt>
                <c:pt idx="689" formatCode="General">
                  <c:v>60375.78071030484</c:v>
                </c:pt>
                <c:pt idx="690" formatCode="General">
                  <c:v>68687.361539656515</c:v>
                </c:pt>
                <c:pt idx="691" formatCode="General">
                  <c:v>66524.914470274452</c:v>
                </c:pt>
                <c:pt idx="692" formatCode="General">
                  <c:v>58142.934508124345</c:v>
                </c:pt>
                <c:pt idx="693" formatCode="General">
                  <c:v>65128.17767660298</c:v>
                </c:pt>
                <c:pt idx="694" formatCode="General">
                  <c:v>67325.637060608497</c:v>
                </c:pt>
                <c:pt idx="695" formatCode="General">
                  <c:v>70957.170934371927</c:v>
                </c:pt>
                <c:pt idx="696" formatCode="General">
                  <c:v>59335.239637132072</c:v>
                </c:pt>
                <c:pt idx="697" formatCode="General">
                  <c:v>61018.818775945852</c:v>
                </c:pt>
                <c:pt idx="698" formatCode="General">
                  <c:v>66219.957418190403</c:v>
                </c:pt>
                <c:pt idx="699" formatCode="General">
                  <c:v>69568.988085248158</c:v>
                </c:pt>
                <c:pt idx="700" formatCode="General">
                  <c:v>64368.548908218392</c:v>
                </c:pt>
                <c:pt idx="701" formatCode="General">
                  <c:v>65749.539870494365</c:v>
                </c:pt>
                <c:pt idx="702" formatCode="General">
                  <c:v>63675.410718495157</c:v>
                </c:pt>
                <c:pt idx="703" formatCode="General">
                  <c:v>65890.079324915845</c:v>
                </c:pt>
                <c:pt idx="704" formatCode="General">
                  <c:v>71141.813427402885</c:v>
                </c:pt>
                <c:pt idx="705" formatCode="General">
                  <c:v>60442.542889309669</c:v>
                </c:pt>
                <c:pt idx="706" formatCode="General">
                  <c:v>62450.386478307017</c:v>
                </c:pt>
                <c:pt idx="707" formatCode="General">
                  <c:v>62136.917070754833</c:v>
                </c:pt>
                <c:pt idx="708" formatCode="General">
                  <c:v>64286.114753521135</c:v>
                </c:pt>
                <c:pt idx="709" formatCode="General">
                  <c:v>68632.160425836642</c:v>
                </c:pt>
                <c:pt idx="710" formatCode="General">
                  <c:v>62215.72694803233</c:v>
                </c:pt>
                <c:pt idx="711" formatCode="General">
                  <c:v>64073.575619935444</c:v>
                </c:pt>
                <c:pt idx="712" formatCode="General">
                  <c:v>64724.238385054305</c:v>
                </c:pt>
                <c:pt idx="713" formatCode="General">
                  <c:v>63397.21418187418</c:v>
                </c:pt>
                <c:pt idx="714" formatCode="General">
                  <c:v>69257.068389932785</c:v>
                </c:pt>
                <c:pt idx="715" formatCode="General">
                  <c:v>62051.152041558482</c:v>
                </c:pt>
                <c:pt idx="716" formatCode="General">
                  <c:v>66356.634040179415</c:v>
                </c:pt>
                <c:pt idx="717" formatCode="General">
                  <c:v>63752.936897432315</c:v>
                </c:pt>
                <c:pt idx="718" formatCode="General">
                  <c:v>64497.517964692146</c:v>
                </c:pt>
                <c:pt idx="719" formatCode="General">
                  <c:v>71332.885328540971</c:v>
                </c:pt>
                <c:pt idx="720" formatCode="General">
                  <c:v>63709.830186130799</c:v>
                </c:pt>
                <c:pt idx="721" formatCode="General">
                  <c:v>66850.941600602979</c:v>
                </c:pt>
                <c:pt idx="722" formatCode="General">
                  <c:v>67082.138186359618</c:v>
                </c:pt>
                <c:pt idx="723" formatCode="General">
                  <c:v>54454.88883319436</c:v>
                </c:pt>
                <c:pt idx="724" formatCode="General">
                  <c:v>62979.132380067611</c:v>
                </c:pt>
                <c:pt idx="725" formatCode="General">
                  <c:v>63486.892219955058</c:v>
                </c:pt>
                <c:pt idx="726" formatCode="General">
                  <c:v>59912.524730341771</c:v>
                </c:pt>
                <c:pt idx="727" formatCode="General">
                  <c:v>59135.10462414092</c:v>
                </c:pt>
                <c:pt idx="728" formatCode="General">
                  <c:v>60704.834283319899</c:v>
                </c:pt>
                <c:pt idx="729" formatCode="General">
                  <c:v>62132.953457242344</c:v>
                </c:pt>
                <c:pt idx="730" formatCode="General">
                  <c:v>60865.489967765148</c:v>
                </c:pt>
                <c:pt idx="731" formatCode="General">
                  <c:v>67436.634684159391</c:v>
                </c:pt>
                <c:pt idx="732" formatCode="General">
                  <c:v>66394.249903839751</c:v>
                </c:pt>
                <c:pt idx="733" formatCode="General">
                  <c:v>68135.841963054569</c:v>
                </c:pt>
                <c:pt idx="734" formatCode="General">
                  <c:v>56429.667775935231</c:v>
                </c:pt>
                <c:pt idx="735" formatCode="General">
                  <c:v>55989.3432842072</c:v>
                </c:pt>
                <c:pt idx="736" formatCode="General">
                  <c:v>62888.816086504812</c:v>
                </c:pt>
                <c:pt idx="737" formatCode="General">
                  <c:v>61106.992260092491</c:v>
                </c:pt>
                <c:pt idx="738" formatCode="General">
                  <c:v>59876.4441998517</c:v>
                </c:pt>
                <c:pt idx="739" formatCode="General">
                  <c:v>63877.601764236228</c:v>
                </c:pt>
                <c:pt idx="740" formatCode="General">
                  <c:v>69606.924782848873</c:v>
                </c:pt>
                <c:pt idx="741" formatCode="General">
                  <c:v>63681.777004526324</c:v>
                </c:pt>
                <c:pt idx="742" formatCode="General">
                  <c:v>73616.45026593213</c:v>
                </c:pt>
                <c:pt idx="743" formatCode="General">
                  <c:v>65487.94910432351</c:v>
                </c:pt>
                <c:pt idx="744" formatCode="General">
                  <c:v>63665.631616317638</c:v>
                </c:pt>
                <c:pt idx="745" formatCode="General">
                  <c:v>61883.872585046163</c:v>
                </c:pt>
                <c:pt idx="746" formatCode="General">
                  <c:v>65079.416263862971</c:v>
                </c:pt>
                <c:pt idx="747" formatCode="General">
                  <c:v>61312.408168698115</c:v>
                </c:pt>
                <c:pt idx="748" formatCode="General">
                  <c:v>60433.542139366655</c:v>
                </c:pt>
                <c:pt idx="749" formatCode="General">
                  <c:v>57573.389342564944</c:v>
                </c:pt>
                <c:pt idx="750" formatCode="General">
                  <c:v>58502.797773640748</c:v>
                </c:pt>
                <c:pt idx="751" formatCode="General">
                  <c:v>65734.655394179732</c:v>
                </c:pt>
                <c:pt idx="752" formatCode="General">
                  <c:v>60178.465913126354</c:v>
                </c:pt>
                <c:pt idx="753" formatCode="General">
                  <c:v>65958.798992476673</c:v>
                </c:pt>
                <c:pt idx="754" formatCode="General">
                  <c:v>65702.805176540991</c:v>
                </c:pt>
                <c:pt idx="755" formatCode="General">
                  <c:v>67911.681339267874</c:v>
                </c:pt>
                <c:pt idx="756" formatCode="General">
                  <c:v>68137.306194181219</c:v>
                </c:pt>
                <c:pt idx="757" formatCode="General">
                  <c:v>61746.474993540745</c:v>
                </c:pt>
                <c:pt idx="758" formatCode="General">
                  <c:v>64867.391187401008</c:v>
                </c:pt>
                <c:pt idx="759" formatCode="General">
                  <c:v>64384.460094101843</c:v>
                </c:pt>
                <c:pt idx="760" formatCode="General">
                  <c:v>66346.808154901169</c:v>
                </c:pt>
                <c:pt idx="761" formatCode="General">
                  <c:v>67909.904724977285</c:v>
                </c:pt>
                <c:pt idx="762" formatCode="General">
                  <c:v>56796.882719350353</c:v>
                </c:pt>
                <c:pt idx="763" formatCode="General">
                  <c:v>62153.187386898091</c:v>
                </c:pt>
                <c:pt idx="764" formatCode="General">
                  <c:v>65469.959129946081</c:v>
                </c:pt>
                <c:pt idx="765" formatCode="General">
                  <c:v>61633.366086813199</c:v>
                </c:pt>
                <c:pt idx="766" formatCode="General">
                  <c:v>60508.72174274391</c:v>
                </c:pt>
                <c:pt idx="767" formatCode="General">
                  <c:v>66808.886649957116</c:v>
                </c:pt>
                <c:pt idx="768" formatCode="General">
                  <c:v>65329.84951818407</c:v>
                </c:pt>
                <c:pt idx="769" formatCode="General">
                  <c:v>64009.760622541056</c:v>
                </c:pt>
                <c:pt idx="770" formatCode="General">
                  <c:v>71241.543678353861</c:v>
                </c:pt>
                <c:pt idx="771" formatCode="General">
                  <c:v>66273.746435661044</c:v>
                </c:pt>
                <c:pt idx="772" formatCode="General">
                  <c:v>61645.057035250284</c:v>
                </c:pt>
                <c:pt idx="773" formatCode="General">
                  <c:v>65887.001837404037</c:v>
                </c:pt>
                <c:pt idx="774" formatCode="General">
                  <c:v>65921.701950061819</c:v>
                </c:pt>
                <c:pt idx="775" formatCode="General">
                  <c:v>64921.047774538136</c:v>
                </c:pt>
                <c:pt idx="776" formatCode="General">
                  <c:v>67658.287153988989</c:v>
                </c:pt>
                <c:pt idx="777" formatCode="General">
                  <c:v>65566.309454588452</c:v>
                </c:pt>
                <c:pt idx="778" formatCode="General">
                  <c:v>62112.837249464254</c:v>
                </c:pt>
                <c:pt idx="779" formatCode="General">
                  <c:v>60370.873269878823</c:v>
                </c:pt>
                <c:pt idx="780" formatCode="General">
                  <c:v>65209.161384209219</c:v>
                </c:pt>
                <c:pt idx="781" formatCode="General">
                  <c:v>61540.039868426924</c:v>
                </c:pt>
                <c:pt idx="782" formatCode="General">
                  <c:v>65279.87813337129</c:v>
                </c:pt>
                <c:pt idx="783" formatCode="General">
                  <c:v>65982.518359693626</c:v>
                </c:pt>
                <c:pt idx="784" formatCode="General">
                  <c:v>62448.137562372744</c:v>
                </c:pt>
                <c:pt idx="785" formatCode="General">
                  <c:v>63145.641483262298</c:v>
                </c:pt>
                <c:pt idx="786" formatCode="General">
                  <c:v>69189.907937816897</c:v>
                </c:pt>
                <c:pt idx="787" formatCode="General">
                  <c:v>68108.283747632435</c:v>
                </c:pt>
                <c:pt idx="788" formatCode="General">
                  <c:v>64089.336331133585</c:v>
                </c:pt>
                <c:pt idx="789" formatCode="General">
                  <c:v>62416.40619676753</c:v>
                </c:pt>
                <c:pt idx="790" formatCode="General">
                  <c:v>56888.598587179309</c:v>
                </c:pt>
                <c:pt idx="791" formatCode="General">
                  <c:v>62781.711259162003</c:v>
                </c:pt>
                <c:pt idx="792" formatCode="General">
                  <c:v>67411.531177211684</c:v>
                </c:pt>
                <c:pt idx="793" formatCode="General">
                  <c:v>63033.406868950813</c:v>
                </c:pt>
                <c:pt idx="794" formatCode="General">
                  <c:v>60234.259204546848</c:v>
                </c:pt>
                <c:pt idx="795" formatCode="General">
                  <c:v>62503.218708022134</c:v>
                </c:pt>
                <c:pt idx="796" formatCode="General">
                  <c:v>60652.22371446724</c:v>
                </c:pt>
                <c:pt idx="797" formatCode="General">
                  <c:v>61972.580446234977</c:v>
                </c:pt>
                <c:pt idx="798" formatCode="General">
                  <c:v>65546.957104009911</c:v>
                </c:pt>
                <c:pt idx="799" formatCode="General">
                  <c:v>61958.265285661793</c:v>
                </c:pt>
                <c:pt idx="800" formatCode="General">
                  <c:v>58638.989429741101</c:v>
                </c:pt>
                <c:pt idx="801" formatCode="General">
                  <c:v>63312.598042873986</c:v>
                </c:pt>
                <c:pt idx="802" formatCode="General">
                  <c:v>69616.372858609349</c:v>
                </c:pt>
                <c:pt idx="803" formatCode="General">
                  <c:v>65523.10044705667</c:v>
                </c:pt>
                <c:pt idx="804" formatCode="General">
                  <c:v>64093.471151698752</c:v>
                </c:pt>
                <c:pt idx="805" formatCode="General">
                  <c:v>68865.8476424455</c:v>
                </c:pt>
                <c:pt idx="806" formatCode="General">
                  <c:v>63103.564540958942</c:v>
                </c:pt>
                <c:pt idx="807" formatCode="General">
                  <c:v>62469.920883675572</c:v>
                </c:pt>
                <c:pt idx="808" formatCode="General">
                  <c:v>61479.380741750014</c:v>
                </c:pt>
                <c:pt idx="809" formatCode="General">
                  <c:v>56568.294693427575</c:v>
                </c:pt>
                <c:pt idx="810" formatCode="General">
                  <c:v>54354.221630704385</c:v>
                </c:pt>
                <c:pt idx="811" formatCode="General">
                  <c:v>68078.513067375359</c:v>
                </c:pt>
                <c:pt idx="812" formatCode="General">
                  <c:v>64406.672054260387</c:v>
                </c:pt>
                <c:pt idx="813" formatCode="General">
                  <c:v>58741.392446516402</c:v>
                </c:pt>
                <c:pt idx="814" formatCode="General">
                  <c:v>63811.813633902995</c:v>
                </c:pt>
                <c:pt idx="815" formatCode="General">
                  <c:v>68356.342007193874</c:v>
                </c:pt>
                <c:pt idx="816" formatCode="General">
                  <c:v>62385.249436124614</c:v>
                </c:pt>
                <c:pt idx="817" formatCode="General">
                  <c:v>62672.46320125409</c:v>
                </c:pt>
                <c:pt idx="818" formatCode="General">
                  <c:v>61220.961803116501</c:v>
                </c:pt>
                <c:pt idx="819" formatCode="General">
                  <c:v>56300.966695754425</c:v>
                </c:pt>
                <c:pt idx="820" formatCode="General">
                  <c:v>68595.174867685797</c:v>
                </c:pt>
                <c:pt idx="821" formatCode="General">
                  <c:v>63191.072914159311</c:v>
                </c:pt>
                <c:pt idx="822" formatCode="General">
                  <c:v>61849.429155154758</c:v>
                </c:pt>
                <c:pt idx="823" formatCode="General">
                  <c:v>61560.028434704705</c:v>
                </c:pt>
                <c:pt idx="824" formatCode="General">
                  <c:v>63786.029291701561</c:v>
                </c:pt>
                <c:pt idx="825" formatCode="General">
                  <c:v>65568.882092676402</c:v>
                </c:pt>
                <c:pt idx="826" formatCode="General">
                  <c:v>64091.116781683602</c:v>
                </c:pt>
                <c:pt idx="827" formatCode="General">
                  <c:v>63545.504447230589</c:v>
                </c:pt>
                <c:pt idx="828" formatCode="General">
                  <c:v>62254.214562422603</c:v>
                </c:pt>
                <c:pt idx="829" formatCode="General">
                  <c:v>62689.177075160391</c:v>
                </c:pt>
                <c:pt idx="830" formatCode="General">
                  <c:v>60654.268247156127</c:v>
                </c:pt>
                <c:pt idx="831" formatCode="General">
                  <c:v>63057.220877176878</c:v>
                </c:pt>
                <c:pt idx="832" formatCode="General">
                  <c:v>63876.605080971138</c:v>
                </c:pt>
                <c:pt idx="833" formatCode="General">
                  <c:v>65501.388015977442</c:v>
                </c:pt>
                <c:pt idx="834" formatCode="General">
                  <c:v>61987.468747341016</c:v>
                </c:pt>
                <c:pt idx="835" formatCode="General">
                  <c:v>62026.66044921874</c:v>
                </c:pt>
                <c:pt idx="836" formatCode="General">
                  <c:v>61017.94842589464</c:v>
                </c:pt>
                <c:pt idx="837" formatCode="General">
                  <c:v>67179.173482964354</c:v>
                </c:pt>
                <c:pt idx="838" formatCode="General">
                  <c:v>69339.451337108825</c:v>
                </c:pt>
                <c:pt idx="839" formatCode="General">
                  <c:v>61766.792275300206</c:v>
                </c:pt>
                <c:pt idx="840" formatCode="General">
                  <c:v>66689.733783571341</c:v>
                </c:pt>
                <c:pt idx="841" formatCode="General">
                  <c:v>64782.312472076606</c:v>
                </c:pt>
                <c:pt idx="842" formatCode="General">
                  <c:v>63770.711529955021</c:v>
                </c:pt>
                <c:pt idx="843" formatCode="General">
                  <c:v>64229.91687638274</c:v>
                </c:pt>
                <c:pt idx="844" formatCode="General">
                  <c:v>64121.25713117855</c:v>
                </c:pt>
                <c:pt idx="845" formatCode="General">
                  <c:v>62390.799200772672</c:v>
                </c:pt>
                <c:pt idx="846" formatCode="General">
                  <c:v>62282.139298134593</c:v>
                </c:pt>
                <c:pt idx="847" formatCode="General">
                  <c:v>64758.032343609884</c:v>
                </c:pt>
                <c:pt idx="848" formatCode="General">
                  <c:v>65861.570830711935</c:v>
                </c:pt>
                <c:pt idx="849" formatCode="General">
                  <c:v>71696.438285404889</c:v>
                </c:pt>
                <c:pt idx="850" formatCode="General">
                  <c:v>61155.324152651272</c:v>
                </c:pt>
                <c:pt idx="851" formatCode="General">
                  <c:v>59790.610604979855</c:v>
                </c:pt>
                <c:pt idx="852" formatCode="General">
                  <c:v>67851.139058135333</c:v>
                </c:pt>
                <c:pt idx="853" formatCode="General">
                  <c:v>59361.756323925496</c:v>
                </c:pt>
                <c:pt idx="854" formatCode="General">
                  <c:v>71519.640221921116</c:v>
                </c:pt>
                <c:pt idx="855" formatCode="General">
                  <c:v>66677.911635606491</c:v>
                </c:pt>
                <c:pt idx="856" formatCode="General">
                  <c:v>67734.526781802648</c:v>
                </c:pt>
                <c:pt idx="857" formatCode="General">
                  <c:v>67259.974013277169</c:v>
                </c:pt>
                <c:pt idx="858" formatCode="General">
                  <c:v>67755.98423395952</c:v>
                </c:pt>
                <c:pt idx="859" formatCode="General">
                  <c:v>62569.377253795785</c:v>
                </c:pt>
                <c:pt idx="860" formatCode="General">
                  <c:v>61464.219452592966</c:v>
                </c:pt>
                <c:pt idx="861" formatCode="General">
                  <c:v>61136.003437439329</c:v>
                </c:pt>
                <c:pt idx="862" formatCode="General">
                  <c:v>66846.187589509194</c:v>
                </c:pt>
                <c:pt idx="863" formatCode="General">
                  <c:v>62236.825482876411</c:v>
                </c:pt>
                <c:pt idx="864" formatCode="General">
                  <c:v>59070.068018748192</c:v>
                </c:pt>
                <c:pt idx="865" formatCode="General">
                  <c:v>68080.254797672591</c:v>
                </c:pt>
                <c:pt idx="866" formatCode="General">
                  <c:v>61602.247027982179</c:v>
                </c:pt>
                <c:pt idx="867" formatCode="General">
                  <c:v>62769.003357935668</c:v>
                </c:pt>
                <c:pt idx="868" formatCode="General">
                  <c:v>63076.319924132622</c:v>
                </c:pt>
                <c:pt idx="869" formatCode="General">
                  <c:v>62295.202234530858</c:v>
                </c:pt>
                <c:pt idx="870" formatCode="General">
                  <c:v>62485.768306136379</c:v>
                </c:pt>
                <c:pt idx="871" formatCode="General">
                  <c:v>63848.954154254636</c:v>
                </c:pt>
                <c:pt idx="872" formatCode="General">
                  <c:v>70821.999698078347</c:v>
                </c:pt>
                <c:pt idx="873" formatCode="General">
                  <c:v>67852.386759873494</c:v>
                </c:pt>
                <c:pt idx="874" formatCode="General">
                  <c:v>69271.800908331847</c:v>
                </c:pt>
                <c:pt idx="875" formatCode="General">
                  <c:v>60345.58774426586</c:v>
                </c:pt>
                <c:pt idx="876" formatCode="General">
                  <c:v>67273.154442105908</c:v>
                </c:pt>
                <c:pt idx="877" formatCode="General">
                  <c:v>61020.162078023612</c:v>
                </c:pt>
                <c:pt idx="878" formatCode="General">
                  <c:v>63403.926552217708</c:v>
                </c:pt>
                <c:pt idx="879" formatCode="General">
                  <c:v>61350.072767870639</c:v>
                </c:pt>
                <c:pt idx="880" formatCode="General">
                  <c:v>57383.324652804455</c:v>
                </c:pt>
                <c:pt idx="881" formatCode="General">
                  <c:v>61111.356191582126</c:v>
                </c:pt>
                <c:pt idx="882" formatCode="General">
                  <c:v>63516.793327055057</c:v>
                </c:pt>
                <c:pt idx="883" formatCode="General">
                  <c:v>66132.703776085094</c:v>
                </c:pt>
                <c:pt idx="884" formatCode="General">
                  <c:v>65508.811945060901</c:v>
                </c:pt>
                <c:pt idx="885" formatCode="General">
                  <c:v>61548.773256649794</c:v>
                </c:pt>
                <c:pt idx="886" formatCode="General">
                  <c:v>65558.070757725611</c:v>
                </c:pt>
                <c:pt idx="887" formatCode="General">
                  <c:v>57987.444002014076</c:v>
                </c:pt>
                <c:pt idx="888" formatCode="General">
                  <c:v>60238.357526035012</c:v>
                </c:pt>
                <c:pt idx="889" formatCode="General">
                  <c:v>63875.182111349328</c:v>
                </c:pt>
                <c:pt idx="890" formatCode="General">
                  <c:v>63871.246268579875</c:v>
                </c:pt>
                <c:pt idx="891" formatCode="General">
                  <c:v>62504.251096708344</c:v>
                </c:pt>
                <c:pt idx="892" formatCode="General">
                  <c:v>64270.13933470592</c:v>
                </c:pt>
                <c:pt idx="893" formatCode="General">
                  <c:v>64782.287307933533</c:v>
                </c:pt>
                <c:pt idx="894" formatCode="General">
                  <c:v>58707.623978053882</c:v>
                </c:pt>
                <c:pt idx="895" formatCode="General">
                  <c:v>59314.723766151081</c:v>
                </c:pt>
                <c:pt idx="896" formatCode="General">
                  <c:v>64966.104166256271</c:v>
                </c:pt>
                <c:pt idx="897" formatCode="General">
                  <c:v>66465.624426748283</c:v>
                </c:pt>
                <c:pt idx="898" formatCode="General">
                  <c:v>66300.387289488513</c:v>
                </c:pt>
                <c:pt idx="899" formatCode="General">
                  <c:v>71224.197982008336</c:v>
                </c:pt>
                <c:pt idx="900" formatCode="General">
                  <c:v>68238.92363936521</c:v>
                </c:pt>
                <c:pt idx="901" formatCode="General">
                  <c:v>59042.335796306754</c:v>
                </c:pt>
                <c:pt idx="902" formatCode="General">
                  <c:v>65623.925864005185</c:v>
                </c:pt>
                <c:pt idx="903" formatCode="General">
                  <c:v>64741.529952599078</c:v>
                </c:pt>
                <c:pt idx="904" formatCode="General">
                  <c:v>61807.278934941365</c:v>
                </c:pt>
                <c:pt idx="905" formatCode="General">
                  <c:v>60330.573891996064</c:v>
                </c:pt>
                <c:pt idx="906" formatCode="General">
                  <c:v>56124.505487433271</c:v>
                </c:pt>
                <c:pt idx="907" formatCode="General">
                  <c:v>67063.388654986164</c:v>
                </c:pt>
                <c:pt idx="908" formatCode="General">
                  <c:v>59833.499931906845</c:v>
                </c:pt>
                <c:pt idx="909" formatCode="General">
                  <c:v>62752.887029868107</c:v>
                </c:pt>
                <c:pt idx="910" formatCode="General">
                  <c:v>59155.39412127684</c:v>
                </c:pt>
                <c:pt idx="911" formatCode="General">
                  <c:v>65275.240005551248</c:v>
                </c:pt>
                <c:pt idx="912" formatCode="General">
                  <c:v>69883.396758048446</c:v>
                </c:pt>
                <c:pt idx="913" formatCode="General">
                  <c:v>71436.369654265683</c:v>
                </c:pt>
                <c:pt idx="914" formatCode="General">
                  <c:v>65121.929217283141</c:v>
                </c:pt>
                <c:pt idx="915" formatCode="General">
                  <c:v>66917.128304869591</c:v>
                </c:pt>
                <c:pt idx="916" formatCode="General">
                  <c:v>64984.154870691666</c:v>
                </c:pt>
                <c:pt idx="917" formatCode="General">
                  <c:v>61193.836295275323</c:v>
                </c:pt>
                <c:pt idx="918" formatCode="General">
                  <c:v>63650.827770159616</c:v>
                </c:pt>
                <c:pt idx="919" formatCode="General">
                  <c:v>68585.986076309549</c:v>
                </c:pt>
                <c:pt idx="920" formatCode="General">
                  <c:v>64691.332201422156</c:v>
                </c:pt>
                <c:pt idx="921" formatCode="General">
                  <c:v>68297.160605623751</c:v>
                </c:pt>
                <c:pt idx="922" formatCode="General">
                  <c:v>66321.509043644677</c:v>
                </c:pt>
                <c:pt idx="923" formatCode="General">
                  <c:v>69629.47383970207</c:v>
                </c:pt>
                <c:pt idx="924" formatCode="General">
                  <c:v>59387.310312223606</c:v>
                </c:pt>
                <c:pt idx="925" formatCode="General">
                  <c:v>65274.959787978063</c:v>
                </c:pt>
                <c:pt idx="926" formatCode="General">
                  <c:v>62056.910311916319</c:v>
                </c:pt>
                <c:pt idx="927" formatCode="General">
                  <c:v>70156.287789848473</c:v>
                </c:pt>
                <c:pt idx="928" formatCode="General">
                  <c:v>64263.646992245413</c:v>
                </c:pt>
                <c:pt idx="929" formatCode="General">
                  <c:v>65768.296130025425</c:v>
                </c:pt>
                <c:pt idx="930" formatCode="General">
                  <c:v>65232.478923233313</c:v>
                </c:pt>
                <c:pt idx="931" formatCode="General">
                  <c:v>63089.169334411417</c:v>
                </c:pt>
                <c:pt idx="932" formatCode="General">
                  <c:v>59726.590488079237</c:v>
                </c:pt>
                <c:pt idx="933" formatCode="General">
                  <c:v>62008.076695985823</c:v>
                </c:pt>
                <c:pt idx="934" formatCode="General">
                  <c:v>67326.929437388419</c:v>
                </c:pt>
                <c:pt idx="935" formatCode="General">
                  <c:v>64090.449720100354</c:v>
                </c:pt>
                <c:pt idx="936" formatCode="General">
                  <c:v>70023.237410837857</c:v>
                </c:pt>
                <c:pt idx="937" formatCode="General">
                  <c:v>62930.117324749139</c:v>
                </c:pt>
                <c:pt idx="938" formatCode="General">
                  <c:v>65724.730347050208</c:v>
                </c:pt>
                <c:pt idx="939" formatCode="General">
                  <c:v>62314.395913439133</c:v>
                </c:pt>
                <c:pt idx="940" formatCode="General">
                  <c:v>64008.022594969625</c:v>
                </c:pt>
                <c:pt idx="941" formatCode="General">
                  <c:v>66770.283136753787</c:v>
                </c:pt>
                <c:pt idx="942" formatCode="General">
                  <c:v>68512.056123744725</c:v>
                </c:pt>
                <c:pt idx="943" formatCode="General">
                  <c:v>62447.065656212413</c:v>
                </c:pt>
                <c:pt idx="944" formatCode="General">
                  <c:v>62405.706410810933</c:v>
                </c:pt>
                <c:pt idx="945" formatCode="General">
                  <c:v>60389.695090912966</c:v>
                </c:pt>
                <c:pt idx="946" formatCode="General">
                  <c:v>66418.850360959666</c:v>
                </c:pt>
                <c:pt idx="947" formatCode="General">
                  <c:v>59907.589305886489</c:v>
                </c:pt>
                <c:pt idx="948" formatCode="General">
                  <c:v>60696.292584084149</c:v>
                </c:pt>
                <c:pt idx="949" formatCode="General">
                  <c:v>64286.832840982344</c:v>
                </c:pt>
                <c:pt idx="950" formatCode="General">
                  <c:v>58750.799693239183</c:v>
                </c:pt>
                <c:pt idx="951" formatCode="General">
                  <c:v>58176.637273652457</c:v>
                </c:pt>
                <c:pt idx="952" formatCode="General">
                  <c:v>66466.973854656244</c:v>
                </c:pt>
                <c:pt idx="953" formatCode="General">
                  <c:v>65663.607721855456</c:v>
                </c:pt>
                <c:pt idx="954" formatCode="General">
                  <c:v>61182.257277458513</c:v>
                </c:pt>
                <c:pt idx="955" formatCode="General">
                  <c:v>66414.565366601382</c:v>
                </c:pt>
                <c:pt idx="956" formatCode="General">
                  <c:v>56577.507622759411</c:v>
                </c:pt>
                <c:pt idx="957" formatCode="General">
                  <c:v>61164.574119618352</c:v>
                </c:pt>
                <c:pt idx="958" formatCode="General">
                  <c:v>68598.18353405784</c:v>
                </c:pt>
                <c:pt idx="959" formatCode="General">
                  <c:v>64486.999165801426</c:v>
                </c:pt>
                <c:pt idx="960" formatCode="General">
                  <c:v>61007.992059281343</c:v>
                </c:pt>
                <c:pt idx="961" formatCode="General">
                  <c:v>61954.171348940858</c:v>
                </c:pt>
                <c:pt idx="962" formatCode="General">
                  <c:v>60310.077379860188</c:v>
                </c:pt>
                <c:pt idx="963" formatCode="General">
                  <c:v>66240.615330001063</c:v>
                </c:pt>
                <c:pt idx="964" formatCode="General">
                  <c:v>65196.235910341537</c:v>
                </c:pt>
                <c:pt idx="965" formatCode="General">
                  <c:v>60219.184474954796</c:v>
                </c:pt>
                <c:pt idx="966" formatCode="General">
                  <c:v>66536.123139361545</c:v>
                </c:pt>
                <c:pt idx="967" formatCode="General">
                  <c:v>62972.913093215764</c:v>
                </c:pt>
                <c:pt idx="968" formatCode="General">
                  <c:v>67168.375839100452</c:v>
                </c:pt>
                <c:pt idx="969" formatCode="General">
                  <c:v>68325.148996255331</c:v>
                </c:pt>
                <c:pt idx="970" formatCode="General">
                  <c:v>60637.433566557826</c:v>
                </c:pt>
                <c:pt idx="971" formatCode="General">
                  <c:v>71877.81722287109</c:v>
                </c:pt>
                <c:pt idx="972" formatCode="General">
                  <c:v>62030.177862487377</c:v>
                </c:pt>
                <c:pt idx="973" formatCode="General">
                  <c:v>63435.083601086866</c:v>
                </c:pt>
                <c:pt idx="974" formatCode="General">
                  <c:v>65640.52000240839</c:v>
                </c:pt>
                <c:pt idx="975" formatCode="General">
                  <c:v>61586.398677298777</c:v>
                </c:pt>
                <c:pt idx="976" formatCode="General">
                  <c:v>70344.83205565103</c:v>
                </c:pt>
                <c:pt idx="977" formatCode="General">
                  <c:v>63910.225166101198</c:v>
                </c:pt>
                <c:pt idx="978" formatCode="General">
                  <c:v>60183.383015219275</c:v>
                </c:pt>
                <c:pt idx="979" formatCode="General">
                  <c:v>62218.863538388403</c:v>
                </c:pt>
                <c:pt idx="980" formatCode="General">
                  <c:v>61665.407865017027</c:v>
                </c:pt>
                <c:pt idx="981" formatCode="General">
                  <c:v>60724.639754847842</c:v>
                </c:pt>
                <c:pt idx="982" formatCode="General">
                  <c:v>62121.010273593049</c:v>
                </c:pt>
                <c:pt idx="983" formatCode="General">
                  <c:v>59879.665477742616</c:v>
                </c:pt>
                <c:pt idx="984" formatCode="General">
                  <c:v>56079.05423626944</c:v>
                </c:pt>
                <c:pt idx="985" formatCode="General">
                  <c:v>63151.470941959269</c:v>
                </c:pt>
                <c:pt idx="986" formatCode="General">
                  <c:v>64000.598768497788</c:v>
                </c:pt>
                <c:pt idx="987" formatCode="General">
                  <c:v>63803.521296741434</c:v>
                </c:pt>
                <c:pt idx="988" formatCode="General">
                  <c:v>68350.357160158077</c:v>
                </c:pt>
                <c:pt idx="989" formatCode="General">
                  <c:v>66571.569322097595</c:v>
                </c:pt>
                <c:pt idx="990" formatCode="General">
                  <c:v>59900.593913443299</c:v>
                </c:pt>
                <c:pt idx="991" formatCode="General">
                  <c:v>60382.694887498743</c:v>
                </c:pt>
                <c:pt idx="992" formatCode="General">
                  <c:v>62645.434335639271</c:v>
                </c:pt>
                <c:pt idx="993" formatCode="General">
                  <c:v>59057.863263033869</c:v>
                </c:pt>
                <c:pt idx="994" formatCode="General">
                  <c:v>66662.238343162971</c:v>
                </c:pt>
                <c:pt idx="995" formatCode="General">
                  <c:v>62030.328349347714</c:v>
                </c:pt>
                <c:pt idx="996" formatCode="General">
                  <c:v>63284.202784488254</c:v>
                </c:pt>
                <c:pt idx="997" formatCode="General">
                  <c:v>68562.92799583188</c:v>
                </c:pt>
                <c:pt idx="998" formatCode="General">
                  <c:v>66573.29895416068</c:v>
                </c:pt>
                <c:pt idx="999" formatCode="General">
                  <c:v>60528.209907749828</c:v>
                </c:pt>
                <c:pt idx="1000" formatCode="General">
                  <c:v>62320.497364349168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9C-4AE7-AC14-3C84A9149053}"/>
            </c:ext>
          </c:extLst>
        </c:ser>
        <c:ser>
          <c:idx val="2"/>
          <c:order val="2"/>
          <c:tx>
            <c:v>sin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Parameter!$I$125:$I$1125</c:f>
              <c:numCache>
                <c:formatCode>0.00</c:formatCode>
                <c:ptCount val="1001"/>
                <c:pt idx="0">
                  <c:v>0.59030257065320546</c:v>
                </c:pt>
                <c:pt idx="1">
                  <c:v>1.176947486095709</c:v>
                </c:pt>
                <c:pt idx="2">
                  <c:v>0.22666589957924166</c:v>
                </c:pt>
                <c:pt idx="3">
                  <c:v>0.49766577570707582</c:v>
                </c:pt>
                <c:pt idx="4" formatCode="General">
                  <c:v>0.44104174442811561</c:v>
                </c:pt>
                <c:pt idx="5" formatCode="General">
                  <c:v>0.16242782383186283</c:v>
                </c:pt>
                <c:pt idx="6" formatCode="General">
                  <c:v>0.60803362151252072</c:v>
                </c:pt>
                <c:pt idx="7" formatCode="General">
                  <c:v>1.5251890157924608</c:v>
                </c:pt>
                <c:pt idx="8" formatCode="General">
                  <c:v>0.72606515121666604</c:v>
                </c:pt>
                <c:pt idx="9" formatCode="General">
                  <c:v>0.23686741156665891</c:v>
                </c:pt>
                <c:pt idx="10" formatCode="General">
                  <c:v>0.56234662182003603</c:v>
                </c:pt>
                <c:pt idx="11" formatCode="General">
                  <c:v>0.7420322893948168</c:v>
                </c:pt>
                <c:pt idx="12" formatCode="General">
                  <c:v>1.4031662894102013</c:v>
                </c:pt>
                <c:pt idx="13" formatCode="General">
                  <c:v>0.59247387858909506</c:v>
                </c:pt>
                <c:pt idx="14" formatCode="General">
                  <c:v>0.76738247518890401</c:v>
                </c:pt>
                <c:pt idx="15" formatCode="General">
                  <c:v>0.34748519374868503</c:v>
                </c:pt>
                <c:pt idx="16" formatCode="General">
                  <c:v>0.73136561803357125</c:v>
                </c:pt>
                <c:pt idx="17" formatCode="General">
                  <c:v>0.35644633341772747</c:v>
                </c:pt>
                <c:pt idx="18" formatCode="General">
                  <c:v>0.47792625602809835</c:v>
                </c:pt>
                <c:pt idx="19" formatCode="General">
                  <c:v>0.89615252038227378</c:v>
                </c:pt>
                <c:pt idx="20" formatCode="General">
                  <c:v>0.78889780620629024</c:v>
                </c:pt>
                <c:pt idx="21" formatCode="General">
                  <c:v>1.1092003659487757</c:v>
                </c:pt>
                <c:pt idx="22" formatCode="General">
                  <c:v>0.73722118980973894</c:v>
                </c:pt>
                <c:pt idx="23" formatCode="General">
                  <c:v>0.9311997730106244</c:v>
                </c:pt>
                <c:pt idx="24" formatCode="General">
                  <c:v>0.73380209565474863</c:v>
                </c:pt>
                <c:pt idx="25" formatCode="General">
                  <c:v>0.64540969003646498</c:v>
                </c:pt>
                <c:pt idx="26" formatCode="General">
                  <c:v>0.46735914471606921</c:v>
                </c:pt>
                <c:pt idx="27" formatCode="General">
                  <c:v>0.67296840907032052</c:v>
                </c:pt>
                <c:pt idx="28" formatCode="General">
                  <c:v>1.3153044401151617</c:v>
                </c:pt>
                <c:pt idx="29" formatCode="General">
                  <c:v>0.92874456828954566</c:v>
                </c:pt>
                <c:pt idx="30" formatCode="General">
                  <c:v>0.88173191061391221</c:v>
                </c:pt>
                <c:pt idx="31" formatCode="General">
                  <c:v>0.58347968408265849</c:v>
                </c:pt>
                <c:pt idx="32" formatCode="General">
                  <c:v>0.59134978329813492</c:v>
                </c:pt>
                <c:pt idx="33" formatCode="General">
                  <c:v>0.45110764048603269</c:v>
                </c:pt>
                <c:pt idx="34" formatCode="General">
                  <c:v>0.75792649617375962</c:v>
                </c:pt>
                <c:pt idx="35" formatCode="General">
                  <c:v>0.72639448449604593</c:v>
                </c:pt>
                <c:pt idx="36" formatCode="General">
                  <c:v>0.40451475414844307</c:v>
                </c:pt>
                <c:pt idx="37" formatCode="General">
                  <c:v>0.98109565572047386</c:v>
                </c:pt>
                <c:pt idx="38" formatCode="General">
                  <c:v>0.31122186834086851</c:v>
                </c:pt>
                <c:pt idx="39" formatCode="General">
                  <c:v>0.36799070381607857</c:v>
                </c:pt>
                <c:pt idx="40" formatCode="General">
                  <c:v>0.32834675014516135</c:v>
                </c:pt>
                <c:pt idx="41" formatCode="General">
                  <c:v>1.1629874760231376</c:v>
                </c:pt>
                <c:pt idx="42" formatCode="General">
                  <c:v>0.96735273113885012</c:v>
                </c:pt>
                <c:pt idx="43" formatCode="General">
                  <c:v>0.81967250063041486</c:v>
                </c:pt>
                <c:pt idx="44" formatCode="General">
                  <c:v>1.1890387411021066</c:v>
                </c:pt>
                <c:pt idx="45" formatCode="General">
                  <c:v>0.89695580849265144</c:v>
                </c:pt>
                <c:pt idx="46" formatCode="General">
                  <c:v>0.32595666004998047</c:v>
                </c:pt>
                <c:pt idx="47" formatCode="General">
                  <c:v>0.64165134423931136</c:v>
                </c:pt>
                <c:pt idx="48" formatCode="General">
                  <c:v>0.18718051526703172</c:v>
                </c:pt>
                <c:pt idx="49" formatCode="General">
                  <c:v>0.58286620222765384</c:v>
                </c:pt>
                <c:pt idx="50" formatCode="General">
                  <c:v>0.91497657396458787</c:v>
                </c:pt>
                <c:pt idx="51" formatCode="General">
                  <c:v>1.0805506805088092</c:v>
                </c:pt>
                <c:pt idx="52" formatCode="General">
                  <c:v>0.21727641572352119</c:v>
                </c:pt>
                <c:pt idx="53" formatCode="General">
                  <c:v>0.84835384487498289</c:v>
                </c:pt>
                <c:pt idx="54" formatCode="General">
                  <c:v>1.2365266491026441</c:v>
                </c:pt>
                <c:pt idx="55" formatCode="General">
                  <c:v>1.1128011139137002</c:v>
                </c:pt>
                <c:pt idx="56" formatCode="General">
                  <c:v>0.55128363521893764</c:v>
                </c:pt>
                <c:pt idx="57" formatCode="General">
                  <c:v>1.2488687347816707</c:v>
                </c:pt>
                <c:pt idx="58" formatCode="General">
                  <c:v>1.0156458904462382</c:v>
                </c:pt>
                <c:pt idx="59" formatCode="General">
                  <c:v>0.53351011040410079</c:v>
                </c:pt>
                <c:pt idx="60" formatCode="General">
                  <c:v>0.41781415228082508</c:v>
                </c:pt>
                <c:pt idx="61" formatCode="General">
                  <c:v>0.85383537202653426</c:v>
                </c:pt>
                <c:pt idx="62" formatCode="General">
                  <c:v>0.92931188842868262</c:v>
                </c:pt>
                <c:pt idx="63" formatCode="General">
                  <c:v>0.54846319632308738</c:v>
                </c:pt>
                <c:pt idx="64" formatCode="General">
                  <c:v>0.25384658369657997</c:v>
                </c:pt>
                <c:pt idx="65" formatCode="General">
                  <c:v>0.78894101199499822</c:v>
                </c:pt>
                <c:pt idx="66" formatCode="General">
                  <c:v>0.64149182433944729</c:v>
                </c:pt>
                <c:pt idx="67" formatCode="General">
                  <c:v>0.4599538504523214</c:v>
                </c:pt>
                <c:pt idx="68" formatCode="General">
                  <c:v>0.76128364539665594</c:v>
                </c:pt>
                <c:pt idx="69" formatCode="General">
                  <c:v>0.41767760623723027</c:v>
                </c:pt>
                <c:pt idx="70" formatCode="General">
                  <c:v>1.5068555784895596</c:v>
                </c:pt>
                <c:pt idx="71" formatCode="General">
                  <c:v>0.75007358240310928</c:v>
                </c:pt>
                <c:pt idx="72" formatCode="General">
                  <c:v>0.78007977774604176</c:v>
                </c:pt>
                <c:pt idx="73" formatCode="General">
                  <c:v>0.29654223241086841</c:v>
                </c:pt>
                <c:pt idx="74" formatCode="General">
                  <c:v>0.8855246888778685</c:v>
                </c:pt>
                <c:pt idx="75" formatCode="General">
                  <c:v>0.89984375811296247</c:v>
                </c:pt>
                <c:pt idx="76" formatCode="General">
                  <c:v>0.74795042950952273</c:v>
                </c:pt>
                <c:pt idx="77" formatCode="General">
                  <c:v>0.33237566239913341</c:v>
                </c:pt>
                <c:pt idx="78" formatCode="General">
                  <c:v>0.51282921464494469</c:v>
                </c:pt>
                <c:pt idx="79" formatCode="General">
                  <c:v>0.66278093260252302</c:v>
                </c:pt>
                <c:pt idx="80" formatCode="General">
                  <c:v>0.87010233656588709</c:v>
                </c:pt>
                <c:pt idx="81" formatCode="General">
                  <c:v>1.5833889369609002</c:v>
                </c:pt>
                <c:pt idx="82" formatCode="General">
                  <c:v>1.7127204632355748</c:v>
                </c:pt>
                <c:pt idx="83" formatCode="General">
                  <c:v>0.37541908076737096</c:v>
                </c:pt>
                <c:pt idx="84" formatCode="General">
                  <c:v>0.87468198719496593</c:v>
                </c:pt>
                <c:pt idx="85" formatCode="General">
                  <c:v>0.89929183046850758</c:v>
                </c:pt>
                <c:pt idx="86" formatCode="General">
                  <c:v>0.78252771195708681</c:v>
                </c:pt>
                <c:pt idx="87" formatCode="General">
                  <c:v>0.54974634385160637</c:v>
                </c:pt>
                <c:pt idx="88" formatCode="General">
                  <c:v>0.2813333656900161</c:v>
                </c:pt>
                <c:pt idx="89" formatCode="General">
                  <c:v>0.59500636430899456</c:v>
                </c:pt>
                <c:pt idx="90" formatCode="General">
                  <c:v>0.96913031025410001</c:v>
                </c:pt>
                <c:pt idx="91" formatCode="General">
                  <c:v>0.70174668011500563</c:v>
                </c:pt>
                <c:pt idx="92" formatCode="General">
                  <c:v>0.32939129392045907</c:v>
                </c:pt>
                <c:pt idx="93" formatCode="General">
                  <c:v>0.51250169630566167</c:v>
                </c:pt>
                <c:pt idx="94" formatCode="General">
                  <c:v>0.59161405079389384</c:v>
                </c:pt>
                <c:pt idx="95" formatCode="General">
                  <c:v>8.7919741638628035E-2</c:v>
                </c:pt>
                <c:pt idx="96" formatCode="General">
                  <c:v>1.1023553327377074</c:v>
                </c:pt>
                <c:pt idx="97" formatCode="General">
                  <c:v>0.73433685447904229</c:v>
                </c:pt>
                <c:pt idx="98" formatCode="General">
                  <c:v>0.41057916982401998</c:v>
                </c:pt>
                <c:pt idx="99" formatCode="General">
                  <c:v>0.55101638029400757</c:v>
                </c:pt>
                <c:pt idx="100" formatCode="General">
                  <c:v>0.76298283799329669</c:v>
                </c:pt>
                <c:pt idx="101" formatCode="General">
                  <c:v>0.74811743075384507</c:v>
                </c:pt>
                <c:pt idx="102" formatCode="General">
                  <c:v>0.81427364702621707</c:v>
                </c:pt>
                <c:pt idx="103" formatCode="General">
                  <c:v>1.985168923834739</c:v>
                </c:pt>
                <c:pt idx="104" formatCode="General">
                  <c:v>0.89185114217593142</c:v>
                </c:pt>
                <c:pt idx="105" formatCode="General">
                  <c:v>0.81255525091465808</c:v>
                </c:pt>
                <c:pt idx="106" formatCode="General">
                  <c:v>0.20613618306684012</c:v>
                </c:pt>
                <c:pt idx="107" formatCode="General">
                  <c:v>1.899756544819927</c:v>
                </c:pt>
                <c:pt idx="108" formatCode="General">
                  <c:v>0.57111380974595061</c:v>
                </c:pt>
                <c:pt idx="109" formatCode="General">
                  <c:v>0.64388058569888551</c:v>
                </c:pt>
                <c:pt idx="110" formatCode="General">
                  <c:v>0.50121528941227933</c:v>
                </c:pt>
                <c:pt idx="111" formatCode="General">
                  <c:v>1.2803472049302953</c:v>
                </c:pt>
                <c:pt idx="112" formatCode="General">
                  <c:v>0.34607904257511302</c:v>
                </c:pt>
                <c:pt idx="113" formatCode="General">
                  <c:v>0.66309602067266482</c:v>
                </c:pt>
                <c:pt idx="114" formatCode="General">
                  <c:v>1.0840946461901795</c:v>
                </c:pt>
                <c:pt idx="115" formatCode="General">
                  <c:v>0.42360107624385801</c:v>
                </c:pt>
                <c:pt idx="116" formatCode="General">
                  <c:v>0.43674414296707986</c:v>
                </c:pt>
                <c:pt idx="117" formatCode="General">
                  <c:v>0.80914645108400562</c:v>
                </c:pt>
                <c:pt idx="118" formatCode="General">
                  <c:v>1.255782899081233</c:v>
                </c:pt>
                <c:pt idx="119" formatCode="General">
                  <c:v>0.43130128995793382</c:v>
                </c:pt>
                <c:pt idx="120" formatCode="General">
                  <c:v>1.0792047057014427</c:v>
                </c:pt>
                <c:pt idx="121" formatCode="General">
                  <c:v>0.35163620038752619</c:v>
                </c:pt>
                <c:pt idx="122" formatCode="General">
                  <c:v>0.61289210006345307</c:v>
                </c:pt>
                <c:pt idx="123" formatCode="General">
                  <c:v>1.1383494884288281</c:v>
                </c:pt>
                <c:pt idx="124" formatCode="General">
                  <c:v>0.61803827372648645</c:v>
                </c:pt>
                <c:pt idx="125" formatCode="General">
                  <c:v>1.2625728004603827</c:v>
                </c:pt>
                <c:pt idx="126" formatCode="General">
                  <c:v>0.73626755317127468</c:v>
                </c:pt>
                <c:pt idx="127" formatCode="General">
                  <c:v>0.38252104201504555</c:v>
                </c:pt>
                <c:pt idx="128" formatCode="General">
                  <c:v>0.8858502297500872</c:v>
                </c:pt>
                <c:pt idx="129" formatCode="General">
                  <c:v>0.84720744397190617</c:v>
                </c:pt>
                <c:pt idx="130" formatCode="General">
                  <c:v>0.91393850172575708</c:v>
                </c:pt>
                <c:pt idx="131" formatCode="General">
                  <c:v>0.93524696315130806</c:v>
                </c:pt>
                <c:pt idx="132" formatCode="General">
                  <c:v>0.73353214013197587</c:v>
                </c:pt>
                <c:pt idx="133" formatCode="General">
                  <c:v>0.87661330884355304</c:v>
                </c:pt>
                <c:pt idx="134" formatCode="General">
                  <c:v>0.4519692507857781</c:v>
                </c:pt>
                <c:pt idx="135" formatCode="General">
                  <c:v>0.50469610208435267</c:v>
                </c:pt>
                <c:pt idx="136" formatCode="General">
                  <c:v>0.31731956523182381</c:v>
                </c:pt>
                <c:pt idx="137" formatCode="General">
                  <c:v>0.75587019494161756</c:v>
                </c:pt>
                <c:pt idx="138" formatCode="General">
                  <c:v>0.50524158432641575</c:v>
                </c:pt>
                <c:pt idx="139" formatCode="General">
                  <c:v>1.5360356761241374</c:v>
                </c:pt>
                <c:pt idx="140" formatCode="General">
                  <c:v>0.69860169208102341</c:v>
                </c:pt>
                <c:pt idx="141" formatCode="General">
                  <c:v>1.1195320645861191</c:v>
                </c:pt>
                <c:pt idx="142" formatCode="General">
                  <c:v>1.4185060598150185</c:v>
                </c:pt>
                <c:pt idx="143" formatCode="General">
                  <c:v>1.3889147392333445</c:v>
                </c:pt>
                <c:pt idx="144" formatCode="General">
                  <c:v>1.0237381968767345</c:v>
                </c:pt>
                <c:pt idx="145" formatCode="General">
                  <c:v>0.87633799782934774</c:v>
                </c:pt>
                <c:pt idx="146" formatCode="General">
                  <c:v>0.87931210260413084</c:v>
                </c:pt>
                <c:pt idx="147" formatCode="General">
                  <c:v>0.68069614966967751</c:v>
                </c:pt>
                <c:pt idx="148" formatCode="General">
                  <c:v>1.0297121832863749</c:v>
                </c:pt>
                <c:pt idx="149" formatCode="General">
                  <c:v>1.0819253547551126</c:v>
                </c:pt>
                <c:pt idx="150" formatCode="General">
                  <c:v>0.97761743321049688</c:v>
                </c:pt>
                <c:pt idx="151" formatCode="General">
                  <c:v>1.087527289542074</c:v>
                </c:pt>
                <c:pt idx="152" formatCode="General">
                  <c:v>1.3497764646944679</c:v>
                </c:pt>
                <c:pt idx="153" formatCode="General">
                  <c:v>-0.2037314434031654</c:v>
                </c:pt>
                <c:pt idx="154" formatCode="General">
                  <c:v>0.99255156213527229</c:v>
                </c:pt>
                <c:pt idx="155" formatCode="General">
                  <c:v>0.70394947074972924</c:v>
                </c:pt>
                <c:pt idx="156" formatCode="General">
                  <c:v>0.46960425529193772</c:v>
                </c:pt>
                <c:pt idx="157" formatCode="General">
                  <c:v>1.048926491615225</c:v>
                </c:pt>
                <c:pt idx="158" formatCode="General">
                  <c:v>0.73674874511347577</c:v>
                </c:pt>
                <c:pt idx="159" formatCode="General">
                  <c:v>0.94866685168485809</c:v>
                </c:pt>
                <c:pt idx="160" formatCode="General">
                  <c:v>-0.21286442891415414</c:v>
                </c:pt>
                <c:pt idx="161" formatCode="General">
                  <c:v>0.63748163004855718</c:v>
                </c:pt>
                <c:pt idx="162" formatCode="General">
                  <c:v>1.0667654179345929</c:v>
                </c:pt>
                <c:pt idx="163" formatCode="General">
                  <c:v>0.75477351881290078</c:v>
                </c:pt>
                <c:pt idx="164" formatCode="General">
                  <c:v>0.82353293974414288</c:v>
                </c:pt>
                <c:pt idx="165" formatCode="General">
                  <c:v>0.54117121274630664</c:v>
                </c:pt>
                <c:pt idx="166" formatCode="General">
                  <c:v>0.43039783155635725</c:v>
                </c:pt>
                <c:pt idx="167" formatCode="General">
                  <c:v>0.48703216537205885</c:v>
                </c:pt>
                <c:pt idx="168" formatCode="General">
                  <c:v>1.0477229716666097</c:v>
                </c:pt>
                <c:pt idx="169" formatCode="General">
                  <c:v>1.0160371074203964</c:v>
                </c:pt>
                <c:pt idx="170" formatCode="General">
                  <c:v>0.4587873759472646</c:v>
                </c:pt>
                <c:pt idx="171" formatCode="General">
                  <c:v>0.68766836250899521</c:v>
                </c:pt>
                <c:pt idx="172" formatCode="General">
                  <c:v>1.0679776775196055</c:v>
                </c:pt>
                <c:pt idx="173" formatCode="General">
                  <c:v>1.4189988544150172</c:v>
                </c:pt>
                <c:pt idx="174" formatCode="General">
                  <c:v>0.41615325533984038</c:v>
                </c:pt>
                <c:pt idx="175" formatCode="General">
                  <c:v>0.38532503969420906</c:v>
                </c:pt>
                <c:pt idx="176" formatCode="General">
                  <c:v>0.52854831026800497</c:v>
                </c:pt>
                <c:pt idx="177" formatCode="General">
                  <c:v>6.5350339152063341E-2</c:v>
                </c:pt>
                <c:pt idx="178" formatCode="General">
                  <c:v>0.52347978055144517</c:v>
                </c:pt>
                <c:pt idx="179" formatCode="General">
                  <c:v>0.59263108144016308</c:v>
                </c:pt>
                <c:pt idx="180" formatCode="General">
                  <c:v>0.38152544139387978</c:v>
                </c:pt>
                <c:pt idx="181" formatCode="General">
                  <c:v>0.11145714337242629</c:v>
                </c:pt>
                <c:pt idx="182" formatCode="General">
                  <c:v>0.76650682668130987</c:v>
                </c:pt>
                <c:pt idx="183" formatCode="General">
                  <c:v>1.3121528217955174</c:v>
                </c:pt>
                <c:pt idx="184" formatCode="General">
                  <c:v>0.30387659119375532</c:v>
                </c:pt>
                <c:pt idx="185" formatCode="General">
                  <c:v>0.85715481834308971</c:v>
                </c:pt>
                <c:pt idx="186" formatCode="General">
                  <c:v>0.14083794092376078</c:v>
                </c:pt>
                <c:pt idx="187" formatCode="General">
                  <c:v>0.7489554035853796</c:v>
                </c:pt>
                <c:pt idx="188" formatCode="General">
                  <c:v>0.31186458395842542</c:v>
                </c:pt>
                <c:pt idx="189" formatCode="General">
                  <c:v>0.53101571395954772</c:v>
                </c:pt>
                <c:pt idx="190" formatCode="General">
                  <c:v>0.44646680989927867</c:v>
                </c:pt>
                <c:pt idx="191" formatCode="General">
                  <c:v>0.70819199554573031</c:v>
                </c:pt>
                <c:pt idx="192" formatCode="General">
                  <c:v>0.31728520531732141</c:v>
                </c:pt>
                <c:pt idx="193" formatCode="General">
                  <c:v>8.2418464263935398E-2</c:v>
                </c:pt>
                <c:pt idx="194" formatCode="General">
                  <c:v>0.13637313169116894</c:v>
                </c:pt>
                <c:pt idx="195" formatCode="General">
                  <c:v>0.70626615447772711</c:v>
                </c:pt>
                <c:pt idx="196" formatCode="General">
                  <c:v>0.68072917633470298</c:v>
                </c:pt>
                <c:pt idx="197" formatCode="General">
                  <c:v>0.6625676700835581</c:v>
                </c:pt>
                <c:pt idx="198" formatCode="General">
                  <c:v>1.2067032737373116</c:v>
                </c:pt>
                <c:pt idx="199" formatCode="General">
                  <c:v>0.72544594030811005</c:v>
                </c:pt>
                <c:pt idx="200" formatCode="General">
                  <c:v>0.70681124958128905</c:v>
                </c:pt>
                <c:pt idx="201" formatCode="General">
                  <c:v>0.56090302242702528</c:v>
                </c:pt>
                <c:pt idx="202" formatCode="General">
                  <c:v>0.56220057555129843</c:v>
                </c:pt>
                <c:pt idx="203" formatCode="General">
                  <c:v>1.0507870884497317</c:v>
                </c:pt>
                <c:pt idx="204" formatCode="General">
                  <c:v>0.89586237292025883</c:v>
                </c:pt>
                <c:pt idx="205" formatCode="General">
                  <c:v>0.3946595312943697</c:v>
                </c:pt>
                <c:pt idx="206" formatCode="General">
                  <c:v>0.37494539668536708</c:v>
                </c:pt>
                <c:pt idx="207" formatCode="General">
                  <c:v>0.97524191925487846</c:v>
                </c:pt>
                <c:pt idx="208" formatCode="General">
                  <c:v>2.1200828788529389</c:v>
                </c:pt>
                <c:pt idx="209" formatCode="General">
                  <c:v>0.41474808050205336</c:v>
                </c:pt>
                <c:pt idx="210" formatCode="General">
                  <c:v>0.34872250710482566</c:v>
                </c:pt>
                <c:pt idx="211" formatCode="General">
                  <c:v>0.69251684663143009</c:v>
                </c:pt>
                <c:pt idx="212" formatCode="General">
                  <c:v>0.71200996977662045</c:v>
                </c:pt>
                <c:pt idx="213" formatCode="General">
                  <c:v>0.77962630228145979</c:v>
                </c:pt>
                <c:pt idx="214" formatCode="General">
                  <c:v>0.72983145375069847</c:v>
                </c:pt>
                <c:pt idx="215" formatCode="General">
                  <c:v>0.1152862427503476</c:v>
                </c:pt>
                <c:pt idx="216" formatCode="General">
                  <c:v>1.0121527601770972</c:v>
                </c:pt>
                <c:pt idx="217" formatCode="General">
                  <c:v>0.35475562729105303</c:v>
                </c:pt>
                <c:pt idx="218" formatCode="General">
                  <c:v>0.63678979902585287</c:v>
                </c:pt>
                <c:pt idx="219" formatCode="General">
                  <c:v>0.81321792853266173</c:v>
                </c:pt>
                <c:pt idx="220" formatCode="General">
                  <c:v>0.43404796136762092</c:v>
                </c:pt>
                <c:pt idx="221" formatCode="General">
                  <c:v>0.65292933769936568</c:v>
                </c:pt>
                <c:pt idx="222" formatCode="General">
                  <c:v>0.42602093493422966</c:v>
                </c:pt>
                <c:pt idx="223" formatCode="General">
                  <c:v>0.96221164734619347</c:v>
                </c:pt>
                <c:pt idx="224" formatCode="General">
                  <c:v>0.66826333259980053</c:v>
                </c:pt>
                <c:pt idx="225" formatCode="General">
                  <c:v>7.4474921880700595E-3</c:v>
                </c:pt>
                <c:pt idx="226" formatCode="General">
                  <c:v>0.57885785130366441</c:v>
                </c:pt>
                <c:pt idx="227" formatCode="General">
                  <c:v>0.89666724347923976</c:v>
                </c:pt>
                <c:pt idx="228" formatCode="General">
                  <c:v>0.54615391522497347</c:v>
                </c:pt>
                <c:pt idx="229" formatCode="General">
                  <c:v>0.64970719727011494</c:v>
                </c:pt>
                <c:pt idx="230" formatCode="General">
                  <c:v>0.54830420146763248</c:v>
                </c:pt>
                <c:pt idx="231" formatCode="General">
                  <c:v>0.55251752685587574</c:v>
                </c:pt>
                <c:pt idx="232" formatCode="General">
                  <c:v>0.73554666942480429</c:v>
                </c:pt>
                <c:pt idx="233" formatCode="General">
                  <c:v>0.82711974805291677</c:v>
                </c:pt>
                <c:pt idx="234" formatCode="General">
                  <c:v>0.61628953581961565</c:v>
                </c:pt>
                <c:pt idx="235" formatCode="General">
                  <c:v>0.51341610218289213</c:v>
                </c:pt>
                <c:pt idx="236" formatCode="General">
                  <c:v>0.32549401798770361</c:v>
                </c:pt>
                <c:pt idx="237" formatCode="General">
                  <c:v>0.6280982981592973</c:v>
                </c:pt>
                <c:pt idx="238" formatCode="General">
                  <c:v>0.81890417514350533</c:v>
                </c:pt>
                <c:pt idx="239" formatCode="General">
                  <c:v>0.45037488794370717</c:v>
                </c:pt>
                <c:pt idx="240" formatCode="General">
                  <c:v>0.62583080029920046</c:v>
                </c:pt>
                <c:pt idx="241" formatCode="General">
                  <c:v>0.89478309687369961</c:v>
                </c:pt>
                <c:pt idx="242" formatCode="General">
                  <c:v>0.43252472258202246</c:v>
                </c:pt>
                <c:pt idx="243" formatCode="General">
                  <c:v>0.88073863626928528</c:v>
                </c:pt>
                <c:pt idx="244" formatCode="General">
                  <c:v>0.83593325359167225</c:v>
                </c:pt>
                <c:pt idx="245" formatCode="General">
                  <c:v>0.76554164649358847</c:v>
                </c:pt>
                <c:pt idx="246" formatCode="General">
                  <c:v>0.23910553516237243</c:v>
                </c:pt>
                <c:pt idx="247" formatCode="General">
                  <c:v>0.35707899276841637</c:v>
                </c:pt>
                <c:pt idx="248" formatCode="General">
                  <c:v>0.36973923695093114</c:v>
                </c:pt>
                <c:pt idx="249" formatCode="General">
                  <c:v>0.80390229648811373</c:v>
                </c:pt>
                <c:pt idx="250" formatCode="General">
                  <c:v>1.2431410926780022</c:v>
                </c:pt>
                <c:pt idx="251" formatCode="General">
                  <c:v>1.3298039329228684</c:v>
                </c:pt>
                <c:pt idx="252" formatCode="General">
                  <c:v>0.63547914816432594</c:v>
                </c:pt>
                <c:pt idx="253" formatCode="General">
                  <c:v>0.58718218806175315</c:v>
                </c:pt>
                <c:pt idx="254" formatCode="General">
                  <c:v>0.40638506551267928</c:v>
                </c:pt>
                <c:pt idx="255" formatCode="General">
                  <c:v>0.85446833854438831</c:v>
                </c:pt>
                <c:pt idx="256" formatCode="General">
                  <c:v>0.30903251213709271</c:v>
                </c:pt>
                <c:pt idx="257" formatCode="General">
                  <c:v>0.26156210288570436</c:v>
                </c:pt>
                <c:pt idx="258" formatCode="General">
                  <c:v>0.9685108083627374</c:v>
                </c:pt>
                <c:pt idx="259" formatCode="General">
                  <c:v>0.22713361162415757</c:v>
                </c:pt>
                <c:pt idx="260" formatCode="General">
                  <c:v>0.42833907884018263</c:v>
                </c:pt>
                <c:pt idx="261" formatCode="General">
                  <c:v>0.47182027480214073</c:v>
                </c:pt>
                <c:pt idx="262" formatCode="General">
                  <c:v>0.70998476846295255</c:v>
                </c:pt>
                <c:pt idx="263" formatCode="General">
                  <c:v>1.6138987134180482</c:v>
                </c:pt>
                <c:pt idx="264" formatCode="General">
                  <c:v>0.3946943603364178</c:v>
                </c:pt>
                <c:pt idx="265" formatCode="General">
                  <c:v>0.77095790198105552</c:v>
                </c:pt>
                <c:pt idx="266" formatCode="General">
                  <c:v>0.72838960563929189</c:v>
                </c:pt>
                <c:pt idx="267" formatCode="General">
                  <c:v>0.3448352410594635</c:v>
                </c:pt>
                <c:pt idx="268" formatCode="General">
                  <c:v>0.58084846255349531</c:v>
                </c:pt>
                <c:pt idx="269" formatCode="General">
                  <c:v>0.65178597461156773</c:v>
                </c:pt>
                <c:pt idx="270" formatCode="General">
                  <c:v>0.50193599113654963</c:v>
                </c:pt>
                <c:pt idx="271" formatCode="General">
                  <c:v>0.40409409491747972</c:v>
                </c:pt>
                <c:pt idx="272" formatCode="General">
                  <c:v>0.29056570092250267</c:v>
                </c:pt>
                <c:pt idx="273" formatCode="General">
                  <c:v>1.2379246182834249</c:v>
                </c:pt>
                <c:pt idx="274" formatCode="General">
                  <c:v>0.93097300218172552</c:v>
                </c:pt>
                <c:pt idx="275" formatCode="General">
                  <c:v>0.35658608618602305</c:v>
                </c:pt>
                <c:pt idx="276" formatCode="General">
                  <c:v>0.64841540527230146</c:v>
                </c:pt>
                <c:pt idx="277" formatCode="General">
                  <c:v>0.88439696762585607</c:v>
                </c:pt>
                <c:pt idx="278" formatCode="General">
                  <c:v>0.24475653024084365</c:v>
                </c:pt>
                <c:pt idx="279" formatCode="General">
                  <c:v>1.032534879811462</c:v>
                </c:pt>
                <c:pt idx="280" formatCode="General">
                  <c:v>1.2361326758013536</c:v>
                </c:pt>
                <c:pt idx="281" formatCode="General">
                  <c:v>0.96783253016632154</c:v>
                </c:pt>
                <c:pt idx="282" formatCode="General">
                  <c:v>0.20407250800442456</c:v>
                </c:pt>
                <c:pt idx="283" formatCode="General">
                  <c:v>0.85889177672252237</c:v>
                </c:pt>
                <c:pt idx="284" formatCode="General">
                  <c:v>0.59249956475591681</c:v>
                </c:pt>
                <c:pt idx="285" formatCode="General">
                  <c:v>1.0357241086705244</c:v>
                </c:pt>
                <c:pt idx="286" formatCode="General">
                  <c:v>1.1285226328837177</c:v>
                </c:pt>
                <c:pt idx="287" formatCode="General">
                  <c:v>0.51922676857488703</c:v>
                </c:pt>
                <c:pt idx="288" formatCode="General">
                  <c:v>0.75784520236803288</c:v>
                </c:pt>
                <c:pt idx="289" formatCode="General">
                  <c:v>0.39893218980102951</c:v>
                </c:pt>
                <c:pt idx="290" formatCode="General">
                  <c:v>0.72775804861654225</c:v>
                </c:pt>
                <c:pt idx="291" formatCode="General">
                  <c:v>0.78293135747582931</c:v>
                </c:pt>
                <c:pt idx="292" formatCode="General">
                  <c:v>0.76333287981676157</c:v>
                </c:pt>
                <c:pt idx="293" formatCode="General">
                  <c:v>0.36096396186691415</c:v>
                </c:pt>
                <c:pt idx="294" formatCode="General">
                  <c:v>1.4832005636152359</c:v>
                </c:pt>
                <c:pt idx="295" formatCode="General">
                  <c:v>0.33754206202508463</c:v>
                </c:pt>
                <c:pt idx="296" formatCode="General">
                  <c:v>0.47642954395353865</c:v>
                </c:pt>
                <c:pt idx="297" formatCode="General">
                  <c:v>0.27089467557803482</c:v>
                </c:pt>
                <c:pt idx="298" formatCode="General">
                  <c:v>1.3486804892964703</c:v>
                </c:pt>
                <c:pt idx="299" formatCode="General">
                  <c:v>0.96758994724780334</c:v>
                </c:pt>
                <c:pt idx="300" formatCode="General">
                  <c:v>0.60401022828444839</c:v>
                </c:pt>
                <c:pt idx="301" formatCode="General">
                  <c:v>0.79636880112975539</c:v>
                </c:pt>
                <c:pt idx="302" formatCode="General">
                  <c:v>0.38187866122409209</c:v>
                </c:pt>
                <c:pt idx="303" formatCode="General">
                  <c:v>0.96003032620095918</c:v>
                </c:pt>
                <c:pt idx="304" formatCode="General">
                  <c:v>0.47354767072332182</c:v>
                </c:pt>
                <c:pt idx="305" formatCode="General">
                  <c:v>0.66203630777231348</c:v>
                </c:pt>
                <c:pt idx="306" formatCode="General">
                  <c:v>0.28821741290919722</c:v>
                </c:pt>
                <c:pt idx="307" formatCode="General">
                  <c:v>0.75213376271881183</c:v>
                </c:pt>
                <c:pt idx="308" formatCode="General">
                  <c:v>0.48650209126374788</c:v>
                </c:pt>
                <c:pt idx="309" formatCode="General">
                  <c:v>0.79001835561207323</c:v>
                </c:pt>
                <c:pt idx="310" formatCode="General">
                  <c:v>0.50786509978451067</c:v>
                </c:pt>
                <c:pt idx="311" formatCode="General">
                  <c:v>0.42549727038430907</c:v>
                </c:pt>
                <c:pt idx="312" formatCode="General">
                  <c:v>0.49618973195945881</c:v>
                </c:pt>
                <c:pt idx="313" formatCode="General">
                  <c:v>0.92053601107724137</c:v>
                </c:pt>
                <c:pt idx="314" formatCode="General">
                  <c:v>1.0696551011120012</c:v>
                </c:pt>
                <c:pt idx="315" formatCode="General">
                  <c:v>1.505153988146086</c:v>
                </c:pt>
                <c:pt idx="316" formatCode="General">
                  <c:v>0.49789638745246267</c:v>
                </c:pt>
                <c:pt idx="317" formatCode="General">
                  <c:v>0.80506136250881366</c:v>
                </c:pt>
                <c:pt idx="318" formatCode="General">
                  <c:v>0.85454283776886752</c:v>
                </c:pt>
                <c:pt idx="319" formatCode="General">
                  <c:v>5.037283938771564E-3</c:v>
                </c:pt>
                <c:pt idx="320" formatCode="General">
                  <c:v>0.77456721351417079</c:v>
                </c:pt>
                <c:pt idx="321" formatCode="General">
                  <c:v>1.0577859260728846</c:v>
                </c:pt>
                <c:pt idx="322" formatCode="General">
                  <c:v>0.95634786332966093</c:v>
                </c:pt>
                <c:pt idx="323" formatCode="General">
                  <c:v>0.32006087830839869</c:v>
                </c:pt>
                <c:pt idx="324" formatCode="General">
                  <c:v>0.54486160750651391</c:v>
                </c:pt>
                <c:pt idx="325" formatCode="General">
                  <c:v>1.3313627176179046</c:v>
                </c:pt>
                <c:pt idx="326" formatCode="General">
                  <c:v>0.60794622229893258</c:v>
                </c:pt>
                <c:pt idx="327" formatCode="General">
                  <c:v>1.387626442004636</c:v>
                </c:pt>
                <c:pt idx="328" formatCode="General">
                  <c:v>0.95369440193908517</c:v>
                </c:pt>
                <c:pt idx="329" formatCode="General">
                  <c:v>0.69307636223748426</c:v>
                </c:pt>
                <c:pt idx="330" formatCode="General">
                  <c:v>0.26773283606157694</c:v>
                </c:pt>
                <c:pt idx="331" formatCode="General">
                  <c:v>0.84183471800906073</c:v>
                </c:pt>
                <c:pt idx="332" formatCode="General">
                  <c:v>0.41761016093469672</c:v>
                </c:pt>
                <c:pt idx="333" formatCode="General">
                  <c:v>0.4962764022942141</c:v>
                </c:pt>
                <c:pt idx="334" formatCode="General">
                  <c:v>0.9891836940820955</c:v>
                </c:pt>
                <c:pt idx="335" formatCode="General">
                  <c:v>1.2621340759198745</c:v>
                </c:pt>
                <c:pt idx="336" formatCode="General">
                  <c:v>1.0017410144611976</c:v>
                </c:pt>
                <c:pt idx="337" formatCode="General">
                  <c:v>0.80435802324537553</c:v>
                </c:pt>
                <c:pt idx="338" formatCode="General">
                  <c:v>-1.8350710688286753E-2</c:v>
                </c:pt>
                <c:pt idx="339" formatCode="General">
                  <c:v>0.82574645700640992</c:v>
                </c:pt>
                <c:pt idx="340" formatCode="General">
                  <c:v>0.17092742627084068</c:v>
                </c:pt>
                <c:pt idx="341" formatCode="General">
                  <c:v>0.98559977319143444</c:v>
                </c:pt>
                <c:pt idx="342" formatCode="General">
                  <c:v>0.26494778163191235</c:v>
                </c:pt>
                <c:pt idx="343" formatCode="General">
                  <c:v>0.8185855603290364</c:v>
                </c:pt>
                <c:pt idx="344" formatCode="General">
                  <c:v>2.3957683807758876</c:v>
                </c:pt>
                <c:pt idx="345" formatCode="General">
                  <c:v>0.27820993447769782</c:v>
                </c:pt>
                <c:pt idx="346" formatCode="General">
                  <c:v>0.69937190013843253</c:v>
                </c:pt>
                <c:pt idx="347" formatCode="General">
                  <c:v>0.55817869299704981</c:v>
                </c:pt>
                <c:pt idx="348" formatCode="General">
                  <c:v>0.57159445875467618</c:v>
                </c:pt>
                <c:pt idx="349" formatCode="General">
                  <c:v>0.33914587353300518</c:v>
                </c:pt>
                <c:pt idx="350" formatCode="General">
                  <c:v>0.43550998331340462</c:v>
                </c:pt>
                <c:pt idx="351" formatCode="General">
                  <c:v>-3.6026080254634385E-2</c:v>
                </c:pt>
                <c:pt idx="352" formatCode="General">
                  <c:v>0.55730123589107761</c:v>
                </c:pt>
                <c:pt idx="353" formatCode="General">
                  <c:v>0.45002899546853015</c:v>
                </c:pt>
                <c:pt idx="354" formatCode="General">
                  <c:v>0.80305615107778505</c:v>
                </c:pt>
                <c:pt idx="355" formatCode="General">
                  <c:v>0.58536970556073054</c:v>
                </c:pt>
                <c:pt idx="356" formatCode="General">
                  <c:v>1.388697188738484</c:v>
                </c:pt>
                <c:pt idx="357" formatCode="General">
                  <c:v>0.46779547552999512</c:v>
                </c:pt>
                <c:pt idx="358" formatCode="General">
                  <c:v>0.83028268114850445</c:v>
                </c:pt>
                <c:pt idx="359" formatCode="General">
                  <c:v>0.29693907637666661</c:v>
                </c:pt>
                <c:pt idx="360" formatCode="General">
                  <c:v>0.65704365885150096</c:v>
                </c:pt>
                <c:pt idx="361" formatCode="General">
                  <c:v>0.10827450105433956</c:v>
                </c:pt>
                <c:pt idx="362" formatCode="General">
                  <c:v>0.78305872707970225</c:v>
                </c:pt>
                <c:pt idx="363" formatCode="General">
                  <c:v>0.88917048975823154</c:v>
                </c:pt>
                <c:pt idx="364" formatCode="General">
                  <c:v>0.60399403448062283</c:v>
                </c:pt>
                <c:pt idx="365" formatCode="General">
                  <c:v>0.72007530677866183</c:v>
                </c:pt>
                <c:pt idx="366" formatCode="General">
                  <c:v>0.91100730663359453</c:v>
                </c:pt>
                <c:pt idx="367" formatCode="General">
                  <c:v>0.62480957024876227</c:v>
                </c:pt>
                <c:pt idx="368" formatCode="General">
                  <c:v>0.97411234495499743</c:v>
                </c:pt>
                <c:pt idx="369" formatCode="General">
                  <c:v>0.52728062928611041</c:v>
                </c:pt>
                <c:pt idx="370" formatCode="General">
                  <c:v>0.51600613996329125</c:v>
                </c:pt>
                <c:pt idx="371" formatCode="General">
                  <c:v>0.87638859088979248</c:v>
                </c:pt>
                <c:pt idx="372" formatCode="General">
                  <c:v>0.60041134155367959</c:v>
                </c:pt>
                <c:pt idx="373" formatCode="General">
                  <c:v>0.69306815480788853</c:v>
                </c:pt>
                <c:pt idx="374" formatCode="General">
                  <c:v>0.3552883161178616</c:v>
                </c:pt>
                <c:pt idx="375" formatCode="General">
                  <c:v>1.352810085145808</c:v>
                </c:pt>
                <c:pt idx="376" formatCode="General">
                  <c:v>0.27874965304832877</c:v>
                </c:pt>
                <c:pt idx="377" formatCode="General">
                  <c:v>0.31845270303088369</c:v>
                </c:pt>
                <c:pt idx="378" formatCode="General">
                  <c:v>0.79848847568789338</c:v>
                </c:pt>
                <c:pt idx="379" formatCode="General">
                  <c:v>0.19121895559533253</c:v>
                </c:pt>
                <c:pt idx="380" formatCode="General">
                  <c:v>0.3893665359437104</c:v>
                </c:pt>
                <c:pt idx="381" formatCode="General">
                  <c:v>1.0150062205249519</c:v>
                </c:pt>
                <c:pt idx="382" formatCode="General">
                  <c:v>0.5922832158279423</c:v>
                </c:pt>
                <c:pt idx="383" formatCode="General">
                  <c:v>0.90940157298686708</c:v>
                </c:pt>
                <c:pt idx="384" formatCode="General">
                  <c:v>0.47186330589526682</c:v>
                </c:pt>
                <c:pt idx="385" formatCode="General">
                  <c:v>0.72826547577438439</c:v>
                </c:pt>
                <c:pt idx="386" formatCode="General">
                  <c:v>0.81042410511808183</c:v>
                </c:pt>
                <c:pt idx="387" formatCode="General">
                  <c:v>0.76451733164239721</c:v>
                </c:pt>
                <c:pt idx="388" formatCode="General">
                  <c:v>0.40004930949099538</c:v>
                </c:pt>
                <c:pt idx="389" formatCode="General">
                  <c:v>0.56386012911370265</c:v>
                </c:pt>
                <c:pt idx="390" formatCode="General">
                  <c:v>0.8941958465334352</c:v>
                </c:pt>
                <c:pt idx="391" formatCode="General">
                  <c:v>0.84191535797911443</c:v>
                </c:pt>
                <c:pt idx="392" formatCode="General">
                  <c:v>0.38319499846586047</c:v>
                </c:pt>
                <c:pt idx="393" formatCode="General">
                  <c:v>0.61038225571416072</c:v>
                </c:pt>
                <c:pt idx="394" formatCode="General">
                  <c:v>0.4137015363911003</c:v>
                </c:pt>
                <c:pt idx="395" formatCode="General">
                  <c:v>1.0074254057260859</c:v>
                </c:pt>
                <c:pt idx="396" formatCode="General">
                  <c:v>0.68361763233699879</c:v>
                </c:pt>
                <c:pt idx="397" formatCode="General">
                  <c:v>0.59221363245840597</c:v>
                </c:pt>
                <c:pt idx="398" formatCode="General">
                  <c:v>0.620586159125047</c:v>
                </c:pt>
                <c:pt idx="399" formatCode="General">
                  <c:v>0.37293558736303634</c:v>
                </c:pt>
                <c:pt idx="400" formatCode="General">
                  <c:v>0.28082242145465508</c:v>
                </c:pt>
                <c:pt idx="401" formatCode="General">
                  <c:v>0.26326029411844076</c:v>
                </c:pt>
                <c:pt idx="402" formatCode="General">
                  <c:v>1.0408948305937948</c:v>
                </c:pt>
                <c:pt idx="403" formatCode="General">
                  <c:v>0.60178870807925011</c:v>
                </c:pt>
                <c:pt idx="404" formatCode="General">
                  <c:v>-9.6081076702145829E-2</c:v>
                </c:pt>
                <c:pt idx="405" formatCode="General">
                  <c:v>0.32435394749928115</c:v>
                </c:pt>
                <c:pt idx="406" formatCode="General">
                  <c:v>0.41856966646082472</c:v>
                </c:pt>
                <c:pt idx="407" formatCode="General">
                  <c:v>0.86618821964818804</c:v>
                </c:pt>
                <c:pt idx="408" formatCode="General">
                  <c:v>0.39752046000300911</c:v>
                </c:pt>
                <c:pt idx="409" formatCode="General">
                  <c:v>0.80354232872688902</c:v>
                </c:pt>
                <c:pt idx="410" formatCode="General">
                  <c:v>0.13631334843738085</c:v>
                </c:pt>
                <c:pt idx="411" formatCode="General">
                  <c:v>0.63325589413293848</c:v>
                </c:pt>
                <c:pt idx="412" formatCode="General">
                  <c:v>1.0482741438630905</c:v>
                </c:pt>
                <c:pt idx="413" formatCode="General">
                  <c:v>8.6013343943721621E-2</c:v>
                </c:pt>
                <c:pt idx="414" formatCode="General">
                  <c:v>0.56509318077368187</c:v>
                </c:pt>
                <c:pt idx="415" formatCode="General">
                  <c:v>0.97184634875289944</c:v>
                </c:pt>
                <c:pt idx="416" formatCode="General">
                  <c:v>1.3798436431224121</c:v>
                </c:pt>
                <c:pt idx="417" formatCode="General">
                  <c:v>0.63222239409981218</c:v>
                </c:pt>
                <c:pt idx="418" formatCode="General">
                  <c:v>0.40265077339401456</c:v>
                </c:pt>
                <c:pt idx="419" formatCode="General">
                  <c:v>0.42217620157103686</c:v>
                </c:pt>
                <c:pt idx="420" formatCode="General">
                  <c:v>0.98440978652607136</c:v>
                </c:pt>
                <c:pt idx="421" formatCode="General">
                  <c:v>0.31962585430850665</c:v>
                </c:pt>
                <c:pt idx="422" formatCode="General">
                  <c:v>0.6210220026837473</c:v>
                </c:pt>
                <c:pt idx="423" formatCode="General">
                  <c:v>0.31570179456232705</c:v>
                </c:pt>
                <c:pt idx="424" formatCode="General">
                  <c:v>0.62006855264064287</c:v>
                </c:pt>
                <c:pt idx="425" formatCode="General">
                  <c:v>0.48494668759760251</c:v>
                </c:pt>
                <c:pt idx="426" formatCode="General">
                  <c:v>0.50238846156096073</c:v>
                </c:pt>
                <c:pt idx="427" formatCode="General">
                  <c:v>0.6312687467730842</c:v>
                </c:pt>
                <c:pt idx="428" formatCode="General">
                  <c:v>0.59257048391746903</c:v>
                </c:pt>
                <c:pt idx="429" formatCode="General">
                  <c:v>0.66450444037375389</c:v>
                </c:pt>
                <c:pt idx="430" formatCode="General">
                  <c:v>1.0593069153948786</c:v>
                </c:pt>
                <c:pt idx="431" formatCode="General">
                  <c:v>0.58690924123527843</c:v>
                </c:pt>
                <c:pt idx="432" formatCode="General">
                  <c:v>0.92269455931804945</c:v>
                </c:pt>
                <c:pt idx="433" formatCode="General">
                  <c:v>0.68383416001642572</c:v>
                </c:pt>
                <c:pt idx="434" formatCode="General">
                  <c:v>0.86426300619323326</c:v>
                </c:pt>
                <c:pt idx="435" formatCode="General">
                  <c:v>0.87527876976387131</c:v>
                </c:pt>
                <c:pt idx="436" formatCode="General">
                  <c:v>0.39696904177196823</c:v>
                </c:pt>
                <c:pt idx="437" formatCode="General">
                  <c:v>0.45365018354325692</c:v>
                </c:pt>
                <c:pt idx="438" formatCode="General">
                  <c:v>0.55665864647304075</c:v>
                </c:pt>
                <c:pt idx="439" formatCode="General">
                  <c:v>0.79756233343770488</c:v>
                </c:pt>
                <c:pt idx="440" formatCode="General">
                  <c:v>0.19415959375444669</c:v>
                </c:pt>
                <c:pt idx="441" formatCode="General">
                  <c:v>1.0987257854822425</c:v>
                </c:pt>
                <c:pt idx="442" formatCode="General">
                  <c:v>0.85872266974998224</c:v>
                </c:pt>
                <c:pt idx="443" formatCode="General">
                  <c:v>0.38453039948539891</c:v>
                </c:pt>
                <c:pt idx="444" formatCode="General">
                  <c:v>1.9197668944396402</c:v>
                </c:pt>
                <c:pt idx="445" formatCode="General">
                  <c:v>0.9248355081828068</c:v>
                </c:pt>
                <c:pt idx="446" formatCode="General">
                  <c:v>0.29137586910984448</c:v>
                </c:pt>
                <c:pt idx="447" formatCode="General">
                  <c:v>0.59067259558017471</c:v>
                </c:pt>
                <c:pt idx="448" formatCode="General">
                  <c:v>0.70393854679200818</c:v>
                </c:pt>
                <c:pt idx="449" formatCode="General">
                  <c:v>0.98783317677811455</c:v>
                </c:pt>
                <c:pt idx="450" formatCode="General">
                  <c:v>0.76876736948839763</c:v>
                </c:pt>
                <c:pt idx="451" formatCode="General">
                  <c:v>0.81863161915153726</c:v>
                </c:pt>
                <c:pt idx="452" formatCode="General">
                  <c:v>1.8927690291876229</c:v>
                </c:pt>
                <c:pt idx="453" formatCode="General">
                  <c:v>0.99327396710052107</c:v>
                </c:pt>
                <c:pt idx="454" formatCode="General">
                  <c:v>0.62218166077092696</c:v>
                </c:pt>
                <c:pt idx="455" formatCode="General">
                  <c:v>0.59176989221087783</c:v>
                </c:pt>
                <c:pt idx="456" formatCode="General">
                  <c:v>0.92085152395667969</c:v>
                </c:pt>
                <c:pt idx="457" formatCode="General">
                  <c:v>0.48352548103457749</c:v>
                </c:pt>
                <c:pt idx="458" formatCode="General">
                  <c:v>0.57823443381277606</c:v>
                </c:pt>
                <c:pt idx="459" formatCode="General">
                  <c:v>1.4484135514792746</c:v>
                </c:pt>
                <c:pt idx="460" formatCode="General">
                  <c:v>0.42582651718406772</c:v>
                </c:pt>
                <c:pt idx="461" formatCode="General">
                  <c:v>1.1349606193670074</c:v>
                </c:pt>
                <c:pt idx="462" formatCode="General">
                  <c:v>0.52757470697937314</c:v>
                </c:pt>
                <c:pt idx="463" formatCode="General">
                  <c:v>0.72283232048107682</c:v>
                </c:pt>
                <c:pt idx="464" formatCode="General">
                  <c:v>0.41741560523907895</c:v>
                </c:pt>
                <c:pt idx="465" formatCode="General">
                  <c:v>0.26878883301501211</c:v>
                </c:pt>
                <c:pt idx="466" formatCode="General">
                  <c:v>0.6017074277271196</c:v>
                </c:pt>
                <c:pt idx="467" formatCode="General">
                  <c:v>0.97484912398188006</c:v>
                </c:pt>
                <c:pt idx="468" formatCode="General">
                  <c:v>1.159984854359541</c:v>
                </c:pt>
                <c:pt idx="469" formatCode="General">
                  <c:v>0.6626505853541671</c:v>
                </c:pt>
                <c:pt idx="470" formatCode="General">
                  <c:v>0.82477819592994261</c:v>
                </c:pt>
                <c:pt idx="471" formatCode="General">
                  <c:v>1.1678102569287234</c:v>
                </c:pt>
                <c:pt idx="472" formatCode="General">
                  <c:v>0.71656132098273839</c:v>
                </c:pt>
                <c:pt idx="473" formatCode="General">
                  <c:v>0.73916276403963188</c:v>
                </c:pt>
                <c:pt idx="474" formatCode="General">
                  <c:v>0.31861828137152925</c:v>
                </c:pt>
                <c:pt idx="475" formatCode="General">
                  <c:v>1.0948613059610617</c:v>
                </c:pt>
                <c:pt idx="476" formatCode="General">
                  <c:v>0.22838639711259179</c:v>
                </c:pt>
                <c:pt idx="477" formatCode="General">
                  <c:v>0.54163652048583111</c:v>
                </c:pt>
                <c:pt idx="478" formatCode="General">
                  <c:v>0.79928251035561615</c:v>
                </c:pt>
                <c:pt idx="479" formatCode="General">
                  <c:v>0.63359267443485223</c:v>
                </c:pt>
                <c:pt idx="480" formatCode="General">
                  <c:v>1.0057756298352585</c:v>
                </c:pt>
                <c:pt idx="481" formatCode="General">
                  <c:v>0.57906709959234504</c:v>
                </c:pt>
                <c:pt idx="482" formatCode="General">
                  <c:v>0.44360862788452704</c:v>
                </c:pt>
                <c:pt idx="483" formatCode="General">
                  <c:v>1.2102583800757589</c:v>
                </c:pt>
                <c:pt idx="484" formatCode="General">
                  <c:v>0.60647422707002652</c:v>
                </c:pt>
                <c:pt idx="485" formatCode="General">
                  <c:v>0.36948760167432693</c:v>
                </c:pt>
                <c:pt idx="486" formatCode="General">
                  <c:v>0.49619350425998254</c:v>
                </c:pt>
                <c:pt idx="487" formatCode="General">
                  <c:v>0.70031556409079154</c:v>
                </c:pt>
                <c:pt idx="488" formatCode="General">
                  <c:v>0.30617175176806555</c:v>
                </c:pt>
                <c:pt idx="489" formatCode="General">
                  <c:v>0.64069486217229032</c:v>
                </c:pt>
                <c:pt idx="490" formatCode="General">
                  <c:v>0.25418747797213503</c:v>
                </c:pt>
                <c:pt idx="491" formatCode="General">
                  <c:v>0.48747255158988589</c:v>
                </c:pt>
                <c:pt idx="492" formatCode="General">
                  <c:v>0.45881703344386648</c:v>
                </c:pt>
                <c:pt idx="493" formatCode="General">
                  <c:v>0.96532596961689876</c:v>
                </c:pt>
                <c:pt idx="494" formatCode="General">
                  <c:v>0.78584532269154361</c:v>
                </c:pt>
                <c:pt idx="495" formatCode="General">
                  <c:v>1.0148465319699504</c:v>
                </c:pt>
                <c:pt idx="496" formatCode="General">
                  <c:v>0.63111786265597092</c:v>
                </c:pt>
                <c:pt idx="497" formatCode="General">
                  <c:v>0.57862977377021063</c:v>
                </c:pt>
                <c:pt idx="498" formatCode="General">
                  <c:v>0.44205007797583917</c:v>
                </c:pt>
                <c:pt idx="499" formatCode="General">
                  <c:v>1.287679682333488</c:v>
                </c:pt>
                <c:pt idx="500" formatCode="General">
                  <c:v>0.7512904688755222</c:v>
                </c:pt>
                <c:pt idx="501" formatCode="General">
                  <c:v>0.92996490157605027</c:v>
                </c:pt>
                <c:pt idx="502" formatCode="General">
                  <c:v>0.61010885166446882</c:v>
                </c:pt>
                <c:pt idx="503" formatCode="General">
                  <c:v>0.68325736306410234</c:v>
                </c:pt>
                <c:pt idx="504" formatCode="General">
                  <c:v>0.83480456698497163</c:v>
                </c:pt>
                <c:pt idx="505" formatCode="General">
                  <c:v>0.25806282048914864</c:v>
                </c:pt>
                <c:pt idx="506" formatCode="General">
                  <c:v>0.80461713059029438</c:v>
                </c:pt>
                <c:pt idx="507" formatCode="General">
                  <c:v>0.5338142758892972</c:v>
                </c:pt>
                <c:pt idx="508" formatCode="General">
                  <c:v>0.34228467864076539</c:v>
                </c:pt>
                <c:pt idx="509" formatCode="General">
                  <c:v>0.39636860765918902</c:v>
                </c:pt>
                <c:pt idx="510" formatCode="General">
                  <c:v>0.61361959878482397</c:v>
                </c:pt>
                <c:pt idx="511" formatCode="General">
                  <c:v>0.87895135846617867</c:v>
                </c:pt>
                <c:pt idx="512" formatCode="General">
                  <c:v>0.57125744663100608</c:v>
                </c:pt>
                <c:pt idx="513" formatCode="General">
                  <c:v>0.4496207800459795</c:v>
                </c:pt>
                <c:pt idx="514" formatCode="General">
                  <c:v>0.63607648669297667</c:v>
                </c:pt>
                <c:pt idx="515" formatCode="General">
                  <c:v>0.69038303240117416</c:v>
                </c:pt>
                <c:pt idx="516" formatCode="General">
                  <c:v>0.28319756225156179</c:v>
                </c:pt>
                <c:pt idx="517" formatCode="General">
                  <c:v>1.0339657340068928</c:v>
                </c:pt>
                <c:pt idx="518" formatCode="General">
                  <c:v>0.41729978244410737</c:v>
                </c:pt>
                <c:pt idx="519" formatCode="General">
                  <c:v>0.81040999851184681</c:v>
                </c:pt>
                <c:pt idx="520" formatCode="General">
                  <c:v>0.72697631700960863</c:v>
                </c:pt>
                <c:pt idx="521" formatCode="General">
                  <c:v>0.56098346271784139</c:v>
                </c:pt>
                <c:pt idx="522" formatCode="General">
                  <c:v>0.43903058764223712</c:v>
                </c:pt>
                <c:pt idx="523" formatCode="General">
                  <c:v>1.6965451265440574</c:v>
                </c:pt>
                <c:pt idx="524" formatCode="General">
                  <c:v>0.32284551925295535</c:v>
                </c:pt>
                <c:pt idx="525" formatCode="General">
                  <c:v>1.0439782551252312</c:v>
                </c:pt>
                <c:pt idx="526" formatCode="General">
                  <c:v>0.21108176241270638</c:v>
                </c:pt>
                <c:pt idx="527" formatCode="General">
                  <c:v>0.49572938919900411</c:v>
                </c:pt>
                <c:pt idx="528" formatCode="General">
                  <c:v>0.77037454129470428</c:v>
                </c:pt>
                <c:pt idx="529" formatCode="General">
                  <c:v>0.85575436944124805</c:v>
                </c:pt>
                <c:pt idx="530" formatCode="General">
                  <c:v>0.89383330060035227</c:v>
                </c:pt>
                <c:pt idx="531" formatCode="General">
                  <c:v>0.73257308136501864</c:v>
                </c:pt>
                <c:pt idx="532" formatCode="General">
                  <c:v>1.5536922088646592</c:v>
                </c:pt>
                <c:pt idx="533" formatCode="General">
                  <c:v>0.51293452532652972</c:v>
                </c:pt>
                <c:pt idx="534" formatCode="General">
                  <c:v>0.51881705982704507</c:v>
                </c:pt>
                <c:pt idx="535" formatCode="General">
                  <c:v>1.302387222110484</c:v>
                </c:pt>
                <c:pt idx="536" formatCode="General">
                  <c:v>0.63960150767918023</c:v>
                </c:pt>
                <c:pt idx="537" formatCode="General">
                  <c:v>0.86746653232925941</c:v>
                </c:pt>
                <c:pt idx="538" formatCode="General">
                  <c:v>0.11487263482978771</c:v>
                </c:pt>
                <c:pt idx="539" formatCode="General">
                  <c:v>0.35022810458473663</c:v>
                </c:pt>
                <c:pt idx="540" formatCode="General">
                  <c:v>0.40288326995369328</c:v>
                </c:pt>
                <c:pt idx="541" formatCode="General">
                  <c:v>0.45793031073356794</c:v>
                </c:pt>
                <c:pt idx="542" formatCode="General">
                  <c:v>0.62069901466863109</c:v>
                </c:pt>
                <c:pt idx="543" formatCode="General">
                  <c:v>0.6310176336726927</c:v>
                </c:pt>
                <c:pt idx="544" formatCode="General">
                  <c:v>0.68817685359117697</c:v>
                </c:pt>
                <c:pt idx="545" formatCode="General">
                  <c:v>0.56676544223665382</c:v>
                </c:pt>
                <c:pt idx="546" formatCode="General">
                  <c:v>0.3913421394572314</c:v>
                </c:pt>
                <c:pt idx="547" formatCode="General">
                  <c:v>0.42629681227062544</c:v>
                </c:pt>
                <c:pt idx="548" formatCode="General">
                  <c:v>0.65555722981251363</c:v>
                </c:pt>
                <c:pt idx="549" formatCode="General">
                  <c:v>0.41067270475152529</c:v>
                </c:pt>
                <c:pt idx="550" formatCode="General">
                  <c:v>0.83666735339122844</c:v>
                </c:pt>
                <c:pt idx="551" formatCode="General">
                  <c:v>0.28036303512162641</c:v>
                </c:pt>
                <c:pt idx="552" formatCode="General">
                  <c:v>0.39303676234843232</c:v>
                </c:pt>
                <c:pt idx="553" formatCode="General">
                  <c:v>0.98854049006516631</c:v>
                </c:pt>
                <c:pt idx="554" formatCode="General">
                  <c:v>1.000601972730393</c:v>
                </c:pt>
                <c:pt idx="555" formatCode="General">
                  <c:v>0.58425448244321698</c:v>
                </c:pt>
                <c:pt idx="556" formatCode="General">
                  <c:v>0.55439699146959565</c:v>
                </c:pt>
                <c:pt idx="557" formatCode="General">
                  <c:v>0.6940847089279113</c:v>
                </c:pt>
                <c:pt idx="558" formatCode="General">
                  <c:v>0.81198077187230278</c:v>
                </c:pt>
                <c:pt idx="559" formatCode="General">
                  <c:v>0.68200610111062931</c:v>
                </c:pt>
                <c:pt idx="560" formatCode="General">
                  <c:v>0.47694000339629339</c:v>
                </c:pt>
                <c:pt idx="561" formatCode="General">
                  <c:v>0.85185233939853133</c:v>
                </c:pt>
                <c:pt idx="562" formatCode="General">
                  <c:v>0.94122049221704107</c:v>
                </c:pt>
                <c:pt idx="563" formatCode="General">
                  <c:v>0.58605052419633163</c:v>
                </c:pt>
                <c:pt idx="564" formatCode="General">
                  <c:v>0.64230896078223454</c:v>
                </c:pt>
                <c:pt idx="565" formatCode="General">
                  <c:v>0.73985844624824204</c:v>
                </c:pt>
                <c:pt idx="566" formatCode="General">
                  <c:v>0.49829553135964699</c:v>
                </c:pt>
                <c:pt idx="567" formatCode="General">
                  <c:v>0.64639156555266997</c:v>
                </c:pt>
                <c:pt idx="568" formatCode="General">
                  <c:v>0.98535157479294955</c:v>
                </c:pt>
                <c:pt idx="569" formatCode="General">
                  <c:v>0.33167615899144753</c:v>
                </c:pt>
                <c:pt idx="570" formatCode="General">
                  <c:v>1.2218545006773105</c:v>
                </c:pt>
                <c:pt idx="571" formatCode="General">
                  <c:v>0.4237667137188208</c:v>
                </c:pt>
                <c:pt idx="572" formatCode="General">
                  <c:v>0.39802410227156937</c:v>
                </c:pt>
                <c:pt idx="573" formatCode="General">
                  <c:v>0.67960926958188206</c:v>
                </c:pt>
                <c:pt idx="574" formatCode="General">
                  <c:v>0.3174865672005136</c:v>
                </c:pt>
                <c:pt idx="575" formatCode="General">
                  <c:v>0.60696055993418763</c:v>
                </c:pt>
                <c:pt idx="576" formatCode="General">
                  <c:v>0.32167359418035946</c:v>
                </c:pt>
                <c:pt idx="577" formatCode="General">
                  <c:v>1.1603272606265391</c:v>
                </c:pt>
                <c:pt idx="578" formatCode="General">
                  <c:v>0.98319098135216265</c:v>
                </c:pt>
                <c:pt idx="579" formatCode="General">
                  <c:v>0.81284418946849235</c:v>
                </c:pt>
                <c:pt idx="580" formatCode="General">
                  <c:v>0.67625401756035763</c:v>
                </c:pt>
                <c:pt idx="581" formatCode="General">
                  <c:v>0.91748334834846623</c:v>
                </c:pt>
                <c:pt idx="582" formatCode="General">
                  <c:v>0.68769067782003901</c:v>
                </c:pt>
                <c:pt idx="583" formatCode="General">
                  <c:v>0.86928198460813022</c:v>
                </c:pt>
                <c:pt idx="584" formatCode="General">
                  <c:v>0.54762282055861455</c:v>
                </c:pt>
                <c:pt idx="585" formatCode="General">
                  <c:v>0.69787210859802018</c:v>
                </c:pt>
                <c:pt idx="586" formatCode="General">
                  <c:v>0.98938455174701367</c:v>
                </c:pt>
                <c:pt idx="587" formatCode="General">
                  <c:v>0.66147747487771213</c:v>
                </c:pt>
                <c:pt idx="588" formatCode="General">
                  <c:v>0.9025476967451217</c:v>
                </c:pt>
                <c:pt idx="589" formatCode="General">
                  <c:v>0.4433136231970114</c:v>
                </c:pt>
                <c:pt idx="590" formatCode="General">
                  <c:v>0.27540602887594801</c:v>
                </c:pt>
                <c:pt idx="591" formatCode="General">
                  <c:v>0.6746993448581815</c:v>
                </c:pt>
                <c:pt idx="592" formatCode="General">
                  <c:v>0.30947499369094578</c:v>
                </c:pt>
                <c:pt idx="593" formatCode="General">
                  <c:v>0.29000038242876869</c:v>
                </c:pt>
                <c:pt idx="594" formatCode="General">
                  <c:v>1.245232449516392</c:v>
                </c:pt>
                <c:pt idx="595" formatCode="General">
                  <c:v>0.83097122280588109</c:v>
                </c:pt>
                <c:pt idx="596" formatCode="General">
                  <c:v>0.39508597524991584</c:v>
                </c:pt>
                <c:pt idx="597" formatCode="General">
                  <c:v>0.51901871100268626</c:v>
                </c:pt>
                <c:pt idx="598" formatCode="General">
                  <c:v>0.38493010559761909</c:v>
                </c:pt>
                <c:pt idx="599" formatCode="General">
                  <c:v>0.84797673326834344</c:v>
                </c:pt>
                <c:pt idx="600" formatCode="General">
                  <c:v>0.65444891136863936</c:v>
                </c:pt>
                <c:pt idx="601" formatCode="General">
                  <c:v>0.73445737490242469</c:v>
                </c:pt>
                <c:pt idx="602" formatCode="General">
                  <c:v>1.5933253261112768</c:v>
                </c:pt>
                <c:pt idx="603" formatCode="General">
                  <c:v>1.3120359370254908E-2</c:v>
                </c:pt>
                <c:pt idx="604" formatCode="General">
                  <c:v>0.51015675388522674</c:v>
                </c:pt>
                <c:pt idx="605" formatCode="General">
                  <c:v>1.7354329972686395</c:v>
                </c:pt>
                <c:pt idx="606" formatCode="General">
                  <c:v>0.79345705193128357</c:v>
                </c:pt>
                <c:pt idx="607" formatCode="General">
                  <c:v>0.61173533007252989</c:v>
                </c:pt>
                <c:pt idx="608" formatCode="General">
                  <c:v>0.97856505648573644</c:v>
                </c:pt>
                <c:pt idx="609" formatCode="General">
                  <c:v>0.47779279807558261</c:v>
                </c:pt>
                <c:pt idx="610" formatCode="General">
                  <c:v>0.69999237981039808</c:v>
                </c:pt>
                <c:pt idx="611" formatCode="General">
                  <c:v>0.98622921363382343</c:v>
                </c:pt>
                <c:pt idx="612" formatCode="General">
                  <c:v>0.79688371215832821</c:v>
                </c:pt>
                <c:pt idx="613" formatCode="General">
                  <c:v>0.6115728580211901</c:v>
                </c:pt>
                <c:pt idx="614" formatCode="General">
                  <c:v>1.0302814578558546</c:v>
                </c:pt>
                <c:pt idx="615" formatCode="General">
                  <c:v>1.1005448627676149</c:v>
                </c:pt>
                <c:pt idx="616" formatCode="General">
                  <c:v>0.22898574121260107</c:v>
                </c:pt>
                <c:pt idx="617" formatCode="General">
                  <c:v>0.3988638896007316</c:v>
                </c:pt>
                <c:pt idx="618" formatCode="General">
                  <c:v>0.18296395066158588</c:v>
                </c:pt>
                <c:pt idx="619" formatCode="General">
                  <c:v>0.90340125319587783</c:v>
                </c:pt>
                <c:pt idx="620" formatCode="General">
                  <c:v>0.57143042136505429</c:v>
                </c:pt>
                <c:pt idx="621" formatCode="General">
                  <c:v>0.77516919751298108</c:v>
                </c:pt>
                <c:pt idx="622" formatCode="General">
                  <c:v>0.61272496601755921</c:v>
                </c:pt>
                <c:pt idx="623" formatCode="General">
                  <c:v>0.91383267183281269</c:v>
                </c:pt>
                <c:pt idx="624" formatCode="General">
                  <c:v>0.92592431238170803</c:v>
                </c:pt>
                <c:pt idx="625" formatCode="General">
                  <c:v>0.91637341892761648</c:v>
                </c:pt>
                <c:pt idx="626" formatCode="General">
                  <c:v>0.51214660400859791</c:v>
                </c:pt>
                <c:pt idx="627" formatCode="General">
                  <c:v>0.82944840211750492</c:v>
                </c:pt>
                <c:pt idx="628" formatCode="General">
                  <c:v>0.13484512127815007</c:v>
                </c:pt>
                <c:pt idx="629" formatCode="General">
                  <c:v>0.70167518073618185</c:v>
                </c:pt>
                <c:pt idx="630" formatCode="General">
                  <c:v>1.025722680516516</c:v>
                </c:pt>
                <c:pt idx="631" formatCode="General">
                  <c:v>0.68450326538504924</c:v>
                </c:pt>
                <c:pt idx="632" formatCode="General">
                  <c:v>0.47493574540252603</c:v>
                </c:pt>
                <c:pt idx="633" formatCode="General">
                  <c:v>0.30800879826092409</c:v>
                </c:pt>
                <c:pt idx="634" formatCode="General">
                  <c:v>0.49622802748590611</c:v>
                </c:pt>
                <c:pt idx="635" formatCode="General">
                  <c:v>1.0687425984971277</c:v>
                </c:pt>
                <c:pt idx="636" formatCode="General">
                  <c:v>1.4344418184757408</c:v>
                </c:pt>
                <c:pt idx="637" formatCode="General">
                  <c:v>0.64328107287139291</c:v>
                </c:pt>
                <c:pt idx="638" formatCode="General">
                  <c:v>0.35246239525581857</c:v>
                </c:pt>
                <c:pt idx="639" formatCode="General">
                  <c:v>0.11151701496803401</c:v>
                </c:pt>
                <c:pt idx="640" formatCode="General">
                  <c:v>0.95884307210178155</c:v>
                </c:pt>
                <c:pt idx="641" formatCode="General">
                  <c:v>0.50876690731040042</c:v>
                </c:pt>
                <c:pt idx="642" formatCode="General">
                  <c:v>0.73883905240148828</c:v>
                </c:pt>
                <c:pt idx="643" formatCode="General">
                  <c:v>0.61933396445978439</c:v>
                </c:pt>
                <c:pt idx="644" formatCode="General">
                  <c:v>0.96701894034492697</c:v>
                </c:pt>
                <c:pt idx="645" formatCode="General">
                  <c:v>0.84652158530204069</c:v>
                </c:pt>
                <c:pt idx="646" formatCode="General">
                  <c:v>0.45036848165849208</c:v>
                </c:pt>
                <c:pt idx="647" formatCode="General">
                  <c:v>0.81618190139405788</c:v>
                </c:pt>
                <c:pt idx="648" formatCode="General">
                  <c:v>0.37150019008237689</c:v>
                </c:pt>
                <c:pt idx="649" formatCode="General">
                  <c:v>1.218112880526542</c:v>
                </c:pt>
                <c:pt idx="650" formatCode="General">
                  <c:v>1.0956050062913194</c:v>
                </c:pt>
                <c:pt idx="651" formatCode="General">
                  <c:v>0.94982919216331907</c:v>
                </c:pt>
                <c:pt idx="652" formatCode="General">
                  <c:v>0.16040395411825603</c:v>
                </c:pt>
                <c:pt idx="653" formatCode="General">
                  <c:v>1.0061956600742237</c:v>
                </c:pt>
                <c:pt idx="654" formatCode="General">
                  <c:v>0.56924739210259268</c:v>
                </c:pt>
                <c:pt idx="655" formatCode="General">
                  <c:v>0.2120603726943262</c:v>
                </c:pt>
                <c:pt idx="656" formatCode="General">
                  <c:v>0.47451661245140875</c:v>
                </c:pt>
                <c:pt idx="657" formatCode="General">
                  <c:v>0.96976074291972214</c:v>
                </c:pt>
                <c:pt idx="658" formatCode="General">
                  <c:v>0.23267527304402602</c:v>
                </c:pt>
                <c:pt idx="659" formatCode="General">
                  <c:v>0.54174831790875388</c:v>
                </c:pt>
                <c:pt idx="660" formatCode="General">
                  <c:v>1.8539172068769671</c:v>
                </c:pt>
                <c:pt idx="661" formatCode="General">
                  <c:v>0.5777642182456213</c:v>
                </c:pt>
                <c:pt idx="662" formatCode="General">
                  <c:v>0.19795671808352688</c:v>
                </c:pt>
                <c:pt idx="663" formatCode="General">
                  <c:v>0.57878658812574868</c:v>
                </c:pt>
                <c:pt idx="664" formatCode="General">
                  <c:v>1.21292658939227</c:v>
                </c:pt>
                <c:pt idx="665" formatCode="General">
                  <c:v>0.66930538924877991</c:v>
                </c:pt>
                <c:pt idx="666" formatCode="General">
                  <c:v>0.61661262300934661</c:v>
                </c:pt>
                <c:pt idx="667" formatCode="General">
                  <c:v>0.74205810295289465</c:v>
                </c:pt>
                <c:pt idx="668" formatCode="General">
                  <c:v>0.82555856697446151</c:v>
                </c:pt>
                <c:pt idx="669" formatCode="General">
                  <c:v>0.76148494485345575</c:v>
                </c:pt>
                <c:pt idx="670" formatCode="General">
                  <c:v>0.35500368976772911</c:v>
                </c:pt>
                <c:pt idx="671" formatCode="General">
                  <c:v>0.54040429170907855</c:v>
                </c:pt>
                <c:pt idx="672" formatCode="General">
                  <c:v>0.57546789110319541</c:v>
                </c:pt>
                <c:pt idx="673" formatCode="General">
                  <c:v>0.69343114803205952</c:v>
                </c:pt>
                <c:pt idx="674" formatCode="General">
                  <c:v>0.84417237664890954</c:v>
                </c:pt>
                <c:pt idx="675" formatCode="General">
                  <c:v>0.46309282574484678</c:v>
                </c:pt>
                <c:pt idx="676" formatCode="General">
                  <c:v>0.44679125480553517</c:v>
                </c:pt>
                <c:pt idx="677" formatCode="General">
                  <c:v>0.81945833301968041</c:v>
                </c:pt>
                <c:pt idx="678" formatCode="General">
                  <c:v>0.69453743529445533</c:v>
                </c:pt>
                <c:pt idx="679" formatCode="General">
                  <c:v>0.48872112410829383</c:v>
                </c:pt>
                <c:pt idx="680" formatCode="General">
                  <c:v>0.41516069237527686</c:v>
                </c:pt>
                <c:pt idx="681" formatCode="General">
                  <c:v>1.3414879859770015</c:v>
                </c:pt>
                <c:pt idx="682" formatCode="General">
                  <c:v>0.46674607791536027</c:v>
                </c:pt>
                <c:pt idx="683" formatCode="General">
                  <c:v>0.57592027829888126</c:v>
                </c:pt>
                <c:pt idx="684" formatCode="General">
                  <c:v>0.54541809656346296</c:v>
                </c:pt>
                <c:pt idx="685" formatCode="General">
                  <c:v>1.2514466701319851</c:v>
                </c:pt>
                <c:pt idx="686" formatCode="General">
                  <c:v>0.32774359010561072</c:v>
                </c:pt>
                <c:pt idx="687" formatCode="General">
                  <c:v>1.0215151607560649</c:v>
                </c:pt>
                <c:pt idx="688" formatCode="General">
                  <c:v>0.45263487541460279</c:v>
                </c:pt>
                <c:pt idx="689" formatCode="General">
                  <c:v>0.76279247543114892</c:v>
                </c:pt>
                <c:pt idx="690" formatCode="General">
                  <c:v>0.55592283073509963</c:v>
                </c:pt>
                <c:pt idx="691" formatCode="General">
                  <c:v>0.52572998231440882</c:v>
                </c:pt>
                <c:pt idx="692" formatCode="General">
                  <c:v>0.45980914439261755</c:v>
                </c:pt>
                <c:pt idx="693" formatCode="General">
                  <c:v>0.34647265191483168</c:v>
                </c:pt>
                <c:pt idx="694" formatCode="General">
                  <c:v>1.4305213753073285</c:v>
                </c:pt>
                <c:pt idx="695" formatCode="General">
                  <c:v>0.6704911985508083</c:v>
                </c:pt>
                <c:pt idx="696" formatCode="General">
                  <c:v>1.1167151258001475</c:v>
                </c:pt>
                <c:pt idx="697" formatCode="General">
                  <c:v>0.32596371639692112</c:v>
                </c:pt>
                <c:pt idx="698" formatCode="General">
                  <c:v>0.66158142043218471</c:v>
                </c:pt>
                <c:pt idx="699" formatCode="General">
                  <c:v>0.75090218498063033</c:v>
                </c:pt>
                <c:pt idx="700" formatCode="General">
                  <c:v>0.28736256865484111</c:v>
                </c:pt>
                <c:pt idx="701" formatCode="General">
                  <c:v>0.569430283004148</c:v>
                </c:pt>
                <c:pt idx="702" formatCode="General">
                  <c:v>0.52006465056723505</c:v>
                </c:pt>
                <c:pt idx="703" formatCode="General">
                  <c:v>0.63716531346607441</c:v>
                </c:pt>
                <c:pt idx="704" formatCode="General">
                  <c:v>0.50631116762516593</c:v>
                </c:pt>
                <c:pt idx="705" formatCode="General">
                  <c:v>0.85145519011546078</c:v>
                </c:pt>
                <c:pt idx="706" formatCode="General">
                  <c:v>0.47472491179560405</c:v>
                </c:pt>
                <c:pt idx="707" formatCode="General">
                  <c:v>0.59452654118288617</c:v>
                </c:pt>
                <c:pt idx="708" formatCode="General">
                  <c:v>0.74683828292936116</c:v>
                </c:pt>
                <c:pt idx="709" formatCode="General">
                  <c:v>0.54788640202644956</c:v>
                </c:pt>
                <c:pt idx="710" formatCode="General">
                  <c:v>0.75310535104322718</c:v>
                </c:pt>
                <c:pt idx="711" formatCode="General">
                  <c:v>0.74777351732663633</c:v>
                </c:pt>
                <c:pt idx="712" formatCode="General">
                  <c:v>0.2107211716385391</c:v>
                </c:pt>
                <c:pt idx="713" formatCode="General">
                  <c:v>0.62244874505360626</c:v>
                </c:pt>
                <c:pt idx="714" formatCode="General">
                  <c:v>0.42928603511318153</c:v>
                </c:pt>
                <c:pt idx="715" formatCode="General">
                  <c:v>0.97497247979858148</c:v>
                </c:pt>
                <c:pt idx="716" formatCode="General">
                  <c:v>0.1853895795500522</c:v>
                </c:pt>
                <c:pt idx="717" formatCode="General">
                  <c:v>0.7393626659711855</c:v>
                </c:pt>
                <c:pt idx="718" formatCode="General">
                  <c:v>0.34590826351338511</c:v>
                </c:pt>
                <c:pt idx="719" formatCode="General">
                  <c:v>1.0616416668489694</c:v>
                </c:pt>
                <c:pt idx="720" formatCode="General">
                  <c:v>0.55769280116036746</c:v>
                </c:pt>
                <c:pt idx="721" formatCode="General">
                  <c:v>0.82018932609921302</c:v>
                </c:pt>
                <c:pt idx="722" formatCode="General">
                  <c:v>0.66036014023374523</c:v>
                </c:pt>
                <c:pt idx="723" formatCode="General">
                  <c:v>1.757258500740893</c:v>
                </c:pt>
                <c:pt idx="724" formatCode="General">
                  <c:v>0.44291293096829776</c:v>
                </c:pt>
                <c:pt idx="725" formatCode="General">
                  <c:v>0.25191819070014976</c:v>
                </c:pt>
                <c:pt idx="726" formatCode="General">
                  <c:v>0.42140425277992355</c:v>
                </c:pt>
                <c:pt idx="727" formatCode="General">
                  <c:v>0.44962388180161583</c:v>
                </c:pt>
                <c:pt idx="728" formatCode="General">
                  <c:v>0.46776786931140779</c:v>
                </c:pt>
                <c:pt idx="729" formatCode="General">
                  <c:v>0.3090626927778648</c:v>
                </c:pt>
                <c:pt idx="730" formatCode="General">
                  <c:v>0.95218068113786647</c:v>
                </c:pt>
                <c:pt idx="731" formatCode="General">
                  <c:v>0.90636567228052334</c:v>
                </c:pt>
                <c:pt idx="732" formatCode="General">
                  <c:v>0.50305091259194834</c:v>
                </c:pt>
                <c:pt idx="733" formatCode="General">
                  <c:v>0.65312502395473326</c:v>
                </c:pt>
                <c:pt idx="734" formatCode="General">
                  <c:v>1.074258270404048</c:v>
                </c:pt>
                <c:pt idx="735" formatCode="General">
                  <c:v>0.19517648931651022</c:v>
                </c:pt>
                <c:pt idx="736" formatCode="General">
                  <c:v>0.58428434736983359</c:v>
                </c:pt>
                <c:pt idx="737" formatCode="General">
                  <c:v>0.75383839008978548</c:v>
                </c:pt>
                <c:pt idx="738" formatCode="General">
                  <c:v>0.65770822900864667</c:v>
                </c:pt>
                <c:pt idx="739" formatCode="General">
                  <c:v>0.56452431353847954</c:v>
                </c:pt>
                <c:pt idx="740" formatCode="General">
                  <c:v>0.53451457349614828</c:v>
                </c:pt>
                <c:pt idx="741" formatCode="General">
                  <c:v>0.58697753724605672</c:v>
                </c:pt>
                <c:pt idx="742" formatCode="General">
                  <c:v>0.38022671036393207</c:v>
                </c:pt>
                <c:pt idx="743" formatCode="General">
                  <c:v>0.72209930231324626</c:v>
                </c:pt>
                <c:pt idx="744" formatCode="General">
                  <c:v>0.69061357482501684</c:v>
                </c:pt>
                <c:pt idx="745" formatCode="General">
                  <c:v>0.68763769780078432</c:v>
                </c:pt>
                <c:pt idx="746" formatCode="General">
                  <c:v>0.12848903202410433</c:v>
                </c:pt>
                <c:pt idx="747" formatCode="General">
                  <c:v>0.59688590787148588</c:v>
                </c:pt>
                <c:pt idx="748" formatCode="General">
                  <c:v>0.54050691937728024</c:v>
                </c:pt>
                <c:pt idx="749" formatCode="General">
                  <c:v>0.51246773856158157</c:v>
                </c:pt>
                <c:pt idx="750" formatCode="General">
                  <c:v>1.1191378512723393</c:v>
                </c:pt>
                <c:pt idx="751" formatCode="General">
                  <c:v>0.69318864074815811</c:v>
                </c:pt>
                <c:pt idx="752" formatCode="General">
                  <c:v>0.3249928856428026</c:v>
                </c:pt>
                <c:pt idx="753" formatCode="General">
                  <c:v>0.51627469085359767</c:v>
                </c:pt>
                <c:pt idx="754" formatCode="General">
                  <c:v>0.18723806259161124</c:v>
                </c:pt>
                <c:pt idx="755" formatCode="General">
                  <c:v>0.25598469803989832</c:v>
                </c:pt>
                <c:pt idx="756" formatCode="General">
                  <c:v>0.30888179653764603</c:v>
                </c:pt>
                <c:pt idx="757" formatCode="General">
                  <c:v>0.7475226476911111</c:v>
                </c:pt>
                <c:pt idx="758" formatCode="General">
                  <c:v>1.035459396395809</c:v>
                </c:pt>
                <c:pt idx="759" formatCode="General">
                  <c:v>0.42424683298557853</c:v>
                </c:pt>
                <c:pt idx="760" formatCode="General">
                  <c:v>0.61398032451080564</c:v>
                </c:pt>
                <c:pt idx="761" formatCode="General">
                  <c:v>0.93681160701499289</c:v>
                </c:pt>
                <c:pt idx="762" formatCode="General">
                  <c:v>0.60693299479052942</c:v>
                </c:pt>
                <c:pt idx="763" formatCode="General">
                  <c:v>0.69510970141235118</c:v>
                </c:pt>
                <c:pt idx="764" formatCode="General">
                  <c:v>0.45398331078093035</c:v>
                </c:pt>
                <c:pt idx="765" formatCode="General">
                  <c:v>0.39963497342482102</c:v>
                </c:pt>
                <c:pt idx="766" formatCode="General">
                  <c:v>0.52545663837335332</c:v>
                </c:pt>
                <c:pt idx="767" formatCode="General">
                  <c:v>0.3370447329873385</c:v>
                </c:pt>
                <c:pt idx="768" formatCode="General">
                  <c:v>0.35337792335384943</c:v>
                </c:pt>
                <c:pt idx="769" formatCode="General">
                  <c:v>0.44745012376895787</c:v>
                </c:pt>
                <c:pt idx="770" formatCode="General">
                  <c:v>0.34774610229760694</c:v>
                </c:pt>
                <c:pt idx="771" formatCode="General">
                  <c:v>0.57609136028132069</c:v>
                </c:pt>
                <c:pt idx="772" formatCode="General">
                  <c:v>-0.10268999955029279</c:v>
                </c:pt>
                <c:pt idx="773" formatCode="General">
                  <c:v>0.75397558727892111</c:v>
                </c:pt>
                <c:pt idx="774" formatCode="General">
                  <c:v>0.34471045378362852</c:v>
                </c:pt>
                <c:pt idx="775" formatCode="General">
                  <c:v>0.9483536056849714</c:v>
                </c:pt>
                <c:pt idx="776" formatCode="General">
                  <c:v>0.91212265250066216</c:v>
                </c:pt>
                <c:pt idx="777" formatCode="General">
                  <c:v>0.65956943614797603</c:v>
                </c:pt>
                <c:pt idx="778" formatCode="General">
                  <c:v>0.57890696008499709</c:v>
                </c:pt>
                <c:pt idx="779" formatCode="General">
                  <c:v>0.86946763138303829</c:v>
                </c:pt>
                <c:pt idx="780" formatCode="General">
                  <c:v>0.32570239170167237</c:v>
                </c:pt>
                <c:pt idx="781" formatCode="General">
                  <c:v>0.89792148602586153</c:v>
                </c:pt>
                <c:pt idx="782" formatCode="General">
                  <c:v>0.44710872990874617</c:v>
                </c:pt>
                <c:pt idx="783" formatCode="General">
                  <c:v>0.62767702874539055</c:v>
                </c:pt>
                <c:pt idx="784" formatCode="General">
                  <c:v>0.57405242277290625</c:v>
                </c:pt>
                <c:pt idx="785" formatCode="General">
                  <c:v>0.78917062446405351</c:v>
                </c:pt>
                <c:pt idx="786" formatCode="General">
                  <c:v>0.55583394346084991</c:v>
                </c:pt>
                <c:pt idx="787" formatCode="General">
                  <c:v>0.59534977403682676</c:v>
                </c:pt>
                <c:pt idx="788" formatCode="General">
                  <c:v>0.70922516131585378</c:v>
                </c:pt>
                <c:pt idx="789" formatCode="General">
                  <c:v>0.64407685232709444</c:v>
                </c:pt>
                <c:pt idx="790" formatCode="General">
                  <c:v>0.26786455927913422</c:v>
                </c:pt>
                <c:pt idx="791" formatCode="General">
                  <c:v>0.76504907718504911</c:v>
                </c:pt>
                <c:pt idx="792" formatCode="General">
                  <c:v>0.71092044705591295</c:v>
                </c:pt>
                <c:pt idx="793" formatCode="General">
                  <c:v>0.64825463898925606</c:v>
                </c:pt>
                <c:pt idx="794" formatCode="General">
                  <c:v>0.80103742280868495</c:v>
                </c:pt>
                <c:pt idx="795" formatCode="General">
                  <c:v>0.11440473034798515</c:v>
                </c:pt>
                <c:pt idx="796" formatCode="General">
                  <c:v>0.88972255740330186</c:v>
                </c:pt>
                <c:pt idx="797" formatCode="General">
                  <c:v>0.76930793824013433</c:v>
                </c:pt>
                <c:pt idx="798" formatCode="General">
                  <c:v>-0.24268848041973046</c:v>
                </c:pt>
                <c:pt idx="799" formatCode="General">
                  <c:v>0.51873014788980509</c:v>
                </c:pt>
                <c:pt idx="800" formatCode="General">
                  <c:v>0.59032139410073858</c:v>
                </c:pt>
                <c:pt idx="801" formatCode="General">
                  <c:v>0.55826657394031232</c:v>
                </c:pt>
                <c:pt idx="802" formatCode="General">
                  <c:v>0.92640629843342615</c:v>
                </c:pt>
                <c:pt idx="803" formatCode="General">
                  <c:v>0.28872544174264836</c:v>
                </c:pt>
                <c:pt idx="804" formatCode="General">
                  <c:v>0.57789999739893894</c:v>
                </c:pt>
                <c:pt idx="805" formatCode="General">
                  <c:v>0.51799095462759848</c:v>
                </c:pt>
                <c:pt idx="806" formatCode="General">
                  <c:v>0.90954268813457606</c:v>
                </c:pt>
                <c:pt idx="807" formatCode="General">
                  <c:v>0.898358688435409</c:v>
                </c:pt>
                <c:pt idx="808" formatCode="General">
                  <c:v>0.54293173156595631</c:v>
                </c:pt>
                <c:pt idx="809" formatCode="General">
                  <c:v>0.45032389202715029</c:v>
                </c:pt>
                <c:pt idx="810" formatCode="General">
                  <c:v>0.41062252897053686</c:v>
                </c:pt>
                <c:pt idx="811" formatCode="General">
                  <c:v>0.75728964144042732</c:v>
                </c:pt>
                <c:pt idx="812" formatCode="General">
                  <c:v>0.48540503037616922</c:v>
                </c:pt>
                <c:pt idx="813" formatCode="General">
                  <c:v>-5.499982224412836E-4</c:v>
                </c:pt>
                <c:pt idx="814" formatCode="General">
                  <c:v>1.159768691962167</c:v>
                </c:pt>
                <c:pt idx="815" formatCode="General">
                  <c:v>0.74599897928074432</c:v>
                </c:pt>
                <c:pt idx="816" formatCode="General">
                  <c:v>0.55662503985252143</c:v>
                </c:pt>
                <c:pt idx="817" formatCode="General">
                  <c:v>1.365370286993471</c:v>
                </c:pt>
                <c:pt idx="818" formatCode="General">
                  <c:v>0.52117766127595677</c:v>
                </c:pt>
                <c:pt idx="819" formatCode="General">
                  <c:v>0.22397316358355224</c:v>
                </c:pt>
                <c:pt idx="820" formatCode="General">
                  <c:v>1.1058973490757693</c:v>
                </c:pt>
                <c:pt idx="821" formatCode="General">
                  <c:v>0.68206527299418118</c:v>
                </c:pt>
                <c:pt idx="822" formatCode="General">
                  <c:v>0.46329304616982725</c:v>
                </c:pt>
                <c:pt idx="823" formatCode="General">
                  <c:v>0.18188840345392832</c:v>
                </c:pt>
                <c:pt idx="824" formatCode="General">
                  <c:v>1.6477838432000975</c:v>
                </c:pt>
                <c:pt idx="825" formatCode="General">
                  <c:v>0.4862451402403809</c:v>
                </c:pt>
                <c:pt idx="826" formatCode="General">
                  <c:v>0.36497684016992116</c:v>
                </c:pt>
                <c:pt idx="827" formatCode="General">
                  <c:v>7.5645436828548629E-2</c:v>
                </c:pt>
                <c:pt idx="828" formatCode="General">
                  <c:v>0.86289215244030359</c:v>
                </c:pt>
                <c:pt idx="829" formatCode="General">
                  <c:v>0.32973671396115667</c:v>
                </c:pt>
                <c:pt idx="830" formatCode="General">
                  <c:v>0.93983855230641256</c:v>
                </c:pt>
                <c:pt idx="831" formatCode="General">
                  <c:v>0.59714558487806435</c:v>
                </c:pt>
                <c:pt idx="832" formatCode="General">
                  <c:v>1.2796190809274215</c:v>
                </c:pt>
                <c:pt idx="833" formatCode="General">
                  <c:v>0.60730352057360171</c:v>
                </c:pt>
                <c:pt idx="834" formatCode="General">
                  <c:v>0.42970099663093353</c:v>
                </c:pt>
                <c:pt idx="835" formatCode="General">
                  <c:v>0.27162715967330242</c:v>
                </c:pt>
                <c:pt idx="836" formatCode="General">
                  <c:v>1.0182521997107372</c:v>
                </c:pt>
                <c:pt idx="837" formatCode="General">
                  <c:v>0.19968446209493496</c:v>
                </c:pt>
                <c:pt idx="838" formatCode="General">
                  <c:v>0.45949727187609146</c:v>
                </c:pt>
                <c:pt idx="839" formatCode="General">
                  <c:v>0.64447864792804266</c:v>
                </c:pt>
                <c:pt idx="840" formatCode="General">
                  <c:v>0.59874585640289757</c:v>
                </c:pt>
                <c:pt idx="841" formatCode="General">
                  <c:v>1.0527965590304924</c:v>
                </c:pt>
                <c:pt idx="842" formatCode="General">
                  <c:v>0.83165309968392931</c:v>
                </c:pt>
                <c:pt idx="843" formatCode="General">
                  <c:v>0.18191043094759751</c:v>
                </c:pt>
                <c:pt idx="844" formatCode="General">
                  <c:v>0.53486982056914356</c:v>
                </c:pt>
                <c:pt idx="845" formatCode="General">
                  <c:v>0.73098378409327136</c:v>
                </c:pt>
                <c:pt idx="846" formatCode="General">
                  <c:v>0.31610255634155604</c:v>
                </c:pt>
                <c:pt idx="847" formatCode="General">
                  <c:v>0.27055522148103939</c:v>
                </c:pt>
                <c:pt idx="848" formatCode="General">
                  <c:v>0.56535636609507534</c:v>
                </c:pt>
                <c:pt idx="849" formatCode="General">
                  <c:v>0.47034789830416224</c:v>
                </c:pt>
                <c:pt idx="850" formatCode="General">
                  <c:v>0.14895019159474399</c:v>
                </c:pt>
                <c:pt idx="851" formatCode="General">
                  <c:v>0.47088102081029137</c:v>
                </c:pt>
                <c:pt idx="852" formatCode="General">
                  <c:v>0.50687548253120995</c:v>
                </c:pt>
                <c:pt idx="853" formatCode="General">
                  <c:v>4.277399856838815E-2</c:v>
                </c:pt>
                <c:pt idx="854" formatCode="General">
                  <c:v>1.4030557883881465</c:v>
                </c:pt>
                <c:pt idx="855" formatCode="General">
                  <c:v>0.26943937975694965</c:v>
                </c:pt>
                <c:pt idx="856" formatCode="General">
                  <c:v>0.90132612463605977</c:v>
                </c:pt>
                <c:pt idx="857" formatCode="General">
                  <c:v>0.54601456955976113</c:v>
                </c:pt>
                <c:pt idx="858" formatCode="General">
                  <c:v>0.75345244958891988</c:v>
                </c:pt>
                <c:pt idx="859" formatCode="General">
                  <c:v>0.82489568414560255</c:v>
                </c:pt>
                <c:pt idx="860" formatCode="General">
                  <c:v>0.51478971269217688</c:v>
                </c:pt>
                <c:pt idx="861" formatCode="General">
                  <c:v>0.39660260248164381</c:v>
                </c:pt>
                <c:pt idx="862" formatCode="General">
                  <c:v>1.1048773033332864</c:v>
                </c:pt>
                <c:pt idx="863" formatCode="General">
                  <c:v>0.5712335465371039</c:v>
                </c:pt>
                <c:pt idx="864" formatCode="General">
                  <c:v>0.30321908830113986</c:v>
                </c:pt>
                <c:pt idx="865" formatCode="General">
                  <c:v>1.1353321688985978</c:v>
                </c:pt>
                <c:pt idx="866" formatCode="General">
                  <c:v>0.75902189159826816</c:v>
                </c:pt>
                <c:pt idx="867" formatCode="General">
                  <c:v>0.15804587594798192</c:v>
                </c:pt>
                <c:pt idx="868" formatCode="General">
                  <c:v>0.5177273670639374</c:v>
                </c:pt>
                <c:pt idx="869" formatCode="General">
                  <c:v>0.95971955350613836</c:v>
                </c:pt>
                <c:pt idx="870" formatCode="General">
                  <c:v>0.37477813350823497</c:v>
                </c:pt>
                <c:pt idx="871" formatCode="General">
                  <c:v>0.55988123023629321</c:v>
                </c:pt>
                <c:pt idx="872" formatCode="General">
                  <c:v>0.55204107044870909</c:v>
                </c:pt>
                <c:pt idx="873" formatCode="General">
                  <c:v>0.97544352019234459</c:v>
                </c:pt>
                <c:pt idx="874" formatCode="General">
                  <c:v>1.0572407120325571</c:v>
                </c:pt>
                <c:pt idx="875" formatCode="General">
                  <c:v>0.36602437356346385</c:v>
                </c:pt>
                <c:pt idx="876" formatCode="General">
                  <c:v>0.77822161126880252</c:v>
                </c:pt>
                <c:pt idx="877" formatCode="General">
                  <c:v>0.40781868841432423</c:v>
                </c:pt>
                <c:pt idx="878" formatCode="General">
                  <c:v>0.72947948112756911</c:v>
                </c:pt>
                <c:pt idx="879" formatCode="General">
                  <c:v>0.25198941676926534</c:v>
                </c:pt>
                <c:pt idx="880" formatCode="General">
                  <c:v>0.62648705020016782</c:v>
                </c:pt>
                <c:pt idx="881" formatCode="General">
                  <c:v>0.39950990707209688</c:v>
                </c:pt>
                <c:pt idx="882" formatCode="General">
                  <c:v>0.61231532119669629</c:v>
                </c:pt>
                <c:pt idx="883" formatCode="General">
                  <c:v>0.18816869684929793</c:v>
                </c:pt>
                <c:pt idx="884" formatCode="General">
                  <c:v>0.95415837208560883</c:v>
                </c:pt>
                <c:pt idx="885" formatCode="General">
                  <c:v>-4.2339013397112657E-2</c:v>
                </c:pt>
                <c:pt idx="886" formatCode="General">
                  <c:v>0.6973379438551901</c:v>
                </c:pt>
                <c:pt idx="887" formatCode="General">
                  <c:v>0.60348888782614396</c:v>
                </c:pt>
                <c:pt idx="888" formatCode="General">
                  <c:v>0.74589133025026233</c:v>
                </c:pt>
                <c:pt idx="889" formatCode="General">
                  <c:v>0.19320644313757618</c:v>
                </c:pt>
                <c:pt idx="890" formatCode="General">
                  <c:v>0.44583143235936795</c:v>
                </c:pt>
                <c:pt idx="891" formatCode="General">
                  <c:v>0.51654228525006562</c:v>
                </c:pt>
                <c:pt idx="892" formatCode="General">
                  <c:v>0.90144628371917013</c:v>
                </c:pt>
                <c:pt idx="893" formatCode="General">
                  <c:v>0.4525031427138666</c:v>
                </c:pt>
                <c:pt idx="894" formatCode="General">
                  <c:v>0.68499680952593844</c:v>
                </c:pt>
                <c:pt idx="895" formatCode="General">
                  <c:v>0.60384768771747244</c:v>
                </c:pt>
                <c:pt idx="896" formatCode="General">
                  <c:v>0.58608133975166876</c:v>
                </c:pt>
                <c:pt idx="897" formatCode="General">
                  <c:v>1.4964832765788856</c:v>
                </c:pt>
                <c:pt idx="898" formatCode="General">
                  <c:v>0.66100592918811074</c:v>
                </c:pt>
                <c:pt idx="899" formatCode="General">
                  <c:v>0.1470426642200795</c:v>
                </c:pt>
                <c:pt idx="900" formatCode="General">
                  <c:v>0.49069001921732025</c:v>
                </c:pt>
                <c:pt idx="901" formatCode="General">
                  <c:v>0.9976142359265705</c:v>
                </c:pt>
                <c:pt idx="902" formatCode="General">
                  <c:v>0.46665245525070942</c:v>
                </c:pt>
                <c:pt idx="903" formatCode="General">
                  <c:v>0.49968969628862958</c:v>
                </c:pt>
                <c:pt idx="904" formatCode="General">
                  <c:v>0.61141193358838553</c:v>
                </c:pt>
                <c:pt idx="905" formatCode="General">
                  <c:v>0.959918897380035</c:v>
                </c:pt>
                <c:pt idx="906" formatCode="General">
                  <c:v>0.42515278967797498</c:v>
                </c:pt>
                <c:pt idx="907" formatCode="General">
                  <c:v>0.94863053862435387</c:v>
                </c:pt>
                <c:pt idx="908" formatCode="General">
                  <c:v>0.3899670174572516</c:v>
                </c:pt>
                <c:pt idx="909" formatCode="General">
                  <c:v>0.71716431019346727</c:v>
                </c:pt>
                <c:pt idx="910" formatCode="General">
                  <c:v>0.35542859741849009</c:v>
                </c:pt>
                <c:pt idx="911" formatCode="General">
                  <c:v>0.61383608655142408</c:v>
                </c:pt>
                <c:pt idx="912" formatCode="General">
                  <c:v>0.38550693682756787</c:v>
                </c:pt>
                <c:pt idx="913" formatCode="General">
                  <c:v>1.2258852388424377</c:v>
                </c:pt>
                <c:pt idx="914" formatCode="General">
                  <c:v>0.34933411426939609</c:v>
                </c:pt>
                <c:pt idx="915" formatCode="General">
                  <c:v>0.56149347169506347</c:v>
                </c:pt>
                <c:pt idx="916" formatCode="General">
                  <c:v>0.96441032577611718</c:v>
                </c:pt>
                <c:pt idx="917" formatCode="General">
                  <c:v>0.32795992575453736</c:v>
                </c:pt>
                <c:pt idx="918" formatCode="General">
                  <c:v>1.2298785294093739</c:v>
                </c:pt>
                <c:pt idx="919" formatCode="General">
                  <c:v>0.96097808229185899</c:v>
                </c:pt>
                <c:pt idx="920" formatCode="General">
                  <c:v>0.28748260530763103</c:v>
                </c:pt>
                <c:pt idx="921" formatCode="General">
                  <c:v>0.55006050325333877</c:v>
                </c:pt>
                <c:pt idx="922" formatCode="General">
                  <c:v>1.7392876726481099</c:v>
                </c:pt>
                <c:pt idx="923" formatCode="General">
                  <c:v>-2.8239235960702658E-2</c:v>
                </c:pt>
                <c:pt idx="924" formatCode="General">
                  <c:v>0.25511908900891955</c:v>
                </c:pt>
                <c:pt idx="925" formatCode="General">
                  <c:v>0.41652344967852561</c:v>
                </c:pt>
                <c:pt idx="926" formatCode="General">
                  <c:v>0.42819523228586021</c:v>
                </c:pt>
                <c:pt idx="927" formatCode="General">
                  <c:v>-0.2348305444082075</c:v>
                </c:pt>
                <c:pt idx="928" formatCode="General">
                  <c:v>1.1002465490284647</c:v>
                </c:pt>
                <c:pt idx="929" formatCode="General">
                  <c:v>0.75603248395291389</c:v>
                </c:pt>
                <c:pt idx="930" formatCode="General">
                  <c:v>0.904512735759472</c:v>
                </c:pt>
                <c:pt idx="931" formatCode="General">
                  <c:v>1.5363602429433656</c:v>
                </c:pt>
                <c:pt idx="932" formatCode="General">
                  <c:v>0.52079753227750869</c:v>
                </c:pt>
                <c:pt idx="933" formatCode="General">
                  <c:v>1.3927235424295423</c:v>
                </c:pt>
                <c:pt idx="934" formatCode="General">
                  <c:v>1.0244237161517828</c:v>
                </c:pt>
                <c:pt idx="935" formatCode="General">
                  <c:v>1.0895315392347049</c:v>
                </c:pt>
                <c:pt idx="936" formatCode="General">
                  <c:v>0.70502939806352316</c:v>
                </c:pt>
                <c:pt idx="937" formatCode="General">
                  <c:v>1.0890806639998332</c:v>
                </c:pt>
                <c:pt idx="938" formatCode="General">
                  <c:v>0.58856074074616793</c:v>
                </c:pt>
                <c:pt idx="939" formatCode="General">
                  <c:v>0.44001689342175854</c:v>
                </c:pt>
                <c:pt idx="940" formatCode="General">
                  <c:v>0.57563749710269008</c:v>
                </c:pt>
                <c:pt idx="941" formatCode="General">
                  <c:v>0.7318120361729088</c:v>
                </c:pt>
                <c:pt idx="942" formatCode="General">
                  <c:v>0.50199328271507015</c:v>
                </c:pt>
                <c:pt idx="943" formatCode="General">
                  <c:v>0.45294050837995381</c:v>
                </c:pt>
                <c:pt idx="944" formatCode="General">
                  <c:v>0.54342197806785308</c:v>
                </c:pt>
                <c:pt idx="945" formatCode="General">
                  <c:v>0.34102427695105197</c:v>
                </c:pt>
                <c:pt idx="946" formatCode="General">
                  <c:v>0.55660096405108206</c:v>
                </c:pt>
                <c:pt idx="947" formatCode="General">
                  <c:v>1.1028761498319803</c:v>
                </c:pt>
                <c:pt idx="948" formatCode="General">
                  <c:v>0.51130991602521703</c:v>
                </c:pt>
                <c:pt idx="949" formatCode="General">
                  <c:v>0.58295895323006641</c:v>
                </c:pt>
                <c:pt idx="950" formatCode="General">
                  <c:v>0.33631370323010823</c:v>
                </c:pt>
                <c:pt idx="951" formatCode="General">
                  <c:v>0.46728653250539498</c:v>
                </c:pt>
                <c:pt idx="952" formatCode="General">
                  <c:v>0.39077335827046056</c:v>
                </c:pt>
                <c:pt idx="953" formatCode="General">
                  <c:v>0.70311019029685962</c:v>
                </c:pt>
                <c:pt idx="954" formatCode="General">
                  <c:v>0.24958350876215096</c:v>
                </c:pt>
                <c:pt idx="955" formatCode="General">
                  <c:v>0.34953542634100609</c:v>
                </c:pt>
                <c:pt idx="956" formatCode="General">
                  <c:v>0.59739785895487274</c:v>
                </c:pt>
                <c:pt idx="957" formatCode="General">
                  <c:v>0.10167308910737005</c:v>
                </c:pt>
                <c:pt idx="958" formatCode="General">
                  <c:v>2.1091524761254918</c:v>
                </c:pt>
                <c:pt idx="959" formatCode="General">
                  <c:v>0.57151916175813477</c:v>
                </c:pt>
                <c:pt idx="960" formatCode="General">
                  <c:v>1.2524024700546459</c:v>
                </c:pt>
                <c:pt idx="961" formatCode="General">
                  <c:v>0.83835176481204587</c:v>
                </c:pt>
                <c:pt idx="962" formatCode="General">
                  <c:v>1.0146828166753377</c:v>
                </c:pt>
                <c:pt idx="963" formatCode="General">
                  <c:v>1.2385916462692572</c:v>
                </c:pt>
                <c:pt idx="964" formatCode="General">
                  <c:v>0.74368255728865873</c:v>
                </c:pt>
                <c:pt idx="965" formatCode="General">
                  <c:v>0.98072059555672653</c:v>
                </c:pt>
                <c:pt idx="966" formatCode="General">
                  <c:v>0.45722951031374315</c:v>
                </c:pt>
                <c:pt idx="967" formatCode="General">
                  <c:v>0.30180401401720025</c:v>
                </c:pt>
                <c:pt idx="968" formatCode="General">
                  <c:v>1.0105174456951169</c:v>
                </c:pt>
                <c:pt idx="969" formatCode="General">
                  <c:v>2.6667381919252442E-2</c:v>
                </c:pt>
                <c:pt idx="970" formatCode="General">
                  <c:v>0.84038145170471679</c:v>
                </c:pt>
                <c:pt idx="971" formatCode="General">
                  <c:v>0.61365801972446643</c:v>
                </c:pt>
                <c:pt idx="972" formatCode="General">
                  <c:v>0.49968933986154296</c:v>
                </c:pt>
                <c:pt idx="973" formatCode="General">
                  <c:v>0.49831812109456974</c:v>
                </c:pt>
                <c:pt idx="974" formatCode="General">
                  <c:v>0.70322109169814451</c:v>
                </c:pt>
                <c:pt idx="975" formatCode="General">
                  <c:v>0.84300874767396461</c:v>
                </c:pt>
                <c:pt idx="976" formatCode="General">
                  <c:v>7.3835216096174605E-2</c:v>
                </c:pt>
                <c:pt idx="977" formatCode="General">
                  <c:v>0.40761911537293449</c:v>
                </c:pt>
                <c:pt idx="978" formatCode="General">
                  <c:v>0.63484858475628214</c:v>
                </c:pt>
                <c:pt idx="979" formatCode="General">
                  <c:v>0.72705378339844151</c:v>
                </c:pt>
                <c:pt idx="980" formatCode="General">
                  <c:v>0.4383315371387293</c:v>
                </c:pt>
                <c:pt idx="981" formatCode="General">
                  <c:v>0.83439679916157394</c:v>
                </c:pt>
                <c:pt idx="982" formatCode="General">
                  <c:v>0.43859557578321928</c:v>
                </c:pt>
                <c:pt idx="983" formatCode="General">
                  <c:v>0.61832297571876416</c:v>
                </c:pt>
                <c:pt idx="984" formatCode="General">
                  <c:v>0.73336370188536137</c:v>
                </c:pt>
                <c:pt idx="985" formatCode="General">
                  <c:v>1.0035334717703503</c:v>
                </c:pt>
                <c:pt idx="986" formatCode="General">
                  <c:v>0.79365997508488495</c:v>
                </c:pt>
                <c:pt idx="987" formatCode="General">
                  <c:v>0.56957469138953476</c:v>
                </c:pt>
                <c:pt idx="988" formatCode="General">
                  <c:v>1.1867266046134715</c:v>
                </c:pt>
                <c:pt idx="989" formatCode="General">
                  <c:v>0.11608494337309749</c:v>
                </c:pt>
                <c:pt idx="990" formatCode="General">
                  <c:v>-0.13444147781547622</c:v>
                </c:pt>
                <c:pt idx="991" formatCode="General">
                  <c:v>1.0712689859077578</c:v>
                </c:pt>
                <c:pt idx="992" formatCode="General">
                  <c:v>1.0140117179108044</c:v>
                </c:pt>
                <c:pt idx="993" formatCode="General">
                  <c:v>0.38430626176576554</c:v>
                </c:pt>
                <c:pt idx="994" formatCode="General">
                  <c:v>0.88168298349370677</c:v>
                </c:pt>
                <c:pt idx="995" formatCode="General">
                  <c:v>0.32177477442796021</c:v>
                </c:pt>
                <c:pt idx="996" formatCode="General">
                  <c:v>0.65480247534651215</c:v>
                </c:pt>
                <c:pt idx="997" formatCode="General">
                  <c:v>0.66517156066559635</c:v>
                </c:pt>
                <c:pt idx="998" formatCode="General">
                  <c:v>0.81749877603308452</c:v>
                </c:pt>
                <c:pt idx="999" formatCode="General">
                  <c:v>0.58472685593439988</c:v>
                </c:pt>
                <c:pt idx="1000" formatCode="General">
                  <c:v>0.71047343262894724</c:v>
                </c:pt>
              </c:numCache>
            </c:numRef>
          </c:xVal>
          <c:yVal>
            <c:numRef>
              <c:f>Parameter!$J$125:$J$1125</c:f>
              <c:numCache>
                <c:formatCode>0.00</c:formatCode>
                <c:ptCount val="1001"/>
                <c:pt idx="0">
                  <c:v>10486.360579708497</c:v>
                </c:pt>
                <c:pt idx="1">
                  <c:v>15128.780288110844</c:v>
                </c:pt>
                <c:pt idx="2">
                  <c:v>7064.6869508736982</c:v>
                </c:pt>
                <c:pt idx="3">
                  <c:v>9335.3584020064482</c:v>
                </c:pt>
                <c:pt idx="4" formatCode="General">
                  <c:v>8745.9093048327268</c:v>
                </c:pt>
                <c:pt idx="5" formatCode="General">
                  <c:v>6902.9808839126708</c:v>
                </c:pt>
                <c:pt idx="6" formatCode="General">
                  <c:v>9301.7595976289067</c:v>
                </c:pt>
                <c:pt idx="7" formatCode="General">
                  <c:v>20181.172373608133</c:v>
                </c:pt>
                <c:pt idx="8" formatCode="General">
                  <c:v>12501.736909030744</c:v>
                </c:pt>
                <c:pt idx="9" formatCode="General">
                  <c:v>6703.9965649807691</c:v>
                </c:pt>
                <c:pt idx="10" formatCode="General">
                  <c:v>9869.5615173550832</c:v>
                </c:pt>
                <c:pt idx="11" formatCode="General">
                  <c:v>11647.225479837418</c:v>
                </c:pt>
                <c:pt idx="12" formatCode="General">
                  <c:v>17640.317106235219</c:v>
                </c:pt>
                <c:pt idx="13" formatCode="General">
                  <c:v>10119.077071311214</c:v>
                </c:pt>
                <c:pt idx="14" formatCode="General">
                  <c:v>10983.760212052191</c:v>
                </c:pt>
                <c:pt idx="15" formatCode="General">
                  <c:v>8390.0601757753648</c:v>
                </c:pt>
                <c:pt idx="16" formatCode="General">
                  <c:v>12340.343056709573</c:v>
                </c:pt>
                <c:pt idx="17" formatCode="General">
                  <c:v>7215.4925864468823</c:v>
                </c:pt>
                <c:pt idx="18" formatCode="General">
                  <c:v>8878.6365263535317</c:v>
                </c:pt>
                <c:pt idx="19" formatCode="General">
                  <c:v>13575.365481213288</c:v>
                </c:pt>
                <c:pt idx="20" formatCode="General">
                  <c:v>11485.529147337049</c:v>
                </c:pt>
                <c:pt idx="21" formatCode="General">
                  <c:v>16453.39837028538</c:v>
                </c:pt>
                <c:pt idx="22" formatCode="General">
                  <c:v>10827.126475481538</c:v>
                </c:pt>
                <c:pt idx="23" formatCode="General">
                  <c:v>12928.562892280377</c:v>
                </c:pt>
                <c:pt idx="24" formatCode="General">
                  <c:v>12993.819931356491</c:v>
                </c:pt>
                <c:pt idx="25" formatCode="General">
                  <c:v>11634.251232403951</c:v>
                </c:pt>
                <c:pt idx="26" formatCode="General">
                  <c:v>7954.2348357542342</c:v>
                </c:pt>
                <c:pt idx="27" formatCode="General">
                  <c:v>11146.718950293647</c:v>
                </c:pt>
                <c:pt idx="28" formatCode="General">
                  <c:v>16510.829068710656</c:v>
                </c:pt>
                <c:pt idx="29" formatCode="General">
                  <c:v>14209.982448484705</c:v>
                </c:pt>
                <c:pt idx="30" formatCode="General">
                  <c:v>12837.384180924657</c:v>
                </c:pt>
                <c:pt idx="31" formatCode="General">
                  <c:v>9600.3478720163093</c:v>
                </c:pt>
                <c:pt idx="32" formatCode="General">
                  <c:v>10107.230841060984</c:v>
                </c:pt>
                <c:pt idx="33" formatCode="General">
                  <c:v>9390.1711913278796</c:v>
                </c:pt>
                <c:pt idx="34" formatCode="General">
                  <c:v>10774.958135978235</c:v>
                </c:pt>
                <c:pt idx="35" formatCode="General">
                  <c:v>11471.010976581118</c:v>
                </c:pt>
                <c:pt idx="36" formatCode="General">
                  <c:v>10530.040659231754</c:v>
                </c:pt>
                <c:pt idx="37" formatCode="General">
                  <c:v>14933.620186295149</c:v>
                </c:pt>
                <c:pt idx="38" formatCode="General">
                  <c:v>7851.868939216547</c:v>
                </c:pt>
                <c:pt idx="39" formatCode="General">
                  <c:v>9347.2199796490459</c:v>
                </c:pt>
                <c:pt idx="40" formatCode="General">
                  <c:v>8941.1242514289661</c:v>
                </c:pt>
                <c:pt idx="41" formatCode="General">
                  <c:v>19386.304389251301</c:v>
                </c:pt>
                <c:pt idx="42" formatCode="General">
                  <c:v>16006.494281133164</c:v>
                </c:pt>
                <c:pt idx="43" formatCode="General">
                  <c:v>11555.012412137383</c:v>
                </c:pt>
                <c:pt idx="44" formatCode="General">
                  <c:v>16020.537901562351</c:v>
                </c:pt>
                <c:pt idx="45" formatCode="General">
                  <c:v>13981.562863952258</c:v>
                </c:pt>
                <c:pt idx="46" formatCode="General">
                  <c:v>8186.9176958980206</c:v>
                </c:pt>
                <c:pt idx="47" formatCode="General">
                  <c:v>13222.965632913005</c:v>
                </c:pt>
                <c:pt idx="48" formatCode="General">
                  <c:v>6260.9474781529843</c:v>
                </c:pt>
                <c:pt idx="49" formatCode="General">
                  <c:v>9564.3906688247662</c:v>
                </c:pt>
                <c:pt idx="50" formatCode="General">
                  <c:v>12300.786412546322</c:v>
                </c:pt>
                <c:pt idx="51" formatCode="General">
                  <c:v>14288.301853914094</c:v>
                </c:pt>
                <c:pt idx="52" formatCode="General">
                  <c:v>6503.5050458155001</c:v>
                </c:pt>
                <c:pt idx="53" formatCode="General">
                  <c:v>12691.310852267447</c:v>
                </c:pt>
                <c:pt idx="54" formatCode="General">
                  <c:v>16020.339464461367</c:v>
                </c:pt>
                <c:pt idx="55" formatCode="General">
                  <c:v>13912.082260572108</c:v>
                </c:pt>
                <c:pt idx="56" formatCode="General">
                  <c:v>10082.440025501191</c:v>
                </c:pt>
                <c:pt idx="57" formatCode="General">
                  <c:v>15795.897444040906</c:v>
                </c:pt>
                <c:pt idx="58" formatCode="General">
                  <c:v>14729.274975885872</c:v>
                </c:pt>
                <c:pt idx="59" formatCode="General">
                  <c:v>10050.486937197269</c:v>
                </c:pt>
                <c:pt idx="60" formatCode="General">
                  <c:v>7580.2091793446516</c:v>
                </c:pt>
                <c:pt idx="61" formatCode="General">
                  <c:v>13054.407010329869</c:v>
                </c:pt>
                <c:pt idx="62" formatCode="General">
                  <c:v>12981.396123425844</c:v>
                </c:pt>
                <c:pt idx="63" formatCode="General">
                  <c:v>9078.8449105238014</c:v>
                </c:pt>
                <c:pt idx="64" formatCode="General">
                  <c:v>7423.7587622044066</c:v>
                </c:pt>
                <c:pt idx="65" formatCode="General">
                  <c:v>11869.956008633912</c:v>
                </c:pt>
                <c:pt idx="66" formatCode="General">
                  <c:v>9028.4101230624128</c:v>
                </c:pt>
                <c:pt idx="67" formatCode="General">
                  <c:v>9727.016826035564</c:v>
                </c:pt>
                <c:pt idx="68" formatCode="General">
                  <c:v>11482.489119982696</c:v>
                </c:pt>
                <c:pt idx="69" formatCode="General">
                  <c:v>8990.1257626044735</c:v>
                </c:pt>
                <c:pt idx="70" formatCode="General">
                  <c:v>19107.246865656358</c:v>
                </c:pt>
                <c:pt idx="71" formatCode="General">
                  <c:v>11768.04034579552</c:v>
                </c:pt>
                <c:pt idx="72" formatCode="General">
                  <c:v>12587.579465166393</c:v>
                </c:pt>
                <c:pt idx="73" formatCode="General">
                  <c:v>7826.3028589891801</c:v>
                </c:pt>
                <c:pt idx="74" formatCode="General">
                  <c:v>13838.976797203126</c:v>
                </c:pt>
                <c:pt idx="75" formatCode="General">
                  <c:v>15968.399947124541</c:v>
                </c:pt>
                <c:pt idx="76" formatCode="General">
                  <c:v>11936.385562337317</c:v>
                </c:pt>
                <c:pt idx="77" formatCode="General">
                  <c:v>7867.9668554623295</c:v>
                </c:pt>
                <c:pt idx="78" formatCode="General">
                  <c:v>10191.04379859865</c:v>
                </c:pt>
                <c:pt idx="79" formatCode="General">
                  <c:v>11771.73836625912</c:v>
                </c:pt>
                <c:pt idx="80" formatCode="General">
                  <c:v>16290.108769166847</c:v>
                </c:pt>
                <c:pt idx="81" formatCode="General">
                  <c:v>23734.507242042229</c:v>
                </c:pt>
                <c:pt idx="82" formatCode="General">
                  <c:v>20326.894771938067</c:v>
                </c:pt>
                <c:pt idx="83" formatCode="General">
                  <c:v>7268.4618884135416</c:v>
                </c:pt>
                <c:pt idx="84" formatCode="General">
                  <c:v>12896.89673544009</c:v>
                </c:pt>
                <c:pt idx="85" formatCode="General">
                  <c:v>13291.697633058606</c:v>
                </c:pt>
                <c:pt idx="86" formatCode="General">
                  <c:v>11185.904973239723</c:v>
                </c:pt>
                <c:pt idx="87" formatCode="General">
                  <c:v>10246.863302009509</c:v>
                </c:pt>
                <c:pt idx="88" formatCode="General">
                  <c:v>8977.3340740274307</c:v>
                </c:pt>
                <c:pt idx="89" formatCode="General">
                  <c:v>11006.254500761186</c:v>
                </c:pt>
                <c:pt idx="90" formatCode="General">
                  <c:v>13730.673751765575</c:v>
                </c:pt>
                <c:pt idx="91" formatCode="General">
                  <c:v>12670.018366637116</c:v>
                </c:pt>
                <c:pt idx="92" formatCode="General">
                  <c:v>7818.3483995268543</c:v>
                </c:pt>
                <c:pt idx="93" formatCode="General">
                  <c:v>9193.0150360489788</c:v>
                </c:pt>
                <c:pt idx="94" formatCode="General">
                  <c:v>9533.2298162652405</c:v>
                </c:pt>
                <c:pt idx="95" formatCode="General">
                  <c:v>6225.986058360184</c:v>
                </c:pt>
                <c:pt idx="96" formatCode="General">
                  <c:v>15866.340056197754</c:v>
                </c:pt>
                <c:pt idx="97" formatCode="General">
                  <c:v>10819.787084391744</c:v>
                </c:pt>
                <c:pt idx="98" formatCode="General">
                  <c:v>7999.2332393053966</c:v>
                </c:pt>
                <c:pt idx="99" formatCode="General">
                  <c:v>8641.7751256908086</c:v>
                </c:pt>
                <c:pt idx="100" formatCode="General">
                  <c:v>11958.794372980021</c:v>
                </c:pt>
                <c:pt idx="101" formatCode="General">
                  <c:v>11274.509008577763</c:v>
                </c:pt>
                <c:pt idx="102" formatCode="General">
                  <c:v>12423.001113997678</c:v>
                </c:pt>
                <c:pt idx="103" formatCode="General">
                  <c:v>20718.28398365148</c:v>
                </c:pt>
                <c:pt idx="104" formatCode="General">
                  <c:v>12418.394588117784</c:v>
                </c:pt>
                <c:pt idx="105" formatCode="General">
                  <c:v>13205.797241337848</c:v>
                </c:pt>
                <c:pt idx="106" formatCode="General">
                  <c:v>7760.0067339981233</c:v>
                </c:pt>
                <c:pt idx="107" formatCode="General">
                  <c:v>23452.323232143808</c:v>
                </c:pt>
                <c:pt idx="108" formatCode="General">
                  <c:v>12589.812334239103</c:v>
                </c:pt>
                <c:pt idx="109" formatCode="General">
                  <c:v>11061.165949163425</c:v>
                </c:pt>
                <c:pt idx="110" formatCode="General">
                  <c:v>9958.1313278702673</c:v>
                </c:pt>
                <c:pt idx="111" formatCode="General">
                  <c:v>16818.000245204526</c:v>
                </c:pt>
                <c:pt idx="112" formatCode="General">
                  <c:v>8395.570134423062</c:v>
                </c:pt>
                <c:pt idx="113" formatCode="General">
                  <c:v>9409.959476519005</c:v>
                </c:pt>
                <c:pt idx="114" formatCode="General">
                  <c:v>18435.965463027609</c:v>
                </c:pt>
                <c:pt idx="115" formatCode="General">
                  <c:v>8850.9897709745401</c:v>
                </c:pt>
                <c:pt idx="116" formatCode="General">
                  <c:v>8924.1231669157987</c:v>
                </c:pt>
                <c:pt idx="117" formatCode="General">
                  <c:v>12180.771136137115</c:v>
                </c:pt>
                <c:pt idx="118" formatCode="General">
                  <c:v>16071.323532777807</c:v>
                </c:pt>
                <c:pt idx="119" formatCode="General">
                  <c:v>8719.409544262935</c:v>
                </c:pt>
                <c:pt idx="120" formatCode="General">
                  <c:v>14529.533387421592</c:v>
                </c:pt>
                <c:pt idx="121" formatCode="General">
                  <c:v>8338.6432812169733</c:v>
                </c:pt>
                <c:pt idx="122" formatCode="General">
                  <c:v>11031.223950187485</c:v>
                </c:pt>
                <c:pt idx="123" formatCode="General">
                  <c:v>16523.551851840781</c:v>
                </c:pt>
                <c:pt idx="124" formatCode="General">
                  <c:v>11451.900551785928</c:v>
                </c:pt>
                <c:pt idx="125" formatCode="General">
                  <c:v>16569.340959421203</c:v>
                </c:pt>
                <c:pt idx="126" formatCode="General">
                  <c:v>11566.028012340501</c:v>
                </c:pt>
                <c:pt idx="127" formatCode="General">
                  <c:v>9708.7556122203405</c:v>
                </c:pt>
                <c:pt idx="128" formatCode="General">
                  <c:v>12432.455200249928</c:v>
                </c:pt>
                <c:pt idx="129" formatCode="General">
                  <c:v>13287.036711213635</c:v>
                </c:pt>
                <c:pt idx="130" formatCode="General">
                  <c:v>12166.879826117351</c:v>
                </c:pt>
                <c:pt idx="131" formatCode="General">
                  <c:v>14035.882419559666</c:v>
                </c:pt>
                <c:pt idx="132" formatCode="General">
                  <c:v>12355.478848905781</c:v>
                </c:pt>
                <c:pt idx="133" formatCode="General">
                  <c:v>15717.672936203602</c:v>
                </c:pt>
                <c:pt idx="134" formatCode="General">
                  <c:v>10676.41741055001</c:v>
                </c:pt>
                <c:pt idx="135" formatCode="General">
                  <c:v>11388.339223321937</c:v>
                </c:pt>
                <c:pt idx="136" formatCode="General">
                  <c:v>7996.3834089450256</c:v>
                </c:pt>
                <c:pt idx="137" formatCode="General">
                  <c:v>12164.514980759392</c:v>
                </c:pt>
                <c:pt idx="138" formatCode="General">
                  <c:v>8953.737919911724</c:v>
                </c:pt>
                <c:pt idx="139" formatCode="General">
                  <c:v>18359.376187780621</c:v>
                </c:pt>
                <c:pt idx="140" formatCode="General">
                  <c:v>10953.282859422712</c:v>
                </c:pt>
                <c:pt idx="141" formatCode="General">
                  <c:v>16970.857063543866</c:v>
                </c:pt>
                <c:pt idx="142" formatCode="General">
                  <c:v>18370.388760885777</c:v>
                </c:pt>
                <c:pt idx="143" formatCode="General">
                  <c:v>17800.367269848593</c:v>
                </c:pt>
                <c:pt idx="144" formatCode="General">
                  <c:v>15048.727106410874</c:v>
                </c:pt>
                <c:pt idx="145" formatCode="General">
                  <c:v>13449.022958639733</c:v>
                </c:pt>
                <c:pt idx="146" formatCode="General">
                  <c:v>13441.908039000518</c:v>
                </c:pt>
                <c:pt idx="147" formatCode="General">
                  <c:v>11067.142593281988</c:v>
                </c:pt>
                <c:pt idx="148" formatCode="General">
                  <c:v>15432.289319068397</c:v>
                </c:pt>
                <c:pt idx="149" formatCode="General">
                  <c:v>14689.491755351892</c:v>
                </c:pt>
                <c:pt idx="150" formatCode="General">
                  <c:v>12811.244793570582</c:v>
                </c:pt>
                <c:pt idx="151" formatCode="General">
                  <c:v>14973.198739598734</c:v>
                </c:pt>
                <c:pt idx="152" formatCode="General">
                  <c:v>17791.823585575505</c:v>
                </c:pt>
                <c:pt idx="153" formatCode="General">
                  <c:v>3549.1481019000803</c:v>
                </c:pt>
                <c:pt idx="154" formatCode="General">
                  <c:v>13952.340723965659</c:v>
                </c:pt>
                <c:pt idx="155" formatCode="General">
                  <c:v>11224.25753004348</c:v>
                </c:pt>
                <c:pt idx="156" formatCode="General">
                  <c:v>8137.8570262247049</c:v>
                </c:pt>
                <c:pt idx="157" formatCode="General">
                  <c:v>13492.134102047799</c:v>
                </c:pt>
                <c:pt idx="158" formatCode="General">
                  <c:v>11772.962351800126</c:v>
                </c:pt>
                <c:pt idx="159" formatCode="General">
                  <c:v>14793.071014152463</c:v>
                </c:pt>
                <c:pt idx="160" formatCode="General">
                  <c:v>4144.599585645421</c:v>
                </c:pt>
                <c:pt idx="161" formatCode="General">
                  <c:v>11995.002292153709</c:v>
                </c:pt>
                <c:pt idx="162" formatCode="General">
                  <c:v>14577.970068100511</c:v>
                </c:pt>
                <c:pt idx="163" formatCode="General">
                  <c:v>12779.742881440536</c:v>
                </c:pt>
                <c:pt idx="164" formatCode="General">
                  <c:v>11247.611329884983</c:v>
                </c:pt>
                <c:pt idx="165" formatCode="General">
                  <c:v>8548.0658456615693</c:v>
                </c:pt>
                <c:pt idx="166" formatCode="General">
                  <c:v>10265.263620847707</c:v>
                </c:pt>
                <c:pt idx="167" formatCode="General">
                  <c:v>11043.026072541434</c:v>
                </c:pt>
                <c:pt idx="168" formatCode="General">
                  <c:v>14603.661980269097</c:v>
                </c:pt>
                <c:pt idx="169" formatCode="General">
                  <c:v>13158.190206425583</c:v>
                </c:pt>
                <c:pt idx="170" formatCode="General">
                  <c:v>8221.7903648523497</c:v>
                </c:pt>
                <c:pt idx="171" formatCode="General">
                  <c:v>11645.479248612784</c:v>
                </c:pt>
                <c:pt idx="172" formatCode="General">
                  <c:v>14922.098962576989</c:v>
                </c:pt>
                <c:pt idx="173" formatCode="General">
                  <c:v>16155.212841766433</c:v>
                </c:pt>
                <c:pt idx="174" formatCode="General">
                  <c:v>8792.3536897556714</c:v>
                </c:pt>
                <c:pt idx="175" formatCode="General">
                  <c:v>8696.9307679011708</c:v>
                </c:pt>
                <c:pt idx="176" formatCode="General">
                  <c:v>10893.64695747296</c:v>
                </c:pt>
                <c:pt idx="177" formatCode="General">
                  <c:v>4045.7746641984886</c:v>
                </c:pt>
                <c:pt idx="178" formatCode="General">
                  <c:v>10310.161716386232</c:v>
                </c:pt>
                <c:pt idx="179" formatCode="General">
                  <c:v>9883.5614696660159</c:v>
                </c:pt>
                <c:pt idx="180" formatCode="General">
                  <c:v>7951.8854737496767</c:v>
                </c:pt>
                <c:pt idx="181" formatCode="General">
                  <c:v>5734.4072012095512</c:v>
                </c:pt>
                <c:pt idx="182" formatCode="General">
                  <c:v>10834.780575510602</c:v>
                </c:pt>
                <c:pt idx="183" formatCode="General">
                  <c:v>19215.203829351238</c:v>
                </c:pt>
                <c:pt idx="184" formatCode="General">
                  <c:v>6892.5195943007402</c:v>
                </c:pt>
                <c:pt idx="185" formatCode="General">
                  <c:v>12737.774462891157</c:v>
                </c:pt>
                <c:pt idx="186" formatCode="General">
                  <c:v>6685.6850654127502</c:v>
                </c:pt>
                <c:pt idx="187" formatCode="General">
                  <c:v>12129.330567039795</c:v>
                </c:pt>
                <c:pt idx="188" formatCode="General">
                  <c:v>7207.6390370598856</c:v>
                </c:pt>
                <c:pt idx="189" formatCode="General">
                  <c:v>8507.6448476119403</c:v>
                </c:pt>
                <c:pt idx="190" formatCode="General">
                  <c:v>9587.6775630438351</c:v>
                </c:pt>
                <c:pt idx="191" formatCode="General">
                  <c:v>13911.111711578718</c:v>
                </c:pt>
                <c:pt idx="192" formatCode="General">
                  <c:v>8934.906246116323</c:v>
                </c:pt>
                <c:pt idx="193" formatCode="General">
                  <c:v>5595.6463383057908</c:v>
                </c:pt>
                <c:pt idx="194" formatCode="General">
                  <c:v>6217.7088276523064</c:v>
                </c:pt>
                <c:pt idx="195" formatCode="General">
                  <c:v>11319.965445696833</c:v>
                </c:pt>
                <c:pt idx="196" formatCode="General">
                  <c:v>11178.709800488716</c:v>
                </c:pt>
                <c:pt idx="197" formatCode="General">
                  <c:v>10757.51004233047</c:v>
                </c:pt>
                <c:pt idx="198" formatCode="General">
                  <c:v>15821.970193610096</c:v>
                </c:pt>
                <c:pt idx="199" formatCode="General">
                  <c:v>12156.996451490817</c:v>
                </c:pt>
                <c:pt idx="200" formatCode="General">
                  <c:v>11546.38157882809</c:v>
                </c:pt>
                <c:pt idx="201" formatCode="General">
                  <c:v>11441.719354989678</c:v>
                </c:pt>
                <c:pt idx="202" formatCode="General">
                  <c:v>11113.494156835022</c:v>
                </c:pt>
                <c:pt idx="203" formatCode="General">
                  <c:v>13446.933942152338</c:v>
                </c:pt>
                <c:pt idx="204" formatCode="General">
                  <c:v>14888.746924332539</c:v>
                </c:pt>
                <c:pt idx="205" formatCode="General">
                  <c:v>8354.6414564031511</c:v>
                </c:pt>
                <c:pt idx="206" formatCode="General">
                  <c:v>9062.521556301208</c:v>
                </c:pt>
                <c:pt idx="207" formatCode="General">
                  <c:v>14140.907584307499</c:v>
                </c:pt>
                <c:pt idx="208" formatCode="General">
                  <c:v>25056.392500499031</c:v>
                </c:pt>
                <c:pt idx="209" formatCode="General">
                  <c:v>8702.7915433537873</c:v>
                </c:pt>
                <c:pt idx="210" formatCode="General">
                  <c:v>7641.2276732674272</c:v>
                </c:pt>
                <c:pt idx="211" formatCode="General">
                  <c:v>13548.631389334798</c:v>
                </c:pt>
                <c:pt idx="212" formatCode="General">
                  <c:v>9795.7589134699574</c:v>
                </c:pt>
                <c:pt idx="213" formatCode="General">
                  <c:v>12314.516948499855</c:v>
                </c:pt>
                <c:pt idx="214" formatCode="General">
                  <c:v>10995.8726363518</c:v>
                </c:pt>
                <c:pt idx="215" formatCode="General">
                  <c:v>7279.2100316026881</c:v>
                </c:pt>
                <c:pt idx="216" formatCode="General">
                  <c:v>13792.170591921142</c:v>
                </c:pt>
                <c:pt idx="217" formatCode="General">
                  <c:v>8488.2360322408622</c:v>
                </c:pt>
                <c:pt idx="218" formatCode="General">
                  <c:v>10285.574957866917</c:v>
                </c:pt>
                <c:pt idx="219" formatCode="General">
                  <c:v>11852.689743465389</c:v>
                </c:pt>
                <c:pt idx="220" formatCode="General">
                  <c:v>9608.1387118859366</c:v>
                </c:pt>
                <c:pt idx="221" formatCode="General">
                  <c:v>9866.2613145339546</c:v>
                </c:pt>
                <c:pt idx="222" formatCode="General">
                  <c:v>9136.3778513230227</c:v>
                </c:pt>
                <c:pt idx="223" formatCode="General">
                  <c:v>13440.587842645922</c:v>
                </c:pt>
                <c:pt idx="224" formatCode="General">
                  <c:v>10703.147856449688</c:v>
                </c:pt>
                <c:pt idx="225" formatCode="General">
                  <c:v>6155.0617357778701</c:v>
                </c:pt>
                <c:pt idx="226" formatCode="General">
                  <c:v>10077.570401856803</c:v>
                </c:pt>
                <c:pt idx="227" formatCode="General">
                  <c:v>14518.319434317818</c:v>
                </c:pt>
                <c:pt idx="228" formatCode="General">
                  <c:v>9485.3791864411487</c:v>
                </c:pt>
                <c:pt idx="229" formatCode="General">
                  <c:v>10589.023399991947</c:v>
                </c:pt>
                <c:pt idx="230" formatCode="General">
                  <c:v>10095.535945820056</c:v>
                </c:pt>
                <c:pt idx="231" formatCode="General">
                  <c:v>8719.2869160485116</c:v>
                </c:pt>
                <c:pt idx="232" formatCode="General">
                  <c:v>11559.151516937996</c:v>
                </c:pt>
                <c:pt idx="233" formatCode="General">
                  <c:v>12802.097037859512</c:v>
                </c:pt>
                <c:pt idx="234" formatCode="General">
                  <c:v>10464.148356860134</c:v>
                </c:pt>
                <c:pt idx="235" formatCode="General">
                  <c:v>9343.3710928954661</c:v>
                </c:pt>
                <c:pt idx="236" formatCode="General">
                  <c:v>9224.3922344789989</c:v>
                </c:pt>
                <c:pt idx="237" formatCode="General">
                  <c:v>10993.298148652666</c:v>
                </c:pt>
                <c:pt idx="238" formatCode="General">
                  <c:v>12514.491368540648</c:v>
                </c:pt>
                <c:pt idx="239" formatCode="General">
                  <c:v>8867.7683086472807</c:v>
                </c:pt>
                <c:pt idx="240" formatCode="General">
                  <c:v>9752.7636946256243</c:v>
                </c:pt>
                <c:pt idx="241" formatCode="General">
                  <c:v>13348.149350916408</c:v>
                </c:pt>
                <c:pt idx="242" formatCode="General">
                  <c:v>10104.011057815862</c:v>
                </c:pt>
                <c:pt idx="243" formatCode="General">
                  <c:v>12276.956057204694</c:v>
                </c:pt>
                <c:pt idx="244" formatCode="General">
                  <c:v>13262.55588425321</c:v>
                </c:pt>
                <c:pt idx="245" formatCode="General">
                  <c:v>11753.293020554001</c:v>
                </c:pt>
                <c:pt idx="246" formatCode="General">
                  <c:v>7015.651455827252</c:v>
                </c:pt>
                <c:pt idx="247" formatCode="General">
                  <c:v>8387.8334900793743</c:v>
                </c:pt>
                <c:pt idx="248" formatCode="General">
                  <c:v>8729.7111706874912</c:v>
                </c:pt>
                <c:pt idx="249" formatCode="General">
                  <c:v>12965.543609464923</c:v>
                </c:pt>
                <c:pt idx="250" formatCode="General">
                  <c:v>17692.168713567597</c:v>
                </c:pt>
                <c:pt idx="251" formatCode="General">
                  <c:v>18560.078629296688</c:v>
                </c:pt>
                <c:pt idx="252" formatCode="General">
                  <c:v>11303.307208778953</c:v>
                </c:pt>
                <c:pt idx="253" formatCode="General">
                  <c:v>12465.8975402715</c:v>
                </c:pt>
                <c:pt idx="254" formatCode="General">
                  <c:v>10076.980043354093</c:v>
                </c:pt>
                <c:pt idx="255" formatCode="General">
                  <c:v>12292.281106792983</c:v>
                </c:pt>
                <c:pt idx="256" formatCode="General">
                  <c:v>9458.6320502772924</c:v>
                </c:pt>
                <c:pt idx="257" formatCode="General">
                  <c:v>7910.4643006487277</c:v>
                </c:pt>
                <c:pt idx="258" formatCode="General">
                  <c:v>14068.06772603143</c:v>
                </c:pt>
                <c:pt idx="259" formatCode="General">
                  <c:v>7490.5218886390248</c:v>
                </c:pt>
                <c:pt idx="260" formatCode="General">
                  <c:v>13776.816919088082</c:v>
                </c:pt>
                <c:pt idx="261" formatCode="General">
                  <c:v>9181.0258551151583</c:v>
                </c:pt>
                <c:pt idx="262" formatCode="General">
                  <c:v>10731.470355849953</c:v>
                </c:pt>
                <c:pt idx="263" formatCode="General">
                  <c:v>19769.021756870956</c:v>
                </c:pt>
                <c:pt idx="264" formatCode="General">
                  <c:v>8125.1659464958884</c:v>
                </c:pt>
                <c:pt idx="265" formatCode="General">
                  <c:v>12494.879828793271</c:v>
                </c:pt>
                <c:pt idx="266" formatCode="General">
                  <c:v>10694.512718046763</c:v>
                </c:pt>
                <c:pt idx="267" formatCode="General">
                  <c:v>9817.5487133527749</c:v>
                </c:pt>
                <c:pt idx="268" formatCode="General">
                  <c:v>9933.5943013411779</c:v>
                </c:pt>
                <c:pt idx="269" formatCode="General">
                  <c:v>10392.917859000128</c:v>
                </c:pt>
                <c:pt idx="270" formatCode="General">
                  <c:v>9218.5445774066957</c:v>
                </c:pt>
                <c:pt idx="271" formatCode="General">
                  <c:v>7837.9089657641398</c:v>
                </c:pt>
                <c:pt idx="272" formatCode="General">
                  <c:v>8434.0309055972521</c:v>
                </c:pt>
                <c:pt idx="273" formatCode="General">
                  <c:v>17445.156850145915</c:v>
                </c:pt>
                <c:pt idx="274" formatCode="General">
                  <c:v>12942.309277125178</c:v>
                </c:pt>
                <c:pt idx="275" formatCode="General">
                  <c:v>8280.2383834721713</c:v>
                </c:pt>
                <c:pt idx="276" formatCode="General">
                  <c:v>9724.5685394428419</c:v>
                </c:pt>
                <c:pt idx="277" formatCode="General">
                  <c:v>13502.902420420818</c:v>
                </c:pt>
                <c:pt idx="278" formatCode="General">
                  <c:v>5798.8790788137867</c:v>
                </c:pt>
                <c:pt idx="279" formatCode="General">
                  <c:v>14874.476229826305</c:v>
                </c:pt>
                <c:pt idx="280" formatCode="General">
                  <c:v>16329.825589003649</c:v>
                </c:pt>
                <c:pt idx="281" formatCode="General">
                  <c:v>14216.482698695923</c:v>
                </c:pt>
                <c:pt idx="282" formatCode="General">
                  <c:v>5949.6256420729533</c:v>
                </c:pt>
                <c:pt idx="283" formatCode="General">
                  <c:v>13480.966574982413</c:v>
                </c:pt>
                <c:pt idx="284" formatCode="General">
                  <c:v>9771.2584536519062</c:v>
                </c:pt>
                <c:pt idx="285" formatCode="General">
                  <c:v>13981.990038536262</c:v>
                </c:pt>
                <c:pt idx="286" formatCode="General">
                  <c:v>14547.192630653895</c:v>
                </c:pt>
                <c:pt idx="287" formatCode="General">
                  <c:v>9633.6746288790182</c:v>
                </c:pt>
                <c:pt idx="288" formatCode="General">
                  <c:v>12285.035622571504</c:v>
                </c:pt>
                <c:pt idx="289" formatCode="General">
                  <c:v>8644.1791299070101</c:v>
                </c:pt>
                <c:pt idx="290" formatCode="General">
                  <c:v>11521.796388469018</c:v>
                </c:pt>
                <c:pt idx="291" formatCode="General">
                  <c:v>12511.607768597667</c:v>
                </c:pt>
                <c:pt idx="292" formatCode="General">
                  <c:v>11360.776382481759</c:v>
                </c:pt>
                <c:pt idx="293" formatCode="General">
                  <c:v>7276.6746290338879</c:v>
                </c:pt>
                <c:pt idx="294" formatCode="General">
                  <c:v>19816.000294406396</c:v>
                </c:pt>
                <c:pt idx="295" formatCode="General">
                  <c:v>7694.0666579454846</c:v>
                </c:pt>
                <c:pt idx="296" formatCode="General">
                  <c:v>9241.1496632913259</c:v>
                </c:pt>
                <c:pt idx="297" formatCode="General">
                  <c:v>6645.6466377853594</c:v>
                </c:pt>
                <c:pt idx="298" formatCode="General">
                  <c:v>17917.274885208149</c:v>
                </c:pt>
                <c:pt idx="299" formatCode="General">
                  <c:v>13847.931807322666</c:v>
                </c:pt>
                <c:pt idx="300" formatCode="General">
                  <c:v>10407.70464359926</c:v>
                </c:pt>
                <c:pt idx="301" formatCode="General">
                  <c:v>13367.081587727109</c:v>
                </c:pt>
                <c:pt idx="302" formatCode="General">
                  <c:v>6623.5198800038597</c:v>
                </c:pt>
                <c:pt idx="303" formatCode="General">
                  <c:v>14148.847232892473</c:v>
                </c:pt>
                <c:pt idx="304" formatCode="General">
                  <c:v>8656.2529751557922</c:v>
                </c:pt>
                <c:pt idx="305" formatCode="General">
                  <c:v>10896.291067710223</c:v>
                </c:pt>
                <c:pt idx="306" formatCode="General">
                  <c:v>9491.1187656231214</c:v>
                </c:pt>
                <c:pt idx="307" formatCode="General">
                  <c:v>12516.503603679397</c:v>
                </c:pt>
                <c:pt idx="308" formatCode="General">
                  <c:v>8938.6565373223748</c:v>
                </c:pt>
                <c:pt idx="309" formatCode="General">
                  <c:v>13634.929370840617</c:v>
                </c:pt>
                <c:pt idx="310" formatCode="General">
                  <c:v>9295.9598781747281</c:v>
                </c:pt>
                <c:pt idx="311" formatCode="General">
                  <c:v>7804.1274520722363</c:v>
                </c:pt>
                <c:pt idx="312" formatCode="General">
                  <c:v>9779.9847565341897</c:v>
                </c:pt>
                <c:pt idx="313" formatCode="General">
                  <c:v>12750.51702718868</c:v>
                </c:pt>
                <c:pt idx="314" formatCode="General">
                  <c:v>12708.351371507184</c:v>
                </c:pt>
                <c:pt idx="315" formatCode="General">
                  <c:v>18277.856131267126</c:v>
                </c:pt>
                <c:pt idx="316" formatCode="General">
                  <c:v>9932.5211109142911</c:v>
                </c:pt>
                <c:pt idx="317" formatCode="General">
                  <c:v>13098.666621952261</c:v>
                </c:pt>
                <c:pt idx="318" formatCode="General">
                  <c:v>12622.526096863963</c:v>
                </c:pt>
                <c:pt idx="319" formatCode="General">
                  <c:v>5236.5237054466597</c:v>
                </c:pt>
                <c:pt idx="320" formatCode="General">
                  <c:v>12973.121799275032</c:v>
                </c:pt>
                <c:pt idx="321" formatCode="General">
                  <c:v>14082.768507379353</c:v>
                </c:pt>
                <c:pt idx="322" formatCode="General">
                  <c:v>12072.825245748943</c:v>
                </c:pt>
                <c:pt idx="323" formatCode="General">
                  <c:v>8134.6222926340597</c:v>
                </c:pt>
                <c:pt idx="324" formatCode="General">
                  <c:v>12007.208742026951</c:v>
                </c:pt>
                <c:pt idx="325" formatCode="General">
                  <c:v>18441.96929171525</c:v>
                </c:pt>
                <c:pt idx="326" formatCode="General">
                  <c:v>11185.486611569828</c:v>
                </c:pt>
                <c:pt idx="327" formatCode="General">
                  <c:v>17235.36951331998</c:v>
                </c:pt>
                <c:pt idx="328" formatCode="General">
                  <c:v>12259.137792367794</c:v>
                </c:pt>
                <c:pt idx="329" formatCode="General">
                  <c:v>11756.204949154966</c:v>
                </c:pt>
                <c:pt idx="330" formatCode="General">
                  <c:v>8019.3648986145181</c:v>
                </c:pt>
                <c:pt idx="331" formatCode="General">
                  <c:v>11965.442602887326</c:v>
                </c:pt>
                <c:pt idx="332" formatCode="General">
                  <c:v>8219.961737938951</c:v>
                </c:pt>
                <c:pt idx="333" formatCode="General">
                  <c:v>10547.666266365086</c:v>
                </c:pt>
                <c:pt idx="334" formatCode="General">
                  <c:v>14786.270123094593</c:v>
                </c:pt>
                <c:pt idx="335" formatCode="General">
                  <c:v>18040.981614231303</c:v>
                </c:pt>
                <c:pt idx="336" formatCode="General">
                  <c:v>15267.583242514133</c:v>
                </c:pt>
                <c:pt idx="337" formatCode="General">
                  <c:v>12235.13025063868</c:v>
                </c:pt>
                <c:pt idx="338" formatCode="General">
                  <c:v>5884.8775440111822</c:v>
                </c:pt>
                <c:pt idx="339" formatCode="General">
                  <c:v>11510.992793550326</c:v>
                </c:pt>
                <c:pt idx="340" formatCode="General">
                  <c:v>6433.8801351682105</c:v>
                </c:pt>
                <c:pt idx="341" formatCode="General">
                  <c:v>14499.199032312803</c:v>
                </c:pt>
                <c:pt idx="342" formatCode="General">
                  <c:v>6977.1553738326329</c:v>
                </c:pt>
                <c:pt idx="343" formatCode="General">
                  <c:v>11402.68033227623</c:v>
                </c:pt>
                <c:pt idx="344" formatCode="General">
                  <c:v>28041.709897777975</c:v>
                </c:pt>
                <c:pt idx="345" formatCode="General">
                  <c:v>8979.9879812554991</c:v>
                </c:pt>
                <c:pt idx="346" formatCode="General">
                  <c:v>9752.332988225553</c:v>
                </c:pt>
                <c:pt idx="347" formatCode="General">
                  <c:v>10065.265870386247</c:v>
                </c:pt>
                <c:pt idx="348" formatCode="General">
                  <c:v>9539.1002328901832</c:v>
                </c:pt>
                <c:pt idx="349" formatCode="General">
                  <c:v>7385.4517913870859</c:v>
                </c:pt>
                <c:pt idx="350" formatCode="General">
                  <c:v>8194.5530027243112</c:v>
                </c:pt>
                <c:pt idx="351" formatCode="General">
                  <c:v>5364.6661670276753</c:v>
                </c:pt>
                <c:pt idx="352" formatCode="General">
                  <c:v>9572.2083060073201</c:v>
                </c:pt>
                <c:pt idx="353" formatCode="General">
                  <c:v>7445.6905575412511</c:v>
                </c:pt>
                <c:pt idx="354" formatCode="General">
                  <c:v>13466.712675380459</c:v>
                </c:pt>
                <c:pt idx="355" formatCode="General">
                  <c:v>11058.800141327485</c:v>
                </c:pt>
                <c:pt idx="356" formatCode="General">
                  <c:v>17251.206453707342</c:v>
                </c:pt>
                <c:pt idx="357" formatCode="General">
                  <c:v>11549.280392888184</c:v>
                </c:pt>
                <c:pt idx="358" formatCode="General">
                  <c:v>11449.262862421219</c:v>
                </c:pt>
                <c:pt idx="359" formatCode="General">
                  <c:v>8004.5930850046534</c:v>
                </c:pt>
                <c:pt idx="360" formatCode="General">
                  <c:v>11431.228081343208</c:v>
                </c:pt>
                <c:pt idx="361" formatCode="General">
                  <c:v>5960.0561480191918</c:v>
                </c:pt>
                <c:pt idx="362" formatCode="General">
                  <c:v>12559.318964961345</c:v>
                </c:pt>
                <c:pt idx="363" formatCode="General">
                  <c:v>12584.064855878689</c:v>
                </c:pt>
                <c:pt idx="364" formatCode="General">
                  <c:v>12107.413350920238</c:v>
                </c:pt>
                <c:pt idx="365" formatCode="General">
                  <c:v>11911.080509932062</c:v>
                </c:pt>
                <c:pt idx="366" formatCode="General">
                  <c:v>13894.439107116152</c:v>
                </c:pt>
                <c:pt idx="367" formatCode="General">
                  <c:v>10177.178329247654</c:v>
                </c:pt>
                <c:pt idx="368" formatCode="General">
                  <c:v>14859.277073870418</c:v>
                </c:pt>
                <c:pt idx="369" formatCode="General">
                  <c:v>10494.732992524965</c:v>
                </c:pt>
                <c:pt idx="370" formatCode="General">
                  <c:v>10903.52499056447</c:v>
                </c:pt>
                <c:pt idx="371" formatCode="General">
                  <c:v>13442.5339359227</c:v>
                </c:pt>
                <c:pt idx="372" formatCode="General">
                  <c:v>9467.1342178575087</c:v>
                </c:pt>
                <c:pt idx="373" formatCode="General">
                  <c:v>10767.332740752581</c:v>
                </c:pt>
                <c:pt idx="374" formatCode="General">
                  <c:v>7841.3858220248931</c:v>
                </c:pt>
                <c:pt idx="375" formatCode="General">
                  <c:v>17611.331492242527</c:v>
                </c:pt>
                <c:pt idx="376" formatCode="General">
                  <c:v>7285.6483807586683</c:v>
                </c:pt>
                <c:pt idx="377" formatCode="General">
                  <c:v>8324.222651571079</c:v>
                </c:pt>
                <c:pt idx="378" formatCode="General">
                  <c:v>10441.242364218837</c:v>
                </c:pt>
                <c:pt idx="379" formatCode="General">
                  <c:v>7297.6396856645988</c:v>
                </c:pt>
                <c:pt idx="380" formatCode="General">
                  <c:v>7690.8992238475639</c:v>
                </c:pt>
                <c:pt idx="381" formatCode="General">
                  <c:v>14306.805434304461</c:v>
                </c:pt>
                <c:pt idx="382" formatCode="General">
                  <c:v>10750.329722284428</c:v>
                </c:pt>
                <c:pt idx="383" formatCode="General">
                  <c:v>13539.101561635642</c:v>
                </c:pt>
                <c:pt idx="384" formatCode="General">
                  <c:v>9161.0975743631043</c:v>
                </c:pt>
                <c:pt idx="385" formatCode="General">
                  <c:v>11989.191411842097</c:v>
                </c:pt>
                <c:pt idx="386" formatCode="General">
                  <c:v>14919.452257214887</c:v>
                </c:pt>
                <c:pt idx="387" formatCode="General">
                  <c:v>10939.358190445213</c:v>
                </c:pt>
                <c:pt idx="388" formatCode="General">
                  <c:v>8051.0555424220474</c:v>
                </c:pt>
                <c:pt idx="389" formatCode="General">
                  <c:v>8599.5071683402111</c:v>
                </c:pt>
                <c:pt idx="390" formatCode="General">
                  <c:v>13977.485483576253</c:v>
                </c:pt>
                <c:pt idx="391" formatCode="General">
                  <c:v>13740.443937463378</c:v>
                </c:pt>
                <c:pt idx="392" formatCode="General">
                  <c:v>8297.7868559122289</c:v>
                </c:pt>
                <c:pt idx="393" formatCode="General">
                  <c:v>11925.453477641475</c:v>
                </c:pt>
                <c:pt idx="394" formatCode="General">
                  <c:v>9117.022175258584</c:v>
                </c:pt>
                <c:pt idx="395" formatCode="General">
                  <c:v>15135.421653376023</c:v>
                </c:pt>
                <c:pt idx="396" formatCode="General">
                  <c:v>11702.88356452351</c:v>
                </c:pt>
                <c:pt idx="397" formatCode="General">
                  <c:v>10709.512232758283</c:v>
                </c:pt>
                <c:pt idx="398" formatCode="General">
                  <c:v>11729.844026696834</c:v>
                </c:pt>
                <c:pt idx="399" formatCode="General">
                  <c:v>9049.6001122473808</c:v>
                </c:pt>
                <c:pt idx="400" formatCode="General">
                  <c:v>6171.4018339196864</c:v>
                </c:pt>
                <c:pt idx="401" formatCode="General">
                  <c:v>6289.0531443007421</c:v>
                </c:pt>
                <c:pt idx="402" formatCode="General">
                  <c:v>13249.066976858014</c:v>
                </c:pt>
                <c:pt idx="403" formatCode="General">
                  <c:v>8851.8978640642872</c:v>
                </c:pt>
                <c:pt idx="404" formatCode="General">
                  <c:v>3738.4266358015266</c:v>
                </c:pt>
                <c:pt idx="405" formatCode="General">
                  <c:v>7453.6173935646348</c:v>
                </c:pt>
                <c:pt idx="406" formatCode="General">
                  <c:v>10134.016112413741</c:v>
                </c:pt>
                <c:pt idx="407" formatCode="General">
                  <c:v>11815.930170425014</c:v>
                </c:pt>
                <c:pt idx="408" formatCode="General">
                  <c:v>10136.646943192276</c:v>
                </c:pt>
                <c:pt idx="409" formatCode="General">
                  <c:v>13191.192499761164</c:v>
                </c:pt>
                <c:pt idx="410" formatCode="General">
                  <c:v>5645.6728769734582</c:v>
                </c:pt>
                <c:pt idx="411" formatCode="General">
                  <c:v>11335.862598126259</c:v>
                </c:pt>
                <c:pt idx="412" formatCode="General">
                  <c:v>13065.322367312432</c:v>
                </c:pt>
                <c:pt idx="413" formatCode="General">
                  <c:v>5347.7944053569045</c:v>
                </c:pt>
                <c:pt idx="414" formatCode="General">
                  <c:v>9532.9864648239145</c:v>
                </c:pt>
                <c:pt idx="415" formatCode="General">
                  <c:v>16692.301603767839</c:v>
                </c:pt>
                <c:pt idx="416" formatCode="General">
                  <c:v>16283.316501568679</c:v>
                </c:pt>
                <c:pt idx="417" formatCode="General">
                  <c:v>11441.893947196299</c:v>
                </c:pt>
                <c:pt idx="418" formatCode="General">
                  <c:v>7696.9211061306778</c:v>
                </c:pt>
                <c:pt idx="419" formatCode="General">
                  <c:v>10186.493805141708</c:v>
                </c:pt>
                <c:pt idx="420" formatCode="General">
                  <c:v>14251.609495042178</c:v>
                </c:pt>
                <c:pt idx="421" formatCode="General">
                  <c:v>6957.8620031829632</c:v>
                </c:pt>
                <c:pt idx="422" formatCode="General">
                  <c:v>11256.594466187278</c:v>
                </c:pt>
                <c:pt idx="423" formatCode="General">
                  <c:v>8295.0030110211119</c:v>
                </c:pt>
                <c:pt idx="424" formatCode="General">
                  <c:v>9713.9521293462039</c:v>
                </c:pt>
                <c:pt idx="425" formatCode="General">
                  <c:v>10178.913847298827</c:v>
                </c:pt>
                <c:pt idx="426" formatCode="General">
                  <c:v>10850.436598676122</c:v>
                </c:pt>
                <c:pt idx="427" formatCode="General">
                  <c:v>10131.28997165092</c:v>
                </c:pt>
                <c:pt idx="428" formatCode="General">
                  <c:v>11509.707303596801</c:v>
                </c:pt>
                <c:pt idx="429" formatCode="General">
                  <c:v>11290.417698639118</c:v>
                </c:pt>
                <c:pt idx="430" formatCode="General">
                  <c:v>16465.668827176774</c:v>
                </c:pt>
                <c:pt idx="431" formatCode="General">
                  <c:v>10501.305579818922</c:v>
                </c:pt>
                <c:pt idx="432" formatCode="General">
                  <c:v>14041.614806410809</c:v>
                </c:pt>
                <c:pt idx="433" formatCode="General">
                  <c:v>12355.300855632599</c:v>
                </c:pt>
                <c:pt idx="434" formatCode="General">
                  <c:v>13229.67813197306</c:v>
                </c:pt>
                <c:pt idx="435" formatCode="General">
                  <c:v>12743.374329829483</c:v>
                </c:pt>
                <c:pt idx="436" formatCode="General">
                  <c:v>8382.3670807739691</c:v>
                </c:pt>
                <c:pt idx="437" formatCode="General">
                  <c:v>8639.4257923456807</c:v>
                </c:pt>
                <c:pt idx="438" formatCode="General">
                  <c:v>10484.999841167037</c:v>
                </c:pt>
                <c:pt idx="439" formatCode="General">
                  <c:v>15299.002646780396</c:v>
                </c:pt>
                <c:pt idx="440" formatCode="General">
                  <c:v>6835.9765312832169</c:v>
                </c:pt>
                <c:pt idx="441" formatCode="General">
                  <c:v>17104.507206422961</c:v>
                </c:pt>
                <c:pt idx="442" formatCode="General">
                  <c:v>13941.530134711786</c:v>
                </c:pt>
                <c:pt idx="443" formatCode="General">
                  <c:v>7380.3265932070517</c:v>
                </c:pt>
                <c:pt idx="444" formatCode="General">
                  <c:v>21668.053788149169</c:v>
                </c:pt>
                <c:pt idx="445" formatCode="General">
                  <c:v>14435.654433727859</c:v>
                </c:pt>
                <c:pt idx="446" formatCode="General">
                  <c:v>8209.2014178450554</c:v>
                </c:pt>
                <c:pt idx="447" formatCode="General">
                  <c:v>10291.609479072617</c:v>
                </c:pt>
                <c:pt idx="448" formatCode="General">
                  <c:v>10105.940807055455</c:v>
                </c:pt>
                <c:pt idx="449" formatCode="General">
                  <c:v>14283.250611171328</c:v>
                </c:pt>
                <c:pt idx="450" formatCode="General">
                  <c:v>11514.800247303556</c:v>
                </c:pt>
                <c:pt idx="451" formatCode="General">
                  <c:v>11486.970751333081</c:v>
                </c:pt>
                <c:pt idx="452" formatCode="General">
                  <c:v>21028.655939139782</c:v>
                </c:pt>
                <c:pt idx="453" formatCode="General">
                  <c:v>15472.253915437541</c:v>
                </c:pt>
                <c:pt idx="454" formatCode="General">
                  <c:v>10769.687973445667</c:v>
                </c:pt>
                <c:pt idx="455" formatCode="General">
                  <c:v>10785.679291474222</c:v>
                </c:pt>
                <c:pt idx="456" formatCode="General">
                  <c:v>12321.60886366352</c:v>
                </c:pt>
                <c:pt idx="457" formatCode="General">
                  <c:v>8969.8414212667813</c:v>
                </c:pt>
                <c:pt idx="458" formatCode="General">
                  <c:v>9658.7602124906171</c:v>
                </c:pt>
                <c:pt idx="459" formatCode="General">
                  <c:v>19565.090238025085</c:v>
                </c:pt>
                <c:pt idx="460" formatCode="General">
                  <c:v>9960.8323126107243</c:v>
                </c:pt>
                <c:pt idx="461" formatCode="General">
                  <c:v>15349.298043429273</c:v>
                </c:pt>
                <c:pt idx="462" formatCode="General">
                  <c:v>9146.6972463287184</c:v>
                </c:pt>
                <c:pt idx="463" formatCode="General">
                  <c:v>10240.137585654225</c:v>
                </c:pt>
                <c:pt idx="464" formatCode="General">
                  <c:v>8238.841316388105</c:v>
                </c:pt>
                <c:pt idx="465" formatCode="General">
                  <c:v>6965.8489508399161</c:v>
                </c:pt>
                <c:pt idx="466" formatCode="General">
                  <c:v>10475.965354042679</c:v>
                </c:pt>
                <c:pt idx="467" formatCode="General">
                  <c:v>15228.967903023435</c:v>
                </c:pt>
                <c:pt idx="468" formatCode="General">
                  <c:v>15771.332266036499</c:v>
                </c:pt>
                <c:pt idx="469" formatCode="General">
                  <c:v>11880.080993971385</c:v>
                </c:pt>
                <c:pt idx="470" formatCode="General">
                  <c:v>11671.560594388318</c:v>
                </c:pt>
                <c:pt idx="471" formatCode="General">
                  <c:v>14741.235592080664</c:v>
                </c:pt>
                <c:pt idx="472" formatCode="General">
                  <c:v>11527.61981209527</c:v>
                </c:pt>
                <c:pt idx="473" formatCode="General">
                  <c:v>13094.671979498758</c:v>
                </c:pt>
                <c:pt idx="474" formatCode="General">
                  <c:v>7833.7240297918997</c:v>
                </c:pt>
                <c:pt idx="475" formatCode="General">
                  <c:v>15947.824383302926</c:v>
                </c:pt>
                <c:pt idx="476" formatCode="General">
                  <c:v>7307.7443191656494</c:v>
                </c:pt>
                <c:pt idx="477" formatCode="General">
                  <c:v>11779.933350697411</c:v>
                </c:pt>
                <c:pt idx="478" formatCode="General">
                  <c:v>11410.794809896488</c:v>
                </c:pt>
                <c:pt idx="479" formatCode="General">
                  <c:v>11733.06209199765</c:v>
                </c:pt>
                <c:pt idx="480" formatCode="General">
                  <c:v>14108.361155887675</c:v>
                </c:pt>
                <c:pt idx="481" formatCode="General">
                  <c:v>9818.769352543206</c:v>
                </c:pt>
                <c:pt idx="482" formatCode="General">
                  <c:v>9738.3609417632306</c:v>
                </c:pt>
                <c:pt idx="483" formatCode="General">
                  <c:v>13775.358117054677</c:v>
                </c:pt>
                <c:pt idx="484" formatCode="General">
                  <c:v>10376.251649008762</c:v>
                </c:pt>
                <c:pt idx="485" formatCode="General">
                  <c:v>8305.1595395285367</c:v>
                </c:pt>
                <c:pt idx="486" formatCode="General">
                  <c:v>8169.3318261880213</c:v>
                </c:pt>
                <c:pt idx="487" formatCode="General">
                  <c:v>11924.118455254049</c:v>
                </c:pt>
                <c:pt idx="488" formatCode="General">
                  <c:v>7337.3471536292</c:v>
                </c:pt>
                <c:pt idx="489" formatCode="General">
                  <c:v>10636.345691197668</c:v>
                </c:pt>
                <c:pt idx="490" formatCode="General">
                  <c:v>6975.9639231437504</c:v>
                </c:pt>
                <c:pt idx="491" formatCode="General">
                  <c:v>7459.3009536837071</c:v>
                </c:pt>
                <c:pt idx="492" formatCode="General">
                  <c:v>12416.519389396766</c:v>
                </c:pt>
                <c:pt idx="493" formatCode="General">
                  <c:v>13518.285089610003</c:v>
                </c:pt>
                <c:pt idx="494" formatCode="General">
                  <c:v>12251.670250735096</c:v>
                </c:pt>
                <c:pt idx="495" formatCode="General">
                  <c:v>12488.570418526702</c:v>
                </c:pt>
                <c:pt idx="496" formatCode="General">
                  <c:v>10963.938510341241</c:v>
                </c:pt>
                <c:pt idx="497" formatCode="General">
                  <c:v>10259.753442341693</c:v>
                </c:pt>
                <c:pt idx="498" formatCode="General">
                  <c:v>9534.560937797376</c:v>
                </c:pt>
                <c:pt idx="499" formatCode="General">
                  <c:v>15147.645053806074</c:v>
                </c:pt>
                <c:pt idx="500" formatCode="General">
                  <c:v>12601.171916111361</c:v>
                </c:pt>
                <c:pt idx="501" formatCode="General">
                  <c:v>13208.287231086259</c:v>
                </c:pt>
                <c:pt idx="502" formatCode="General">
                  <c:v>10845.322180246345</c:v>
                </c:pt>
                <c:pt idx="503" formatCode="General">
                  <c:v>10706.85657748566</c:v>
                </c:pt>
                <c:pt idx="504" formatCode="General">
                  <c:v>11648.553148932326</c:v>
                </c:pt>
                <c:pt idx="505" formatCode="General">
                  <c:v>7188.0467144740978</c:v>
                </c:pt>
                <c:pt idx="506" formatCode="General">
                  <c:v>11721.562868828678</c:v>
                </c:pt>
                <c:pt idx="507" formatCode="General">
                  <c:v>12146.428270558557</c:v>
                </c:pt>
                <c:pt idx="508" formatCode="General">
                  <c:v>6472.9309055329704</c:v>
                </c:pt>
                <c:pt idx="509" formatCode="General">
                  <c:v>7858.2196490009737</c:v>
                </c:pt>
                <c:pt idx="510" formatCode="General">
                  <c:v>11096.687396039908</c:v>
                </c:pt>
                <c:pt idx="511" formatCode="General">
                  <c:v>12965.353935299294</c:v>
                </c:pt>
                <c:pt idx="512" formatCode="General">
                  <c:v>10571.313873998564</c:v>
                </c:pt>
                <c:pt idx="513" formatCode="General">
                  <c:v>8082.5946885833528</c:v>
                </c:pt>
                <c:pt idx="514" formatCode="General">
                  <c:v>11017.736874678556</c:v>
                </c:pt>
                <c:pt idx="515" formatCode="General">
                  <c:v>9695.9324173760251</c:v>
                </c:pt>
                <c:pt idx="516" formatCode="General">
                  <c:v>8717.8281658299766</c:v>
                </c:pt>
                <c:pt idx="517" formatCode="General">
                  <c:v>14159.925397318926</c:v>
                </c:pt>
                <c:pt idx="518" formatCode="General">
                  <c:v>9124.2780280270927</c:v>
                </c:pt>
                <c:pt idx="519" formatCode="General">
                  <c:v>12152.34409764245</c:v>
                </c:pt>
                <c:pt idx="520" formatCode="General">
                  <c:v>13287.856373359225</c:v>
                </c:pt>
                <c:pt idx="521" formatCode="General">
                  <c:v>9300.9981383577779</c:v>
                </c:pt>
                <c:pt idx="522" formatCode="General">
                  <c:v>8550.4960191322316</c:v>
                </c:pt>
                <c:pt idx="523" formatCode="General">
                  <c:v>20317.754965631837</c:v>
                </c:pt>
                <c:pt idx="524" formatCode="General">
                  <c:v>8152.1093655255245</c:v>
                </c:pt>
                <c:pt idx="525" formatCode="General">
                  <c:v>15453.083593419424</c:v>
                </c:pt>
                <c:pt idx="526" formatCode="General">
                  <c:v>6642.419585194888</c:v>
                </c:pt>
                <c:pt idx="527" formatCode="General">
                  <c:v>9258.2717609582542</c:v>
                </c:pt>
                <c:pt idx="528" formatCode="General">
                  <c:v>13167.909469079752</c:v>
                </c:pt>
                <c:pt idx="529" formatCode="General">
                  <c:v>13038.974931743267</c:v>
                </c:pt>
                <c:pt idx="530" formatCode="General">
                  <c:v>13155.340869153812</c:v>
                </c:pt>
                <c:pt idx="531" formatCode="General">
                  <c:v>10882.155484063407</c:v>
                </c:pt>
                <c:pt idx="532" formatCode="General">
                  <c:v>19420.057048114351</c:v>
                </c:pt>
                <c:pt idx="533" formatCode="General">
                  <c:v>11350.276093030914</c:v>
                </c:pt>
                <c:pt idx="534" formatCode="General">
                  <c:v>10227.806591688544</c:v>
                </c:pt>
                <c:pt idx="535" formatCode="General">
                  <c:v>18526.667805797188</c:v>
                </c:pt>
                <c:pt idx="536" formatCode="General">
                  <c:v>12015.62805175076</c:v>
                </c:pt>
                <c:pt idx="537" formatCode="General">
                  <c:v>14138.625934723688</c:v>
                </c:pt>
                <c:pt idx="538" formatCode="General">
                  <c:v>6486.2567184287163</c:v>
                </c:pt>
                <c:pt idx="539" formatCode="General">
                  <c:v>8064.3473730576043</c:v>
                </c:pt>
                <c:pt idx="540" formatCode="General">
                  <c:v>8015.5960325337201</c:v>
                </c:pt>
                <c:pt idx="541" formatCode="General">
                  <c:v>8783.5358221432271</c:v>
                </c:pt>
                <c:pt idx="542" formatCode="General">
                  <c:v>11189.60464959606</c:v>
                </c:pt>
                <c:pt idx="543" formatCode="General">
                  <c:v>11318.011099706619</c:v>
                </c:pt>
                <c:pt idx="544" formatCode="General">
                  <c:v>10484.962003449771</c:v>
                </c:pt>
                <c:pt idx="545" formatCode="General">
                  <c:v>9058.8460917880129</c:v>
                </c:pt>
                <c:pt idx="546" formatCode="General">
                  <c:v>9071.5024121290589</c:v>
                </c:pt>
                <c:pt idx="547" formatCode="General">
                  <c:v>8861.7856919313181</c:v>
                </c:pt>
                <c:pt idx="548" formatCode="General">
                  <c:v>13501.70235973196</c:v>
                </c:pt>
                <c:pt idx="549" formatCode="General">
                  <c:v>8227.7102485032447</c:v>
                </c:pt>
                <c:pt idx="550" formatCode="General">
                  <c:v>13314.117965591024</c:v>
                </c:pt>
                <c:pt idx="551" formatCode="General">
                  <c:v>6615.1105862352433</c:v>
                </c:pt>
                <c:pt idx="552" formatCode="General">
                  <c:v>9411.3443796031588</c:v>
                </c:pt>
                <c:pt idx="553" formatCode="General">
                  <c:v>13901.033923688392</c:v>
                </c:pt>
                <c:pt idx="554" formatCode="General">
                  <c:v>15468.249316004389</c:v>
                </c:pt>
                <c:pt idx="555" formatCode="General">
                  <c:v>9670.4889913723309</c:v>
                </c:pt>
                <c:pt idx="556" formatCode="General">
                  <c:v>12481.017433804001</c:v>
                </c:pt>
                <c:pt idx="557" formatCode="General">
                  <c:v>12322.206416044643</c:v>
                </c:pt>
                <c:pt idx="558" formatCode="General">
                  <c:v>13147.466029224444</c:v>
                </c:pt>
                <c:pt idx="559" formatCode="General">
                  <c:v>11099.780851986645</c:v>
                </c:pt>
                <c:pt idx="560" formatCode="General">
                  <c:v>10964.308926557769</c:v>
                </c:pt>
                <c:pt idx="561" formatCode="General">
                  <c:v>13052.530460133261</c:v>
                </c:pt>
                <c:pt idx="562" formatCode="General">
                  <c:v>13250.942440062505</c:v>
                </c:pt>
                <c:pt idx="563" formatCode="General">
                  <c:v>10443.282378870912</c:v>
                </c:pt>
                <c:pt idx="564" formatCode="General">
                  <c:v>11062.67271600716</c:v>
                </c:pt>
                <c:pt idx="565" formatCode="General">
                  <c:v>12102.492824425242</c:v>
                </c:pt>
                <c:pt idx="566" formatCode="General">
                  <c:v>8887.6652591426991</c:v>
                </c:pt>
                <c:pt idx="567" formatCode="General">
                  <c:v>9902.8599999751332</c:v>
                </c:pt>
                <c:pt idx="568" formatCode="General">
                  <c:v>13776.711692478992</c:v>
                </c:pt>
                <c:pt idx="569" formatCode="General">
                  <c:v>8273.5718188820083</c:v>
                </c:pt>
                <c:pt idx="570" formatCode="General">
                  <c:v>16309.480608217104</c:v>
                </c:pt>
                <c:pt idx="571" formatCode="General">
                  <c:v>10354.190692506259</c:v>
                </c:pt>
                <c:pt idx="572" formatCode="General">
                  <c:v>8162.9849262424068</c:v>
                </c:pt>
                <c:pt idx="573" formatCode="General">
                  <c:v>12206.377106348507</c:v>
                </c:pt>
                <c:pt idx="574" formatCode="General">
                  <c:v>9029.611181670929</c:v>
                </c:pt>
                <c:pt idx="575" formatCode="General">
                  <c:v>10223.454840493898</c:v>
                </c:pt>
                <c:pt idx="576" formatCode="General">
                  <c:v>7793.5954013012833</c:v>
                </c:pt>
                <c:pt idx="577" formatCode="General">
                  <c:v>17873.557316171045</c:v>
                </c:pt>
                <c:pt idx="578" formatCode="General">
                  <c:v>12967.463364575895</c:v>
                </c:pt>
                <c:pt idx="579" formatCode="General">
                  <c:v>12472.605482943542</c:v>
                </c:pt>
                <c:pt idx="580" formatCode="General">
                  <c:v>12279.402093292114</c:v>
                </c:pt>
                <c:pt idx="581" formatCode="General">
                  <c:v>12770.460711869568</c:v>
                </c:pt>
                <c:pt idx="582" formatCode="General">
                  <c:v>10431.991841341804</c:v>
                </c:pt>
                <c:pt idx="583" formatCode="General">
                  <c:v>12745.093293585918</c:v>
                </c:pt>
                <c:pt idx="584" formatCode="General">
                  <c:v>10047.894035073805</c:v>
                </c:pt>
                <c:pt idx="585" formatCode="General">
                  <c:v>12787.388701914011</c:v>
                </c:pt>
                <c:pt idx="586" formatCode="General">
                  <c:v>14334.189546362786</c:v>
                </c:pt>
                <c:pt idx="587" formatCode="General">
                  <c:v>14332.590684361363</c:v>
                </c:pt>
                <c:pt idx="588" formatCode="General">
                  <c:v>13501.970895136526</c:v>
                </c:pt>
                <c:pt idx="589" formatCode="General">
                  <c:v>9305.8578343043591</c:v>
                </c:pt>
                <c:pt idx="590" formatCode="General">
                  <c:v>7425.9674279902083</c:v>
                </c:pt>
                <c:pt idx="591" formatCode="General">
                  <c:v>11133.402332280291</c:v>
                </c:pt>
                <c:pt idx="592" formatCode="General">
                  <c:v>8782.2995476851593</c:v>
                </c:pt>
                <c:pt idx="593" formatCode="General">
                  <c:v>7592.6949214342822</c:v>
                </c:pt>
                <c:pt idx="594" formatCode="General">
                  <c:v>19029.566784577662</c:v>
                </c:pt>
                <c:pt idx="595" formatCode="General">
                  <c:v>9296.4070751389991</c:v>
                </c:pt>
                <c:pt idx="596" formatCode="General">
                  <c:v>8088.9489680205334</c:v>
                </c:pt>
                <c:pt idx="597" formatCode="General">
                  <c:v>9506.7857543597474</c:v>
                </c:pt>
                <c:pt idx="598" formatCode="General">
                  <c:v>7297.2320461192994</c:v>
                </c:pt>
                <c:pt idx="599" formatCode="General">
                  <c:v>14934.903060276341</c:v>
                </c:pt>
                <c:pt idx="600" formatCode="General">
                  <c:v>10362.975191171559</c:v>
                </c:pt>
                <c:pt idx="601" formatCode="General">
                  <c:v>13287.857852421932</c:v>
                </c:pt>
                <c:pt idx="602" formatCode="General">
                  <c:v>19749.738610944503</c:v>
                </c:pt>
                <c:pt idx="603" formatCode="General">
                  <c:v>4365.8141122038687</c:v>
                </c:pt>
                <c:pt idx="604" formatCode="General">
                  <c:v>9879.1263851509193</c:v>
                </c:pt>
                <c:pt idx="605" formatCode="General">
                  <c:v>20933.197355774711</c:v>
                </c:pt>
                <c:pt idx="606" formatCode="General">
                  <c:v>12962.55380356802</c:v>
                </c:pt>
                <c:pt idx="607" formatCode="General">
                  <c:v>9777.4381530842002</c:v>
                </c:pt>
                <c:pt idx="608" formatCode="General">
                  <c:v>15218.126214982729</c:v>
                </c:pt>
                <c:pt idx="609" formatCode="General">
                  <c:v>9153.094698838886</c:v>
                </c:pt>
                <c:pt idx="610" formatCode="General">
                  <c:v>11201.217774161267</c:v>
                </c:pt>
                <c:pt idx="611" formatCode="General">
                  <c:v>16644.294239819228</c:v>
                </c:pt>
                <c:pt idx="612" formatCode="General">
                  <c:v>11973.889367254909</c:v>
                </c:pt>
                <c:pt idx="613" formatCode="General">
                  <c:v>10980.125331517382</c:v>
                </c:pt>
                <c:pt idx="614" formatCode="General">
                  <c:v>13096.197683069224</c:v>
                </c:pt>
                <c:pt idx="615" formatCode="General">
                  <c:v>16514.965778870326</c:v>
                </c:pt>
                <c:pt idx="616" formatCode="General">
                  <c:v>7350.4589689793884</c:v>
                </c:pt>
                <c:pt idx="617" formatCode="General">
                  <c:v>9272.0852197777531</c:v>
                </c:pt>
                <c:pt idx="618" formatCode="General">
                  <c:v>6216.6098945314279</c:v>
                </c:pt>
                <c:pt idx="619" formatCode="General">
                  <c:v>11614.551817688071</c:v>
                </c:pt>
                <c:pt idx="620" formatCode="General">
                  <c:v>7833.0662079546055</c:v>
                </c:pt>
                <c:pt idx="621" formatCode="General">
                  <c:v>11147.648983033674</c:v>
                </c:pt>
                <c:pt idx="622" formatCode="General">
                  <c:v>11831.456143775551</c:v>
                </c:pt>
                <c:pt idx="623" formatCode="General">
                  <c:v>12531.0528887812</c:v>
                </c:pt>
                <c:pt idx="624" formatCode="General">
                  <c:v>14605.832413892635</c:v>
                </c:pt>
                <c:pt idx="625" formatCode="General">
                  <c:v>14013.675884953225</c:v>
                </c:pt>
                <c:pt idx="626" formatCode="General">
                  <c:v>11281.199589714583</c:v>
                </c:pt>
                <c:pt idx="627" formatCode="General">
                  <c:v>12638.614159294006</c:v>
                </c:pt>
                <c:pt idx="628" formatCode="General">
                  <c:v>5545.0213578417915</c:v>
                </c:pt>
                <c:pt idx="629" formatCode="General">
                  <c:v>10824.013507573443</c:v>
                </c:pt>
                <c:pt idx="630" formatCode="General">
                  <c:v>12890.248649666133</c:v>
                </c:pt>
                <c:pt idx="631" formatCode="General">
                  <c:v>10912.581269906606</c:v>
                </c:pt>
                <c:pt idx="632" formatCode="General">
                  <c:v>7406.5934439868961</c:v>
                </c:pt>
                <c:pt idx="633" formatCode="General">
                  <c:v>8414.464419955395</c:v>
                </c:pt>
                <c:pt idx="634" formatCode="General">
                  <c:v>9449.4554184485933</c:v>
                </c:pt>
                <c:pt idx="635" formatCode="General">
                  <c:v>14293.268368765766</c:v>
                </c:pt>
                <c:pt idx="636" formatCode="General">
                  <c:v>18715.744106231243</c:v>
                </c:pt>
                <c:pt idx="637" formatCode="General">
                  <c:v>12796.272246260631</c:v>
                </c:pt>
                <c:pt idx="638" formatCode="General">
                  <c:v>7599.3028889331763</c:v>
                </c:pt>
                <c:pt idx="639" formatCode="General">
                  <c:v>6156.5125826904714</c:v>
                </c:pt>
                <c:pt idx="640" formatCode="General">
                  <c:v>13398.600849524235</c:v>
                </c:pt>
                <c:pt idx="641" formatCode="General">
                  <c:v>10126.455457907221</c:v>
                </c:pt>
                <c:pt idx="642" formatCode="General">
                  <c:v>11147.670589113253</c:v>
                </c:pt>
                <c:pt idx="643" formatCode="General">
                  <c:v>11595.416335083617</c:v>
                </c:pt>
                <c:pt idx="644" formatCode="General">
                  <c:v>15820.04084127569</c:v>
                </c:pt>
                <c:pt idx="645" formatCode="General">
                  <c:v>11801.780181020973</c:v>
                </c:pt>
                <c:pt idx="646" formatCode="General">
                  <c:v>7991.8764988224866</c:v>
                </c:pt>
                <c:pt idx="647" formatCode="General">
                  <c:v>12208.365164704403</c:v>
                </c:pt>
                <c:pt idx="648" formatCode="General">
                  <c:v>8307.4612045832037</c:v>
                </c:pt>
                <c:pt idx="649" formatCode="General">
                  <c:v>15776.812324720484</c:v>
                </c:pt>
                <c:pt idx="650" formatCode="General">
                  <c:v>15234.742806859516</c:v>
                </c:pt>
                <c:pt idx="651" formatCode="General">
                  <c:v>14910.904282215726</c:v>
                </c:pt>
                <c:pt idx="652" formatCode="General">
                  <c:v>5708.2409463321746</c:v>
                </c:pt>
                <c:pt idx="653" formatCode="General">
                  <c:v>14372.660609596665</c:v>
                </c:pt>
                <c:pt idx="654" formatCode="General">
                  <c:v>11606.803612292451</c:v>
                </c:pt>
                <c:pt idx="655" formatCode="General">
                  <c:v>6659.3703580783767</c:v>
                </c:pt>
                <c:pt idx="656" formatCode="General">
                  <c:v>9339.0586434182987</c:v>
                </c:pt>
                <c:pt idx="657" formatCode="General">
                  <c:v>13461.189395875535</c:v>
                </c:pt>
                <c:pt idx="658" formatCode="General">
                  <c:v>5749.0065292215095</c:v>
                </c:pt>
                <c:pt idx="659" formatCode="General">
                  <c:v>9365.347067493376</c:v>
                </c:pt>
                <c:pt idx="660" formatCode="General">
                  <c:v>22321.638329248141</c:v>
                </c:pt>
                <c:pt idx="661" formatCode="General">
                  <c:v>10906.569657779146</c:v>
                </c:pt>
                <c:pt idx="662" formatCode="General">
                  <c:v>7556.3249811340756</c:v>
                </c:pt>
                <c:pt idx="663" formatCode="General">
                  <c:v>9860.3125854289301</c:v>
                </c:pt>
                <c:pt idx="664" formatCode="General">
                  <c:v>17288.691740568946</c:v>
                </c:pt>
                <c:pt idx="665" formatCode="General">
                  <c:v>10940.112371174941</c:v>
                </c:pt>
                <c:pt idx="666" formatCode="General">
                  <c:v>12361.840605873022</c:v>
                </c:pt>
                <c:pt idx="667" formatCode="General">
                  <c:v>11286.99464914606</c:v>
                </c:pt>
                <c:pt idx="668" formatCode="General">
                  <c:v>13031.161615037337</c:v>
                </c:pt>
                <c:pt idx="669" formatCode="General">
                  <c:v>10609.511710521676</c:v>
                </c:pt>
                <c:pt idx="670" formatCode="General">
                  <c:v>8484.1535965910789</c:v>
                </c:pt>
                <c:pt idx="671" formatCode="General">
                  <c:v>9737.7459761269056</c:v>
                </c:pt>
                <c:pt idx="672" formatCode="General">
                  <c:v>12448.215751990881</c:v>
                </c:pt>
                <c:pt idx="673" formatCode="General">
                  <c:v>12053.178613852098</c:v>
                </c:pt>
                <c:pt idx="674" formatCode="General">
                  <c:v>11791.235035205611</c:v>
                </c:pt>
                <c:pt idx="675" formatCode="General">
                  <c:v>8720.3038592214216</c:v>
                </c:pt>
                <c:pt idx="676" formatCode="General">
                  <c:v>8610.878728225387</c:v>
                </c:pt>
                <c:pt idx="677" formatCode="General">
                  <c:v>11974.102633571605</c:v>
                </c:pt>
                <c:pt idx="678" formatCode="General">
                  <c:v>11674.961010598023</c:v>
                </c:pt>
                <c:pt idx="679" formatCode="General">
                  <c:v>9682.1986720122131</c:v>
                </c:pt>
                <c:pt idx="680" formatCode="General">
                  <c:v>8348.8688325989351</c:v>
                </c:pt>
                <c:pt idx="681" formatCode="General">
                  <c:v>17703.299875147601</c:v>
                </c:pt>
                <c:pt idx="682" formatCode="General">
                  <c:v>8891.2603130732077</c:v>
                </c:pt>
                <c:pt idx="683" formatCode="General">
                  <c:v>7998.4062886471802</c:v>
                </c:pt>
                <c:pt idx="684" formatCode="General">
                  <c:v>10013.478317637999</c:v>
                </c:pt>
                <c:pt idx="685" formatCode="General">
                  <c:v>16881.530979664058</c:v>
                </c:pt>
                <c:pt idx="686" formatCode="General">
                  <c:v>8134.7386509255784</c:v>
                </c:pt>
                <c:pt idx="687" formatCode="General">
                  <c:v>15997.552091305113</c:v>
                </c:pt>
                <c:pt idx="688" formatCode="General">
                  <c:v>10387.862519738963</c:v>
                </c:pt>
                <c:pt idx="689" formatCode="General">
                  <c:v>10945.152206570936</c:v>
                </c:pt>
                <c:pt idx="690" formatCode="General">
                  <c:v>9901.800509332068</c:v>
                </c:pt>
                <c:pt idx="691" formatCode="General">
                  <c:v>8895.2266460224309</c:v>
                </c:pt>
                <c:pt idx="692" formatCode="General">
                  <c:v>10524.928655836824</c:v>
                </c:pt>
                <c:pt idx="693" formatCode="General">
                  <c:v>8339.3415476462214</c:v>
                </c:pt>
                <c:pt idx="694" formatCode="General">
                  <c:v>17960.681868897085</c:v>
                </c:pt>
                <c:pt idx="695" formatCode="General">
                  <c:v>11063.346432180129</c:v>
                </c:pt>
                <c:pt idx="696" formatCode="General">
                  <c:v>17015.140319789745</c:v>
                </c:pt>
                <c:pt idx="697" formatCode="General">
                  <c:v>7808.7373215188181</c:v>
                </c:pt>
                <c:pt idx="698" formatCode="General">
                  <c:v>13461.655103513625</c:v>
                </c:pt>
                <c:pt idx="699" formatCode="General">
                  <c:v>12511.606796358301</c:v>
                </c:pt>
                <c:pt idx="700" formatCode="General">
                  <c:v>7575.8598215793791</c:v>
                </c:pt>
                <c:pt idx="701" formatCode="General">
                  <c:v>13203.142333559137</c:v>
                </c:pt>
                <c:pt idx="702" formatCode="General">
                  <c:v>10240.117750233776</c:v>
                </c:pt>
                <c:pt idx="703" formatCode="General">
                  <c:v>11694.466591901528</c:v>
                </c:pt>
                <c:pt idx="704" formatCode="General">
                  <c:v>10246.52650699114</c:v>
                </c:pt>
                <c:pt idx="705" formatCode="General">
                  <c:v>12742.736305531305</c:v>
                </c:pt>
                <c:pt idx="706" formatCode="General">
                  <c:v>9354.1376677785429</c:v>
                </c:pt>
                <c:pt idx="707" formatCode="General">
                  <c:v>10444.602956012863</c:v>
                </c:pt>
                <c:pt idx="708" formatCode="General">
                  <c:v>10893.360161936545</c:v>
                </c:pt>
                <c:pt idx="709" formatCode="General">
                  <c:v>9761.6585849465264</c:v>
                </c:pt>
                <c:pt idx="710" formatCode="General">
                  <c:v>12945.865520178208</c:v>
                </c:pt>
                <c:pt idx="711" formatCode="General">
                  <c:v>11146.700317609249</c:v>
                </c:pt>
                <c:pt idx="712" formatCode="General">
                  <c:v>7014.4200211649822</c:v>
                </c:pt>
                <c:pt idx="713" formatCode="General">
                  <c:v>11143.81949479899</c:v>
                </c:pt>
                <c:pt idx="714" formatCode="General">
                  <c:v>10703.791855394027</c:v>
                </c:pt>
                <c:pt idx="715" formatCode="General">
                  <c:v>13725.681877470381</c:v>
                </c:pt>
                <c:pt idx="716" formatCode="General">
                  <c:v>5551.7908672915964</c:v>
                </c:pt>
                <c:pt idx="717" formatCode="General">
                  <c:v>12632.056412204533</c:v>
                </c:pt>
                <c:pt idx="718" formatCode="General">
                  <c:v>7828.5037266737927</c:v>
                </c:pt>
                <c:pt idx="719" formatCode="General">
                  <c:v>14313.351542775159</c:v>
                </c:pt>
                <c:pt idx="720" formatCode="General">
                  <c:v>9068.5858746895065</c:v>
                </c:pt>
                <c:pt idx="721" formatCode="General">
                  <c:v>10879.112015220453</c:v>
                </c:pt>
                <c:pt idx="722" formatCode="General">
                  <c:v>10886.572914318782</c:v>
                </c:pt>
                <c:pt idx="723" formatCode="General">
                  <c:v>20397.066787877109</c:v>
                </c:pt>
                <c:pt idx="724" formatCode="General">
                  <c:v>8327.9631735503935</c:v>
                </c:pt>
                <c:pt idx="725" formatCode="General">
                  <c:v>6298.8940661394518</c:v>
                </c:pt>
                <c:pt idx="726" formatCode="General">
                  <c:v>9681.4663009124524</c:v>
                </c:pt>
                <c:pt idx="727" formatCode="General">
                  <c:v>8538.0435771761404</c:v>
                </c:pt>
                <c:pt idx="728" formatCode="General">
                  <c:v>9448.471478537349</c:v>
                </c:pt>
                <c:pt idx="729" formatCode="General">
                  <c:v>8650.1125177247632</c:v>
                </c:pt>
                <c:pt idx="730" formatCode="General">
                  <c:v>12624.707582502366</c:v>
                </c:pt>
                <c:pt idx="731" formatCode="General">
                  <c:v>13253.69271534759</c:v>
                </c:pt>
                <c:pt idx="732" formatCode="General">
                  <c:v>9785.092804687687</c:v>
                </c:pt>
                <c:pt idx="733" formatCode="General">
                  <c:v>11090.744129842305</c:v>
                </c:pt>
                <c:pt idx="734" formatCode="General">
                  <c:v>13437.578527295644</c:v>
                </c:pt>
                <c:pt idx="735" formatCode="General">
                  <c:v>6607.1040481877189</c:v>
                </c:pt>
                <c:pt idx="736" formatCode="General">
                  <c:v>10478.98547798923</c:v>
                </c:pt>
                <c:pt idx="737" formatCode="General">
                  <c:v>11630.464774382877</c:v>
                </c:pt>
                <c:pt idx="738" formatCode="General">
                  <c:v>12088.33569148405</c:v>
                </c:pt>
                <c:pt idx="739" formatCode="General">
                  <c:v>10498.096506315953</c:v>
                </c:pt>
                <c:pt idx="740" formatCode="General">
                  <c:v>8945.1327288227712</c:v>
                </c:pt>
                <c:pt idx="741" formatCode="General">
                  <c:v>10923.60489874825</c:v>
                </c:pt>
                <c:pt idx="742" formatCode="General">
                  <c:v>9026.1672940657299</c:v>
                </c:pt>
                <c:pt idx="743" formatCode="General">
                  <c:v>12014.916779365189</c:v>
                </c:pt>
                <c:pt idx="744" formatCode="General">
                  <c:v>11071.03611894106</c:v>
                </c:pt>
                <c:pt idx="745" formatCode="General">
                  <c:v>11961.842845698508</c:v>
                </c:pt>
                <c:pt idx="746" formatCode="General">
                  <c:v>6352.6201146147705</c:v>
                </c:pt>
                <c:pt idx="747" formatCode="General">
                  <c:v>10518.897769281843</c:v>
                </c:pt>
                <c:pt idx="748" formatCode="General">
                  <c:v>10254.202865876068</c:v>
                </c:pt>
                <c:pt idx="749" formatCode="General">
                  <c:v>10443.082028929633</c:v>
                </c:pt>
                <c:pt idx="750" formatCode="General">
                  <c:v>14329.93207373306</c:v>
                </c:pt>
                <c:pt idx="751" formatCode="General">
                  <c:v>10567.850727445573</c:v>
                </c:pt>
                <c:pt idx="752" formatCode="General">
                  <c:v>8428.3200102043775</c:v>
                </c:pt>
                <c:pt idx="753" formatCode="General">
                  <c:v>11296.852314034391</c:v>
                </c:pt>
                <c:pt idx="754" formatCode="General">
                  <c:v>6954.9626108163829</c:v>
                </c:pt>
                <c:pt idx="755" formatCode="General">
                  <c:v>6488.2427601461222</c:v>
                </c:pt>
                <c:pt idx="756" formatCode="General">
                  <c:v>9393.2555569427095</c:v>
                </c:pt>
                <c:pt idx="757" formatCode="General">
                  <c:v>12581.623250492332</c:v>
                </c:pt>
                <c:pt idx="758" formatCode="General">
                  <c:v>15624.312524859066</c:v>
                </c:pt>
                <c:pt idx="759" formatCode="General">
                  <c:v>11454.324230210923</c:v>
                </c:pt>
                <c:pt idx="760" formatCode="General">
                  <c:v>9369.3923780018686</c:v>
                </c:pt>
                <c:pt idx="761" formatCode="General">
                  <c:v>12777.720205484593</c:v>
                </c:pt>
                <c:pt idx="762" formatCode="General">
                  <c:v>10850.127908623823</c:v>
                </c:pt>
                <c:pt idx="763" formatCode="General">
                  <c:v>11520.871571382138</c:v>
                </c:pt>
                <c:pt idx="764" formatCode="General">
                  <c:v>10689.652565111881</c:v>
                </c:pt>
                <c:pt idx="765" formatCode="General">
                  <c:v>9039.7112784091842</c:v>
                </c:pt>
                <c:pt idx="766" formatCode="General">
                  <c:v>10846.224200423183</c:v>
                </c:pt>
                <c:pt idx="767" formatCode="General">
                  <c:v>8193.0494621426151</c:v>
                </c:pt>
                <c:pt idx="768" formatCode="General">
                  <c:v>8375.5458123584904</c:v>
                </c:pt>
                <c:pt idx="769" formatCode="General">
                  <c:v>9841.9474575062941</c:v>
                </c:pt>
                <c:pt idx="770" formatCode="General">
                  <c:v>9289.6299946723429</c:v>
                </c:pt>
                <c:pt idx="771" formatCode="General">
                  <c:v>10504.725694867149</c:v>
                </c:pt>
                <c:pt idx="772" formatCode="General">
                  <c:v>4120.3687426166016</c:v>
                </c:pt>
                <c:pt idx="773" formatCode="General">
                  <c:v>12035.390604411532</c:v>
                </c:pt>
                <c:pt idx="774" formatCode="General">
                  <c:v>8396.6057236851448</c:v>
                </c:pt>
                <c:pt idx="775" formatCode="General">
                  <c:v>12674.552865348767</c:v>
                </c:pt>
                <c:pt idx="776" formatCode="General">
                  <c:v>14307.426030582823</c:v>
                </c:pt>
                <c:pt idx="777" formatCode="General">
                  <c:v>11521.619294186081</c:v>
                </c:pt>
                <c:pt idx="778" formatCode="General">
                  <c:v>11082.558949895472</c:v>
                </c:pt>
                <c:pt idx="779" formatCode="General">
                  <c:v>11955.289557861832</c:v>
                </c:pt>
                <c:pt idx="780" formatCode="General">
                  <c:v>8533.5343093978554</c:v>
                </c:pt>
                <c:pt idx="781" formatCode="General">
                  <c:v>13116.327998253098</c:v>
                </c:pt>
                <c:pt idx="782" formatCode="General">
                  <c:v>9193.0712946613567</c:v>
                </c:pt>
                <c:pt idx="783" formatCode="General">
                  <c:v>10767.503980993626</c:v>
                </c:pt>
                <c:pt idx="784" formatCode="General">
                  <c:v>9362.4302716937309</c:v>
                </c:pt>
                <c:pt idx="785" formatCode="General">
                  <c:v>11846.965245013535</c:v>
                </c:pt>
                <c:pt idx="786" formatCode="General">
                  <c:v>9202.6819170067301</c:v>
                </c:pt>
                <c:pt idx="787" formatCode="General">
                  <c:v>8873.5079262322361</c:v>
                </c:pt>
                <c:pt idx="788" formatCode="General">
                  <c:v>11321.645461706397</c:v>
                </c:pt>
                <c:pt idx="789" formatCode="General">
                  <c:v>13585.666219369254</c:v>
                </c:pt>
                <c:pt idx="790" formatCode="General">
                  <c:v>7808.4039623191129</c:v>
                </c:pt>
                <c:pt idx="791" formatCode="General">
                  <c:v>13754.202287689441</c:v>
                </c:pt>
                <c:pt idx="792" formatCode="General">
                  <c:v>14276.496210012001</c:v>
                </c:pt>
                <c:pt idx="793" formatCode="General">
                  <c:v>8801.3426413037869</c:v>
                </c:pt>
                <c:pt idx="794" formatCode="General">
                  <c:v>12931.900363383487</c:v>
                </c:pt>
                <c:pt idx="795" formatCode="General">
                  <c:v>4959.9646689750225</c:v>
                </c:pt>
                <c:pt idx="796" formatCode="General">
                  <c:v>13752.305416576581</c:v>
                </c:pt>
                <c:pt idx="797" formatCode="General">
                  <c:v>12321.375879212817</c:v>
                </c:pt>
                <c:pt idx="798" formatCode="General">
                  <c:v>3379.9431905073834</c:v>
                </c:pt>
                <c:pt idx="799" formatCode="General">
                  <c:v>10717.357024985011</c:v>
                </c:pt>
                <c:pt idx="800" formatCode="General">
                  <c:v>10659.275882243715</c:v>
                </c:pt>
                <c:pt idx="801" formatCode="General">
                  <c:v>11137.802395903673</c:v>
                </c:pt>
                <c:pt idx="802" formatCode="General">
                  <c:v>13648.763273378579</c:v>
                </c:pt>
                <c:pt idx="803" formatCode="General">
                  <c:v>7102.0320939675858</c:v>
                </c:pt>
                <c:pt idx="804" formatCode="General">
                  <c:v>10871.726555270658</c:v>
                </c:pt>
                <c:pt idx="805" formatCode="General">
                  <c:v>9548.9215783051477</c:v>
                </c:pt>
                <c:pt idx="806" formatCode="General">
                  <c:v>13096.34393886408</c:v>
                </c:pt>
                <c:pt idx="807" formatCode="General">
                  <c:v>16400.431913072956</c:v>
                </c:pt>
                <c:pt idx="808" formatCode="General">
                  <c:v>9439.5248922907431</c:v>
                </c:pt>
                <c:pt idx="809" formatCode="General">
                  <c:v>9172.0514827835905</c:v>
                </c:pt>
                <c:pt idx="810" formatCode="General">
                  <c:v>9382.9539202370615</c:v>
                </c:pt>
                <c:pt idx="811" formatCode="General">
                  <c:v>12526.459877452146</c:v>
                </c:pt>
                <c:pt idx="812" formatCode="General">
                  <c:v>9570.8605653257109</c:v>
                </c:pt>
                <c:pt idx="813" formatCode="General">
                  <c:v>4593.7701249858292</c:v>
                </c:pt>
                <c:pt idx="814" formatCode="General">
                  <c:v>16052.771757738788</c:v>
                </c:pt>
                <c:pt idx="815" formatCode="General">
                  <c:v>11610.45437300244</c:v>
                </c:pt>
                <c:pt idx="816" formatCode="General">
                  <c:v>9322.4406258162344</c:v>
                </c:pt>
                <c:pt idx="817" formatCode="General">
                  <c:v>18708.654544540819</c:v>
                </c:pt>
                <c:pt idx="818" formatCode="General">
                  <c:v>9765.9418659950134</c:v>
                </c:pt>
                <c:pt idx="819" formatCode="General">
                  <c:v>6727.3603692231482</c:v>
                </c:pt>
                <c:pt idx="820" formatCode="General">
                  <c:v>15711.32422955055</c:v>
                </c:pt>
                <c:pt idx="821" formatCode="General">
                  <c:v>10796.087043879339</c:v>
                </c:pt>
                <c:pt idx="822" formatCode="General">
                  <c:v>9360.6503307078074</c:v>
                </c:pt>
                <c:pt idx="823" formatCode="General">
                  <c:v>5509.9459162315634</c:v>
                </c:pt>
                <c:pt idx="824" formatCode="General">
                  <c:v>20191.518344316439</c:v>
                </c:pt>
                <c:pt idx="825" formatCode="General">
                  <c:v>8874.0218779261213</c:v>
                </c:pt>
                <c:pt idx="826" formatCode="General">
                  <c:v>7743.0330399962186</c:v>
                </c:pt>
                <c:pt idx="827" formatCode="General">
                  <c:v>5957.6105169541952</c:v>
                </c:pt>
                <c:pt idx="828" formatCode="General">
                  <c:v>13141.10097164433</c:v>
                </c:pt>
                <c:pt idx="829" formatCode="General">
                  <c:v>8576.0396448401607</c:v>
                </c:pt>
                <c:pt idx="830" formatCode="General">
                  <c:v>12683.167251043851</c:v>
                </c:pt>
                <c:pt idx="831" formatCode="General">
                  <c:v>10672.033818365117</c:v>
                </c:pt>
                <c:pt idx="832" formatCode="General">
                  <c:v>15509.190201728155</c:v>
                </c:pt>
                <c:pt idx="833" formatCode="General">
                  <c:v>9320.905015696595</c:v>
                </c:pt>
                <c:pt idx="834" formatCode="General">
                  <c:v>9547.0916987182864</c:v>
                </c:pt>
                <c:pt idx="835" formatCode="General">
                  <c:v>9152.8237414471296</c:v>
                </c:pt>
                <c:pt idx="836" formatCode="General">
                  <c:v>15863.446418676314</c:v>
                </c:pt>
                <c:pt idx="837" formatCode="General">
                  <c:v>6765.9656775340118</c:v>
                </c:pt>
                <c:pt idx="838" formatCode="General">
                  <c:v>9573.8513115231835</c:v>
                </c:pt>
                <c:pt idx="839" formatCode="General">
                  <c:v>10291.574677286073</c:v>
                </c:pt>
                <c:pt idx="840" formatCode="General">
                  <c:v>12030.176630688802</c:v>
                </c:pt>
                <c:pt idx="841" formatCode="General">
                  <c:v>14953.855975847739</c:v>
                </c:pt>
                <c:pt idx="842" formatCode="General">
                  <c:v>11953.756239775932</c:v>
                </c:pt>
                <c:pt idx="843" formatCode="General">
                  <c:v>7051.2305670255282</c:v>
                </c:pt>
                <c:pt idx="844" formatCode="General">
                  <c:v>10262.649739905348</c:v>
                </c:pt>
                <c:pt idx="845" formatCode="General">
                  <c:v>10657.530024090216</c:v>
                </c:pt>
                <c:pt idx="846" formatCode="General">
                  <c:v>7551.9458011472598</c:v>
                </c:pt>
                <c:pt idx="847" formatCode="General">
                  <c:v>6702.8733665420914</c:v>
                </c:pt>
                <c:pt idx="848" formatCode="General">
                  <c:v>10584.490661247539</c:v>
                </c:pt>
                <c:pt idx="849" formatCode="General">
                  <c:v>8996.7486521544797</c:v>
                </c:pt>
                <c:pt idx="850" formatCode="General">
                  <c:v>5663.8224988138754</c:v>
                </c:pt>
                <c:pt idx="851" formatCode="General">
                  <c:v>9944.8403144078839</c:v>
                </c:pt>
                <c:pt idx="852" formatCode="General">
                  <c:v>9809.5425838975989</c:v>
                </c:pt>
                <c:pt idx="853" formatCode="General">
                  <c:v>5271.3245052288476</c:v>
                </c:pt>
                <c:pt idx="854" formatCode="General">
                  <c:v>19592.285714295082</c:v>
                </c:pt>
                <c:pt idx="855" formatCode="General">
                  <c:v>6920.1836339806687</c:v>
                </c:pt>
                <c:pt idx="856" formatCode="General">
                  <c:v>13768.290148291084</c:v>
                </c:pt>
                <c:pt idx="857" formatCode="General">
                  <c:v>10462.980560605192</c:v>
                </c:pt>
                <c:pt idx="858" formatCode="General">
                  <c:v>11416.522753351508</c:v>
                </c:pt>
                <c:pt idx="859" formatCode="General">
                  <c:v>12402.819395301542</c:v>
                </c:pt>
                <c:pt idx="860" formatCode="General">
                  <c:v>9673.9658132981331</c:v>
                </c:pt>
                <c:pt idx="861" formatCode="General">
                  <c:v>8643.5631695243083</c:v>
                </c:pt>
                <c:pt idx="862" formatCode="General">
                  <c:v>15585.629238962138</c:v>
                </c:pt>
                <c:pt idx="863" formatCode="General">
                  <c:v>11970.468683458826</c:v>
                </c:pt>
                <c:pt idx="864" formatCode="General">
                  <c:v>7938.4547104302164</c:v>
                </c:pt>
                <c:pt idx="865" formatCode="General">
                  <c:v>16456.159301941771</c:v>
                </c:pt>
                <c:pt idx="866" formatCode="General">
                  <c:v>10061.163754981575</c:v>
                </c:pt>
                <c:pt idx="867" formatCode="General">
                  <c:v>6530.0163718178937</c:v>
                </c:pt>
                <c:pt idx="868" formatCode="General">
                  <c:v>10388.414092280891</c:v>
                </c:pt>
                <c:pt idx="869" formatCode="General">
                  <c:v>14514.317860397068</c:v>
                </c:pt>
                <c:pt idx="870" formatCode="General">
                  <c:v>7142.1823017397091</c:v>
                </c:pt>
                <c:pt idx="871" formatCode="General">
                  <c:v>10707.587162131367</c:v>
                </c:pt>
                <c:pt idx="872" formatCode="General">
                  <c:v>9636.6744153086329</c:v>
                </c:pt>
                <c:pt idx="873" formatCode="General">
                  <c:v>14111.816300178925</c:v>
                </c:pt>
                <c:pt idx="874" formatCode="General">
                  <c:v>13840.884546374375</c:v>
                </c:pt>
                <c:pt idx="875" formatCode="General">
                  <c:v>8639.4550002381493</c:v>
                </c:pt>
                <c:pt idx="876" formatCode="General">
                  <c:v>12229.335972266712</c:v>
                </c:pt>
                <c:pt idx="877" formatCode="General">
                  <c:v>8785.1002542580009</c:v>
                </c:pt>
                <c:pt idx="878" formatCode="General">
                  <c:v>12088.010614577144</c:v>
                </c:pt>
                <c:pt idx="879" formatCode="General">
                  <c:v>6676.1301289705298</c:v>
                </c:pt>
                <c:pt idx="880" formatCode="General">
                  <c:v>11738.23556505094</c:v>
                </c:pt>
                <c:pt idx="881" formatCode="General">
                  <c:v>8904.4167489376487</c:v>
                </c:pt>
                <c:pt idx="882" formatCode="General">
                  <c:v>10850.737970345526</c:v>
                </c:pt>
                <c:pt idx="883" formatCode="General">
                  <c:v>5635.4115433453044</c:v>
                </c:pt>
                <c:pt idx="884" formatCode="General">
                  <c:v>12824.65980573782</c:v>
                </c:pt>
                <c:pt idx="885" formatCode="General">
                  <c:v>4047.3599510854547</c:v>
                </c:pt>
                <c:pt idx="886" formatCode="General">
                  <c:v>12239.663774729222</c:v>
                </c:pt>
                <c:pt idx="887" formatCode="General">
                  <c:v>10377.565537522696</c:v>
                </c:pt>
                <c:pt idx="888" formatCode="General">
                  <c:v>10770.456373777666</c:v>
                </c:pt>
                <c:pt idx="889" formatCode="General">
                  <c:v>7098.0822262021156</c:v>
                </c:pt>
                <c:pt idx="890" formatCode="General">
                  <c:v>9458.3846658495822</c:v>
                </c:pt>
                <c:pt idx="891" formatCode="General">
                  <c:v>9369.1064039430403</c:v>
                </c:pt>
                <c:pt idx="892" formatCode="General">
                  <c:v>14066.542406604642</c:v>
                </c:pt>
                <c:pt idx="893" formatCode="General">
                  <c:v>10222.755210817826</c:v>
                </c:pt>
                <c:pt idx="894" formatCode="General">
                  <c:v>13416.401691884101</c:v>
                </c:pt>
                <c:pt idx="895" formatCode="General">
                  <c:v>9218.566710784944</c:v>
                </c:pt>
                <c:pt idx="896" formatCode="General">
                  <c:v>9783.4612028840529</c:v>
                </c:pt>
                <c:pt idx="897" formatCode="General">
                  <c:v>18786.492991551488</c:v>
                </c:pt>
                <c:pt idx="898" formatCode="General">
                  <c:v>10657.484810235155</c:v>
                </c:pt>
                <c:pt idx="899" formatCode="General">
                  <c:v>6685.9466529122783</c:v>
                </c:pt>
                <c:pt idx="900" formatCode="General">
                  <c:v>9672.1943732532964</c:v>
                </c:pt>
                <c:pt idx="901" formatCode="General">
                  <c:v>15272.511334352623</c:v>
                </c:pt>
                <c:pt idx="902" formatCode="General">
                  <c:v>8485.7893302531575</c:v>
                </c:pt>
                <c:pt idx="903" formatCode="General">
                  <c:v>8192.1872687286213</c:v>
                </c:pt>
                <c:pt idx="904" formatCode="General">
                  <c:v>11462.658346160058</c:v>
                </c:pt>
                <c:pt idx="905" formatCode="General">
                  <c:v>14709.927649124829</c:v>
                </c:pt>
                <c:pt idx="906" formatCode="General">
                  <c:v>8937.5170804049139</c:v>
                </c:pt>
                <c:pt idx="907" formatCode="General">
                  <c:v>13569.973855081716</c:v>
                </c:pt>
                <c:pt idx="908" formatCode="General">
                  <c:v>7731.3137361963873</c:v>
                </c:pt>
                <c:pt idx="909" formatCode="General">
                  <c:v>12171.388439159491</c:v>
                </c:pt>
                <c:pt idx="910" formatCode="General">
                  <c:v>10082.47778868069</c:v>
                </c:pt>
                <c:pt idx="911" formatCode="General">
                  <c:v>10461.200655490835</c:v>
                </c:pt>
                <c:pt idx="912" formatCode="General">
                  <c:v>8148.5218127486205</c:v>
                </c:pt>
                <c:pt idx="913" formatCode="General">
                  <c:v>16905.205360420678</c:v>
                </c:pt>
                <c:pt idx="914" formatCode="General">
                  <c:v>9603.654540194726</c:v>
                </c:pt>
                <c:pt idx="915" formatCode="General">
                  <c:v>9173.4421942733243</c:v>
                </c:pt>
                <c:pt idx="916" formatCode="General">
                  <c:v>14451.866284139696</c:v>
                </c:pt>
                <c:pt idx="917" formatCode="General">
                  <c:v>8802.6438288419649</c:v>
                </c:pt>
                <c:pt idx="918" formatCode="General">
                  <c:v>14875.340669020594</c:v>
                </c:pt>
                <c:pt idx="919" formatCode="General">
                  <c:v>14620.390919765001</c:v>
                </c:pt>
                <c:pt idx="920" formatCode="General">
                  <c:v>6806.6740139028861</c:v>
                </c:pt>
                <c:pt idx="921" formatCode="General">
                  <c:v>10059.510607896464</c:v>
                </c:pt>
                <c:pt idx="922" formatCode="General">
                  <c:v>20907.135391428674</c:v>
                </c:pt>
                <c:pt idx="923" formatCode="General">
                  <c:v>2941.7282989883006</c:v>
                </c:pt>
                <c:pt idx="924" formatCode="General">
                  <c:v>6417.4071420840828</c:v>
                </c:pt>
                <c:pt idx="925" formatCode="General">
                  <c:v>9632.6042592024314</c:v>
                </c:pt>
                <c:pt idx="926" formatCode="General">
                  <c:v>8490.8979797742286</c:v>
                </c:pt>
                <c:pt idx="927" formatCode="General">
                  <c:v>2242.5848702342191</c:v>
                </c:pt>
                <c:pt idx="928" formatCode="General">
                  <c:v>15598.951327719684</c:v>
                </c:pt>
                <c:pt idx="929" formatCode="General">
                  <c:v>12929.26828477058</c:v>
                </c:pt>
                <c:pt idx="930" formatCode="General">
                  <c:v>12758.185220979616</c:v>
                </c:pt>
                <c:pt idx="931" formatCode="General">
                  <c:v>21481.005105026063</c:v>
                </c:pt>
                <c:pt idx="932" formatCode="General">
                  <c:v>9456.4557094483353</c:v>
                </c:pt>
                <c:pt idx="933" formatCode="General">
                  <c:v>18091.224480726407</c:v>
                </c:pt>
                <c:pt idx="934" formatCode="General">
                  <c:v>15017.401170566325</c:v>
                </c:pt>
                <c:pt idx="935" formatCode="General">
                  <c:v>16421.745682506084</c:v>
                </c:pt>
                <c:pt idx="936" formatCode="General">
                  <c:v>11890.351666519389</c:v>
                </c:pt>
                <c:pt idx="937" formatCode="General">
                  <c:v>16033.016347412333</c:v>
                </c:pt>
                <c:pt idx="938" formatCode="General">
                  <c:v>9428.1658132411867</c:v>
                </c:pt>
                <c:pt idx="939" formatCode="General">
                  <c:v>8914.1243666609917</c:v>
                </c:pt>
                <c:pt idx="940" formatCode="General">
                  <c:v>9300.8495222559832</c:v>
                </c:pt>
                <c:pt idx="941" formatCode="General">
                  <c:v>11667.942300759816</c:v>
                </c:pt>
                <c:pt idx="942" formatCode="General">
                  <c:v>9841.0875811187252</c:v>
                </c:pt>
                <c:pt idx="943" formatCode="General">
                  <c:v>9268.4374711600158</c:v>
                </c:pt>
                <c:pt idx="944" formatCode="General">
                  <c:v>10282.81866609795</c:v>
                </c:pt>
                <c:pt idx="945" formatCode="General">
                  <c:v>9419.488826196517</c:v>
                </c:pt>
                <c:pt idx="946" formatCode="General">
                  <c:v>9885.62330143283</c:v>
                </c:pt>
                <c:pt idx="947" formatCode="General">
                  <c:v>16078.74931297172</c:v>
                </c:pt>
                <c:pt idx="948" formatCode="General">
                  <c:v>8760.8434127827259</c:v>
                </c:pt>
                <c:pt idx="949" formatCode="General">
                  <c:v>10211.032145089312</c:v>
                </c:pt>
                <c:pt idx="950" formatCode="General">
                  <c:v>8383.2315181411304</c:v>
                </c:pt>
                <c:pt idx="951" formatCode="General">
                  <c:v>9244.045633485659</c:v>
                </c:pt>
                <c:pt idx="952" formatCode="General">
                  <c:v>9453.7052090617399</c:v>
                </c:pt>
                <c:pt idx="953" formatCode="General">
                  <c:v>11260.081274881482</c:v>
                </c:pt>
                <c:pt idx="954" formatCode="General">
                  <c:v>9075.1114928996594</c:v>
                </c:pt>
                <c:pt idx="955" formatCode="General">
                  <c:v>7753.9844088592035</c:v>
                </c:pt>
                <c:pt idx="956" formatCode="General">
                  <c:v>11308.038278474552</c:v>
                </c:pt>
                <c:pt idx="957" formatCode="General">
                  <c:v>4557.8633952466243</c:v>
                </c:pt>
                <c:pt idx="958" formatCode="General">
                  <c:v>24001.740589319837</c:v>
                </c:pt>
                <c:pt idx="959" formatCode="General">
                  <c:v>11284.115875911337</c:v>
                </c:pt>
                <c:pt idx="960" formatCode="General">
                  <c:v>16020.771140596062</c:v>
                </c:pt>
                <c:pt idx="961" formatCode="General">
                  <c:v>11616.667649771967</c:v>
                </c:pt>
                <c:pt idx="962" formatCode="General">
                  <c:v>15773.268833699347</c:v>
                </c:pt>
                <c:pt idx="963" formatCode="General">
                  <c:v>16347.038301719163</c:v>
                </c:pt>
                <c:pt idx="964" formatCode="General">
                  <c:v>11461.314323412054</c:v>
                </c:pt>
                <c:pt idx="965" formatCode="General">
                  <c:v>19402.336623219657</c:v>
                </c:pt>
                <c:pt idx="966" formatCode="General">
                  <c:v>9672.1437377214916</c:v>
                </c:pt>
                <c:pt idx="967" formatCode="General">
                  <c:v>7669.0312454505274</c:v>
                </c:pt>
                <c:pt idx="968" formatCode="General">
                  <c:v>14052.457899345021</c:v>
                </c:pt>
                <c:pt idx="969" formatCode="General">
                  <c:v>7927.3271748913321</c:v>
                </c:pt>
                <c:pt idx="970" formatCode="General">
                  <c:v>12971.433102390823</c:v>
                </c:pt>
                <c:pt idx="971" formatCode="General">
                  <c:v>10533.62286502946</c:v>
                </c:pt>
                <c:pt idx="972" formatCode="General">
                  <c:v>11195.578919938253</c:v>
                </c:pt>
                <c:pt idx="973" formatCode="General">
                  <c:v>9649.4409349455709</c:v>
                </c:pt>
                <c:pt idx="974" formatCode="General">
                  <c:v>11024.897139876426</c:v>
                </c:pt>
                <c:pt idx="975" formatCode="General">
                  <c:v>14420.986367468893</c:v>
                </c:pt>
                <c:pt idx="976" formatCode="General">
                  <c:v>5876.4282730076884</c:v>
                </c:pt>
                <c:pt idx="977" formatCode="General">
                  <c:v>8442.7511320773974</c:v>
                </c:pt>
                <c:pt idx="978" formatCode="General">
                  <c:v>10663.066378731379</c:v>
                </c:pt>
                <c:pt idx="979" formatCode="General">
                  <c:v>13617.292664194878</c:v>
                </c:pt>
                <c:pt idx="980" formatCode="General">
                  <c:v>8602.5657943741189</c:v>
                </c:pt>
                <c:pt idx="981" formatCode="General">
                  <c:v>13585.880036202054</c:v>
                </c:pt>
                <c:pt idx="982" formatCode="General">
                  <c:v>8600.9431089959253</c:v>
                </c:pt>
                <c:pt idx="983" formatCode="General">
                  <c:v>9700.3623107137955</c:v>
                </c:pt>
                <c:pt idx="984" formatCode="General">
                  <c:v>11578.357548375745</c:v>
                </c:pt>
                <c:pt idx="985" formatCode="General">
                  <c:v>13695.512210636029</c:v>
                </c:pt>
                <c:pt idx="986" formatCode="General">
                  <c:v>11881.914688219977</c:v>
                </c:pt>
                <c:pt idx="987" formatCode="General">
                  <c:v>9999.4773112438561</c:v>
                </c:pt>
                <c:pt idx="988" formatCode="General">
                  <c:v>15311.331702047039</c:v>
                </c:pt>
                <c:pt idx="989" formatCode="General">
                  <c:v>6745.8553348489877</c:v>
                </c:pt>
                <c:pt idx="990" formatCode="General">
                  <c:v>2839.8783747409852</c:v>
                </c:pt>
                <c:pt idx="991" formatCode="General">
                  <c:v>13771.869730754148</c:v>
                </c:pt>
                <c:pt idx="992" formatCode="General">
                  <c:v>15809.668983045536</c:v>
                </c:pt>
                <c:pt idx="993" formatCode="General">
                  <c:v>8283.8855175592635</c:v>
                </c:pt>
                <c:pt idx="994" formatCode="General">
                  <c:v>14293.05706710596</c:v>
                </c:pt>
                <c:pt idx="995" formatCode="General">
                  <c:v>7947.9804477715934</c:v>
                </c:pt>
                <c:pt idx="996" formatCode="General">
                  <c:v>11473.447965893654</c:v>
                </c:pt>
                <c:pt idx="997" formatCode="General">
                  <c:v>11692.545109828532</c:v>
                </c:pt>
                <c:pt idx="998" formatCode="General">
                  <c:v>13106.823679726749</c:v>
                </c:pt>
                <c:pt idx="999" formatCode="General">
                  <c:v>10391.339626977227</c:v>
                </c:pt>
                <c:pt idx="1000" formatCode="General">
                  <c:v>12962.030170800272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9C-4AE7-AC14-3C84A9149053}"/>
            </c:ext>
          </c:extLst>
        </c:ser>
        <c:ser>
          <c:idx val="3"/>
          <c:order val="3"/>
          <c:tx>
            <c:v>tor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Parameter!$K$125:$K$1125</c:f>
              <c:numCache>
                <c:formatCode>0.00</c:formatCode>
                <c:ptCount val="1001"/>
                <c:pt idx="0">
                  <c:v>0.70649757881061515</c:v>
                </c:pt>
                <c:pt idx="1">
                  <c:v>1.1192345868043263</c:v>
                </c:pt>
                <c:pt idx="2">
                  <c:v>0.23782071039592512</c:v>
                </c:pt>
                <c:pt idx="3">
                  <c:v>0.83588567515101386</c:v>
                </c:pt>
                <c:pt idx="4" formatCode="General">
                  <c:v>0.95099127346229761</c:v>
                </c:pt>
                <c:pt idx="5" formatCode="General">
                  <c:v>0.53623517165148749</c:v>
                </c:pt>
                <c:pt idx="6" formatCode="General">
                  <c:v>0.73797307966119441</c:v>
                </c:pt>
                <c:pt idx="7" formatCode="General">
                  <c:v>0.72585473278630108</c:v>
                </c:pt>
                <c:pt idx="8" formatCode="General">
                  <c:v>0.65720892839627743</c:v>
                </c:pt>
                <c:pt idx="9" formatCode="General">
                  <c:v>0.43725535716756436</c:v>
                </c:pt>
                <c:pt idx="10" formatCode="General">
                  <c:v>1.2206685008602709</c:v>
                </c:pt>
                <c:pt idx="11" formatCode="General">
                  <c:v>1.0901920265265781</c:v>
                </c:pt>
                <c:pt idx="12" formatCode="General">
                  <c:v>0.35201253053937342</c:v>
                </c:pt>
                <c:pt idx="13" formatCode="General">
                  <c:v>0.73117760184575586</c:v>
                </c:pt>
                <c:pt idx="14" formatCode="General">
                  <c:v>0.76381039366105585</c:v>
                </c:pt>
                <c:pt idx="15" formatCode="General">
                  <c:v>0.68916158168634201</c:v>
                </c:pt>
                <c:pt idx="16" formatCode="General">
                  <c:v>0.24395143098142613</c:v>
                </c:pt>
                <c:pt idx="17" formatCode="General">
                  <c:v>1.2829777644170721</c:v>
                </c:pt>
                <c:pt idx="18" formatCode="General">
                  <c:v>1.1674495264338873</c:v>
                </c:pt>
                <c:pt idx="19" formatCode="General">
                  <c:v>0.87457249892280831</c:v>
                </c:pt>
                <c:pt idx="20" formatCode="General">
                  <c:v>1.1369734359754355</c:v>
                </c:pt>
                <c:pt idx="21" formatCode="General">
                  <c:v>0.45719097909198592</c:v>
                </c:pt>
                <c:pt idx="22" formatCode="General">
                  <c:v>0.90689221927402408</c:v>
                </c:pt>
                <c:pt idx="23" formatCode="General">
                  <c:v>1.2348483717395937</c:v>
                </c:pt>
                <c:pt idx="24" formatCode="General">
                  <c:v>0.65747805771903867</c:v>
                </c:pt>
                <c:pt idx="25" formatCode="General">
                  <c:v>0.61640235278273581</c:v>
                </c:pt>
                <c:pt idx="26" formatCode="General">
                  <c:v>1.4737577227187311</c:v>
                </c:pt>
                <c:pt idx="27" formatCode="General">
                  <c:v>1.0029082587097042</c:v>
                </c:pt>
                <c:pt idx="28" formatCode="General">
                  <c:v>1.0400813825300621</c:v>
                </c:pt>
                <c:pt idx="29" formatCode="General">
                  <c:v>0.6336442581997983</c:v>
                </c:pt>
                <c:pt idx="30" formatCode="General">
                  <c:v>0.82656986799932219</c:v>
                </c:pt>
                <c:pt idx="31" formatCode="General">
                  <c:v>0.55199264768566814</c:v>
                </c:pt>
                <c:pt idx="32" formatCode="General">
                  <c:v>0.4762621311788513</c:v>
                </c:pt>
                <c:pt idx="33" formatCode="General">
                  <c:v>1.1353067714412335</c:v>
                </c:pt>
                <c:pt idx="34" formatCode="General">
                  <c:v>0.79001859234681715</c:v>
                </c:pt>
                <c:pt idx="35" formatCode="General">
                  <c:v>0.85211193178166011</c:v>
                </c:pt>
                <c:pt idx="36" formatCode="General">
                  <c:v>0.85408391785922522</c:v>
                </c:pt>
                <c:pt idx="37" formatCode="General">
                  <c:v>0.77530697361537093</c:v>
                </c:pt>
                <c:pt idx="38" formatCode="General">
                  <c:v>0.53702820758311054</c:v>
                </c:pt>
                <c:pt idx="39" formatCode="General">
                  <c:v>0.85691746059834006</c:v>
                </c:pt>
                <c:pt idx="40" formatCode="General">
                  <c:v>0.5912891341141373</c:v>
                </c:pt>
                <c:pt idx="41" formatCode="General">
                  <c:v>0.61437439167731245</c:v>
                </c:pt>
                <c:pt idx="42" formatCode="General">
                  <c:v>0.94980703549621537</c:v>
                </c:pt>
                <c:pt idx="43" formatCode="General">
                  <c:v>0.96340860669833961</c:v>
                </c:pt>
                <c:pt idx="44" formatCode="General">
                  <c:v>0.47233582805261198</c:v>
                </c:pt>
                <c:pt idx="45" formatCode="General">
                  <c:v>0.56484406686326682</c:v>
                </c:pt>
                <c:pt idx="46" formatCode="General">
                  <c:v>0.81106368315761646</c:v>
                </c:pt>
                <c:pt idx="47" formatCode="General">
                  <c:v>0.46538885772475791</c:v>
                </c:pt>
                <c:pt idx="48" formatCode="General">
                  <c:v>1.1007606074444394</c:v>
                </c:pt>
                <c:pt idx="49" formatCode="General">
                  <c:v>1.4125733763584667</c:v>
                </c:pt>
                <c:pt idx="50" formatCode="General">
                  <c:v>0.28970226068778349</c:v>
                </c:pt>
                <c:pt idx="51" formatCode="General">
                  <c:v>1.2545111052773354</c:v>
                </c:pt>
                <c:pt idx="52" formatCode="General">
                  <c:v>0.57332632228389779</c:v>
                </c:pt>
                <c:pt idx="53" formatCode="General">
                  <c:v>1.4766003406506432</c:v>
                </c:pt>
                <c:pt idx="54" formatCode="General">
                  <c:v>0.96319555730328965</c:v>
                </c:pt>
                <c:pt idx="55" formatCode="General">
                  <c:v>0.43804201244453034</c:v>
                </c:pt>
                <c:pt idx="56" formatCode="General">
                  <c:v>0.36796431527226736</c:v>
                </c:pt>
                <c:pt idx="57" formatCode="General">
                  <c:v>0.68587581140277498</c:v>
                </c:pt>
                <c:pt idx="58" formatCode="General">
                  <c:v>0.81565673558314589</c:v>
                </c:pt>
                <c:pt idx="59" formatCode="General">
                  <c:v>0.52839507634663574</c:v>
                </c:pt>
                <c:pt idx="60" formatCode="General">
                  <c:v>0.79943278310442645</c:v>
                </c:pt>
                <c:pt idx="61" formatCode="General">
                  <c:v>1.1209669815532664</c:v>
                </c:pt>
                <c:pt idx="62" formatCode="General">
                  <c:v>1.1488772951820052</c:v>
                </c:pt>
                <c:pt idx="63" formatCode="General">
                  <c:v>0.42367466126687525</c:v>
                </c:pt>
                <c:pt idx="64" formatCode="General">
                  <c:v>0.96567327994073437</c:v>
                </c:pt>
                <c:pt idx="65" formatCode="General">
                  <c:v>0.33782436326171661</c:v>
                </c:pt>
                <c:pt idx="66" formatCode="General">
                  <c:v>1.2457750313816072</c:v>
                </c:pt>
                <c:pt idx="67" formatCode="General">
                  <c:v>0.82547124726092969</c:v>
                </c:pt>
                <c:pt idx="68" formatCode="General">
                  <c:v>1.2302537232525852</c:v>
                </c:pt>
                <c:pt idx="69" formatCode="General">
                  <c:v>0.31570325719472114</c:v>
                </c:pt>
                <c:pt idx="70" formatCode="General">
                  <c:v>1.3671968917290234</c:v>
                </c:pt>
                <c:pt idx="71" formatCode="General">
                  <c:v>0.57597569031191331</c:v>
                </c:pt>
                <c:pt idx="72" formatCode="General">
                  <c:v>0.36714941359443354</c:v>
                </c:pt>
                <c:pt idx="73" formatCode="General">
                  <c:v>0.67566971958178912</c:v>
                </c:pt>
                <c:pt idx="74" formatCode="General">
                  <c:v>0.57593610420897901</c:v>
                </c:pt>
                <c:pt idx="75" formatCode="General">
                  <c:v>1.5395168562835928</c:v>
                </c:pt>
                <c:pt idx="76" formatCode="General">
                  <c:v>1.0572519434791856</c:v>
                </c:pt>
                <c:pt idx="77" formatCode="General">
                  <c:v>0.37443126197141741</c:v>
                </c:pt>
                <c:pt idx="78" formatCode="General">
                  <c:v>0.55447681016651607</c:v>
                </c:pt>
                <c:pt idx="79" formatCode="General">
                  <c:v>1.1403490048433955</c:v>
                </c:pt>
                <c:pt idx="80" formatCode="General">
                  <c:v>0.96896166390686411</c:v>
                </c:pt>
                <c:pt idx="81" formatCode="General">
                  <c:v>0.92581320001062928</c:v>
                </c:pt>
                <c:pt idx="82" formatCode="General">
                  <c:v>1.5517514980676932</c:v>
                </c:pt>
                <c:pt idx="83" formatCode="General">
                  <c:v>1.473033987260143</c:v>
                </c:pt>
                <c:pt idx="84" formatCode="General">
                  <c:v>1.3666283240344481</c:v>
                </c:pt>
                <c:pt idx="85" formatCode="General">
                  <c:v>1.4982299018770022</c:v>
                </c:pt>
                <c:pt idx="86" formatCode="General">
                  <c:v>0.65383771483158171</c:v>
                </c:pt>
                <c:pt idx="87" formatCode="General">
                  <c:v>0.54300786469672779</c:v>
                </c:pt>
                <c:pt idx="88" formatCode="General">
                  <c:v>0.34249234868951106</c:v>
                </c:pt>
                <c:pt idx="89" formatCode="General">
                  <c:v>0.5445667141589946</c:v>
                </c:pt>
                <c:pt idx="90" formatCode="General">
                  <c:v>1.8380490977190715</c:v>
                </c:pt>
                <c:pt idx="91" formatCode="General">
                  <c:v>0.55408916341367953</c:v>
                </c:pt>
                <c:pt idx="92" formatCode="General">
                  <c:v>0.13990583190705497</c:v>
                </c:pt>
                <c:pt idx="93" formatCode="General">
                  <c:v>0.23896908860602717</c:v>
                </c:pt>
                <c:pt idx="94" formatCode="General">
                  <c:v>1.221336687183064</c:v>
                </c:pt>
                <c:pt idx="95" formatCode="General">
                  <c:v>0.30936844772980698</c:v>
                </c:pt>
                <c:pt idx="96" formatCode="General">
                  <c:v>0.53198596101688267</c:v>
                </c:pt>
                <c:pt idx="97" formatCode="General">
                  <c:v>0.46848459524777653</c:v>
                </c:pt>
                <c:pt idx="98" formatCode="General">
                  <c:v>0.95616107717208942</c:v>
                </c:pt>
                <c:pt idx="99" formatCode="General">
                  <c:v>0.79124339154851775</c:v>
                </c:pt>
                <c:pt idx="100" formatCode="General">
                  <c:v>1.2571610051344599</c:v>
                </c:pt>
                <c:pt idx="101" formatCode="General">
                  <c:v>0.45020674982634346</c:v>
                </c:pt>
                <c:pt idx="102" formatCode="General">
                  <c:v>1.1951265441996961</c:v>
                </c:pt>
                <c:pt idx="103" formatCode="General">
                  <c:v>0.32389900170329922</c:v>
                </c:pt>
                <c:pt idx="104" formatCode="General">
                  <c:v>0.71467245211008801</c:v>
                </c:pt>
                <c:pt idx="105" formatCode="General">
                  <c:v>0.48814464517535638</c:v>
                </c:pt>
                <c:pt idx="106" formatCode="General">
                  <c:v>0.29221227329312482</c:v>
                </c:pt>
                <c:pt idx="107" formatCode="General">
                  <c:v>0.55829272705331723</c:v>
                </c:pt>
                <c:pt idx="108" formatCode="General">
                  <c:v>1.0852553684544106</c:v>
                </c:pt>
                <c:pt idx="109" formatCode="General">
                  <c:v>2.1864053551299749</c:v>
                </c:pt>
                <c:pt idx="110" formatCode="General">
                  <c:v>0.90175278053487162</c:v>
                </c:pt>
                <c:pt idx="111" formatCode="General">
                  <c:v>1.6876556479670612</c:v>
                </c:pt>
                <c:pt idx="112" formatCode="General">
                  <c:v>0.46937668221547812</c:v>
                </c:pt>
                <c:pt idx="113" formatCode="General">
                  <c:v>1.5330531877635274</c:v>
                </c:pt>
                <c:pt idx="114" formatCode="General">
                  <c:v>0.47632930987663824</c:v>
                </c:pt>
                <c:pt idx="115" formatCode="General">
                  <c:v>0.61545452225543285</c:v>
                </c:pt>
                <c:pt idx="116" formatCode="General">
                  <c:v>0.74117103435202891</c:v>
                </c:pt>
                <c:pt idx="117" formatCode="General">
                  <c:v>1.0670248364983137</c:v>
                </c:pt>
                <c:pt idx="118" formatCode="General">
                  <c:v>1.3654981886032314</c:v>
                </c:pt>
                <c:pt idx="119" formatCode="General">
                  <c:v>0.94807621796028596</c:v>
                </c:pt>
                <c:pt idx="120" formatCode="General">
                  <c:v>0.58460175666777658</c:v>
                </c:pt>
                <c:pt idx="121" formatCode="General">
                  <c:v>0.43777737273208728</c:v>
                </c:pt>
                <c:pt idx="122" formatCode="General">
                  <c:v>0.95087530384234231</c:v>
                </c:pt>
                <c:pt idx="123" formatCode="General">
                  <c:v>1.176902415786709</c:v>
                </c:pt>
                <c:pt idx="124" formatCode="General">
                  <c:v>0.76094691404096393</c:v>
                </c:pt>
                <c:pt idx="125" formatCode="General">
                  <c:v>1.1259830063585858</c:v>
                </c:pt>
                <c:pt idx="126" formatCode="General">
                  <c:v>0.71756689130734441</c:v>
                </c:pt>
                <c:pt idx="127" formatCode="General">
                  <c:v>0.53286381245507353</c:v>
                </c:pt>
                <c:pt idx="128" formatCode="General">
                  <c:v>0.14905584939809358</c:v>
                </c:pt>
                <c:pt idx="129" formatCode="General">
                  <c:v>0.80131415920509164</c:v>
                </c:pt>
                <c:pt idx="130" formatCode="General">
                  <c:v>0.87246889895555424</c:v>
                </c:pt>
                <c:pt idx="131" formatCode="General">
                  <c:v>1.3620854258868029</c:v>
                </c:pt>
                <c:pt idx="132" formatCode="General">
                  <c:v>1.0925745311652455</c:v>
                </c:pt>
                <c:pt idx="133" formatCode="General">
                  <c:v>0.75356579666198331</c:v>
                </c:pt>
                <c:pt idx="134" formatCode="General">
                  <c:v>1.2307216180129283</c:v>
                </c:pt>
                <c:pt idx="135" formatCode="General">
                  <c:v>0.31418441043734047</c:v>
                </c:pt>
                <c:pt idx="136" formatCode="General">
                  <c:v>0.25618578247844936</c:v>
                </c:pt>
                <c:pt idx="137" formatCode="General">
                  <c:v>0.95471690990616387</c:v>
                </c:pt>
                <c:pt idx="138" formatCode="General">
                  <c:v>0.34149416418597212</c:v>
                </c:pt>
                <c:pt idx="139" formatCode="General">
                  <c:v>0.65406033802422692</c:v>
                </c:pt>
                <c:pt idx="140" formatCode="General">
                  <c:v>0.53016573169794334</c:v>
                </c:pt>
                <c:pt idx="141" formatCode="General">
                  <c:v>0.8825978212318244</c:v>
                </c:pt>
                <c:pt idx="142" formatCode="General">
                  <c:v>1.3544709848184673</c:v>
                </c:pt>
                <c:pt idx="143" formatCode="General">
                  <c:v>1.748648464246823</c:v>
                </c:pt>
                <c:pt idx="144" formatCode="General">
                  <c:v>0.74387653300526102</c:v>
                </c:pt>
                <c:pt idx="145" formatCode="General">
                  <c:v>0.5583898541406549</c:v>
                </c:pt>
                <c:pt idx="146" formatCode="General">
                  <c:v>1.9832925090399127</c:v>
                </c:pt>
                <c:pt idx="147" formatCode="General">
                  <c:v>0.11245451954227992</c:v>
                </c:pt>
                <c:pt idx="148" formatCode="General">
                  <c:v>1.1549914177315377</c:v>
                </c:pt>
                <c:pt idx="149" formatCode="General">
                  <c:v>1.3510569124898424</c:v>
                </c:pt>
                <c:pt idx="150" formatCode="General">
                  <c:v>1.1264571650653403</c:v>
                </c:pt>
                <c:pt idx="151" formatCode="General">
                  <c:v>1.2004837339241343</c:v>
                </c:pt>
                <c:pt idx="152" formatCode="General">
                  <c:v>0.4882619135230124</c:v>
                </c:pt>
                <c:pt idx="153" formatCode="General">
                  <c:v>0.46201563108710109</c:v>
                </c:pt>
                <c:pt idx="154" formatCode="General">
                  <c:v>0.12386840943596145</c:v>
                </c:pt>
                <c:pt idx="155" formatCode="General">
                  <c:v>1.0168474198116333</c:v>
                </c:pt>
                <c:pt idx="156" formatCode="General">
                  <c:v>0.81813496364512694</c:v>
                </c:pt>
                <c:pt idx="157" formatCode="General">
                  <c:v>1.0463073541050913</c:v>
                </c:pt>
                <c:pt idx="158" formatCode="General">
                  <c:v>0.59074979890365453</c:v>
                </c:pt>
                <c:pt idx="159" formatCode="General">
                  <c:v>1.2138869405313266</c:v>
                </c:pt>
                <c:pt idx="160" formatCode="General">
                  <c:v>0.1348606158273209</c:v>
                </c:pt>
                <c:pt idx="161" formatCode="General">
                  <c:v>0.80609521174833632</c:v>
                </c:pt>
                <c:pt idx="162" formatCode="General">
                  <c:v>0.57449807796651431</c:v>
                </c:pt>
                <c:pt idx="163" formatCode="General">
                  <c:v>0.50949393015425226</c:v>
                </c:pt>
                <c:pt idx="164" formatCode="General">
                  <c:v>0.52081753695399158</c:v>
                </c:pt>
                <c:pt idx="165" formatCode="General">
                  <c:v>0.68211496291846085</c:v>
                </c:pt>
                <c:pt idx="166" formatCode="General">
                  <c:v>0.48059607623776701</c:v>
                </c:pt>
                <c:pt idx="167" formatCode="General">
                  <c:v>0.43918665988204197</c:v>
                </c:pt>
                <c:pt idx="168" formatCode="General">
                  <c:v>0.99446529474388345</c:v>
                </c:pt>
                <c:pt idx="169" formatCode="General">
                  <c:v>0.28705237297401975</c:v>
                </c:pt>
                <c:pt idx="170" formatCode="General">
                  <c:v>0.93372781905314162</c:v>
                </c:pt>
                <c:pt idx="171" formatCode="General">
                  <c:v>0.53931911661063792</c:v>
                </c:pt>
                <c:pt idx="172" formatCode="General">
                  <c:v>1.2210502794805234</c:v>
                </c:pt>
                <c:pt idx="173" formatCode="General">
                  <c:v>0.90979467632564437</c:v>
                </c:pt>
                <c:pt idx="174" formatCode="General">
                  <c:v>0.3679201963800649</c:v>
                </c:pt>
                <c:pt idx="175" formatCode="General">
                  <c:v>0.70609471385024281</c:v>
                </c:pt>
                <c:pt idx="176" formatCode="General">
                  <c:v>0.39245603945466889</c:v>
                </c:pt>
                <c:pt idx="177" formatCode="General">
                  <c:v>0.15527171430369791</c:v>
                </c:pt>
                <c:pt idx="178" formatCode="General">
                  <c:v>0.62876478698455351</c:v>
                </c:pt>
                <c:pt idx="179" formatCode="General">
                  <c:v>1.0040373430816132</c:v>
                </c:pt>
                <c:pt idx="180" formatCode="General">
                  <c:v>1.027742815159211</c:v>
                </c:pt>
                <c:pt idx="181" formatCode="General">
                  <c:v>1.0258178210364786</c:v>
                </c:pt>
                <c:pt idx="182" formatCode="General">
                  <c:v>0.70586270999170153</c:v>
                </c:pt>
                <c:pt idx="183" formatCode="General">
                  <c:v>1.1845507882571473</c:v>
                </c:pt>
                <c:pt idx="184" formatCode="General">
                  <c:v>0.99043175449922471</c:v>
                </c:pt>
                <c:pt idx="185" formatCode="General">
                  <c:v>0.79843536641474189</c:v>
                </c:pt>
                <c:pt idx="186" formatCode="General">
                  <c:v>0.743070720179281</c:v>
                </c:pt>
                <c:pt idx="187" formatCode="General">
                  <c:v>0.82954971705312741</c:v>
                </c:pt>
                <c:pt idx="188" formatCode="General">
                  <c:v>0.87555840838373034</c:v>
                </c:pt>
                <c:pt idx="189" formatCode="General">
                  <c:v>0.58085271599879418</c:v>
                </c:pt>
                <c:pt idx="190" formatCode="General">
                  <c:v>0.5591426145741526</c:v>
                </c:pt>
                <c:pt idx="191" formatCode="General">
                  <c:v>0.26369741138191327</c:v>
                </c:pt>
                <c:pt idx="192" formatCode="General">
                  <c:v>0.53732863914708018</c:v>
                </c:pt>
                <c:pt idx="193" formatCode="General">
                  <c:v>0.77883796143521344</c:v>
                </c:pt>
                <c:pt idx="194" formatCode="General">
                  <c:v>1.0450616660855101</c:v>
                </c:pt>
                <c:pt idx="195" formatCode="General">
                  <c:v>-9.8060903990786485E-3</c:v>
                </c:pt>
                <c:pt idx="196" formatCode="General">
                  <c:v>0.87519431768658573</c:v>
                </c:pt>
                <c:pt idx="197" formatCode="General">
                  <c:v>0.5789757137038074</c:v>
                </c:pt>
                <c:pt idx="198" formatCode="General">
                  <c:v>0.96864108013086303</c:v>
                </c:pt>
                <c:pt idx="199" formatCode="General">
                  <c:v>0.5799381498656474</c:v>
                </c:pt>
                <c:pt idx="200" formatCode="General">
                  <c:v>0.40539423946129172</c:v>
                </c:pt>
                <c:pt idx="201" formatCode="General">
                  <c:v>1.3465308387403525</c:v>
                </c:pt>
                <c:pt idx="202" formatCode="General">
                  <c:v>0.39901582885021725</c:v>
                </c:pt>
                <c:pt idx="203" formatCode="General">
                  <c:v>0.93607011471145096</c:v>
                </c:pt>
                <c:pt idx="204" formatCode="General">
                  <c:v>0.75464591708996487</c:v>
                </c:pt>
                <c:pt idx="205" formatCode="General">
                  <c:v>0.70229905528956182</c:v>
                </c:pt>
                <c:pt idx="206" formatCode="General">
                  <c:v>1.3016964259806143</c:v>
                </c:pt>
                <c:pt idx="207" formatCode="General">
                  <c:v>1.1305274790097948</c:v>
                </c:pt>
                <c:pt idx="208" formatCode="General">
                  <c:v>1.4593019941428647</c:v>
                </c:pt>
                <c:pt idx="209" formatCode="General">
                  <c:v>0.5422950907439219</c:v>
                </c:pt>
                <c:pt idx="210" formatCode="General">
                  <c:v>0.12983653008749485</c:v>
                </c:pt>
                <c:pt idx="211" formatCode="General">
                  <c:v>0.86567291156168713</c:v>
                </c:pt>
                <c:pt idx="212" formatCode="General">
                  <c:v>1.0776764349893542</c:v>
                </c:pt>
                <c:pt idx="213" formatCode="General">
                  <c:v>1.2180623291618227</c:v>
                </c:pt>
                <c:pt idx="214" formatCode="General">
                  <c:v>0.15530103844474108</c:v>
                </c:pt>
                <c:pt idx="215" formatCode="General">
                  <c:v>0.43984615290495888</c:v>
                </c:pt>
                <c:pt idx="216" formatCode="General">
                  <c:v>0.34992297875298572</c:v>
                </c:pt>
                <c:pt idx="217" formatCode="General">
                  <c:v>0.93005479460250196</c:v>
                </c:pt>
                <c:pt idx="218" formatCode="General">
                  <c:v>0.74231888154740533</c:v>
                </c:pt>
                <c:pt idx="219" formatCode="General">
                  <c:v>0.68826419808832395</c:v>
                </c:pt>
                <c:pt idx="220" formatCode="General">
                  <c:v>0.94437477297880434</c:v>
                </c:pt>
                <c:pt idx="221" formatCode="General">
                  <c:v>0.2847761053426241</c:v>
                </c:pt>
                <c:pt idx="222" formatCode="General">
                  <c:v>-6.9701464735495433E-2</c:v>
                </c:pt>
                <c:pt idx="223" formatCode="General">
                  <c:v>0.34882607077574024</c:v>
                </c:pt>
                <c:pt idx="224" formatCode="General">
                  <c:v>0.53102937519834847</c:v>
                </c:pt>
                <c:pt idx="225" formatCode="General">
                  <c:v>2.3630674260774587E-2</c:v>
                </c:pt>
                <c:pt idx="226" formatCode="General">
                  <c:v>1.2581365309420731</c:v>
                </c:pt>
                <c:pt idx="227" formatCode="General">
                  <c:v>0.3050266862867681</c:v>
                </c:pt>
                <c:pt idx="228" formatCode="General">
                  <c:v>0.43973753501205692</c:v>
                </c:pt>
                <c:pt idx="229" formatCode="General">
                  <c:v>0.9096639227014256</c:v>
                </c:pt>
                <c:pt idx="230" formatCode="General">
                  <c:v>0.73712541492408135</c:v>
                </c:pt>
                <c:pt idx="231" formatCode="General">
                  <c:v>0.50558251586812442</c:v>
                </c:pt>
                <c:pt idx="232" formatCode="General">
                  <c:v>0.64581008271322471</c:v>
                </c:pt>
                <c:pt idx="233" formatCode="General">
                  <c:v>0.57571339303986935</c:v>
                </c:pt>
                <c:pt idx="234" formatCode="General">
                  <c:v>0.97943099247292742</c:v>
                </c:pt>
                <c:pt idx="235" formatCode="General">
                  <c:v>1.0710931907858177</c:v>
                </c:pt>
                <c:pt idx="236" formatCode="General">
                  <c:v>0.80977007168585835</c:v>
                </c:pt>
                <c:pt idx="237" formatCode="General">
                  <c:v>0.20772284235049332</c:v>
                </c:pt>
                <c:pt idx="238" formatCode="General">
                  <c:v>0.71086632762141466</c:v>
                </c:pt>
                <c:pt idx="239" formatCode="General">
                  <c:v>0.77537643731909645</c:v>
                </c:pt>
                <c:pt idx="240" formatCode="General">
                  <c:v>0.63106124442596923</c:v>
                </c:pt>
                <c:pt idx="241" formatCode="General">
                  <c:v>0.95042534733946171</c:v>
                </c:pt>
                <c:pt idx="242" formatCode="General">
                  <c:v>0.99877781747708594</c:v>
                </c:pt>
                <c:pt idx="243" formatCode="General">
                  <c:v>0.94904913366066856</c:v>
                </c:pt>
                <c:pt idx="244" formatCode="General">
                  <c:v>0.71213407936642892</c:v>
                </c:pt>
                <c:pt idx="245" formatCode="General">
                  <c:v>0.73628873462631472</c:v>
                </c:pt>
                <c:pt idx="246" formatCode="General">
                  <c:v>0.66082224152381464</c:v>
                </c:pt>
                <c:pt idx="247" formatCode="General">
                  <c:v>0.68239758500167702</c:v>
                </c:pt>
                <c:pt idx="248" formatCode="General">
                  <c:v>0.5984637601599605</c:v>
                </c:pt>
                <c:pt idx="249" formatCode="General">
                  <c:v>0.56511144819915105</c:v>
                </c:pt>
                <c:pt idx="250" formatCode="General">
                  <c:v>0.71251047559042968</c:v>
                </c:pt>
                <c:pt idx="251" formatCode="General">
                  <c:v>0.45756628155906276</c:v>
                </c:pt>
                <c:pt idx="252" formatCode="General">
                  <c:v>0.38003006485836888</c:v>
                </c:pt>
                <c:pt idx="253" formatCode="General">
                  <c:v>3.7671091485070862E-2</c:v>
                </c:pt>
                <c:pt idx="254" formatCode="General">
                  <c:v>0.74542066543750374</c:v>
                </c:pt>
                <c:pt idx="255" formatCode="General">
                  <c:v>0.45740155052148124</c:v>
                </c:pt>
                <c:pt idx="256" formatCode="General">
                  <c:v>0.44751642576080708</c:v>
                </c:pt>
                <c:pt idx="257" formatCode="General">
                  <c:v>0.59848624369656911</c:v>
                </c:pt>
                <c:pt idx="258" formatCode="General">
                  <c:v>0.67603120107214609</c:v>
                </c:pt>
                <c:pt idx="259" formatCode="General">
                  <c:v>0.5598711829963483</c:v>
                </c:pt>
                <c:pt idx="260" formatCode="General">
                  <c:v>0.46509624477857314</c:v>
                </c:pt>
                <c:pt idx="261" formatCode="General">
                  <c:v>0.60325632475285862</c:v>
                </c:pt>
                <c:pt idx="262" formatCode="General">
                  <c:v>0.6940352164328254</c:v>
                </c:pt>
                <c:pt idx="263" formatCode="General">
                  <c:v>1.6699878106021753</c:v>
                </c:pt>
                <c:pt idx="264" formatCode="General">
                  <c:v>0.86488058259401568</c:v>
                </c:pt>
                <c:pt idx="265" formatCode="General">
                  <c:v>1.0409636078718907</c:v>
                </c:pt>
                <c:pt idx="266" formatCode="General">
                  <c:v>0.630826097229502</c:v>
                </c:pt>
                <c:pt idx="267" formatCode="General">
                  <c:v>1.0384765849062623</c:v>
                </c:pt>
                <c:pt idx="268" formatCode="General">
                  <c:v>0.71943179820552539</c:v>
                </c:pt>
                <c:pt idx="269" formatCode="General">
                  <c:v>0.53376860362545231</c:v>
                </c:pt>
                <c:pt idx="270" formatCode="General">
                  <c:v>0.55497665305722832</c:v>
                </c:pt>
                <c:pt idx="271" formatCode="General">
                  <c:v>0.53957193919986002</c:v>
                </c:pt>
                <c:pt idx="272" formatCode="General">
                  <c:v>1.4060813977409341</c:v>
                </c:pt>
                <c:pt idx="273" formatCode="General">
                  <c:v>0.67367896001366645</c:v>
                </c:pt>
                <c:pt idx="274" formatCode="General">
                  <c:v>1.1136601273870776</c:v>
                </c:pt>
                <c:pt idx="275" formatCode="General">
                  <c:v>-0.14079467756754926</c:v>
                </c:pt>
                <c:pt idx="276" formatCode="General">
                  <c:v>0.88298664205245214</c:v>
                </c:pt>
                <c:pt idx="277" formatCode="General">
                  <c:v>1.190185108893943</c:v>
                </c:pt>
                <c:pt idx="278" formatCode="General">
                  <c:v>0.72825820446613498</c:v>
                </c:pt>
                <c:pt idx="279" formatCode="General">
                  <c:v>0.54503679451605724</c:v>
                </c:pt>
                <c:pt idx="280" formatCode="General">
                  <c:v>1.8058282740489311</c:v>
                </c:pt>
                <c:pt idx="281" formatCode="General">
                  <c:v>0.96213865507060348</c:v>
                </c:pt>
                <c:pt idx="282" formatCode="General">
                  <c:v>0.5094038560245826</c:v>
                </c:pt>
                <c:pt idx="283" formatCode="General">
                  <c:v>1.4526266589831562</c:v>
                </c:pt>
                <c:pt idx="284" formatCode="General">
                  <c:v>1.123956088732015</c:v>
                </c:pt>
                <c:pt idx="285" formatCode="General">
                  <c:v>0.24235605571527685</c:v>
                </c:pt>
                <c:pt idx="286" formatCode="General">
                  <c:v>1.0593715359673821</c:v>
                </c:pt>
                <c:pt idx="287" formatCode="General">
                  <c:v>0.38063637187745614</c:v>
                </c:pt>
                <c:pt idx="288" formatCode="General">
                  <c:v>0.29150395083981029</c:v>
                </c:pt>
                <c:pt idx="289" formatCode="General">
                  <c:v>0.48246696029886749</c:v>
                </c:pt>
                <c:pt idx="290" formatCode="General">
                  <c:v>0.65903435555606849</c:v>
                </c:pt>
                <c:pt idx="291" formatCode="General">
                  <c:v>0.61668872104601535</c:v>
                </c:pt>
                <c:pt idx="292" formatCode="General">
                  <c:v>0.29773178309576886</c:v>
                </c:pt>
                <c:pt idx="293" formatCode="General">
                  <c:v>1.3660880723370741</c:v>
                </c:pt>
                <c:pt idx="294" formatCode="General">
                  <c:v>0.99499132622551167</c:v>
                </c:pt>
                <c:pt idx="295" formatCode="General">
                  <c:v>0.57584128082190866</c:v>
                </c:pt>
                <c:pt idx="296" formatCode="General">
                  <c:v>0.54273143837658977</c:v>
                </c:pt>
                <c:pt idx="297" formatCode="General">
                  <c:v>0.18283608939138718</c:v>
                </c:pt>
                <c:pt idx="298" formatCode="General">
                  <c:v>0.53281288939740157</c:v>
                </c:pt>
                <c:pt idx="299" formatCode="General">
                  <c:v>0.99598331231288939</c:v>
                </c:pt>
                <c:pt idx="300" formatCode="General">
                  <c:v>0.51887538820697143</c:v>
                </c:pt>
                <c:pt idx="301" formatCode="General">
                  <c:v>0.533923101762523</c:v>
                </c:pt>
                <c:pt idx="302" formatCode="General">
                  <c:v>0.21516004885153617</c:v>
                </c:pt>
                <c:pt idx="303" formatCode="General">
                  <c:v>0.44403858359075288</c:v>
                </c:pt>
                <c:pt idx="304" formatCode="General">
                  <c:v>0.79814534277663507</c:v>
                </c:pt>
                <c:pt idx="305" formatCode="General">
                  <c:v>1.4038090390575491</c:v>
                </c:pt>
                <c:pt idx="306" formatCode="General">
                  <c:v>0.84155574096423491</c:v>
                </c:pt>
                <c:pt idx="307" formatCode="General">
                  <c:v>0.31185223315515898</c:v>
                </c:pt>
                <c:pt idx="308" formatCode="General">
                  <c:v>0.48096915513171989</c:v>
                </c:pt>
                <c:pt idx="309" formatCode="General">
                  <c:v>0.66209720483617729</c:v>
                </c:pt>
                <c:pt idx="310" formatCode="General">
                  <c:v>1.6677682453529472</c:v>
                </c:pt>
                <c:pt idx="311" formatCode="General">
                  <c:v>0.33584903831759638</c:v>
                </c:pt>
                <c:pt idx="312" formatCode="General">
                  <c:v>0.55111656918055729</c:v>
                </c:pt>
                <c:pt idx="313" formatCode="General">
                  <c:v>0.78467098698648052</c:v>
                </c:pt>
                <c:pt idx="314" formatCode="General">
                  <c:v>0.57540200296223265</c:v>
                </c:pt>
                <c:pt idx="315" formatCode="General">
                  <c:v>1.212757604309574</c:v>
                </c:pt>
                <c:pt idx="316" formatCode="General">
                  <c:v>-1.7351465487185358E-2</c:v>
                </c:pt>
                <c:pt idx="317" formatCode="General">
                  <c:v>0.85920677466404127</c:v>
                </c:pt>
                <c:pt idx="318" formatCode="General">
                  <c:v>0.69698109930274721</c:v>
                </c:pt>
                <c:pt idx="319" formatCode="General">
                  <c:v>-4.8109418878509835E-2</c:v>
                </c:pt>
                <c:pt idx="320" formatCode="General">
                  <c:v>0.55922687671489957</c:v>
                </c:pt>
                <c:pt idx="321" formatCode="General">
                  <c:v>1.6654594788628105</c:v>
                </c:pt>
                <c:pt idx="322" formatCode="General">
                  <c:v>0.25355846024286466</c:v>
                </c:pt>
                <c:pt idx="323" formatCode="General">
                  <c:v>0.83272610798057611</c:v>
                </c:pt>
                <c:pt idx="324" formatCode="General">
                  <c:v>0.66278447835653476</c:v>
                </c:pt>
                <c:pt idx="325" formatCode="General">
                  <c:v>0.93331521172801013</c:v>
                </c:pt>
                <c:pt idx="326" formatCode="General">
                  <c:v>0.616721573163869</c:v>
                </c:pt>
                <c:pt idx="327" formatCode="General">
                  <c:v>1.1677178184247792</c:v>
                </c:pt>
                <c:pt idx="328" formatCode="General">
                  <c:v>1.1814974679525865</c:v>
                </c:pt>
                <c:pt idx="329" formatCode="General">
                  <c:v>0.43628725423446735</c:v>
                </c:pt>
                <c:pt idx="330" formatCode="General">
                  <c:v>1.2596851766013411</c:v>
                </c:pt>
                <c:pt idx="331" formatCode="General">
                  <c:v>1.0914314312962756</c:v>
                </c:pt>
                <c:pt idx="332" formatCode="General">
                  <c:v>0.66947693036126155</c:v>
                </c:pt>
                <c:pt idx="333" formatCode="General">
                  <c:v>0.72512749407741639</c:v>
                </c:pt>
                <c:pt idx="334" formatCode="General">
                  <c:v>1.4503758549294117</c:v>
                </c:pt>
                <c:pt idx="335" formatCode="General">
                  <c:v>0.65247756932651502</c:v>
                </c:pt>
                <c:pt idx="336" formatCode="General">
                  <c:v>0.80074621794115275</c:v>
                </c:pt>
                <c:pt idx="337" formatCode="General">
                  <c:v>0.71815662986191997</c:v>
                </c:pt>
                <c:pt idx="338" formatCode="General">
                  <c:v>8.5700097099341788E-2</c:v>
                </c:pt>
                <c:pt idx="339" formatCode="General">
                  <c:v>0.84832646311576165</c:v>
                </c:pt>
                <c:pt idx="340" formatCode="General">
                  <c:v>0.63268622916618411</c:v>
                </c:pt>
                <c:pt idx="341" formatCode="General">
                  <c:v>1.1177680474245588</c:v>
                </c:pt>
                <c:pt idx="342" formatCode="General">
                  <c:v>0.51510156760678938</c:v>
                </c:pt>
                <c:pt idx="343" formatCode="General">
                  <c:v>0.80160682792101334</c:v>
                </c:pt>
                <c:pt idx="344" formatCode="General">
                  <c:v>0.76437142296931671</c:v>
                </c:pt>
                <c:pt idx="345" formatCode="General">
                  <c:v>0.39963192421578553</c:v>
                </c:pt>
                <c:pt idx="346" formatCode="General">
                  <c:v>0.67333996006160357</c:v>
                </c:pt>
                <c:pt idx="347" formatCode="General">
                  <c:v>0.9344715250469644</c:v>
                </c:pt>
                <c:pt idx="348" formatCode="General">
                  <c:v>1.7181784557461151</c:v>
                </c:pt>
                <c:pt idx="349" formatCode="General">
                  <c:v>1.6208437194242924</c:v>
                </c:pt>
                <c:pt idx="350" formatCode="General">
                  <c:v>0.51531840235772775</c:v>
                </c:pt>
                <c:pt idx="351" formatCode="General">
                  <c:v>0.51023410934092417</c:v>
                </c:pt>
                <c:pt idx="352" formatCode="General">
                  <c:v>0.45563659666038947</c:v>
                </c:pt>
                <c:pt idx="353" formatCode="General">
                  <c:v>1.4450745951900803</c:v>
                </c:pt>
                <c:pt idx="354" formatCode="General">
                  <c:v>0.87627516881249778</c:v>
                </c:pt>
                <c:pt idx="355" formatCode="General">
                  <c:v>0.40498252197312623</c:v>
                </c:pt>
                <c:pt idx="356" formatCode="General">
                  <c:v>1.6172007090350062</c:v>
                </c:pt>
                <c:pt idx="357" formatCode="General">
                  <c:v>0.71981313648422907</c:v>
                </c:pt>
                <c:pt idx="358" formatCode="General">
                  <c:v>0.96675382543915123</c:v>
                </c:pt>
                <c:pt idx="359" formatCode="General">
                  <c:v>0.77374397820024421</c:v>
                </c:pt>
                <c:pt idx="360" formatCode="General">
                  <c:v>0.70575869525570778</c:v>
                </c:pt>
                <c:pt idx="361" formatCode="General">
                  <c:v>0.32906841589174762</c:v>
                </c:pt>
                <c:pt idx="362" formatCode="General">
                  <c:v>0.88142325953673839</c:v>
                </c:pt>
                <c:pt idx="363" formatCode="General">
                  <c:v>0.82810961691842744</c:v>
                </c:pt>
                <c:pt idx="364" formatCode="General">
                  <c:v>1.0028585434201234</c:v>
                </c:pt>
                <c:pt idx="365" formatCode="General">
                  <c:v>1.1467384422515965</c:v>
                </c:pt>
                <c:pt idx="366" formatCode="General">
                  <c:v>0.52137259372671207</c:v>
                </c:pt>
                <c:pt idx="367" formatCode="General">
                  <c:v>1.261677262910045</c:v>
                </c:pt>
                <c:pt idx="368" formatCode="General">
                  <c:v>1.0483428971537441</c:v>
                </c:pt>
                <c:pt idx="369" formatCode="General">
                  <c:v>1.537969062363556</c:v>
                </c:pt>
                <c:pt idx="370" formatCode="General">
                  <c:v>0.7026736902486711</c:v>
                </c:pt>
                <c:pt idx="371" formatCode="General">
                  <c:v>0.64607868324810236</c:v>
                </c:pt>
                <c:pt idx="372" formatCode="General">
                  <c:v>0.98287258934900157</c:v>
                </c:pt>
                <c:pt idx="373" formatCode="General">
                  <c:v>1.0720406866508252</c:v>
                </c:pt>
                <c:pt idx="374" formatCode="General">
                  <c:v>0.90830558926196348</c:v>
                </c:pt>
                <c:pt idx="375" formatCode="General">
                  <c:v>0.78025823260136395</c:v>
                </c:pt>
                <c:pt idx="376" formatCode="General">
                  <c:v>0.33237970047623155</c:v>
                </c:pt>
                <c:pt idx="377" formatCode="General">
                  <c:v>1.6520045910373324</c:v>
                </c:pt>
                <c:pt idx="378" formatCode="General">
                  <c:v>0.88419725653389714</c:v>
                </c:pt>
                <c:pt idx="379" formatCode="General">
                  <c:v>0.57459640561953584</c:v>
                </c:pt>
                <c:pt idx="380" formatCode="General">
                  <c:v>0.50965389883884149</c:v>
                </c:pt>
                <c:pt idx="381" formatCode="General">
                  <c:v>1.3785488315224343</c:v>
                </c:pt>
                <c:pt idx="382" formatCode="General">
                  <c:v>0.60332336466130454</c:v>
                </c:pt>
                <c:pt idx="383" formatCode="General">
                  <c:v>1.0763785339701508</c:v>
                </c:pt>
                <c:pt idx="384" formatCode="General">
                  <c:v>0.63116095871595634</c:v>
                </c:pt>
                <c:pt idx="385" formatCode="General">
                  <c:v>0.79301437292811217</c:v>
                </c:pt>
                <c:pt idx="386" formatCode="General">
                  <c:v>0.30078370303785973</c:v>
                </c:pt>
                <c:pt idx="387" formatCode="General">
                  <c:v>0.52295949883828574</c:v>
                </c:pt>
                <c:pt idx="388" formatCode="General">
                  <c:v>0.87469521662213734</c:v>
                </c:pt>
                <c:pt idx="389" formatCode="General">
                  <c:v>1.0604206928613187</c:v>
                </c:pt>
                <c:pt idx="390" formatCode="General">
                  <c:v>0.92964162902932679</c:v>
                </c:pt>
                <c:pt idx="391" formatCode="General">
                  <c:v>0.94754183218090604</c:v>
                </c:pt>
                <c:pt idx="392" formatCode="General">
                  <c:v>0.79685278990353736</c:v>
                </c:pt>
                <c:pt idx="393" formatCode="General">
                  <c:v>1.1726038238281062</c:v>
                </c:pt>
                <c:pt idx="394" formatCode="General">
                  <c:v>0.30319298655123994</c:v>
                </c:pt>
                <c:pt idx="395" formatCode="General">
                  <c:v>1.1381271686549073</c:v>
                </c:pt>
                <c:pt idx="396" formatCode="General">
                  <c:v>0.75794136742428975</c:v>
                </c:pt>
                <c:pt idx="397" formatCode="General">
                  <c:v>0.65085093025193452</c:v>
                </c:pt>
                <c:pt idx="398" formatCode="General">
                  <c:v>0.51659550009130761</c:v>
                </c:pt>
                <c:pt idx="399" formatCode="General">
                  <c:v>1.0475496041824344</c:v>
                </c:pt>
                <c:pt idx="400" formatCode="General">
                  <c:v>0.59894212537834091</c:v>
                </c:pt>
                <c:pt idx="401" formatCode="General">
                  <c:v>0.13046047667166549</c:v>
                </c:pt>
                <c:pt idx="402" formatCode="General">
                  <c:v>0.90039310869963207</c:v>
                </c:pt>
                <c:pt idx="403" formatCode="General">
                  <c:v>0.84728299537940788</c:v>
                </c:pt>
                <c:pt idx="404" formatCode="General">
                  <c:v>6.1106980213532225E-4</c:v>
                </c:pt>
                <c:pt idx="405" formatCode="General">
                  <c:v>0.43180462442674661</c:v>
                </c:pt>
                <c:pt idx="406" formatCode="General">
                  <c:v>0.59780044418646017</c:v>
                </c:pt>
                <c:pt idx="407" formatCode="General">
                  <c:v>0.56295425109786623</c:v>
                </c:pt>
                <c:pt idx="408" formatCode="General">
                  <c:v>0.6770720797239862</c:v>
                </c:pt>
                <c:pt idx="409" formatCode="General">
                  <c:v>0.93674966883276345</c:v>
                </c:pt>
                <c:pt idx="410" formatCode="General">
                  <c:v>0.54873097158680983</c:v>
                </c:pt>
                <c:pt idx="411" formatCode="General">
                  <c:v>0.53741215385935726</c:v>
                </c:pt>
                <c:pt idx="412" formatCode="General">
                  <c:v>0.71265453946424118</c:v>
                </c:pt>
                <c:pt idx="413" formatCode="General">
                  <c:v>1.0631667165095429</c:v>
                </c:pt>
                <c:pt idx="414" formatCode="General">
                  <c:v>0.4845565687253055</c:v>
                </c:pt>
                <c:pt idx="415" formatCode="General">
                  <c:v>0.28624226198739522</c:v>
                </c:pt>
                <c:pt idx="416" formatCode="General">
                  <c:v>1.4659462520844493</c:v>
                </c:pt>
                <c:pt idx="417" formatCode="General">
                  <c:v>7.024586809838107E-2</c:v>
                </c:pt>
                <c:pt idx="418" formatCode="General">
                  <c:v>0.73331156110027385</c:v>
                </c:pt>
                <c:pt idx="419" formatCode="General">
                  <c:v>0.53720874618403358</c:v>
                </c:pt>
                <c:pt idx="420" formatCode="General">
                  <c:v>1.5031191724072976</c:v>
                </c:pt>
                <c:pt idx="421" formatCode="General">
                  <c:v>1.3972861776890084</c:v>
                </c:pt>
                <c:pt idx="422" formatCode="General">
                  <c:v>0.64969288416063342</c:v>
                </c:pt>
                <c:pt idx="423" formatCode="General">
                  <c:v>0.86552860577154433</c:v>
                </c:pt>
                <c:pt idx="424" formatCode="General">
                  <c:v>0.52273974314938965</c:v>
                </c:pt>
                <c:pt idx="425" formatCode="General">
                  <c:v>1.2643204100429166</c:v>
                </c:pt>
                <c:pt idx="426" formatCode="General">
                  <c:v>1.7106260760779728</c:v>
                </c:pt>
                <c:pt idx="427" formatCode="General">
                  <c:v>1.0185719576725729</c:v>
                </c:pt>
                <c:pt idx="428" formatCode="General">
                  <c:v>0.59923841425747404</c:v>
                </c:pt>
                <c:pt idx="429" formatCode="General">
                  <c:v>0.60720613699807102</c:v>
                </c:pt>
                <c:pt idx="430" formatCode="General">
                  <c:v>0.91491017719883438</c:v>
                </c:pt>
                <c:pt idx="431" formatCode="General">
                  <c:v>0.78479199332982141</c:v>
                </c:pt>
                <c:pt idx="432" formatCode="General">
                  <c:v>0.86639079940254582</c:v>
                </c:pt>
                <c:pt idx="433" formatCode="General">
                  <c:v>0.40026724181333062</c:v>
                </c:pt>
                <c:pt idx="434" formatCode="General">
                  <c:v>0.75893777465443746</c:v>
                </c:pt>
                <c:pt idx="435" formatCode="General">
                  <c:v>0.67497312215465732</c:v>
                </c:pt>
                <c:pt idx="436" formatCode="General">
                  <c:v>0.70328708657423933</c:v>
                </c:pt>
                <c:pt idx="437" formatCode="General">
                  <c:v>1.0516797518805172</c:v>
                </c:pt>
                <c:pt idx="438" formatCode="General">
                  <c:v>0.73279653840111214</c:v>
                </c:pt>
                <c:pt idx="439" formatCode="General">
                  <c:v>0.58983735762888068</c:v>
                </c:pt>
                <c:pt idx="440" formatCode="General">
                  <c:v>1.1275111421488213</c:v>
                </c:pt>
                <c:pt idx="441" formatCode="General">
                  <c:v>0.48671003846049343</c:v>
                </c:pt>
                <c:pt idx="442" formatCode="General">
                  <c:v>0.68208934337358806</c:v>
                </c:pt>
                <c:pt idx="443" formatCode="General">
                  <c:v>1.22025233062209</c:v>
                </c:pt>
                <c:pt idx="444" formatCode="General">
                  <c:v>0.56701740199382256</c:v>
                </c:pt>
                <c:pt idx="445" formatCode="General">
                  <c:v>0.65328207734901089</c:v>
                </c:pt>
                <c:pt idx="446" formatCode="General">
                  <c:v>0.55433899382210905</c:v>
                </c:pt>
                <c:pt idx="447" formatCode="General">
                  <c:v>0.45862372519940153</c:v>
                </c:pt>
                <c:pt idx="448" formatCode="General">
                  <c:v>0.53188938918369388</c:v>
                </c:pt>
                <c:pt idx="449" formatCode="General">
                  <c:v>0.80112753308393625</c:v>
                </c:pt>
                <c:pt idx="450" formatCode="General">
                  <c:v>1.084859272431058</c:v>
                </c:pt>
                <c:pt idx="451" formatCode="General">
                  <c:v>1.3042404240130059</c:v>
                </c:pt>
                <c:pt idx="452" formatCode="General">
                  <c:v>0.8708608583928743</c:v>
                </c:pt>
                <c:pt idx="453" formatCode="General">
                  <c:v>1.5798961767208219</c:v>
                </c:pt>
                <c:pt idx="454" formatCode="General">
                  <c:v>1.1730961040104826</c:v>
                </c:pt>
                <c:pt idx="455" formatCode="General">
                  <c:v>0.84690181500509176</c:v>
                </c:pt>
                <c:pt idx="456" formatCode="General">
                  <c:v>0.89285068823099745</c:v>
                </c:pt>
                <c:pt idx="457" formatCode="General">
                  <c:v>0.69125908234052336</c:v>
                </c:pt>
                <c:pt idx="458" formatCode="General">
                  <c:v>0.32752909268290176</c:v>
                </c:pt>
                <c:pt idx="459" formatCode="General">
                  <c:v>1.0236608136380614</c:v>
                </c:pt>
                <c:pt idx="460" formatCode="General">
                  <c:v>0.46514266984724728</c:v>
                </c:pt>
                <c:pt idx="461" formatCode="General">
                  <c:v>0.96099511925098224</c:v>
                </c:pt>
                <c:pt idx="462" formatCode="General">
                  <c:v>0.82020298454214224</c:v>
                </c:pt>
                <c:pt idx="463" formatCode="General">
                  <c:v>1.1011996108739464</c:v>
                </c:pt>
                <c:pt idx="464" formatCode="General">
                  <c:v>0.52372000351496606</c:v>
                </c:pt>
                <c:pt idx="465" formatCode="General">
                  <c:v>1.0233356224117844</c:v>
                </c:pt>
                <c:pt idx="466" formatCode="General">
                  <c:v>0.35017840734721484</c:v>
                </c:pt>
                <c:pt idx="467" formatCode="General">
                  <c:v>0.70562789533989456</c:v>
                </c:pt>
                <c:pt idx="468" formatCode="General">
                  <c:v>0.8248235617102665</c:v>
                </c:pt>
                <c:pt idx="469" formatCode="General">
                  <c:v>0.9091882567621139</c:v>
                </c:pt>
                <c:pt idx="470" formatCode="General">
                  <c:v>0.65153211450553561</c:v>
                </c:pt>
                <c:pt idx="471" formatCode="General">
                  <c:v>0.64067524516387997</c:v>
                </c:pt>
                <c:pt idx="472" formatCode="General">
                  <c:v>1.0844408692954648</c:v>
                </c:pt>
                <c:pt idx="473" formatCode="General">
                  <c:v>0.55039586552993791</c:v>
                </c:pt>
                <c:pt idx="474" formatCode="General">
                  <c:v>0.33894260354763661</c:v>
                </c:pt>
                <c:pt idx="475" formatCode="General">
                  <c:v>0.26218296035542354</c:v>
                </c:pt>
                <c:pt idx="476" formatCode="General">
                  <c:v>0.46732225000956984</c:v>
                </c:pt>
                <c:pt idx="477" formatCode="General">
                  <c:v>0.49549189380693703</c:v>
                </c:pt>
                <c:pt idx="478" formatCode="General">
                  <c:v>1.1639887640553606</c:v>
                </c:pt>
                <c:pt idx="479" formatCode="General">
                  <c:v>1.6830003958711042</c:v>
                </c:pt>
                <c:pt idx="480" formatCode="General">
                  <c:v>1.4228037747379476</c:v>
                </c:pt>
                <c:pt idx="481" formatCode="General">
                  <c:v>1.0006675486289376</c:v>
                </c:pt>
                <c:pt idx="482" formatCode="General">
                  <c:v>0.62530191417850522</c:v>
                </c:pt>
                <c:pt idx="483" formatCode="General">
                  <c:v>1.240015580501491</c:v>
                </c:pt>
                <c:pt idx="484" formatCode="General">
                  <c:v>0.73431505353270343</c:v>
                </c:pt>
                <c:pt idx="485" formatCode="General">
                  <c:v>1.1585573248689947</c:v>
                </c:pt>
                <c:pt idx="486" formatCode="General">
                  <c:v>0.45581822159078156</c:v>
                </c:pt>
                <c:pt idx="487" formatCode="General">
                  <c:v>0.6163461317092046</c:v>
                </c:pt>
                <c:pt idx="488" formatCode="General">
                  <c:v>0.98302366822241249</c:v>
                </c:pt>
                <c:pt idx="489" formatCode="General">
                  <c:v>0.73164938238169985</c:v>
                </c:pt>
                <c:pt idx="490" formatCode="General">
                  <c:v>0.68928804655482645</c:v>
                </c:pt>
                <c:pt idx="491" formatCode="General">
                  <c:v>0.60186270432045985</c:v>
                </c:pt>
                <c:pt idx="492" formatCode="General">
                  <c:v>1.1111608194622224</c:v>
                </c:pt>
                <c:pt idx="493" formatCode="General">
                  <c:v>0.30580385045635672</c:v>
                </c:pt>
                <c:pt idx="494" formatCode="General">
                  <c:v>0.99477084267888949</c:v>
                </c:pt>
                <c:pt idx="495" formatCode="General">
                  <c:v>0.11509691488034579</c:v>
                </c:pt>
                <c:pt idx="496" formatCode="General">
                  <c:v>0.91850059719023858</c:v>
                </c:pt>
                <c:pt idx="497" formatCode="General">
                  <c:v>0.50301036831277202</c:v>
                </c:pt>
                <c:pt idx="498" formatCode="General">
                  <c:v>0.88251731274205203</c:v>
                </c:pt>
                <c:pt idx="499" formatCode="General">
                  <c:v>0.56207317894363995</c:v>
                </c:pt>
                <c:pt idx="500" formatCode="General">
                  <c:v>0.34505056060326278</c:v>
                </c:pt>
                <c:pt idx="501" formatCode="General">
                  <c:v>1.0384666426743918</c:v>
                </c:pt>
                <c:pt idx="502" formatCode="General">
                  <c:v>-8.3860651016689713E-2</c:v>
                </c:pt>
                <c:pt idx="503" formatCode="General">
                  <c:v>0.32687182160240691</c:v>
                </c:pt>
                <c:pt idx="504" formatCode="General">
                  <c:v>1.1917821113667366</c:v>
                </c:pt>
                <c:pt idx="505" formatCode="General">
                  <c:v>0.34421241280133463</c:v>
                </c:pt>
                <c:pt idx="506" formatCode="General">
                  <c:v>1.4751928443036864</c:v>
                </c:pt>
                <c:pt idx="507" formatCode="General">
                  <c:v>0.63242794797156732</c:v>
                </c:pt>
                <c:pt idx="508" formatCode="General">
                  <c:v>0.27328148538622821</c:v>
                </c:pt>
                <c:pt idx="509" formatCode="General">
                  <c:v>0.4293531666716266</c:v>
                </c:pt>
                <c:pt idx="510" formatCode="General">
                  <c:v>0.42327248568131248</c:v>
                </c:pt>
                <c:pt idx="511" formatCode="General">
                  <c:v>0.3214812893148159</c:v>
                </c:pt>
                <c:pt idx="512" formatCode="General">
                  <c:v>0.72606309987006901</c:v>
                </c:pt>
                <c:pt idx="513" formatCode="General">
                  <c:v>0.80132429414852147</c:v>
                </c:pt>
                <c:pt idx="514" formatCode="General">
                  <c:v>1.017473828449093</c:v>
                </c:pt>
                <c:pt idx="515" formatCode="General">
                  <c:v>1.3785680919682777</c:v>
                </c:pt>
                <c:pt idx="516" formatCode="General">
                  <c:v>1.1730387366924488</c:v>
                </c:pt>
                <c:pt idx="517" formatCode="General">
                  <c:v>1.0990692422352453</c:v>
                </c:pt>
                <c:pt idx="518" formatCode="General">
                  <c:v>0.80550097360470785</c:v>
                </c:pt>
                <c:pt idx="519" formatCode="General">
                  <c:v>0.82178544316481494</c:v>
                </c:pt>
                <c:pt idx="520" formatCode="General">
                  <c:v>0.40161290051322229</c:v>
                </c:pt>
                <c:pt idx="521" formatCode="General">
                  <c:v>0.62216336971138775</c:v>
                </c:pt>
                <c:pt idx="522" formatCode="General">
                  <c:v>0.57422937382553818</c:v>
                </c:pt>
                <c:pt idx="523" formatCode="General">
                  <c:v>0.90468941110851275</c:v>
                </c:pt>
                <c:pt idx="524" formatCode="General">
                  <c:v>0.79158755506932432</c:v>
                </c:pt>
                <c:pt idx="525" formatCode="General">
                  <c:v>0.54962414175278962</c:v>
                </c:pt>
                <c:pt idx="526" formatCode="General">
                  <c:v>0.54352836671446592</c:v>
                </c:pt>
                <c:pt idx="527" formatCode="General">
                  <c:v>1.2170642681696573</c:v>
                </c:pt>
                <c:pt idx="528" formatCode="General">
                  <c:v>0.16531880074333039</c:v>
                </c:pt>
                <c:pt idx="529" formatCode="General">
                  <c:v>1.1598576218766019</c:v>
                </c:pt>
                <c:pt idx="530" formatCode="General">
                  <c:v>1.7877982178893446</c:v>
                </c:pt>
                <c:pt idx="531" formatCode="General">
                  <c:v>1.1118368050339509</c:v>
                </c:pt>
                <c:pt idx="532" formatCode="General">
                  <c:v>0.76495122525681436</c:v>
                </c:pt>
                <c:pt idx="533" formatCode="General">
                  <c:v>0.79168015074857234</c:v>
                </c:pt>
                <c:pt idx="534" formatCode="General">
                  <c:v>0.32033587626877746</c:v>
                </c:pt>
                <c:pt idx="535" formatCode="General">
                  <c:v>0.43603498142207053</c:v>
                </c:pt>
                <c:pt idx="536" formatCode="General">
                  <c:v>1.214214128066692</c:v>
                </c:pt>
                <c:pt idx="537" formatCode="General">
                  <c:v>1.193387850050369</c:v>
                </c:pt>
                <c:pt idx="538" formatCode="General">
                  <c:v>0.51972927813691472</c:v>
                </c:pt>
                <c:pt idx="539" formatCode="General">
                  <c:v>0.51612526338050491</c:v>
                </c:pt>
                <c:pt idx="540" formatCode="General">
                  <c:v>0.26323651886264887</c:v>
                </c:pt>
                <c:pt idx="541" formatCode="General">
                  <c:v>0.67926122780155196</c:v>
                </c:pt>
                <c:pt idx="542" formatCode="General">
                  <c:v>1.4544201737255549</c:v>
                </c:pt>
                <c:pt idx="543" formatCode="General">
                  <c:v>0.62566828619776405</c:v>
                </c:pt>
                <c:pt idx="544" formatCode="General">
                  <c:v>0.5207279119915702</c:v>
                </c:pt>
                <c:pt idx="545" formatCode="General">
                  <c:v>0.77437495659957623</c:v>
                </c:pt>
                <c:pt idx="546" formatCode="General">
                  <c:v>0.66695416353768922</c:v>
                </c:pt>
                <c:pt idx="547" formatCode="General">
                  <c:v>0.46691351358049871</c:v>
                </c:pt>
                <c:pt idx="548" formatCode="General">
                  <c:v>1.3231944875974126</c:v>
                </c:pt>
                <c:pt idx="549" formatCode="General">
                  <c:v>0.41161145395209497</c:v>
                </c:pt>
                <c:pt idx="550" formatCode="General">
                  <c:v>0.74592525277345045</c:v>
                </c:pt>
                <c:pt idx="551" formatCode="General">
                  <c:v>0.84109857386368581</c:v>
                </c:pt>
                <c:pt idx="552" formatCode="General">
                  <c:v>1.3588109574698621</c:v>
                </c:pt>
                <c:pt idx="553" formatCode="General">
                  <c:v>0.3458114829985347</c:v>
                </c:pt>
                <c:pt idx="554" formatCode="General">
                  <c:v>0.51530110344199254</c:v>
                </c:pt>
                <c:pt idx="555" formatCode="General">
                  <c:v>0.63370194437234062</c:v>
                </c:pt>
                <c:pt idx="556" formatCode="General">
                  <c:v>1.4340777799549536</c:v>
                </c:pt>
                <c:pt idx="557" formatCode="General">
                  <c:v>1.4147854586733679</c:v>
                </c:pt>
                <c:pt idx="558" formatCode="General">
                  <c:v>0.66334664705249702</c:v>
                </c:pt>
                <c:pt idx="559" formatCode="General">
                  <c:v>0.64243162668621623</c:v>
                </c:pt>
                <c:pt idx="560" formatCode="General">
                  <c:v>0.43042349644200084</c:v>
                </c:pt>
                <c:pt idx="561" formatCode="General">
                  <c:v>1.3719826110251023</c:v>
                </c:pt>
                <c:pt idx="562" formatCode="General">
                  <c:v>0.64013918877820997</c:v>
                </c:pt>
                <c:pt idx="563" formatCode="General">
                  <c:v>0.66913463870762668</c:v>
                </c:pt>
                <c:pt idx="564" formatCode="General">
                  <c:v>0.61008771268851669</c:v>
                </c:pt>
                <c:pt idx="565" formatCode="General">
                  <c:v>0.48928845991225978</c:v>
                </c:pt>
                <c:pt idx="566" formatCode="General">
                  <c:v>0.8050004870755999</c:v>
                </c:pt>
                <c:pt idx="567" formatCode="General">
                  <c:v>1.7428828182412357</c:v>
                </c:pt>
                <c:pt idx="568" formatCode="General">
                  <c:v>1.2280072909268689</c:v>
                </c:pt>
                <c:pt idx="569" formatCode="General">
                  <c:v>1.0134448142133703</c:v>
                </c:pt>
                <c:pt idx="570" formatCode="General">
                  <c:v>0.88663050703569923</c:v>
                </c:pt>
                <c:pt idx="571" formatCode="General">
                  <c:v>-5.6883396328020308E-2</c:v>
                </c:pt>
                <c:pt idx="572" formatCode="General">
                  <c:v>0.67809784927937611</c:v>
                </c:pt>
                <c:pt idx="573" formatCode="General">
                  <c:v>0.21613659283813846</c:v>
                </c:pt>
                <c:pt idx="574" formatCode="General">
                  <c:v>0.57417868859777998</c:v>
                </c:pt>
                <c:pt idx="575" formatCode="General">
                  <c:v>0.12560947183864002</c:v>
                </c:pt>
                <c:pt idx="576" formatCode="General">
                  <c:v>0.22168204924903301</c:v>
                </c:pt>
                <c:pt idx="577" formatCode="General">
                  <c:v>0.77957220488853052</c:v>
                </c:pt>
                <c:pt idx="578" formatCode="General">
                  <c:v>0.49558320590111782</c:v>
                </c:pt>
                <c:pt idx="579" formatCode="General">
                  <c:v>0.56958156521722336</c:v>
                </c:pt>
                <c:pt idx="580" formatCode="General">
                  <c:v>0.76192832408104072</c:v>
                </c:pt>
                <c:pt idx="581" formatCode="General">
                  <c:v>0.63282071215794533</c:v>
                </c:pt>
                <c:pt idx="582" formatCode="General">
                  <c:v>0.91969556956572684</c:v>
                </c:pt>
                <c:pt idx="583" formatCode="General">
                  <c:v>1.8587485214156967</c:v>
                </c:pt>
                <c:pt idx="584" formatCode="General">
                  <c:v>0.89474776604756878</c:v>
                </c:pt>
                <c:pt idx="585" formatCode="General">
                  <c:v>0.37548206744418011</c:v>
                </c:pt>
                <c:pt idx="586" formatCode="General">
                  <c:v>0.6914371787520408</c:v>
                </c:pt>
                <c:pt idx="587" formatCode="General">
                  <c:v>0.32314022349156524</c:v>
                </c:pt>
                <c:pt idx="588" formatCode="General">
                  <c:v>0.27419190109700387</c:v>
                </c:pt>
                <c:pt idx="589" formatCode="General">
                  <c:v>1.4623888890352503</c:v>
                </c:pt>
                <c:pt idx="590" formatCode="General">
                  <c:v>0.3369077195386051</c:v>
                </c:pt>
                <c:pt idx="591" formatCode="General">
                  <c:v>0.69527572015770533</c:v>
                </c:pt>
                <c:pt idx="592" formatCode="General">
                  <c:v>0.25708132869407319</c:v>
                </c:pt>
                <c:pt idx="593" formatCode="General">
                  <c:v>0.44996461795436993</c:v>
                </c:pt>
                <c:pt idx="594" formatCode="General">
                  <c:v>1.196250665730243</c:v>
                </c:pt>
                <c:pt idx="595" formatCode="General">
                  <c:v>1.1730322574727268</c:v>
                </c:pt>
                <c:pt idx="596" formatCode="General">
                  <c:v>7.6687797507926758E-2</c:v>
                </c:pt>
                <c:pt idx="597" formatCode="General">
                  <c:v>0.20894899087680141</c:v>
                </c:pt>
                <c:pt idx="598" formatCode="General">
                  <c:v>0.52168641590645959</c:v>
                </c:pt>
                <c:pt idx="599" formatCode="General">
                  <c:v>0.14668359937150999</c:v>
                </c:pt>
                <c:pt idx="600" formatCode="General">
                  <c:v>0.73217533615218722</c:v>
                </c:pt>
                <c:pt idx="601" formatCode="General">
                  <c:v>0.58047759655728959</c:v>
                </c:pt>
                <c:pt idx="602" formatCode="General">
                  <c:v>1.8606007858085856</c:v>
                </c:pt>
                <c:pt idx="603" formatCode="General">
                  <c:v>0.45989458237084313</c:v>
                </c:pt>
                <c:pt idx="604" formatCode="General">
                  <c:v>0.20484701338231304</c:v>
                </c:pt>
                <c:pt idx="605" formatCode="General">
                  <c:v>0.49029294102952825</c:v>
                </c:pt>
                <c:pt idx="606" formatCode="General">
                  <c:v>0.88330438760052998</c:v>
                </c:pt>
                <c:pt idx="607" formatCode="General">
                  <c:v>0.38250316004955143</c:v>
                </c:pt>
                <c:pt idx="608" formatCode="General">
                  <c:v>1.6287953863334963</c:v>
                </c:pt>
                <c:pt idx="609" formatCode="General">
                  <c:v>1.9383798814013375</c:v>
                </c:pt>
                <c:pt idx="610" formatCode="General">
                  <c:v>0.52506039610930844</c:v>
                </c:pt>
                <c:pt idx="611" formatCode="General">
                  <c:v>0.88896372940587221</c:v>
                </c:pt>
                <c:pt idx="612" formatCode="General">
                  <c:v>1.8547181670791173</c:v>
                </c:pt>
                <c:pt idx="613" formatCode="General">
                  <c:v>0.95888127760148945</c:v>
                </c:pt>
                <c:pt idx="614" formatCode="General">
                  <c:v>1.4086110764102964</c:v>
                </c:pt>
                <c:pt idx="615" formatCode="General">
                  <c:v>0.55113555764561351</c:v>
                </c:pt>
                <c:pt idx="616" formatCode="General">
                  <c:v>0.52866926475739096</c:v>
                </c:pt>
                <c:pt idx="617" formatCode="General">
                  <c:v>0.61657987936707837</c:v>
                </c:pt>
                <c:pt idx="618" formatCode="General">
                  <c:v>0.43568954555834516</c:v>
                </c:pt>
                <c:pt idx="619" formatCode="General">
                  <c:v>0.50065863595028881</c:v>
                </c:pt>
                <c:pt idx="620" formatCode="General">
                  <c:v>0.65256061922787456</c:v>
                </c:pt>
                <c:pt idx="621" formatCode="General">
                  <c:v>1.1768060150645869</c:v>
                </c:pt>
                <c:pt idx="622" formatCode="General">
                  <c:v>0.79713232142555202</c:v>
                </c:pt>
                <c:pt idx="623" formatCode="General">
                  <c:v>0.96267627879347817</c:v>
                </c:pt>
                <c:pt idx="624" formatCode="General">
                  <c:v>0.8669592220073119</c:v>
                </c:pt>
                <c:pt idx="625" formatCode="General">
                  <c:v>0.482164914507063</c:v>
                </c:pt>
                <c:pt idx="626" formatCode="General">
                  <c:v>1.55982809021627</c:v>
                </c:pt>
                <c:pt idx="627" formatCode="General">
                  <c:v>1.1572813994771898</c:v>
                </c:pt>
                <c:pt idx="628" formatCode="General">
                  <c:v>0.11802556262291186</c:v>
                </c:pt>
                <c:pt idx="629" formatCode="General">
                  <c:v>0.9260599800663678</c:v>
                </c:pt>
                <c:pt idx="630" formatCode="General">
                  <c:v>1.4663936572957659</c:v>
                </c:pt>
                <c:pt idx="631" formatCode="General">
                  <c:v>1.0688003025099633</c:v>
                </c:pt>
                <c:pt idx="632" formatCode="General">
                  <c:v>0.45439585376163394</c:v>
                </c:pt>
                <c:pt idx="633" formatCode="General">
                  <c:v>0.63701385700563828</c:v>
                </c:pt>
                <c:pt idx="634" formatCode="General">
                  <c:v>0.80799232331276882</c:v>
                </c:pt>
                <c:pt idx="635" formatCode="General">
                  <c:v>0.94107150053934452</c:v>
                </c:pt>
                <c:pt idx="636" formatCode="General">
                  <c:v>0.87878120731343712</c:v>
                </c:pt>
                <c:pt idx="637" formatCode="General">
                  <c:v>0.34516946442110896</c:v>
                </c:pt>
                <c:pt idx="638" formatCode="General">
                  <c:v>1.2635267688017529</c:v>
                </c:pt>
                <c:pt idx="639" formatCode="General">
                  <c:v>0.34530213701143841</c:v>
                </c:pt>
                <c:pt idx="640" formatCode="General">
                  <c:v>1.0578199295660384</c:v>
                </c:pt>
                <c:pt idx="641" formatCode="General">
                  <c:v>0.49555040573295472</c:v>
                </c:pt>
                <c:pt idx="642" formatCode="General">
                  <c:v>1.6596612990243269</c:v>
                </c:pt>
                <c:pt idx="643" formatCode="General">
                  <c:v>0.83203270879475499</c:v>
                </c:pt>
                <c:pt idx="644" formatCode="General">
                  <c:v>0.14654498215766787</c:v>
                </c:pt>
                <c:pt idx="645" formatCode="General">
                  <c:v>1.1817130329153565</c:v>
                </c:pt>
                <c:pt idx="646" formatCode="General">
                  <c:v>0.50487699076075532</c:v>
                </c:pt>
                <c:pt idx="647" formatCode="General">
                  <c:v>0.34678783619457132</c:v>
                </c:pt>
                <c:pt idx="648" formatCode="General">
                  <c:v>1.2791322517606731</c:v>
                </c:pt>
                <c:pt idx="649" formatCode="General">
                  <c:v>0.5819164013008804</c:v>
                </c:pt>
                <c:pt idx="650" formatCode="General">
                  <c:v>0.64338975024560907</c:v>
                </c:pt>
                <c:pt idx="651" formatCode="General">
                  <c:v>1.0299199427772343</c:v>
                </c:pt>
                <c:pt idx="652" formatCode="General">
                  <c:v>0.97267989713642944</c:v>
                </c:pt>
                <c:pt idx="653" formatCode="General">
                  <c:v>0.79190149067546589</c:v>
                </c:pt>
                <c:pt idx="654" formatCode="General">
                  <c:v>1.0668152994708155</c:v>
                </c:pt>
                <c:pt idx="655" formatCode="General">
                  <c:v>0.8880736493472321</c:v>
                </c:pt>
                <c:pt idx="656" formatCode="General">
                  <c:v>0.73396514546902358</c:v>
                </c:pt>
                <c:pt idx="657" formatCode="General">
                  <c:v>0.83468400095581807</c:v>
                </c:pt>
                <c:pt idx="658" formatCode="General">
                  <c:v>0.42949493647893511</c:v>
                </c:pt>
                <c:pt idx="659" formatCode="General">
                  <c:v>0.6340935295846688</c:v>
                </c:pt>
                <c:pt idx="660" formatCode="General">
                  <c:v>0.198418163646639</c:v>
                </c:pt>
                <c:pt idx="661" formatCode="General">
                  <c:v>0.458076289985202</c:v>
                </c:pt>
                <c:pt idx="662" formatCode="General">
                  <c:v>0.4808879629096745</c:v>
                </c:pt>
                <c:pt idx="663" formatCode="General">
                  <c:v>0.73268961411978284</c:v>
                </c:pt>
                <c:pt idx="664" formatCode="General">
                  <c:v>0.57588576414132364</c:v>
                </c:pt>
                <c:pt idx="665" formatCode="General">
                  <c:v>0.88946554364924379</c:v>
                </c:pt>
                <c:pt idx="666" formatCode="General">
                  <c:v>0.57258597961417979</c:v>
                </c:pt>
                <c:pt idx="667" formatCode="General">
                  <c:v>0.35659977021855915</c:v>
                </c:pt>
                <c:pt idx="668" formatCode="General">
                  <c:v>0.95961373688193052</c:v>
                </c:pt>
                <c:pt idx="669" formatCode="General">
                  <c:v>1.1608224255953443</c:v>
                </c:pt>
                <c:pt idx="670" formatCode="General">
                  <c:v>0.30526701867297334</c:v>
                </c:pt>
                <c:pt idx="671" formatCode="General">
                  <c:v>0.38687913283813491</c:v>
                </c:pt>
                <c:pt idx="672" formatCode="General">
                  <c:v>0.78663866589320386</c:v>
                </c:pt>
                <c:pt idx="673" formatCode="General">
                  <c:v>0.51660483685111369</c:v>
                </c:pt>
                <c:pt idx="674" formatCode="General">
                  <c:v>1.2122452442578355</c:v>
                </c:pt>
                <c:pt idx="675" formatCode="General">
                  <c:v>1.2288941354964413</c:v>
                </c:pt>
                <c:pt idx="676" formatCode="General">
                  <c:v>0.54626786956533724</c:v>
                </c:pt>
                <c:pt idx="677" formatCode="General">
                  <c:v>1.3541336818814624</c:v>
                </c:pt>
                <c:pt idx="678" formatCode="General">
                  <c:v>0.72737005831068857</c:v>
                </c:pt>
                <c:pt idx="679" formatCode="General">
                  <c:v>0.21695701288481861</c:v>
                </c:pt>
                <c:pt idx="680" formatCode="General">
                  <c:v>0.69209817795466422</c:v>
                </c:pt>
                <c:pt idx="681" formatCode="General">
                  <c:v>1.9759814216145595</c:v>
                </c:pt>
                <c:pt idx="682" formatCode="General">
                  <c:v>0.37253150302681703</c:v>
                </c:pt>
                <c:pt idx="683" formatCode="General">
                  <c:v>0.55656047596511926</c:v>
                </c:pt>
                <c:pt idx="684" formatCode="General">
                  <c:v>0.75161174413835097</c:v>
                </c:pt>
                <c:pt idx="685" formatCode="General">
                  <c:v>0.92415499189000405</c:v>
                </c:pt>
                <c:pt idx="686" formatCode="General">
                  <c:v>0.53320451093474053</c:v>
                </c:pt>
                <c:pt idx="687" formatCode="General">
                  <c:v>0.53758316305534171</c:v>
                </c:pt>
                <c:pt idx="688" formatCode="General">
                  <c:v>0.89120788343674406</c:v>
                </c:pt>
                <c:pt idx="689" formatCode="General">
                  <c:v>0.82408464626538425</c:v>
                </c:pt>
                <c:pt idx="690" formatCode="General">
                  <c:v>1.5191913158603674</c:v>
                </c:pt>
                <c:pt idx="691" formatCode="General">
                  <c:v>0.42699333216154001</c:v>
                </c:pt>
                <c:pt idx="692" formatCode="General">
                  <c:v>0.16317271665568289</c:v>
                </c:pt>
                <c:pt idx="693" formatCode="General">
                  <c:v>0.41235680369692218</c:v>
                </c:pt>
                <c:pt idx="694" formatCode="General">
                  <c:v>0.48576685265934849</c:v>
                </c:pt>
                <c:pt idx="695" formatCode="General">
                  <c:v>1.1845160100728171</c:v>
                </c:pt>
                <c:pt idx="696" formatCode="General">
                  <c:v>1.0434220162089864</c:v>
                </c:pt>
                <c:pt idx="697" formatCode="General">
                  <c:v>0.68921211330539167</c:v>
                </c:pt>
                <c:pt idx="698" formatCode="General">
                  <c:v>0.54363424027112128</c:v>
                </c:pt>
                <c:pt idx="699" formatCode="General">
                  <c:v>0.60041216465957947</c:v>
                </c:pt>
                <c:pt idx="700" formatCode="General">
                  <c:v>0.48645159772185043</c:v>
                </c:pt>
                <c:pt idx="701" formatCode="General">
                  <c:v>0.58432023642025954</c:v>
                </c:pt>
                <c:pt idx="702" formatCode="General">
                  <c:v>0.63251562546670703</c:v>
                </c:pt>
                <c:pt idx="703" formatCode="General">
                  <c:v>0.29785117603122746</c:v>
                </c:pt>
                <c:pt idx="704" formatCode="General">
                  <c:v>0.61879960749950436</c:v>
                </c:pt>
                <c:pt idx="705" formatCode="General">
                  <c:v>0.49906531283130651</c:v>
                </c:pt>
                <c:pt idx="706" formatCode="General">
                  <c:v>0.92914655592946938</c:v>
                </c:pt>
                <c:pt idx="707" formatCode="General">
                  <c:v>0.54544971132372377</c:v>
                </c:pt>
                <c:pt idx="708" formatCode="General">
                  <c:v>0.76195013815326118</c:v>
                </c:pt>
                <c:pt idx="709" formatCode="General">
                  <c:v>0.47179020634358038</c:v>
                </c:pt>
                <c:pt idx="710" formatCode="General">
                  <c:v>1.8123311462058327</c:v>
                </c:pt>
                <c:pt idx="711" formatCode="General">
                  <c:v>1.1033858998784551</c:v>
                </c:pt>
                <c:pt idx="712" formatCode="General">
                  <c:v>0.38658938975020241</c:v>
                </c:pt>
                <c:pt idx="713" formatCode="General">
                  <c:v>0.87157948140831309</c:v>
                </c:pt>
                <c:pt idx="714" formatCode="General">
                  <c:v>0.50638793323786091</c:v>
                </c:pt>
                <c:pt idx="715" formatCode="General">
                  <c:v>0.63876591979483655</c:v>
                </c:pt>
                <c:pt idx="716" formatCode="General">
                  <c:v>0.25797184368477311</c:v>
                </c:pt>
                <c:pt idx="717" formatCode="General">
                  <c:v>0.46862367493401569</c:v>
                </c:pt>
                <c:pt idx="718" formatCode="General">
                  <c:v>0.26669716614925976</c:v>
                </c:pt>
                <c:pt idx="719" formatCode="General">
                  <c:v>1.1826956099743771</c:v>
                </c:pt>
                <c:pt idx="720" formatCode="General">
                  <c:v>0.58522643750154835</c:v>
                </c:pt>
                <c:pt idx="721" formatCode="General">
                  <c:v>0.50606302620387167</c:v>
                </c:pt>
                <c:pt idx="722" formatCode="General">
                  <c:v>1.1255115778446276</c:v>
                </c:pt>
                <c:pt idx="723" formatCode="General">
                  <c:v>0.57305058121226993</c:v>
                </c:pt>
                <c:pt idx="724" formatCode="General">
                  <c:v>0.81530073517920654</c:v>
                </c:pt>
                <c:pt idx="725" formatCode="General">
                  <c:v>0.77484646749523067</c:v>
                </c:pt>
                <c:pt idx="726" formatCode="General">
                  <c:v>1.6476369126393171</c:v>
                </c:pt>
                <c:pt idx="727" formatCode="General">
                  <c:v>0.52455070304332763</c:v>
                </c:pt>
                <c:pt idx="728" formatCode="General">
                  <c:v>5.9360252052212736E-2</c:v>
                </c:pt>
                <c:pt idx="729" formatCode="General">
                  <c:v>0.58658942280393078</c:v>
                </c:pt>
                <c:pt idx="730" formatCode="General">
                  <c:v>0.82658271791897187</c:v>
                </c:pt>
                <c:pt idx="731" formatCode="General">
                  <c:v>0.7976672483660816</c:v>
                </c:pt>
                <c:pt idx="732" formatCode="General">
                  <c:v>0.51581603956815669</c:v>
                </c:pt>
                <c:pt idx="733" formatCode="General">
                  <c:v>1.06276934847451</c:v>
                </c:pt>
                <c:pt idx="734" formatCode="General">
                  <c:v>0.51880246052906975</c:v>
                </c:pt>
                <c:pt idx="735" formatCode="General">
                  <c:v>1.1054145777377293</c:v>
                </c:pt>
                <c:pt idx="736" formatCode="General">
                  <c:v>1.3775711363077099</c:v>
                </c:pt>
                <c:pt idx="737" formatCode="General">
                  <c:v>0.97662334801626416</c:v>
                </c:pt>
                <c:pt idx="738" formatCode="General">
                  <c:v>0.98901294507656745</c:v>
                </c:pt>
                <c:pt idx="739" formatCode="General">
                  <c:v>0.87951374326330856</c:v>
                </c:pt>
                <c:pt idx="740" formatCode="General">
                  <c:v>1.1638529031631342</c:v>
                </c:pt>
                <c:pt idx="741" formatCode="General">
                  <c:v>2.7319135882180654</c:v>
                </c:pt>
                <c:pt idx="742" formatCode="General">
                  <c:v>0.2852986048537467</c:v>
                </c:pt>
                <c:pt idx="743" formatCode="General">
                  <c:v>0.87315777647860937</c:v>
                </c:pt>
                <c:pt idx="744" formatCode="General">
                  <c:v>0.95355544940666226</c:v>
                </c:pt>
                <c:pt idx="745" formatCode="General">
                  <c:v>0.78778100438416998</c:v>
                </c:pt>
                <c:pt idx="746" formatCode="General">
                  <c:v>1.1484730332520583</c:v>
                </c:pt>
                <c:pt idx="747" formatCode="General">
                  <c:v>0.49515516922136671</c:v>
                </c:pt>
                <c:pt idx="748" formatCode="General">
                  <c:v>0.77427908877513674</c:v>
                </c:pt>
                <c:pt idx="749" formatCode="General">
                  <c:v>0.7657458692009399</c:v>
                </c:pt>
                <c:pt idx="750" formatCode="General">
                  <c:v>0.68614744000242855</c:v>
                </c:pt>
                <c:pt idx="751" formatCode="General">
                  <c:v>1.3424009159933741</c:v>
                </c:pt>
                <c:pt idx="752" formatCode="General">
                  <c:v>0.28792657291260726</c:v>
                </c:pt>
                <c:pt idx="753" formatCode="General">
                  <c:v>0.8880053679697667</c:v>
                </c:pt>
                <c:pt idx="754" formatCode="General">
                  <c:v>0.42515489718329769</c:v>
                </c:pt>
                <c:pt idx="755" formatCode="General">
                  <c:v>0.40203157711252513</c:v>
                </c:pt>
                <c:pt idx="756" formatCode="General">
                  <c:v>1.0954594521357415</c:v>
                </c:pt>
                <c:pt idx="757" formatCode="General">
                  <c:v>0.67951119246570746</c:v>
                </c:pt>
                <c:pt idx="758" formatCode="General">
                  <c:v>0.71425090691950388</c:v>
                </c:pt>
                <c:pt idx="759" formatCode="General">
                  <c:v>0.56293098993218671</c:v>
                </c:pt>
                <c:pt idx="760" formatCode="General">
                  <c:v>0.62863087734550238</c:v>
                </c:pt>
                <c:pt idx="761" formatCode="General">
                  <c:v>0.45052604668364815</c:v>
                </c:pt>
                <c:pt idx="762" formatCode="General">
                  <c:v>1.0238870835128591</c:v>
                </c:pt>
                <c:pt idx="763" formatCode="General">
                  <c:v>0.87857104021598509</c:v>
                </c:pt>
                <c:pt idx="764" formatCode="General">
                  <c:v>0.76900352063089894</c:v>
                </c:pt>
                <c:pt idx="765" formatCode="General">
                  <c:v>0.58546823361798839</c:v>
                </c:pt>
                <c:pt idx="766" formatCode="General">
                  <c:v>1.2238977538485236</c:v>
                </c:pt>
                <c:pt idx="767" formatCode="General">
                  <c:v>0.16487108515784854</c:v>
                </c:pt>
                <c:pt idx="768" formatCode="General">
                  <c:v>0.40493432311559308</c:v>
                </c:pt>
                <c:pt idx="769" formatCode="General">
                  <c:v>0.28110750504262727</c:v>
                </c:pt>
                <c:pt idx="770" formatCode="General">
                  <c:v>0.21117989085703992</c:v>
                </c:pt>
                <c:pt idx="771" formatCode="General">
                  <c:v>1.2077620422460651</c:v>
                </c:pt>
                <c:pt idx="772" formatCode="General">
                  <c:v>0.6019475660553637</c:v>
                </c:pt>
                <c:pt idx="773" formatCode="General">
                  <c:v>0.76250309605542466</c:v>
                </c:pt>
                <c:pt idx="774" formatCode="General">
                  <c:v>0.53828559326656489</c:v>
                </c:pt>
                <c:pt idx="775" formatCode="General">
                  <c:v>0.97323458734922086</c:v>
                </c:pt>
                <c:pt idx="776" formatCode="General">
                  <c:v>0.65555499796012684</c:v>
                </c:pt>
                <c:pt idx="777" formatCode="General">
                  <c:v>0.73298763423173341</c:v>
                </c:pt>
                <c:pt idx="778" formatCode="General">
                  <c:v>0.60597562310882702</c:v>
                </c:pt>
                <c:pt idx="779" formatCode="General">
                  <c:v>0.25288735212926361</c:v>
                </c:pt>
                <c:pt idx="780" formatCode="General">
                  <c:v>0.18368032137224044</c:v>
                </c:pt>
                <c:pt idx="781" formatCode="General">
                  <c:v>0.64054390369647507</c:v>
                </c:pt>
                <c:pt idx="782" formatCode="General">
                  <c:v>0.10268322802053365</c:v>
                </c:pt>
                <c:pt idx="783" formatCode="General">
                  <c:v>0.632553936144717</c:v>
                </c:pt>
                <c:pt idx="784" formatCode="General">
                  <c:v>2.0343905582061415</c:v>
                </c:pt>
                <c:pt idx="785" formatCode="General">
                  <c:v>2.1727249750074145</c:v>
                </c:pt>
                <c:pt idx="786" formatCode="General">
                  <c:v>1.7925793726875305</c:v>
                </c:pt>
                <c:pt idx="787" formatCode="General">
                  <c:v>0.84883927908438706</c:v>
                </c:pt>
                <c:pt idx="788" formatCode="General">
                  <c:v>0.75425207235001346</c:v>
                </c:pt>
                <c:pt idx="789" formatCode="General">
                  <c:v>0.67952001012900964</c:v>
                </c:pt>
                <c:pt idx="790" formatCode="General">
                  <c:v>0.29245049055596573</c:v>
                </c:pt>
                <c:pt idx="791" formatCode="General">
                  <c:v>0.52371742251841735</c:v>
                </c:pt>
                <c:pt idx="792" formatCode="General">
                  <c:v>0.33193171619219242</c:v>
                </c:pt>
                <c:pt idx="793" formatCode="General">
                  <c:v>0.60874203159505691</c:v>
                </c:pt>
                <c:pt idx="794" formatCode="General">
                  <c:v>0.83938829511096724</c:v>
                </c:pt>
                <c:pt idx="795" formatCode="General">
                  <c:v>0.68225332239095327</c:v>
                </c:pt>
                <c:pt idx="796" formatCode="General">
                  <c:v>0.20798959696042285</c:v>
                </c:pt>
                <c:pt idx="797" formatCode="General">
                  <c:v>0.62161949166511976</c:v>
                </c:pt>
                <c:pt idx="798" formatCode="General">
                  <c:v>0.48730269513535363</c:v>
                </c:pt>
                <c:pt idx="799" formatCode="General">
                  <c:v>1.3403637319718991</c:v>
                </c:pt>
                <c:pt idx="800" formatCode="General">
                  <c:v>0.66547309677204813</c:v>
                </c:pt>
                <c:pt idx="801" formatCode="General">
                  <c:v>1.0793286255625465</c:v>
                </c:pt>
                <c:pt idx="802" formatCode="General">
                  <c:v>1.8642736707059946</c:v>
                </c:pt>
                <c:pt idx="803" formatCode="General">
                  <c:v>0.50771848481537996</c:v>
                </c:pt>
                <c:pt idx="804" formatCode="General">
                  <c:v>1.0023594124108526</c:v>
                </c:pt>
                <c:pt idx="805" formatCode="General">
                  <c:v>0.43735195018757467</c:v>
                </c:pt>
                <c:pt idx="806" formatCode="General">
                  <c:v>0.80873608423171084</c:v>
                </c:pt>
                <c:pt idx="807" formatCode="General">
                  <c:v>1.8863840189073144</c:v>
                </c:pt>
                <c:pt idx="808" formatCode="General">
                  <c:v>0.29393777394683984</c:v>
                </c:pt>
                <c:pt idx="809" formatCode="General">
                  <c:v>0.85430171552469314</c:v>
                </c:pt>
                <c:pt idx="810" formatCode="General">
                  <c:v>0.7864788211164736</c:v>
                </c:pt>
                <c:pt idx="811" formatCode="General">
                  <c:v>0.35892660256736786</c:v>
                </c:pt>
                <c:pt idx="812" formatCode="General">
                  <c:v>0.40308191374383551</c:v>
                </c:pt>
                <c:pt idx="813" formatCode="General">
                  <c:v>0.90637501678484789</c:v>
                </c:pt>
                <c:pt idx="814" formatCode="General">
                  <c:v>0.44986566926291105</c:v>
                </c:pt>
                <c:pt idx="815" formatCode="General">
                  <c:v>0.83791551068534675</c:v>
                </c:pt>
                <c:pt idx="816" formatCode="General">
                  <c:v>0.86208902437026058</c:v>
                </c:pt>
                <c:pt idx="817" formatCode="General">
                  <c:v>1.4544370457586264</c:v>
                </c:pt>
                <c:pt idx="818" formatCode="General">
                  <c:v>0.38608207630963121</c:v>
                </c:pt>
                <c:pt idx="819" formatCode="General">
                  <c:v>0.66179683994852323</c:v>
                </c:pt>
                <c:pt idx="820" formatCode="General">
                  <c:v>0.58796821739409943</c:v>
                </c:pt>
                <c:pt idx="821" formatCode="General">
                  <c:v>1.0217679321122004</c:v>
                </c:pt>
                <c:pt idx="822" formatCode="General">
                  <c:v>0.35921906166227591</c:v>
                </c:pt>
                <c:pt idx="823" formatCode="General">
                  <c:v>1.0343124187912678</c:v>
                </c:pt>
                <c:pt idx="824" formatCode="General">
                  <c:v>1.2318283480923513</c:v>
                </c:pt>
                <c:pt idx="825" formatCode="General">
                  <c:v>1.6875134471010085</c:v>
                </c:pt>
                <c:pt idx="826" formatCode="General">
                  <c:v>0.51338136640429122</c:v>
                </c:pt>
                <c:pt idx="827" formatCode="General">
                  <c:v>-0.26211538495281661</c:v>
                </c:pt>
                <c:pt idx="828" formatCode="General">
                  <c:v>0.87521167688223633</c:v>
                </c:pt>
                <c:pt idx="829" formatCode="General">
                  <c:v>0.79610643868041442</c:v>
                </c:pt>
                <c:pt idx="830" formatCode="General">
                  <c:v>1.0368604766161376</c:v>
                </c:pt>
                <c:pt idx="831" formatCode="General">
                  <c:v>0.5070357049031341</c:v>
                </c:pt>
                <c:pt idx="832" formatCode="General">
                  <c:v>0.52070892935673729</c:v>
                </c:pt>
                <c:pt idx="833" formatCode="General">
                  <c:v>1.1702492644920435</c:v>
                </c:pt>
                <c:pt idx="834" formatCode="General">
                  <c:v>0.46794058619196632</c:v>
                </c:pt>
                <c:pt idx="835" formatCode="General">
                  <c:v>0.34064377628825726</c:v>
                </c:pt>
                <c:pt idx="836" formatCode="General">
                  <c:v>0.32160441538905027</c:v>
                </c:pt>
                <c:pt idx="837" formatCode="General">
                  <c:v>0.90495362907436494</c:v>
                </c:pt>
                <c:pt idx="838" formatCode="General">
                  <c:v>0.84175947175375443</c:v>
                </c:pt>
                <c:pt idx="839" formatCode="General">
                  <c:v>0.73197558086223169</c:v>
                </c:pt>
                <c:pt idx="840" formatCode="General">
                  <c:v>0.77589573115257737</c:v>
                </c:pt>
                <c:pt idx="841" formatCode="General">
                  <c:v>0.77284735280367656</c:v>
                </c:pt>
                <c:pt idx="842" formatCode="General">
                  <c:v>0.51947038679719837</c:v>
                </c:pt>
                <c:pt idx="843" formatCode="General">
                  <c:v>0.99271586472316453</c:v>
                </c:pt>
                <c:pt idx="844" formatCode="General">
                  <c:v>0.35642740299906506</c:v>
                </c:pt>
                <c:pt idx="845" formatCode="General">
                  <c:v>0.92390972492910017</c:v>
                </c:pt>
                <c:pt idx="846" formatCode="General">
                  <c:v>1.1099439060895044</c:v>
                </c:pt>
                <c:pt idx="847" formatCode="General">
                  <c:v>0.63123015374663538</c:v>
                </c:pt>
                <c:pt idx="848" formatCode="General">
                  <c:v>0.28594182797524725</c:v>
                </c:pt>
                <c:pt idx="849" formatCode="General">
                  <c:v>0.79476670996901566</c:v>
                </c:pt>
                <c:pt idx="850" formatCode="General">
                  <c:v>0.85310984643208321</c:v>
                </c:pt>
                <c:pt idx="851" formatCode="General">
                  <c:v>0.79639699663623786</c:v>
                </c:pt>
                <c:pt idx="852" formatCode="General">
                  <c:v>0.85433532296724646</c:v>
                </c:pt>
                <c:pt idx="853" formatCode="General">
                  <c:v>0.67956791087834323</c:v>
                </c:pt>
                <c:pt idx="854" formatCode="General">
                  <c:v>0.86030729208516321</c:v>
                </c:pt>
                <c:pt idx="855" formatCode="General">
                  <c:v>0.39089528484994607</c:v>
                </c:pt>
                <c:pt idx="856" formatCode="General">
                  <c:v>0.28319718299692065</c:v>
                </c:pt>
                <c:pt idx="857" formatCode="General">
                  <c:v>0.95219886721708713</c:v>
                </c:pt>
                <c:pt idx="858" formatCode="General">
                  <c:v>0.26199577944817665</c:v>
                </c:pt>
                <c:pt idx="859" formatCode="General">
                  <c:v>0.59335196258376421</c:v>
                </c:pt>
                <c:pt idx="860" formatCode="General">
                  <c:v>1.1298503047090827</c:v>
                </c:pt>
                <c:pt idx="861" formatCode="General">
                  <c:v>0.85755824668057312</c:v>
                </c:pt>
                <c:pt idx="862" formatCode="General">
                  <c:v>0.57727108766527246</c:v>
                </c:pt>
                <c:pt idx="863" formatCode="General">
                  <c:v>0.56836031861143232</c:v>
                </c:pt>
                <c:pt idx="864" formatCode="General">
                  <c:v>0.57652706739760129</c:v>
                </c:pt>
                <c:pt idx="865" formatCode="General">
                  <c:v>0.7380819763153198</c:v>
                </c:pt>
                <c:pt idx="866" formatCode="General">
                  <c:v>1.0988305520158925</c:v>
                </c:pt>
                <c:pt idx="867" formatCode="General">
                  <c:v>0.44835771526153567</c:v>
                </c:pt>
                <c:pt idx="868" formatCode="General">
                  <c:v>0.42392431734749436</c:v>
                </c:pt>
                <c:pt idx="869" formatCode="General">
                  <c:v>0.70210134286196946</c:v>
                </c:pt>
                <c:pt idx="870" formatCode="General">
                  <c:v>1.0413747796974031</c:v>
                </c:pt>
                <c:pt idx="871" formatCode="General">
                  <c:v>1.3168259241426754</c:v>
                </c:pt>
                <c:pt idx="872" formatCode="General">
                  <c:v>1.7046201178867044</c:v>
                </c:pt>
                <c:pt idx="873" formatCode="General">
                  <c:v>0.3007640863645713</c:v>
                </c:pt>
                <c:pt idx="874" formatCode="General">
                  <c:v>0.62033264364296914</c:v>
                </c:pt>
                <c:pt idx="875" formatCode="General">
                  <c:v>1.8388731044912725</c:v>
                </c:pt>
                <c:pt idx="876" formatCode="General">
                  <c:v>1.2363342223290181</c:v>
                </c:pt>
                <c:pt idx="877" formatCode="General">
                  <c:v>0.71575971101191516</c:v>
                </c:pt>
                <c:pt idx="878" formatCode="General">
                  <c:v>0.38843770988889803</c:v>
                </c:pt>
                <c:pt idx="879" formatCode="General">
                  <c:v>1.1083920580405153</c:v>
                </c:pt>
                <c:pt idx="880" formatCode="General">
                  <c:v>1.0440399603278119</c:v>
                </c:pt>
                <c:pt idx="881" formatCode="General">
                  <c:v>0.43230474931786378</c:v>
                </c:pt>
                <c:pt idx="882" formatCode="General">
                  <c:v>0.18173934883492127</c:v>
                </c:pt>
                <c:pt idx="883" formatCode="General">
                  <c:v>0.34324688299339123</c:v>
                </c:pt>
                <c:pt idx="884" formatCode="General">
                  <c:v>0.53404782791103655</c:v>
                </c:pt>
                <c:pt idx="885" formatCode="General">
                  <c:v>0.51192764712229777</c:v>
                </c:pt>
                <c:pt idx="886" formatCode="General">
                  <c:v>0.60848781741548907</c:v>
                </c:pt>
                <c:pt idx="887" formatCode="General">
                  <c:v>0.9712804941549964</c:v>
                </c:pt>
                <c:pt idx="888" formatCode="General">
                  <c:v>0.85349204275782342</c:v>
                </c:pt>
                <c:pt idx="889" formatCode="General">
                  <c:v>1.1285744473720152</c:v>
                </c:pt>
                <c:pt idx="890" formatCode="General">
                  <c:v>0.51855144296180855</c:v>
                </c:pt>
                <c:pt idx="891" formatCode="General">
                  <c:v>-1.8150909790924707E-2</c:v>
                </c:pt>
                <c:pt idx="892" formatCode="General">
                  <c:v>1.116179772505258</c:v>
                </c:pt>
                <c:pt idx="893" formatCode="General">
                  <c:v>1.0036830295976662</c:v>
                </c:pt>
                <c:pt idx="894" formatCode="General">
                  <c:v>0.44433747179822514</c:v>
                </c:pt>
                <c:pt idx="895" formatCode="General">
                  <c:v>1.0282644641326915</c:v>
                </c:pt>
                <c:pt idx="896" formatCode="General">
                  <c:v>1.1571273630072598</c:v>
                </c:pt>
                <c:pt idx="897" formatCode="General">
                  <c:v>1.7398273467135241</c:v>
                </c:pt>
                <c:pt idx="898" formatCode="General">
                  <c:v>0.95490126277648701</c:v>
                </c:pt>
                <c:pt idx="899" formatCode="General">
                  <c:v>0.7496640042153595</c:v>
                </c:pt>
                <c:pt idx="900" formatCode="General">
                  <c:v>1.2487828054194838</c:v>
                </c:pt>
                <c:pt idx="901" formatCode="General">
                  <c:v>1.0252137479265988</c:v>
                </c:pt>
                <c:pt idx="902" formatCode="General">
                  <c:v>0.47775025524069914</c:v>
                </c:pt>
                <c:pt idx="903" formatCode="General">
                  <c:v>0.66876075851149286</c:v>
                </c:pt>
                <c:pt idx="904" formatCode="General">
                  <c:v>1.1091338683291059</c:v>
                </c:pt>
                <c:pt idx="905" formatCode="General">
                  <c:v>0.82684703641558777</c:v>
                </c:pt>
                <c:pt idx="906" formatCode="General">
                  <c:v>0.73759179464187152</c:v>
                </c:pt>
                <c:pt idx="907" formatCode="General">
                  <c:v>1.9539189945652937</c:v>
                </c:pt>
                <c:pt idx="908" formatCode="General">
                  <c:v>0.94256947226142929</c:v>
                </c:pt>
                <c:pt idx="909" formatCode="General">
                  <c:v>1.1890451928127947</c:v>
                </c:pt>
                <c:pt idx="910" formatCode="General">
                  <c:v>0.32210911294530642</c:v>
                </c:pt>
                <c:pt idx="911" formatCode="General">
                  <c:v>1.0248783055289639</c:v>
                </c:pt>
                <c:pt idx="912" formatCode="General">
                  <c:v>0.21930323288451947</c:v>
                </c:pt>
                <c:pt idx="913" formatCode="General">
                  <c:v>0.49264664727857022</c:v>
                </c:pt>
                <c:pt idx="914" formatCode="General">
                  <c:v>0.5152707445430863</c:v>
                </c:pt>
                <c:pt idx="915" formatCode="General">
                  <c:v>1.0332344036618486</c:v>
                </c:pt>
                <c:pt idx="916" formatCode="General">
                  <c:v>0.57872197265584191</c:v>
                </c:pt>
                <c:pt idx="917" formatCode="General">
                  <c:v>0.58081637181881929</c:v>
                </c:pt>
                <c:pt idx="918" formatCode="General">
                  <c:v>1.5946361186105404</c:v>
                </c:pt>
                <c:pt idx="919" formatCode="General">
                  <c:v>0.66023018160928548</c:v>
                </c:pt>
                <c:pt idx="920" formatCode="General">
                  <c:v>0.70533818562308725</c:v>
                </c:pt>
                <c:pt idx="921" formatCode="General">
                  <c:v>0.62155449933427653</c:v>
                </c:pt>
                <c:pt idx="922" formatCode="General">
                  <c:v>0.61665725747440914</c:v>
                </c:pt>
                <c:pt idx="923" formatCode="General">
                  <c:v>0.60560915266242943</c:v>
                </c:pt>
                <c:pt idx="924" formatCode="General">
                  <c:v>1.0294832272659811</c:v>
                </c:pt>
                <c:pt idx="925" formatCode="General">
                  <c:v>0.5532101794307448</c:v>
                </c:pt>
                <c:pt idx="926" formatCode="General">
                  <c:v>0.54459180969280263</c:v>
                </c:pt>
                <c:pt idx="927" formatCode="General">
                  <c:v>-1.7171274448672058E-2</c:v>
                </c:pt>
                <c:pt idx="928" formatCode="General">
                  <c:v>0.73167489943393282</c:v>
                </c:pt>
                <c:pt idx="929" formatCode="General">
                  <c:v>0.89259142869849317</c:v>
                </c:pt>
                <c:pt idx="930" formatCode="General">
                  <c:v>0.40152972534384923</c:v>
                </c:pt>
                <c:pt idx="931" formatCode="General">
                  <c:v>0.25379484142439557</c:v>
                </c:pt>
                <c:pt idx="932" formatCode="General">
                  <c:v>1.1523884007872374</c:v>
                </c:pt>
                <c:pt idx="933" formatCode="General">
                  <c:v>1.5037704495022362</c:v>
                </c:pt>
                <c:pt idx="934" formatCode="General">
                  <c:v>0.30722556442529092</c:v>
                </c:pt>
                <c:pt idx="935" formatCode="General">
                  <c:v>1.1278019364015777</c:v>
                </c:pt>
                <c:pt idx="936" formatCode="General">
                  <c:v>1.6167028613140526</c:v>
                </c:pt>
                <c:pt idx="937" formatCode="General">
                  <c:v>0.55992967879214062</c:v>
                </c:pt>
                <c:pt idx="938" formatCode="General">
                  <c:v>0.36336916996924917</c:v>
                </c:pt>
                <c:pt idx="939" formatCode="General">
                  <c:v>0.50630694403207821</c:v>
                </c:pt>
                <c:pt idx="940" formatCode="General">
                  <c:v>0.91458843387415012</c:v>
                </c:pt>
                <c:pt idx="941" formatCode="General">
                  <c:v>1.136211656735667</c:v>
                </c:pt>
                <c:pt idx="942" formatCode="General">
                  <c:v>0.75450912091533962</c:v>
                </c:pt>
                <c:pt idx="943" formatCode="General">
                  <c:v>0.6549644411738329</c:v>
                </c:pt>
                <c:pt idx="944" formatCode="General">
                  <c:v>0.53285843305440506</c:v>
                </c:pt>
                <c:pt idx="945" formatCode="General">
                  <c:v>0.69216321045946472</c:v>
                </c:pt>
                <c:pt idx="946" formatCode="General">
                  <c:v>0.50430702158966922</c:v>
                </c:pt>
                <c:pt idx="947" formatCode="General">
                  <c:v>1.3253297083232791</c:v>
                </c:pt>
                <c:pt idx="948" formatCode="General">
                  <c:v>1.1946483443468645</c:v>
                </c:pt>
                <c:pt idx="949" formatCode="General">
                  <c:v>0.5657128271583941</c:v>
                </c:pt>
                <c:pt idx="950" formatCode="General">
                  <c:v>0.99555061651739685</c:v>
                </c:pt>
                <c:pt idx="951" formatCode="General">
                  <c:v>0.59564372855156655</c:v>
                </c:pt>
                <c:pt idx="952" formatCode="General">
                  <c:v>0.64854141757394845</c:v>
                </c:pt>
                <c:pt idx="953" formatCode="General">
                  <c:v>1.4195212989299573</c:v>
                </c:pt>
                <c:pt idx="954" formatCode="General">
                  <c:v>0.2730561418623334</c:v>
                </c:pt>
                <c:pt idx="955" formatCode="General">
                  <c:v>0.57852687817892623</c:v>
                </c:pt>
                <c:pt idx="956" formatCode="General">
                  <c:v>0.88000479283632083</c:v>
                </c:pt>
                <c:pt idx="957" formatCode="General">
                  <c:v>0.59456663852006963</c:v>
                </c:pt>
                <c:pt idx="958" formatCode="General">
                  <c:v>1.0770234067441897</c:v>
                </c:pt>
                <c:pt idx="959" formatCode="General">
                  <c:v>1.0754331578764618</c:v>
                </c:pt>
                <c:pt idx="960" formatCode="General">
                  <c:v>0.72596117047580344</c:v>
                </c:pt>
                <c:pt idx="961" formatCode="General">
                  <c:v>0.40223150538408381</c:v>
                </c:pt>
                <c:pt idx="962" formatCode="General">
                  <c:v>0.97893766740799559</c:v>
                </c:pt>
                <c:pt idx="963" formatCode="General">
                  <c:v>0.64454557362483345</c:v>
                </c:pt>
                <c:pt idx="964" formatCode="General">
                  <c:v>1.2621267810787029</c:v>
                </c:pt>
                <c:pt idx="965" formatCode="General">
                  <c:v>1.6318944693037811</c:v>
                </c:pt>
                <c:pt idx="966" formatCode="General">
                  <c:v>-1.008270750294149E-2</c:v>
                </c:pt>
                <c:pt idx="967" formatCode="General">
                  <c:v>0.89180774984879818</c:v>
                </c:pt>
                <c:pt idx="968" formatCode="General">
                  <c:v>0.31819861548323336</c:v>
                </c:pt>
                <c:pt idx="969" formatCode="General">
                  <c:v>0.32266410939461521</c:v>
                </c:pt>
                <c:pt idx="970" formatCode="General">
                  <c:v>0.65773122216112379</c:v>
                </c:pt>
                <c:pt idx="971" formatCode="General">
                  <c:v>0.81087555135800959</c:v>
                </c:pt>
                <c:pt idx="972" formatCode="General">
                  <c:v>1.0665758886819807</c:v>
                </c:pt>
                <c:pt idx="973" formatCode="General">
                  <c:v>0.5883816313359389</c:v>
                </c:pt>
                <c:pt idx="974" formatCode="General">
                  <c:v>0.88276540448776886</c:v>
                </c:pt>
                <c:pt idx="975" formatCode="General">
                  <c:v>1.2301326006395481</c:v>
                </c:pt>
                <c:pt idx="976" formatCode="General">
                  <c:v>-0.35794163651115818</c:v>
                </c:pt>
                <c:pt idx="977" formatCode="General">
                  <c:v>0.60498788126370151</c:v>
                </c:pt>
                <c:pt idx="978" formatCode="General">
                  <c:v>0.5056710773352926</c:v>
                </c:pt>
                <c:pt idx="979" formatCode="General">
                  <c:v>0.5093208036549205</c:v>
                </c:pt>
                <c:pt idx="980" formatCode="General">
                  <c:v>1.0675056730420904</c:v>
                </c:pt>
                <c:pt idx="981" formatCode="General">
                  <c:v>0.65387705374520899</c:v>
                </c:pt>
                <c:pt idx="982" formatCode="General">
                  <c:v>0.61837882958004997</c:v>
                </c:pt>
                <c:pt idx="983" formatCode="General">
                  <c:v>0.82591856119521989</c:v>
                </c:pt>
                <c:pt idx="984" formatCode="General">
                  <c:v>2.0870658014479604</c:v>
                </c:pt>
                <c:pt idx="985" formatCode="General">
                  <c:v>0.77728598778038216</c:v>
                </c:pt>
                <c:pt idx="986" formatCode="General">
                  <c:v>0.41899629026903606</c:v>
                </c:pt>
                <c:pt idx="987" formatCode="General">
                  <c:v>1.057513621305834</c:v>
                </c:pt>
                <c:pt idx="988" formatCode="General">
                  <c:v>0.84767457311817929</c:v>
                </c:pt>
                <c:pt idx="989" formatCode="General">
                  <c:v>1.7130661044474138E-2</c:v>
                </c:pt>
                <c:pt idx="990" formatCode="General">
                  <c:v>0.42143058371561071</c:v>
                </c:pt>
                <c:pt idx="991" formatCode="General">
                  <c:v>0.27051666386304163</c:v>
                </c:pt>
                <c:pt idx="992" formatCode="General">
                  <c:v>0.96922432816466353</c:v>
                </c:pt>
                <c:pt idx="993" formatCode="General">
                  <c:v>0.37394064260710724</c:v>
                </c:pt>
                <c:pt idx="994" formatCode="General">
                  <c:v>0.27606265779755801</c:v>
                </c:pt>
                <c:pt idx="995" formatCode="General">
                  <c:v>1.6646675916028899</c:v>
                </c:pt>
                <c:pt idx="996" formatCode="General">
                  <c:v>1.5000983996883974</c:v>
                </c:pt>
                <c:pt idx="997" formatCode="General">
                  <c:v>0.4533888014639309</c:v>
                </c:pt>
                <c:pt idx="998" formatCode="General">
                  <c:v>1.1598311316937824</c:v>
                </c:pt>
                <c:pt idx="999" formatCode="General">
                  <c:v>0.29944747427913887</c:v>
                </c:pt>
                <c:pt idx="1000" formatCode="General">
                  <c:v>0.77937571390798421</c:v>
                </c:pt>
              </c:numCache>
            </c:numRef>
          </c:xVal>
          <c:yVal>
            <c:numRef>
              <c:f>Parameter!$L$125:$L$1125</c:f>
              <c:numCache>
                <c:formatCode>0.00</c:formatCode>
                <c:ptCount val="1001"/>
                <c:pt idx="0">
                  <c:v>10796.604406271479</c:v>
                </c:pt>
                <c:pt idx="1">
                  <c:v>14581.507017011771</c:v>
                </c:pt>
                <c:pt idx="2">
                  <c:v>7723.3195491948536</c:v>
                </c:pt>
                <c:pt idx="3">
                  <c:v>13053.04005164853</c:v>
                </c:pt>
                <c:pt idx="4" formatCode="General">
                  <c:v>11864.82035308203</c:v>
                </c:pt>
                <c:pt idx="5" formatCode="General">
                  <c:v>10047.955349432339</c:v>
                </c:pt>
                <c:pt idx="6" formatCode="General">
                  <c:v>10201.094739797274</c:v>
                </c:pt>
                <c:pt idx="7" formatCode="General">
                  <c:v>11983.903642419633</c:v>
                </c:pt>
                <c:pt idx="8" formatCode="General">
                  <c:v>10401.753990105301</c:v>
                </c:pt>
                <c:pt idx="9" formatCode="General">
                  <c:v>8558.1561527179074</c:v>
                </c:pt>
                <c:pt idx="10" formatCode="General">
                  <c:v>16915.097644568959</c:v>
                </c:pt>
                <c:pt idx="11" formatCode="General">
                  <c:v>13056.705522248205</c:v>
                </c:pt>
                <c:pt idx="12" formatCode="General">
                  <c:v>7881.1411339433707</c:v>
                </c:pt>
                <c:pt idx="13" formatCode="General">
                  <c:v>10984.598311023154</c:v>
                </c:pt>
                <c:pt idx="14" formatCode="General">
                  <c:v>10654.196631950763</c:v>
                </c:pt>
                <c:pt idx="15" formatCode="General">
                  <c:v>12109.353188949826</c:v>
                </c:pt>
                <c:pt idx="16" formatCode="General">
                  <c:v>6511.8120387310082</c:v>
                </c:pt>
                <c:pt idx="17" formatCode="General">
                  <c:v>14175.543683366164</c:v>
                </c:pt>
                <c:pt idx="18" formatCode="General">
                  <c:v>14822.473154729214</c:v>
                </c:pt>
                <c:pt idx="19" formatCode="General">
                  <c:v>12672.097403620448</c:v>
                </c:pt>
                <c:pt idx="20" formatCode="General">
                  <c:v>13929.08058289534</c:v>
                </c:pt>
                <c:pt idx="21" formatCode="General">
                  <c:v>8530.3430350948947</c:v>
                </c:pt>
                <c:pt idx="22" formatCode="General">
                  <c:v>12968.277609871237</c:v>
                </c:pt>
                <c:pt idx="23" formatCode="General">
                  <c:v>14615.451764594567</c:v>
                </c:pt>
                <c:pt idx="24" formatCode="General">
                  <c:v>11595.555609793253</c:v>
                </c:pt>
                <c:pt idx="25" formatCode="General">
                  <c:v>10104.142510837619</c:v>
                </c:pt>
                <c:pt idx="26" formatCode="General">
                  <c:v>18525.656592038333</c:v>
                </c:pt>
                <c:pt idx="27" formatCode="General">
                  <c:v>11428.681254352072</c:v>
                </c:pt>
                <c:pt idx="28" formatCode="General">
                  <c:v>13053.110191295853</c:v>
                </c:pt>
                <c:pt idx="29" formatCode="General">
                  <c:v>10414.418230819094</c:v>
                </c:pt>
                <c:pt idx="30" formatCode="General">
                  <c:v>11775.59141570021</c:v>
                </c:pt>
                <c:pt idx="31" formatCode="General">
                  <c:v>9546.9340859290878</c:v>
                </c:pt>
                <c:pt idx="32" formatCode="General">
                  <c:v>8136.6661692791604</c:v>
                </c:pt>
                <c:pt idx="33" formatCode="General">
                  <c:v>16039.647677652973</c:v>
                </c:pt>
                <c:pt idx="34" formatCode="General">
                  <c:v>10905.082313842617</c:v>
                </c:pt>
                <c:pt idx="35" formatCode="General">
                  <c:v>11815.914957435378</c:v>
                </c:pt>
                <c:pt idx="36" formatCode="General">
                  <c:v>13686.869391994616</c:v>
                </c:pt>
                <c:pt idx="37" formatCode="General">
                  <c:v>12730.532290789233</c:v>
                </c:pt>
                <c:pt idx="38" formatCode="General">
                  <c:v>8803.7158620222235</c:v>
                </c:pt>
                <c:pt idx="39" formatCode="General">
                  <c:v>12844.361280186324</c:v>
                </c:pt>
                <c:pt idx="40" formatCode="General">
                  <c:v>8886.4200731198216</c:v>
                </c:pt>
                <c:pt idx="41" formatCode="General">
                  <c:v>11412.640711802203</c:v>
                </c:pt>
                <c:pt idx="42" formatCode="General">
                  <c:v>15390.717091076378</c:v>
                </c:pt>
                <c:pt idx="43" formatCode="General">
                  <c:v>12157.728669338947</c:v>
                </c:pt>
                <c:pt idx="44" formatCode="General">
                  <c:v>8706.2414758966097</c:v>
                </c:pt>
                <c:pt idx="45" formatCode="General">
                  <c:v>9682.9657614649768</c:v>
                </c:pt>
                <c:pt idx="46" formatCode="General">
                  <c:v>12882.282148464856</c:v>
                </c:pt>
                <c:pt idx="47" formatCode="General">
                  <c:v>11783.53889981975</c:v>
                </c:pt>
                <c:pt idx="48" formatCode="General">
                  <c:v>14372.831166826732</c:v>
                </c:pt>
                <c:pt idx="49" formatCode="General">
                  <c:v>16750.16001032506</c:v>
                </c:pt>
                <c:pt idx="50" formatCode="General">
                  <c:v>6064.6353414221085</c:v>
                </c:pt>
                <c:pt idx="51" formatCode="General">
                  <c:v>15113.991142791305</c:v>
                </c:pt>
                <c:pt idx="52" formatCode="General">
                  <c:v>9597.0330810916785</c:v>
                </c:pt>
                <c:pt idx="53" formatCode="General">
                  <c:v>17079.515163092085</c:v>
                </c:pt>
                <c:pt idx="54" formatCode="General">
                  <c:v>12163.632896291327</c:v>
                </c:pt>
                <c:pt idx="55" formatCode="General">
                  <c:v>7966.6590734824586</c:v>
                </c:pt>
                <c:pt idx="56" formatCode="General">
                  <c:v>7995.6323837096006</c:v>
                </c:pt>
                <c:pt idx="57" formatCode="General">
                  <c:v>9725.7249237806045</c:v>
                </c:pt>
                <c:pt idx="58" formatCode="General">
                  <c:v>12205.946914320823</c:v>
                </c:pt>
                <c:pt idx="59" formatCode="General">
                  <c:v>9578.8461835572107</c:v>
                </c:pt>
                <c:pt idx="60" formatCode="General">
                  <c:v>10114.540555069718</c:v>
                </c:pt>
                <c:pt idx="61" formatCode="General">
                  <c:v>14468.089549078482</c:v>
                </c:pt>
                <c:pt idx="62" formatCode="General">
                  <c:v>13554.547496784044</c:v>
                </c:pt>
                <c:pt idx="63" formatCode="General">
                  <c:v>7386.4820309719398</c:v>
                </c:pt>
                <c:pt idx="64" formatCode="General">
                  <c:v>14767.324186258054</c:v>
                </c:pt>
                <c:pt idx="65" formatCode="General">
                  <c:v>6902.9133206996848</c:v>
                </c:pt>
                <c:pt idx="66" formatCode="General">
                  <c:v>14746.185518634667</c:v>
                </c:pt>
                <c:pt idx="67" formatCode="General">
                  <c:v>13236.83953595035</c:v>
                </c:pt>
                <c:pt idx="68" formatCode="General">
                  <c:v>13929.501209209073</c:v>
                </c:pt>
                <c:pt idx="69" formatCode="General">
                  <c:v>7014.8303888984465</c:v>
                </c:pt>
                <c:pt idx="70" formatCode="General">
                  <c:v>17055.924452141855</c:v>
                </c:pt>
                <c:pt idx="71" formatCode="General">
                  <c:v>12168.399346269134</c:v>
                </c:pt>
                <c:pt idx="72" formatCode="General">
                  <c:v>7963.7304643677089</c:v>
                </c:pt>
                <c:pt idx="73" formatCode="General">
                  <c:v>11117.01645393432</c:v>
                </c:pt>
                <c:pt idx="74" formatCode="General">
                  <c:v>10711.711479402997</c:v>
                </c:pt>
                <c:pt idx="75" formatCode="General">
                  <c:v>20472.839464189856</c:v>
                </c:pt>
                <c:pt idx="76" formatCode="General">
                  <c:v>14520.424685043823</c:v>
                </c:pt>
                <c:pt idx="77" formatCode="General">
                  <c:v>7323.1868411214818</c:v>
                </c:pt>
                <c:pt idx="78" formatCode="General">
                  <c:v>10267.721570864829</c:v>
                </c:pt>
                <c:pt idx="79" formatCode="General">
                  <c:v>14413.080575930826</c:v>
                </c:pt>
                <c:pt idx="80" formatCode="General">
                  <c:v>15219.356651675327</c:v>
                </c:pt>
                <c:pt idx="81" formatCode="General">
                  <c:v>15212.308068164984</c:v>
                </c:pt>
                <c:pt idx="82" formatCode="General">
                  <c:v>16033.874414596117</c:v>
                </c:pt>
                <c:pt idx="83" formatCode="General">
                  <c:v>18477.963221206817</c:v>
                </c:pt>
                <c:pt idx="84" formatCode="General">
                  <c:v>17095.554873786641</c:v>
                </c:pt>
                <c:pt idx="85" formatCode="General">
                  <c:v>20162.920081948363</c:v>
                </c:pt>
                <c:pt idx="86" formatCode="General">
                  <c:v>10077.884546546671</c:v>
                </c:pt>
                <c:pt idx="87" formatCode="General">
                  <c:v>10131.929956657832</c:v>
                </c:pt>
                <c:pt idx="88" formatCode="General">
                  <c:v>7822.9587905951284</c:v>
                </c:pt>
                <c:pt idx="89" formatCode="General">
                  <c:v>9651.7585021874856</c:v>
                </c:pt>
                <c:pt idx="90" formatCode="General">
                  <c:v>21695.846593537754</c:v>
                </c:pt>
                <c:pt idx="91" formatCode="General">
                  <c:v>9436.0558200238047</c:v>
                </c:pt>
                <c:pt idx="92" formatCode="General">
                  <c:v>5253.7676024181255</c:v>
                </c:pt>
                <c:pt idx="93" formatCode="General">
                  <c:v>6406.8848711636729</c:v>
                </c:pt>
                <c:pt idx="94" formatCode="General">
                  <c:v>14997.225889661935</c:v>
                </c:pt>
                <c:pt idx="95" formatCode="General">
                  <c:v>7461.3799219402736</c:v>
                </c:pt>
                <c:pt idx="96" formatCode="General">
                  <c:v>9234.0145363558277</c:v>
                </c:pt>
                <c:pt idx="97" formatCode="General">
                  <c:v>8246.524941293108</c:v>
                </c:pt>
                <c:pt idx="98" formatCode="General">
                  <c:v>12147.588733263157</c:v>
                </c:pt>
                <c:pt idx="99" formatCode="General">
                  <c:v>9725.7565217625634</c:v>
                </c:pt>
                <c:pt idx="100" formatCode="General">
                  <c:v>15069.335940315148</c:v>
                </c:pt>
                <c:pt idx="101" formatCode="General">
                  <c:v>8127.6086528158758</c:v>
                </c:pt>
                <c:pt idx="102" formatCode="General">
                  <c:v>15416.854772355324</c:v>
                </c:pt>
                <c:pt idx="103" formatCode="General">
                  <c:v>6536.9527085707705</c:v>
                </c:pt>
                <c:pt idx="104" formatCode="General">
                  <c:v>11052.484945796197</c:v>
                </c:pt>
                <c:pt idx="105" formatCode="General">
                  <c:v>8729.2311426672295</c:v>
                </c:pt>
                <c:pt idx="106" formatCode="General">
                  <c:v>8601.8737221549382</c:v>
                </c:pt>
                <c:pt idx="107" formatCode="General">
                  <c:v>8248.5823341419018</c:v>
                </c:pt>
                <c:pt idx="108" formatCode="General">
                  <c:v>15716.953216280728</c:v>
                </c:pt>
                <c:pt idx="109" formatCode="General">
                  <c:v>25660.249415500344</c:v>
                </c:pt>
                <c:pt idx="110" formatCode="General">
                  <c:v>12833.36262614425</c:v>
                </c:pt>
                <c:pt idx="111" formatCode="General">
                  <c:v>20843.093962970128</c:v>
                </c:pt>
                <c:pt idx="112" formatCode="General">
                  <c:v>7842.0300517506876</c:v>
                </c:pt>
                <c:pt idx="113" formatCode="General">
                  <c:v>15625.649085839457</c:v>
                </c:pt>
                <c:pt idx="114" formatCode="General">
                  <c:v>8800.8224963091652</c:v>
                </c:pt>
                <c:pt idx="115" formatCode="General">
                  <c:v>9738.1749621711242</c:v>
                </c:pt>
                <c:pt idx="116" formatCode="General">
                  <c:v>11026.604813687602</c:v>
                </c:pt>
                <c:pt idx="117" formatCode="General">
                  <c:v>13418.358707764342</c:v>
                </c:pt>
                <c:pt idx="118" formatCode="General">
                  <c:v>16767.146736542549</c:v>
                </c:pt>
                <c:pt idx="119" formatCode="General">
                  <c:v>12468.59035789974</c:v>
                </c:pt>
                <c:pt idx="120" formatCode="General">
                  <c:v>9692.420266232868</c:v>
                </c:pt>
                <c:pt idx="121" formatCode="General">
                  <c:v>8444.305846784735</c:v>
                </c:pt>
                <c:pt idx="122" formatCode="General">
                  <c:v>13956.394145013654</c:v>
                </c:pt>
                <c:pt idx="123" formatCode="General">
                  <c:v>16002.873370650694</c:v>
                </c:pt>
                <c:pt idx="124" formatCode="General">
                  <c:v>10737.727709627838</c:v>
                </c:pt>
                <c:pt idx="125" formatCode="General">
                  <c:v>14383.224779312128</c:v>
                </c:pt>
                <c:pt idx="126" formatCode="General">
                  <c:v>10969.207986740175</c:v>
                </c:pt>
                <c:pt idx="127" formatCode="General">
                  <c:v>10340.509539411343</c:v>
                </c:pt>
                <c:pt idx="128" formatCode="General">
                  <c:v>6383.4294667424256</c:v>
                </c:pt>
                <c:pt idx="129" formatCode="General">
                  <c:v>10402.644692122016</c:v>
                </c:pt>
                <c:pt idx="130" formatCode="General">
                  <c:v>11941.040664763514</c:v>
                </c:pt>
                <c:pt idx="131" formatCode="General">
                  <c:v>17661.195884745553</c:v>
                </c:pt>
                <c:pt idx="132" formatCode="General">
                  <c:v>15124.705527900125</c:v>
                </c:pt>
                <c:pt idx="133" formatCode="General">
                  <c:v>12576.930977401924</c:v>
                </c:pt>
                <c:pt idx="134" formatCode="General">
                  <c:v>16886.250330037663</c:v>
                </c:pt>
                <c:pt idx="135" formatCode="General">
                  <c:v>8577.0108900060313</c:v>
                </c:pt>
                <c:pt idx="136" formatCode="General">
                  <c:v>7620.8225996921446</c:v>
                </c:pt>
                <c:pt idx="137" formatCode="General">
                  <c:v>12964.484383238427</c:v>
                </c:pt>
                <c:pt idx="138" formatCode="General">
                  <c:v>6807.8669358343577</c:v>
                </c:pt>
                <c:pt idx="139" formatCode="General">
                  <c:v>9490.2715272313508</c:v>
                </c:pt>
                <c:pt idx="140" formatCode="General">
                  <c:v>8225.6186374659665</c:v>
                </c:pt>
                <c:pt idx="141" formatCode="General">
                  <c:v>12961.598818656666</c:v>
                </c:pt>
                <c:pt idx="142" formatCode="General">
                  <c:v>17425.345936630609</c:v>
                </c:pt>
                <c:pt idx="143" formatCode="General">
                  <c:v>18541.61666379264</c:v>
                </c:pt>
                <c:pt idx="144" formatCode="General">
                  <c:v>11525.854629554191</c:v>
                </c:pt>
                <c:pt idx="145" formatCode="General">
                  <c:v>9454.5208989385301</c:v>
                </c:pt>
                <c:pt idx="146" formatCode="General">
                  <c:v>20752.719780221923</c:v>
                </c:pt>
                <c:pt idx="147" formatCode="General">
                  <c:v>5038.8072327846476</c:v>
                </c:pt>
                <c:pt idx="148" formatCode="General">
                  <c:v>15458.297160961811</c:v>
                </c:pt>
                <c:pt idx="149" formatCode="General">
                  <c:v>16433.612231351039</c:v>
                </c:pt>
                <c:pt idx="150" formatCode="General">
                  <c:v>14567.62097875564</c:v>
                </c:pt>
                <c:pt idx="151" formatCode="General">
                  <c:v>13596.058202415763</c:v>
                </c:pt>
                <c:pt idx="152" formatCode="General">
                  <c:v>8399.5846218174629</c:v>
                </c:pt>
                <c:pt idx="153" formatCode="General">
                  <c:v>9561.7035842656896</c:v>
                </c:pt>
                <c:pt idx="154" formatCode="General">
                  <c:v>5896.5574544882256</c:v>
                </c:pt>
                <c:pt idx="155" formatCode="General">
                  <c:v>13724.506532924852</c:v>
                </c:pt>
                <c:pt idx="156" formatCode="General">
                  <c:v>11994.819820177963</c:v>
                </c:pt>
                <c:pt idx="157" formatCode="General">
                  <c:v>12220.640972643796</c:v>
                </c:pt>
                <c:pt idx="158" formatCode="General">
                  <c:v>10348.129863625822</c:v>
                </c:pt>
                <c:pt idx="159" formatCode="General">
                  <c:v>17714.100676755341</c:v>
                </c:pt>
                <c:pt idx="160" formatCode="General">
                  <c:v>4978.0398883687612</c:v>
                </c:pt>
                <c:pt idx="161" formatCode="General">
                  <c:v>12264.758092628257</c:v>
                </c:pt>
                <c:pt idx="162" formatCode="General">
                  <c:v>9179.1474521827113</c:v>
                </c:pt>
                <c:pt idx="163" formatCode="General">
                  <c:v>10338.698165990654</c:v>
                </c:pt>
                <c:pt idx="164" formatCode="General">
                  <c:v>8396.934038615691</c:v>
                </c:pt>
                <c:pt idx="165" formatCode="General">
                  <c:v>9881.5936395560311</c:v>
                </c:pt>
                <c:pt idx="166" formatCode="General">
                  <c:v>10103.668078178995</c:v>
                </c:pt>
                <c:pt idx="167" formatCode="General">
                  <c:v>8752.0167422072282</c:v>
                </c:pt>
                <c:pt idx="168" formatCode="General">
                  <c:v>13234.031836221269</c:v>
                </c:pt>
                <c:pt idx="169" formatCode="General">
                  <c:v>6081.9480337090281</c:v>
                </c:pt>
                <c:pt idx="170" formatCode="General">
                  <c:v>13852.399194300338</c:v>
                </c:pt>
                <c:pt idx="171" formatCode="General">
                  <c:v>8863.5331783510046</c:v>
                </c:pt>
                <c:pt idx="172" formatCode="General">
                  <c:v>16223.93810069171</c:v>
                </c:pt>
                <c:pt idx="173" formatCode="General">
                  <c:v>11487.334345854242</c:v>
                </c:pt>
                <c:pt idx="174" formatCode="General">
                  <c:v>7833.3776124137639</c:v>
                </c:pt>
                <c:pt idx="175" formatCode="General">
                  <c:v>11663.421706055635</c:v>
                </c:pt>
                <c:pt idx="176" formatCode="General">
                  <c:v>7737.7997317766603</c:v>
                </c:pt>
                <c:pt idx="177" formatCode="General">
                  <c:v>5210.4945231640813</c:v>
                </c:pt>
                <c:pt idx="178" formatCode="General">
                  <c:v>10467.769897394513</c:v>
                </c:pt>
                <c:pt idx="179" formatCode="General">
                  <c:v>12725.630903765496</c:v>
                </c:pt>
                <c:pt idx="180" formatCode="General">
                  <c:v>14372.29289082811</c:v>
                </c:pt>
                <c:pt idx="181" formatCode="General">
                  <c:v>12713.585640946039</c:v>
                </c:pt>
                <c:pt idx="182" formatCode="General">
                  <c:v>10294.26782795605</c:v>
                </c:pt>
                <c:pt idx="183" formatCode="General">
                  <c:v>17499.491765177179</c:v>
                </c:pt>
                <c:pt idx="184" formatCode="General">
                  <c:v>12732.43792174362</c:v>
                </c:pt>
                <c:pt idx="185" formatCode="General">
                  <c:v>11567.518095211264</c:v>
                </c:pt>
                <c:pt idx="186" formatCode="General">
                  <c:v>10505.083641288871</c:v>
                </c:pt>
                <c:pt idx="187" formatCode="General">
                  <c:v>10843.433904665684</c:v>
                </c:pt>
                <c:pt idx="188" formatCode="General">
                  <c:v>11286.617824896413</c:v>
                </c:pt>
                <c:pt idx="189" formatCode="General">
                  <c:v>9671.7495143909546</c:v>
                </c:pt>
                <c:pt idx="190" formatCode="General">
                  <c:v>10601.008706493516</c:v>
                </c:pt>
                <c:pt idx="191" formatCode="General">
                  <c:v>7829.049594074153</c:v>
                </c:pt>
                <c:pt idx="192" formatCode="General">
                  <c:v>9057.5328632092187</c:v>
                </c:pt>
                <c:pt idx="193" formatCode="General">
                  <c:v>11138.833325852678</c:v>
                </c:pt>
                <c:pt idx="194" formatCode="General">
                  <c:v>13277.031440348277</c:v>
                </c:pt>
                <c:pt idx="195" formatCode="General">
                  <c:v>5139.1716014729882</c:v>
                </c:pt>
                <c:pt idx="196" formatCode="General">
                  <c:v>10688.567054850482</c:v>
                </c:pt>
                <c:pt idx="197" formatCode="General">
                  <c:v>9624.4924007617774</c:v>
                </c:pt>
                <c:pt idx="198" formatCode="General">
                  <c:v>13684.986836392953</c:v>
                </c:pt>
                <c:pt idx="199" formatCode="General">
                  <c:v>9493.9099882782066</c:v>
                </c:pt>
                <c:pt idx="200" formatCode="General">
                  <c:v>8079.4889578108096</c:v>
                </c:pt>
                <c:pt idx="201" formatCode="General">
                  <c:v>22754.065639189852</c:v>
                </c:pt>
                <c:pt idx="202" formatCode="General">
                  <c:v>7865.2111297011234</c:v>
                </c:pt>
                <c:pt idx="203" formatCode="General">
                  <c:v>11719.681630086348</c:v>
                </c:pt>
                <c:pt idx="204" formatCode="General">
                  <c:v>11972.190758582523</c:v>
                </c:pt>
                <c:pt idx="205" formatCode="General">
                  <c:v>10372.902654985239</c:v>
                </c:pt>
                <c:pt idx="206" formatCode="General">
                  <c:v>18855.921575079505</c:v>
                </c:pt>
                <c:pt idx="207" formatCode="General">
                  <c:v>15378.901430821337</c:v>
                </c:pt>
                <c:pt idx="208" formatCode="General">
                  <c:v>18536.762536749884</c:v>
                </c:pt>
                <c:pt idx="209" formatCode="General">
                  <c:v>9338.5033858104052</c:v>
                </c:pt>
                <c:pt idx="210" formatCode="General">
                  <c:v>5224.8732909707705</c:v>
                </c:pt>
                <c:pt idx="211" formatCode="General">
                  <c:v>14391.146239346261</c:v>
                </c:pt>
                <c:pt idx="212" formatCode="General">
                  <c:v>13387.157474040698</c:v>
                </c:pt>
                <c:pt idx="213" formatCode="General">
                  <c:v>16495.254160426295</c:v>
                </c:pt>
                <c:pt idx="214" formatCode="General">
                  <c:v>5533.9536225358697</c:v>
                </c:pt>
                <c:pt idx="215" formatCode="General">
                  <c:v>12328.823854712962</c:v>
                </c:pt>
                <c:pt idx="216" formatCode="General">
                  <c:v>6917.9708400337486</c:v>
                </c:pt>
                <c:pt idx="217" formatCode="General">
                  <c:v>12892.090125634315</c:v>
                </c:pt>
                <c:pt idx="218" formatCode="General">
                  <c:v>10648.193051436512</c:v>
                </c:pt>
                <c:pt idx="219" formatCode="General">
                  <c:v>9626.5256912111217</c:v>
                </c:pt>
                <c:pt idx="220" formatCode="General">
                  <c:v>15794.021951987579</c:v>
                </c:pt>
                <c:pt idx="221" formatCode="General">
                  <c:v>7730.5635321405807</c:v>
                </c:pt>
                <c:pt idx="222" formatCode="General">
                  <c:v>3447.7485746248112</c:v>
                </c:pt>
                <c:pt idx="223" formatCode="General">
                  <c:v>6946.6334744133146</c:v>
                </c:pt>
                <c:pt idx="224" formatCode="General">
                  <c:v>8206.4976882345054</c:v>
                </c:pt>
                <c:pt idx="225" formatCode="General">
                  <c:v>4264.7143252252445</c:v>
                </c:pt>
                <c:pt idx="226" formatCode="General">
                  <c:v>16726.293917124327</c:v>
                </c:pt>
                <c:pt idx="227" formatCode="General">
                  <c:v>6491.0952600961737</c:v>
                </c:pt>
                <c:pt idx="228" formatCode="General">
                  <c:v>8471.5465083147556</c:v>
                </c:pt>
                <c:pt idx="229" formatCode="General">
                  <c:v>12213.15053772363</c:v>
                </c:pt>
                <c:pt idx="230" formatCode="General">
                  <c:v>11892.707270645102</c:v>
                </c:pt>
                <c:pt idx="231" formatCode="General">
                  <c:v>7662.0389095668706</c:v>
                </c:pt>
                <c:pt idx="232" formatCode="General">
                  <c:v>10163.743338517934</c:v>
                </c:pt>
                <c:pt idx="233" formatCode="General">
                  <c:v>10383.797201802436</c:v>
                </c:pt>
                <c:pt idx="234" formatCode="General">
                  <c:v>13002.440937567633</c:v>
                </c:pt>
                <c:pt idx="235" formatCode="General">
                  <c:v>13844.804608761133</c:v>
                </c:pt>
                <c:pt idx="236" formatCode="General">
                  <c:v>14616.545965542578</c:v>
                </c:pt>
                <c:pt idx="237" formatCode="General">
                  <c:v>5920.2022938606879</c:v>
                </c:pt>
                <c:pt idx="238" formatCode="General">
                  <c:v>10839.118822241513</c:v>
                </c:pt>
                <c:pt idx="239" formatCode="General">
                  <c:v>11805.015120050019</c:v>
                </c:pt>
                <c:pt idx="240" formatCode="General">
                  <c:v>8304.2702749990931</c:v>
                </c:pt>
                <c:pt idx="241" formatCode="General">
                  <c:v>12172.321299910924</c:v>
                </c:pt>
                <c:pt idx="242" formatCode="General">
                  <c:v>15227.001966966267</c:v>
                </c:pt>
                <c:pt idx="243" formatCode="General">
                  <c:v>12615.793059844267</c:v>
                </c:pt>
                <c:pt idx="244" formatCode="General">
                  <c:v>10381.82448679508</c:v>
                </c:pt>
                <c:pt idx="245" formatCode="General">
                  <c:v>10729.848771297005</c:v>
                </c:pt>
                <c:pt idx="246" formatCode="General">
                  <c:v>10790.550053420642</c:v>
                </c:pt>
                <c:pt idx="247" formatCode="General">
                  <c:v>11288.784667018315</c:v>
                </c:pt>
                <c:pt idx="248" formatCode="General">
                  <c:v>10254.164489536068</c:v>
                </c:pt>
                <c:pt idx="249" formatCode="General">
                  <c:v>10552.239333403879</c:v>
                </c:pt>
                <c:pt idx="250" formatCode="General">
                  <c:v>11310.50184788271</c:v>
                </c:pt>
                <c:pt idx="251" formatCode="General">
                  <c:v>8265.2358993052603</c:v>
                </c:pt>
                <c:pt idx="252" formatCode="General">
                  <c:v>7410.6554527995468</c:v>
                </c:pt>
                <c:pt idx="253" formatCode="General">
                  <c:v>4369.1200660529357</c:v>
                </c:pt>
                <c:pt idx="254" formatCode="General">
                  <c:v>14128.054162142633</c:v>
                </c:pt>
                <c:pt idx="255" formatCode="General">
                  <c:v>8649.1577409472629</c:v>
                </c:pt>
                <c:pt idx="256" formatCode="General">
                  <c:v>8837.9625374487587</c:v>
                </c:pt>
                <c:pt idx="257" formatCode="General">
                  <c:v>13421.251729360378</c:v>
                </c:pt>
                <c:pt idx="258" formatCode="General">
                  <c:v>9590.356066314338</c:v>
                </c:pt>
                <c:pt idx="259" formatCode="General">
                  <c:v>11420.682086392861</c:v>
                </c:pt>
                <c:pt idx="260" formatCode="General">
                  <c:v>11373.246814919272</c:v>
                </c:pt>
                <c:pt idx="261" formatCode="General">
                  <c:v>10001.173445930332</c:v>
                </c:pt>
                <c:pt idx="262" formatCode="General">
                  <c:v>9391.9821466843478</c:v>
                </c:pt>
                <c:pt idx="263" formatCode="General">
                  <c:v>18039.200010943008</c:v>
                </c:pt>
                <c:pt idx="264" formatCode="General">
                  <c:v>11699.002487296711</c:v>
                </c:pt>
                <c:pt idx="265" formatCode="General">
                  <c:v>14828.199343645438</c:v>
                </c:pt>
                <c:pt idx="266" formatCode="General">
                  <c:v>9742.7402792616685</c:v>
                </c:pt>
                <c:pt idx="267" formatCode="General">
                  <c:v>13270.241788643048</c:v>
                </c:pt>
                <c:pt idx="268" formatCode="General">
                  <c:v>10540.161661906875</c:v>
                </c:pt>
                <c:pt idx="269" formatCode="General">
                  <c:v>8264.6005849892299</c:v>
                </c:pt>
                <c:pt idx="270" formatCode="General">
                  <c:v>8807.9662735883921</c:v>
                </c:pt>
                <c:pt idx="271" formatCode="General">
                  <c:v>8631.6721158302407</c:v>
                </c:pt>
                <c:pt idx="272" formatCode="General">
                  <c:v>18394.699348599694</c:v>
                </c:pt>
                <c:pt idx="273" formatCode="General">
                  <c:v>11444.935022294863</c:v>
                </c:pt>
                <c:pt idx="274" formatCode="General">
                  <c:v>14339.350706550886</c:v>
                </c:pt>
                <c:pt idx="275" formatCode="General">
                  <c:v>1988.1390578371193</c:v>
                </c:pt>
                <c:pt idx="276" formatCode="General">
                  <c:v>11719.380418638759</c:v>
                </c:pt>
                <c:pt idx="277" formatCode="General">
                  <c:v>15698.551159855269</c:v>
                </c:pt>
                <c:pt idx="278" formatCode="General">
                  <c:v>9984.621906158709</c:v>
                </c:pt>
                <c:pt idx="279" formatCode="General">
                  <c:v>8702.0712553561207</c:v>
                </c:pt>
                <c:pt idx="280" formatCode="General">
                  <c:v>20490.200862639045</c:v>
                </c:pt>
                <c:pt idx="281" formatCode="General">
                  <c:v>14443.793490811093</c:v>
                </c:pt>
                <c:pt idx="282" formatCode="General">
                  <c:v>8501.4542911173048</c:v>
                </c:pt>
                <c:pt idx="283" formatCode="General">
                  <c:v>15282.994803488815</c:v>
                </c:pt>
                <c:pt idx="284" formatCode="General">
                  <c:v>13050.595143805442</c:v>
                </c:pt>
                <c:pt idx="285" formatCode="General">
                  <c:v>6079.6630069070397</c:v>
                </c:pt>
                <c:pt idx="286" formatCode="General">
                  <c:v>13828.187647138991</c:v>
                </c:pt>
                <c:pt idx="287" formatCode="General">
                  <c:v>7835.6715005569222</c:v>
                </c:pt>
                <c:pt idx="288" formatCode="General">
                  <c:v>6173.505118244846</c:v>
                </c:pt>
                <c:pt idx="289" formatCode="General">
                  <c:v>8957.1961117121245</c:v>
                </c:pt>
                <c:pt idx="290" formatCode="General">
                  <c:v>10080.119834707571</c:v>
                </c:pt>
                <c:pt idx="291" formatCode="General">
                  <c:v>10619.343130680101</c:v>
                </c:pt>
                <c:pt idx="292" formatCode="General">
                  <c:v>6087.3788871833294</c:v>
                </c:pt>
                <c:pt idx="293" formatCode="General">
                  <c:v>15421.932304588259</c:v>
                </c:pt>
                <c:pt idx="294" formatCode="General">
                  <c:v>14078.775813157783</c:v>
                </c:pt>
                <c:pt idx="295" formatCode="General">
                  <c:v>8771.0033580634899</c:v>
                </c:pt>
                <c:pt idx="296" formatCode="General">
                  <c:v>9444.5923910781348</c:v>
                </c:pt>
                <c:pt idx="297" formatCode="General">
                  <c:v>5642.0168842017392</c:v>
                </c:pt>
                <c:pt idx="298" formatCode="General">
                  <c:v>9098.2191907440247</c:v>
                </c:pt>
                <c:pt idx="299" formatCode="General">
                  <c:v>12671.277074309159</c:v>
                </c:pt>
                <c:pt idx="300" formatCode="General">
                  <c:v>8970.083202506783</c:v>
                </c:pt>
                <c:pt idx="301" formatCode="General">
                  <c:v>9215.0046446382185</c:v>
                </c:pt>
                <c:pt idx="302" formatCode="General">
                  <c:v>5862.790054384046</c:v>
                </c:pt>
                <c:pt idx="303" formatCode="General">
                  <c:v>8127.1409008554456</c:v>
                </c:pt>
                <c:pt idx="304" formatCode="General">
                  <c:v>11119.305778283324</c:v>
                </c:pt>
                <c:pt idx="305" formatCode="General">
                  <c:v>16863.772121217255</c:v>
                </c:pt>
                <c:pt idx="306" formatCode="General">
                  <c:v>12707.548826425365</c:v>
                </c:pt>
                <c:pt idx="307" formatCode="General">
                  <c:v>7106.4168548636408</c:v>
                </c:pt>
                <c:pt idx="308" formatCode="General">
                  <c:v>8897.3900566126977</c:v>
                </c:pt>
                <c:pt idx="309" formatCode="General">
                  <c:v>10425.221578055523</c:v>
                </c:pt>
                <c:pt idx="310" formatCode="General">
                  <c:v>19108.201000713885</c:v>
                </c:pt>
                <c:pt idx="311" formatCode="General">
                  <c:v>5721.1494002975796</c:v>
                </c:pt>
                <c:pt idx="312" formatCode="General">
                  <c:v>10309.509734560515</c:v>
                </c:pt>
                <c:pt idx="313" formatCode="General">
                  <c:v>11009.101196906824</c:v>
                </c:pt>
                <c:pt idx="314" formatCode="General">
                  <c:v>10964.566954330448</c:v>
                </c:pt>
                <c:pt idx="315" formatCode="General">
                  <c:v>14054.986995011626</c:v>
                </c:pt>
                <c:pt idx="316" formatCode="General">
                  <c:v>4005.9420616371535</c:v>
                </c:pt>
                <c:pt idx="317" formatCode="General">
                  <c:v>12027.999178440608</c:v>
                </c:pt>
                <c:pt idx="318" formatCode="General">
                  <c:v>11116.567430097688</c:v>
                </c:pt>
                <c:pt idx="319" formatCode="General">
                  <c:v>4025.1725634617687</c:v>
                </c:pt>
                <c:pt idx="320" formatCode="General">
                  <c:v>11474.463733373825</c:v>
                </c:pt>
                <c:pt idx="321" formatCode="General">
                  <c:v>18937.707820756405</c:v>
                </c:pt>
                <c:pt idx="322" formatCode="General">
                  <c:v>6170.8597810760002</c:v>
                </c:pt>
                <c:pt idx="323" formatCode="General">
                  <c:v>11950.54278258146</c:v>
                </c:pt>
                <c:pt idx="324" formatCode="General">
                  <c:v>11537.543155981057</c:v>
                </c:pt>
                <c:pt idx="325" formatCode="General">
                  <c:v>13457.779828491297</c:v>
                </c:pt>
                <c:pt idx="326" formatCode="General">
                  <c:v>11474.979987714951</c:v>
                </c:pt>
                <c:pt idx="327" formatCode="General">
                  <c:v>14134.342669246042</c:v>
                </c:pt>
                <c:pt idx="328" formatCode="General">
                  <c:v>13839.976004169126</c:v>
                </c:pt>
                <c:pt idx="329" formatCode="General">
                  <c:v>8214.1409119904965</c:v>
                </c:pt>
                <c:pt idx="330" formatCode="General">
                  <c:v>15905.788425867484</c:v>
                </c:pt>
                <c:pt idx="331" formatCode="General">
                  <c:v>12862.522297184367</c:v>
                </c:pt>
                <c:pt idx="332" formatCode="General">
                  <c:v>9575.8363325319551</c:v>
                </c:pt>
                <c:pt idx="333" formatCode="General">
                  <c:v>11986.015389109702</c:v>
                </c:pt>
                <c:pt idx="334" formatCode="General">
                  <c:v>19254.654976528582</c:v>
                </c:pt>
                <c:pt idx="335" formatCode="General">
                  <c:v>10175.203955275238</c:v>
                </c:pt>
                <c:pt idx="336" formatCode="General">
                  <c:v>12134.007419755853</c:v>
                </c:pt>
                <c:pt idx="337" formatCode="General">
                  <c:v>11058.546225806869</c:v>
                </c:pt>
                <c:pt idx="338" formatCode="General">
                  <c:v>4687.134488765043</c:v>
                </c:pt>
                <c:pt idx="339" formatCode="General">
                  <c:v>11573.54414933117</c:v>
                </c:pt>
                <c:pt idx="340" formatCode="General">
                  <c:v>9159.8831285965625</c:v>
                </c:pt>
                <c:pt idx="341" formatCode="General">
                  <c:v>12978.391879609337</c:v>
                </c:pt>
                <c:pt idx="342" formatCode="General">
                  <c:v>8672.7917728206266</c:v>
                </c:pt>
                <c:pt idx="343" formatCode="General">
                  <c:v>10431.660127409692</c:v>
                </c:pt>
                <c:pt idx="344" formatCode="General">
                  <c:v>11218.526931488708</c:v>
                </c:pt>
                <c:pt idx="345" formatCode="General">
                  <c:v>7280.0672698672552</c:v>
                </c:pt>
                <c:pt idx="346" formatCode="General">
                  <c:v>10366.983233569488</c:v>
                </c:pt>
                <c:pt idx="347" formatCode="General">
                  <c:v>12372.118025600521</c:v>
                </c:pt>
                <c:pt idx="348" formatCode="General">
                  <c:v>21674.047875090117</c:v>
                </c:pt>
                <c:pt idx="349" formatCode="General">
                  <c:v>18643.246327022265</c:v>
                </c:pt>
                <c:pt idx="350" formatCode="General">
                  <c:v>8749.8081091459098</c:v>
                </c:pt>
                <c:pt idx="351" formatCode="General">
                  <c:v>11756.435818033222</c:v>
                </c:pt>
                <c:pt idx="352" formatCode="General">
                  <c:v>8867.7563675093315</c:v>
                </c:pt>
                <c:pt idx="353" formatCode="General">
                  <c:v>18596.986634024994</c:v>
                </c:pt>
                <c:pt idx="354" formatCode="General">
                  <c:v>11499.422328033283</c:v>
                </c:pt>
                <c:pt idx="355" formatCode="General">
                  <c:v>8198.3870427511265</c:v>
                </c:pt>
                <c:pt idx="356" formatCode="General">
                  <c:v>18358.16477229834</c:v>
                </c:pt>
                <c:pt idx="357" formatCode="General">
                  <c:v>12716.70526713768</c:v>
                </c:pt>
                <c:pt idx="358" formatCode="General">
                  <c:v>11125.246187472996</c:v>
                </c:pt>
                <c:pt idx="359" formatCode="General">
                  <c:v>12010.931539710922</c:v>
                </c:pt>
                <c:pt idx="360" formatCode="General">
                  <c:v>10805.152184331533</c:v>
                </c:pt>
                <c:pt idx="361" formatCode="General">
                  <c:v>7342.8186182595982</c:v>
                </c:pt>
                <c:pt idx="362" formatCode="General">
                  <c:v>11557.191645233061</c:v>
                </c:pt>
                <c:pt idx="363" formatCode="General">
                  <c:v>10920.171303783529</c:v>
                </c:pt>
                <c:pt idx="364" formatCode="General">
                  <c:v>15300.383254705774</c:v>
                </c:pt>
                <c:pt idx="365" formatCode="General">
                  <c:v>14318.506368157601</c:v>
                </c:pt>
                <c:pt idx="366" formatCode="General">
                  <c:v>9882.1488927742193</c:v>
                </c:pt>
                <c:pt idx="367" formatCode="General">
                  <c:v>15299.254785458506</c:v>
                </c:pt>
                <c:pt idx="368" formatCode="General">
                  <c:v>14721.939279578375</c:v>
                </c:pt>
                <c:pt idx="369" formatCode="General">
                  <c:v>18333.045278111858</c:v>
                </c:pt>
                <c:pt idx="370" formatCode="General">
                  <c:v>11472.525776582828</c:v>
                </c:pt>
                <c:pt idx="371" formatCode="General">
                  <c:v>11274.34545657283</c:v>
                </c:pt>
                <c:pt idx="372" formatCode="General">
                  <c:v>12197.494753434636</c:v>
                </c:pt>
                <c:pt idx="373" formatCode="General">
                  <c:v>14251.969176134891</c:v>
                </c:pt>
                <c:pt idx="374" formatCode="General">
                  <c:v>12123.319096798563</c:v>
                </c:pt>
                <c:pt idx="375" formatCode="General">
                  <c:v>10689.02770296897</c:v>
                </c:pt>
                <c:pt idx="376" formatCode="General">
                  <c:v>7512.3044578579102</c:v>
                </c:pt>
                <c:pt idx="377" formatCode="General">
                  <c:v>19936.943718172079</c:v>
                </c:pt>
                <c:pt idx="378" formatCode="General">
                  <c:v>10654.338896606079</c:v>
                </c:pt>
                <c:pt idx="379" formatCode="General">
                  <c:v>9475.1863100326082</c:v>
                </c:pt>
                <c:pt idx="380" formatCode="General">
                  <c:v>7571.6815169613201</c:v>
                </c:pt>
                <c:pt idx="381" formatCode="General">
                  <c:v>18037.272406285196</c:v>
                </c:pt>
                <c:pt idx="382" formatCode="General">
                  <c:v>10219.856041595824</c:v>
                </c:pt>
                <c:pt idx="383" formatCode="General">
                  <c:v>14298.10699210496</c:v>
                </c:pt>
                <c:pt idx="384" formatCode="General">
                  <c:v>9336.0075351131854</c:v>
                </c:pt>
                <c:pt idx="385" formatCode="General">
                  <c:v>11589.327171551111</c:v>
                </c:pt>
                <c:pt idx="386" formatCode="General">
                  <c:v>6981.5999883772092</c:v>
                </c:pt>
                <c:pt idx="387" formatCode="General">
                  <c:v>8810.3781185547177</c:v>
                </c:pt>
                <c:pt idx="388" formatCode="General">
                  <c:v>11499.280479511004</c:v>
                </c:pt>
                <c:pt idx="389" formatCode="General">
                  <c:v>13423.706719472375</c:v>
                </c:pt>
                <c:pt idx="390" formatCode="General">
                  <c:v>12999.687554644997</c:v>
                </c:pt>
                <c:pt idx="391" formatCode="General">
                  <c:v>13636.132973747448</c:v>
                </c:pt>
                <c:pt idx="392" formatCode="General">
                  <c:v>11154.500867681803</c:v>
                </c:pt>
                <c:pt idx="393" formatCode="General">
                  <c:v>16678.466843608396</c:v>
                </c:pt>
                <c:pt idx="394" formatCode="General">
                  <c:v>7466.2806514760687</c:v>
                </c:pt>
                <c:pt idx="395" formatCode="General">
                  <c:v>16634.267519313398</c:v>
                </c:pt>
                <c:pt idx="396" formatCode="General">
                  <c:v>10985.506184920083</c:v>
                </c:pt>
                <c:pt idx="397" formatCode="General">
                  <c:v>9892.8267845948067</c:v>
                </c:pt>
                <c:pt idx="398" formatCode="General">
                  <c:v>9870.9877354186829</c:v>
                </c:pt>
                <c:pt idx="399" formatCode="General">
                  <c:v>13492.158068035069</c:v>
                </c:pt>
                <c:pt idx="400" formatCode="General">
                  <c:v>9079.6207474713228</c:v>
                </c:pt>
                <c:pt idx="401" formatCode="General">
                  <c:v>4298.6126646232897</c:v>
                </c:pt>
                <c:pt idx="402" formatCode="General">
                  <c:v>11754.662991211168</c:v>
                </c:pt>
                <c:pt idx="403" formatCode="General">
                  <c:v>11581.181784636787</c:v>
                </c:pt>
                <c:pt idx="404" formatCode="General">
                  <c:v>5112.9927424649013</c:v>
                </c:pt>
                <c:pt idx="405" formatCode="General">
                  <c:v>7047.2520034432509</c:v>
                </c:pt>
                <c:pt idx="406" formatCode="General">
                  <c:v>9968.7543639281503</c:v>
                </c:pt>
                <c:pt idx="407" formatCode="General">
                  <c:v>8058.5659213738381</c:v>
                </c:pt>
                <c:pt idx="408" formatCode="General">
                  <c:v>11219.229089277698</c:v>
                </c:pt>
                <c:pt idx="409" formatCode="General">
                  <c:v>12271.04339429818</c:v>
                </c:pt>
                <c:pt idx="410" formatCode="General">
                  <c:v>8941.0623096920699</c:v>
                </c:pt>
                <c:pt idx="411" formatCode="General">
                  <c:v>9131.8818432321932</c:v>
                </c:pt>
                <c:pt idx="412" formatCode="General">
                  <c:v>9597.0913666838624</c:v>
                </c:pt>
                <c:pt idx="413" formatCode="General">
                  <c:v>11902.034722236727</c:v>
                </c:pt>
                <c:pt idx="414" formatCode="General">
                  <c:v>7975.3126390744346</c:v>
                </c:pt>
                <c:pt idx="415" formatCode="General">
                  <c:v>7289.5079308338627</c:v>
                </c:pt>
                <c:pt idx="416" formatCode="General">
                  <c:v>16604.246430174288</c:v>
                </c:pt>
                <c:pt idx="417" formatCode="General">
                  <c:v>6041.2736233171872</c:v>
                </c:pt>
                <c:pt idx="418" formatCode="General">
                  <c:v>10029.484505074119</c:v>
                </c:pt>
                <c:pt idx="419" formatCode="General">
                  <c:v>9392.1333360460958</c:v>
                </c:pt>
                <c:pt idx="420" formatCode="General">
                  <c:v>17344.616659767133</c:v>
                </c:pt>
                <c:pt idx="421" formatCode="General">
                  <c:v>17335.500017138642</c:v>
                </c:pt>
                <c:pt idx="422" formatCode="General">
                  <c:v>10931.132124490046</c:v>
                </c:pt>
                <c:pt idx="423" formatCode="General">
                  <c:v>11259.392493372045</c:v>
                </c:pt>
                <c:pt idx="424" formatCode="General">
                  <c:v>8240.452463046915</c:v>
                </c:pt>
                <c:pt idx="425" formatCode="General">
                  <c:v>17715.035338446462</c:v>
                </c:pt>
                <c:pt idx="426" formatCode="General">
                  <c:v>21055.894182874803</c:v>
                </c:pt>
                <c:pt idx="427" formatCode="General">
                  <c:v>13976.173247868635</c:v>
                </c:pt>
                <c:pt idx="428" formatCode="General">
                  <c:v>9511.8751529834899</c:v>
                </c:pt>
                <c:pt idx="429" formatCode="General">
                  <c:v>9565.8705310212717</c:v>
                </c:pt>
                <c:pt idx="430" formatCode="General">
                  <c:v>14159.296516911996</c:v>
                </c:pt>
                <c:pt idx="431" formatCode="General">
                  <c:v>11458.47019670042</c:v>
                </c:pt>
                <c:pt idx="432" formatCode="General">
                  <c:v>13171.292880113531</c:v>
                </c:pt>
                <c:pt idx="433" formatCode="General">
                  <c:v>8299.2586522994952</c:v>
                </c:pt>
                <c:pt idx="434" formatCode="General">
                  <c:v>11532.264624117457</c:v>
                </c:pt>
                <c:pt idx="435" formatCode="General">
                  <c:v>11309.077774205167</c:v>
                </c:pt>
                <c:pt idx="436" formatCode="General">
                  <c:v>10699.530964659985</c:v>
                </c:pt>
                <c:pt idx="437" formatCode="General">
                  <c:v>11827.322561140443</c:v>
                </c:pt>
                <c:pt idx="438" formatCode="General">
                  <c:v>11969.043781520662</c:v>
                </c:pt>
                <c:pt idx="439" formatCode="General">
                  <c:v>9799.5003168241765</c:v>
                </c:pt>
                <c:pt idx="440" formatCode="General">
                  <c:v>15830.119292488002</c:v>
                </c:pt>
                <c:pt idx="441" formatCode="General">
                  <c:v>8986.4318303190612</c:v>
                </c:pt>
                <c:pt idx="442" formatCode="General">
                  <c:v>10847.391933573872</c:v>
                </c:pt>
                <c:pt idx="443" formatCode="General">
                  <c:v>15283.287831888463</c:v>
                </c:pt>
                <c:pt idx="444" formatCode="General">
                  <c:v>8425.080352087838</c:v>
                </c:pt>
                <c:pt idx="445" formatCode="General">
                  <c:v>10456.673677766468</c:v>
                </c:pt>
                <c:pt idx="446" formatCode="General">
                  <c:v>10147.641779722264</c:v>
                </c:pt>
                <c:pt idx="447" formatCode="General">
                  <c:v>8151.0081696961606</c:v>
                </c:pt>
                <c:pt idx="448" formatCode="General">
                  <c:v>8702.7188307827782</c:v>
                </c:pt>
                <c:pt idx="449" formatCode="General">
                  <c:v>10980.520323311939</c:v>
                </c:pt>
                <c:pt idx="450" formatCode="General">
                  <c:v>13270.098832317191</c:v>
                </c:pt>
                <c:pt idx="451" formatCode="General">
                  <c:v>14276.234505686627</c:v>
                </c:pt>
                <c:pt idx="452" formatCode="General">
                  <c:v>11604.831779582806</c:v>
                </c:pt>
                <c:pt idx="453" formatCode="General">
                  <c:v>20765.866511294524</c:v>
                </c:pt>
                <c:pt idx="454" formatCode="General">
                  <c:v>15190.25749724016</c:v>
                </c:pt>
                <c:pt idx="455" formatCode="General">
                  <c:v>12959.582670626065</c:v>
                </c:pt>
                <c:pt idx="456" formatCode="General">
                  <c:v>12210.79765900703</c:v>
                </c:pt>
                <c:pt idx="457" formatCode="General">
                  <c:v>10332.059319006763</c:v>
                </c:pt>
                <c:pt idx="458" formatCode="General">
                  <c:v>7222.4541479749732</c:v>
                </c:pt>
                <c:pt idx="459" formatCode="General">
                  <c:v>13255.096755226001</c:v>
                </c:pt>
                <c:pt idx="460" formatCode="General">
                  <c:v>8881.6254784925204</c:v>
                </c:pt>
                <c:pt idx="461" formatCode="General">
                  <c:v>12814.91294982774</c:v>
                </c:pt>
                <c:pt idx="462" formatCode="General">
                  <c:v>11349.880306827707</c:v>
                </c:pt>
                <c:pt idx="463" formatCode="General">
                  <c:v>13388.122637424127</c:v>
                </c:pt>
                <c:pt idx="464" formatCode="General">
                  <c:v>9127.0926195553293</c:v>
                </c:pt>
                <c:pt idx="465" formatCode="General">
                  <c:v>13192.392418663085</c:v>
                </c:pt>
                <c:pt idx="466" formatCode="General">
                  <c:v>8069.6010729737282</c:v>
                </c:pt>
                <c:pt idx="467" formatCode="General">
                  <c:v>11429.356609722237</c:v>
                </c:pt>
                <c:pt idx="468" formatCode="General">
                  <c:v>10891.469049341569</c:v>
                </c:pt>
                <c:pt idx="469" formatCode="General">
                  <c:v>12299.03583552324</c:v>
                </c:pt>
                <c:pt idx="470" formatCode="General">
                  <c:v>10397.546616022189</c:v>
                </c:pt>
                <c:pt idx="471" formatCode="General">
                  <c:v>10472.078766891513</c:v>
                </c:pt>
                <c:pt idx="472" formatCode="General">
                  <c:v>13794.855190313181</c:v>
                </c:pt>
                <c:pt idx="473" formatCode="General">
                  <c:v>10454.617482890288</c:v>
                </c:pt>
                <c:pt idx="474" formatCode="General">
                  <c:v>7966.6244471429545</c:v>
                </c:pt>
                <c:pt idx="475" formatCode="General">
                  <c:v>7485.4411793714389</c:v>
                </c:pt>
                <c:pt idx="476" formatCode="General">
                  <c:v>9652.705301588423</c:v>
                </c:pt>
                <c:pt idx="477" formatCode="General">
                  <c:v>9339.8385135675344</c:v>
                </c:pt>
                <c:pt idx="478" formatCode="General">
                  <c:v>14013.415006384312</c:v>
                </c:pt>
                <c:pt idx="479" formatCode="General">
                  <c:v>21590.570975017577</c:v>
                </c:pt>
                <c:pt idx="480" formatCode="General">
                  <c:v>16070.167265699865</c:v>
                </c:pt>
                <c:pt idx="481" formatCode="General">
                  <c:v>13492.618761746891</c:v>
                </c:pt>
                <c:pt idx="482" formatCode="General">
                  <c:v>10494.65926363876</c:v>
                </c:pt>
                <c:pt idx="483" formatCode="General">
                  <c:v>14422.571564863934</c:v>
                </c:pt>
                <c:pt idx="484" formatCode="General">
                  <c:v>10676.592932458998</c:v>
                </c:pt>
                <c:pt idx="485" formatCode="General">
                  <c:v>15010.300310687329</c:v>
                </c:pt>
                <c:pt idx="486" formatCode="General">
                  <c:v>8022.2717435058657</c:v>
                </c:pt>
                <c:pt idx="487" formatCode="General">
                  <c:v>10326.456033039658</c:v>
                </c:pt>
                <c:pt idx="488" formatCode="General">
                  <c:v>14039.490764414692</c:v>
                </c:pt>
                <c:pt idx="489" formatCode="General">
                  <c:v>10565.631194777368</c:v>
                </c:pt>
                <c:pt idx="490" formatCode="General">
                  <c:v>10738.076281252686</c:v>
                </c:pt>
                <c:pt idx="491" formatCode="General">
                  <c:v>9982.4613094452579</c:v>
                </c:pt>
                <c:pt idx="492" formatCode="General">
                  <c:v>14940.071803862489</c:v>
                </c:pt>
                <c:pt idx="493" formatCode="General">
                  <c:v>7510.6751245725718</c:v>
                </c:pt>
                <c:pt idx="494" formatCode="General">
                  <c:v>12962.471533739361</c:v>
                </c:pt>
                <c:pt idx="495" formatCode="General">
                  <c:v>4203.1929372117156</c:v>
                </c:pt>
                <c:pt idx="496" formatCode="General">
                  <c:v>12813.176085404601</c:v>
                </c:pt>
                <c:pt idx="497" formatCode="General">
                  <c:v>7830.5866151183945</c:v>
                </c:pt>
                <c:pt idx="498" formatCode="General">
                  <c:v>12496.686571790118</c:v>
                </c:pt>
                <c:pt idx="499" formatCode="General">
                  <c:v>9734.080797209459</c:v>
                </c:pt>
                <c:pt idx="500" formatCode="General">
                  <c:v>8323.497772461129</c:v>
                </c:pt>
                <c:pt idx="501" formatCode="General">
                  <c:v>13317.835580282064</c:v>
                </c:pt>
                <c:pt idx="502" formatCode="General">
                  <c:v>2746.7116349533753</c:v>
                </c:pt>
                <c:pt idx="503" formatCode="General">
                  <c:v>6349.4828204459318</c:v>
                </c:pt>
                <c:pt idx="504" formatCode="General">
                  <c:v>14366.361049126965</c:v>
                </c:pt>
                <c:pt idx="505" formatCode="General">
                  <c:v>6588.4306479692459</c:v>
                </c:pt>
                <c:pt idx="506" formatCode="General">
                  <c:v>16969.771198645052</c:v>
                </c:pt>
                <c:pt idx="507" formatCode="General">
                  <c:v>14300.131210872027</c:v>
                </c:pt>
                <c:pt idx="508" formatCode="General">
                  <c:v>5601.4011649859585</c:v>
                </c:pt>
                <c:pt idx="509" formatCode="General">
                  <c:v>7831.1618465340052</c:v>
                </c:pt>
                <c:pt idx="510" formatCode="General">
                  <c:v>7867.8538363897133</c:v>
                </c:pt>
                <c:pt idx="511" formatCode="General">
                  <c:v>7110.3816113982921</c:v>
                </c:pt>
                <c:pt idx="512" formatCode="General">
                  <c:v>11105.549022855374</c:v>
                </c:pt>
                <c:pt idx="513" formatCode="General">
                  <c:v>10741.563214663009</c:v>
                </c:pt>
                <c:pt idx="514" formatCode="General">
                  <c:v>13194.585080756431</c:v>
                </c:pt>
                <c:pt idx="515" formatCode="General">
                  <c:v>14742.501960217309</c:v>
                </c:pt>
                <c:pt idx="516" formatCode="General">
                  <c:v>17139.766782385763</c:v>
                </c:pt>
                <c:pt idx="517" formatCode="General">
                  <c:v>12712.596285628173</c:v>
                </c:pt>
                <c:pt idx="518" formatCode="General">
                  <c:v>10986.852844865665</c:v>
                </c:pt>
                <c:pt idx="519" formatCode="General">
                  <c:v>11116.980314634167</c:v>
                </c:pt>
                <c:pt idx="520" formatCode="General">
                  <c:v>8772.5866633130954</c:v>
                </c:pt>
                <c:pt idx="521" formatCode="General">
                  <c:v>10083.540204181261</c:v>
                </c:pt>
                <c:pt idx="522" formatCode="General">
                  <c:v>8661.3133299511574</c:v>
                </c:pt>
                <c:pt idx="523" formatCode="General">
                  <c:v>11917.49291412236</c:v>
                </c:pt>
                <c:pt idx="524" formatCode="General">
                  <c:v>11803.509120148541</c:v>
                </c:pt>
                <c:pt idx="525" formatCode="General">
                  <c:v>9337.3591831302692</c:v>
                </c:pt>
                <c:pt idx="526" formatCode="General">
                  <c:v>8347.9811875461364</c:v>
                </c:pt>
                <c:pt idx="527" formatCode="General">
                  <c:v>15280.511553409417</c:v>
                </c:pt>
                <c:pt idx="528" formatCode="General">
                  <c:v>4429.4051023798365</c:v>
                </c:pt>
                <c:pt idx="529" formatCode="General">
                  <c:v>14901.083216441721</c:v>
                </c:pt>
                <c:pt idx="530" formatCode="General">
                  <c:v>19674.515562879613</c:v>
                </c:pt>
                <c:pt idx="531" formatCode="General">
                  <c:v>14394.637623098986</c:v>
                </c:pt>
                <c:pt idx="532" formatCode="General">
                  <c:v>11290.042415576001</c:v>
                </c:pt>
                <c:pt idx="533" formatCode="General">
                  <c:v>12778.53443103365</c:v>
                </c:pt>
                <c:pt idx="534" formatCode="General">
                  <c:v>7912.3261343014074</c:v>
                </c:pt>
                <c:pt idx="535" formatCode="General">
                  <c:v>8486.5115014604962</c:v>
                </c:pt>
                <c:pt idx="536" formatCode="General">
                  <c:v>15180.709736871126</c:v>
                </c:pt>
                <c:pt idx="537" formatCode="General">
                  <c:v>16444.313755016592</c:v>
                </c:pt>
                <c:pt idx="538" formatCode="General">
                  <c:v>10046.586829563739</c:v>
                </c:pt>
                <c:pt idx="539" formatCode="General">
                  <c:v>9055.4119273751112</c:v>
                </c:pt>
                <c:pt idx="540" formatCode="General">
                  <c:v>6070.0259133767686</c:v>
                </c:pt>
                <c:pt idx="541" formatCode="General">
                  <c:v>10187.982304050058</c:v>
                </c:pt>
                <c:pt idx="542" formatCode="General">
                  <c:v>18209.807279880733</c:v>
                </c:pt>
                <c:pt idx="543" formatCode="General">
                  <c:v>10476.508529345914</c:v>
                </c:pt>
                <c:pt idx="544" formatCode="General">
                  <c:v>8188.8989696852041</c:v>
                </c:pt>
                <c:pt idx="545" formatCode="General">
                  <c:v>10020.31660521386</c:v>
                </c:pt>
                <c:pt idx="546" formatCode="General">
                  <c:v>10688.904435951899</c:v>
                </c:pt>
                <c:pt idx="547" formatCode="General">
                  <c:v>8572.3497876953115</c:v>
                </c:pt>
                <c:pt idx="548" formatCode="General">
                  <c:v>15180.523553702667</c:v>
                </c:pt>
                <c:pt idx="549" formatCode="General">
                  <c:v>7759.8842302684352</c:v>
                </c:pt>
                <c:pt idx="550" formatCode="General">
                  <c:v>11212.178616904665</c:v>
                </c:pt>
                <c:pt idx="551" formatCode="General">
                  <c:v>9289.1909609164741</c:v>
                </c:pt>
                <c:pt idx="552" formatCode="General">
                  <c:v>20170.116811016625</c:v>
                </c:pt>
                <c:pt idx="553" formatCode="General">
                  <c:v>8986.9891899727045</c:v>
                </c:pt>
                <c:pt idx="554" formatCode="General">
                  <c:v>9587.1915482903423</c:v>
                </c:pt>
                <c:pt idx="555" formatCode="General">
                  <c:v>9473.0538438904987</c:v>
                </c:pt>
                <c:pt idx="556" formatCode="General">
                  <c:v>18303.897123029303</c:v>
                </c:pt>
                <c:pt idx="557" formatCode="General">
                  <c:v>17473.12353265112</c:v>
                </c:pt>
                <c:pt idx="558" formatCode="General">
                  <c:v>10357.91986718404</c:v>
                </c:pt>
                <c:pt idx="559" formatCode="General">
                  <c:v>10014.697012617484</c:v>
                </c:pt>
                <c:pt idx="560" formatCode="General">
                  <c:v>9115.7987446713669</c:v>
                </c:pt>
                <c:pt idx="561" formatCode="General">
                  <c:v>17606.122596084948</c:v>
                </c:pt>
                <c:pt idx="562" formatCode="General">
                  <c:v>9700.9717061014981</c:v>
                </c:pt>
                <c:pt idx="563" formatCode="General">
                  <c:v>10620.525546598288</c:v>
                </c:pt>
                <c:pt idx="564" formatCode="General">
                  <c:v>9274.8403338286134</c:v>
                </c:pt>
                <c:pt idx="565" formatCode="General">
                  <c:v>8287.3807636615966</c:v>
                </c:pt>
                <c:pt idx="566" formatCode="General">
                  <c:v>11375.33073221562</c:v>
                </c:pt>
                <c:pt idx="567" formatCode="General">
                  <c:v>18974.930743152192</c:v>
                </c:pt>
                <c:pt idx="568" formatCode="General">
                  <c:v>14984.923320131005</c:v>
                </c:pt>
                <c:pt idx="569" formatCode="General">
                  <c:v>13662.167479345748</c:v>
                </c:pt>
                <c:pt idx="570" formatCode="General">
                  <c:v>12635.382941657685</c:v>
                </c:pt>
                <c:pt idx="571" formatCode="General">
                  <c:v>4001.4004468911971</c:v>
                </c:pt>
                <c:pt idx="572" formatCode="General">
                  <c:v>10560.17228297186</c:v>
                </c:pt>
                <c:pt idx="573" formatCode="General">
                  <c:v>6840.6972726058229</c:v>
                </c:pt>
                <c:pt idx="574" formatCode="General">
                  <c:v>9450.453122378769</c:v>
                </c:pt>
                <c:pt idx="575" formatCode="General">
                  <c:v>5425.3099226304621</c:v>
                </c:pt>
                <c:pt idx="576" formatCode="General">
                  <c:v>6066.6693470534592</c:v>
                </c:pt>
                <c:pt idx="577" formatCode="General">
                  <c:v>14311.058691094342</c:v>
                </c:pt>
                <c:pt idx="578" formatCode="General">
                  <c:v>9527.7868769433953</c:v>
                </c:pt>
                <c:pt idx="579" formatCode="General">
                  <c:v>9250.1676635808399</c:v>
                </c:pt>
                <c:pt idx="580" formatCode="General">
                  <c:v>12554.19776717196</c:v>
                </c:pt>
                <c:pt idx="581" formatCode="General">
                  <c:v>10593.263222258429</c:v>
                </c:pt>
                <c:pt idx="582" formatCode="General">
                  <c:v>12354.405953506299</c:v>
                </c:pt>
                <c:pt idx="583" formatCode="General">
                  <c:v>20570.381766155486</c:v>
                </c:pt>
                <c:pt idx="584" formatCode="General">
                  <c:v>13109.385240789305</c:v>
                </c:pt>
                <c:pt idx="585" formatCode="General">
                  <c:v>8229.6004103416071</c:v>
                </c:pt>
                <c:pt idx="586" formatCode="General">
                  <c:v>10524.81161437316</c:v>
                </c:pt>
                <c:pt idx="587" formatCode="General">
                  <c:v>8819.2215955556494</c:v>
                </c:pt>
                <c:pt idx="588" formatCode="General">
                  <c:v>9222.2176087664757</c:v>
                </c:pt>
                <c:pt idx="589" formatCode="General">
                  <c:v>17085.123125521262</c:v>
                </c:pt>
                <c:pt idx="590" formatCode="General">
                  <c:v>7042.8937661790842</c:v>
                </c:pt>
                <c:pt idx="591" formatCode="General">
                  <c:v>10327.884073330642</c:v>
                </c:pt>
                <c:pt idx="592" formatCode="General">
                  <c:v>7213.5963754866334</c:v>
                </c:pt>
                <c:pt idx="593" formatCode="General">
                  <c:v>7404.38406339219</c:v>
                </c:pt>
                <c:pt idx="594" formatCode="General">
                  <c:v>16917.888929987421</c:v>
                </c:pt>
                <c:pt idx="595" formatCode="General">
                  <c:v>13945.406787054346</c:v>
                </c:pt>
                <c:pt idx="596" formatCode="General">
                  <c:v>4840.8568419299208</c:v>
                </c:pt>
                <c:pt idx="597" formatCode="General">
                  <c:v>6113.5036292720488</c:v>
                </c:pt>
                <c:pt idx="598" formatCode="General">
                  <c:v>8493.2829093362216</c:v>
                </c:pt>
                <c:pt idx="599" formatCode="General">
                  <c:v>5782.5078800639822</c:v>
                </c:pt>
                <c:pt idx="600" formatCode="General">
                  <c:v>10077.476878794296</c:v>
                </c:pt>
                <c:pt idx="601" formatCode="General">
                  <c:v>10687.296836163536</c:v>
                </c:pt>
                <c:pt idx="602" formatCode="General">
                  <c:v>20465.828817443078</c:v>
                </c:pt>
                <c:pt idx="603" formatCode="General">
                  <c:v>8387.1378493232187</c:v>
                </c:pt>
                <c:pt idx="604" formatCode="General">
                  <c:v>6730.5943525453567</c:v>
                </c:pt>
                <c:pt idx="605" formatCode="General">
                  <c:v>10193.832920611319</c:v>
                </c:pt>
                <c:pt idx="606" formatCode="General">
                  <c:v>11963.928065556151</c:v>
                </c:pt>
                <c:pt idx="607" formatCode="General">
                  <c:v>7813.589386077645</c:v>
                </c:pt>
                <c:pt idx="608" formatCode="General">
                  <c:v>21101.272214267919</c:v>
                </c:pt>
                <c:pt idx="609" formatCode="General">
                  <c:v>21186.102928983681</c:v>
                </c:pt>
                <c:pt idx="610" formatCode="General">
                  <c:v>8495.141764763639</c:v>
                </c:pt>
                <c:pt idx="611" formatCode="General">
                  <c:v>12781.265861463162</c:v>
                </c:pt>
                <c:pt idx="612" formatCode="General">
                  <c:v>20576.398655127028</c:v>
                </c:pt>
                <c:pt idx="613" formatCode="General">
                  <c:v>13349.552317387976</c:v>
                </c:pt>
                <c:pt idx="614" formatCode="General">
                  <c:v>15596.499673534547</c:v>
                </c:pt>
                <c:pt idx="615" formatCode="General">
                  <c:v>9443.3301726107347</c:v>
                </c:pt>
                <c:pt idx="616" formatCode="General">
                  <c:v>9880.8863551677186</c:v>
                </c:pt>
                <c:pt idx="617" formatCode="General">
                  <c:v>10331.658100654739</c:v>
                </c:pt>
                <c:pt idx="618" formatCode="General">
                  <c:v>8120.5714576341034</c:v>
                </c:pt>
                <c:pt idx="619" formatCode="General">
                  <c:v>7821.3316212334503</c:v>
                </c:pt>
                <c:pt idx="620" formatCode="General">
                  <c:v>8866.5222663554414</c:v>
                </c:pt>
                <c:pt idx="621" formatCode="General">
                  <c:v>14414.494682785753</c:v>
                </c:pt>
                <c:pt idx="622" formatCode="General">
                  <c:v>12700.653950117416</c:v>
                </c:pt>
                <c:pt idx="623" formatCode="General">
                  <c:v>12671.215692897054</c:v>
                </c:pt>
                <c:pt idx="624" formatCode="General">
                  <c:v>12540.992475970424</c:v>
                </c:pt>
                <c:pt idx="625" formatCode="General">
                  <c:v>9902.3403020546994</c:v>
                </c:pt>
                <c:pt idx="626" formatCode="General">
                  <c:v>18582.639998347055</c:v>
                </c:pt>
                <c:pt idx="627" formatCode="General">
                  <c:v>13736.059188296367</c:v>
                </c:pt>
                <c:pt idx="628" formatCode="General">
                  <c:v>4992.9566059145236</c:v>
                </c:pt>
                <c:pt idx="629" formatCode="General">
                  <c:v>12291.054977726219</c:v>
                </c:pt>
                <c:pt idx="630" formatCode="General">
                  <c:v>16582.700120612117</c:v>
                </c:pt>
                <c:pt idx="631" formatCode="General">
                  <c:v>12886.477492969963</c:v>
                </c:pt>
                <c:pt idx="632" formatCode="General">
                  <c:v>8063.5665223125343</c:v>
                </c:pt>
                <c:pt idx="633" formatCode="General">
                  <c:v>11595.309864492427</c:v>
                </c:pt>
                <c:pt idx="634" formatCode="General">
                  <c:v>11617.252843839922</c:v>
                </c:pt>
                <c:pt idx="635" formatCode="General">
                  <c:v>12795.960720733885</c:v>
                </c:pt>
                <c:pt idx="636" formatCode="General">
                  <c:v>13366.803301518616</c:v>
                </c:pt>
                <c:pt idx="637" formatCode="General">
                  <c:v>7323.2509748092507</c:v>
                </c:pt>
                <c:pt idx="638" formatCode="General">
                  <c:v>15750.163463621166</c:v>
                </c:pt>
                <c:pt idx="639" formatCode="General">
                  <c:v>9123.0343457198342</c:v>
                </c:pt>
                <c:pt idx="640" formatCode="General">
                  <c:v>13360.255949967179</c:v>
                </c:pt>
                <c:pt idx="641" formatCode="General">
                  <c:v>9620.5389627753884</c:v>
                </c:pt>
                <c:pt idx="642" formatCode="General">
                  <c:v>17165.77487471934</c:v>
                </c:pt>
                <c:pt idx="643" formatCode="General">
                  <c:v>13116.068378506294</c:v>
                </c:pt>
                <c:pt idx="644" formatCode="General">
                  <c:v>5440.1219970969469</c:v>
                </c:pt>
                <c:pt idx="645" formatCode="General">
                  <c:v>13978.757628331508</c:v>
                </c:pt>
                <c:pt idx="646" formatCode="General">
                  <c:v>9150.5245690684933</c:v>
                </c:pt>
                <c:pt idx="647" formatCode="General">
                  <c:v>11783.258703311443</c:v>
                </c:pt>
                <c:pt idx="648" formatCode="General">
                  <c:v>15732.707679907739</c:v>
                </c:pt>
                <c:pt idx="649" formatCode="General">
                  <c:v>8843.1548567752998</c:v>
                </c:pt>
                <c:pt idx="650" formatCode="General">
                  <c:v>10827.775538327463</c:v>
                </c:pt>
                <c:pt idx="651" formatCode="General">
                  <c:v>13904.536885250667</c:v>
                </c:pt>
                <c:pt idx="652" formatCode="General">
                  <c:v>12734.681433789061</c:v>
                </c:pt>
                <c:pt idx="653" formatCode="General">
                  <c:v>11141.264168343083</c:v>
                </c:pt>
                <c:pt idx="654" formatCode="General">
                  <c:v>15868.908182340332</c:v>
                </c:pt>
                <c:pt idx="655" formatCode="General">
                  <c:v>13140.888659622418</c:v>
                </c:pt>
                <c:pt idx="656" formatCode="General">
                  <c:v>10664.514956990595</c:v>
                </c:pt>
                <c:pt idx="657" formatCode="General">
                  <c:v>11447.46506826417</c:v>
                </c:pt>
                <c:pt idx="658" formatCode="General">
                  <c:v>6902.0115546364705</c:v>
                </c:pt>
                <c:pt idx="659" formatCode="General">
                  <c:v>9464.1165504056189</c:v>
                </c:pt>
                <c:pt idx="660" formatCode="General">
                  <c:v>6226.4116397781563</c:v>
                </c:pt>
                <c:pt idx="661" formatCode="General">
                  <c:v>8450.072382600847</c:v>
                </c:pt>
                <c:pt idx="662" formatCode="General">
                  <c:v>8403.130457784493</c:v>
                </c:pt>
                <c:pt idx="663" formatCode="General">
                  <c:v>11389.087167427422</c:v>
                </c:pt>
                <c:pt idx="664" formatCode="General">
                  <c:v>10212.021388269628</c:v>
                </c:pt>
                <c:pt idx="665" formatCode="General">
                  <c:v>12423.381755138986</c:v>
                </c:pt>
                <c:pt idx="666" formatCode="General">
                  <c:v>10264.750596532953</c:v>
                </c:pt>
                <c:pt idx="667" formatCode="General">
                  <c:v>7041.4981145355887</c:v>
                </c:pt>
                <c:pt idx="668" formatCode="General">
                  <c:v>13036.879949274749</c:v>
                </c:pt>
                <c:pt idx="669" formatCode="General">
                  <c:v>13694.097899749962</c:v>
                </c:pt>
                <c:pt idx="670" formatCode="General">
                  <c:v>6977.3348801544416</c:v>
                </c:pt>
                <c:pt idx="671" formatCode="General">
                  <c:v>7321.4114336580169</c:v>
                </c:pt>
                <c:pt idx="672" formatCode="General">
                  <c:v>13556.146609765776</c:v>
                </c:pt>
                <c:pt idx="673" formatCode="General">
                  <c:v>9506.853219083494</c:v>
                </c:pt>
                <c:pt idx="674" formatCode="General">
                  <c:v>14792.60732143528</c:v>
                </c:pt>
                <c:pt idx="675" formatCode="General">
                  <c:v>15234.293849706261</c:v>
                </c:pt>
                <c:pt idx="676" formatCode="General">
                  <c:v>9340.3637307311528</c:v>
                </c:pt>
                <c:pt idx="677" formatCode="General">
                  <c:v>16122.274855602125</c:v>
                </c:pt>
                <c:pt idx="678" formatCode="General">
                  <c:v>11887.002015814242</c:v>
                </c:pt>
                <c:pt idx="679" formatCode="General">
                  <c:v>6051.3344572135611</c:v>
                </c:pt>
                <c:pt idx="680" formatCode="General">
                  <c:v>10550.748587223094</c:v>
                </c:pt>
                <c:pt idx="681" formatCode="General">
                  <c:v>23378.004256138753</c:v>
                </c:pt>
                <c:pt idx="682" formatCode="General">
                  <c:v>7052.7397750434484</c:v>
                </c:pt>
                <c:pt idx="683" formatCode="General">
                  <c:v>10016.110324628511</c:v>
                </c:pt>
                <c:pt idx="684" formatCode="General">
                  <c:v>10150.805923159131</c:v>
                </c:pt>
                <c:pt idx="685" formatCode="General">
                  <c:v>12995.379515117538</c:v>
                </c:pt>
                <c:pt idx="686" formatCode="General">
                  <c:v>10047.28345058099</c:v>
                </c:pt>
                <c:pt idx="687" formatCode="General">
                  <c:v>10212.278977424226</c:v>
                </c:pt>
                <c:pt idx="688" formatCode="General">
                  <c:v>11341.258423194617</c:v>
                </c:pt>
                <c:pt idx="689" formatCode="General">
                  <c:v>11254.240160638008</c:v>
                </c:pt>
                <c:pt idx="690" formatCode="General">
                  <c:v>17251.471589709381</c:v>
                </c:pt>
                <c:pt idx="691" formatCode="General">
                  <c:v>7078.7894643004547</c:v>
                </c:pt>
                <c:pt idx="692" formatCode="General">
                  <c:v>7181.0857814790979</c:v>
                </c:pt>
                <c:pt idx="693" formatCode="General">
                  <c:v>8052.5022363717362</c:v>
                </c:pt>
                <c:pt idx="694" formatCode="General">
                  <c:v>8719.6277255814894</c:v>
                </c:pt>
                <c:pt idx="695" formatCode="General">
                  <c:v>15614.672721542598</c:v>
                </c:pt>
                <c:pt idx="696" formatCode="General">
                  <c:v>13914.283675699171</c:v>
                </c:pt>
                <c:pt idx="697" formatCode="General">
                  <c:v>10412.484819910978</c:v>
                </c:pt>
                <c:pt idx="698" formatCode="General">
                  <c:v>10291.783008604412</c:v>
                </c:pt>
                <c:pt idx="699" formatCode="General">
                  <c:v>9590.0734964442963</c:v>
                </c:pt>
                <c:pt idx="700" formatCode="General">
                  <c:v>9191.1378685119926</c:v>
                </c:pt>
                <c:pt idx="701" formatCode="General">
                  <c:v>9904.2974564470114</c:v>
                </c:pt>
                <c:pt idx="702" formatCode="General">
                  <c:v>10713.870227234573</c:v>
                </c:pt>
                <c:pt idx="703" formatCode="General">
                  <c:v>6560.9991521955126</c:v>
                </c:pt>
                <c:pt idx="704" formatCode="General">
                  <c:v>10135.775857187067</c:v>
                </c:pt>
                <c:pt idx="705" formatCode="General">
                  <c:v>8359.3472282683342</c:v>
                </c:pt>
                <c:pt idx="706" formatCode="General">
                  <c:v>13053.91180513041</c:v>
                </c:pt>
                <c:pt idx="707" formatCode="General">
                  <c:v>8961.1700294691018</c:v>
                </c:pt>
                <c:pt idx="708" formatCode="General">
                  <c:v>11038.479372599884</c:v>
                </c:pt>
                <c:pt idx="709" formatCode="General">
                  <c:v>8317.6112473453995</c:v>
                </c:pt>
                <c:pt idx="710" formatCode="General">
                  <c:v>20247.917987602545</c:v>
                </c:pt>
                <c:pt idx="711" formatCode="General">
                  <c:v>13037.508157581504</c:v>
                </c:pt>
                <c:pt idx="712" formatCode="General">
                  <c:v>9600.0719481869073</c:v>
                </c:pt>
                <c:pt idx="713" formatCode="General">
                  <c:v>12681.678634350394</c:v>
                </c:pt>
                <c:pt idx="714" formatCode="General">
                  <c:v>10924.96781626192</c:v>
                </c:pt>
                <c:pt idx="715" formatCode="General">
                  <c:v>9653.1781252075907</c:v>
                </c:pt>
                <c:pt idx="716" formatCode="General">
                  <c:v>6443.2322364753181</c:v>
                </c:pt>
                <c:pt idx="717" formatCode="General">
                  <c:v>8780.7124886112615</c:v>
                </c:pt>
                <c:pt idx="718" formatCode="General">
                  <c:v>5912.5792332059864</c:v>
                </c:pt>
                <c:pt idx="719" formatCode="General">
                  <c:v>14460.549875159742</c:v>
                </c:pt>
                <c:pt idx="720" formatCode="General">
                  <c:v>9588.4543986233839</c:v>
                </c:pt>
                <c:pt idx="721" formatCode="General">
                  <c:v>8167.7434994688247</c:v>
                </c:pt>
                <c:pt idx="722" formatCode="General">
                  <c:v>14330.504592900339</c:v>
                </c:pt>
                <c:pt idx="723" formatCode="General">
                  <c:v>8248.302480677954</c:v>
                </c:pt>
                <c:pt idx="724" formatCode="General">
                  <c:v>10955.16126910811</c:v>
                </c:pt>
                <c:pt idx="725" formatCode="General">
                  <c:v>9906.7920402627351</c:v>
                </c:pt>
                <c:pt idx="726" formatCode="General">
                  <c:v>21365.358968614179</c:v>
                </c:pt>
                <c:pt idx="727" formatCode="General">
                  <c:v>8253.9497216258442</c:v>
                </c:pt>
                <c:pt idx="728" formatCode="General">
                  <c:v>4968.0776546444504</c:v>
                </c:pt>
                <c:pt idx="729" formatCode="General">
                  <c:v>9289.7974573161209</c:v>
                </c:pt>
                <c:pt idx="730" formatCode="General">
                  <c:v>11203.696993991201</c:v>
                </c:pt>
                <c:pt idx="731" formatCode="General">
                  <c:v>11060.018731116643</c:v>
                </c:pt>
                <c:pt idx="732" formatCode="General">
                  <c:v>9354.9483608490536</c:v>
                </c:pt>
                <c:pt idx="733" formatCode="General">
                  <c:v>13692.390750934141</c:v>
                </c:pt>
                <c:pt idx="734" formatCode="General">
                  <c:v>8561.461336379145</c:v>
                </c:pt>
                <c:pt idx="735" formatCode="General">
                  <c:v>14071.212849636357</c:v>
                </c:pt>
                <c:pt idx="736" formatCode="General">
                  <c:v>16363.676178267364</c:v>
                </c:pt>
                <c:pt idx="737" formatCode="General">
                  <c:v>13075.868497675401</c:v>
                </c:pt>
                <c:pt idx="738" formatCode="General">
                  <c:v>15346.494298052483</c:v>
                </c:pt>
                <c:pt idx="739" formatCode="General">
                  <c:v>13808.451914745849</c:v>
                </c:pt>
                <c:pt idx="740" formatCode="General">
                  <c:v>14512.015504682809</c:v>
                </c:pt>
                <c:pt idx="741" formatCode="General">
                  <c:v>28463.143358314876</c:v>
                </c:pt>
                <c:pt idx="742" formatCode="General">
                  <c:v>7582.8390533072998</c:v>
                </c:pt>
                <c:pt idx="743" formatCode="General">
                  <c:v>12597.295180573974</c:v>
                </c:pt>
                <c:pt idx="744" formatCode="General">
                  <c:v>11153.177190565055</c:v>
                </c:pt>
                <c:pt idx="745" formatCode="General">
                  <c:v>12408.628445507336</c:v>
                </c:pt>
                <c:pt idx="746" formatCode="General">
                  <c:v>15918.34268955215</c:v>
                </c:pt>
                <c:pt idx="747" formatCode="General">
                  <c:v>10049.931843455437</c:v>
                </c:pt>
                <c:pt idx="748" formatCode="General">
                  <c:v>12502.627787700947</c:v>
                </c:pt>
                <c:pt idx="749" formatCode="General">
                  <c:v>11919.43826818651</c:v>
                </c:pt>
                <c:pt idx="750" formatCode="General">
                  <c:v>10191.323044778461</c:v>
                </c:pt>
                <c:pt idx="751" formatCode="General">
                  <c:v>15569.398502909464</c:v>
                </c:pt>
                <c:pt idx="752" formatCode="General">
                  <c:v>8395.4597842563908</c:v>
                </c:pt>
                <c:pt idx="753" formatCode="General">
                  <c:v>14116.413915133717</c:v>
                </c:pt>
                <c:pt idx="754" formatCode="General">
                  <c:v>7961.1160826832129</c:v>
                </c:pt>
                <c:pt idx="755" formatCode="General">
                  <c:v>7824.2610076890032</c:v>
                </c:pt>
                <c:pt idx="756" formatCode="General">
                  <c:v>15104.689806246646</c:v>
                </c:pt>
                <c:pt idx="757" formatCode="General">
                  <c:v>11043.634282805157</c:v>
                </c:pt>
                <c:pt idx="758" formatCode="General">
                  <c:v>12253.950080695487</c:v>
                </c:pt>
                <c:pt idx="759" formatCode="General">
                  <c:v>10726.882923192123</c:v>
                </c:pt>
                <c:pt idx="760" formatCode="General">
                  <c:v>7746.1279890834321</c:v>
                </c:pt>
                <c:pt idx="761" formatCode="General">
                  <c:v>7809.4220112925559</c:v>
                </c:pt>
                <c:pt idx="762" formatCode="General">
                  <c:v>14054.663147626123</c:v>
                </c:pt>
                <c:pt idx="763" formatCode="General">
                  <c:v>14010.631624087984</c:v>
                </c:pt>
                <c:pt idx="764" formatCode="General">
                  <c:v>11429.468050877464</c:v>
                </c:pt>
                <c:pt idx="765" formatCode="General">
                  <c:v>10120.435933308518</c:v>
                </c:pt>
                <c:pt idx="766" formatCode="General">
                  <c:v>18311.353475793472</c:v>
                </c:pt>
                <c:pt idx="767" formatCode="General">
                  <c:v>5912.5157430495638</c:v>
                </c:pt>
                <c:pt idx="768" formatCode="General">
                  <c:v>7763.3789478105755</c:v>
                </c:pt>
                <c:pt idx="769" formatCode="General">
                  <c:v>8091.0337563086923</c:v>
                </c:pt>
                <c:pt idx="770" formatCode="General">
                  <c:v>6315.2617902792208</c:v>
                </c:pt>
                <c:pt idx="771" formatCode="General">
                  <c:v>15767.259881857472</c:v>
                </c:pt>
                <c:pt idx="772" formatCode="General">
                  <c:v>9883.15307305028</c:v>
                </c:pt>
                <c:pt idx="773" formatCode="General">
                  <c:v>11203.111253869785</c:v>
                </c:pt>
                <c:pt idx="774" formatCode="General">
                  <c:v>8914.3444128211013</c:v>
                </c:pt>
                <c:pt idx="775" formatCode="General">
                  <c:v>12711.938054819151</c:v>
                </c:pt>
                <c:pt idx="776" formatCode="General">
                  <c:v>10877.628237987301</c:v>
                </c:pt>
                <c:pt idx="777" formatCode="General">
                  <c:v>15013.895833184257</c:v>
                </c:pt>
                <c:pt idx="778" formatCode="General">
                  <c:v>11110.849627644908</c:v>
                </c:pt>
                <c:pt idx="779" formatCode="General">
                  <c:v>6084.5611233076561</c:v>
                </c:pt>
                <c:pt idx="780" formatCode="General">
                  <c:v>5911.5336037454526</c:v>
                </c:pt>
                <c:pt idx="781" formatCode="General">
                  <c:v>10055.744460540585</c:v>
                </c:pt>
                <c:pt idx="782" formatCode="General">
                  <c:v>5626.103047753415</c:v>
                </c:pt>
                <c:pt idx="783" formatCode="General">
                  <c:v>9354.6104238536063</c:v>
                </c:pt>
                <c:pt idx="784" formatCode="General">
                  <c:v>19635.914421746078</c:v>
                </c:pt>
                <c:pt idx="785" formatCode="General">
                  <c:v>24481.198950176615</c:v>
                </c:pt>
                <c:pt idx="786" formatCode="General">
                  <c:v>20786.813058632128</c:v>
                </c:pt>
                <c:pt idx="787" formatCode="General">
                  <c:v>10084.225854898725</c:v>
                </c:pt>
                <c:pt idx="788" formatCode="General">
                  <c:v>13889.031684707214</c:v>
                </c:pt>
                <c:pt idx="789" formatCode="General">
                  <c:v>15991.748186801853</c:v>
                </c:pt>
                <c:pt idx="790" formatCode="General">
                  <c:v>7409.034661297308</c:v>
                </c:pt>
                <c:pt idx="791" formatCode="General">
                  <c:v>9861.4730098048894</c:v>
                </c:pt>
                <c:pt idx="792" formatCode="General">
                  <c:v>8557.139963586631</c:v>
                </c:pt>
                <c:pt idx="793" formatCode="General">
                  <c:v>9246.3413797389676</c:v>
                </c:pt>
                <c:pt idx="794" formatCode="General">
                  <c:v>12723.102502481142</c:v>
                </c:pt>
                <c:pt idx="795" formatCode="General">
                  <c:v>9544.7538708346783</c:v>
                </c:pt>
                <c:pt idx="796" formatCode="General">
                  <c:v>7451.1852549793985</c:v>
                </c:pt>
                <c:pt idx="797" formatCode="General">
                  <c:v>9933.7403892691545</c:v>
                </c:pt>
                <c:pt idx="798" formatCode="General">
                  <c:v>9140.4033763850966</c:v>
                </c:pt>
                <c:pt idx="799" formatCode="General">
                  <c:v>19016.239561817496</c:v>
                </c:pt>
                <c:pt idx="800" formatCode="General">
                  <c:v>10063.443018504136</c:v>
                </c:pt>
                <c:pt idx="801" formatCode="General">
                  <c:v>15525.601895561676</c:v>
                </c:pt>
                <c:pt idx="802" formatCode="General">
                  <c:v>21857.907684682417</c:v>
                </c:pt>
                <c:pt idx="803" formatCode="General">
                  <c:v>7772.7651157935306</c:v>
                </c:pt>
                <c:pt idx="804" formatCode="General">
                  <c:v>13133.56598493948</c:v>
                </c:pt>
                <c:pt idx="805" formatCode="General">
                  <c:v>7810.8093035348029</c:v>
                </c:pt>
                <c:pt idx="806" formatCode="General">
                  <c:v>13454.18070226071</c:v>
                </c:pt>
                <c:pt idx="807" formatCode="General">
                  <c:v>24033.522718605444</c:v>
                </c:pt>
                <c:pt idx="808" formatCode="General">
                  <c:v>6128.485968981413</c:v>
                </c:pt>
                <c:pt idx="809" formatCode="General">
                  <c:v>12507.17445525187</c:v>
                </c:pt>
                <c:pt idx="810" formatCode="General">
                  <c:v>11352.903872067945</c:v>
                </c:pt>
                <c:pt idx="811" formatCode="General">
                  <c:v>7430.182498227914</c:v>
                </c:pt>
                <c:pt idx="812" formatCode="General">
                  <c:v>8405.7941539407657</c:v>
                </c:pt>
                <c:pt idx="813" formatCode="General">
                  <c:v>12596.90885232202</c:v>
                </c:pt>
                <c:pt idx="814" formatCode="General">
                  <c:v>8678.8800163800479</c:v>
                </c:pt>
                <c:pt idx="815" formatCode="General">
                  <c:v>11917.206750498144</c:v>
                </c:pt>
                <c:pt idx="816" formatCode="General">
                  <c:v>11955.719532849836</c:v>
                </c:pt>
                <c:pt idx="817" formatCode="General">
                  <c:v>17739.94443760299</c:v>
                </c:pt>
                <c:pt idx="818" formatCode="General">
                  <c:v>7618.3081110228841</c:v>
                </c:pt>
                <c:pt idx="819" formatCode="General">
                  <c:v>9379.5533621635932</c:v>
                </c:pt>
                <c:pt idx="820" formatCode="General">
                  <c:v>9397.8977647092306</c:v>
                </c:pt>
                <c:pt idx="821" formatCode="General">
                  <c:v>13186.812280431877</c:v>
                </c:pt>
                <c:pt idx="822" formatCode="General">
                  <c:v>7882.656536073986</c:v>
                </c:pt>
                <c:pt idx="823" formatCode="General">
                  <c:v>13594.272391341943</c:v>
                </c:pt>
                <c:pt idx="824" formatCode="General">
                  <c:v>16050.360923264428</c:v>
                </c:pt>
                <c:pt idx="825" formatCode="General">
                  <c:v>20308.447669736124</c:v>
                </c:pt>
                <c:pt idx="826" formatCode="General">
                  <c:v>8973.9184156084593</c:v>
                </c:pt>
                <c:pt idx="827" formatCode="General">
                  <c:v>1850.0310068881336</c:v>
                </c:pt>
                <c:pt idx="828" formatCode="General">
                  <c:v>13499.571324122251</c:v>
                </c:pt>
                <c:pt idx="829" formatCode="General">
                  <c:v>12976.792043076655</c:v>
                </c:pt>
                <c:pt idx="830" formatCode="General">
                  <c:v>13294.848378976707</c:v>
                </c:pt>
                <c:pt idx="831" formatCode="General">
                  <c:v>9432.7149769664793</c:v>
                </c:pt>
                <c:pt idx="832" formatCode="General">
                  <c:v>9076.4865631937901</c:v>
                </c:pt>
                <c:pt idx="833" formatCode="General">
                  <c:v>15669.547734410546</c:v>
                </c:pt>
                <c:pt idx="834" formatCode="General">
                  <c:v>9044.9028670125299</c:v>
                </c:pt>
                <c:pt idx="835" formatCode="General">
                  <c:v>9443.305661451268</c:v>
                </c:pt>
                <c:pt idx="836" formatCode="General">
                  <c:v>7931.2602869434722</c:v>
                </c:pt>
                <c:pt idx="837" formatCode="General">
                  <c:v>12193.233808551086</c:v>
                </c:pt>
                <c:pt idx="838" formatCode="General">
                  <c:v>10719.493547509595</c:v>
                </c:pt>
                <c:pt idx="839" formatCode="General">
                  <c:v>10311.754152683749</c:v>
                </c:pt>
                <c:pt idx="840" formatCode="General">
                  <c:v>11766.362986805045</c:v>
                </c:pt>
                <c:pt idx="841" formatCode="General">
                  <c:v>11219.063048744676</c:v>
                </c:pt>
                <c:pt idx="842" formatCode="General">
                  <c:v>8394.6543174916678</c:v>
                </c:pt>
                <c:pt idx="843" formatCode="General">
                  <c:v>13513.28283057465</c:v>
                </c:pt>
                <c:pt idx="844" formatCode="General">
                  <c:v>8044.3345420116857</c:v>
                </c:pt>
                <c:pt idx="845" formatCode="General">
                  <c:v>11307.954651857233</c:v>
                </c:pt>
                <c:pt idx="846" formatCode="General">
                  <c:v>13680.994606695862</c:v>
                </c:pt>
                <c:pt idx="847" formatCode="General">
                  <c:v>9580.8972393404438</c:v>
                </c:pt>
                <c:pt idx="848" formatCode="General">
                  <c:v>7090.3255861411108</c:v>
                </c:pt>
                <c:pt idx="849" formatCode="General">
                  <c:v>10701.132479192996</c:v>
                </c:pt>
                <c:pt idx="850" formatCode="General">
                  <c:v>12377.40290909953</c:v>
                </c:pt>
                <c:pt idx="851" formatCode="General">
                  <c:v>12892.491580251137</c:v>
                </c:pt>
                <c:pt idx="852" formatCode="General">
                  <c:v>11957.677759355653</c:v>
                </c:pt>
                <c:pt idx="853" formatCode="General">
                  <c:v>10867.949494231472</c:v>
                </c:pt>
                <c:pt idx="854" formatCode="General">
                  <c:v>13057.811977313908</c:v>
                </c:pt>
                <c:pt idx="855" formatCode="General">
                  <c:v>7031.4802775875669</c:v>
                </c:pt>
                <c:pt idx="856" formatCode="General">
                  <c:v>6739.5043045775401</c:v>
                </c:pt>
                <c:pt idx="857" formatCode="General">
                  <c:v>13352.504489140856</c:v>
                </c:pt>
                <c:pt idx="858" formatCode="General">
                  <c:v>6144.4082280662078</c:v>
                </c:pt>
                <c:pt idx="859" formatCode="General">
                  <c:v>9433.5690432611045</c:v>
                </c:pt>
                <c:pt idx="860" formatCode="General">
                  <c:v>15229.085973365763</c:v>
                </c:pt>
                <c:pt idx="861" formatCode="General">
                  <c:v>11780.148406747296</c:v>
                </c:pt>
                <c:pt idx="862" formatCode="General">
                  <c:v>9478.1227421551121</c:v>
                </c:pt>
                <c:pt idx="863" formatCode="General">
                  <c:v>10154.370829210431</c:v>
                </c:pt>
                <c:pt idx="864" formatCode="General">
                  <c:v>10296.667598992291</c:v>
                </c:pt>
                <c:pt idx="865" formatCode="General">
                  <c:v>10621.242728836511</c:v>
                </c:pt>
                <c:pt idx="866" formatCode="General">
                  <c:v>16298.402594014991</c:v>
                </c:pt>
                <c:pt idx="867" formatCode="General">
                  <c:v>8334.8586484631323</c:v>
                </c:pt>
                <c:pt idx="868" formatCode="General">
                  <c:v>9434.8446198332003</c:v>
                </c:pt>
                <c:pt idx="869" formatCode="General">
                  <c:v>12058.272751490218</c:v>
                </c:pt>
                <c:pt idx="870" formatCode="General">
                  <c:v>13715.125409473889</c:v>
                </c:pt>
                <c:pt idx="871" formatCode="General">
                  <c:v>17738.580054799513</c:v>
                </c:pt>
                <c:pt idx="872" formatCode="General">
                  <c:v>19748.489772500317</c:v>
                </c:pt>
                <c:pt idx="873" formatCode="General">
                  <c:v>6181.9443672373527</c:v>
                </c:pt>
                <c:pt idx="874" formatCode="General">
                  <c:v>9226.2156618764784</c:v>
                </c:pt>
                <c:pt idx="875" formatCode="General">
                  <c:v>19697.089051615229</c:v>
                </c:pt>
                <c:pt idx="876" formatCode="General">
                  <c:v>15057.4700089779</c:v>
                </c:pt>
                <c:pt idx="877" formatCode="General">
                  <c:v>11774.088103606558</c:v>
                </c:pt>
                <c:pt idx="878" formatCode="General">
                  <c:v>7891.5869029278965</c:v>
                </c:pt>
                <c:pt idx="879" formatCode="General">
                  <c:v>14887.504573408458</c:v>
                </c:pt>
                <c:pt idx="880" formatCode="General">
                  <c:v>14871.338334390117</c:v>
                </c:pt>
                <c:pt idx="881" formatCode="General">
                  <c:v>8624.1382005269261</c:v>
                </c:pt>
                <c:pt idx="882" formatCode="General">
                  <c:v>5254.7519469461822</c:v>
                </c:pt>
                <c:pt idx="883" formatCode="General">
                  <c:v>6399.0575379926649</c:v>
                </c:pt>
                <c:pt idx="884" formatCode="General">
                  <c:v>9048.2612195021593</c:v>
                </c:pt>
                <c:pt idx="885" formatCode="General">
                  <c:v>8742.5274843607531</c:v>
                </c:pt>
                <c:pt idx="886" formatCode="General">
                  <c:v>10349.737667678291</c:v>
                </c:pt>
                <c:pt idx="887" formatCode="General">
                  <c:v>12747.741306173808</c:v>
                </c:pt>
                <c:pt idx="888" formatCode="General">
                  <c:v>10856.281715723144</c:v>
                </c:pt>
                <c:pt idx="889" formatCode="General">
                  <c:v>14933.738857736947</c:v>
                </c:pt>
                <c:pt idx="890" formatCode="General">
                  <c:v>9288.8624761578249</c:v>
                </c:pt>
                <c:pt idx="891" formatCode="General">
                  <c:v>3490.4802163353961</c:v>
                </c:pt>
                <c:pt idx="892" formatCode="General">
                  <c:v>15272.000640044196</c:v>
                </c:pt>
                <c:pt idx="893" formatCode="General">
                  <c:v>14837.554086610447</c:v>
                </c:pt>
                <c:pt idx="894" formatCode="General">
                  <c:v>9520.2116724018688</c:v>
                </c:pt>
                <c:pt idx="895" formatCode="General">
                  <c:v>12103.672653762198</c:v>
                </c:pt>
                <c:pt idx="896" formatCode="General">
                  <c:v>13398.198015612774</c:v>
                </c:pt>
                <c:pt idx="897" formatCode="General">
                  <c:v>20431.097092325326</c:v>
                </c:pt>
                <c:pt idx="898" formatCode="General">
                  <c:v>13339.145285787332</c:v>
                </c:pt>
                <c:pt idx="899" formatCode="General">
                  <c:v>11947.395199110177</c:v>
                </c:pt>
                <c:pt idx="900" formatCode="General">
                  <c:v>16028.265266796625</c:v>
                </c:pt>
                <c:pt idx="901" formatCode="General">
                  <c:v>14496.378243306628</c:v>
                </c:pt>
                <c:pt idx="902" formatCode="General">
                  <c:v>8562.1844065077785</c:v>
                </c:pt>
                <c:pt idx="903" formatCode="General">
                  <c:v>9052.9629291684341</c:v>
                </c:pt>
                <c:pt idx="904" formatCode="General">
                  <c:v>13435.11657957794</c:v>
                </c:pt>
                <c:pt idx="905" formatCode="General">
                  <c:v>12322.42218305282</c:v>
                </c:pt>
                <c:pt idx="906" formatCode="General">
                  <c:v>10022.24722579413</c:v>
                </c:pt>
                <c:pt idx="907" formatCode="General">
                  <c:v>21093.91848783784</c:v>
                </c:pt>
                <c:pt idx="908" formatCode="General">
                  <c:v>12044.962459038812</c:v>
                </c:pt>
                <c:pt idx="909" formatCode="General">
                  <c:v>15309.706253578084</c:v>
                </c:pt>
                <c:pt idx="910" formatCode="General">
                  <c:v>8963.187590047366</c:v>
                </c:pt>
                <c:pt idx="911" formatCode="General">
                  <c:v>13215.684661006058</c:v>
                </c:pt>
                <c:pt idx="912" formatCode="General">
                  <c:v>6291.3549060092209</c:v>
                </c:pt>
                <c:pt idx="913" formatCode="General">
                  <c:v>8953.4473201262172</c:v>
                </c:pt>
                <c:pt idx="914" formatCode="General">
                  <c:v>9965.8358277736043</c:v>
                </c:pt>
                <c:pt idx="915" formatCode="General">
                  <c:v>12628.815417535907</c:v>
                </c:pt>
                <c:pt idx="916" formatCode="General">
                  <c:v>10314.18545917843</c:v>
                </c:pt>
                <c:pt idx="917" formatCode="General">
                  <c:v>8790.0733084624953</c:v>
                </c:pt>
                <c:pt idx="918" formatCode="General">
                  <c:v>18259.147707280928</c:v>
                </c:pt>
                <c:pt idx="919" formatCode="General">
                  <c:v>10225.174437409774</c:v>
                </c:pt>
                <c:pt idx="920" formatCode="General">
                  <c:v>10799.047126334863</c:v>
                </c:pt>
                <c:pt idx="921" formatCode="General">
                  <c:v>9651.2150596488336</c:v>
                </c:pt>
                <c:pt idx="922" formatCode="General">
                  <c:v>9940.0934930318144</c:v>
                </c:pt>
                <c:pt idx="923" formatCode="General">
                  <c:v>8274.521745390035</c:v>
                </c:pt>
                <c:pt idx="924" formatCode="General">
                  <c:v>12804.644205437575</c:v>
                </c:pt>
                <c:pt idx="925" formatCode="General">
                  <c:v>9743.6383160403057</c:v>
                </c:pt>
                <c:pt idx="926" formatCode="General">
                  <c:v>8712.4871308388065</c:v>
                </c:pt>
                <c:pt idx="927" formatCode="General">
                  <c:v>3987.171759494975</c:v>
                </c:pt>
                <c:pt idx="928" formatCode="General">
                  <c:v>10793.277913547887</c:v>
                </c:pt>
                <c:pt idx="929" formatCode="General">
                  <c:v>12877.745554738567</c:v>
                </c:pt>
                <c:pt idx="930" formatCode="General">
                  <c:v>7588.8299851087213</c:v>
                </c:pt>
                <c:pt idx="931" formatCode="General">
                  <c:v>6470.6262010592654</c:v>
                </c:pt>
                <c:pt idx="932" formatCode="General">
                  <c:v>14883.6394289372</c:v>
                </c:pt>
                <c:pt idx="933" formatCode="General">
                  <c:v>18188.284902895488</c:v>
                </c:pt>
                <c:pt idx="934" formatCode="General">
                  <c:v>7373.9265336533608</c:v>
                </c:pt>
                <c:pt idx="935" formatCode="General">
                  <c:v>16183.978395431468</c:v>
                </c:pt>
                <c:pt idx="936" formatCode="General">
                  <c:v>17441.415707133649</c:v>
                </c:pt>
                <c:pt idx="937" formatCode="General">
                  <c:v>9974.5770902463519</c:v>
                </c:pt>
                <c:pt idx="938" formatCode="General">
                  <c:v>6622.2875914900287</c:v>
                </c:pt>
                <c:pt idx="939" formatCode="General">
                  <c:v>9139.6973491333574</c:v>
                </c:pt>
                <c:pt idx="940" formatCode="General">
                  <c:v>12389.948084213926</c:v>
                </c:pt>
                <c:pt idx="941" formatCode="General">
                  <c:v>12975.021008903575</c:v>
                </c:pt>
                <c:pt idx="942" formatCode="General">
                  <c:v>11318.936550377868</c:v>
                </c:pt>
                <c:pt idx="943" formatCode="General">
                  <c:v>11261.223889233323</c:v>
                </c:pt>
                <c:pt idx="944" formatCode="General">
                  <c:v>9288.2130202021581</c:v>
                </c:pt>
                <c:pt idx="945" formatCode="General">
                  <c:v>11254.807364369637</c:v>
                </c:pt>
                <c:pt idx="946" formatCode="General">
                  <c:v>8506.591159100084</c:v>
                </c:pt>
                <c:pt idx="947" formatCode="General">
                  <c:v>17497.112277960237</c:v>
                </c:pt>
                <c:pt idx="948" formatCode="General">
                  <c:v>15125.653165808628</c:v>
                </c:pt>
                <c:pt idx="949" formatCode="General">
                  <c:v>8629.9117575800028</c:v>
                </c:pt>
                <c:pt idx="950" formatCode="General">
                  <c:v>14449.3186496935</c:v>
                </c:pt>
                <c:pt idx="951" formatCode="General">
                  <c:v>10149.753552666349</c:v>
                </c:pt>
                <c:pt idx="952" formatCode="General">
                  <c:v>11381.278561479921</c:v>
                </c:pt>
                <c:pt idx="953" formatCode="General">
                  <c:v>16725.531926837706</c:v>
                </c:pt>
                <c:pt idx="954" formatCode="General">
                  <c:v>8241.3980140958283</c:v>
                </c:pt>
                <c:pt idx="955" formatCode="General">
                  <c:v>10426.530018582023</c:v>
                </c:pt>
                <c:pt idx="956" formatCode="General">
                  <c:v>11783.566282809756</c:v>
                </c:pt>
                <c:pt idx="957" formatCode="General">
                  <c:v>9059.8619012791805</c:v>
                </c:pt>
                <c:pt idx="958" formatCode="General">
                  <c:v>13396.328091692485</c:v>
                </c:pt>
                <c:pt idx="959" formatCode="General">
                  <c:v>15768.202468145801</c:v>
                </c:pt>
                <c:pt idx="960" formatCode="General">
                  <c:v>10716.329198267737</c:v>
                </c:pt>
                <c:pt idx="961" formatCode="General">
                  <c:v>7332.0219997804979</c:v>
                </c:pt>
                <c:pt idx="962" formatCode="General">
                  <c:v>12754.078735115891</c:v>
                </c:pt>
                <c:pt idx="963" formatCode="General">
                  <c:v>10072.051053512028</c:v>
                </c:pt>
                <c:pt idx="964" formatCode="General">
                  <c:v>15597.665001116726</c:v>
                </c:pt>
                <c:pt idx="965" formatCode="General">
                  <c:v>19732.762803965208</c:v>
                </c:pt>
                <c:pt idx="966" formatCode="General">
                  <c:v>4189.6794123952368</c:v>
                </c:pt>
                <c:pt idx="967" formatCode="General">
                  <c:v>11911.839949747908</c:v>
                </c:pt>
                <c:pt idx="968" formatCode="General">
                  <c:v>6986.8911309410396</c:v>
                </c:pt>
                <c:pt idx="969" formatCode="General">
                  <c:v>8513.2562919469092</c:v>
                </c:pt>
                <c:pt idx="970" formatCode="General">
                  <c:v>10311.469785530184</c:v>
                </c:pt>
                <c:pt idx="971" formatCode="General">
                  <c:v>11485.507857917803</c:v>
                </c:pt>
                <c:pt idx="972" formatCode="General">
                  <c:v>15335.212173518599</c:v>
                </c:pt>
                <c:pt idx="973" formatCode="General">
                  <c:v>9458.0092104227115</c:v>
                </c:pt>
                <c:pt idx="974" formatCode="General">
                  <c:v>12026.779897516977</c:v>
                </c:pt>
                <c:pt idx="975" formatCode="General">
                  <c:v>15353.216203903014</c:v>
                </c:pt>
                <c:pt idx="976" formatCode="General">
                  <c:v>800.52881714754585</c:v>
                </c:pt>
                <c:pt idx="977" formatCode="General">
                  <c:v>9469.8083156672983</c:v>
                </c:pt>
                <c:pt idx="978" formatCode="General">
                  <c:v>8279.7574331184987</c:v>
                </c:pt>
                <c:pt idx="979" formatCode="General">
                  <c:v>9779.3223501324737</c:v>
                </c:pt>
                <c:pt idx="980" formatCode="General">
                  <c:v>12923.989881035099</c:v>
                </c:pt>
                <c:pt idx="981" formatCode="General">
                  <c:v>9413.2037524003445</c:v>
                </c:pt>
                <c:pt idx="982" formatCode="General">
                  <c:v>10001.593126271102</c:v>
                </c:pt>
                <c:pt idx="983" formatCode="General">
                  <c:v>11489.324983956167</c:v>
                </c:pt>
                <c:pt idx="984" formatCode="General">
                  <c:v>23661.946101621412</c:v>
                </c:pt>
                <c:pt idx="985" formatCode="General">
                  <c:v>10747.842287451906</c:v>
                </c:pt>
                <c:pt idx="986" formatCode="General">
                  <c:v>7863.1256925936359</c:v>
                </c:pt>
                <c:pt idx="987" formatCode="General">
                  <c:v>13949.056924561792</c:v>
                </c:pt>
                <c:pt idx="988" formatCode="General">
                  <c:v>11323.412636816756</c:v>
                </c:pt>
                <c:pt idx="989" formatCode="General">
                  <c:v>4757.8080568330697</c:v>
                </c:pt>
                <c:pt idx="990" formatCode="General">
                  <c:v>9106.0493667384617</c:v>
                </c:pt>
                <c:pt idx="991" formatCode="General">
                  <c:v>6454.8489910279986</c:v>
                </c:pt>
                <c:pt idx="992" formatCode="General">
                  <c:v>18635.709620884827</c:v>
                </c:pt>
                <c:pt idx="993" formatCode="General">
                  <c:v>7358.8878135200175</c:v>
                </c:pt>
                <c:pt idx="994" formatCode="General">
                  <c:v>7880.8164083324809</c:v>
                </c:pt>
                <c:pt idx="995" formatCode="General">
                  <c:v>17272.332545412472</c:v>
                </c:pt>
                <c:pt idx="996" formatCode="General">
                  <c:v>17898.974407054491</c:v>
                </c:pt>
                <c:pt idx="997" formatCode="General">
                  <c:v>8390.6749266505121</c:v>
                </c:pt>
                <c:pt idx="998" formatCode="General">
                  <c:v>15532.790265393794</c:v>
                </c:pt>
                <c:pt idx="999" formatCode="General">
                  <c:v>6958.2171479884728</c:v>
                </c:pt>
                <c:pt idx="1000" formatCode="General">
                  <c:v>12138.329400396711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9C-4AE7-AC14-3C84A9149053}"/>
            </c:ext>
          </c:extLst>
        </c:ser>
        <c:ser>
          <c:idx val="4"/>
          <c:order val="4"/>
          <c:tx>
            <c:v>pem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Parameter!$M$125:$M$1125</c:f>
              <c:numCache>
                <c:formatCode>General</c:formatCode>
                <c:ptCount val="1001"/>
                <c:pt idx="0">
                  <c:v>0.37167076195750703</c:v>
                </c:pt>
                <c:pt idx="1">
                  <c:v>0.18937014258859164</c:v>
                </c:pt>
                <c:pt idx="2">
                  <c:v>-0.17479962073678856</c:v>
                </c:pt>
                <c:pt idx="3">
                  <c:v>0.48213400910394888</c:v>
                </c:pt>
                <c:pt idx="4">
                  <c:v>7.7573179284561311E-2</c:v>
                </c:pt>
                <c:pt idx="5">
                  <c:v>-0.1154554266138168</c:v>
                </c:pt>
                <c:pt idx="6">
                  <c:v>0.38154132153541165</c:v>
                </c:pt>
                <c:pt idx="7">
                  <c:v>0.57304540298988871</c:v>
                </c:pt>
                <c:pt idx="8">
                  <c:v>0.12230368552884729</c:v>
                </c:pt>
                <c:pt idx="9">
                  <c:v>0.1496407151460708</c:v>
                </c:pt>
                <c:pt idx="10">
                  <c:v>0.14391501168186116</c:v>
                </c:pt>
                <c:pt idx="11">
                  <c:v>0.28014077409281368</c:v>
                </c:pt>
                <c:pt idx="12">
                  <c:v>0.50003311139374851</c:v>
                </c:pt>
                <c:pt idx="13">
                  <c:v>0.1150862095703149</c:v>
                </c:pt>
                <c:pt idx="14">
                  <c:v>1.2066862497175486</c:v>
                </c:pt>
                <c:pt idx="15">
                  <c:v>0.39729205091710063</c:v>
                </c:pt>
                <c:pt idx="16">
                  <c:v>-5.593448396312195E-2</c:v>
                </c:pt>
                <c:pt idx="17">
                  <c:v>0.14825124534885248</c:v>
                </c:pt>
                <c:pt idx="18">
                  <c:v>0.532464920729812</c:v>
                </c:pt>
                <c:pt idx="19">
                  <c:v>0.50496519896356817</c:v>
                </c:pt>
                <c:pt idx="20">
                  <c:v>0.47210975616496309</c:v>
                </c:pt>
                <c:pt idx="21">
                  <c:v>0.51243070271568913</c:v>
                </c:pt>
                <c:pt idx="22">
                  <c:v>0.17354765246268355</c:v>
                </c:pt>
                <c:pt idx="23">
                  <c:v>0.89303530901095762</c:v>
                </c:pt>
                <c:pt idx="24">
                  <c:v>0.2629208244901502</c:v>
                </c:pt>
                <c:pt idx="25">
                  <c:v>0.87618348498229426</c:v>
                </c:pt>
                <c:pt idx="26">
                  <c:v>0.19932860714304734</c:v>
                </c:pt>
                <c:pt idx="27">
                  <c:v>0.20731375235281146</c:v>
                </c:pt>
                <c:pt idx="28">
                  <c:v>0.43275635109209509</c:v>
                </c:pt>
                <c:pt idx="29">
                  <c:v>0.70695725855080838</c:v>
                </c:pt>
                <c:pt idx="30">
                  <c:v>0.52092274649464831</c:v>
                </c:pt>
                <c:pt idx="31">
                  <c:v>0.49645179106950954</c:v>
                </c:pt>
                <c:pt idx="32">
                  <c:v>0.7775933648185418</c:v>
                </c:pt>
                <c:pt idx="33">
                  <c:v>0.36502533239749291</c:v>
                </c:pt>
                <c:pt idx="34">
                  <c:v>0.7164682552086642</c:v>
                </c:pt>
                <c:pt idx="35">
                  <c:v>0.6511669390169581</c:v>
                </c:pt>
                <c:pt idx="36">
                  <c:v>0.17773672818746644</c:v>
                </c:pt>
                <c:pt idx="37">
                  <c:v>0.59737766305838613</c:v>
                </c:pt>
                <c:pt idx="38">
                  <c:v>0.5745688039116712</c:v>
                </c:pt>
                <c:pt idx="39">
                  <c:v>0.22818360721903042</c:v>
                </c:pt>
                <c:pt idx="40">
                  <c:v>0.37573897936876111</c:v>
                </c:pt>
                <c:pt idx="41">
                  <c:v>0.4192451424424205</c:v>
                </c:pt>
                <c:pt idx="42">
                  <c:v>0.48136883134400499</c:v>
                </c:pt>
                <c:pt idx="43">
                  <c:v>0.52296383435698135</c:v>
                </c:pt>
                <c:pt idx="44">
                  <c:v>0.54987299644507304</c:v>
                </c:pt>
                <c:pt idx="45">
                  <c:v>0.77923548009063137</c:v>
                </c:pt>
                <c:pt idx="46">
                  <c:v>0.20059091937696782</c:v>
                </c:pt>
                <c:pt idx="47">
                  <c:v>0.91444187321513837</c:v>
                </c:pt>
                <c:pt idx="48">
                  <c:v>0.44036555633350483</c:v>
                </c:pt>
                <c:pt idx="49">
                  <c:v>0.22302646974890195</c:v>
                </c:pt>
                <c:pt idx="50">
                  <c:v>0.4119173067440669</c:v>
                </c:pt>
                <c:pt idx="51">
                  <c:v>0.43447352209927592</c:v>
                </c:pt>
                <c:pt idx="52">
                  <c:v>0.17032685939691117</c:v>
                </c:pt>
                <c:pt idx="53">
                  <c:v>0.80885381119750488</c:v>
                </c:pt>
                <c:pt idx="54">
                  <c:v>0.18091459697943979</c:v>
                </c:pt>
                <c:pt idx="55">
                  <c:v>0.61448472867362791</c:v>
                </c:pt>
                <c:pt idx="56">
                  <c:v>9.5947272282265184E-2</c:v>
                </c:pt>
                <c:pt idx="57">
                  <c:v>0.149592650291277</c:v>
                </c:pt>
                <c:pt idx="58">
                  <c:v>0.53068954416413128</c:v>
                </c:pt>
                <c:pt idx="59">
                  <c:v>0.65285064701346507</c:v>
                </c:pt>
                <c:pt idx="60">
                  <c:v>0.7912989922951853</c:v>
                </c:pt>
                <c:pt idx="61">
                  <c:v>0.51056479206325756</c:v>
                </c:pt>
                <c:pt idx="62">
                  <c:v>1.2205480392637229</c:v>
                </c:pt>
                <c:pt idx="63">
                  <c:v>0.36013132065771847</c:v>
                </c:pt>
                <c:pt idx="64">
                  <c:v>0.47258152470190717</c:v>
                </c:pt>
                <c:pt idx="65">
                  <c:v>0.20550605811695899</c:v>
                </c:pt>
                <c:pt idx="66">
                  <c:v>0.69156816487008632</c:v>
                </c:pt>
                <c:pt idx="67">
                  <c:v>0.36157949911289033</c:v>
                </c:pt>
                <c:pt idx="68">
                  <c:v>0.71450970623583177</c:v>
                </c:pt>
                <c:pt idx="69">
                  <c:v>0.11540445823552714</c:v>
                </c:pt>
                <c:pt idx="70">
                  <c:v>0.6009572007253251</c:v>
                </c:pt>
                <c:pt idx="71">
                  <c:v>2.4123283672191409E-2</c:v>
                </c:pt>
                <c:pt idx="72">
                  <c:v>0.17495678158944927</c:v>
                </c:pt>
                <c:pt idx="73">
                  <c:v>0.47733605770283694</c:v>
                </c:pt>
                <c:pt idx="74">
                  <c:v>0.37352410486752574</c:v>
                </c:pt>
                <c:pt idx="75">
                  <c:v>0.2195364850861018</c:v>
                </c:pt>
                <c:pt idx="76">
                  <c:v>0.2230820189489835</c:v>
                </c:pt>
                <c:pt idx="77">
                  <c:v>0.60018871906733096</c:v>
                </c:pt>
                <c:pt idx="78">
                  <c:v>0.24377840701327846</c:v>
                </c:pt>
                <c:pt idx="79">
                  <c:v>0.55880494573107475</c:v>
                </c:pt>
                <c:pt idx="80">
                  <c:v>0.5557838602845242</c:v>
                </c:pt>
                <c:pt idx="81">
                  <c:v>0.30684023236799429</c:v>
                </c:pt>
                <c:pt idx="82">
                  <c:v>0.49698706813049998</c:v>
                </c:pt>
                <c:pt idx="83">
                  <c:v>0.56033139990511382</c:v>
                </c:pt>
                <c:pt idx="84">
                  <c:v>0.76205068308967772</c:v>
                </c:pt>
                <c:pt idx="85">
                  <c:v>0.19111118937596983</c:v>
                </c:pt>
                <c:pt idx="86">
                  <c:v>0.48931288194876688</c:v>
                </c:pt>
                <c:pt idx="87">
                  <c:v>0.43654620567863156</c:v>
                </c:pt>
                <c:pt idx="88">
                  <c:v>0.3942770559094948</c:v>
                </c:pt>
                <c:pt idx="89">
                  <c:v>0.50186073712913959</c:v>
                </c:pt>
                <c:pt idx="90">
                  <c:v>0.434622758485389</c:v>
                </c:pt>
                <c:pt idx="91">
                  <c:v>0.28641040653161109</c:v>
                </c:pt>
                <c:pt idx="92">
                  <c:v>0.24568827428942575</c:v>
                </c:pt>
                <c:pt idx="93">
                  <c:v>1.0149823338142072E-2</c:v>
                </c:pt>
                <c:pt idx="94">
                  <c:v>0.43155368594898547</c:v>
                </c:pt>
                <c:pt idx="95">
                  <c:v>0.60359674331997504</c:v>
                </c:pt>
                <c:pt idx="96">
                  <c:v>0.19396222871045521</c:v>
                </c:pt>
                <c:pt idx="97">
                  <c:v>0.51037050042448251</c:v>
                </c:pt>
                <c:pt idx="98">
                  <c:v>0.37816726402407008</c:v>
                </c:pt>
                <c:pt idx="99">
                  <c:v>0.37341281962378003</c:v>
                </c:pt>
                <c:pt idx="100">
                  <c:v>0.46590563392272688</c:v>
                </c:pt>
                <c:pt idx="101">
                  <c:v>0.1432694704889258</c:v>
                </c:pt>
                <c:pt idx="102">
                  <c:v>0.29810187717395431</c:v>
                </c:pt>
                <c:pt idx="103">
                  <c:v>0.31430908667691049</c:v>
                </c:pt>
                <c:pt idx="104">
                  <c:v>0.10321352650841731</c:v>
                </c:pt>
                <c:pt idx="105">
                  <c:v>5.6190219418354448E-2</c:v>
                </c:pt>
                <c:pt idx="106">
                  <c:v>0.32587312698668891</c:v>
                </c:pt>
                <c:pt idx="107">
                  <c:v>0.25454050016045005</c:v>
                </c:pt>
                <c:pt idx="108">
                  <c:v>0.3357382004153332</c:v>
                </c:pt>
                <c:pt idx="109">
                  <c:v>0.44477275672219052</c:v>
                </c:pt>
                <c:pt idx="110">
                  <c:v>0.29951375641230638</c:v>
                </c:pt>
                <c:pt idx="111">
                  <c:v>0.49028693017676739</c:v>
                </c:pt>
                <c:pt idx="112">
                  <c:v>0.24677452111392695</c:v>
                </c:pt>
                <c:pt idx="113">
                  <c:v>0.60611078526620554</c:v>
                </c:pt>
                <c:pt idx="114">
                  <c:v>0.37477532755601761</c:v>
                </c:pt>
                <c:pt idx="115">
                  <c:v>0.17667750783957281</c:v>
                </c:pt>
                <c:pt idx="116">
                  <c:v>0.26873846992476202</c:v>
                </c:pt>
                <c:pt idx="117">
                  <c:v>1.4707326052474183</c:v>
                </c:pt>
                <c:pt idx="118">
                  <c:v>0.26649272055943374</c:v>
                </c:pt>
                <c:pt idx="119">
                  <c:v>-2.6719132084228603E-2</c:v>
                </c:pt>
                <c:pt idx="120">
                  <c:v>0.32338815810916244</c:v>
                </c:pt>
                <c:pt idx="121">
                  <c:v>0.24256283825019587</c:v>
                </c:pt>
                <c:pt idx="122">
                  <c:v>0.52553279501564476</c:v>
                </c:pt>
                <c:pt idx="123">
                  <c:v>0.29332695515390617</c:v>
                </c:pt>
                <c:pt idx="124">
                  <c:v>0.40443154251193913</c:v>
                </c:pt>
                <c:pt idx="125">
                  <c:v>0.66582180729461893</c:v>
                </c:pt>
                <c:pt idx="126">
                  <c:v>0.6916938966735281</c:v>
                </c:pt>
                <c:pt idx="127">
                  <c:v>0.18943972466959735</c:v>
                </c:pt>
                <c:pt idx="128">
                  <c:v>0.14806912525609062</c:v>
                </c:pt>
                <c:pt idx="129">
                  <c:v>0.34876174294459705</c:v>
                </c:pt>
                <c:pt idx="130">
                  <c:v>0.7748497510186787</c:v>
                </c:pt>
                <c:pt idx="131">
                  <c:v>0.35957847462175052</c:v>
                </c:pt>
                <c:pt idx="132">
                  <c:v>0.27429142808814211</c:v>
                </c:pt>
                <c:pt idx="133">
                  <c:v>0.34964647637725599</c:v>
                </c:pt>
                <c:pt idx="134">
                  <c:v>0.13737697384634329</c:v>
                </c:pt>
                <c:pt idx="135">
                  <c:v>0.33529433258140851</c:v>
                </c:pt>
                <c:pt idx="136">
                  <c:v>1.0783846522032574</c:v>
                </c:pt>
                <c:pt idx="137">
                  <c:v>0.34155467493166047</c:v>
                </c:pt>
                <c:pt idx="138">
                  <c:v>0.46697387094078824</c:v>
                </c:pt>
                <c:pt idx="139">
                  <c:v>0.21564617065383707</c:v>
                </c:pt>
                <c:pt idx="140">
                  <c:v>0.4629095968527599</c:v>
                </c:pt>
                <c:pt idx="141">
                  <c:v>0.42030911632978341</c:v>
                </c:pt>
                <c:pt idx="142">
                  <c:v>0.60959209138729342</c:v>
                </c:pt>
                <c:pt idx="143">
                  <c:v>0.79327140340749946</c:v>
                </c:pt>
                <c:pt idx="144">
                  <c:v>0.48678874896746449</c:v>
                </c:pt>
                <c:pt idx="145">
                  <c:v>0.16961227982146054</c:v>
                </c:pt>
                <c:pt idx="146">
                  <c:v>0.40026241717595523</c:v>
                </c:pt>
                <c:pt idx="147">
                  <c:v>0.36427373077254321</c:v>
                </c:pt>
                <c:pt idx="148">
                  <c:v>1.2501319639511577</c:v>
                </c:pt>
                <c:pt idx="149">
                  <c:v>0.64425523348881697</c:v>
                </c:pt>
                <c:pt idx="150">
                  <c:v>0.74144563128002983</c:v>
                </c:pt>
                <c:pt idx="151">
                  <c:v>0.40472774778660026</c:v>
                </c:pt>
                <c:pt idx="152">
                  <c:v>0.62664440976321201</c:v>
                </c:pt>
                <c:pt idx="153">
                  <c:v>0.13282872123868295</c:v>
                </c:pt>
                <c:pt idx="154">
                  <c:v>-0.12658412722413903</c:v>
                </c:pt>
                <c:pt idx="155">
                  <c:v>0.25383296072121009</c:v>
                </c:pt>
                <c:pt idx="156">
                  <c:v>0.66918611502050274</c:v>
                </c:pt>
                <c:pt idx="157">
                  <c:v>0.9346585616108023</c:v>
                </c:pt>
                <c:pt idx="158">
                  <c:v>0.25145709747722544</c:v>
                </c:pt>
                <c:pt idx="159">
                  <c:v>0.82121334490338949</c:v>
                </c:pt>
                <c:pt idx="160">
                  <c:v>-4.3530490862791815E-2</c:v>
                </c:pt>
                <c:pt idx="161">
                  <c:v>0.2651520993351556</c:v>
                </c:pt>
                <c:pt idx="162">
                  <c:v>0.3542653542126093</c:v>
                </c:pt>
                <c:pt idx="163">
                  <c:v>0.45179777542461252</c:v>
                </c:pt>
                <c:pt idx="164">
                  <c:v>0.31922103114729894</c:v>
                </c:pt>
                <c:pt idx="165">
                  <c:v>0.66266912513941967</c:v>
                </c:pt>
                <c:pt idx="166">
                  <c:v>0.17553736327184211</c:v>
                </c:pt>
                <c:pt idx="167">
                  <c:v>0.32749302558162707</c:v>
                </c:pt>
                <c:pt idx="168">
                  <c:v>1.1422450949219063</c:v>
                </c:pt>
                <c:pt idx="169">
                  <c:v>0.41135676008030431</c:v>
                </c:pt>
                <c:pt idx="170">
                  <c:v>0.13280107621147041</c:v>
                </c:pt>
                <c:pt idx="171">
                  <c:v>0.49124164273582527</c:v>
                </c:pt>
                <c:pt idx="172">
                  <c:v>0.12188471003551293</c:v>
                </c:pt>
                <c:pt idx="173">
                  <c:v>0.17502945034966211</c:v>
                </c:pt>
                <c:pt idx="174">
                  <c:v>-2.5541038297505314E-2</c:v>
                </c:pt>
                <c:pt idx="175">
                  <c:v>0.49996662012227022</c:v>
                </c:pt>
                <c:pt idx="176">
                  <c:v>0.43210139247267321</c:v>
                </c:pt>
                <c:pt idx="177">
                  <c:v>2.623078139143864E-2</c:v>
                </c:pt>
                <c:pt idx="178">
                  <c:v>0.63143014876527703</c:v>
                </c:pt>
                <c:pt idx="179">
                  <c:v>0.54907784261397541</c:v>
                </c:pt>
                <c:pt idx="180">
                  <c:v>0.2177867356534029</c:v>
                </c:pt>
                <c:pt idx="181">
                  <c:v>5.4620298754408436E-2</c:v>
                </c:pt>
                <c:pt idx="182">
                  <c:v>0.94651275366105037</c:v>
                </c:pt>
                <c:pt idx="183">
                  <c:v>0.79599491694561197</c:v>
                </c:pt>
                <c:pt idx="184">
                  <c:v>0.26977047010668631</c:v>
                </c:pt>
                <c:pt idx="185">
                  <c:v>0.47755713254594112</c:v>
                </c:pt>
                <c:pt idx="186">
                  <c:v>0.37923380068482304</c:v>
                </c:pt>
                <c:pt idx="187">
                  <c:v>0.29458783393674493</c:v>
                </c:pt>
                <c:pt idx="188">
                  <c:v>0.38195572153511848</c:v>
                </c:pt>
                <c:pt idx="189">
                  <c:v>0.36751689207274163</c:v>
                </c:pt>
                <c:pt idx="190">
                  <c:v>0.85346393756683836</c:v>
                </c:pt>
                <c:pt idx="191">
                  <c:v>0.52547656135301701</c:v>
                </c:pt>
                <c:pt idx="192">
                  <c:v>0.12824079970990154</c:v>
                </c:pt>
                <c:pt idx="193">
                  <c:v>0.37302892988801539</c:v>
                </c:pt>
                <c:pt idx="194">
                  <c:v>0.40105485520096074</c:v>
                </c:pt>
                <c:pt idx="195">
                  <c:v>-0.17207728955904256</c:v>
                </c:pt>
                <c:pt idx="196">
                  <c:v>0.2085093964808522</c:v>
                </c:pt>
                <c:pt idx="197">
                  <c:v>0.5077822280980413</c:v>
                </c:pt>
                <c:pt idx="198">
                  <c:v>0.23686286567105241</c:v>
                </c:pt>
                <c:pt idx="199">
                  <c:v>0.1862611028495017</c:v>
                </c:pt>
                <c:pt idx="200">
                  <c:v>0.43627253777166874</c:v>
                </c:pt>
                <c:pt idx="201">
                  <c:v>0.21033793517433796</c:v>
                </c:pt>
                <c:pt idx="202">
                  <c:v>1.2585454469048174</c:v>
                </c:pt>
                <c:pt idx="203">
                  <c:v>0.21279252482997402</c:v>
                </c:pt>
                <c:pt idx="204">
                  <c:v>0.10807758647036647</c:v>
                </c:pt>
                <c:pt idx="205">
                  <c:v>0.44778024032411889</c:v>
                </c:pt>
                <c:pt idx="206">
                  <c:v>0.7712232463840174</c:v>
                </c:pt>
                <c:pt idx="207">
                  <c:v>0.49652015938124094</c:v>
                </c:pt>
                <c:pt idx="208">
                  <c:v>0.25241916222228156</c:v>
                </c:pt>
                <c:pt idx="209">
                  <c:v>9.0640119651418827E-2</c:v>
                </c:pt>
                <c:pt idx="210">
                  <c:v>-5.0128918119581978E-2</c:v>
                </c:pt>
                <c:pt idx="211">
                  <c:v>0.31512843395764334</c:v>
                </c:pt>
                <c:pt idx="212">
                  <c:v>0.43118288059321674</c:v>
                </c:pt>
                <c:pt idx="213">
                  <c:v>0.617412731263002</c:v>
                </c:pt>
                <c:pt idx="214">
                  <c:v>-2.3193401940903913E-2</c:v>
                </c:pt>
                <c:pt idx="215">
                  <c:v>0.21672711052168259</c:v>
                </c:pt>
                <c:pt idx="216">
                  <c:v>0.11823985085222222</c:v>
                </c:pt>
                <c:pt idx="217">
                  <c:v>0.36426618119893739</c:v>
                </c:pt>
                <c:pt idx="218">
                  <c:v>-7.1392049867377905E-2</c:v>
                </c:pt>
                <c:pt idx="219">
                  <c:v>0.16182047826986445</c:v>
                </c:pt>
                <c:pt idx="220">
                  <c:v>0.72090441736337474</c:v>
                </c:pt>
                <c:pt idx="221">
                  <c:v>0.23259645999792977</c:v>
                </c:pt>
                <c:pt idx="222">
                  <c:v>0.35312407226098119</c:v>
                </c:pt>
                <c:pt idx="223">
                  <c:v>1.2388411615547805</c:v>
                </c:pt>
                <c:pt idx="224">
                  <c:v>0.9239067149725505</c:v>
                </c:pt>
                <c:pt idx="225">
                  <c:v>0.68064053295283555</c:v>
                </c:pt>
                <c:pt idx="226">
                  <c:v>0.97133228008484807</c:v>
                </c:pt>
                <c:pt idx="227">
                  <c:v>0.43244873360076164</c:v>
                </c:pt>
                <c:pt idx="228">
                  <c:v>7.2666170067126279E-2</c:v>
                </c:pt>
                <c:pt idx="229">
                  <c:v>0.26276812791967452</c:v>
                </c:pt>
                <c:pt idx="230">
                  <c:v>0.64393733311941648</c:v>
                </c:pt>
                <c:pt idx="231">
                  <c:v>0.13479405602877836</c:v>
                </c:pt>
                <c:pt idx="232">
                  <c:v>0.23825399430267424</c:v>
                </c:pt>
                <c:pt idx="233">
                  <c:v>0.3957675456717874</c:v>
                </c:pt>
                <c:pt idx="234">
                  <c:v>0.41398877912672738</c:v>
                </c:pt>
                <c:pt idx="235">
                  <c:v>0.61689226557081789</c:v>
                </c:pt>
                <c:pt idx="236">
                  <c:v>9.345642244526442E-2</c:v>
                </c:pt>
                <c:pt idx="237">
                  <c:v>-0.19268727318949552</c:v>
                </c:pt>
                <c:pt idx="238">
                  <c:v>0.32907507025474758</c:v>
                </c:pt>
                <c:pt idx="239">
                  <c:v>0.37863876863912937</c:v>
                </c:pt>
                <c:pt idx="240">
                  <c:v>0.66399575302088276</c:v>
                </c:pt>
                <c:pt idx="241">
                  <c:v>0.35315063954441861</c:v>
                </c:pt>
                <c:pt idx="242">
                  <c:v>9.7482007275907168E-2</c:v>
                </c:pt>
                <c:pt idx="243">
                  <c:v>0.23326605439600367</c:v>
                </c:pt>
                <c:pt idx="244">
                  <c:v>0.28863529438512103</c:v>
                </c:pt>
                <c:pt idx="245">
                  <c:v>0.36104487199024593</c:v>
                </c:pt>
                <c:pt idx="246">
                  <c:v>0.34831807141808568</c:v>
                </c:pt>
                <c:pt idx="247">
                  <c:v>0.31758777918263625</c:v>
                </c:pt>
                <c:pt idx="248">
                  <c:v>0.34787025676642247</c:v>
                </c:pt>
                <c:pt idx="249">
                  <c:v>0.31198536224554574</c:v>
                </c:pt>
                <c:pt idx="250">
                  <c:v>0.44434812002055901</c:v>
                </c:pt>
                <c:pt idx="251">
                  <c:v>0.64295331864792404</c:v>
                </c:pt>
                <c:pt idx="252">
                  <c:v>0.70124697484168863</c:v>
                </c:pt>
                <c:pt idx="253">
                  <c:v>4.1996127753142209E-2</c:v>
                </c:pt>
                <c:pt idx="254">
                  <c:v>0.3193042352910973</c:v>
                </c:pt>
                <c:pt idx="255">
                  <c:v>0.65322017704924606</c:v>
                </c:pt>
                <c:pt idx="256">
                  <c:v>0.15387567427558313</c:v>
                </c:pt>
                <c:pt idx="257">
                  <c:v>0.45970939518830256</c:v>
                </c:pt>
                <c:pt idx="258">
                  <c:v>0.96406722506455989</c:v>
                </c:pt>
                <c:pt idx="259">
                  <c:v>0.3766080623577952</c:v>
                </c:pt>
                <c:pt idx="260">
                  <c:v>1.2949656896302426</c:v>
                </c:pt>
                <c:pt idx="261">
                  <c:v>0.54981722081512041</c:v>
                </c:pt>
                <c:pt idx="262">
                  <c:v>0.55507972416068063</c:v>
                </c:pt>
                <c:pt idx="263">
                  <c:v>0.53248357593066542</c:v>
                </c:pt>
                <c:pt idx="264">
                  <c:v>0.4666568812556301</c:v>
                </c:pt>
                <c:pt idx="265">
                  <c:v>0.70395330758164065</c:v>
                </c:pt>
                <c:pt idx="266">
                  <c:v>0.20694033295256398</c:v>
                </c:pt>
                <c:pt idx="267">
                  <c:v>-5.4975796088832407E-2</c:v>
                </c:pt>
                <c:pt idx="268">
                  <c:v>1.0540235706177661</c:v>
                </c:pt>
                <c:pt idx="269">
                  <c:v>0.50587434418583999</c:v>
                </c:pt>
                <c:pt idx="270">
                  <c:v>0.51220879686201426</c:v>
                </c:pt>
                <c:pt idx="271">
                  <c:v>0.44811424641690156</c:v>
                </c:pt>
                <c:pt idx="272">
                  <c:v>9.6298674491527514E-2</c:v>
                </c:pt>
                <c:pt idx="273">
                  <c:v>0.60388778607355265</c:v>
                </c:pt>
                <c:pt idx="274">
                  <c:v>0.35981211952546932</c:v>
                </c:pt>
                <c:pt idx="275">
                  <c:v>0.11551763810444582</c:v>
                </c:pt>
                <c:pt idx="276">
                  <c:v>0.6063730047520699</c:v>
                </c:pt>
                <c:pt idx="277">
                  <c:v>0.42411672700299796</c:v>
                </c:pt>
                <c:pt idx="278">
                  <c:v>0.23269917519816063</c:v>
                </c:pt>
                <c:pt idx="279">
                  <c:v>0.21658129773407575</c:v>
                </c:pt>
                <c:pt idx="280">
                  <c:v>0.4372260598249208</c:v>
                </c:pt>
                <c:pt idx="281">
                  <c:v>0.31854474640750619</c:v>
                </c:pt>
                <c:pt idx="282">
                  <c:v>0.52242677242801761</c:v>
                </c:pt>
                <c:pt idx="283">
                  <c:v>3.9291086296038724E-2</c:v>
                </c:pt>
                <c:pt idx="284">
                  <c:v>0.60800500887668663</c:v>
                </c:pt>
                <c:pt idx="285">
                  <c:v>0.15538973204249062</c:v>
                </c:pt>
                <c:pt idx="286">
                  <c:v>0.41663276239870484</c:v>
                </c:pt>
                <c:pt idx="287">
                  <c:v>0.90285924226977343</c:v>
                </c:pt>
                <c:pt idx="288">
                  <c:v>0.45042634229298195</c:v>
                </c:pt>
                <c:pt idx="289">
                  <c:v>0.42264174898323892</c:v>
                </c:pt>
                <c:pt idx="290">
                  <c:v>0.43841730799260481</c:v>
                </c:pt>
                <c:pt idx="291">
                  <c:v>0.61885000225026177</c:v>
                </c:pt>
                <c:pt idx="292">
                  <c:v>2.9371119527906719E-2</c:v>
                </c:pt>
                <c:pt idx="293">
                  <c:v>0.54293861115218467</c:v>
                </c:pt>
                <c:pt idx="294">
                  <c:v>0.56950173295918582</c:v>
                </c:pt>
                <c:pt idx="295">
                  <c:v>5.4999428335896772E-2</c:v>
                </c:pt>
                <c:pt idx="296">
                  <c:v>0.62507311249457387</c:v>
                </c:pt>
                <c:pt idx="297">
                  <c:v>0.41147498927885628</c:v>
                </c:pt>
                <c:pt idx="298">
                  <c:v>0.6396551978135423</c:v>
                </c:pt>
                <c:pt idx="299">
                  <c:v>-0.10871006675862982</c:v>
                </c:pt>
                <c:pt idx="300">
                  <c:v>6.1480526830962168E-2</c:v>
                </c:pt>
                <c:pt idx="301">
                  <c:v>0.2418452214454152</c:v>
                </c:pt>
                <c:pt idx="302">
                  <c:v>0.25095900996113429</c:v>
                </c:pt>
                <c:pt idx="303">
                  <c:v>0.57780267331452173</c:v>
                </c:pt>
                <c:pt idx="304">
                  <c:v>0.53301574484633429</c:v>
                </c:pt>
                <c:pt idx="305">
                  <c:v>0.69037506246188585</c:v>
                </c:pt>
                <c:pt idx="306">
                  <c:v>-0.20174985078506458</c:v>
                </c:pt>
                <c:pt idx="307">
                  <c:v>0.49625090666902882</c:v>
                </c:pt>
                <c:pt idx="308">
                  <c:v>0.37067031199392719</c:v>
                </c:pt>
                <c:pt idx="309">
                  <c:v>0.42793709451817818</c:v>
                </c:pt>
                <c:pt idx="310">
                  <c:v>0.66472809795613275</c:v>
                </c:pt>
                <c:pt idx="311">
                  <c:v>0.50973915406585102</c:v>
                </c:pt>
                <c:pt idx="312">
                  <c:v>0.85975643055716433</c:v>
                </c:pt>
                <c:pt idx="313">
                  <c:v>0.5349623305981448</c:v>
                </c:pt>
                <c:pt idx="314">
                  <c:v>0.12210860345362429</c:v>
                </c:pt>
                <c:pt idx="315">
                  <c:v>1.0026519975532582</c:v>
                </c:pt>
                <c:pt idx="316">
                  <c:v>-6.9991034952017306E-2</c:v>
                </c:pt>
                <c:pt idx="317">
                  <c:v>0.54088890047258364</c:v>
                </c:pt>
                <c:pt idx="318">
                  <c:v>0.31523480548254357</c:v>
                </c:pt>
                <c:pt idx="319">
                  <c:v>-0.41129848618635667</c:v>
                </c:pt>
                <c:pt idx="320">
                  <c:v>0.64984779479913635</c:v>
                </c:pt>
                <c:pt idx="321">
                  <c:v>1.1492695147659404</c:v>
                </c:pt>
                <c:pt idx="322">
                  <c:v>8.8037957365536323E-2</c:v>
                </c:pt>
                <c:pt idx="323">
                  <c:v>0.60538997822442409</c:v>
                </c:pt>
                <c:pt idx="324">
                  <c:v>0.24546134185251711</c:v>
                </c:pt>
                <c:pt idx="325">
                  <c:v>0.44580805516677735</c:v>
                </c:pt>
                <c:pt idx="326">
                  <c:v>0.30747195969870111</c:v>
                </c:pt>
                <c:pt idx="327">
                  <c:v>1.1561479500882081</c:v>
                </c:pt>
                <c:pt idx="328">
                  <c:v>0.17138589214857891</c:v>
                </c:pt>
                <c:pt idx="329">
                  <c:v>0.45753163976051514</c:v>
                </c:pt>
                <c:pt idx="330">
                  <c:v>0.19454939041654429</c:v>
                </c:pt>
                <c:pt idx="331">
                  <c:v>0.53206929394224811</c:v>
                </c:pt>
                <c:pt idx="332">
                  <c:v>-0.1316803031121685</c:v>
                </c:pt>
                <c:pt idx="333">
                  <c:v>0.54805050708501613</c:v>
                </c:pt>
                <c:pt idx="334">
                  <c:v>0.27387973306427305</c:v>
                </c:pt>
                <c:pt idx="335">
                  <c:v>0.63102242220885518</c:v>
                </c:pt>
                <c:pt idx="336">
                  <c:v>0.2258786250214101</c:v>
                </c:pt>
                <c:pt idx="337">
                  <c:v>0.39385379607303928</c:v>
                </c:pt>
                <c:pt idx="338">
                  <c:v>-0.18922171828486789</c:v>
                </c:pt>
                <c:pt idx="339">
                  <c:v>0.46201783654099637</c:v>
                </c:pt>
                <c:pt idx="340">
                  <c:v>0.10524859492707983</c:v>
                </c:pt>
                <c:pt idx="341">
                  <c:v>0.4266380526096708</c:v>
                </c:pt>
                <c:pt idx="342">
                  <c:v>0.36635620910517108</c:v>
                </c:pt>
                <c:pt idx="343">
                  <c:v>0.52273362979370708</c:v>
                </c:pt>
                <c:pt idx="344">
                  <c:v>0.11955992259393267</c:v>
                </c:pt>
                <c:pt idx="345">
                  <c:v>0.24026489821619346</c:v>
                </c:pt>
                <c:pt idx="346">
                  <c:v>0.81933504015293568</c:v>
                </c:pt>
                <c:pt idx="347">
                  <c:v>6.5276779643303806E-2</c:v>
                </c:pt>
                <c:pt idx="348">
                  <c:v>0.38020294044113889</c:v>
                </c:pt>
                <c:pt idx="349">
                  <c:v>0.47813169895634322</c:v>
                </c:pt>
                <c:pt idx="350">
                  <c:v>0.9532002388578571</c:v>
                </c:pt>
                <c:pt idx="351">
                  <c:v>-4.4100905310888061E-2</c:v>
                </c:pt>
                <c:pt idx="352">
                  <c:v>0.32157089022507557</c:v>
                </c:pt>
                <c:pt idx="353">
                  <c:v>3.8634586628218059E-2</c:v>
                </c:pt>
                <c:pt idx="354">
                  <c:v>0.58920428179074491</c:v>
                </c:pt>
                <c:pt idx="355">
                  <c:v>0.94566345826466591</c:v>
                </c:pt>
                <c:pt idx="356">
                  <c:v>1.1225352719446988</c:v>
                </c:pt>
                <c:pt idx="357">
                  <c:v>3.3499553943870608E-2</c:v>
                </c:pt>
                <c:pt idx="358">
                  <c:v>7.2284096294611411E-2</c:v>
                </c:pt>
                <c:pt idx="359">
                  <c:v>6.2652941836313092E-2</c:v>
                </c:pt>
                <c:pt idx="360">
                  <c:v>0.26914074109262498</c:v>
                </c:pt>
                <c:pt idx="361">
                  <c:v>0.19782472134208562</c:v>
                </c:pt>
                <c:pt idx="362">
                  <c:v>0.56515723294788178</c:v>
                </c:pt>
                <c:pt idx="363">
                  <c:v>0.430124331300209</c:v>
                </c:pt>
                <c:pt idx="364">
                  <c:v>5.4468826369295065E-2</c:v>
                </c:pt>
                <c:pt idx="365">
                  <c:v>0.55468779420425318</c:v>
                </c:pt>
                <c:pt idx="366">
                  <c:v>0.5408275663585177</c:v>
                </c:pt>
                <c:pt idx="367">
                  <c:v>0.61575095579239958</c:v>
                </c:pt>
                <c:pt idx="368">
                  <c:v>0.85181815902828284</c:v>
                </c:pt>
                <c:pt idx="369">
                  <c:v>0.30937965064661854</c:v>
                </c:pt>
                <c:pt idx="370">
                  <c:v>0.43527031184066323</c:v>
                </c:pt>
                <c:pt idx="371">
                  <c:v>0.7660108595874443</c:v>
                </c:pt>
                <c:pt idx="372">
                  <c:v>0.5542049756664349</c:v>
                </c:pt>
                <c:pt idx="373">
                  <c:v>0.43517426884831822</c:v>
                </c:pt>
                <c:pt idx="374">
                  <c:v>1.3190246755766473</c:v>
                </c:pt>
                <c:pt idx="375">
                  <c:v>0.63461027051870189</c:v>
                </c:pt>
                <c:pt idx="376">
                  <c:v>0.56795017275878956</c:v>
                </c:pt>
                <c:pt idx="377">
                  <c:v>0.35599411779678025</c:v>
                </c:pt>
                <c:pt idx="378">
                  <c:v>0.14197153521867278</c:v>
                </c:pt>
                <c:pt idx="379">
                  <c:v>-0.23367548192405119</c:v>
                </c:pt>
                <c:pt idx="380">
                  <c:v>-2.9601495963627267E-2</c:v>
                </c:pt>
                <c:pt idx="381">
                  <c:v>0.34659686926547439</c:v>
                </c:pt>
                <c:pt idx="382">
                  <c:v>0.23536527838677412</c:v>
                </c:pt>
                <c:pt idx="383">
                  <c:v>0.92721696382628604</c:v>
                </c:pt>
                <c:pt idx="384">
                  <c:v>0.4519656651487105</c:v>
                </c:pt>
                <c:pt idx="385">
                  <c:v>0.53462048400791817</c:v>
                </c:pt>
                <c:pt idx="386">
                  <c:v>0.37540862476773129</c:v>
                </c:pt>
                <c:pt idx="387">
                  <c:v>0.18981340800924174</c:v>
                </c:pt>
                <c:pt idx="388">
                  <c:v>0.56205202730722847</c:v>
                </c:pt>
                <c:pt idx="389">
                  <c:v>0.12126102174110387</c:v>
                </c:pt>
                <c:pt idx="390">
                  <c:v>4.6353003998773845E-2</c:v>
                </c:pt>
                <c:pt idx="391">
                  <c:v>0.55469105019016729</c:v>
                </c:pt>
                <c:pt idx="392">
                  <c:v>0.15694991700045158</c:v>
                </c:pt>
                <c:pt idx="393">
                  <c:v>0.16333022029143041</c:v>
                </c:pt>
                <c:pt idx="394">
                  <c:v>0.18931447516472333</c:v>
                </c:pt>
                <c:pt idx="395">
                  <c:v>0.10933791072224941</c:v>
                </c:pt>
                <c:pt idx="396">
                  <c:v>8.8038089934328156E-2</c:v>
                </c:pt>
                <c:pt idx="397">
                  <c:v>0.76849255341262146</c:v>
                </c:pt>
                <c:pt idx="398">
                  <c:v>0.26625451946566692</c:v>
                </c:pt>
                <c:pt idx="399">
                  <c:v>0.52313327549191257</c:v>
                </c:pt>
                <c:pt idx="400">
                  <c:v>0.41794941618272152</c:v>
                </c:pt>
                <c:pt idx="401">
                  <c:v>0.15216105129591306</c:v>
                </c:pt>
                <c:pt idx="402">
                  <c:v>0.9581344682443852</c:v>
                </c:pt>
                <c:pt idx="403">
                  <c:v>0.20157159059221907</c:v>
                </c:pt>
                <c:pt idx="404">
                  <c:v>-0.20810720346446931</c:v>
                </c:pt>
                <c:pt idx="405">
                  <c:v>0.25742825275609516</c:v>
                </c:pt>
                <c:pt idx="406">
                  <c:v>0.37517645013220768</c:v>
                </c:pt>
                <c:pt idx="407">
                  <c:v>0.22187286066365086</c:v>
                </c:pt>
                <c:pt idx="408">
                  <c:v>0.18643188250969911</c:v>
                </c:pt>
                <c:pt idx="409">
                  <c:v>0.5119484740875444</c:v>
                </c:pt>
                <c:pt idx="410">
                  <c:v>-8.3359250888077607E-3</c:v>
                </c:pt>
                <c:pt idx="411">
                  <c:v>0.15741359708734093</c:v>
                </c:pt>
                <c:pt idx="412">
                  <c:v>0.50702046353843766</c:v>
                </c:pt>
                <c:pt idx="413">
                  <c:v>0.51705395204090387</c:v>
                </c:pt>
                <c:pt idx="414">
                  <c:v>-0.1054904733776032</c:v>
                </c:pt>
                <c:pt idx="415">
                  <c:v>0.25926831235261671</c:v>
                </c:pt>
                <c:pt idx="416">
                  <c:v>0.24893124676303691</c:v>
                </c:pt>
                <c:pt idx="417">
                  <c:v>0.23157367554484809</c:v>
                </c:pt>
                <c:pt idx="418">
                  <c:v>0.23565029649356273</c:v>
                </c:pt>
                <c:pt idx="419">
                  <c:v>0.33299545084051085</c:v>
                </c:pt>
                <c:pt idx="420">
                  <c:v>0.5556077419083304</c:v>
                </c:pt>
                <c:pt idx="421">
                  <c:v>0.51661685602655649</c:v>
                </c:pt>
                <c:pt idx="422">
                  <c:v>0.37812443416010655</c:v>
                </c:pt>
                <c:pt idx="423">
                  <c:v>0.6550706460529625</c:v>
                </c:pt>
                <c:pt idx="424">
                  <c:v>0.22817778572174774</c:v>
                </c:pt>
                <c:pt idx="425">
                  <c:v>0.20971812014097946</c:v>
                </c:pt>
                <c:pt idx="426">
                  <c:v>0.29156844287663375</c:v>
                </c:pt>
                <c:pt idx="427">
                  <c:v>0.24323588819439368</c:v>
                </c:pt>
                <c:pt idx="428">
                  <c:v>9.9230410733281982E-3</c:v>
                </c:pt>
                <c:pt idx="429">
                  <c:v>0.46928412760361993</c:v>
                </c:pt>
                <c:pt idx="430">
                  <c:v>0.28064952011715016</c:v>
                </c:pt>
                <c:pt idx="431">
                  <c:v>0.41929067614871018</c:v>
                </c:pt>
                <c:pt idx="432">
                  <c:v>0.92025203695873448</c:v>
                </c:pt>
                <c:pt idx="433">
                  <c:v>0.58273608518243969</c:v>
                </c:pt>
                <c:pt idx="434">
                  <c:v>0.7009138461582114</c:v>
                </c:pt>
                <c:pt idx="435">
                  <c:v>1.6189886775904334</c:v>
                </c:pt>
                <c:pt idx="436">
                  <c:v>0.31390916731549079</c:v>
                </c:pt>
                <c:pt idx="437">
                  <c:v>0.48839422838162827</c:v>
                </c:pt>
                <c:pt idx="438">
                  <c:v>0.55731550183538148</c:v>
                </c:pt>
                <c:pt idx="439">
                  <c:v>0.94980044012896436</c:v>
                </c:pt>
                <c:pt idx="440">
                  <c:v>0.2379146066104586</c:v>
                </c:pt>
                <c:pt idx="441">
                  <c:v>0.50543317651858555</c:v>
                </c:pt>
                <c:pt idx="442">
                  <c:v>1.2150093339165591</c:v>
                </c:pt>
                <c:pt idx="443">
                  <c:v>0.36277483304941704</c:v>
                </c:pt>
                <c:pt idx="444">
                  <c:v>0.67904510220012781</c:v>
                </c:pt>
                <c:pt idx="445">
                  <c:v>0.66246123900178988</c:v>
                </c:pt>
                <c:pt idx="446">
                  <c:v>0.43773712780309726</c:v>
                </c:pt>
                <c:pt idx="447">
                  <c:v>0.2289850509858341</c:v>
                </c:pt>
                <c:pt idx="448">
                  <c:v>0.74225988011475674</c:v>
                </c:pt>
                <c:pt idx="449">
                  <c:v>0.48293065651491918</c:v>
                </c:pt>
                <c:pt idx="450">
                  <c:v>0.13446487478178915</c:v>
                </c:pt>
                <c:pt idx="451">
                  <c:v>0.27731855210803724</c:v>
                </c:pt>
                <c:pt idx="452">
                  <c:v>0.49407450241029105</c:v>
                </c:pt>
                <c:pt idx="453">
                  <c:v>0.39312059236327768</c:v>
                </c:pt>
                <c:pt idx="454">
                  <c:v>0.88249731392473074</c:v>
                </c:pt>
                <c:pt idx="455">
                  <c:v>5.7105510227163592E-2</c:v>
                </c:pt>
                <c:pt idx="456">
                  <c:v>0.77796427317087824</c:v>
                </c:pt>
                <c:pt idx="457">
                  <c:v>1.2346225864965035</c:v>
                </c:pt>
                <c:pt idx="458">
                  <c:v>0.21179742293689041</c:v>
                </c:pt>
                <c:pt idx="459">
                  <c:v>0.69601024058439165</c:v>
                </c:pt>
                <c:pt idx="460">
                  <c:v>0.19631953542172276</c:v>
                </c:pt>
                <c:pt idx="461">
                  <c:v>0.66810526259255898</c:v>
                </c:pt>
                <c:pt idx="462">
                  <c:v>0.55130520405372441</c:v>
                </c:pt>
                <c:pt idx="463">
                  <c:v>0.85183610346009109</c:v>
                </c:pt>
                <c:pt idx="464">
                  <c:v>0.38179517962765552</c:v>
                </c:pt>
                <c:pt idx="465">
                  <c:v>0.18246151800401123</c:v>
                </c:pt>
                <c:pt idx="466">
                  <c:v>0.32278298170467312</c:v>
                </c:pt>
                <c:pt idx="467">
                  <c:v>0.12062083480231867</c:v>
                </c:pt>
                <c:pt idx="468">
                  <c:v>0.46979924468622503</c:v>
                </c:pt>
                <c:pt idx="469">
                  <c:v>0.45562566713492192</c:v>
                </c:pt>
                <c:pt idx="470">
                  <c:v>0.25697931686407471</c:v>
                </c:pt>
                <c:pt idx="471">
                  <c:v>0.2520098233781769</c:v>
                </c:pt>
                <c:pt idx="472">
                  <c:v>0.47641329739446081</c:v>
                </c:pt>
                <c:pt idx="473">
                  <c:v>0.30123226512237333</c:v>
                </c:pt>
                <c:pt idx="474">
                  <c:v>0.213938269624389</c:v>
                </c:pt>
                <c:pt idx="475">
                  <c:v>7.0455202120856431E-2</c:v>
                </c:pt>
                <c:pt idx="476">
                  <c:v>0.56629843891603671</c:v>
                </c:pt>
                <c:pt idx="477">
                  <c:v>0.11773745542923653</c:v>
                </c:pt>
                <c:pt idx="478">
                  <c:v>0.65391782520194408</c:v>
                </c:pt>
                <c:pt idx="479">
                  <c:v>0.82861709535973305</c:v>
                </c:pt>
                <c:pt idx="480">
                  <c:v>0.3691023441663952</c:v>
                </c:pt>
                <c:pt idx="481">
                  <c:v>0.39142210264078625</c:v>
                </c:pt>
                <c:pt idx="482">
                  <c:v>0.13123534117329361</c:v>
                </c:pt>
                <c:pt idx="483">
                  <c:v>0.72386543066430342</c:v>
                </c:pt>
                <c:pt idx="484">
                  <c:v>0.32200543086963629</c:v>
                </c:pt>
                <c:pt idx="485">
                  <c:v>3.6692255105050364E-2</c:v>
                </c:pt>
                <c:pt idx="486">
                  <c:v>0.39890114359821505</c:v>
                </c:pt>
                <c:pt idx="487">
                  <c:v>0.29707873402449725</c:v>
                </c:pt>
                <c:pt idx="488">
                  <c:v>2.4017960955390105E-2</c:v>
                </c:pt>
                <c:pt idx="489">
                  <c:v>0.25111259217516491</c:v>
                </c:pt>
                <c:pt idx="490">
                  <c:v>0.65822007505014335</c:v>
                </c:pt>
                <c:pt idx="491">
                  <c:v>0.218519541733182</c:v>
                </c:pt>
                <c:pt idx="492">
                  <c:v>5.8386460858130707E-2</c:v>
                </c:pt>
                <c:pt idx="493">
                  <c:v>0.21983169164428973</c:v>
                </c:pt>
                <c:pt idx="494">
                  <c:v>0.33345835919342148</c:v>
                </c:pt>
                <c:pt idx="495">
                  <c:v>0.11720206841802727</c:v>
                </c:pt>
                <c:pt idx="496">
                  <c:v>0.24848933418193797</c:v>
                </c:pt>
                <c:pt idx="497">
                  <c:v>8.5678010185773701E-2</c:v>
                </c:pt>
                <c:pt idx="498">
                  <c:v>0.13233442716276111</c:v>
                </c:pt>
                <c:pt idx="499">
                  <c:v>0.47838846600956608</c:v>
                </c:pt>
                <c:pt idx="500">
                  <c:v>0.33032040631134629</c:v>
                </c:pt>
                <c:pt idx="501">
                  <c:v>0.67043965720589171</c:v>
                </c:pt>
                <c:pt idx="502">
                  <c:v>-3.0121279400501022E-2</c:v>
                </c:pt>
                <c:pt idx="503">
                  <c:v>0.10948579803716885</c:v>
                </c:pt>
                <c:pt idx="504">
                  <c:v>0.13924754486493185</c:v>
                </c:pt>
                <c:pt idx="505">
                  <c:v>0.63190160830133402</c:v>
                </c:pt>
                <c:pt idx="506">
                  <c:v>0.73341803648798931</c:v>
                </c:pt>
                <c:pt idx="507">
                  <c:v>0.16635145364615789</c:v>
                </c:pt>
                <c:pt idx="508">
                  <c:v>0.4280160469260812</c:v>
                </c:pt>
                <c:pt idx="509">
                  <c:v>0.26411678664682881</c:v>
                </c:pt>
                <c:pt idx="510">
                  <c:v>4.8936530184267579E-2</c:v>
                </c:pt>
                <c:pt idx="511">
                  <c:v>0.3952123373252906</c:v>
                </c:pt>
                <c:pt idx="512">
                  <c:v>0.43832700813124092</c:v>
                </c:pt>
                <c:pt idx="513">
                  <c:v>0.22059689583399233</c:v>
                </c:pt>
                <c:pt idx="514">
                  <c:v>0.49124928412911917</c:v>
                </c:pt>
                <c:pt idx="515">
                  <c:v>0.2944878406020639</c:v>
                </c:pt>
                <c:pt idx="516">
                  <c:v>0.61893959736422366</c:v>
                </c:pt>
                <c:pt idx="517">
                  <c:v>0.88983244333015321</c:v>
                </c:pt>
                <c:pt idx="518">
                  <c:v>0.48385947970881826</c:v>
                </c:pt>
                <c:pt idx="519">
                  <c:v>0.4437918459146234</c:v>
                </c:pt>
                <c:pt idx="520">
                  <c:v>0.2267603289672433</c:v>
                </c:pt>
                <c:pt idx="521">
                  <c:v>0.50993633517955739</c:v>
                </c:pt>
                <c:pt idx="522">
                  <c:v>0.15955328589900453</c:v>
                </c:pt>
                <c:pt idx="523">
                  <c:v>1.044656232456171</c:v>
                </c:pt>
                <c:pt idx="524">
                  <c:v>0.16613543406732445</c:v>
                </c:pt>
                <c:pt idx="525">
                  <c:v>0.53154392634148495</c:v>
                </c:pt>
                <c:pt idx="526">
                  <c:v>4.5337041752566032E-2</c:v>
                </c:pt>
                <c:pt idx="527">
                  <c:v>0.40970017784947943</c:v>
                </c:pt>
                <c:pt idx="528">
                  <c:v>0.11536109821320339</c:v>
                </c:pt>
                <c:pt idx="529">
                  <c:v>0.75530294567617673</c:v>
                </c:pt>
                <c:pt idx="530">
                  <c:v>0.15697346812761204</c:v>
                </c:pt>
                <c:pt idx="531">
                  <c:v>0.64550578872135711</c:v>
                </c:pt>
                <c:pt idx="532">
                  <c:v>0.53171364810075483</c:v>
                </c:pt>
                <c:pt idx="533">
                  <c:v>0.31184025272390292</c:v>
                </c:pt>
                <c:pt idx="534">
                  <c:v>0.40167765975411396</c:v>
                </c:pt>
                <c:pt idx="535">
                  <c:v>0.53823630474666184</c:v>
                </c:pt>
                <c:pt idx="536">
                  <c:v>0.41037207937540077</c:v>
                </c:pt>
                <c:pt idx="537">
                  <c:v>0.40684921041948141</c:v>
                </c:pt>
                <c:pt idx="538">
                  <c:v>0.36032012666357338</c:v>
                </c:pt>
                <c:pt idx="539">
                  <c:v>0.37541581240092015</c:v>
                </c:pt>
                <c:pt idx="540">
                  <c:v>0.55726033876780656</c:v>
                </c:pt>
                <c:pt idx="541">
                  <c:v>0.37659620785871128</c:v>
                </c:pt>
                <c:pt idx="542">
                  <c:v>0.5885480944805046</c:v>
                </c:pt>
                <c:pt idx="543">
                  <c:v>0.39569114640122516</c:v>
                </c:pt>
                <c:pt idx="544">
                  <c:v>0.42548622590944185</c:v>
                </c:pt>
                <c:pt idx="545">
                  <c:v>0.48815937665959031</c:v>
                </c:pt>
                <c:pt idx="546">
                  <c:v>0.18568507535122336</c:v>
                </c:pt>
                <c:pt idx="547">
                  <c:v>5.6410043876518934E-2</c:v>
                </c:pt>
                <c:pt idx="548">
                  <c:v>1.881648903717239</c:v>
                </c:pt>
                <c:pt idx="549">
                  <c:v>0.29152080299403815</c:v>
                </c:pt>
                <c:pt idx="550">
                  <c:v>0.41170501950560012</c:v>
                </c:pt>
                <c:pt idx="551">
                  <c:v>0.32236859622438652</c:v>
                </c:pt>
                <c:pt idx="552">
                  <c:v>2.5628905112356271E-2</c:v>
                </c:pt>
                <c:pt idx="553">
                  <c:v>0.97328262041032543</c:v>
                </c:pt>
                <c:pt idx="554">
                  <c:v>0.48259993866732942</c:v>
                </c:pt>
                <c:pt idx="555">
                  <c:v>0.72192697499188707</c:v>
                </c:pt>
                <c:pt idx="556">
                  <c:v>0.34021454024850328</c:v>
                </c:pt>
                <c:pt idx="557">
                  <c:v>0.6603779580035235</c:v>
                </c:pt>
                <c:pt idx="558">
                  <c:v>0.39957417957951125</c:v>
                </c:pt>
                <c:pt idx="559">
                  <c:v>-4.7035290055619905E-2</c:v>
                </c:pt>
                <c:pt idx="560">
                  <c:v>0.65527222451018474</c:v>
                </c:pt>
                <c:pt idx="561">
                  <c:v>0.33667013734774764</c:v>
                </c:pt>
                <c:pt idx="562">
                  <c:v>0.70952019705575742</c:v>
                </c:pt>
                <c:pt idx="563">
                  <c:v>0.48264707129333373</c:v>
                </c:pt>
                <c:pt idx="564">
                  <c:v>0.13059947226176671</c:v>
                </c:pt>
                <c:pt idx="565">
                  <c:v>-4.4863142792789246E-2</c:v>
                </c:pt>
                <c:pt idx="566">
                  <c:v>0.14523053072166647</c:v>
                </c:pt>
                <c:pt idx="567">
                  <c:v>0.82400260492512012</c:v>
                </c:pt>
                <c:pt idx="568">
                  <c:v>0.68998721880474134</c:v>
                </c:pt>
                <c:pt idx="569">
                  <c:v>0.17961471789403649</c:v>
                </c:pt>
                <c:pt idx="570">
                  <c:v>3.2124128622228465E-2</c:v>
                </c:pt>
                <c:pt idx="571">
                  <c:v>1.4675788802180234E-2</c:v>
                </c:pt>
                <c:pt idx="572">
                  <c:v>0.40912391989824215</c:v>
                </c:pt>
                <c:pt idx="573">
                  <c:v>0.76988870133607712</c:v>
                </c:pt>
                <c:pt idx="574">
                  <c:v>0.55764945325541126</c:v>
                </c:pt>
                <c:pt idx="575">
                  <c:v>0.55528859918603612</c:v>
                </c:pt>
                <c:pt idx="576">
                  <c:v>3.4338437105738029E-2</c:v>
                </c:pt>
                <c:pt idx="577">
                  <c:v>0.30114474096546506</c:v>
                </c:pt>
                <c:pt idx="578">
                  <c:v>0.2670192768351265</c:v>
                </c:pt>
                <c:pt idx="579">
                  <c:v>0.25274975316344239</c:v>
                </c:pt>
                <c:pt idx="580">
                  <c:v>0.66570541749342171</c:v>
                </c:pt>
                <c:pt idx="581">
                  <c:v>0.42755216403782625</c:v>
                </c:pt>
                <c:pt idx="582">
                  <c:v>0.21039585403479888</c:v>
                </c:pt>
                <c:pt idx="583">
                  <c:v>0.65021673532866398</c:v>
                </c:pt>
                <c:pt idx="584">
                  <c:v>0.8933053200084774</c:v>
                </c:pt>
                <c:pt idx="585">
                  <c:v>0.25153193290478759</c:v>
                </c:pt>
                <c:pt idx="586">
                  <c:v>0.32051069960061085</c:v>
                </c:pt>
                <c:pt idx="587">
                  <c:v>0.132880151077996</c:v>
                </c:pt>
                <c:pt idx="588">
                  <c:v>0.58661325955535759</c:v>
                </c:pt>
                <c:pt idx="589">
                  <c:v>0.44763475734963243</c:v>
                </c:pt>
                <c:pt idx="590">
                  <c:v>0.66631250662863162</c:v>
                </c:pt>
                <c:pt idx="591">
                  <c:v>0.54983436122026674</c:v>
                </c:pt>
                <c:pt idx="592">
                  <c:v>7.6490407568350349E-3</c:v>
                </c:pt>
                <c:pt idx="593">
                  <c:v>0.15045101579786357</c:v>
                </c:pt>
                <c:pt idx="594">
                  <c:v>0.66777294667713782</c:v>
                </c:pt>
                <c:pt idx="595">
                  <c:v>0.51352287101127769</c:v>
                </c:pt>
                <c:pt idx="596">
                  <c:v>0.20504751710857971</c:v>
                </c:pt>
                <c:pt idx="597">
                  <c:v>0.28920222287144726</c:v>
                </c:pt>
                <c:pt idx="598">
                  <c:v>0.62800353029870792</c:v>
                </c:pt>
                <c:pt idx="599">
                  <c:v>0.2494905882130769</c:v>
                </c:pt>
                <c:pt idx="600">
                  <c:v>0.53173696934709036</c:v>
                </c:pt>
                <c:pt idx="601">
                  <c:v>0.14435410674628024</c:v>
                </c:pt>
                <c:pt idx="602">
                  <c:v>1.2067166104501084</c:v>
                </c:pt>
                <c:pt idx="603">
                  <c:v>3.0273440472312618E-3</c:v>
                </c:pt>
                <c:pt idx="604">
                  <c:v>7.602360052974233E-2</c:v>
                </c:pt>
                <c:pt idx="605">
                  <c:v>0.58704289598754311</c:v>
                </c:pt>
                <c:pt idx="606">
                  <c:v>0.92087033714321875</c:v>
                </c:pt>
                <c:pt idx="607">
                  <c:v>0.51312718858242556</c:v>
                </c:pt>
                <c:pt idx="608">
                  <c:v>0.30348617177480341</c:v>
                </c:pt>
                <c:pt idx="609">
                  <c:v>0.82456128770764525</c:v>
                </c:pt>
                <c:pt idx="610">
                  <c:v>0.26422436872483746</c:v>
                </c:pt>
                <c:pt idx="611">
                  <c:v>1.537707505318354</c:v>
                </c:pt>
                <c:pt idx="612">
                  <c:v>0.74166133326228556</c:v>
                </c:pt>
                <c:pt idx="613">
                  <c:v>0.68549454827930734</c:v>
                </c:pt>
                <c:pt idx="614">
                  <c:v>0.43707041522726353</c:v>
                </c:pt>
                <c:pt idx="615">
                  <c:v>0.56416723725981421</c:v>
                </c:pt>
                <c:pt idx="616">
                  <c:v>-2.7962138449110219E-2</c:v>
                </c:pt>
                <c:pt idx="617">
                  <c:v>0.71930101015086623</c:v>
                </c:pt>
                <c:pt idx="618">
                  <c:v>0.20665516686632346</c:v>
                </c:pt>
                <c:pt idx="619">
                  <c:v>0.57116016353752685</c:v>
                </c:pt>
                <c:pt idx="620">
                  <c:v>0.37237556342984113</c:v>
                </c:pt>
                <c:pt idx="621">
                  <c:v>0.68331353449273657</c:v>
                </c:pt>
                <c:pt idx="622">
                  <c:v>0.27417998658169529</c:v>
                </c:pt>
                <c:pt idx="623">
                  <c:v>0.48567664361040097</c:v>
                </c:pt>
                <c:pt idx="624">
                  <c:v>0.232484491688564</c:v>
                </c:pt>
                <c:pt idx="625">
                  <c:v>0.12112938612446045</c:v>
                </c:pt>
                <c:pt idx="626">
                  <c:v>0.369424527435391</c:v>
                </c:pt>
                <c:pt idx="627">
                  <c:v>1.1196263162633886</c:v>
                </c:pt>
                <c:pt idx="628">
                  <c:v>0.82170674371017061</c:v>
                </c:pt>
                <c:pt idx="629">
                  <c:v>0.65098719970858898</c:v>
                </c:pt>
                <c:pt idx="630">
                  <c:v>0.7146181838690735</c:v>
                </c:pt>
                <c:pt idx="631">
                  <c:v>0.44876455636098445</c:v>
                </c:pt>
                <c:pt idx="632">
                  <c:v>-3.7839760093218988E-2</c:v>
                </c:pt>
                <c:pt idx="633">
                  <c:v>0.4967837832843669</c:v>
                </c:pt>
                <c:pt idx="634">
                  <c:v>0.1986673214581256</c:v>
                </c:pt>
                <c:pt idx="635">
                  <c:v>1.0765509473518713</c:v>
                </c:pt>
                <c:pt idx="636">
                  <c:v>0.10369886985904531</c:v>
                </c:pt>
                <c:pt idx="637">
                  <c:v>0.35971228133650479</c:v>
                </c:pt>
                <c:pt idx="638">
                  <c:v>0.13478254395915279</c:v>
                </c:pt>
                <c:pt idx="639">
                  <c:v>-4.455606316352223E-2</c:v>
                </c:pt>
                <c:pt idx="640">
                  <c:v>0.57108885806626541</c:v>
                </c:pt>
                <c:pt idx="641">
                  <c:v>0.13729676846464567</c:v>
                </c:pt>
                <c:pt idx="642">
                  <c:v>0.63696618577093966</c:v>
                </c:pt>
                <c:pt idx="643">
                  <c:v>0.1030608708585119</c:v>
                </c:pt>
                <c:pt idx="644">
                  <c:v>0.15645007424351398</c:v>
                </c:pt>
                <c:pt idx="645">
                  <c:v>0.309630577723494</c:v>
                </c:pt>
                <c:pt idx="646">
                  <c:v>0.37960197879460211</c:v>
                </c:pt>
                <c:pt idx="647">
                  <c:v>9.6631765185070995E-2</c:v>
                </c:pt>
                <c:pt idx="648">
                  <c:v>-4.2796099933626319E-3</c:v>
                </c:pt>
                <c:pt idx="649">
                  <c:v>3.5904427199718425E-2</c:v>
                </c:pt>
                <c:pt idx="650">
                  <c:v>0.53720008376621198</c:v>
                </c:pt>
                <c:pt idx="651">
                  <c:v>0.76324022582192041</c:v>
                </c:pt>
                <c:pt idx="652">
                  <c:v>0.26999337675124302</c:v>
                </c:pt>
                <c:pt idx="653">
                  <c:v>0.46252815858265717</c:v>
                </c:pt>
                <c:pt idx="654">
                  <c:v>0.55447553318017384</c:v>
                </c:pt>
                <c:pt idx="655">
                  <c:v>0.17786850311550517</c:v>
                </c:pt>
                <c:pt idx="656">
                  <c:v>0.60275491255721902</c:v>
                </c:pt>
                <c:pt idx="657">
                  <c:v>0.41905638947560409</c:v>
                </c:pt>
                <c:pt idx="658">
                  <c:v>0.1420291085041161</c:v>
                </c:pt>
                <c:pt idx="659">
                  <c:v>0.23118004204491904</c:v>
                </c:pt>
                <c:pt idx="660">
                  <c:v>0.46862016197936007</c:v>
                </c:pt>
                <c:pt idx="661">
                  <c:v>0.68190689232013968</c:v>
                </c:pt>
                <c:pt idx="662">
                  <c:v>-8.8380610106563839E-2</c:v>
                </c:pt>
                <c:pt idx="663">
                  <c:v>0.37136763031702402</c:v>
                </c:pt>
                <c:pt idx="664">
                  <c:v>0.22824024739842097</c:v>
                </c:pt>
                <c:pt idx="665">
                  <c:v>0.29850945510705373</c:v>
                </c:pt>
                <c:pt idx="666">
                  <c:v>0.70095344510886537</c:v>
                </c:pt>
                <c:pt idx="667">
                  <c:v>0.65415601601592599</c:v>
                </c:pt>
                <c:pt idx="668">
                  <c:v>1.2548748786734221</c:v>
                </c:pt>
                <c:pt idx="669">
                  <c:v>0.47458339249938275</c:v>
                </c:pt>
                <c:pt idx="670">
                  <c:v>0.17614366851302155</c:v>
                </c:pt>
                <c:pt idx="671">
                  <c:v>0.17573384337644415</c:v>
                </c:pt>
                <c:pt idx="672">
                  <c:v>0.42621332547417223</c:v>
                </c:pt>
                <c:pt idx="673">
                  <c:v>0.49361816733776143</c:v>
                </c:pt>
                <c:pt idx="674">
                  <c:v>0.48205509146490089</c:v>
                </c:pt>
                <c:pt idx="675">
                  <c:v>0.47238061296102907</c:v>
                </c:pt>
                <c:pt idx="676">
                  <c:v>0.66983830955164725</c:v>
                </c:pt>
                <c:pt idx="677">
                  <c:v>0.46461462726771841</c:v>
                </c:pt>
                <c:pt idx="678">
                  <c:v>0.66879772553171724</c:v>
                </c:pt>
                <c:pt idx="679">
                  <c:v>3.9195260723771996E-2</c:v>
                </c:pt>
                <c:pt idx="680">
                  <c:v>0.98266749156706301</c:v>
                </c:pt>
                <c:pt idx="681">
                  <c:v>0.53450776682465517</c:v>
                </c:pt>
                <c:pt idx="682">
                  <c:v>0.55955350269845305</c:v>
                </c:pt>
                <c:pt idx="683">
                  <c:v>0.46695379672079529</c:v>
                </c:pt>
                <c:pt idx="684">
                  <c:v>0.42202386350253329</c:v>
                </c:pt>
                <c:pt idx="685">
                  <c:v>0.30412468143476445</c:v>
                </c:pt>
                <c:pt idx="686">
                  <c:v>0.3385852394418023</c:v>
                </c:pt>
                <c:pt idx="687">
                  <c:v>0.60222191435131622</c:v>
                </c:pt>
                <c:pt idx="688">
                  <c:v>1.8735279599344075</c:v>
                </c:pt>
                <c:pt idx="689">
                  <c:v>0.10369822200662038</c:v>
                </c:pt>
                <c:pt idx="690">
                  <c:v>0.22164172235710611</c:v>
                </c:pt>
                <c:pt idx="691">
                  <c:v>0.88084509928687593</c:v>
                </c:pt>
                <c:pt idx="692">
                  <c:v>1.7611265113540608E-2</c:v>
                </c:pt>
                <c:pt idx="693">
                  <c:v>0.38845420133110842</c:v>
                </c:pt>
                <c:pt idx="694">
                  <c:v>0.66233648243136034</c:v>
                </c:pt>
                <c:pt idx="695">
                  <c:v>0.68846188977872569</c:v>
                </c:pt>
                <c:pt idx="696">
                  <c:v>0.71568858793023948</c:v>
                </c:pt>
                <c:pt idx="697">
                  <c:v>0.49526846390722645</c:v>
                </c:pt>
                <c:pt idx="698">
                  <c:v>0.16825530989116333</c:v>
                </c:pt>
                <c:pt idx="699">
                  <c:v>0.42418167185814526</c:v>
                </c:pt>
                <c:pt idx="700">
                  <c:v>7.0736692722114247E-2</c:v>
                </c:pt>
                <c:pt idx="701">
                  <c:v>-2.7418031430424095E-2</c:v>
                </c:pt>
                <c:pt idx="702">
                  <c:v>9.222971342058528E-2</c:v>
                </c:pt>
                <c:pt idx="703">
                  <c:v>0.44486835500454136</c:v>
                </c:pt>
                <c:pt idx="704">
                  <c:v>0.1740870385320108</c:v>
                </c:pt>
                <c:pt idx="705">
                  <c:v>0.4348331446310667</c:v>
                </c:pt>
                <c:pt idx="706">
                  <c:v>-7.7928688978689653E-2</c:v>
                </c:pt>
                <c:pt idx="707">
                  <c:v>-0.16443474982605255</c:v>
                </c:pt>
                <c:pt idx="708">
                  <c:v>0.14846220662758114</c:v>
                </c:pt>
                <c:pt idx="709">
                  <c:v>0.99809928250666236</c:v>
                </c:pt>
                <c:pt idx="710">
                  <c:v>0.78374316136638356</c:v>
                </c:pt>
                <c:pt idx="711">
                  <c:v>0.78194072093735845</c:v>
                </c:pt>
                <c:pt idx="712">
                  <c:v>0.36384906445912391</c:v>
                </c:pt>
                <c:pt idx="713">
                  <c:v>0.32447448043229055</c:v>
                </c:pt>
                <c:pt idx="714">
                  <c:v>0.43153495745502846</c:v>
                </c:pt>
                <c:pt idx="715">
                  <c:v>0.24847795483885537</c:v>
                </c:pt>
                <c:pt idx="716">
                  <c:v>0.13108747948984267</c:v>
                </c:pt>
                <c:pt idx="717">
                  <c:v>0.47897820251419654</c:v>
                </c:pt>
                <c:pt idx="718">
                  <c:v>0.31389934236194461</c:v>
                </c:pt>
                <c:pt idx="719">
                  <c:v>0.46091829354753622</c:v>
                </c:pt>
                <c:pt idx="720">
                  <c:v>0.10702369087474528</c:v>
                </c:pt>
                <c:pt idx="721">
                  <c:v>0.3222843665328563</c:v>
                </c:pt>
                <c:pt idx="722">
                  <c:v>0.3507182118026605</c:v>
                </c:pt>
                <c:pt idx="723">
                  <c:v>0.90478801977463119</c:v>
                </c:pt>
                <c:pt idx="724">
                  <c:v>0.29090322292882531</c:v>
                </c:pt>
                <c:pt idx="725">
                  <c:v>6.3446784394732836E-2</c:v>
                </c:pt>
                <c:pt idx="726">
                  <c:v>0.31506543859050784</c:v>
                </c:pt>
                <c:pt idx="727">
                  <c:v>0.50520893412331946</c:v>
                </c:pt>
                <c:pt idx="728">
                  <c:v>-1.1032134305811292E-2</c:v>
                </c:pt>
                <c:pt idx="729">
                  <c:v>9.0322116255945328E-2</c:v>
                </c:pt>
                <c:pt idx="730">
                  <c:v>0.55108471140017123</c:v>
                </c:pt>
                <c:pt idx="731">
                  <c:v>0.52709797056514041</c:v>
                </c:pt>
                <c:pt idx="732">
                  <c:v>0.51189347120387263</c:v>
                </c:pt>
                <c:pt idx="733">
                  <c:v>0.54240063231902158</c:v>
                </c:pt>
                <c:pt idx="734">
                  <c:v>0.11970276008238767</c:v>
                </c:pt>
                <c:pt idx="735">
                  <c:v>-1.1797236436212999E-2</c:v>
                </c:pt>
                <c:pt idx="736">
                  <c:v>0.36571437161852516</c:v>
                </c:pt>
                <c:pt idx="737">
                  <c:v>0.30616718108961083</c:v>
                </c:pt>
                <c:pt idx="738">
                  <c:v>0.59052124052104449</c:v>
                </c:pt>
                <c:pt idx="739">
                  <c:v>0.25296838458455528</c:v>
                </c:pt>
                <c:pt idx="740">
                  <c:v>0.33461500258281118</c:v>
                </c:pt>
                <c:pt idx="741">
                  <c:v>0.79287962804502998</c:v>
                </c:pt>
                <c:pt idx="742">
                  <c:v>-6.5035455836353728E-2</c:v>
                </c:pt>
                <c:pt idx="743">
                  <c:v>0.37857438854705427</c:v>
                </c:pt>
                <c:pt idx="744">
                  <c:v>0.51748555382720696</c:v>
                </c:pt>
                <c:pt idx="745">
                  <c:v>0.56239622402863265</c:v>
                </c:pt>
                <c:pt idx="746">
                  <c:v>0.12679364412358751</c:v>
                </c:pt>
                <c:pt idx="747">
                  <c:v>1.3686115143761208</c:v>
                </c:pt>
                <c:pt idx="748">
                  <c:v>0.71515068549294458</c:v>
                </c:pt>
                <c:pt idx="749">
                  <c:v>0.20711481447385627</c:v>
                </c:pt>
                <c:pt idx="750">
                  <c:v>0.64234905552177013</c:v>
                </c:pt>
                <c:pt idx="751">
                  <c:v>0.54552553509300916</c:v>
                </c:pt>
                <c:pt idx="752">
                  <c:v>0.48698883237055446</c:v>
                </c:pt>
                <c:pt idx="753">
                  <c:v>0.15425754240197864</c:v>
                </c:pt>
                <c:pt idx="754">
                  <c:v>0.70748147615733825</c:v>
                </c:pt>
                <c:pt idx="755">
                  <c:v>0.62838381121645037</c:v>
                </c:pt>
                <c:pt idx="756">
                  <c:v>0.24689725877263125</c:v>
                </c:pt>
                <c:pt idx="757">
                  <c:v>0.67427974442376504</c:v>
                </c:pt>
                <c:pt idx="758">
                  <c:v>0.21235184295996101</c:v>
                </c:pt>
                <c:pt idx="759">
                  <c:v>0.55158166856424995</c:v>
                </c:pt>
                <c:pt idx="760">
                  <c:v>0.38939605294247392</c:v>
                </c:pt>
                <c:pt idx="761">
                  <c:v>0.15850905098361923</c:v>
                </c:pt>
                <c:pt idx="762">
                  <c:v>0.59955047531825001</c:v>
                </c:pt>
                <c:pt idx="763">
                  <c:v>0.44961697484159335</c:v>
                </c:pt>
                <c:pt idx="764">
                  <c:v>0.52631029319757472</c:v>
                </c:pt>
                <c:pt idx="765">
                  <c:v>0.34907626498405286</c:v>
                </c:pt>
                <c:pt idx="766">
                  <c:v>0.48715998288528894</c:v>
                </c:pt>
                <c:pt idx="767">
                  <c:v>-1.3178072759719939E-2</c:v>
                </c:pt>
                <c:pt idx="768">
                  <c:v>0.35965138662856666</c:v>
                </c:pt>
                <c:pt idx="769">
                  <c:v>0.16450748494930956</c:v>
                </c:pt>
                <c:pt idx="770">
                  <c:v>0.14310350574706376</c:v>
                </c:pt>
                <c:pt idx="771">
                  <c:v>0.35598697142492863</c:v>
                </c:pt>
                <c:pt idx="772">
                  <c:v>5.918799513951245E-2</c:v>
                </c:pt>
                <c:pt idx="773">
                  <c:v>0.25074298412805085</c:v>
                </c:pt>
                <c:pt idx="774">
                  <c:v>-0.17625739009513874</c:v>
                </c:pt>
                <c:pt idx="775">
                  <c:v>1.3374564482798048</c:v>
                </c:pt>
                <c:pt idx="776">
                  <c:v>0.55683279943329389</c:v>
                </c:pt>
                <c:pt idx="777">
                  <c:v>0.56378422785984772</c:v>
                </c:pt>
                <c:pt idx="778">
                  <c:v>0.24769418480469885</c:v>
                </c:pt>
                <c:pt idx="779">
                  <c:v>0.69121085775579405</c:v>
                </c:pt>
                <c:pt idx="780">
                  <c:v>0.48390019477790536</c:v>
                </c:pt>
                <c:pt idx="781">
                  <c:v>0.61423154348742681</c:v>
                </c:pt>
                <c:pt idx="782">
                  <c:v>0.14316619049209756</c:v>
                </c:pt>
                <c:pt idx="783">
                  <c:v>0.53144826183313087</c:v>
                </c:pt>
                <c:pt idx="784">
                  <c:v>1.0299354500893898</c:v>
                </c:pt>
                <c:pt idx="785">
                  <c:v>1.5952797257995792</c:v>
                </c:pt>
                <c:pt idx="786">
                  <c:v>0.47634057653999262</c:v>
                </c:pt>
                <c:pt idx="787">
                  <c:v>0.38898316571696312</c:v>
                </c:pt>
                <c:pt idx="788">
                  <c:v>0.51013420706647672</c:v>
                </c:pt>
                <c:pt idx="789">
                  <c:v>0.57010141769388711</c:v>
                </c:pt>
                <c:pt idx="790">
                  <c:v>0.53657787616941177</c:v>
                </c:pt>
                <c:pt idx="791">
                  <c:v>0.38230197616584305</c:v>
                </c:pt>
                <c:pt idx="792">
                  <c:v>0.14465349178743181</c:v>
                </c:pt>
                <c:pt idx="793">
                  <c:v>0.15801361218750043</c:v>
                </c:pt>
                <c:pt idx="794">
                  <c:v>0.19431533994461403</c:v>
                </c:pt>
                <c:pt idx="795">
                  <c:v>0.31526024449683643</c:v>
                </c:pt>
                <c:pt idx="796">
                  <c:v>0.71160282654210394</c:v>
                </c:pt>
                <c:pt idx="797">
                  <c:v>0.45509772842028118</c:v>
                </c:pt>
                <c:pt idx="798">
                  <c:v>-0.2389317816955554</c:v>
                </c:pt>
                <c:pt idx="799">
                  <c:v>0.24624407618688016</c:v>
                </c:pt>
                <c:pt idx="800">
                  <c:v>0.4740380175280694</c:v>
                </c:pt>
                <c:pt idx="801">
                  <c:v>0.59061679251417298</c:v>
                </c:pt>
                <c:pt idx="802">
                  <c:v>0.28811392385609669</c:v>
                </c:pt>
                <c:pt idx="803">
                  <c:v>0.4334752366779695</c:v>
                </c:pt>
                <c:pt idx="804">
                  <c:v>0.67850471241644628</c:v>
                </c:pt>
                <c:pt idx="805">
                  <c:v>0.22183371883922165</c:v>
                </c:pt>
                <c:pt idx="806">
                  <c:v>0.68683311255779644</c:v>
                </c:pt>
                <c:pt idx="807">
                  <c:v>0.24100802718741388</c:v>
                </c:pt>
                <c:pt idx="808">
                  <c:v>0.67944514229455621</c:v>
                </c:pt>
                <c:pt idx="809">
                  <c:v>0.41273478185923052</c:v>
                </c:pt>
                <c:pt idx="810">
                  <c:v>0.24718603579000675</c:v>
                </c:pt>
                <c:pt idx="811">
                  <c:v>0.22472231444535784</c:v>
                </c:pt>
                <c:pt idx="812">
                  <c:v>0.66677931336213181</c:v>
                </c:pt>
                <c:pt idx="813">
                  <c:v>-6.7308694360301069E-2</c:v>
                </c:pt>
                <c:pt idx="814">
                  <c:v>0.24461046672673592</c:v>
                </c:pt>
                <c:pt idx="815">
                  <c:v>0.21707908667315789</c:v>
                </c:pt>
                <c:pt idx="816">
                  <c:v>0.46596853764963231</c:v>
                </c:pt>
                <c:pt idx="817">
                  <c:v>0.64345722109741699</c:v>
                </c:pt>
                <c:pt idx="818">
                  <c:v>0.34844640109740477</c:v>
                </c:pt>
                <c:pt idx="819">
                  <c:v>0.21152295025746581</c:v>
                </c:pt>
                <c:pt idx="820">
                  <c:v>0.91553244858949823</c:v>
                </c:pt>
                <c:pt idx="821">
                  <c:v>0.53604806638467917</c:v>
                </c:pt>
                <c:pt idx="822">
                  <c:v>0.40874895808592049</c:v>
                </c:pt>
                <c:pt idx="823">
                  <c:v>0.42222125767681895</c:v>
                </c:pt>
                <c:pt idx="824">
                  <c:v>0.42107576841942729</c:v>
                </c:pt>
                <c:pt idx="825">
                  <c:v>0.66529736931022243</c:v>
                </c:pt>
                <c:pt idx="826">
                  <c:v>0.27345170291394472</c:v>
                </c:pt>
                <c:pt idx="827">
                  <c:v>-6.1216179220303646E-2</c:v>
                </c:pt>
                <c:pt idx="828">
                  <c:v>0.45535722861283234</c:v>
                </c:pt>
                <c:pt idx="829">
                  <c:v>0.53634354511717008</c:v>
                </c:pt>
                <c:pt idx="830">
                  <c:v>0.54548463407568937</c:v>
                </c:pt>
                <c:pt idx="831">
                  <c:v>0.49911538123626198</c:v>
                </c:pt>
                <c:pt idx="832">
                  <c:v>0.63090434166868548</c:v>
                </c:pt>
                <c:pt idx="833">
                  <c:v>0.41269327932935829</c:v>
                </c:pt>
                <c:pt idx="834">
                  <c:v>0.21736328530098281</c:v>
                </c:pt>
                <c:pt idx="835">
                  <c:v>0.38516037295500016</c:v>
                </c:pt>
                <c:pt idx="836">
                  <c:v>-0.11346020626043107</c:v>
                </c:pt>
                <c:pt idx="837">
                  <c:v>0.62155635153987987</c:v>
                </c:pt>
                <c:pt idx="838">
                  <c:v>0.85412667262949959</c:v>
                </c:pt>
                <c:pt idx="839">
                  <c:v>0.46638845340628565</c:v>
                </c:pt>
                <c:pt idx="840">
                  <c:v>0.75159469337747975</c:v>
                </c:pt>
                <c:pt idx="841">
                  <c:v>0.6376191714827093</c:v>
                </c:pt>
                <c:pt idx="842">
                  <c:v>1.031423432162428</c:v>
                </c:pt>
                <c:pt idx="843">
                  <c:v>-5.8477006360279082E-3</c:v>
                </c:pt>
                <c:pt idx="844">
                  <c:v>0.16882823630691379</c:v>
                </c:pt>
                <c:pt idx="845">
                  <c:v>0.91366520011346686</c:v>
                </c:pt>
                <c:pt idx="846">
                  <c:v>-4.06171749518216E-2</c:v>
                </c:pt>
                <c:pt idx="847">
                  <c:v>0.3987377973466637</c:v>
                </c:pt>
                <c:pt idx="848">
                  <c:v>0.1824809776167009</c:v>
                </c:pt>
                <c:pt idx="849">
                  <c:v>0.35436426430571366</c:v>
                </c:pt>
                <c:pt idx="850">
                  <c:v>0.13914773886125387</c:v>
                </c:pt>
                <c:pt idx="851">
                  <c:v>0.50658690078136659</c:v>
                </c:pt>
                <c:pt idx="852">
                  <c:v>0.60481144630978567</c:v>
                </c:pt>
                <c:pt idx="853">
                  <c:v>0.37139561977660418</c:v>
                </c:pt>
                <c:pt idx="854">
                  <c:v>0.31270230459585713</c:v>
                </c:pt>
                <c:pt idx="855">
                  <c:v>0.27794272087178262</c:v>
                </c:pt>
                <c:pt idx="856">
                  <c:v>0.15653598668631585</c:v>
                </c:pt>
                <c:pt idx="857">
                  <c:v>0.24426050308464564</c:v>
                </c:pt>
                <c:pt idx="858">
                  <c:v>0.94110363263803531</c:v>
                </c:pt>
                <c:pt idx="859">
                  <c:v>0.50154001634964929</c:v>
                </c:pt>
                <c:pt idx="860">
                  <c:v>0.44449092241301502</c:v>
                </c:pt>
                <c:pt idx="861">
                  <c:v>0.31919503050716225</c:v>
                </c:pt>
                <c:pt idx="862">
                  <c:v>1.0004156042994656</c:v>
                </c:pt>
                <c:pt idx="863">
                  <c:v>0.4451348214673343</c:v>
                </c:pt>
                <c:pt idx="864">
                  <c:v>5.995741554265499E-2</c:v>
                </c:pt>
                <c:pt idx="865">
                  <c:v>0.30852199991751672</c:v>
                </c:pt>
                <c:pt idx="866">
                  <c:v>0.60077484346561605</c:v>
                </c:pt>
                <c:pt idx="867">
                  <c:v>0.40915539586060645</c:v>
                </c:pt>
                <c:pt idx="868">
                  <c:v>0.26928444755940684</c:v>
                </c:pt>
                <c:pt idx="869">
                  <c:v>0.48385506312176829</c:v>
                </c:pt>
                <c:pt idx="870">
                  <c:v>0.23133117924723323</c:v>
                </c:pt>
                <c:pt idx="871">
                  <c:v>0.40579203329287949</c:v>
                </c:pt>
                <c:pt idx="872">
                  <c:v>0.35015186361117423</c:v>
                </c:pt>
                <c:pt idx="873">
                  <c:v>0.50310622785813619</c:v>
                </c:pt>
                <c:pt idx="874">
                  <c:v>0.83946035293597532</c:v>
                </c:pt>
                <c:pt idx="875">
                  <c:v>0.44592908182974567</c:v>
                </c:pt>
                <c:pt idx="876">
                  <c:v>0.61358120037677644</c:v>
                </c:pt>
                <c:pt idx="877">
                  <c:v>0.14671218732449121</c:v>
                </c:pt>
                <c:pt idx="878">
                  <c:v>0.35636610418242598</c:v>
                </c:pt>
                <c:pt idx="879">
                  <c:v>0.54817321301038047</c:v>
                </c:pt>
                <c:pt idx="880">
                  <c:v>0.23578670513773137</c:v>
                </c:pt>
                <c:pt idx="881">
                  <c:v>0.12079265393868965</c:v>
                </c:pt>
                <c:pt idx="882">
                  <c:v>0.10937826764749148</c:v>
                </c:pt>
                <c:pt idx="883">
                  <c:v>0.32402847837250714</c:v>
                </c:pt>
                <c:pt idx="884">
                  <c:v>0.62451456269558636</c:v>
                </c:pt>
                <c:pt idx="885">
                  <c:v>0.28812585618746733</c:v>
                </c:pt>
                <c:pt idx="886">
                  <c:v>0.40378736081686561</c:v>
                </c:pt>
                <c:pt idx="887">
                  <c:v>0.17653014907658271</c:v>
                </c:pt>
                <c:pt idx="888">
                  <c:v>0.54858795308096386</c:v>
                </c:pt>
                <c:pt idx="889">
                  <c:v>0.18908548537761471</c:v>
                </c:pt>
                <c:pt idx="890">
                  <c:v>0.16327922459115007</c:v>
                </c:pt>
                <c:pt idx="891">
                  <c:v>-1.5305434986962352E-2</c:v>
                </c:pt>
                <c:pt idx="892">
                  <c:v>0.90170380711266862</c:v>
                </c:pt>
                <c:pt idx="893">
                  <c:v>0.76240252262054042</c:v>
                </c:pt>
                <c:pt idx="894">
                  <c:v>0.29679701076466669</c:v>
                </c:pt>
                <c:pt idx="895">
                  <c:v>0.68968181283235774</c:v>
                </c:pt>
                <c:pt idx="896">
                  <c:v>0.64735026329884382</c:v>
                </c:pt>
                <c:pt idx="897">
                  <c:v>0.68742012630041394</c:v>
                </c:pt>
                <c:pt idx="898">
                  <c:v>0.1271945564209791</c:v>
                </c:pt>
                <c:pt idx="899">
                  <c:v>9.8906347205105494E-3</c:v>
                </c:pt>
                <c:pt idx="900">
                  <c:v>0.28675412311550308</c:v>
                </c:pt>
                <c:pt idx="901">
                  <c:v>0.49779959388761696</c:v>
                </c:pt>
                <c:pt idx="902">
                  <c:v>-1.3035273666817115E-3</c:v>
                </c:pt>
                <c:pt idx="903">
                  <c:v>0.43563334938335785</c:v>
                </c:pt>
                <c:pt idx="904">
                  <c:v>0.40402715872874173</c:v>
                </c:pt>
                <c:pt idx="905">
                  <c:v>0.1460398032042598</c:v>
                </c:pt>
                <c:pt idx="906">
                  <c:v>0.38491453773416673</c:v>
                </c:pt>
                <c:pt idx="907">
                  <c:v>0.53426919779615223</c:v>
                </c:pt>
                <c:pt idx="908">
                  <c:v>0.21313423007295662</c:v>
                </c:pt>
                <c:pt idx="909">
                  <c:v>9.9930326561922689E-2</c:v>
                </c:pt>
                <c:pt idx="910">
                  <c:v>0.28406536910758007</c:v>
                </c:pt>
                <c:pt idx="911">
                  <c:v>0.56259741958180864</c:v>
                </c:pt>
                <c:pt idx="912">
                  <c:v>0.69239297073902817</c:v>
                </c:pt>
                <c:pt idx="913">
                  <c:v>0.94400282643099942</c:v>
                </c:pt>
                <c:pt idx="914">
                  <c:v>0.2043920167326756</c:v>
                </c:pt>
                <c:pt idx="915">
                  <c:v>0.70163384534791007</c:v>
                </c:pt>
                <c:pt idx="916">
                  <c:v>0.40137061960102471</c:v>
                </c:pt>
                <c:pt idx="917">
                  <c:v>8.7828368727610684E-2</c:v>
                </c:pt>
                <c:pt idx="918">
                  <c:v>1.286145935973384</c:v>
                </c:pt>
                <c:pt idx="919">
                  <c:v>0.36097764901444807</c:v>
                </c:pt>
                <c:pt idx="920">
                  <c:v>0.65800639009370043</c:v>
                </c:pt>
                <c:pt idx="921">
                  <c:v>0.29354236963523017</c:v>
                </c:pt>
                <c:pt idx="922">
                  <c:v>0.60807029244637456</c:v>
                </c:pt>
                <c:pt idx="923">
                  <c:v>0.1370487737458248</c:v>
                </c:pt>
                <c:pt idx="924">
                  <c:v>0.17281033163308479</c:v>
                </c:pt>
                <c:pt idx="925">
                  <c:v>0.23823807528604524</c:v>
                </c:pt>
                <c:pt idx="926">
                  <c:v>2.7572661823329847E-2</c:v>
                </c:pt>
                <c:pt idx="927">
                  <c:v>0.5126710238496377</c:v>
                </c:pt>
                <c:pt idx="928">
                  <c:v>0.45310495417342955</c:v>
                </c:pt>
                <c:pt idx="929">
                  <c:v>0.28181877976262781</c:v>
                </c:pt>
                <c:pt idx="930">
                  <c:v>0.30526089303088777</c:v>
                </c:pt>
                <c:pt idx="931">
                  <c:v>6.3287060123655481E-2</c:v>
                </c:pt>
                <c:pt idx="932">
                  <c:v>0.89001530918302785</c:v>
                </c:pt>
                <c:pt idx="933">
                  <c:v>0.30191993676285589</c:v>
                </c:pt>
                <c:pt idx="934">
                  <c:v>0.53709790384138223</c:v>
                </c:pt>
                <c:pt idx="935">
                  <c:v>0.3448755867301041</c:v>
                </c:pt>
                <c:pt idx="936">
                  <c:v>0.73963834221563518</c:v>
                </c:pt>
                <c:pt idx="937">
                  <c:v>0.1263710430086693</c:v>
                </c:pt>
                <c:pt idx="938">
                  <c:v>0.17856673262157474</c:v>
                </c:pt>
                <c:pt idx="939">
                  <c:v>0.18347232426264304</c:v>
                </c:pt>
                <c:pt idx="940">
                  <c:v>0.21291032049937786</c:v>
                </c:pt>
                <c:pt idx="941">
                  <c:v>0.16931449059987802</c:v>
                </c:pt>
                <c:pt idx="942">
                  <c:v>0.14085728127180452</c:v>
                </c:pt>
                <c:pt idx="943">
                  <c:v>0.60359927497202581</c:v>
                </c:pt>
                <c:pt idx="944">
                  <c:v>-0.27548968695109166</c:v>
                </c:pt>
                <c:pt idx="945">
                  <c:v>0.36596062955271924</c:v>
                </c:pt>
                <c:pt idx="946">
                  <c:v>0.22228362845993233</c:v>
                </c:pt>
                <c:pt idx="947">
                  <c:v>0.88961154204116533</c:v>
                </c:pt>
                <c:pt idx="948">
                  <c:v>0.30378589472988704</c:v>
                </c:pt>
                <c:pt idx="949">
                  <c:v>0.41780321036653179</c:v>
                </c:pt>
                <c:pt idx="950">
                  <c:v>0.69442212030958883</c:v>
                </c:pt>
                <c:pt idx="951">
                  <c:v>0.52716332253612341</c:v>
                </c:pt>
                <c:pt idx="952">
                  <c:v>0.6997548675706643</c:v>
                </c:pt>
                <c:pt idx="953">
                  <c:v>0.9013697423706627</c:v>
                </c:pt>
                <c:pt idx="954">
                  <c:v>-2.4318209799463864E-2</c:v>
                </c:pt>
                <c:pt idx="955">
                  <c:v>0.13489206706059742</c:v>
                </c:pt>
                <c:pt idx="956">
                  <c:v>0.53341533233435645</c:v>
                </c:pt>
                <c:pt idx="957">
                  <c:v>0.21242057371790057</c:v>
                </c:pt>
                <c:pt idx="958">
                  <c:v>0.46036905440615472</c:v>
                </c:pt>
                <c:pt idx="959">
                  <c:v>0.23948351929889466</c:v>
                </c:pt>
                <c:pt idx="960">
                  <c:v>0.61543302700885982</c:v>
                </c:pt>
                <c:pt idx="961">
                  <c:v>0.68778678781610469</c:v>
                </c:pt>
                <c:pt idx="962">
                  <c:v>0.22889790907268426</c:v>
                </c:pt>
                <c:pt idx="963">
                  <c:v>0.14675024467373288</c:v>
                </c:pt>
                <c:pt idx="964">
                  <c:v>-0.1143275711617483</c:v>
                </c:pt>
                <c:pt idx="965">
                  <c:v>0.32914320140516062</c:v>
                </c:pt>
                <c:pt idx="966">
                  <c:v>9.7416109304607756E-2</c:v>
                </c:pt>
                <c:pt idx="967">
                  <c:v>0.80066523296685466</c:v>
                </c:pt>
                <c:pt idx="968">
                  <c:v>-2.6775809231532777E-2</c:v>
                </c:pt>
                <c:pt idx="969">
                  <c:v>0.20828845531930362</c:v>
                </c:pt>
                <c:pt idx="970">
                  <c:v>0.21434310327067085</c:v>
                </c:pt>
                <c:pt idx="971">
                  <c:v>3.9156954413838929E-2</c:v>
                </c:pt>
                <c:pt idx="972">
                  <c:v>0.35213536526344025</c:v>
                </c:pt>
                <c:pt idx="973">
                  <c:v>0.33202120159576509</c:v>
                </c:pt>
                <c:pt idx="974">
                  <c:v>0.78108641688650171</c:v>
                </c:pt>
                <c:pt idx="975">
                  <c:v>0.85399717478506021</c:v>
                </c:pt>
                <c:pt idx="976">
                  <c:v>-0.35784441535124811</c:v>
                </c:pt>
                <c:pt idx="977">
                  <c:v>0.26357498474087815</c:v>
                </c:pt>
                <c:pt idx="978">
                  <c:v>0.73386078423215584</c:v>
                </c:pt>
                <c:pt idx="979">
                  <c:v>0.51222640540235054</c:v>
                </c:pt>
                <c:pt idx="980">
                  <c:v>5.6901443064849122E-2</c:v>
                </c:pt>
                <c:pt idx="981">
                  <c:v>0.31869984036139343</c:v>
                </c:pt>
                <c:pt idx="982">
                  <c:v>0.17596548688232871</c:v>
                </c:pt>
                <c:pt idx="983">
                  <c:v>0.71443084845078209</c:v>
                </c:pt>
                <c:pt idx="984">
                  <c:v>0.43885285698978316</c:v>
                </c:pt>
                <c:pt idx="985">
                  <c:v>0.43598321603598778</c:v>
                </c:pt>
                <c:pt idx="986">
                  <c:v>0.51295807446768871</c:v>
                </c:pt>
                <c:pt idx="987">
                  <c:v>0.33397530006060316</c:v>
                </c:pt>
                <c:pt idx="988">
                  <c:v>0.2816153216099101</c:v>
                </c:pt>
                <c:pt idx="989">
                  <c:v>3.348202108954812E-2</c:v>
                </c:pt>
                <c:pt idx="990">
                  <c:v>-0.14355880444658931</c:v>
                </c:pt>
                <c:pt idx="991">
                  <c:v>0.2479915854271435</c:v>
                </c:pt>
                <c:pt idx="992">
                  <c:v>0.55870734090396379</c:v>
                </c:pt>
                <c:pt idx="993">
                  <c:v>0.27408292033918458</c:v>
                </c:pt>
                <c:pt idx="994">
                  <c:v>0.60830074586162231</c:v>
                </c:pt>
                <c:pt idx="995">
                  <c:v>0.70721202764384361</c:v>
                </c:pt>
                <c:pt idx="996">
                  <c:v>0.51876181669690757</c:v>
                </c:pt>
                <c:pt idx="997">
                  <c:v>0.45506129516966642</c:v>
                </c:pt>
                <c:pt idx="998">
                  <c:v>0.41485961524826598</c:v>
                </c:pt>
                <c:pt idx="999">
                  <c:v>0.69026343540481472</c:v>
                </c:pt>
                <c:pt idx="1000">
                  <c:v>0.2991646707413842</c:v>
                </c:pt>
              </c:numCache>
            </c:numRef>
          </c:xVal>
          <c:yVal>
            <c:numRef>
              <c:f>Parameter!$N$125:$N$1125</c:f>
              <c:numCache>
                <c:formatCode>General</c:formatCode>
                <c:ptCount val="1001"/>
                <c:pt idx="0">
                  <c:v>78102.646238374</c:v>
                </c:pt>
                <c:pt idx="1">
                  <c:v>67464.633760697732</c:v>
                </c:pt>
                <c:pt idx="2">
                  <c:v>84817.935437291744</c:v>
                </c:pt>
                <c:pt idx="3">
                  <c:v>84258.122805609935</c:v>
                </c:pt>
                <c:pt idx="4">
                  <c:v>85915.876130327364</c:v>
                </c:pt>
                <c:pt idx="5">
                  <c:v>74252.655243769725</c:v>
                </c:pt>
                <c:pt idx="6">
                  <c:v>84365.87103313519</c:v>
                </c:pt>
                <c:pt idx="7">
                  <c:v>78542.569962736408</c:v>
                </c:pt>
                <c:pt idx="8">
                  <c:v>78861.641749253118</c:v>
                </c:pt>
                <c:pt idx="9">
                  <c:v>76092.320555638536</c:v>
                </c:pt>
                <c:pt idx="10">
                  <c:v>72161.744519497341</c:v>
                </c:pt>
                <c:pt idx="11">
                  <c:v>84912.001013630652</c:v>
                </c:pt>
                <c:pt idx="12">
                  <c:v>84437.346877271077</c:v>
                </c:pt>
                <c:pt idx="13">
                  <c:v>62888.652584354342</c:v>
                </c:pt>
                <c:pt idx="14">
                  <c:v>79571.130266877648</c:v>
                </c:pt>
                <c:pt idx="15">
                  <c:v>75411.829186833012</c:v>
                </c:pt>
                <c:pt idx="16">
                  <c:v>76648.460367388412</c:v>
                </c:pt>
                <c:pt idx="17">
                  <c:v>72962.317436156984</c:v>
                </c:pt>
                <c:pt idx="18">
                  <c:v>82790.020885149832</c:v>
                </c:pt>
                <c:pt idx="19">
                  <c:v>95395.293029236636</c:v>
                </c:pt>
                <c:pt idx="20">
                  <c:v>78909.220795821137</c:v>
                </c:pt>
                <c:pt idx="21">
                  <c:v>85544.22004550061</c:v>
                </c:pt>
                <c:pt idx="22">
                  <c:v>73516.240380817617</c:v>
                </c:pt>
                <c:pt idx="23">
                  <c:v>76083.584694970268</c:v>
                </c:pt>
                <c:pt idx="24">
                  <c:v>73277.719729105302</c:v>
                </c:pt>
                <c:pt idx="25">
                  <c:v>78126.015694973234</c:v>
                </c:pt>
                <c:pt idx="26">
                  <c:v>60952.119737990899</c:v>
                </c:pt>
                <c:pt idx="27">
                  <c:v>72450.734142801637</c:v>
                </c:pt>
                <c:pt idx="28">
                  <c:v>62609.310824858527</c:v>
                </c:pt>
                <c:pt idx="29">
                  <c:v>69634.449774176508</c:v>
                </c:pt>
                <c:pt idx="30">
                  <c:v>67587.308093313666</c:v>
                </c:pt>
                <c:pt idx="31">
                  <c:v>77276.935033999893</c:v>
                </c:pt>
                <c:pt idx="32">
                  <c:v>89071.711879459006</c:v>
                </c:pt>
                <c:pt idx="33">
                  <c:v>72474.50017589076</c:v>
                </c:pt>
                <c:pt idx="34">
                  <c:v>64684.362488194645</c:v>
                </c:pt>
                <c:pt idx="35">
                  <c:v>94497.151634660666</c:v>
                </c:pt>
                <c:pt idx="36">
                  <c:v>75873.266317939342</c:v>
                </c:pt>
                <c:pt idx="37">
                  <c:v>68864.631104036845</c:v>
                </c:pt>
                <c:pt idx="38">
                  <c:v>81324.587765771634</c:v>
                </c:pt>
                <c:pt idx="39">
                  <c:v>70418.556240412625</c:v>
                </c:pt>
                <c:pt idx="40">
                  <c:v>85350.488980924012</c:v>
                </c:pt>
                <c:pt idx="41">
                  <c:v>68392.275622025307</c:v>
                </c:pt>
                <c:pt idx="42">
                  <c:v>89080.846143137402</c:v>
                </c:pt>
                <c:pt idx="43">
                  <c:v>95929.809852420629</c:v>
                </c:pt>
                <c:pt idx="44">
                  <c:v>102878.04558612705</c:v>
                </c:pt>
                <c:pt idx="45">
                  <c:v>71588.183795612043</c:v>
                </c:pt>
                <c:pt idx="46">
                  <c:v>60905.762674876853</c:v>
                </c:pt>
                <c:pt idx="47">
                  <c:v>94033.169161933125</c:v>
                </c:pt>
                <c:pt idx="48">
                  <c:v>74020.075862937083</c:v>
                </c:pt>
                <c:pt idx="49">
                  <c:v>76657.737680334394</c:v>
                </c:pt>
                <c:pt idx="50">
                  <c:v>71749.28181294525</c:v>
                </c:pt>
                <c:pt idx="51">
                  <c:v>82478.007431945181</c:v>
                </c:pt>
                <c:pt idx="52">
                  <c:v>83295.444884201643</c:v>
                </c:pt>
                <c:pt idx="53">
                  <c:v>85977.588928237936</c:v>
                </c:pt>
                <c:pt idx="54">
                  <c:v>81954.808087358339</c:v>
                </c:pt>
                <c:pt idx="55">
                  <c:v>81893.957122652442</c:v>
                </c:pt>
                <c:pt idx="56">
                  <c:v>76926.991150135684</c:v>
                </c:pt>
                <c:pt idx="57">
                  <c:v>65579.072796288834</c:v>
                </c:pt>
                <c:pt idx="58">
                  <c:v>69797.640211451173</c:v>
                </c:pt>
                <c:pt idx="59">
                  <c:v>71483.266974849263</c:v>
                </c:pt>
                <c:pt idx="60">
                  <c:v>87557.078204823512</c:v>
                </c:pt>
                <c:pt idx="61">
                  <c:v>82800.407640718593</c:v>
                </c:pt>
                <c:pt idx="62">
                  <c:v>69562.461698652565</c:v>
                </c:pt>
                <c:pt idx="63">
                  <c:v>70083.142893638636</c:v>
                </c:pt>
                <c:pt idx="64">
                  <c:v>79545.004986601489</c:v>
                </c:pt>
                <c:pt idx="65">
                  <c:v>73080.139413420693</c:v>
                </c:pt>
                <c:pt idx="66">
                  <c:v>88404.600763334514</c:v>
                </c:pt>
                <c:pt idx="67">
                  <c:v>86985.323185727175</c:v>
                </c:pt>
                <c:pt idx="68">
                  <c:v>98331.155021516286</c:v>
                </c:pt>
                <c:pt idx="69">
                  <c:v>73122.080142438979</c:v>
                </c:pt>
                <c:pt idx="70">
                  <c:v>74632.067564228506</c:v>
                </c:pt>
                <c:pt idx="71">
                  <c:v>58957.590625378332</c:v>
                </c:pt>
                <c:pt idx="72">
                  <c:v>69456.404376940918</c:v>
                </c:pt>
                <c:pt idx="73">
                  <c:v>86617.218532802479</c:v>
                </c:pt>
                <c:pt idx="74">
                  <c:v>87007.108493259599</c:v>
                </c:pt>
                <c:pt idx="75">
                  <c:v>65510.819784393963</c:v>
                </c:pt>
                <c:pt idx="76">
                  <c:v>83275.669086735012</c:v>
                </c:pt>
                <c:pt idx="77">
                  <c:v>89007.558534700205</c:v>
                </c:pt>
                <c:pt idx="78">
                  <c:v>76565.996936293988</c:v>
                </c:pt>
                <c:pt idx="79">
                  <c:v>84313.999574989008</c:v>
                </c:pt>
                <c:pt idx="80">
                  <c:v>65227.200081505056</c:v>
                </c:pt>
                <c:pt idx="81">
                  <c:v>82885.288547921373</c:v>
                </c:pt>
                <c:pt idx="82">
                  <c:v>68795.443392406378</c:v>
                </c:pt>
                <c:pt idx="83">
                  <c:v>99279.686974334312</c:v>
                </c:pt>
                <c:pt idx="84">
                  <c:v>81143.316960799682</c:v>
                </c:pt>
                <c:pt idx="85">
                  <c:v>82970.426273099612</c:v>
                </c:pt>
                <c:pt idx="86">
                  <c:v>70755.382269818278</c:v>
                </c:pt>
                <c:pt idx="87">
                  <c:v>92886.380221052357</c:v>
                </c:pt>
                <c:pt idx="88">
                  <c:v>65863.540940870167</c:v>
                </c:pt>
                <c:pt idx="89">
                  <c:v>83772.179152824974</c:v>
                </c:pt>
                <c:pt idx="90">
                  <c:v>61787.264933592247</c:v>
                </c:pt>
                <c:pt idx="91">
                  <c:v>74897.928655247932</c:v>
                </c:pt>
                <c:pt idx="92">
                  <c:v>69265.914390965117</c:v>
                </c:pt>
                <c:pt idx="93">
                  <c:v>71427.921543830773</c:v>
                </c:pt>
                <c:pt idx="94">
                  <c:v>70052.275944600449</c:v>
                </c:pt>
                <c:pt idx="95">
                  <c:v>69465.338301850788</c:v>
                </c:pt>
                <c:pt idx="96">
                  <c:v>79053.765733585285</c:v>
                </c:pt>
                <c:pt idx="97">
                  <c:v>82046.948970151294</c:v>
                </c:pt>
                <c:pt idx="98">
                  <c:v>95427.195935185664</c:v>
                </c:pt>
                <c:pt idx="99">
                  <c:v>85763.628584195743</c:v>
                </c:pt>
                <c:pt idx="100">
                  <c:v>64833.318402997167</c:v>
                </c:pt>
                <c:pt idx="101">
                  <c:v>71861.259474575301</c:v>
                </c:pt>
                <c:pt idx="102">
                  <c:v>83425.700312255431</c:v>
                </c:pt>
                <c:pt idx="103">
                  <c:v>73439.948068292259</c:v>
                </c:pt>
                <c:pt idx="104">
                  <c:v>77758.330206391591</c:v>
                </c:pt>
                <c:pt idx="105">
                  <c:v>66418.999786970191</c:v>
                </c:pt>
                <c:pt idx="106">
                  <c:v>78008.343891563767</c:v>
                </c:pt>
                <c:pt idx="107">
                  <c:v>65075.889940369685</c:v>
                </c:pt>
                <c:pt idx="108">
                  <c:v>82428.497040587245</c:v>
                </c:pt>
                <c:pt idx="109">
                  <c:v>93191.029686747745</c:v>
                </c:pt>
                <c:pt idx="110">
                  <c:v>78549.268327835351</c:v>
                </c:pt>
                <c:pt idx="111">
                  <c:v>74577.465527085427</c:v>
                </c:pt>
                <c:pt idx="112">
                  <c:v>72901.621630351816</c:v>
                </c:pt>
                <c:pt idx="113">
                  <c:v>77390.561235315457</c:v>
                </c:pt>
                <c:pt idx="114">
                  <c:v>78907.024832231647</c:v>
                </c:pt>
                <c:pt idx="115">
                  <c:v>63071.500846251249</c:v>
                </c:pt>
                <c:pt idx="116">
                  <c:v>86357.15183993461</c:v>
                </c:pt>
                <c:pt idx="117">
                  <c:v>89836.48552454327</c:v>
                </c:pt>
                <c:pt idx="118">
                  <c:v>68102.380315277274</c:v>
                </c:pt>
                <c:pt idx="119">
                  <c:v>66381.617430047583</c:v>
                </c:pt>
                <c:pt idx="120">
                  <c:v>96930.142767765414</c:v>
                </c:pt>
                <c:pt idx="121">
                  <c:v>60667.894016050624</c:v>
                </c:pt>
                <c:pt idx="122">
                  <c:v>78647.133702761144</c:v>
                </c:pt>
                <c:pt idx="123">
                  <c:v>91483.060030294073</c:v>
                </c:pt>
                <c:pt idx="124">
                  <c:v>63743.696430347642</c:v>
                </c:pt>
                <c:pt idx="125">
                  <c:v>78283.449910532072</c:v>
                </c:pt>
                <c:pt idx="126">
                  <c:v>101205.80722312244</c:v>
                </c:pt>
                <c:pt idx="127">
                  <c:v>79644.569734110788</c:v>
                </c:pt>
                <c:pt idx="128">
                  <c:v>79447.578180640907</c:v>
                </c:pt>
                <c:pt idx="129">
                  <c:v>94315.197592591911</c:v>
                </c:pt>
                <c:pt idx="130">
                  <c:v>103711.9566976917</c:v>
                </c:pt>
                <c:pt idx="131">
                  <c:v>72661.100562768814</c:v>
                </c:pt>
                <c:pt idx="132">
                  <c:v>77432.088180664054</c:v>
                </c:pt>
                <c:pt idx="133">
                  <c:v>74060.01326750734</c:v>
                </c:pt>
                <c:pt idx="134">
                  <c:v>75687.177118229578</c:v>
                </c:pt>
                <c:pt idx="135">
                  <c:v>81377.048046051379</c:v>
                </c:pt>
                <c:pt idx="136">
                  <c:v>69585.09027610367</c:v>
                </c:pt>
                <c:pt idx="137">
                  <c:v>70726.347724689025</c:v>
                </c:pt>
                <c:pt idx="138">
                  <c:v>90075.662784960965</c:v>
                </c:pt>
                <c:pt idx="139">
                  <c:v>80178.180849622455</c:v>
                </c:pt>
                <c:pt idx="140">
                  <c:v>88495.863864929881</c:v>
                </c:pt>
                <c:pt idx="141">
                  <c:v>62191.538127687163</c:v>
                </c:pt>
                <c:pt idx="142">
                  <c:v>86182.580187939879</c:v>
                </c:pt>
                <c:pt idx="143">
                  <c:v>94527.254281816626</c:v>
                </c:pt>
                <c:pt idx="144">
                  <c:v>59108.423859442912</c:v>
                </c:pt>
                <c:pt idx="145">
                  <c:v>68455.711460042701</c:v>
                </c:pt>
                <c:pt idx="146">
                  <c:v>83237.117259831881</c:v>
                </c:pt>
                <c:pt idx="147">
                  <c:v>86911.270696938474</c:v>
                </c:pt>
                <c:pt idx="148">
                  <c:v>120748.36155286577</c:v>
                </c:pt>
                <c:pt idx="149">
                  <c:v>91172.358004094538</c:v>
                </c:pt>
                <c:pt idx="150">
                  <c:v>65733.163826529708</c:v>
                </c:pt>
                <c:pt idx="151">
                  <c:v>80516.055293493133</c:v>
                </c:pt>
                <c:pt idx="152">
                  <c:v>71020.632227373833</c:v>
                </c:pt>
                <c:pt idx="153">
                  <c:v>62721.781766199609</c:v>
                </c:pt>
                <c:pt idx="154">
                  <c:v>72815.008539314949</c:v>
                </c:pt>
                <c:pt idx="155">
                  <c:v>65301.163119702789</c:v>
                </c:pt>
                <c:pt idx="156">
                  <c:v>89525.130532079565</c:v>
                </c:pt>
                <c:pt idx="157">
                  <c:v>76804.551068645582</c:v>
                </c:pt>
                <c:pt idx="158">
                  <c:v>68346.458272991527</c:v>
                </c:pt>
                <c:pt idx="159">
                  <c:v>80148.594599204967</c:v>
                </c:pt>
                <c:pt idx="160">
                  <c:v>76476.873465367898</c:v>
                </c:pt>
                <c:pt idx="161">
                  <c:v>87661.126274932307</c:v>
                </c:pt>
                <c:pt idx="162">
                  <c:v>68582.405216746454</c:v>
                </c:pt>
                <c:pt idx="163">
                  <c:v>91662.35864243246</c:v>
                </c:pt>
                <c:pt idx="164">
                  <c:v>93468.059757800715</c:v>
                </c:pt>
                <c:pt idx="165">
                  <c:v>93330.26383390624</c:v>
                </c:pt>
                <c:pt idx="166">
                  <c:v>72684.36264905562</c:v>
                </c:pt>
                <c:pt idx="167">
                  <c:v>90112.351046864293</c:v>
                </c:pt>
                <c:pt idx="168">
                  <c:v>84289.468447393883</c:v>
                </c:pt>
                <c:pt idx="169">
                  <c:v>60493.28075681044</c:v>
                </c:pt>
                <c:pt idx="170">
                  <c:v>67067.018938641428</c:v>
                </c:pt>
                <c:pt idx="171">
                  <c:v>71069.145089923579</c:v>
                </c:pt>
                <c:pt idx="172">
                  <c:v>72981.21296525246</c:v>
                </c:pt>
                <c:pt idx="173">
                  <c:v>67746.97176461725</c:v>
                </c:pt>
                <c:pt idx="174">
                  <c:v>66832.659049593232</c:v>
                </c:pt>
                <c:pt idx="175">
                  <c:v>99210.317565726218</c:v>
                </c:pt>
                <c:pt idx="176">
                  <c:v>92165.09692660952</c:v>
                </c:pt>
                <c:pt idx="177">
                  <c:v>68079.140114024194</c:v>
                </c:pt>
                <c:pt idx="178">
                  <c:v>75235.78614249175</c:v>
                </c:pt>
                <c:pt idx="179">
                  <c:v>94045.166248808644</c:v>
                </c:pt>
                <c:pt idx="180">
                  <c:v>74771.844829361595</c:v>
                </c:pt>
                <c:pt idx="181">
                  <c:v>67997.942297122747</c:v>
                </c:pt>
                <c:pt idx="182">
                  <c:v>112434.88690373875</c:v>
                </c:pt>
                <c:pt idx="183">
                  <c:v>92179.041559245146</c:v>
                </c:pt>
                <c:pt idx="184">
                  <c:v>77482.874481869309</c:v>
                </c:pt>
                <c:pt idx="185">
                  <c:v>90363.612663533349</c:v>
                </c:pt>
                <c:pt idx="186">
                  <c:v>78368.657005246423</c:v>
                </c:pt>
                <c:pt idx="187">
                  <c:v>82879.125769414561</c:v>
                </c:pt>
                <c:pt idx="188">
                  <c:v>103456.23575292324</c:v>
                </c:pt>
                <c:pt idx="189">
                  <c:v>79588.675789201807</c:v>
                </c:pt>
                <c:pt idx="190">
                  <c:v>104646.39753564881</c:v>
                </c:pt>
                <c:pt idx="191">
                  <c:v>70572.942082066656</c:v>
                </c:pt>
                <c:pt idx="192">
                  <c:v>79532.89203140451</c:v>
                </c:pt>
                <c:pt idx="193">
                  <c:v>81112.5373157836</c:v>
                </c:pt>
                <c:pt idx="194">
                  <c:v>90697.487363215536</c:v>
                </c:pt>
                <c:pt idx="195">
                  <c:v>66618.028511883793</c:v>
                </c:pt>
                <c:pt idx="196">
                  <c:v>61870.661651333212</c:v>
                </c:pt>
                <c:pt idx="197">
                  <c:v>90738.993240811542</c:v>
                </c:pt>
                <c:pt idx="198">
                  <c:v>69708.210849026844</c:v>
                </c:pt>
                <c:pt idx="199">
                  <c:v>90249.126438638428</c:v>
                </c:pt>
                <c:pt idx="200">
                  <c:v>73956.807057669212</c:v>
                </c:pt>
                <c:pt idx="201">
                  <c:v>62725.581422870426</c:v>
                </c:pt>
                <c:pt idx="202">
                  <c:v>74466.527243987744</c:v>
                </c:pt>
                <c:pt idx="203">
                  <c:v>79073.996060235251</c:v>
                </c:pt>
                <c:pt idx="204">
                  <c:v>73588.396938716949</c:v>
                </c:pt>
                <c:pt idx="205">
                  <c:v>95851.917029023622</c:v>
                </c:pt>
                <c:pt idx="206">
                  <c:v>83099.001561355894</c:v>
                </c:pt>
                <c:pt idx="207">
                  <c:v>77467.356889311413</c:v>
                </c:pt>
                <c:pt idx="208">
                  <c:v>74218.569298072151</c:v>
                </c:pt>
                <c:pt idx="209">
                  <c:v>64778.407665206265</c:v>
                </c:pt>
                <c:pt idx="210">
                  <c:v>75440.6234823712</c:v>
                </c:pt>
                <c:pt idx="211">
                  <c:v>76558.110401793674</c:v>
                </c:pt>
                <c:pt idx="212">
                  <c:v>61946.201303724731</c:v>
                </c:pt>
                <c:pt idx="213">
                  <c:v>85637.948881020639</c:v>
                </c:pt>
                <c:pt idx="214">
                  <c:v>69119.265920875245</c:v>
                </c:pt>
                <c:pt idx="215">
                  <c:v>73459.31744625089</c:v>
                </c:pt>
                <c:pt idx="216">
                  <c:v>62581.755030598179</c:v>
                </c:pt>
                <c:pt idx="217">
                  <c:v>63507.687520580599</c:v>
                </c:pt>
                <c:pt idx="218">
                  <c:v>80763.311508904619</c:v>
                </c:pt>
                <c:pt idx="219">
                  <c:v>73715.108181540796</c:v>
                </c:pt>
                <c:pt idx="220">
                  <c:v>73584.534677329109</c:v>
                </c:pt>
                <c:pt idx="221">
                  <c:v>78229.602253340141</c:v>
                </c:pt>
                <c:pt idx="222">
                  <c:v>77187.423883314405</c:v>
                </c:pt>
                <c:pt idx="223">
                  <c:v>125281.87016260631</c:v>
                </c:pt>
                <c:pt idx="224">
                  <c:v>78629.033880449046</c:v>
                </c:pt>
                <c:pt idx="225">
                  <c:v>82629.788984906671</c:v>
                </c:pt>
                <c:pt idx="226">
                  <c:v>88124.171804380472</c:v>
                </c:pt>
                <c:pt idx="227">
                  <c:v>85452.430727812971</c:v>
                </c:pt>
                <c:pt idx="228">
                  <c:v>66712.544453121227</c:v>
                </c:pt>
                <c:pt idx="229">
                  <c:v>82530.565709529241</c:v>
                </c:pt>
                <c:pt idx="230">
                  <c:v>85105.746587144458</c:v>
                </c:pt>
                <c:pt idx="231">
                  <c:v>76253.176950667941</c:v>
                </c:pt>
                <c:pt idx="232">
                  <c:v>71398.189344469865</c:v>
                </c:pt>
                <c:pt idx="233">
                  <c:v>81315.804380780261</c:v>
                </c:pt>
                <c:pt idx="234">
                  <c:v>70588.496504931332</c:v>
                </c:pt>
                <c:pt idx="235">
                  <c:v>72571.712815162988</c:v>
                </c:pt>
                <c:pt idx="236">
                  <c:v>71457.885889974219</c:v>
                </c:pt>
                <c:pt idx="237">
                  <c:v>64166.784557184597</c:v>
                </c:pt>
                <c:pt idx="238">
                  <c:v>79423.302530972956</c:v>
                </c:pt>
                <c:pt idx="239">
                  <c:v>84037.021207135258</c:v>
                </c:pt>
                <c:pt idx="240">
                  <c:v>84646.388285013265</c:v>
                </c:pt>
                <c:pt idx="241">
                  <c:v>82596.883595170453</c:v>
                </c:pt>
                <c:pt idx="242">
                  <c:v>64284.111294834656</c:v>
                </c:pt>
                <c:pt idx="243">
                  <c:v>72661.139512329915</c:v>
                </c:pt>
                <c:pt idx="244">
                  <c:v>74879.538718795171</c:v>
                </c:pt>
                <c:pt idx="245">
                  <c:v>77374.887814547794</c:v>
                </c:pt>
                <c:pt idx="246">
                  <c:v>84624.213089391429</c:v>
                </c:pt>
                <c:pt idx="247">
                  <c:v>67782.416968247213</c:v>
                </c:pt>
                <c:pt idx="248">
                  <c:v>85158.30547733928</c:v>
                </c:pt>
                <c:pt idx="249">
                  <c:v>84516.269890103795</c:v>
                </c:pt>
                <c:pt idx="250">
                  <c:v>66181.931083082527</c:v>
                </c:pt>
                <c:pt idx="251">
                  <c:v>65904.069200796395</c:v>
                </c:pt>
                <c:pt idx="252">
                  <c:v>91813.113520975458</c:v>
                </c:pt>
                <c:pt idx="253">
                  <c:v>69309.255393362226</c:v>
                </c:pt>
                <c:pt idx="254">
                  <c:v>91531.350142445139</c:v>
                </c:pt>
                <c:pt idx="255">
                  <c:v>89948.205160414567</c:v>
                </c:pt>
                <c:pt idx="256">
                  <c:v>82082.68062877901</c:v>
                </c:pt>
                <c:pt idx="257">
                  <c:v>75787.627241983297</c:v>
                </c:pt>
                <c:pt idx="258">
                  <c:v>78451.725407402468</c:v>
                </c:pt>
                <c:pt idx="259">
                  <c:v>71424.042343897076</c:v>
                </c:pt>
                <c:pt idx="260">
                  <c:v>97225.156090885983</c:v>
                </c:pt>
                <c:pt idx="261">
                  <c:v>91411.386851507283</c:v>
                </c:pt>
                <c:pt idx="262">
                  <c:v>68826.185437527689</c:v>
                </c:pt>
                <c:pt idx="263">
                  <c:v>101277.31530356826</c:v>
                </c:pt>
                <c:pt idx="264">
                  <c:v>80386.952041374068</c:v>
                </c:pt>
                <c:pt idx="265">
                  <c:v>96610.530101339013</c:v>
                </c:pt>
                <c:pt idx="266">
                  <c:v>77446.695607141926</c:v>
                </c:pt>
                <c:pt idx="267">
                  <c:v>68193.981272962599</c:v>
                </c:pt>
                <c:pt idx="268">
                  <c:v>87067.434277626715</c:v>
                </c:pt>
                <c:pt idx="269">
                  <c:v>65461.181027024992</c:v>
                </c:pt>
                <c:pt idx="270">
                  <c:v>76604.802240752368</c:v>
                </c:pt>
                <c:pt idx="271">
                  <c:v>69889.85938531108</c:v>
                </c:pt>
                <c:pt idx="272">
                  <c:v>68049.129035259612</c:v>
                </c:pt>
                <c:pt idx="273">
                  <c:v>83514.9522432214</c:v>
                </c:pt>
                <c:pt idx="274">
                  <c:v>81789.611173736906</c:v>
                </c:pt>
                <c:pt idx="275">
                  <c:v>84300.466051835043</c:v>
                </c:pt>
                <c:pt idx="276">
                  <c:v>85742.276055242124</c:v>
                </c:pt>
                <c:pt idx="277">
                  <c:v>79655.53428139945</c:v>
                </c:pt>
                <c:pt idx="278">
                  <c:v>75116.941266133988</c:v>
                </c:pt>
                <c:pt idx="279">
                  <c:v>65272.009957261238</c:v>
                </c:pt>
                <c:pt idx="280">
                  <c:v>81006.150657325721</c:v>
                </c:pt>
                <c:pt idx="281">
                  <c:v>68273.950504107823</c:v>
                </c:pt>
                <c:pt idx="282">
                  <c:v>79763.785449898685</c:v>
                </c:pt>
                <c:pt idx="283">
                  <c:v>86285.190276418623</c:v>
                </c:pt>
                <c:pt idx="284">
                  <c:v>70113.960039334735</c:v>
                </c:pt>
                <c:pt idx="285">
                  <c:v>72388.317853953602</c:v>
                </c:pt>
                <c:pt idx="286">
                  <c:v>77516.435636212089</c:v>
                </c:pt>
                <c:pt idx="287">
                  <c:v>88200.310910839733</c:v>
                </c:pt>
                <c:pt idx="288">
                  <c:v>94977.517457346286</c:v>
                </c:pt>
                <c:pt idx="289">
                  <c:v>91733.569565971862</c:v>
                </c:pt>
                <c:pt idx="290">
                  <c:v>66100.71393818919</c:v>
                </c:pt>
                <c:pt idx="291">
                  <c:v>80307.979244582471</c:v>
                </c:pt>
                <c:pt idx="292">
                  <c:v>59122.87172577314</c:v>
                </c:pt>
                <c:pt idx="293">
                  <c:v>87499.240631037115</c:v>
                </c:pt>
                <c:pt idx="294">
                  <c:v>90182.524502648521</c:v>
                </c:pt>
                <c:pt idx="295">
                  <c:v>74634.942094754544</c:v>
                </c:pt>
                <c:pt idx="296">
                  <c:v>74983.26496582081</c:v>
                </c:pt>
                <c:pt idx="297">
                  <c:v>65098.101992177595</c:v>
                </c:pt>
                <c:pt idx="298">
                  <c:v>81678.689606724889</c:v>
                </c:pt>
                <c:pt idx="299">
                  <c:v>77224.801313738964</c:v>
                </c:pt>
                <c:pt idx="300">
                  <c:v>71240.408691036791</c:v>
                </c:pt>
                <c:pt idx="301">
                  <c:v>69719.118373974721</c:v>
                </c:pt>
                <c:pt idx="302">
                  <c:v>86703.71383031545</c:v>
                </c:pt>
                <c:pt idx="303">
                  <c:v>70529.167122883606</c:v>
                </c:pt>
                <c:pt idx="304">
                  <c:v>85696.114273482148</c:v>
                </c:pt>
                <c:pt idx="305">
                  <c:v>77382.403927608626</c:v>
                </c:pt>
                <c:pt idx="306">
                  <c:v>77350.786853334401</c:v>
                </c:pt>
                <c:pt idx="307">
                  <c:v>76626.781157699355</c:v>
                </c:pt>
                <c:pt idx="308">
                  <c:v>87238.899273123316</c:v>
                </c:pt>
                <c:pt idx="309">
                  <c:v>90140.482560226112</c:v>
                </c:pt>
                <c:pt idx="310">
                  <c:v>92032.208879005455</c:v>
                </c:pt>
                <c:pt idx="311">
                  <c:v>80363.369180297377</c:v>
                </c:pt>
                <c:pt idx="312">
                  <c:v>84234.910149537682</c:v>
                </c:pt>
                <c:pt idx="313">
                  <c:v>84528.577037483134</c:v>
                </c:pt>
                <c:pt idx="314">
                  <c:v>57590.047324221676</c:v>
                </c:pt>
                <c:pt idx="315">
                  <c:v>80136.811324961993</c:v>
                </c:pt>
                <c:pt idx="316">
                  <c:v>77192.140666160965</c:v>
                </c:pt>
                <c:pt idx="317">
                  <c:v>87157.135390605123</c:v>
                </c:pt>
                <c:pt idx="318">
                  <c:v>78614.402642130386</c:v>
                </c:pt>
                <c:pt idx="319">
                  <c:v>83208.888752293831</c:v>
                </c:pt>
                <c:pt idx="320">
                  <c:v>95913.126322094977</c:v>
                </c:pt>
                <c:pt idx="321">
                  <c:v>74868.167134149466</c:v>
                </c:pt>
                <c:pt idx="322">
                  <c:v>65270.394597770268</c:v>
                </c:pt>
                <c:pt idx="323">
                  <c:v>88759.992925604645</c:v>
                </c:pt>
                <c:pt idx="324">
                  <c:v>72833.98139867188</c:v>
                </c:pt>
                <c:pt idx="325">
                  <c:v>76392.274992168052</c:v>
                </c:pt>
                <c:pt idx="326">
                  <c:v>92543.672414477915</c:v>
                </c:pt>
                <c:pt idx="327">
                  <c:v>108320.04316787671</c:v>
                </c:pt>
                <c:pt idx="328">
                  <c:v>65098.537443217829</c:v>
                </c:pt>
                <c:pt idx="329">
                  <c:v>84082.850853290962</c:v>
                </c:pt>
                <c:pt idx="330">
                  <c:v>73433.191859914135</c:v>
                </c:pt>
                <c:pt idx="331">
                  <c:v>85303.19008345058</c:v>
                </c:pt>
                <c:pt idx="332">
                  <c:v>70876.154334294653</c:v>
                </c:pt>
                <c:pt idx="333">
                  <c:v>66074.605108227493</c:v>
                </c:pt>
                <c:pt idx="334">
                  <c:v>72352.607117733001</c:v>
                </c:pt>
                <c:pt idx="335">
                  <c:v>97958.064343956285</c:v>
                </c:pt>
                <c:pt idx="336">
                  <c:v>78785.512219268872</c:v>
                </c:pt>
                <c:pt idx="337">
                  <c:v>83842.619920578712</c:v>
                </c:pt>
                <c:pt idx="338">
                  <c:v>74515.507332730413</c:v>
                </c:pt>
                <c:pt idx="339">
                  <c:v>69778.090367195924</c:v>
                </c:pt>
                <c:pt idx="340">
                  <c:v>81983.200455806145</c:v>
                </c:pt>
                <c:pt idx="341">
                  <c:v>91238.775252131134</c:v>
                </c:pt>
                <c:pt idx="342">
                  <c:v>68890.702996004766</c:v>
                </c:pt>
                <c:pt idx="343">
                  <c:v>84721.86256150523</c:v>
                </c:pt>
                <c:pt idx="344">
                  <c:v>73670.828899791319</c:v>
                </c:pt>
                <c:pt idx="345">
                  <c:v>78532.925751585237</c:v>
                </c:pt>
                <c:pt idx="346">
                  <c:v>86347.813904926123</c:v>
                </c:pt>
                <c:pt idx="347">
                  <c:v>60791.158000747149</c:v>
                </c:pt>
                <c:pt idx="348">
                  <c:v>65743.936315305094</c:v>
                </c:pt>
                <c:pt idx="349">
                  <c:v>91881.428594820944</c:v>
                </c:pt>
                <c:pt idx="350">
                  <c:v>82610.769048713875</c:v>
                </c:pt>
                <c:pt idx="351">
                  <c:v>76352.45755054953</c:v>
                </c:pt>
                <c:pt idx="352">
                  <c:v>83347.001383166673</c:v>
                </c:pt>
                <c:pt idx="353">
                  <c:v>69949.540087631292</c:v>
                </c:pt>
                <c:pt idx="354">
                  <c:v>76551.920526504342</c:v>
                </c:pt>
                <c:pt idx="355">
                  <c:v>71476.714049486298</c:v>
                </c:pt>
                <c:pt idx="356">
                  <c:v>83176.133701446044</c:v>
                </c:pt>
                <c:pt idx="357">
                  <c:v>76483.471211710406</c:v>
                </c:pt>
                <c:pt idx="358">
                  <c:v>76854.184369323892</c:v>
                </c:pt>
                <c:pt idx="359">
                  <c:v>79640.598561637395</c:v>
                </c:pt>
                <c:pt idx="360">
                  <c:v>79321.814128040336</c:v>
                </c:pt>
                <c:pt idx="361">
                  <c:v>69944.40614530693</c:v>
                </c:pt>
                <c:pt idx="362">
                  <c:v>76240.249640475406</c:v>
                </c:pt>
                <c:pt idx="363">
                  <c:v>70856.389400731015</c:v>
                </c:pt>
                <c:pt idx="364">
                  <c:v>73027.350728861958</c:v>
                </c:pt>
                <c:pt idx="365">
                  <c:v>89699.798961472858</c:v>
                </c:pt>
                <c:pt idx="366">
                  <c:v>80530.674615717537</c:v>
                </c:pt>
                <c:pt idx="367">
                  <c:v>77480.069376759828</c:v>
                </c:pt>
                <c:pt idx="368">
                  <c:v>97302.996650747053</c:v>
                </c:pt>
                <c:pt idx="369">
                  <c:v>68245.783852915352</c:v>
                </c:pt>
                <c:pt idx="370">
                  <c:v>86593.527024335446</c:v>
                </c:pt>
                <c:pt idx="371">
                  <c:v>82250.015943674865</c:v>
                </c:pt>
                <c:pt idx="372">
                  <c:v>87694.371197001135</c:v>
                </c:pt>
                <c:pt idx="373">
                  <c:v>77601.747955042025</c:v>
                </c:pt>
                <c:pt idx="374">
                  <c:v>120222.63514381235</c:v>
                </c:pt>
                <c:pt idx="375">
                  <c:v>85787.082185311534</c:v>
                </c:pt>
                <c:pt idx="376">
                  <c:v>94932.489642488683</c:v>
                </c:pt>
                <c:pt idx="377">
                  <c:v>83845.43019299196</c:v>
                </c:pt>
                <c:pt idx="378">
                  <c:v>72087.589086522144</c:v>
                </c:pt>
                <c:pt idx="379">
                  <c:v>69262.204630609325</c:v>
                </c:pt>
                <c:pt idx="380">
                  <c:v>71516.610023700778</c:v>
                </c:pt>
                <c:pt idx="381">
                  <c:v>77349.838009811647</c:v>
                </c:pt>
                <c:pt idx="382">
                  <c:v>81729.605213096074</c:v>
                </c:pt>
                <c:pt idx="383">
                  <c:v>91038.85759737865</c:v>
                </c:pt>
                <c:pt idx="384">
                  <c:v>82324.663155987466</c:v>
                </c:pt>
                <c:pt idx="385">
                  <c:v>82409.801397375792</c:v>
                </c:pt>
                <c:pt idx="386">
                  <c:v>89978.944069253528</c:v>
                </c:pt>
                <c:pt idx="387">
                  <c:v>74911.970538590016</c:v>
                </c:pt>
                <c:pt idx="388">
                  <c:v>106640.92941148889</c:v>
                </c:pt>
                <c:pt idx="389">
                  <c:v>65720.333547629096</c:v>
                </c:pt>
                <c:pt idx="390">
                  <c:v>68605.249126013892</c:v>
                </c:pt>
                <c:pt idx="391">
                  <c:v>69290.864587773642</c:v>
                </c:pt>
                <c:pt idx="392">
                  <c:v>73129.199623924564</c:v>
                </c:pt>
                <c:pt idx="393">
                  <c:v>67215.283487927562</c:v>
                </c:pt>
                <c:pt idx="394">
                  <c:v>94740.212612240939</c:v>
                </c:pt>
                <c:pt idx="395">
                  <c:v>88845.990814789839</c:v>
                </c:pt>
                <c:pt idx="396">
                  <c:v>67773.933731709243</c:v>
                </c:pt>
                <c:pt idx="397">
                  <c:v>75201.046897103486</c:v>
                </c:pt>
                <c:pt idx="398">
                  <c:v>77427.875200810959</c:v>
                </c:pt>
                <c:pt idx="399">
                  <c:v>84663.977112048378</c:v>
                </c:pt>
                <c:pt idx="400">
                  <c:v>79864.3196807231</c:v>
                </c:pt>
                <c:pt idx="401">
                  <c:v>79335.056693450024</c:v>
                </c:pt>
                <c:pt idx="402">
                  <c:v>88915.166282316248</c:v>
                </c:pt>
                <c:pt idx="403">
                  <c:v>63171.727897007877</c:v>
                </c:pt>
                <c:pt idx="404">
                  <c:v>84683.16009316071</c:v>
                </c:pt>
                <c:pt idx="405">
                  <c:v>67006.045261337742</c:v>
                </c:pt>
                <c:pt idx="406">
                  <c:v>90087.76096257272</c:v>
                </c:pt>
                <c:pt idx="407">
                  <c:v>70758.324957459787</c:v>
                </c:pt>
                <c:pt idx="408">
                  <c:v>74047.219251043731</c:v>
                </c:pt>
                <c:pt idx="409">
                  <c:v>80765.137731483977</c:v>
                </c:pt>
                <c:pt idx="410">
                  <c:v>67971.720828003672</c:v>
                </c:pt>
                <c:pt idx="411">
                  <c:v>62186.233236384622</c:v>
                </c:pt>
                <c:pt idx="412">
                  <c:v>76255.176486342461</c:v>
                </c:pt>
                <c:pt idx="413">
                  <c:v>76281.667701759259</c:v>
                </c:pt>
                <c:pt idx="414">
                  <c:v>72632.277639735112</c:v>
                </c:pt>
                <c:pt idx="415">
                  <c:v>81078.797906786785</c:v>
                </c:pt>
                <c:pt idx="416">
                  <c:v>68293.714132006586</c:v>
                </c:pt>
                <c:pt idx="417">
                  <c:v>103199.58614057061</c:v>
                </c:pt>
                <c:pt idx="418">
                  <c:v>60627.871227372976</c:v>
                </c:pt>
                <c:pt idx="419">
                  <c:v>78270.556779778213</c:v>
                </c:pt>
                <c:pt idx="420">
                  <c:v>88125.796974492201</c:v>
                </c:pt>
                <c:pt idx="421">
                  <c:v>75808.24742889023</c:v>
                </c:pt>
                <c:pt idx="422">
                  <c:v>77428.181589090134</c:v>
                </c:pt>
                <c:pt idx="423">
                  <c:v>89677.372966662573</c:v>
                </c:pt>
                <c:pt idx="424">
                  <c:v>76741.648148310982</c:v>
                </c:pt>
                <c:pt idx="425">
                  <c:v>80094.496172524669</c:v>
                </c:pt>
                <c:pt idx="426">
                  <c:v>74821.893779788879</c:v>
                </c:pt>
                <c:pt idx="427">
                  <c:v>69198.740949445855</c:v>
                </c:pt>
                <c:pt idx="428">
                  <c:v>85226.981224627467</c:v>
                </c:pt>
                <c:pt idx="429">
                  <c:v>82286.364534969412</c:v>
                </c:pt>
                <c:pt idx="430">
                  <c:v>60702.394858180385</c:v>
                </c:pt>
                <c:pt idx="431">
                  <c:v>73663.538198296781</c:v>
                </c:pt>
                <c:pt idx="432">
                  <c:v>67679.179090409001</c:v>
                </c:pt>
                <c:pt idx="433">
                  <c:v>82150.691628450906</c:v>
                </c:pt>
                <c:pt idx="434">
                  <c:v>76353.861770073738</c:v>
                </c:pt>
                <c:pt idx="435">
                  <c:v>88573.085423737211</c:v>
                </c:pt>
                <c:pt idx="436">
                  <c:v>67308.499865647536</c:v>
                </c:pt>
                <c:pt idx="437">
                  <c:v>86169.653221561064</c:v>
                </c:pt>
                <c:pt idx="438">
                  <c:v>82832.711694028796</c:v>
                </c:pt>
                <c:pt idx="439">
                  <c:v>84188.41643025665</c:v>
                </c:pt>
                <c:pt idx="440">
                  <c:v>70680.335173682222</c:v>
                </c:pt>
                <c:pt idx="441">
                  <c:v>67966.608742031036</c:v>
                </c:pt>
                <c:pt idx="442">
                  <c:v>76187.731611130221</c:v>
                </c:pt>
                <c:pt idx="443">
                  <c:v>87630.792584673065</c:v>
                </c:pt>
                <c:pt idx="444">
                  <c:v>79863.824888191783</c:v>
                </c:pt>
                <c:pt idx="445">
                  <c:v>98317.766663235423</c:v>
                </c:pt>
                <c:pt idx="446">
                  <c:v>76040.490769274635</c:v>
                </c:pt>
                <c:pt idx="447">
                  <c:v>82442.169955001737</c:v>
                </c:pt>
                <c:pt idx="448">
                  <c:v>70053.632927775849</c:v>
                </c:pt>
                <c:pt idx="449">
                  <c:v>74834.987883211186</c:v>
                </c:pt>
                <c:pt idx="450">
                  <c:v>73072.371530647622</c:v>
                </c:pt>
                <c:pt idx="451">
                  <c:v>73401.004224337114</c:v>
                </c:pt>
                <c:pt idx="452">
                  <c:v>68999.412462811495</c:v>
                </c:pt>
                <c:pt idx="453">
                  <c:v>83734.072298699088</c:v>
                </c:pt>
                <c:pt idx="454">
                  <c:v>87435.261044823594</c:v>
                </c:pt>
                <c:pt idx="455">
                  <c:v>62763.264990049909</c:v>
                </c:pt>
                <c:pt idx="456">
                  <c:v>81253.266920319875</c:v>
                </c:pt>
                <c:pt idx="457">
                  <c:v>70804.900280482805</c:v>
                </c:pt>
                <c:pt idx="458">
                  <c:v>87844.511330214824</c:v>
                </c:pt>
                <c:pt idx="459">
                  <c:v>100867.58585833121</c:v>
                </c:pt>
                <c:pt idx="460">
                  <c:v>70233.657976603674</c:v>
                </c:pt>
                <c:pt idx="461">
                  <c:v>84474.605091365112</c:v>
                </c:pt>
                <c:pt idx="462">
                  <c:v>87374.876954871215</c:v>
                </c:pt>
                <c:pt idx="463">
                  <c:v>60178.594936770191</c:v>
                </c:pt>
                <c:pt idx="464">
                  <c:v>77128.726435246441</c:v>
                </c:pt>
                <c:pt idx="465">
                  <c:v>80741.026469712713</c:v>
                </c:pt>
                <c:pt idx="466">
                  <c:v>73034.127680561432</c:v>
                </c:pt>
                <c:pt idx="467">
                  <c:v>71989.83071836365</c:v>
                </c:pt>
                <c:pt idx="468">
                  <c:v>65356.866699479127</c:v>
                </c:pt>
                <c:pt idx="469">
                  <c:v>92942.894307929848</c:v>
                </c:pt>
                <c:pt idx="470">
                  <c:v>78509.716967590182</c:v>
                </c:pt>
                <c:pt idx="471">
                  <c:v>77689.962807176693</c:v>
                </c:pt>
                <c:pt idx="472">
                  <c:v>76770.60966277351</c:v>
                </c:pt>
                <c:pt idx="473">
                  <c:v>86119.220848448036</c:v>
                </c:pt>
                <c:pt idx="474">
                  <c:v>97389.425950182282</c:v>
                </c:pt>
                <c:pt idx="475">
                  <c:v>82385.392588312228</c:v>
                </c:pt>
                <c:pt idx="476">
                  <c:v>86151.129861360678</c:v>
                </c:pt>
                <c:pt idx="477">
                  <c:v>75004.994050363835</c:v>
                </c:pt>
                <c:pt idx="478">
                  <c:v>102738.97806875834</c:v>
                </c:pt>
                <c:pt idx="479">
                  <c:v>58164.351992567972</c:v>
                </c:pt>
                <c:pt idx="480">
                  <c:v>74079.690330092533</c:v>
                </c:pt>
                <c:pt idx="481">
                  <c:v>73187.299486201038</c:v>
                </c:pt>
                <c:pt idx="482">
                  <c:v>86845.416492714852</c:v>
                </c:pt>
                <c:pt idx="483">
                  <c:v>76747.634031842783</c:v>
                </c:pt>
                <c:pt idx="484">
                  <c:v>94417.105833357607</c:v>
                </c:pt>
                <c:pt idx="485">
                  <c:v>73733.065465419437</c:v>
                </c:pt>
                <c:pt idx="486">
                  <c:v>82339.592698574183</c:v>
                </c:pt>
                <c:pt idx="487">
                  <c:v>73382.509659408519</c:v>
                </c:pt>
                <c:pt idx="488">
                  <c:v>66026.90634546915</c:v>
                </c:pt>
                <c:pt idx="489">
                  <c:v>93228.84853483754</c:v>
                </c:pt>
                <c:pt idx="490">
                  <c:v>76057.86161351265</c:v>
                </c:pt>
                <c:pt idx="491">
                  <c:v>66314.457357996769</c:v>
                </c:pt>
                <c:pt idx="492">
                  <c:v>84105.24038967771</c:v>
                </c:pt>
                <c:pt idx="493">
                  <c:v>88640.636410672611</c:v>
                </c:pt>
                <c:pt idx="494">
                  <c:v>92441.56676610143</c:v>
                </c:pt>
                <c:pt idx="495">
                  <c:v>73650.858794059968</c:v>
                </c:pt>
                <c:pt idx="496">
                  <c:v>82501.014962162575</c:v>
                </c:pt>
                <c:pt idx="497">
                  <c:v>76659.893791549664</c:v>
                </c:pt>
                <c:pt idx="498">
                  <c:v>64865.819527465464</c:v>
                </c:pt>
                <c:pt idx="499">
                  <c:v>75636.21298684561</c:v>
                </c:pt>
                <c:pt idx="500">
                  <c:v>79340.959788626686</c:v>
                </c:pt>
                <c:pt idx="501">
                  <c:v>65559.000269637632</c:v>
                </c:pt>
                <c:pt idx="502">
                  <c:v>70346.423822211887</c:v>
                </c:pt>
                <c:pt idx="503">
                  <c:v>70166.629031965131</c:v>
                </c:pt>
                <c:pt idx="504">
                  <c:v>67477.424608419999</c:v>
                </c:pt>
                <c:pt idx="505">
                  <c:v>72840.857403884205</c:v>
                </c:pt>
                <c:pt idx="506">
                  <c:v>79876.626282828016</c:v>
                </c:pt>
                <c:pt idx="507">
                  <c:v>90215.453746189261</c:v>
                </c:pt>
                <c:pt idx="508">
                  <c:v>90127.932372486073</c:v>
                </c:pt>
                <c:pt idx="509">
                  <c:v>77698.62878401301</c:v>
                </c:pt>
                <c:pt idx="510">
                  <c:v>70343.867183444643</c:v>
                </c:pt>
                <c:pt idx="511">
                  <c:v>79913.83191346137</c:v>
                </c:pt>
                <c:pt idx="512">
                  <c:v>89828.484292422741</c:v>
                </c:pt>
                <c:pt idx="513">
                  <c:v>71374.190401580694</c:v>
                </c:pt>
                <c:pt idx="514">
                  <c:v>89601.280308684596</c:v>
                </c:pt>
                <c:pt idx="515">
                  <c:v>77650.352503663438</c:v>
                </c:pt>
                <c:pt idx="516">
                  <c:v>75629.168489343225</c:v>
                </c:pt>
                <c:pt idx="517">
                  <c:v>106965.97835405497</c:v>
                </c:pt>
                <c:pt idx="518">
                  <c:v>80108.323601398966</c:v>
                </c:pt>
                <c:pt idx="519">
                  <c:v>73800.830888464305</c:v>
                </c:pt>
                <c:pt idx="520">
                  <c:v>55567.54325723966</c:v>
                </c:pt>
                <c:pt idx="521">
                  <c:v>84157.878353774198</c:v>
                </c:pt>
                <c:pt idx="522">
                  <c:v>63944.295992692263</c:v>
                </c:pt>
                <c:pt idx="523">
                  <c:v>78194.471206106755</c:v>
                </c:pt>
                <c:pt idx="524">
                  <c:v>65250.636268534567</c:v>
                </c:pt>
                <c:pt idx="525">
                  <c:v>68120.23172860741</c:v>
                </c:pt>
                <c:pt idx="526">
                  <c:v>69001.621424246638</c:v>
                </c:pt>
                <c:pt idx="527">
                  <c:v>81056.275422659965</c:v>
                </c:pt>
                <c:pt idx="528">
                  <c:v>75582.745477173128</c:v>
                </c:pt>
                <c:pt idx="529">
                  <c:v>81390.257122199226</c:v>
                </c:pt>
                <c:pt idx="530">
                  <c:v>60413.921223160898</c:v>
                </c:pt>
                <c:pt idx="531">
                  <c:v>90043.900988918642</c:v>
                </c:pt>
                <c:pt idx="532">
                  <c:v>68153.910803266597</c:v>
                </c:pt>
                <c:pt idx="533">
                  <c:v>83651.692955959879</c:v>
                </c:pt>
                <c:pt idx="534">
                  <c:v>79444.437658246577</c:v>
                </c:pt>
                <c:pt idx="535">
                  <c:v>68048.978352623424</c:v>
                </c:pt>
                <c:pt idx="536">
                  <c:v>69242.457485322608</c:v>
                </c:pt>
                <c:pt idx="537">
                  <c:v>71427.490905341634</c:v>
                </c:pt>
                <c:pt idx="538">
                  <c:v>93398.311974165932</c:v>
                </c:pt>
                <c:pt idx="539">
                  <c:v>85410.949029554453</c:v>
                </c:pt>
                <c:pt idx="540">
                  <c:v>101080.05945457947</c:v>
                </c:pt>
                <c:pt idx="541">
                  <c:v>78542.54914159124</c:v>
                </c:pt>
                <c:pt idx="542">
                  <c:v>73444.502312982586</c:v>
                </c:pt>
                <c:pt idx="543">
                  <c:v>82874.779353267382</c:v>
                </c:pt>
                <c:pt idx="544">
                  <c:v>82451.668238406302</c:v>
                </c:pt>
                <c:pt idx="545">
                  <c:v>88994.641622379175</c:v>
                </c:pt>
                <c:pt idx="546">
                  <c:v>68034.166726867115</c:v>
                </c:pt>
                <c:pt idx="547">
                  <c:v>72917.774390953273</c:v>
                </c:pt>
                <c:pt idx="548">
                  <c:v>88909.574071925657</c:v>
                </c:pt>
                <c:pt idx="549">
                  <c:v>77298.641122716988</c:v>
                </c:pt>
                <c:pt idx="550">
                  <c:v>71600.218124410458</c:v>
                </c:pt>
                <c:pt idx="551">
                  <c:v>77605.710238785337</c:v>
                </c:pt>
                <c:pt idx="552">
                  <c:v>76396.738901138408</c:v>
                </c:pt>
                <c:pt idx="553">
                  <c:v>95729.625121728168</c:v>
                </c:pt>
                <c:pt idx="554">
                  <c:v>74818.159601152773</c:v>
                </c:pt>
                <c:pt idx="555">
                  <c:v>66582.296473252747</c:v>
                </c:pt>
                <c:pt idx="556">
                  <c:v>84550.839670708097</c:v>
                </c:pt>
                <c:pt idx="557">
                  <c:v>83516.02154982723</c:v>
                </c:pt>
                <c:pt idx="558">
                  <c:v>83595.424059862446</c:v>
                </c:pt>
                <c:pt idx="559">
                  <c:v>72519.586184804735</c:v>
                </c:pt>
                <c:pt idx="560">
                  <c:v>68273.534388533808</c:v>
                </c:pt>
                <c:pt idx="561">
                  <c:v>79009.346351154323</c:v>
                </c:pt>
                <c:pt idx="562">
                  <c:v>70266.405165664575</c:v>
                </c:pt>
                <c:pt idx="563">
                  <c:v>95818.419947692964</c:v>
                </c:pt>
                <c:pt idx="564">
                  <c:v>72344.625552629441</c:v>
                </c:pt>
                <c:pt idx="565">
                  <c:v>74675.42363421066</c:v>
                </c:pt>
                <c:pt idx="566">
                  <c:v>76919.691582119049</c:v>
                </c:pt>
                <c:pt idx="567">
                  <c:v>79002.841832486039</c:v>
                </c:pt>
                <c:pt idx="568">
                  <c:v>85271.055995451927</c:v>
                </c:pt>
                <c:pt idx="569">
                  <c:v>80132.337519845823</c:v>
                </c:pt>
                <c:pt idx="570">
                  <c:v>62784.826262436844</c:v>
                </c:pt>
                <c:pt idx="571">
                  <c:v>72070.22472349387</c:v>
                </c:pt>
                <c:pt idx="572">
                  <c:v>88225.465641458257</c:v>
                </c:pt>
                <c:pt idx="573">
                  <c:v>72543.72372295965</c:v>
                </c:pt>
                <c:pt idx="574">
                  <c:v>86885.492469935736</c:v>
                </c:pt>
                <c:pt idx="575">
                  <c:v>65837.389696435159</c:v>
                </c:pt>
                <c:pt idx="576">
                  <c:v>68915.356179865907</c:v>
                </c:pt>
                <c:pt idx="577">
                  <c:v>80576.033790722809</c:v>
                </c:pt>
                <c:pt idx="578">
                  <c:v>80023.05142665164</c:v>
                </c:pt>
                <c:pt idx="579">
                  <c:v>67353.511784298142</c:v>
                </c:pt>
                <c:pt idx="580">
                  <c:v>116593.42274831432</c:v>
                </c:pt>
                <c:pt idx="581">
                  <c:v>71878.037878855481</c:v>
                </c:pt>
                <c:pt idx="582">
                  <c:v>81512.734292431458</c:v>
                </c:pt>
                <c:pt idx="583">
                  <c:v>78105.352063429629</c:v>
                </c:pt>
                <c:pt idx="584">
                  <c:v>80747.637751304268</c:v>
                </c:pt>
                <c:pt idx="585">
                  <c:v>74176.877503049691</c:v>
                </c:pt>
                <c:pt idx="586">
                  <c:v>71046.790322670917</c:v>
                </c:pt>
                <c:pt idx="587">
                  <c:v>93149.212712303444</c:v>
                </c:pt>
                <c:pt idx="588">
                  <c:v>69460.030995423003</c:v>
                </c:pt>
                <c:pt idx="589">
                  <c:v>101673.76939831454</c:v>
                </c:pt>
                <c:pt idx="590">
                  <c:v>90299.416631869128</c:v>
                </c:pt>
                <c:pt idx="591">
                  <c:v>78750.207819820294</c:v>
                </c:pt>
                <c:pt idx="592">
                  <c:v>78036.330860959846</c:v>
                </c:pt>
                <c:pt idx="593">
                  <c:v>82232.977678239171</c:v>
                </c:pt>
                <c:pt idx="594">
                  <c:v>100602.8011325783</c:v>
                </c:pt>
                <c:pt idx="595">
                  <c:v>88916.327511157448</c:v>
                </c:pt>
                <c:pt idx="596">
                  <c:v>71307.933234714481</c:v>
                </c:pt>
                <c:pt idx="597">
                  <c:v>77563.172694449298</c:v>
                </c:pt>
                <c:pt idx="598">
                  <c:v>67342.435759996632</c:v>
                </c:pt>
                <c:pt idx="599">
                  <c:v>83338.968554483814</c:v>
                </c:pt>
                <c:pt idx="600">
                  <c:v>97282.474898898741</c:v>
                </c:pt>
                <c:pt idx="601">
                  <c:v>77265.66481086296</c:v>
                </c:pt>
                <c:pt idx="602">
                  <c:v>116354.1041548544</c:v>
                </c:pt>
                <c:pt idx="603">
                  <c:v>66270.829513767691</c:v>
                </c:pt>
                <c:pt idx="604">
                  <c:v>74651.323490897834</c:v>
                </c:pt>
                <c:pt idx="605">
                  <c:v>99245.411037690836</c:v>
                </c:pt>
                <c:pt idx="606">
                  <c:v>80839.886128352693</c:v>
                </c:pt>
                <c:pt idx="607">
                  <c:v>75244.260111266674</c:v>
                </c:pt>
                <c:pt idx="608">
                  <c:v>93818.771041089945</c:v>
                </c:pt>
                <c:pt idx="609">
                  <c:v>75468.201305614872</c:v>
                </c:pt>
                <c:pt idx="610">
                  <c:v>75128.627014898884</c:v>
                </c:pt>
                <c:pt idx="611">
                  <c:v>98695.240607675034</c:v>
                </c:pt>
                <c:pt idx="612">
                  <c:v>72297.562588745015</c:v>
                </c:pt>
                <c:pt idx="613">
                  <c:v>91447.852712457505</c:v>
                </c:pt>
                <c:pt idx="614">
                  <c:v>70381.855213733987</c:v>
                </c:pt>
                <c:pt idx="615">
                  <c:v>80115.536757225665</c:v>
                </c:pt>
                <c:pt idx="616">
                  <c:v>82971.708089694483</c:v>
                </c:pt>
                <c:pt idx="617">
                  <c:v>94644.133068447176</c:v>
                </c:pt>
                <c:pt idx="618">
                  <c:v>61142.900189312517</c:v>
                </c:pt>
                <c:pt idx="619">
                  <c:v>89900.801349637113</c:v>
                </c:pt>
                <c:pt idx="620">
                  <c:v>68332.523448688356</c:v>
                </c:pt>
                <c:pt idx="621">
                  <c:v>80488.515137267299</c:v>
                </c:pt>
                <c:pt idx="622">
                  <c:v>78823.243217534211</c:v>
                </c:pt>
                <c:pt idx="623">
                  <c:v>78628.321968558652</c:v>
                </c:pt>
                <c:pt idx="624">
                  <c:v>60682.961116257648</c:v>
                </c:pt>
                <c:pt idx="625">
                  <c:v>71888.403764278119</c:v>
                </c:pt>
                <c:pt idx="626">
                  <c:v>67852.778102345226</c:v>
                </c:pt>
                <c:pt idx="627">
                  <c:v>119109.53720886145</c:v>
                </c:pt>
                <c:pt idx="628">
                  <c:v>76260.910038870468</c:v>
                </c:pt>
                <c:pt idx="629">
                  <c:v>76058.599448510009</c:v>
                </c:pt>
                <c:pt idx="630">
                  <c:v>79263.846945616941</c:v>
                </c:pt>
                <c:pt idx="631">
                  <c:v>77709.011019948957</c:v>
                </c:pt>
                <c:pt idx="632">
                  <c:v>65359.82418193898</c:v>
                </c:pt>
                <c:pt idx="633">
                  <c:v>72322.870250779524</c:v>
                </c:pt>
                <c:pt idx="634">
                  <c:v>77558.294783989521</c:v>
                </c:pt>
                <c:pt idx="635">
                  <c:v>111653.42189466857</c:v>
                </c:pt>
                <c:pt idx="636">
                  <c:v>64893.051428593506</c:v>
                </c:pt>
                <c:pt idx="637">
                  <c:v>69470.489977433914</c:v>
                </c:pt>
                <c:pt idx="638">
                  <c:v>58890.383917610241</c:v>
                </c:pt>
                <c:pt idx="639">
                  <c:v>56804.733798957779</c:v>
                </c:pt>
                <c:pt idx="640">
                  <c:v>73705.30801611286</c:v>
                </c:pt>
                <c:pt idx="641">
                  <c:v>71027.862139455945</c:v>
                </c:pt>
                <c:pt idx="642">
                  <c:v>80525.584282796888</c:v>
                </c:pt>
                <c:pt idx="643">
                  <c:v>86062.962245126735</c:v>
                </c:pt>
                <c:pt idx="644">
                  <c:v>86126.404929648634</c:v>
                </c:pt>
                <c:pt idx="645">
                  <c:v>63279.268719425279</c:v>
                </c:pt>
                <c:pt idx="646">
                  <c:v>80111.621387435036</c:v>
                </c:pt>
                <c:pt idx="647">
                  <c:v>62933.598257271362</c:v>
                </c:pt>
                <c:pt idx="648">
                  <c:v>64168.312749225268</c:v>
                </c:pt>
                <c:pt idx="649">
                  <c:v>73026.275122693405</c:v>
                </c:pt>
                <c:pt idx="650">
                  <c:v>93602.45630584551</c:v>
                </c:pt>
                <c:pt idx="651">
                  <c:v>104599.48417028725</c:v>
                </c:pt>
                <c:pt idx="652">
                  <c:v>85885.0927868898</c:v>
                </c:pt>
                <c:pt idx="653">
                  <c:v>73479.522274762639</c:v>
                </c:pt>
                <c:pt idx="654">
                  <c:v>69110.972439136065</c:v>
                </c:pt>
                <c:pt idx="655">
                  <c:v>96490.009406648998</c:v>
                </c:pt>
                <c:pt idx="656">
                  <c:v>79284.581941653625</c:v>
                </c:pt>
                <c:pt idx="657">
                  <c:v>82694.859548679029</c:v>
                </c:pt>
                <c:pt idx="658">
                  <c:v>72035.688679651386</c:v>
                </c:pt>
                <c:pt idx="659">
                  <c:v>76063.435150666526</c:v>
                </c:pt>
                <c:pt idx="660">
                  <c:v>78439.081156632863</c:v>
                </c:pt>
                <c:pt idx="661">
                  <c:v>98456.402556797984</c:v>
                </c:pt>
                <c:pt idx="662">
                  <c:v>71648.075268394314</c:v>
                </c:pt>
                <c:pt idx="663">
                  <c:v>83540.091666341497</c:v>
                </c:pt>
                <c:pt idx="664">
                  <c:v>75032.671118597325</c:v>
                </c:pt>
                <c:pt idx="665">
                  <c:v>59231.794431613424</c:v>
                </c:pt>
                <c:pt idx="666">
                  <c:v>85518.264487385051</c:v>
                </c:pt>
                <c:pt idx="667">
                  <c:v>87303.710022000087</c:v>
                </c:pt>
                <c:pt idx="668">
                  <c:v>85975.00452339102</c:v>
                </c:pt>
                <c:pt idx="669">
                  <c:v>82331.096189347372</c:v>
                </c:pt>
                <c:pt idx="670">
                  <c:v>70638.284901329171</c:v>
                </c:pt>
                <c:pt idx="671">
                  <c:v>90647.455168832952</c:v>
                </c:pt>
                <c:pt idx="672">
                  <c:v>84223.996218205197</c:v>
                </c:pt>
                <c:pt idx="673">
                  <c:v>90419.543318528158</c:v>
                </c:pt>
                <c:pt idx="674">
                  <c:v>72616.217712893951</c:v>
                </c:pt>
                <c:pt idx="675">
                  <c:v>88953.981579532818</c:v>
                </c:pt>
                <c:pt idx="676">
                  <c:v>84657.406590337167</c:v>
                </c:pt>
                <c:pt idx="677">
                  <c:v>77695.820605480418</c:v>
                </c:pt>
                <c:pt idx="678">
                  <c:v>92049.086084828363</c:v>
                </c:pt>
                <c:pt idx="679">
                  <c:v>67112.576336015598</c:v>
                </c:pt>
                <c:pt idx="680">
                  <c:v>81953.134541619918</c:v>
                </c:pt>
                <c:pt idx="681">
                  <c:v>84365.25207611917</c:v>
                </c:pt>
                <c:pt idx="682">
                  <c:v>84048.154262321084</c:v>
                </c:pt>
                <c:pt idx="683">
                  <c:v>80919.174860858082</c:v>
                </c:pt>
                <c:pt idx="684">
                  <c:v>67482.865846228335</c:v>
                </c:pt>
                <c:pt idx="685">
                  <c:v>76021.930729557542</c:v>
                </c:pt>
                <c:pt idx="686">
                  <c:v>88279.454129813879</c:v>
                </c:pt>
                <c:pt idx="687">
                  <c:v>90781.635321978392</c:v>
                </c:pt>
                <c:pt idx="688">
                  <c:v>79590.657511043319</c:v>
                </c:pt>
                <c:pt idx="689">
                  <c:v>57896.327023482183</c:v>
                </c:pt>
                <c:pt idx="690">
                  <c:v>75228.446702809713</c:v>
                </c:pt>
                <c:pt idx="691">
                  <c:v>90617.988867551758</c:v>
                </c:pt>
                <c:pt idx="692">
                  <c:v>60998.329584077517</c:v>
                </c:pt>
                <c:pt idx="693">
                  <c:v>84220.382528154209</c:v>
                </c:pt>
                <c:pt idx="694">
                  <c:v>92391.631963537598</c:v>
                </c:pt>
                <c:pt idx="695">
                  <c:v>99702.559290504985</c:v>
                </c:pt>
                <c:pt idx="696">
                  <c:v>69293.27746310737</c:v>
                </c:pt>
                <c:pt idx="697">
                  <c:v>70236.001881206481</c:v>
                </c:pt>
                <c:pt idx="698">
                  <c:v>90319.775443761289</c:v>
                </c:pt>
                <c:pt idx="699">
                  <c:v>84004.79157333172</c:v>
                </c:pt>
                <c:pt idx="700">
                  <c:v>85658.835188423705</c:v>
                </c:pt>
                <c:pt idx="701">
                  <c:v>67614.001674554645</c:v>
                </c:pt>
                <c:pt idx="702">
                  <c:v>80687.192359189285</c:v>
                </c:pt>
                <c:pt idx="703">
                  <c:v>78432.323526237218</c:v>
                </c:pt>
                <c:pt idx="704">
                  <c:v>87315.00081125251</c:v>
                </c:pt>
                <c:pt idx="705">
                  <c:v>73812.927532444111</c:v>
                </c:pt>
                <c:pt idx="706">
                  <c:v>61216.657648648063</c:v>
                </c:pt>
                <c:pt idx="707">
                  <c:v>60299.517956865384</c:v>
                </c:pt>
                <c:pt idx="708">
                  <c:v>68150.630827754547</c:v>
                </c:pt>
                <c:pt idx="709">
                  <c:v>77873.077035403403</c:v>
                </c:pt>
                <c:pt idx="710">
                  <c:v>106992.52843672475</c:v>
                </c:pt>
                <c:pt idx="711">
                  <c:v>92616.778319341247</c:v>
                </c:pt>
                <c:pt idx="712">
                  <c:v>76789.646920434636</c:v>
                </c:pt>
                <c:pt idx="713">
                  <c:v>76574.91163921605</c:v>
                </c:pt>
                <c:pt idx="714">
                  <c:v>81359.235391497641</c:v>
                </c:pt>
                <c:pt idx="715">
                  <c:v>63724.885874171814</c:v>
                </c:pt>
                <c:pt idx="716">
                  <c:v>55827.612046196482</c:v>
                </c:pt>
                <c:pt idx="717">
                  <c:v>76194.955363478395</c:v>
                </c:pt>
                <c:pt idx="718">
                  <c:v>74464.926686859952</c:v>
                </c:pt>
                <c:pt idx="719">
                  <c:v>65490.151900095647</c:v>
                </c:pt>
                <c:pt idx="720">
                  <c:v>80640.171396480626</c:v>
                </c:pt>
                <c:pt idx="721">
                  <c:v>85649.76854679086</c:v>
                </c:pt>
                <c:pt idx="722">
                  <c:v>69094.202753863006</c:v>
                </c:pt>
                <c:pt idx="723">
                  <c:v>101570.4985250631</c:v>
                </c:pt>
                <c:pt idx="724">
                  <c:v>65191.643256686053</c:v>
                </c:pt>
                <c:pt idx="725">
                  <c:v>70898.540614297395</c:v>
                </c:pt>
                <c:pt idx="726">
                  <c:v>92987.8834096028</c:v>
                </c:pt>
                <c:pt idx="727">
                  <c:v>92380.850686264457</c:v>
                </c:pt>
                <c:pt idx="728">
                  <c:v>73671.390522633854</c:v>
                </c:pt>
                <c:pt idx="729">
                  <c:v>63968.839049836388</c:v>
                </c:pt>
                <c:pt idx="730">
                  <c:v>67589.704718813286</c:v>
                </c:pt>
                <c:pt idx="731">
                  <c:v>79526.830262267686</c:v>
                </c:pt>
                <c:pt idx="732">
                  <c:v>78499.962361312704</c:v>
                </c:pt>
                <c:pt idx="733">
                  <c:v>93779.791830405913</c:v>
                </c:pt>
                <c:pt idx="734">
                  <c:v>76493.829997157722</c:v>
                </c:pt>
                <c:pt idx="735">
                  <c:v>68926.874346674638</c:v>
                </c:pt>
                <c:pt idx="736">
                  <c:v>84599.649332783447</c:v>
                </c:pt>
                <c:pt idx="737">
                  <c:v>81098.087873061449</c:v>
                </c:pt>
                <c:pt idx="738">
                  <c:v>88962.943773552513</c:v>
                </c:pt>
                <c:pt idx="739">
                  <c:v>74284.425434988196</c:v>
                </c:pt>
                <c:pt idx="740">
                  <c:v>81372.281989900526</c:v>
                </c:pt>
                <c:pt idx="741">
                  <c:v>101751.9211645617</c:v>
                </c:pt>
                <c:pt idx="742">
                  <c:v>75079.212446321486</c:v>
                </c:pt>
                <c:pt idx="743">
                  <c:v>80259.96657740447</c:v>
                </c:pt>
                <c:pt idx="744">
                  <c:v>69824.258830617109</c:v>
                </c:pt>
                <c:pt idx="745">
                  <c:v>95996.431637191345</c:v>
                </c:pt>
                <c:pt idx="746">
                  <c:v>67606.551739647679</c:v>
                </c:pt>
                <c:pt idx="747">
                  <c:v>104488.0231138901</c:v>
                </c:pt>
                <c:pt idx="748">
                  <c:v>95034.114177509007</c:v>
                </c:pt>
                <c:pt idx="749">
                  <c:v>90435.893932014937</c:v>
                </c:pt>
                <c:pt idx="750">
                  <c:v>91815.932173091423</c:v>
                </c:pt>
                <c:pt idx="751">
                  <c:v>84378.235102754494</c:v>
                </c:pt>
                <c:pt idx="752">
                  <c:v>108092.05129284205</c:v>
                </c:pt>
                <c:pt idx="753">
                  <c:v>103181.24070687163</c:v>
                </c:pt>
                <c:pt idx="754">
                  <c:v>96178.415048982308</c:v>
                </c:pt>
                <c:pt idx="755">
                  <c:v>100193.84447299608</c:v>
                </c:pt>
                <c:pt idx="756">
                  <c:v>72786.642942638733</c:v>
                </c:pt>
                <c:pt idx="757">
                  <c:v>76652.032548952906</c:v>
                </c:pt>
                <c:pt idx="758">
                  <c:v>76917.196889123356</c:v>
                </c:pt>
                <c:pt idx="759">
                  <c:v>86920.173560385578</c:v>
                </c:pt>
                <c:pt idx="760">
                  <c:v>86054.53154745241</c:v>
                </c:pt>
                <c:pt idx="761">
                  <c:v>77002.550771668568</c:v>
                </c:pt>
                <c:pt idx="762">
                  <c:v>88951.698909010112</c:v>
                </c:pt>
                <c:pt idx="763">
                  <c:v>80358.994327328852</c:v>
                </c:pt>
                <c:pt idx="764">
                  <c:v>72599.858954916606</c:v>
                </c:pt>
                <c:pt idx="765">
                  <c:v>81484.41869339977</c:v>
                </c:pt>
                <c:pt idx="766">
                  <c:v>71256.635877522407</c:v>
                </c:pt>
                <c:pt idx="767">
                  <c:v>75395.812618588985</c:v>
                </c:pt>
                <c:pt idx="768">
                  <c:v>78367.897630249645</c:v>
                </c:pt>
                <c:pt idx="769">
                  <c:v>61995.497467071815</c:v>
                </c:pt>
                <c:pt idx="770">
                  <c:v>74665.555945414162</c:v>
                </c:pt>
                <c:pt idx="771">
                  <c:v>93505.859648930345</c:v>
                </c:pt>
                <c:pt idx="772">
                  <c:v>66601.786365052554</c:v>
                </c:pt>
                <c:pt idx="773">
                  <c:v>83813.660386822346</c:v>
                </c:pt>
                <c:pt idx="774">
                  <c:v>72433.25818155965</c:v>
                </c:pt>
                <c:pt idx="775">
                  <c:v>84503.767269574499</c:v>
                </c:pt>
                <c:pt idx="776">
                  <c:v>71938.443362656195</c:v>
                </c:pt>
                <c:pt idx="777">
                  <c:v>67456.516525942308</c:v>
                </c:pt>
                <c:pt idx="778">
                  <c:v>59615.540740414792</c:v>
                </c:pt>
                <c:pt idx="779">
                  <c:v>72232.790632171964</c:v>
                </c:pt>
                <c:pt idx="780">
                  <c:v>86405.742869445254</c:v>
                </c:pt>
                <c:pt idx="781">
                  <c:v>76558.627962620085</c:v>
                </c:pt>
                <c:pt idx="782">
                  <c:v>81619.619112123415</c:v>
                </c:pt>
                <c:pt idx="783">
                  <c:v>94652.383270510487</c:v>
                </c:pt>
                <c:pt idx="784">
                  <c:v>69664.392093297778</c:v>
                </c:pt>
                <c:pt idx="785">
                  <c:v>91750.17321912272</c:v>
                </c:pt>
                <c:pt idx="786">
                  <c:v>80773.352263599227</c:v>
                </c:pt>
                <c:pt idx="787">
                  <c:v>84826.966962704479</c:v>
                </c:pt>
                <c:pt idx="788">
                  <c:v>78788.65514486855</c:v>
                </c:pt>
                <c:pt idx="789">
                  <c:v>83605.441215895902</c:v>
                </c:pt>
                <c:pt idx="790">
                  <c:v>79902.366411368756</c:v>
                </c:pt>
                <c:pt idx="791">
                  <c:v>71783.345321934685</c:v>
                </c:pt>
                <c:pt idx="792">
                  <c:v>69263.351930240562</c:v>
                </c:pt>
                <c:pt idx="793">
                  <c:v>72852.110541062968</c:v>
                </c:pt>
                <c:pt idx="794">
                  <c:v>67665.068645855426</c:v>
                </c:pt>
                <c:pt idx="795">
                  <c:v>90800.698235904158</c:v>
                </c:pt>
                <c:pt idx="796">
                  <c:v>94171.2056724102</c:v>
                </c:pt>
                <c:pt idx="797">
                  <c:v>73329.547785058021</c:v>
                </c:pt>
                <c:pt idx="798">
                  <c:v>69191.912551628164</c:v>
                </c:pt>
                <c:pt idx="799">
                  <c:v>69044.758160218204</c:v>
                </c:pt>
                <c:pt idx="800">
                  <c:v>93714.818532237914</c:v>
                </c:pt>
                <c:pt idx="801">
                  <c:v>71534.230810394569</c:v>
                </c:pt>
                <c:pt idx="802">
                  <c:v>67087.382365793907</c:v>
                </c:pt>
                <c:pt idx="803">
                  <c:v>80267.460941943093</c:v>
                </c:pt>
                <c:pt idx="804">
                  <c:v>89092.152974829296</c:v>
                </c:pt>
                <c:pt idx="805">
                  <c:v>65133.815139410312</c:v>
                </c:pt>
                <c:pt idx="806">
                  <c:v>84481.545091905195</c:v>
                </c:pt>
                <c:pt idx="807">
                  <c:v>66828.591238698311</c:v>
                </c:pt>
                <c:pt idx="808">
                  <c:v>106429.1984435682</c:v>
                </c:pt>
                <c:pt idx="809">
                  <c:v>66230.806793828262</c:v>
                </c:pt>
                <c:pt idx="810">
                  <c:v>77325.170029579953</c:v>
                </c:pt>
                <c:pt idx="811">
                  <c:v>72205.124806541193</c:v>
                </c:pt>
                <c:pt idx="812">
                  <c:v>115329.63604311569</c:v>
                </c:pt>
                <c:pt idx="813">
                  <c:v>70421.413635429868</c:v>
                </c:pt>
                <c:pt idx="814">
                  <c:v>70882.883481041878</c:v>
                </c:pt>
                <c:pt idx="815">
                  <c:v>69727.575856845055</c:v>
                </c:pt>
                <c:pt idx="816">
                  <c:v>74094.970381078281</c:v>
                </c:pt>
                <c:pt idx="817">
                  <c:v>85609.102647781881</c:v>
                </c:pt>
                <c:pt idx="818">
                  <c:v>62979.65981304647</c:v>
                </c:pt>
                <c:pt idx="819">
                  <c:v>71559.797985388082</c:v>
                </c:pt>
                <c:pt idx="820">
                  <c:v>95815.115409367325</c:v>
                </c:pt>
                <c:pt idx="821">
                  <c:v>78461.249665803858</c:v>
                </c:pt>
                <c:pt idx="822">
                  <c:v>85295.94560575216</c:v>
                </c:pt>
                <c:pt idx="823">
                  <c:v>70148.203845525641</c:v>
                </c:pt>
                <c:pt idx="824">
                  <c:v>76391.632275862808</c:v>
                </c:pt>
                <c:pt idx="825">
                  <c:v>74490.84275536958</c:v>
                </c:pt>
                <c:pt idx="826">
                  <c:v>80795.350818207342</c:v>
                </c:pt>
                <c:pt idx="827">
                  <c:v>68602.291129539852</c:v>
                </c:pt>
                <c:pt idx="828">
                  <c:v>90954.666473762991</c:v>
                </c:pt>
                <c:pt idx="829">
                  <c:v>76885.156568630729</c:v>
                </c:pt>
                <c:pt idx="830">
                  <c:v>96873.781944549235</c:v>
                </c:pt>
                <c:pt idx="831">
                  <c:v>71577.075958885122</c:v>
                </c:pt>
                <c:pt idx="832">
                  <c:v>100046.56063551015</c:v>
                </c:pt>
                <c:pt idx="833">
                  <c:v>59082.56350944085</c:v>
                </c:pt>
                <c:pt idx="834">
                  <c:v>55364.197943335414</c:v>
                </c:pt>
                <c:pt idx="835">
                  <c:v>82042.8931847403</c:v>
                </c:pt>
                <c:pt idx="836">
                  <c:v>73515.985611926852</c:v>
                </c:pt>
                <c:pt idx="837">
                  <c:v>95022.008483951038</c:v>
                </c:pt>
                <c:pt idx="838">
                  <c:v>81099.2336217751</c:v>
                </c:pt>
                <c:pt idx="839">
                  <c:v>79240.255136544831</c:v>
                </c:pt>
                <c:pt idx="840">
                  <c:v>78894.058534058451</c:v>
                </c:pt>
                <c:pt idx="841">
                  <c:v>90055.182079688428</c:v>
                </c:pt>
                <c:pt idx="842">
                  <c:v>115547.03146825479</c:v>
                </c:pt>
                <c:pt idx="843">
                  <c:v>70560.907466669698</c:v>
                </c:pt>
                <c:pt idx="844">
                  <c:v>79087.458427917751</c:v>
                </c:pt>
                <c:pt idx="845">
                  <c:v>82935.480714951569</c:v>
                </c:pt>
                <c:pt idx="846">
                  <c:v>72351.739564209842</c:v>
                </c:pt>
                <c:pt idx="847">
                  <c:v>81084.115888354485</c:v>
                </c:pt>
                <c:pt idx="848">
                  <c:v>71646.356336622994</c:v>
                </c:pt>
                <c:pt idx="849">
                  <c:v>74501.684230206578</c:v>
                </c:pt>
                <c:pt idx="850">
                  <c:v>78573.848406915291</c:v>
                </c:pt>
                <c:pt idx="851">
                  <c:v>87575.024158629793</c:v>
                </c:pt>
                <c:pt idx="852">
                  <c:v>65898.368037720036</c:v>
                </c:pt>
                <c:pt idx="853">
                  <c:v>70729.023397532248</c:v>
                </c:pt>
                <c:pt idx="854">
                  <c:v>79175.363147604628</c:v>
                </c:pt>
                <c:pt idx="855">
                  <c:v>89395.564486614021</c:v>
                </c:pt>
                <c:pt idx="856">
                  <c:v>75804.941622117622</c:v>
                </c:pt>
                <c:pt idx="857">
                  <c:v>62864.253585663086</c:v>
                </c:pt>
                <c:pt idx="858">
                  <c:v>76903.476339609726</c:v>
                </c:pt>
                <c:pt idx="859">
                  <c:v>77009.09211329979</c:v>
                </c:pt>
                <c:pt idx="860">
                  <c:v>94506.318594490906</c:v>
                </c:pt>
                <c:pt idx="861">
                  <c:v>77847.833634367329</c:v>
                </c:pt>
                <c:pt idx="862">
                  <c:v>71551.575847556698</c:v>
                </c:pt>
                <c:pt idx="863">
                  <c:v>91534.799999958836</c:v>
                </c:pt>
                <c:pt idx="864">
                  <c:v>58343.982965509043</c:v>
                </c:pt>
                <c:pt idx="865">
                  <c:v>76791.876332247251</c:v>
                </c:pt>
                <c:pt idx="866">
                  <c:v>86588.201040173532</c:v>
                </c:pt>
                <c:pt idx="867">
                  <c:v>91469.810811686999</c:v>
                </c:pt>
                <c:pt idx="868">
                  <c:v>69644.844784876273</c:v>
                </c:pt>
                <c:pt idx="869">
                  <c:v>81210.359685485309</c:v>
                </c:pt>
                <c:pt idx="870">
                  <c:v>72357.980271254331</c:v>
                </c:pt>
                <c:pt idx="871">
                  <c:v>73491.451040337284</c:v>
                </c:pt>
                <c:pt idx="872">
                  <c:v>78215.562078715157</c:v>
                </c:pt>
                <c:pt idx="873">
                  <c:v>88509.843991406524</c:v>
                </c:pt>
                <c:pt idx="874">
                  <c:v>74649.719487421724</c:v>
                </c:pt>
                <c:pt idx="875">
                  <c:v>97758.813500623146</c:v>
                </c:pt>
                <c:pt idx="876">
                  <c:v>98715.392543947106</c:v>
                </c:pt>
                <c:pt idx="877">
                  <c:v>69710.808475176891</c:v>
                </c:pt>
                <c:pt idx="878">
                  <c:v>93636.654072006495</c:v>
                </c:pt>
                <c:pt idx="879">
                  <c:v>96251.369619418198</c:v>
                </c:pt>
                <c:pt idx="880">
                  <c:v>63824.575288902204</c:v>
                </c:pt>
                <c:pt idx="881">
                  <c:v>63888.497714429024</c:v>
                </c:pt>
                <c:pt idx="882">
                  <c:v>82377.152369788178</c:v>
                </c:pt>
                <c:pt idx="883">
                  <c:v>76892.958702842647</c:v>
                </c:pt>
                <c:pt idx="884">
                  <c:v>73587.570805626427</c:v>
                </c:pt>
                <c:pt idx="885">
                  <c:v>74706.604277614868</c:v>
                </c:pt>
                <c:pt idx="886">
                  <c:v>57439.545898548371</c:v>
                </c:pt>
                <c:pt idx="887">
                  <c:v>84223.423958883752</c:v>
                </c:pt>
                <c:pt idx="888">
                  <c:v>85726.970100751292</c:v>
                </c:pt>
                <c:pt idx="889">
                  <c:v>71391.600479996472</c:v>
                </c:pt>
                <c:pt idx="890">
                  <c:v>69559.619193794701</c:v>
                </c:pt>
                <c:pt idx="891">
                  <c:v>67922.310882853053</c:v>
                </c:pt>
                <c:pt idx="892">
                  <c:v>76424.238873468043</c:v>
                </c:pt>
                <c:pt idx="893">
                  <c:v>80519.266676721614</c:v>
                </c:pt>
                <c:pt idx="894">
                  <c:v>93191.52042753181</c:v>
                </c:pt>
                <c:pt idx="895">
                  <c:v>71776.571950568614</c:v>
                </c:pt>
                <c:pt idx="896">
                  <c:v>78662.180056420359</c:v>
                </c:pt>
                <c:pt idx="897">
                  <c:v>66959.544693414064</c:v>
                </c:pt>
                <c:pt idx="898">
                  <c:v>70429.198953435334</c:v>
                </c:pt>
                <c:pt idx="899">
                  <c:v>68886.399924899291</c:v>
                </c:pt>
                <c:pt idx="900">
                  <c:v>80034.979534945509</c:v>
                </c:pt>
                <c:pt idx="901">
                  <c:v>97202.998014619996</c:v>
                </c:pt>
                <c:pt idx="902">
                  <c:v>71666.647284627397</c:v>
                </c:pt>
                <c:pt idx="903">
                  <c:v>81786.285673107428</c:v>
                </c:pt>
                <c:pt idx="904">
                  <c:v>82298.439476271495</c:v>
                </c:pt>
                <c:pt idx="905">
                  <c:v>63253.324130110414</c:v>
                </c:pt>
                <c:pt idx="906">
                  <c:v>76621.182164890866</c:v>
                </c:pt>
                <c:pt idx="907">
                  <c:v>97351.14457612588</c:v>
                </c:pt>
                <c:pt idx="908">
                  <c:v>72527.242766432886</c:v>
                </c:pt>
                <c:pt idx="909">
                  <c:v>74749.582351429781</c:v>
                </c:pt>
                <c:pt idx="910">
                  <c:v>96866.68907705012</c:v>
                </c:pt>
                <c:pt idx="911">
                  <c:v>67860.430270339188</c:v>
                </c:pt>
                <c:pt idx="912">
                  <c:v>111163.91817561208</c:v>
                </c:pt>
                <c:pt idx="913">
                  <c:v>81746.91394521539</c:v>
                </c:pt>
                <c:pt idx="914">
                  <c:v>75117.301200601447</c:v>
                </c:pt>
                <c:pt idx="915">
                  <c:v>75382.25758746003</c:v>
                </c:pt>
                <c:pt idx="916">
                  <c:v>105474.31016963729</c:v>
                </c:pt>
                <c:pt idx="917">
                  <c:v>73291.296860855829</c:v>
                </c:pt>
                <c:pt idx="918">
                  <c:v>96464.425949003329</c:v>
                </c:pt>
                <c:pt idx="919">
                  <c:v>72449.806469288538</c:v>
                </c:pt>
                <c:pt idx="920">
                  <c:v>76262.994926663712</c:v>
                </c:pt>
                <c:pt idx="921">
                  <c:v>91675.859809060043</c:v>
                </c:pt>
                <c:pt idx="922">
                  <c:v>84492.485849235483</c:v>
                </c:pt>
                <c:pt idx="923">
                  <c:v>65062.668587064283</c:v>
                </c:pt>
                <c:pt idx="924">
                  <c:v>74309.05840590538</c:v>
                </c:pt>
                <c:pt idx="925">
                  <c:v>93852.493086637216</c:v>
                </c:pt>
                <c:pt idx="926">
                  <c:v>75867.175561311364</c:v>
                </c:pt>
                <c:pt idx="927">
                  <c:v>74602.593443846636</c:v>
                </c:pt>
                <c:pt idx="928">
                  <c:v>89861.989120567072</c:v>
                </c:pt>
                <c:pt idx="929">
                  <c:v>74948.215219598394</c:v>
                </c:pt>
                <c:pt idx="930">
                  <c:v>78500.13844873858</c:v>
                </c:pt>
                <c:pt idx="931">
                  <c:v>64335.384011686823</c:v>
                </c:pt>
                <c:pt idx="932">
                  <c:v>104864.55737017389</c:v>
                </c:pt>
                <c:pt idx="933">
                  <c:v>75263.769456206734</c:v>
                </c:pt>
                <c:pt idx="934">
                  <c:v>78289.882802815264</c:v>
                </c:pt>
                <c:pt idx="935">
                  <c:v>87756.440225174854</c:v>
                </c:pt>
                <c:pt idx="936">
                  <c:v>79585.137698227976</c:v>
                </c:pt>
                <c:pt idx="937">
                  <c:v>69781.268147240771</c:v>
                </c:pt>
                <c:pt idx="938">
                  <c:v>66916.160689425014</c:v>
                </c:pt>
                <c:pt idx="939">
                  <c:v>90994.208172436222</c:v>
                </c:pt>
                <c:pt idx="940">
                  <c:v>76876.189626377804</c:v>
                </c:pt>
                <c:pt idx="941">
                  <c:v>88115.338291949069</c:v>
                </c:pt>
                <c:pt idx="942">
                  <c:v>84927.622678128668</c:v>
                </c:pt>
                <c:pt idx="943">
                  <c:v>73730.847968778748</c:v>
                </c:pt>
                <c:pt idx="944">
                  <c:v>68483.472146514221</c:v>
                </c:pt>
                <c:pt idx="945">
                  <c:v>68840.706774088423</c:v>
                </c:pt>
                <c:pt idx="946">
                  <c:v>81417.918017692034</c:v>
                </c:pt>
                <c:pt idx="947">
                  <c:v>82910.755996770225</c:v>
                </c:pt>
                <c:pt idx="948">
                  <c:v>94754.874640697511</c:v>
                </c:pt>
                <c:pt idx="949">
                  <c:v>87788.218382028033</c:v>
                </c:pt>
                <c:pt idx="950">
                  <c:v>83024.330222480785</c:v>
                </c:pt>
                <c:pt idx="951">
                  <c:v>91271.662323886718</c:v>
                </c:pt>
                <c:pt idx="952">
                  <c:v>80084.187218018807</c:v>
                </c:pt>
                <c:pt idx="953">
                  <c:v>107251.47227437928</c:v>
                </c:pt>
                <c:pt idx="954">
                  <c:v>90480.869116567061</c:v>
                </c:pt>
                <c:pt idx="955">
                  <c:v>72554.464809621961</c:v>
                </c:pt>
                <c:pt idx="956">
                  <c:v>90365.043078338902</c:v>
                </c:pt>
                <c:pt idx="957">
                  <c:v>103998.99732278187</c:v>
                </c:pt>
                <c:pt idx="958">
                  <c:v>87048.596352157983</c:v>
                </c:pt>
                <c:pt idx="959">
                  <c:v>79942.902677620543</c:v>
                </c:pt>
                <c:pt idx="960">
                  <c:v>95692.612557166722</c:v>
                </c:pt>
                <c:pt idx="961">
                  <c:v>87519.899425216063</c:v>
                </c:pt>
                <c:pt idx="962">
                  <c:v>68459.142828786207</c:v>
                </c:pt>
                <c:pt idx="963">
                  <c:v>72812.008749068074</c:v>
                </c:pt>
                <c:pt idx="964">
                  <c:v>61419.994628367538</c:v>
                </c:pt>
                <c:pt idx="965">
                  <c:v>91449.927349767037</c:v>
                </c:pt>
                <c:pt idx="966">
                  <c:v>85983.049368863372</c:v>
                </c:pt>
                <c:pt idx="967">
                  <c:v>85094.624147162453</c:v>
                </c:pt>
                <c:pt idx="968">
                  <c:v>70507.398260788919</c:v>
                </c:pt>
                <c:pt idx="969">
                  <c:v>81175.963974505925</c:v>
                </c:pt>
                <c:pt idx="970">
                  <c:v>70862.648036570623</c:v>
                </c:pt>
                <c:pt idx="971">
                  <c:v>72395.399657151866</c:v>
                </c:pt>
                <c:pt idx="972">
                  <c:v>75599.021320263593</c:v>
                </c:pt>
                <c:pt idx="973">
                  <c:v>82125.481818557135</c:v>
                </c:pt>
                <c:pt idx="974">
                  <c:v>77988.130112271538</c:v>
                </c:pt>
                <c:pt idx="975">
                  <c:v>73657.651060732329</c:v>
                </c:pt>
                <c:pt idx="976">
                  <c:v>75829.964486690937</c:v>
                </c:pt>
                <c:pt idx="977">
                  <c:v>90948.75585937807</c:v>
                </c:pt>
                <c:pt idx="978">
                  <c:v>90481.758707465575</c:v>
                </c:pt>
                <c:pt idx="979">
                  <c:v>93565.028449927908</c:v>
                </c:pt>
                <c:pt idx="980">
                  <c:v>82250.724468818793</c:v>
                </c:pt>
                <c:pt idx="981">
                  <c:v>75212.701025264236</c:v>
                </c:pt>
                <c:pt idx="982">
                  <c:v>76166.85651113413</c:v>
                </c:pt>
                <c:pt idx="983">
                  <c:v>83928.840528594912</c:v>
                </c:pt>
                <c:pt idx="984">
                  <c:v>68432.74430321659</c:v>
                </c:pt>
                <c:pt idx="985">
                  <c:v>87812.711244873688</c:v>
                </c:pt>
                <c:pt idx="986">
                  <c:v>99756.376853472466</c:v>
                </c:pt>
                <c:pt idx="987">
                  <c:v>78238.545729318241</c:v>
                </c:pt>
                <c:pt idx="988">
                  <c:v>70065.353227103071</c:v>
                </c:pt>
                <c:pt idx="989">
                  <c:v>91111.576186436359</c:v>
                </c:pt>
                <c:pt idx="990">
                  <c:v>78652.662658407135</c:v>
                </c:pt>
                <c:pt idx="991">
                  <c:v>86181.565706710899</c:v>
                </c:pt>
                <c:pt idx="992">
                  <c:v>82228.812766996445</c:v>
                </c:pt>
                <c:pt idx="993">
                  <c:v>73096.848272378018</c:v>
                </c:pt>
                <c:pt idx="994">
                  <c:v>89651.976174077077</c:v>
                </c:pt>
                <c:pt idx="995">
                  <c:v>94498.379318815598</c:v>
                </c:pt>
                <c:pt idx="996">
                  <c:v>93212.350008475652</c:v>
                </c:pt>
                <c:pt idx="997">
                  <c:v>97179.731017802929</c:v>
                </c:pt>
                <c:pt idx="998">
                  <c:v>87994.262919139539</c:v>
                </c:pt>
                <c:pt idx="999">
                  <c:v>83745.797297968966</c:v>
                </c:pt>
                <c:pt idx="1000">
                  <c:v>88365.484576557326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9C-4AE7-AC14-3C84A9149053}"/>
            </c:ext>
          </c:extLst>
        </c:ser>
        <c:ser>
          <c:idx val="5"/>
          <c:order val="5"/>
          <c:tx>
            <c:v>tis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Parameter!$O$125:$O$1125</c:f>
              <c:numCache>
                <c:formatCode>General</c:formatCode>
                <c:ptCount val="1001"/>
                <c:pt idx="0">
                  <c:v>0.51285146172509588</c:v>
                </c:pt>
                <c:pt idx="1">
                  <c:v>0.49478343558791393</c:v>
                </c:pt>
                <c:pt idx="2">
                  <c:v>1.2960610171618869E-2</c:v>
                </c:pt>
                <c:pt idx="3">
                  <c:v>0.37282412568867696</c:v>
                </c:pt>
                <c:pt idx="4">
                  <c:v>1.0294048024821889</c:v>
                </c:pt>
                <c:pt idx="5">
                  <c:v>-9.4722434175761316E-2</c:v>
                </c:pt>
                <c:pt idx="6">
                  <c:v>0.60501538082346695</c:v>
                </c:pt>
                <c:pt idx="7">
                  <c:v>0.51746297829405596</c:v>
                </c:pt>
                <c:pt idx="8">
                  <c:v>0.50986577370762554</c:v>
                </c:pt>
                <c:pt idx="9">
                  <c:v>3.7713382238147686E-2</c:v>
                </c:pt>
                <c:pt idx="10">
                  <c:v>0.42829768096865484</c:v>
                </c:pt>
                <c:pt idx="11">
                  <c:v>0.36785135459958074</c:v>
                </c:pt>
                <c:pt idx="12">
                  <c:v>0.30759276790341217</c:v>
                </c:pt>
                <c:pt idx="13">
                  <c:v>0.51515095394521504</c:v>
                </c:pt>
                <c:pt idx="14">
                  <c:v>0.34724250497620979</c:v>
                </c:pt>
                <c:pt idx="15">
                  <c:v>0.55032212112524326</c:v>
                </c:pt>
                <c:pt idx="16">
                  <c:v>0.19149778573555087</c:v>
                </c:pt>
                <c:pt idx="17">
                  <c:v>0.32866396242154861</c:v>
                </c:pt>
                <c:pt idx="18">
                  <c:v>0.50043009705134511</c:v>
                </c:pt>
                <c:pt idx="19">
                  <c:v>0.43032692401263173</c:v>
                </c:pt>
                <c:pt idx="20">
                  <c:v>0.57548770163795104</c:v>
                </c:pt>
                <c:pt idx="21">
                  <c:v>0.28339226529618977</c:v>
                </c:pt>
                <c:pt idx="22">
                  <c:v>0.65191742884343173</c:v>
                </c:pt>
                <c:pt idx="23">
                  <c:v>0.37549487639233214</c:v>
                </c:pt>
                <c:pt idx="24">
                  <c:v>0.4493715132317333</c:v>
                </c:pt>
                <c:pt idx="25">
                  <c:v>0.38917993444643462</c:v>
                </c:pt>
                <c:pt idx="26">
                  <c:v>0.32430217431614761</c:v>
                </c:pt>
                <c:pt idx="27">
                  <c:v>0.57330896524141628</c:v>
                </c:pt>
                <c:pt idx="28">
                  <c:v>0.5830073726331888</c:v>
                </c:pt>
                <c:pt idx="29">
                  <c:v>0.69245740255892074</c:v>
                </c:pt>
                <c:pt idx="30">
                  <c:v>0.41272374561838043</c:v>
                </c:pt>
                <c:pt idx="31">
                  <c:v>0.91045310231844268</c:v>
                </c:pt>
                <c:pt idx="32">
                  <c:v>0.58849151480245521</c:v>
                </c:pt>
                <c:pt idx="33">
                  <c:v>0.65064683275637292</c:v>
                </c:pt>
                <c:pt idx="34">
                  <c:v>1.1118337757813115</c:v>
                </c:pt>
                <c:pt idx="35">
                  <c:v>0.49439571202773602</c:v>
                </c:pt>
                <c:pt idx="36">
                  <c:v>0.19533856691259865</c:v>
                </c:pt>
                <c:pt idx="37">
                  <c:v>0.94977817936879616</c:v>
                </c:pt>
                <c:pt idx="38">
                  <c:v>0.48278602704495799</c:v>
                </c:pt>
                <c:pt idx="39">
                  <c:v>0.30857335145505838</c:v>
                </c:pt>
                <c:pt idx="40">
                  <c:v>0.38228789857511591</c:v>
                </c:pt>
                <c:pt idx="41">
                  <c:v>0.38053132826580982</c:v>
                </c:pt>
                <c:pt idx="42">
                  <c:v>0.68339186867746116</c:v>
                </c:pt>
                <c:pt idx="43">
                  <c:v>0.27565286406954703</c:v>
                </c:pt>
                <c:pt idx="44">
                  <c:v>1.5327472448881458</c:v>
                </c:pt>
                <c:pt idx="45">
                  <c:v>0.62447789966298717</c:v>
                </c:pt>
                <c:pt idx="46">
                  <c:v>0.43810921680597692</c:v>
                </c:pt>
                <c:pt idx="47">
                  <c:v>0.84190984800195656</c:v>
                </c:pt>
                <c:pt idx="48">
                  <c:v>0.38598819780954974</c:v>
                </c:pt>
                <c:pt idx="49">
                  <c:v>0.33525422021556173</c:v>
                </c:pt>
                <c:pt idx="50">
                  <c:v>0.65078457665430722</c:v>
                </c:pt>
                <c:pt idx="51">
                  <c:v>1.2356303527114696</c:v>
                </c:pt>
                <c:pt idx="52">
                  <c:v>0.34894927669366815</c:v>
                </c:pt>
                <c:pt idx="53">
                  <c:v>0.6533232198373452</c:v>
                </c:pt>
                <c:pt idx="54">
                  <c:v>0.21983919611806824</c:v>
                </c:pt>
                <c:pt idx="55">
                  <c:v>0.7472570069186113</c:v>
                </c:pt>
                <c:pt idx="56">
                  <c:v>0.24425767936469978</c:v>
                </c:pt>
                <c:pt idx="57">
                  <c:v>0.28449297580076571</c:v>
                </c:pt>
                <c:pt idx="58">
                  <c:v>0.7810498688658003</c:v>
                </c:pt>
                <c:pt idx="59">
                  <c:v>0.36563805103742697</c:v>
                </c:pt>
                <c:pt idx="60">
                  <c:v>1.1485394347225086</c:v>
                </c:pt>
                <c:pt idx="61">
                  <c:v>0.80131265420990949</c:v>
                </c:pt>
                <c:pt idx="62">
                  <c:v>0.8110929502893236</c:v>
                </c:pt>
                <c:pt idx="63">
                  <c:v>0.35938299754643055</c:v>
                </c:pt>
                <c:pt idx="64">
                  <c:v>0.37065500400149576</c:v>
                </c:pt>
                <c:pt idx="65">
                  <c:v>0.2401801945885067</c:v>
                </c:pt>
                <c:pt idx="66">
                  <c:v>0.98566125045605257</c:v>
                </c:pt>
                <c:pt idx="67">
                  <c:v>0.96745482074586564</c:v>
                </c:pt>
                <c:pt idx="68">
                  <c:v>0.62575270474571709</c:v>
                </c:pt>
                <c:pt idx="69">
                  <c:v>0.8722502456227561</c:v>
                </c:pt>
                <c:pt idx="70">
                  <c:v>0.47790064478850958</c:v>
                </c:pt>
                <c:pt idx="71">
                  <c:v>0.16723382791371444</c:v>
                </c:pt>
                <c:pt idx="72">
                  <c:v>0.31468101995827813</c:v>
                </c:pt>
                <c:pt idx="73">
                  <c:v>0.24379339742592165</c:v>
                </c:pt>
                <c:pt idx="74">
                  <c:v>0.24850236201786124</c:v>
                </c:pt>
                <c:pt idx="75">
                  <c:v>0.32515835429198081</c:v>
                </c:pt>
                <c:pt idx="76">
                  <c:v>0.60967864722785192</c:v>
                </c:pt>
                <c:pt idx="77">
                  <c:v>0.41908761919870674</c:v>
                </c:pt>
                <c:pt idx="78">
                  <c:v>0.44165862784502075</c:v>
                </c:pt>
                <c:pt idx="79">
                  <c:v>0.84928394656933326</c:v>
                </c:pt>
                <c:pt idx="80">
                  <c:v>0.38808962390157808</c:v>
                </c:pt>
                <c:pt idx="81">
                  <c:v>0.31988634111548009</c:v>
                </c:pt>
                <c:pt idx="82">
                  <c:v>0.93420950824473747</c:v>
                </c:pt>
                <c:pt idx="83">
                  <c:v>0.61508357912048228</c:v>
                </c:pt>
                <c:pt idx="84">
                  <c:v>1.0633054335972738</c:v>
                </c:pt>
                <c:pt idx="85">
                  <c:v>1.4304230734829813</c:v>
                </c:pt>
                <c:pt idx="86">
                  <c:v>0.52350844204999558</c:v>
                </c:pt>
                <c:pt idx="87">
                  <c:v>0.69643146516395871</c:v>
                </c:pt>
                <c:pt idx="88">
                  <c:v>0.33709762296559864</c:v>
                </c:pt>
                <c:pt idx="89">
                  <c:v>0.77767609495014633</c:v>
                </c:pt>
                <c:pt idx="90">
                  <c:v>0.40307840375192416</c:v>
                </c:pt>
                <c:pt idx="91">
                  <c:v>0.26371457059504644</c:v>
                </c:pt>
                <c:pt idx="92">
                  <c:v>0.25183073558295166</c:v>
                </c:pt>
                <c:pt idx="93">
                  <c:v>0.26202035864130324</c:v>
                </c:pt>
                <c:pt idx="94">
                  <c:v>0.28863257194853098</c:v>
                </c:pt>
                <c:pt idx="95">
                  <c:v>0.42113696974236225</c:v>
                </c:pt>
                <c:pt idx="96">
                  <c:v>0.45928295227525773</c:v>
                </c:pt>
                <c:pt idx="97">
                  <c:v>0.72281922126025377</c:v>
                </c:pt>
                <c:pt idx="98">
                  <c:v>0.41397019130416646</c:v>
                </c:pt>
                <c:pt idx="99">
                  <c:v>0.77071415459846326</c:v>
                </c:pt>
                <c:pt idx="100">
                  <c:v>1.0989262092470193</c:v>
                </c:pt>
                <c:pt idx="101">
                  <c:v>0.53166530074656249</c:v>
                </c:pt>
                <c:pt idx="102">
                  <c:v>0.36457169126907818</c:v>
                </c:pt>
                <c:pt idx="103">
                  <c:v>0.70084817590499626</c:v>
                </c:pt>
                <c:pt idx="104">
                  <c:v>3.2317550364256542E-2</c:v>
                </c:pt>
                <c:pt idx="105">
                  <c:v>0.73491538653932231</c:v>
                </c:pt>
                <c:pt idx="106">
                  <c:v>0.39844192956529201</c:v>
                </c:pt>
                <c:pt idx="107">
                  <c:v>0.48946137335032669</c:v>
                </c:pt>
                <c:pt idx="108">
                  <c:v>0.3614952532898551</c:v>
                </c:pt>
                <c:pt idx="109">
                  <c:v>0.93002780913780014</c:v>
                </c:pt>
                <c:pt idx="110">
                  <c:v>1.9123081766996775</c:v>
                </c:pt>
                <c:pt idx="111">
                  <c:v>0.60000079680529095</c:v>
                </c:pt>
                <c:pt idx="112">
                  <c:v>0.81930056291380216</c:v>
                </c:pt>
                <c:pt idx="113">
                  <c:v>0.84288816669694411</c:v>
                </c:pt>
                <c:pt idx="114">
                  <c:v>1.0953585632056417</c:v>
                </c:pt>
                <c:pt idx="115">
                  <c:v>0.70304421528750027</c:v>
                </c:pt>
                <c:pt idx="116">
                  <c:v>1.1122308302686097</c:v>
                </c:pt>
                <c:pt idx="117">
                  <c:v>1.2526937129473068</c:v>
                </c:pt>
                <c:pt idx="118">
                  <c:v>0.33900450880534694</c:v>
                </c:pt>
                <c:pt idx="119">
                  <c:v>0.26653075116847735</c:v>
                </c:pt>
                <c:pt idx="120">
                  <c:v>0.76514950443544771</c:v>
                </c:pt>
                <c:pt idx="121">
                  <c:v>0.8423101854084547</c:v>
                </c:pt>
                <c:pt idx="122">
                  <c:v>1.0314589525126514</c:v>
                </c:pt>
                <c:pt idx="123">
                  <c:v>0.63577150325933363</c:v>
                </c:pt>
                <c:pt idx="124">
                  <c:v>1.1419271183244297</c:v>
                </c:pt>
                <c:pt idx="125">
                  <c:v>0.82203873608497613</c:v>
                </c:pt>
                <c:pt idx="126">
                  <c:v>0.61202948101438703</c:v>
                </c:pt>
                <c:pt idx="127">
                  <c:v>0.15735600869342559</c:v>
                </c:pt>
                <c:pt idx="128">
                  <c:v>0.15804632628801785</c:v>
                </c:pt>
                <c:pt idx="129">
                  <c:v>1.6883405406895657</c:v>
                </c:pt>
                <c:pt idx="130">
                  <c:v>0.38898243727877246</c:v>
                </c:pt>
                <c:pt idx="131">
                  <c:v>0.47045941054610552</c:v>
                </c:pt>
                <c:pt idx="132">
                  <c:v>0.45636522055546802</c:v>
                </c:pt>
                <c:pt idx="133">
                  <c:v>0.6592252757835908</c:v>
                </c:pt>
                <c:pt idx="134">
                  <c:v>0.64023066680893381</c:v>
                </c:pt>
                <c:pt idx="135">
                  <c:v>0.29870742919655513</c:v>
                </c:pt>
                <c:pt idx="136">
                  <c:v>0.38187070966862724</c:v>
                </c:pt>
                <c:pt idx="137">
                  <c:v>-0.22794418063345656</c:v>
                </c:pt>
                <c:pt idx="138">
                  <c:v>0.71251544541576139</c:v>
                </c:pt>
                <c:pt idx="139">
                  <c:v>0.17051588021773245</c:v>
                </c:pt>
                <c:pt idx="140">
                  <c:v>0.32964821946657752</c:v>
                </c:pt>
                <c:pt idx="141">
                  <c:v>0.55437557763124778</c:v>
                </c:pt>
                <c:pt idx="142">
                  <c:v>0.77428036246136722</c:v>
                </c:pt>
                <c:pt idx="143">
                  <c:v>1.0916253956851116</c:v>
                </c:pt>
                <c:pt idx="144">
                  <c:v>1.30537784206358</c:v>
                </c:pt>
                <c:pt idx="145">
                  <c:v>0.78000969292678501</c:v>
                </c:pt>
                <c:pt idx="146">
                  <c:v>0.78631236681507777</c:v>
                </c:pt>
                <c:pt idx="147">
                  <c:v>7.2041881445368938E-2</c:v>
                </c:pt>
                <c:pt idx="148">
                  <c:v>0.85845701839123334</c:v>
                </c:pt>
                <c:pt idx="149">
                  <c:v>0.27561558588057888</c:v>
                </c:pt>
                <c:pt idx="150">
                  <c:v>0.42477862170580039</c:v>
                </c:pt>
                <c:pt idx="151">
                  <c:v>0.55457128016138535</c:v>
                </c:pt>
                <c:pt idx="152">
                  <c:v>0.57927312182434632</c:v>
                </c:pt>
                <c:pt idx="153">
                  <c:v>-8.3553584920791346E-2</c:v>
                </c:pt>
                <c:pt idx="154">
                  <c:v>0.42862521952444332</c:v>
                </c:pt>
                <c:pt idx="155">
                  <c:v>0.76880802076144705</c:v>
                </c:pt>
                <c:pt idx="156">
                  <c:v>1.2023111886727347</c:v>
                </c:pt>
                <c:pt idx="157">
                  <c:v>1.2718932462712547</c:v>
                </c:pt>
                <c:pt idx="158">
                  <c:v>0.3446687006647311</c:v>
                </c:pt>
                <c:pt idx="159">
                  <c:v>1.0352667216104443</c:v>
                </c:pt>
                <c:pt idx="160">
                  <c:v>0.43842379374025309</c:v>
                </c:pt>
                <c:pt idx="161">
                  <c:v>0.49795150124735066</c:v>
                </c:pt>
                <c:pt idx="162">
                  <c:v>0.57038122597285179</c:v>
                </c:pt>
                <c:pt idx="163">
                  <c:v>0.11962935722017276</c:v>
                </c:pt>
                <c:pt idx="164">
                  <c:v>0.30601671484386417</c:v>
                </c:pt>
                <c:pt idx="165">
                  <c:v>0.67680569954415715</c:v>
                </c:pt>
                <c:pt idx="166">
                  <c:v>0.57784699815181573</c:v>
                </c:pt>
                <c:pt idx="167">
                  <c:v>0.82753049087377994</c:v>
                </c:pt>
                <c:pt idx="168">
                  <c:v>1.0726700309376032</c:v>
                </c:pt>
                <c:pt idx="169">
                  <c:v>0.60942745772932594</c:v>
                </c:pt>
                <c:pt idx="170">
                  <c:v>0.79624732188290637</c:v>
                </c:pt>
                <c:pt idx="171">
                  <c:v>0.47010130033155773</c:v>
                </c:pt>
                <c:pt idx="172">
                  <c:v>0.19120790584910119</c:v>
                </c:pt>
                <c:pt idx="173">
                  <c:v>0.26366209866279555</c:v>
                </c:pt>
                <c:pt idx="174">
                  <c:v>0.45252889884034753</c:v>
                </c:pt>
                <c:pt idx="175">
                  <c:v>0.38850919744890977</c:v>
                </c:pt>
                <c:pt idx="176">
                  <c:v>0.54927064886355159</c:v>
                </c:pt>
                <c:pt idx="177">
                  <c:v>5.1199548825741736E-2</c:v>
                </c:pt>
                <c:pt idx="178">
                  <c:v>0.71171949305992166</c:v>
                </c:pt>
                <c:pt idx="179">
                  <c:v>1.2091554472342736</c:v>
                </c:pt>
                <c:pt idx="180">
                  <c:v>0.60343190077899189</c:v>
                </c:pt>
                <c:pt idx="181">
                  <c:v>0.26261143805513942</c:v>
                </c:pt>
                <c:pt idx="182">
                  <c:v>1.0232167149058129</c:v>
                </c:pt>
                <c:pt idx="183">
                  <c:v>0.78399409643757445</c:v>
                </c:pt>
                <c:pt idx="184">
                  <c:v>0.94408535906830093</c:v>
                </c:pt>
                <c:pt idx="185">
                  <c:v>0.81195209024415727</c:v>
                </c:pt>
                <c:pt idx="186">
                  <c:v>0.43974081131816778</c:v>
                </c:pt>
                <c:pt idx="187">
                  <c:v>0.53812237306532618</c:v>
                </c:pt>
                <c:pt idx="188">
                  <c:v>0.43865807774142118</c:v>
                </c:pt>
                <c:pt idx="189">
                  <c:v>0.33476969629367592</c:v>
                </c:pt>
                <c:pt idx="190">
                  <c:v>0.22259667847282183</c:v>
                </c:pt>
                <c:pt idx="191">
                  <c:v>0.20858272070299799</c:v>
                </c:pt>
                <c:pt idx="192">
                  <c:v>0.59093106869299428</c:v>
                </c:pt>
                <c:pt idx="193">
                  <c:v>0.1584127033903806</c:v>
                </c:pt>
                <c:pt idx="194">
                  <c:v>0.65199520047152393</c:v>
                </c:pt>
                <c:pt idx="195">
                  <c:v>0.16388090533074684</c:v>
                </c:pt>
                <c:pt idx="196">
                  <c:v>0.62372623553168571</c:v>
                </c:pt>
                <c:pt idx="197">
                  <c:v>0.2136419723738352</c:v>
                </c:pt>
                <c:pt idx="198">
                  <c:v>1.1287533045061409</c:v>
                </c:pt>
                <c:pt idx="199">
                  <c:v>0.21840634270899828</c:v>
                </c:pt>
                <c:pt idx="200">
                  <c:v>0.57227900734831816</c:v>
                </c:pt>
                <c:pt idx="201">
                  <c:v>0.24330547367159805</c:v>
                </c:pt>
                <c:pt idx="202">
                  <c:v>0.44440889227577696</c:v>
                </c:pt>
                <c:pt idx="203">
                  <c:v>0.64654101912481843</c:v>
                </c:pt>
                <c:pt idx="204">
                  <c:v>0.28909302007600224</c:v>
                </c:pt>
                <c:pt idx="205">
                  <c:v>0.53764794987430187</c:v>
                </c:pt>
                <c:pt idx="206">
                  <c:v>0.86057230404543117</c:v>
                </c:pt>
                <c:pt idx="207">
                  <c:v>0.66175527577648019</c:v>
                </c:pt>
                <c:pt idx="208">
                  <c:v>0.1189602875593293</c:v>
                </c:pt>
                <c:pt idx="209">
                  <c:v>0.93556456522904186</c:v>
                </c:pt>
                <c:pt idx="210">
                  <c:v>0.18821531959204085</c:v>
                </c:pt>
                <c:pt idx="211">
                  <c:v>0.79975986345176764</c:v>
                </c:pt>
                <c:pt idx="212">
                  <c:v>0.52583074183880685</c:v>
                </c:pt>
                <c:pt idx="213">
                  <c:v>0.73503470765207024</c:v>
                </c:pt>
                <c:pt idx="214">
                  <c:v>0.26828967239172719</c:v>
                </c:pt>
                <c:pt idx="215">
                  <c:v>0.15302958580336967</c:v>
                </c:pt>
                <c:pt idx="216">
                  <c:v>0.60659885160395211</c:v>
                </c:pt>
                <c:pt idx="217">
                  <c:v>0.49773866087389917</c:v>
                </c:pt>
                <c:pt idx="218">
                  <c:v>0.47835823760149676</c:v>
                </c:pt>
                <c:pt idx="219">
                  <c:v>0.31267203503057894</c:v>
                </c:pt>
                <c:pt idx="220">
                  <c:v>0.50890038979647256</c:v>
                </c:pt>
                <c:pt idx="221">
                  <c:v>9.1264829348950194E-2</c:v>
                </c:pt>
                <c:pt idx="222">
                  <c:v>0.26351819553466149</c:v>
                </c:pt>
                <c:pt idx="223">
                  <c:v>0.33123060539744364</c:v>
                </c:pt>
                <c:pt idx="224">
                  <c:v>0.37263698358527042</c:v>
                </c:pt>
                <c:pt idx="225">
                  <c:v>1.4043693398320458</c:v>
                </c:pt>
                <c:pt idx="226">
                  <c:v>0.98016362559218217</c:v>
                </c:pt>
                <c:pt idx="227">
                  <c:v>0.40417511514435911</c:v>
                </c:pt>
                <c:pt idx="228">
                  <c:v>0.61439565310801192</c:v>
                </c:pt>
                <c:pt idx="229">
                  <c:v>0.54629367793035977</c:v>
                </c:pt>
                <c:pt idx="230">
                  <c:v>0.81731176015843476</c:v>
                </c:pt>
                <c:pt idx="231">
                  <c:v>0.93255823319944753</c:v>
                </c:pt>
                <c:pt idx="232">
                  <c:v>0.46736359452940834</c:v>
                </c:pt>
                <c:pt idx="233">
                  <c:v>0.20216082748452135</c:v>
                </c:pt>
                <c:pt idx="234">
                  <c:v>0.4296477886504344</c:v>
                </c:pt>
                <c:pt idx="235">
                  <c:v>0.7160762371846553</c:v>
                </c:pt>
                <c:pt idx="236">
                  <c:v>0.19910158739665962</c:v>
                </c:pt>
                <c:pt idx="237">
                  <c:v>0.21521534684678989</c:v>
                </c:pt>
                <c:pt idx="238">
                  <c:v>0.54000843153687406</c:v>
                </c:pt>
                <c:pt idx="239">
                  <c:v>1.0909051956440274</c:v>
                </c:pt>
                <c:pt idx="240">
                  <c:v>0.54419741967455615</c:v>
                </c:pt>
                <c:pt idx="241">
                  <c:v>0.80121794662681611</c:v>
                </c:pt>
                <c:pt idx="242">
                  <c:v>0.65132870191402115</c:v>
                </c:pt>
                <c:pt idx="243">
                  <c:v>1.1808145305259934</c:v>
                </c:pt>
                <c:pt idx="244">
                  <c:v>0.65785416603602231</c:v>
                </c:pt>
                <c:pt idx="245">
                  <c:v>0.81238178058445443</c:v>
                </c:pt>
                <c:pt idx="246">
                  <c:v>0.49303850116350356</c:v>
                </c:pt>
                <c:pt idx="247">
                  <c:v>0.59331111959762151</c:v>
                </c:pt>
                <c:pt idx="248">
                  <c:v>0.25311923453617391</c:v>
                </c:pt>
                <c:pt idx="249">
                  <c:v>0.43864039262829468</c:v>
                </c:pt>
                <c:pt idx="250">
                  <c:v>0.54425928782519795</c:v>
                </c:pt>
                <c:pt idx="251">
                  <c:v>0.57967065747095725</c:v>
                </c:pt>
                <c:pt idx="252">
                  <c:v>0.56969570820487159</c:v>
                </c:pt>
                <c:pt idx="253">
                  <c:v>0.10981745602825055</c:v>
                </c:pt>
                <c:pt idx="254">
                  <c:v>0.6865948319721189</c:v>
                </c:pt>
                <c:pt idx="255">
                  <c:v>1.4197395690863124</c:v>
                </c:pt>
                <c:pt idx="256">
                  <c:v>0.16001288604741926</c:v>
                </c:pt>
                <c:pt idx="257">
                  <c:v>0.52552409736490546</c:v>
                </c:pt>
                <c:pt idx="258">
                  <c:v>0.48608060746288695</c:v>
                </c:pt>
                <c:pt idx="259">
                  <c:v>0.32783152641774604</c:v>
                </c:pt>
                <c:pt idx="260">
                  <c:v>1.1439503986155264</c:v>
                </c:pt>
                <c:pt idx="261">
                  <c:v>0.42590930671781813</c:v>
                </c:pt>
                <c:pt idx="262">
                  <c:v>0.64506039701542539</c:v>
                </c:pt>
                <c:pt idx="263">
                  <c:v>0.34258741750447608</c:v>
                </c:pt>
                <c:pt idx="264">
                  <c:v>0.85811566757345037</c:v>
                </c:pt>
                <c:pt idx="265">
                  <c:v>0.9062848410435973</c:v>
                </c:pt>
                <c:pt idx="266">
                  <c:v>1.6083813086753227</c:v>
                </c:pt>
                <c:pt idx="267">
                  <c:v>4.5921220852631173E-2</c:v>
                </c:pt>
                <c:pt idx="268">
                  <c:v>0.83778792255243051</c:v>
                </c:pt>
                <c:pt idx="269">
                  <c:v>0.74093013896193538</c:v>
                </c:pt>
                <c:pt idx="270">
                  <c:v>0.76689144923220975</c:v>
                </c:pt>
                <c:pt idx="271">
                  <c:v>0.82303486782485169</c:v>
                </c:pt>
                <c:pt idx="272">
                  <c:v>0.30987995839219851</c:v>
                </c:pt>
                <c:pt idx="273">
                  <c:v>0.77521550604978595</c:v>
                </c:pt>
                <c:pt idx="274">
                  <c:v>1.0120553501817273</c:v>
                </c:pt>
                <c:pt idx="275">
                  <c:v>0.13896104821055988</c:v>
                </c:pt>
                <c:pt idx="276">
                  <c:v>1.3066685050949916</c:v>
                </c:pt>
                <c:pt idx="277">
                  <c:v>0.7731860953669778</c:v>
                </c:pt>
                <c:pt idx="278">
                  <c:v>0.55076336494829725</c:v>
                </c:pt>
                <c:pt idx="279">
                  <c:v>0.30506279356620158</c:v>
                </c:pt>
                <c:pt idx="280">
                  <c:v>0.30297434070143592</c:v>
                </c:pt>
                <c:pt idx="281">
                  <c:v>0.47344069030244396</c:v>
                </c:pt>
                <c:pt idx="282">
                  <c:v>0.21995256494072368</c:v>
                </c:pt>
                <c:pt idx="283">
                  <c:v>0.28066475743761199</c:v>
                </c:pt>
                <c:pt idx="284">
                  <c:v>0.81148202583259765</c:v>
                </c:pt>
                <c:pt idx="285">
                  <c:v>0.64783850063619153</c:v>
                </c:pt>
                <c:pt idx="286">
                  <c:v>0.77274941619917026</c:v>
                </c:pt>
                <c:pt idx="287">
                  <c:v>0.47470075212717733</c:v>
                </c:pt>
                <c:pt idx="288">
                  <c:v>1.1184298522881884</c:v>
                </c:pt>
                <c:pt idx="289">
                  <c:v>0.58672374849897591</c:v>
                </c:pt>
                <c:pt idx="290">
                  <c:v>0.45284718417767311</c:v>
                </c:pt>
                <c:pt idx="291">
                  <c:v>1.3476294976509902</c:v>
                </c:pt>
                <c:pt idx="292">
                  <c:v>0.15577610715813717</c:v>
                </c:pt>
                <c:pt idx="293">
                  <c:v>0.67226270500734964</c:v>
                </c:pt>
                <c:pt idx="294">
                  <c:v>0.57945223465819806</c:v>
                </c:pt>
                <c:pt idx="295">
                  <c:v>0.42862380094357344</c:v>
                </c:pt>
                <c:pt idx="296">
                  <c:v>0.30166484669231974</c:v>
                </c:pt>
                <c:pt idx="297">
                  <c:v>0.13588345985547701</c:v>
                </c:pt>
                <c:pt idx="298">
                  <c:v>0.52511409581636159</c:v>
                </c:pt>
                <c:pt idx="299">
                  <c:v>0.21310660507369472</c:v>
                </c:pt>
                <c:pt idx="300">
                  <c:v>0.71556495891863081</c:v>
                </c:pt>
                <c:pt idx="301">
                  <c:v>0.39819278111576217</c:v>
                </c:pt>
                <c:pt idx="302">
                  <c:v>0.43370966213370665</c:v>
                </c:pt>
                <c:pt idx="303">
                  <c:v>0.27336629896442466</c:v>
                </c:pt>
                <c:pt idx="304">
                  <c:v>0.21653182404039317</c:v>
                </c:pt>
                <c:pt idx="305">
                  <c:v>0.69628708867447564</c:v>
                </c:pt>
                <c:pt idx="306">
                  <c:v>2.7383953485444978E-2</c:v>
                </c:pt>
                <c:pt idx="307">
                  <c:v>0.27818410498036528</c:v>
                </c:pt>
                <c:pt idx="308">
                  <c:v>0.2817058501389258</c:v>
                </c:pt>
                <c:pt idx="309">
                  <c:v>0.81491593599214074</c:v>
                </c:pt>
                <c:pt idx="310">
                  <c:v>1.1431637575716111</c:v>
                </c:pt>
                <c:pt idx="311">
                  <c:v>0.41026717544102265</c:v>
                </c:pt>
                <c:pt idx="312">
                  <c:v>0.74488179093035578</c:v>
                </c:pt>
                <c:pt idx="313">
                  <c:v>0.59866352695723468</c:v>
                </c:pt>
                <c:pt idx="314">
                  <c:v>0.55859608794838733</c:v>
                </c:pt>
                <c:pt idx="315">
                  <c:v>0.60533790423816014</c:v>
                </c:pt>
                <c:pt idx="316">
                  <c:v>0.29066594278611091</c:v>
                </c:pt>
                <c:pt idx="317">
                  <c:v>0.9760507718097704</c:v>
                </c:pt>
                <c:pt idx="318">
                  <c:v>0.21286645803113102</c:v>
                </c:pt>
                <c:pt idx="319">
                  <c:v>-0.26802242690888844</c:v>
                </c:pt>
                <c:pt idx="320">
                  <c:v>0.25399972187900688</c:v>
                </c:pt>
                <c:pt idx="321">
                  <c:v>0.62750822684829199</c:v>
                </c:pt>
                <c:pt idx="322">
                  <c:v>0.7176230266027106</c:v>
                </c:pt>
                <c:pt idx="323">
                  <c:v>0.45121220239212256</c:v>
                </c:pt>
                <c:pt idx="324">
                  <c:v>0.70236727665065291</c:v>
                </c:pt>
                <c:pt idx="325">
                  <c:v>0.36302993556642971</c:v>
                </c:pt>
                <c:pt idx="326">
                  <c:v>0.87875177459025855</c:v>
                </c:pt>
                <c:pt idx="327">
                  <c:v>0.86695650901243693</c:v>
                </c:pt>
                <c:pt idx="328">
                  <c:v>0.64779123154620977</c:v>
                </c:pt>
                <c:pt idx="329">
                  <c:v>0.58988332465929449</c:v>
                </c:pt>
                <c:pt idx="330">
                  <c:v>0.49565851170474073</c:v>
                </c:pt>
                <c:pt idx="331">
                  <c:v>0.89555735674305603</c:v>
                </c:pt>
                <c:pt idx="332">
                  <c:v>0.33946520390280321</c:v>
                </c:pt>
                <c:pt idx="333">
                  <c:v>0.88945845946251878</c:v>
                </c:pt>
                <c:pt idx="334">
                  <c:v>0.78798841476959658</c:v>
                </c:pt>
                <c:pt idx="335">
                  <c:v>0.32063548775265893</c:v>
                </c:pt>
                <c:pt idx="336">
                  <c:v>0.41825002453480964</c:v>
                </c:pt>
                <c:pt idx="337">
                  <c:v>1.3598020001901043</c:v>
                </c:pt>
                <c:pt idx="338">
                  <c:v>7.0654399033276194E-2</c:v>
                </c:pt>
                <c:pt idx="339">
                  <c:v>0.53904772934150591</c:v>
                </c:pt>
                <c:pt idx="340">
                  <c:v>0.27258840832270526</c:v>
                </c:pt>
                <c:pt idx="341">
                  <c:v>0.30753402328524648</c:v>
                </c:pt>
                <c:pt idx="342">
                  <c:v>0.73496973560830936</c:v>
                </c:pt>
                <c:pt idx="343">
                  <c:v>0.70459296917834502</c:v>
                </c:pt>
                <c:pt idx="344">
                  <c:v>1.2296644894685738</c:v>
                </c:pt>
                <c:pt idx="345">
                  <c:v>0.43622998259506307</c:v>
                </c:pt>
                <c:pt idx="346">
                  <c:v>0.43806284092724013</c:v>
                </c:pt>
                <c:pt idx="347">
                  <c:v>0.46333103943835896</c:v>
                </c:pt>
                <c:pt idx="348">
                  <c:v>0.70267872625523053</c:v>
                </c:pt>
                <c:pt idx="349">
                  <c:v>0.6247520062016424</c:v>
                </c:pt>
                <c:pt idx="350">
                  <c:v>0.41530034377693914</c:v>
                </c:pt>
                <c:pt idx="351">
                  <c:v>-6.1672595179446565E-2</c:v>
                </c:pt>
                <c:pt idx="352">
                  <c:v>0.65061146358200328</c:v>
                </c:pt>
                <c:pt idx="353">
                  <c:v>0.15907951369452489</c:v>
                </c:pt>
                <c:pt idx="354">
                  <c:v>0.77867400590224889</c:v>
                </c:pt>
                <c:pt idx="355">
                  <c:v>1.1758289797225314</c:v>
                </c:pt>
                <c:pt idx="356">
                  <c:v>0.67005688672412289</c:v>
                </c:pt>
                <c:pt idx="357">
                  <c:v>0.30111249617121483</c:v>
                </c:pt>
                <c:pt idx="358">
                  <c:v>0.43108675245358352</c:v>
                </c:pt>
                <c:pt idx="359">
                  <c:v>1.1604613409571529E-2</c:v>
                </c:pt>
                <c:pt idx="360">
                  <c:v>0.5171686070426349</c:v>
                </c:pt>
                <c:pt idx="361">
                  <c:v>7.2240423195908621E-2</c:v>
                </c:pt>
                <c:pt idx="362">
                  <c:v>1.1243708268373018</c:v>
                </c:pt>
                <c:pt idx="363">
                  <c:v>0.80091046558820711</c:v>
                </c:pt>
                <c:pt idx="364">
                  <c:v>0.24134478793203129</c:v>
                </c:pt>
                <c:pt idx="365">
                  <c:v>1.1344966531045431</c:v>
                </c:pt>
                <c:pt idx="366">
                  <c:v>1.1161394066866559</c:v>
                </c:pt>
                <c:pt idx="367">
                  <c:v>0.68591896865510338</c:v>
                </c:pt>
                <c:pt idx="368">
                  <c:v>0.76174367694127032</c:v>
                </c:pt>
                <c:pt idx="369">
                  <c:v>0.42031385880037819</c:v>
                </c:pt>
                <c:pt idx="370">
                  <c:v>0.37918207136794579</c:v>
                </c:pt>
                <c:pt idx="371">
                  <c:v>0.33688289739381216</c:v>
                </c:pt>
                <c:pt idx="372">
                  <c:v>0.85590511474801789</c:v>
                </c:pt>
                <c:pt idx="373">
                  <c:v>0.27371791157283742</c:v>
                </c:pt>
                <c:pt idx="374">
                  <c:v>0.70071204430928369</c:v>
                </c:pt>
                <c:pt idx="375">
                  <c:v>0.80074378170267047</c:v>
                </c:pt>
                <c:pt idx="376">
                  <c:v>0.60610194681622953</c:v>
                </c:pt>
                <c:pt idx="377">
                  <c:v>1.1897322838064535</c:v>
                </c:pt>
                <c:pt idx="378">
                  <c:v>0.76612581943930436</c:v>
                </c:pt>
                <c:pt idx="379">
                  <c:v>0.14543826183501718</c:v>
                </c:pt>
                <c:pt idx="380">
                  <c:v>0.33371623115734139</c:v>
                </c:pt>
                <c:pt idx="381">
                  <c:v>1.0201343598171013</c:v>
                </c:pt>
                <c:pt idx="382">
                  <c:v>0.40341160853486269</c:v>
                </c:pt>
                <c:pt idx="383">
                  <c:v>1.0003780961874864</c:v>
                </c:pt>
                <c:pt idx="384">
                  <c:v>0.70704051911298516</c:v>
                </c:pt>
                <c:pt idx="385">
                  <c:v>0.728253712700765</c:v>
                </c:pt>
                <c:pt idx="386">
                  <c:v>0.64937240747432323</c:v>
                </c:pt>
                <c:pt idx="387">
                  <c:v>0.76094143730735198</c:v>
                </c:pt>
                <c:pt idx="388">
                  <c:v>0.95381315413623757</c:v>
                </c:pt>
                <c:pt idx="389">
                  <c:v>0.5834301140436291</c:v>
                </c:pt>
                <c:pt idx="390">
                  <c:v>0.39362023792466805</c:v>
                </c:pt>
                <c:pt idx="391">
                  <c:v>0.62739891829736483</c:v>
                </c:pt>
                <c:pt idx="392">
                  <c:v>0.36666615740235575</c:v>
                </c:pt>
                <c:pt idx="393">
                  <c:v>0.4463850043137001</c:v>
                </c:pt>
                <c:pt idx="394">
                  <c:v>0.9572926279582965</c:v>
                </c:pt>
                <c:pt idx="395">
                  <c:v>0.72075226642289536</c:v>
                </c:pt>
                <c:pt idx="396">
                  <c:v>0.35503225800960359</c:v>
                </c:pt>
                <c:pt idx="397">
                  <c:v>0.53534050513697085</c:v>
                </c:pt>
                <c:pt idx="398">
                  <c:v>-1.4567187378179192E-2</c:v>
                </c:pt>
                <c:pt idx="399">
                  <c:v>0.94291496679531683</c:v>
                </c:pt>
                <c:pt idx="400">
                  <c:v>0.32926159583919667</c:v>
                </c:pt>
                <c:pt idx="401">
                  <c:v>0.66567101430307796</c:v>
                </c:pt>
                <c:pt idx="402">
                  <c:v>0.65496979870736294</c:v>
                </c:pt>
                <c:pt idx="403">
                  <c:v>0.44915442347762546</c:v>
                </c:pt>
                <c:pt idx="404">
                  <c:v>3.2015359216923889E-2</c:v>
                </c:pt>
                <c:pt idx="405">
                  <c:v>0.79053556680501957</c:v>
                </c:pt>
                <c:pt idx="406">
                  <c:v>0.31667208693815541</c:v>
                </c:pt>
                <c:pt idx="407">
                  <c:v>1.144796633728111</c:v>
                </c:pt>
                <c:pt idx="408">
                  <c:v>0.55540048329668168</c:v>
                </c:pt>
                <c:pt idx="409">
                  <c:v>0.92545720731432057</c:v>
                </c:pt>
                <c:pt idx="410">
                  <c:v>0.49654185999068123</c:v>
                </c:pt>
                <c:pt idx="411">
                  <c:v>1.0799227613320981</c:v>
                </c:pt>
                <c:pt idx="412">
                  <c:v>0.77443625126077542</c:v>
                </c:pt>
                <c:pt idx="413">
                  <c:v>0.64546037160709369</c:v>
                </c:pt>
                <c:pt idx="414">
                  <c:v>0.54924659574246193</c:v>
                </c:pt>
                <c:pt idx="415">
                  <c:v>0.46831824417993873</c:v>
                </c:pt>
                <c:pt idx="416">
                  <c:v>0.85528860348117264</c:v>
                </c:pt>
                <c:pt idx="417">
                  <c:v>0.58368179909306583</c:v>
                </c:pt>
                <c:pt idx="418">
                  <c:v>-2.1460217640363988E-2</c:v>
                </c:pt>
                <c:pt idx="419">
                  <c:v>0.76213976866932764</c:v>
                </c:pt>
                <c:pt idx="420">
                  <c:v>1.09829050899959</c:v>
                </c:pt>
                <c:pt idx="421">
                  <c:v>0.32224532306332998</c:v>
                </c:pt>
                <c:pt idx="422">
                  <c:v>0.44467449200243425</c:v>
                </c:pt>
                <c:pt idx="423">
                  <c:v>1.8593779836975199</c:v>
                </c:pt>
                <c:pt idx="424">
                  <c:v>0.66342536502373672</c:v>
                </c:pt>
                <c:pt idx="425">
                  <c:v>0.22019827350968391</c:v>
                </c:pt>
                <c:pt idx="426">
                  <c:v>0.38446985268005773</c:v>
                </c:pt>
                <c:pt idx="427">
                  <c:v>0.57053314489875206</c:v>
                </c:pt>
                <c:pt idx="428">
                  <c:v>0.28657194642311801</c:v>
                </c:pt>
                <c:pt idx="429">
                  <c:v>0.80226555633596131</c:v>
                </c:pt>
                <c:pt idx="430">
                  <c:v>0.83421486460770877</c:v>
                </c:pt>
                <c:pt idx="431">
                  <c:v>0.37860513386019201</c:v>
                </c:pt>
                <c:pt idx="432">
                  <c:v>0.33683926064314196</c:v>
                </c:pt>
                <c:pt idx="433">
                  <c:v>0.53648354682725241</c:v>
                </c:pt>
                <c:pt idx="434">
                  <c:v>0.10756559497680596</c:v>
                </c:pt>
                <c:pt idx="435">
                  <c:v>0.27241387528047789</c:v>
                </c:pt>
                <c:pt idx="436">
                  <c:v>0.89958086423141403</c:v>
                </c:pt>
                <c:pt idx="437">
                  <c:v>0.14860124460787438</c:v>
                </c:pt>
                <c:pt idx="438">
                  <c:v>0.42378931171408829</c:v>
                </c:pt>
                <c:pt idx="439">
                  <c:v>0.88378928070211482</c:v>
                </c:pt>
                <c:pt idx="440">
                  <c:v>0.45367475508815303</c:v>
                </c:pt>
                <c:pt idx="441">
                  <c:v>0.40765019275278269</c:v>
                </c:pt>
                <c:pt idx="442">
                  <c:v>1.1836518799166327</c:v>
                </c:pt>
                <c:pt idx="443">
                  <c:v>0.61328854350815132</c:v>
                </c:pt>
                <c:pt idx="444">
                  <c:v>0.59962221250507275</c:v>
                </c:pt>
                <c:pt idx="445">
                  <c:v>0.37677234437165308</c:v>
                </c:pt>
                <c:pt idx="446">
                  <c:v>0.54777595486268349</c:v>
                </c:pt>
                <c:pt idx="447">
                  <c:v>0.7388609393806157</c:v>
                </c:pt>
                <c:pt idx="448">
                  <c:v>1.5239161596736595</c:v>
                </c:pt>
                <c:pt idx="449">
                  <c:v>0.90228229009536753</c:v>
                </c:pt>
                <c:pt idx="450">
                  <c:v>0.93628960097232605</c:v>
                </c:pt>
                <c:pt idx="451">
                  <c:v>0.43752423242177851</c:v>
                </c:pt>
                <c:pt idx="452">
                  <c:v>0.62454981674341448</c:v>
                </c:pt>
                <c:pt idx="453">
                  <c:v>0.76267660393157222</c:v>
                </c:pt>
                <c:pt idx="454">
                  <c:v>0.54990066531443449</c:v>
                </c:pt>
                <c:pt idx="455">
                  <c:v>-0.16692079813162786</c:v>
                </c:pt>
                <c:pt idx="456">
                  <c:v>0.96051394384457378</c:v>
                </c:pt>
                <c:pt idx="457">
                  <c:v>0.46501687338301112</c:v>
                </c:pt>
                <c:pt idx="458">
                  <c:v>0.58120639569036592</c:v>
                </c:pt>
                <c:pt idx="459">
                  <c:v>0.63027597043288963</c:v>
                </c:pt>
                <c:pt idx="460">
                  <c:v>0.68475142591123539</c:v>
                </c:pt>
                <c:pt idx="461">
                  <c:v>1.0313531948169468</c:v>
                </c:pt>
                <c:pt idx="462">
                  <c:v>0.79429189891557661</c:v>
                </c:pt>
                <c:pt idx="463">
                  <c:v>0.62500405057978259</c:v>
                </c:pt>
                <c:pt idx="464">
                  <c:v>0.24984039312265716</c:v>
                </c:pt>
                <c:pt idx="465">
                  <c:v>0.54425941586376281</c:v>
                </c:pt>
                <c:pt idx="466">
                  <c:v>0.37750305769615211</c:v>
                </c:pt>
                <c:pt idx="467">
                  <c:v>0.80957335503835892</c:v>
                </c:pt>
                <c:pt idx="468">
                  <c:v>0.34677495707727746</c:v>
                </c:pt>
                <c:pt idx="469">
                  <c:v>0.65089491089902518</c:v>
                </c:pt>
                <c:pt idx="470">
                  <c:v>0.41828146836936508</c:v>
                </c:pt>
                <c:pt idx="471">
                  <c:v>0.36826879842113547</c:v>
                </c:pt>
                <c:pt idx="472">
                  <c:v>0.50698296632035666</c:v>
                </c:pt>
                <c:pt idx="473">
                  <c:v>0.23356217692854031</c:v>
                </c:pt>
                <c:pt idx="474">
                  <c:v>0.75583239480725961</c:v>
                </c:pt>
                <c:pt idx="475">
                  <c:v>0.64223799444770169</c:v>
                </c:pt>
                <c:pt idx="476">
                  <c:v>0.29056079014995018</c:v>
                </c:pt>
                <c:pt idx="477">
                  <c:v>0.46705863691477334</c:v>
                </c:pt>
                <c:pt idx="478">
                  <c:v>0.44565279706088001</c:v>
                </c:pt>
                <c:pt idx="479">
                  <c:v>1.2609304666421277</c:v>
                </c:pt>
                <c:pt idx="480">
                  <c:v>0.88214240142541867</c:v>
                </c:pt>
                <c:pt idx="481">
                  <c:v>0.59263868170701572</c:v>
                </c:pt>
                <c:pt idx="482">
                  <c:v>0.56654959551050266</c:v>
                </c:pt>
                <c:pt idx="483">
                  <c:v>0.59018869157322784</c:v>
                </c:pt>
                <c:pt idx="484">
                  <c:v>0.55665433719908375</c:v>
                </c:pt>
                <c:pt idx="485">
                  <c:v>0.70417558076427755</c:v>
                </c:pt>
                <c:pt idx="486">
                  <c:v>0.12127373776813277</c:v>
                </c:pt>
                <c:pt idx="487">
                  <c:v>0.46164804463479026</c:v>
                </c:pt>
                <c:pt idx="488">
                  <c:v>0.43590258330043552</c:v>
                </c:pt>
                <c:pt idx="489">
                  <c:v>0.64229927774358009</c:v>
                </c:pt>
                <c:pt idx="490">
                  <c:v>1.1580921513556319</c:v>
                </c:pt>
                <c:pt idx="491">
                  <c:v>0.14196169770432876</c:v>
                </c:pt>
                <c:pt idx="492">
                  <c:v>0.69757101067997207</c:v>
                </c:pt>
                <c:pt idx="493">
                  <c:v>-5.799602657871783E-2</c:v>
                </c:pt>
                <c:pt idx="494">
                  <c:v>0.25107370200126589</c:v>
                </c:pt>
                <c:pt idx="495">
                  <c:v>0.73203547780758393</c:v>
                </c:pt>
                <c:pt idx="496">
                  <c:v>0.37677583959728456</c:v>
                </c:pt>
                <c:pt idx="497">
                  <c:v>0.44612911122728538</c:v>
                </c:pt>
                <c:pt idx="498">
                  <c:v>0.50628882107262463</c:v>
                </c:pt>
                <c:pt idx="499">
                  <c:v>0.54639713233549725</c:v>
                </c:pt>
                <c:pt idx="500">
                  <c:v>0.53015644274538265</c:v>
                </c:pt>
                <c:pt idx="501">
                  <c:v>1.1397763252849817</c:v>
                </c:pt>
                <c:pt idx="502">
                  <c:v>0.29189081316412357</c:v>
                </c:pt>
                <c:pt idx="503">
                  <c:v>1.1248863862546468</c:v>
                </c:pt>
                <c:pt idx="504">
                  <c:v>0.43257541482983608</c:v>
                </c:pt>
                <c:pt idx="505">
                  <c:v>0.68924063937648206</c:v>
                </c:pt>
                <c:pt idx="506">
                  <c:v>1.3369487813009435</c:v>
                </c:pt>
                <c:pt idx="507">
                  <c:v>0.24309848221407337</c:v>
                </c:pt>
                <c:pt idx="508">
                  <c:v>0.38790276893272924</c:v>
                </c:pt>
                <c:pt idx="509">
                  <c:v>0.55744513588292266</c:v>
                </c:pt>
                <c:pt idx="510">
                  <c:v>0.28168807033572485</c:v>
                </c:pt>
                <c:pt idx="511">
                  <c:v>0.29882753336433165</c:v>
                </c:pt>
                <c:pt idx="512">
                  <c:v>0.86901560474716755</c:v>
                </c:pt>
                <c:pt idx="513">
                  <c:v>0.69842865156976508</c:v>
                </c:pt>
                <c:pt idx="514">
                  <c:v>0.80329924829575794</c:v>
                </c:pt>
                <c:pt idx="515">
                  <c:v>0.45413067901872495</c:v>
                </c:pt>
                <c:pt idx="516">
                  <c:v>1.058456718813638</c:v>
                </c:pt>
                <c:pt idx="517">
                  <c:v>0.92220949976788402</c:v>
                </c:pt>
                <c:pt idx="518">
                  <c:v>0.52143572065221577</c:v>
                </c:pt>
                <c:pt idx="519">
                  <c:v>0.69519742750641289</c:v>
                </c:pt>
                <c:pt idx="520">
                  <c:v>0.50758467515090633</c:v>
                </c:pt>
                <c:pt idx="521">
                  <c:v>0.60223942690920418</c:v>
                </c:pt>
                <c:pt idx="522">
                  <c:v>0.63263703500401203</c:v>
                </c:pt>
                <c:pt idx="523">
                  <c:v>0.36087305034659012</c:v>
                </c:pt>
                <c:pt idx="524">
                  <c:v>0.46102760835981482</c:v>
                </c:pt>
                <c:pt idx="525">
                  <c:v>0.17668945214802279</c:v>
                </c:pt>
                <c:pt idx="526">
                  <c:v>-6.4167697376603217E-2</c:v>
                </c:pt>
                <c:pt idx="527">
                  <c:v>1.0236021015736214</c:v>
                </c:pt>
                <c:pt idx="528">
                  <c:v>0.11012550591255321</c:v>
                </c:pt>
                <c:pt idx="529">
                  <c:v>0.99549736413298573</c:v>
                </c:pt>
                <c:pt idx="530">
                  <c:v>0.88073496626682712</c:v>
                </c:pt>
                <c:pt idx="531">
                  <c:v>0.3359592098341897</c:v>
                </c:pt>
                <c:pt idx="532">
                  <c:v>0.15216154974999807</c:v>
                </c:pt>
                <c:pt idx="533">
                  <c:v>0.3248586103926373</c:v>
                </c:pt>
                <c:pt idx="534">
                  <c:v>0.45029142794382981</c:v>
                </c:pt>
                <c:pt idx="535">
                  <c:v>0.46266871787073072</c:v>
                </c:pt>
                <c:pt idx="536">
                  <c:v>0.4212500821722579</c:v>
                </c:pt>
                <c:pt idx="537">
                  <c:v>0.2402435235460807</c:v>
                </c:pt>
                <c:pt idx="538">
                  <c:v>0.11636003897843006</c:v>
                </c:pt>
                <c:pt idx="539">
                  <c:v>0.50560441813202539</c:v>
                </c:pt>
                <c:pt idx="540">
                  <c:v>0.42963508363373304</c:v>
                </c:pt>
                <c:pt idx="541">
                  <c:v>0.2782082171136111</c:v>
                </c:pt>
                <c:pt idx="542">
                  <c:v>0.32951886909503658</c:v>
                </c:pt>
                <c:pt idx="543">
                  <c:v>0.30273097099465041</c:v>
                </c:pt>
                <c:pt idx="544">
                  <c:v>0.92827903164080561</c:v>
                </c:pt>
                <c:pt idx="545">
                  <c:v>0.61723684482990404</c:v>
                </c:pt>
                <c:pt idx="546">
                  <c:v>0.52192569414773393</c:v>
                </c:pt>
                <c:pt idx="547">
                  <c:v>0.2554645553757946</c:v>
                </c:pt>
                <c:pt idx="548">
                  <c:v>0.72192704110152217</c:v>
                </c:pt>
                <c:pt idx="549">
                  <c:v>0.5071587732758609</c:v>
                </c:pt>
                <c:pt idx="550">
                  <c:v>0.55101096575513064</c:v>
                </c:pt>
                <c:pt idx="551">
                  <c:v>0.41283015655044175</c:v>
                </c:pt>
                <c:pt idx="552">
                  <c:v>0.33639769025503163</c:v>
                </c:pt>
                <c:pt idx="553">
                  <c:v>0.45171836680457067</c:v>
                </c:pt>
                <c:pt idx="554">
                  <c:v>0.68101510657363051</c:v>
                </c:pt>
                <c:pt idx="555">
                  <c:v>0.67429145714143424</c:v>
                </c:pt>
                <c:pt idx="556">
                  <c:v>0.82897740859297819</c:v>
                </c:pt>
                <c:pt idx="557">
                  <c:v>0.37261625441792023</c:v>
                </c:pt>
                <c:pt idx="558">
                  <c:v>0.58582397347696868</c:v>
                </c:pt>
                <c:pt idx="559">
                  <c:v>0.48772203932486002</c:v>
                </c:pt>
                <c:pt idx="560">
                  <c:v>0.45339910118197868</c:v>
                </c:pt>
                <c:pt idx="561">
                  <c:v>0.36184028547415559</c:v>
                </c:pt>
                <c:pt idx="562">
                  <c:v>0.41043320771811231</c:v>
                </c:pt>
                <c:pt idx="563">
                  <c:v>0.61008688194798411</c:v>
                </c:pt>
                <c:pt idx="564">
                  <c:v>1.6659737327933217</c:v>
                </c:pt>
                <c:pt idx="565">
                  <c:v>0.28561829996991572</c:v>
                </c:pt>
                <c:pt idx="566">
                  <c:v>0.65420575816326931</c:v>
                </c:pt>
                <c:pt idx="567">
                  <c:v>0.79284153587382966</c:v>
                </c:pt>
                <c:pt idx="568">
                  <c:v>0.88341757213187089</c:v>
                </c:pt>
                <c:pt idx="569">
                  <c:v>0.83128585554637924</c:v>
                </c:pt>
                <c:pt idx="570">
                  <c:v>0.41618998334000534</c:v>
                </c:pt>
                <c:pt idx="571">
                  <c:v>0.17688371213132092</c:v>
                </c:pt>
                <c:pt idx="572">
                  <c:v>4.0988100523697168E-2</c:v>
                </c:pt>
                <c:pt idx="573">
                  <c:v>0.53451834683349442</c:v>
                </c:pt>
                <c:pt idx="574">
                  <c:v>-2.3829173825777428E-2</c:v>
                </c:pt>
                <c:pt idx="575">
                  <c:v>0.7145608861295123</c:v>
                </c:pt>
                <c:pt idx="576">
                  <c:v>0.69312659137530086</c:v>
                </c:pt>
                <c:pt idx="577">
                  <c:v>0.38219395440211512</c:v>
                </c:pt>
                <c:pt idx="578">
                  <c:v>0.34959943227107804</c:v>
                </c:pt>
                <c:pt idx="579">
                  <c:v>0.66192914944259984</c:v>
                </c:pt>
                <c:pt idx="580">
                  <c:v>0.60591251874157426</c:v>
                </c:pt>
                <c:pt idx="581">
                  <c:v>0.50486204162038073</c:v>
                </c:pt>
                <c:pt idx="582">
                  <c:v>0.37660104840085717</c:v>
                </c:pt>
                <c:pt idx="583">
                  <c:v>0.96556367370058049</c:v>
                </c:pt>
                <c:pt idx="584">
                  <c:v>0.62104968687573059</c:v>
                </c:pt>
                <c:pt idx="585">
                  <c:v>0.69321481988313205</c:v>
                </c:pt>
                <c:pt idx="586">
                  <c:v>0.38777294211829316</c:v>
                </c:pt>
                <c:pt idx="587">
                  <c:v>0.62051199809432322</c:v>
                </c:pt>
                <c:pt idx="588">
                  <c:v>0.38767234492868263</c:v>
                </c:pt>
                <c:pt idx="589">
                  <c:v>7.463479689092356E-2</c:v>
                </c:pt>
                <c:pt idx="590">
                  <c:v>1.2182861359656387</c:v>
                </c:pt>
                <c:pt idx="591">
                  <c:v>0.95643423753663792</c:v>
                </c:pt>
                <c:pt idx="592">
                  <c:v>0.30365449284880652</c:v>
                </c:pt>
                <c:pt idx="593">
                  <c:v>0.43128712145571613</c:v>
                </c:pt>
                <c:pt idx="594">
                  <c:v>0.65874228411110081</c:v>
                </c:pt>
                <c:pt idx="595">
                  <c:v>0.43510277818284748</c:v>
                </c:pt>
                <c:pt idx="596">
                  <c:v>0.43418765800687886</c:v>
                </c:pt>
                <c:pt idx="597">
                  <c:v>0.47358388660347828</c:v>
                </c:pt>
                <c:pt idx="598">
                  <c:v>0.36032284099846024</c:v>
                </c:pt>
                <c:pt idx="599">
                  <c:v>0.14829018311299846</c:v>
                </c:pt>
                <c:pt idx="600">
                  <c:v>1.0238531991617963</c:v>
                </c:pt>
                <c:pt idx="601">
                  <c:v>0.17094079842499943</c:v>
                </c:pt>
                <c:pt idx="602">
                  <c:v>0.55561432941132283</c:v>
                </c:pt>
                <c:pt idx="603">
                  <c:v>0.27957859328119428</c:v>
                </c:pt>
                <c:pt idx="604">
                  <c:v>0.86412029854886052</c:v>
                </c:pt>
                <c:pt idx="605">
                  <c:v>0.57246768179711904</c:v>
                </c:pt>
                <c:pt idx="606">
                  <c:v>0.65810943169064617</c:v>
                </c:pt>
                <c:pt idx="607">
                  <c:v>2.6865901679123949E-2</c:v>
                </c:pt>
                <c:pt idx="608">
                  <c:v>0.40931133208542314</c:v>
                </c:pt>
                <c:pt idx="609">
                  <c:v>0.72562138374902119</c:v>
                </c:pt>
                <c:pt idx="610">
                  <c:v>1.0564256804430419</c:v>
                </c:pt>
                <c:pt idx="611">
                  <c:v>0.80645433704514791</c:v>
                </c:pt>
                <c:pt idx="612">
                  <c:v>0.65744126070299858</c:v>
                </c:pt>
                <c:pt idx="613">
                  <c:v>0.76195362381826048</c:v>
                </c:pt>
                <c:pt idx="614">
                  <c:v>0.59494492978937852</c:v>
                </c:pt>
                <c:pt idx="615">
                  <c:v>0.68649041324002946</c:v>
                </c:pt>
                <c:pt idx="616">
                  <c:v>0.21524511532137791</c:v>
                </c:pt>
                <c:pt idx="617">
                  <c:v>0.49549475266806831</c:v>
                </c:pt>
                <c:pt idx="618">
                  <c:v>0.34235040994700294</c:v>
                </c:pt>
                <c:pt idx="619">
                  <c:v>0.8816513518507102</c:v>
                </c:pt>
                <c:pt idx="620">
                  <c:v>0.49836550796393242</c:v>
                </c:pt>
                <c:pt idx="621">
                  <c:v>0.67016397915501691</c:v>
                </c:pt>
                <c:pt idx="622">
                  <c:v>0.85394050116391884</c:v>
                </c:pt>
                <c:pt idx="623">
                  <c:v>0.45194522611090471</c:v>
                </c:pt>
                <c:pt idx="624">
                  <c:v>0.19132516416962964</c:v>
                </c:pt>
                <c:pt idx="625">
                  <c:v>0.26571904273935743</c:v>
                </c:pt>
                <c:pt idx="626">
                  <c:v>0.45594576165382372</c:v>
                </c:pt>
                <c:pt idx="627">
                  <c:v>0.2649110599772081</c:v>
                </c:pt>
                <c:pt idx="628">
                  <c:v>0.33685537200061555</c:v>
                </c:pt>
                <c:pt idx="629">
                  <c:v>0.58928106560043059</c:v>
                </c:pt>
                <c:pt idx="630">
                  <c:v>0.37753848525288691</c:v>
                </c:pt>
                <c:pt idx="631">
                  <c:v>0.64185426847523541</c:v>
                </c:pt>
                <c:pt idx="632">
                  <c:v>0.65611948329574932</c:v>
                </c:pt>
                <c:pt idx="633">
                  <c:v>0.65692377193447071</c:v>
                </c:pt>
                <c:pt idx="634">
                  <c:v>0.12134895793641376</c:v>
                </c:pt>
                <c:pt idx="635">
                  <c:v>0.61971950666624454</c:v>
                </c:pt>
                <c:pt idx="636">
                  <c:v>0.33777159124078815</c:v>
                </c:pt>
                <c:pt idx="637">
                  <c:v>0.4803887288780202</c:v>
                </c:pt>
                <c:pt idx="638">
                  <c:v>0.31877167393240424</c:v>
                </c:pt>
                <c:pt idx="639">
                  <c:v>-0.15210392423192109</c:v>
                </c:pt>
                <c:pt idx="640">
                  <c:v>0.82255300650965091</c:v>
                </c:pt>
                <c:pt idx="641">
                  <c:v>0.64073986502684366</c:v>
                </c:pt>
                <c:pt idx="642">
                  <c:v>0.83221079786578289</c:v>
                </c:pt>
                <c:pt idx="643">
                  <c:v>9.1149165307654822E-2</c:v>
                </c:pt>
                <c:pt idx="644">
                  <c:v>0.35632871102583086</c:v>
                </c:pt>
                <c:pt idx="645">
                  <c:v>1.0460933183882628</c:v>
                </c:pt>
                <c:pt idx="646">
                  <c:v>0.56009815386927131</c:v>
                </c:pt>
                <c:pt idx="647">
                  <c:v>0.24753950826870019</c:v>
                </c:pt>
                <c:pt idx="648">
                  <c:v>0.12831093258309356</c:v>
                </c:pt>
                <c:pt idx="649">
                  <c:v>0.33474759873932602</c:v>
                </c:pt>
                <c:pt idx="650">
                  <c:v>0.60214264864793676</c:v>
                </c:pt>
                <c:pt idx="651">
                  <c:v>0.834770280005521</c:v>
                </c:pt>
                <c:pt idx="652">
                  <c:v>0.4312288094056822</c:v>
                </c:pt>
                <c:pt idx="653">
                  <c:v>0.24731977546328066</c:v>
                </c:pt>
                <c:pt idx="654">
                  <c:v>0.33993188744700364</c:v>
                </c:pt>
                <c:pt idx="655">
                  <c:v>-1.7704740458436952E-2</c:v>
                </c:pt>
                <c:pt idx="656">
                  <c:v>0.66720080811106175</c:v>
                </c:pt>
                <c:pt idx="657">
                  <c:v>0.67976553694575759</c:v>
                </c:pt>
                <c:pt idx="658">
                  <c:v>0.37738970389775606</c:v>
                </c:pt>
                <c:pt idx="659">
                  <c:v>0.42560038162341507</c:v>
                </c:pt>
                <c:pt idx="660">
                  <c:v>0.93885342474614897</c:v>
                </c:pt>
                <c:pt idx="661">
                  <c:v>0.8435645842827062</c:v>
                </c:pt>
                <c:pt idx="662">
                  <c:v>0.62493246861945528</c:v>
                </c:pt>
                <c:pt idx="663">
                  <c:v>0.63180346262359477</c:v>
                </c:pt>
                <c:pt idx="664">
                  <c:v>0.35212884816266621</c:v>
                </c:pt>
                <c:pt idx="665">
                  <c:v>0.12331122947652018</c:v>
                </c:pt>
                <c:pt idx="666">
                  <c:v>0.59369551875680238</c:v>
                </c:pt>
                <c:pt idx="667">
                  <c:v>0.51123779896453281</c:v>
                </c:pt>
                <c:pt idx="668">
                  <c:v>1.1841959622765299</c:v>
                </c:pt>
                <c:pt idx="669">
                  <c:v>0.92740891416509674</c:v>
                </c:pt>
                <c:pt idx="670">
                  <c:v>0.32691406243717536</c:v>
                </c:pt>
                <c:pt idx="671">
                  <c:v>0.62847487089090581</c:v>
                </c:pt>
                <c:pt idx="672">
                  <c:v>0.54517691083786457</c:v>
                </c:pt>
                <c:pt idx="673">
                  <c:v>0.68220891079870027</c:v>
                </c:pt>
                <c:pt idx="674">
                  <c:v>0.89188897432948244</c:v>
                </c:pt>
                <c:pt idx="675">
                  <c:v>0.91891942931349324</c:v>
                </c:pt>
                <c:pt idx="676">
                  <c:v>0.48632046878083901</c:v>
                </c:pt>
                <c:pt idx="677">
                  <c:v>0.33152340428206395</c:v>
                </c:pt>
                <c:pt idx="678">
                  <c:v>0.36081637880177153</c:v>
                </c:pt>
                <c:pt idx="679">
                  <c:v>0.63115332327112994</c:v>
                </c:pt>
                <c:pt idx="680">
                  <c:v>0.62007130752134154</c:v>
                </c:pt>
                <c:pt idx="681">
                  <c:v>0.37938776351274628</c:v>
                </c:pt>
                <c:pt idx="682">
                  <c:v>0.61027926000796362</c:v>
                </c:pt>
                <c:pt idx="683">
                  <c:v>0.34791903140839731</c:v>
                </c:pt>
                <c:pt idx="684">
                  <c:v>0.7508495291130215</c:v>
                </c:pt>
                <c:pt idx="685">
                  <c:v>0.30705413008465832</c:v>
                </c:pt>
                <c:pt idx="686">
                  <c:v>0.3001542656577727</c:v>
                </c:pt>
                <c:pt idx="687">
                  <c:v>0.44940599434689077</c:v>
                </c:pt>
                <c:pt idx="688">
                  <c:v>1.0796828504106435</c:v>
                </c:pt>
                <c:pt idx="689">
                  <c:v>0.5637184430640384</c:v>
                </c:pt>
                <c:pt idx="690">
                  <c:v>0.96012167296672368</c:v>
                </c:pt>
                <c:pt idx="691">
                  <c:v>0.48868103064806157</c:v>
                </c:pt>
                <c:pt idx="692">
                  <c:v>2.3150798750351309E-2</c:v>
                </c:pt>
                <c:pt idx="693">
                  <c:v>0.41795029362921088</c:v>
                </c:pt>
                <c:pt idx="694">
                  <c:v>0.91968532064857433</c:v>
                </c:pt>
                <c:pt idx="695">
                  <c:v>1.8341566160855987</c:v>
                </c:pt>
                <c:pt idx="696">
                  <c:v>0.39232628338798925</c:v>
                </c:pt>
                <c:pt idx="697">
                  <c:v>0.46158215828561255</c:v>
                </c:pt>
                <c:pt idx="698">
                  <c:v>0.24228288440227386</c:v>
                </c:pt>
                <c:pt idx="699">
                  <c:v>1.2193718948346151</c:v>
                </c:pt>
                <c:pt idx="700">
                  <c:v>0.40286120606150466</c:v>
                </c:pt>
                <c:pt idx="701">
                  <c:v>0.81593497854154018</c:v>
                </c:pt>
                <c:pt idx="702">
                  <c:v>0.73324571560423291</c:v>
                </c:pt>
                <c:pt idx="703">
                  <c:v>0.55904413116654084</c:v>
                </c:pt>
                <c:pt idx="704">
                  <c:v>0.25856596213692962</c:v>
                </c:pt>
                <c:pt idx="705">
                  <c:v>0.46188768332931596</c:v>
                </c:pt>
                <c:pt idx="706">
                  <c:v>0.42782613507946832</c:v>
                </c:pt>
                <c:pt idx="707">
                  <c:v>0.82115548683944373</c:v>
                </c:pt>
                <c:pt idx="708">
                  <c:v>0.70222779453633266</c:v>
                </c:pt>
                <c:pt idx="709">
                  <c:v>0.58715831151425935</c:v>
                </c:pt>
                <c:pt idx="710">
                  <c:v>1.034521231803796</c:v>
                </c:pt>
                <c:pt idx="711">
                  <c:v>0.45444047005133015</c:v>
                </c:pt>
                <c:pt idx="712">
                  <c:v>0.97404508432983139</c:v>
                </c:pt>
                <c:pt idx="713">
                  <c:v>0.35890675539624151</c:v>
                </c:pt>
                <c:pt idx="714">
                  <c:v>0.20141441329803211</c:v>
                </c:pt>
                <c:pt idx="715">
                  <c:v>0.54234963278335657</c:v>
                </c:pt>
                <c:pt idx="716">
                  <c:v>0.34973582780920709</c:v>
                </c:pt>
                <c:pt idx="717">
                  <c:v>0.55898868305883564</c:v>
                </c:pt>
                <c:pt idx="718">
                  <c:v>0.25241263491436106</c:v>
                </c:pt>
                <c:pt idx="719">
                  <c:v>0.47452166033518406</c:v>
                </c:pt>
                <c:pt idx="720">
                  <c:v>0.19995598908712342</c:v>
                </c:pt>
                <c:pt idx="721">
                  <c:v>0.53157309506899364</c:v>
                </c:pt>
                <c:pt idx="722">
                  <c:v>0.25963537815421789</c:v>
                </c:pt>
                <c:pt idx="723">
                  <c:v>0.53526162518414511</c:v>
                </c:pt>
                <c:pt idx="724">
                  <c:v>1.1151425510024031</c:v>
                </c:pt>
                <c:pt idx="725">
                  <c:v>0.16951131312986489</c:v>
                </c:pt>
                <c:pt idx="726">
                  <c:v>0.10777960544478726</c:v>
                </c:pt>
                <c:pt idx="727">
                  <c:v>0.50750512887022259</c:v>
                </c:pt>
                <c:pt idx="728">
                  <c:v>0.53675062849376398</c:v>
                </c:pt>
                <c:pt idx="729">
                  <c:v>0.29912813408001204</c:v>
                </c:pt>
                <c:pt idx="730">
                  <c:v>1.0220147166594575</c:v>
                </c:pt>
                <c:pt idx="731">
                  <c:v>0.45048582159624839</c:v>
                </c:pt>
                <c:pt idx="732">
                  <c:v>0.70309763027340122</c:v>
                </c:pt>
                <c:pt idx="733">
                  <c:v>0.59472708005416108</c:v>
                </c:pt>
                <c:pt idx="734">
                  <c:v>-0.14262778704310852</c:v>
                </c:pt>
                <c:pt idx="735">
                  <c:v>0.22666128342996528</c:v>
                </c:pt>
                <c:pt idx="736">
                  <c:v>0.44266207899903676</c:v>
                </c:pt>
                <c:pt idx="737">
                  <c:v>9.8763752445813369E-2</c:v>
                </c:pt>
                <c:pt idx="738">
                  <c:v>0.23219474434208065</c:v>
                </c:pt>
                <c:pt idx="739">
                  <c:v>0.6410520280370654</c:v>
                </c:pt>
                <c:pt idx="740">
                  <c:v>1.0154143540053453</c:v>
                </c:pt>
                <c:pt idx="741">
                  <c:v>0.563947596481566</c:v>
                </c:pt>
                <c:pt idx="742">
                  <c:v>0.15142830891279346</c:v>
                </c:pt>
                <c:pt idx="743">
                  <c:v>0.61778188200589934</c:v>
                </c:pt>
                <c:pt idx="744">
                  <c:v>0.5009065780960793</c:v>
                </c:pt>
                <c:pt idx="745">
                  <c:v>0.23476916212805055</c:v>
                </c:pt>
                <c:pt idx="746">
                  <c:v>1.5423870973760436</c:v>
                </c:pt>
                <c:pt idx="747">
                  <c:v>0.51145901886185419</c:v>
                </c:pt>
                <c:pt idx="748">
                  <c:v>1.0576449597961386</c:v>
                </c:pt>
                <c:pt idx="749">
                  <c:v>0.5553332903353424</c:v>
                </c:pt>
                <c:pt idx="750">
                  <c:v>0.23577245474908115</c:v>
                </c:pt>
                <c:pt idx="751">
                  <c:v>0.90596722153247533</c:v>
                </c:pt>
                <c:pt idx="752">
                  <c:v>0.15412013109315792</c:v>
                </c:pt>
                <c:pt idx="753">
                  <c:v>0.84254455581628152</c:v>
                </c:pt>
                <c:pt idx="754">
                  <c:v>0.4196997085485028</c:v>
                </c:pt>
                <c:pt idx="755">
                  <c:v>0.40033636380205895</c:v>
                </c:pt>
                <c:pt idx="756">
                  <c:v>0.51183708958938734</c:v>
                </c:pt>
                <c:pt idx="757">
                  <c:v>0.89670416673590714</c:v>
                </c:pt>
                <c:pt idx="758">
                  <c:v>1.1244056124317661</c:v>
                </c:pt>
                <c:pt idx="759">
                  <c:v>0.30734847516616759</c:v>
                </c:pt>
                <c:pt idx="760">
                  <c:v>0.5942001000359437</c:v>
                </c:pt>
                <c:pt idx="761">
                  <c:v>0.8055328390653006</c:v>
                </c:pt>
                <c:pt idx="762">
                  <c:v>0.46757373902404853</c:v>
                </c:pt>
                <c:pt idx="763">
                  <c:v>0.46261511135736233</c:v>
                </c:pt>
                <c:pt idx="764">
                  <c:v>0.37075997548256345</c:v>
                </c:pt>
                <c:pt idx="765">
                  <c:v>1.6185705620449635</c:v>
                </c:pt>
                <c:pt idx="766">
                  <c:v>0.56575487933297663</c:v>
                </c:pt>
                <c:pt idx="767">
                  <c:v>-0.1382315647324841</c:v>
                </c:pt>
                <c:pt idx="768">
                  <c:v>0.13455490781532964</c:v>
                </c:pt>
                <c:pt idx="769">
                  <c:v>0.42680332695790768</c:v>
                </c:pt>
                <c:pt idx="770">
                  <c:v>0.45267835094551656</c:v>
                </c:pt>
                <c:pt idx="771">
                  <c:v>7.0457300211457685E-2</c:v>
                </c:pt>
                <c:pt idx="772">
                  <c:v>-0.22624472560467601</c:v>
                </c:pt>
                <c:pt idx="773">
                  <c:v>0.44290029813922871</c:v>
                </c:pt>
                <c:pt idx="774">
                  <c:v>0.63728440779986184</c:v>
                </c:pt>
                <c:pt idx="775">
                  <c:v>0.76692412352285866</c:v>
                </c:pt>
                <c:pt idx="776">
                  <c:v>1.0239486629352927</c:v>
                </c:pt>
                <c:pt idx="777">
                  <c:v>0.8261505531955271</c:v>
                </c:pt>
                <c:pt idx="778">
                  <c:v>0.78790585164187743</c:v>
                </c:pt>
                <c:pt idx="779">
                  <c:v>1.5292738976725631</c:v>
                </c:pt>
                <c:pt idx="780">
                  <c:v>0.63981517934847099</c:v>
                </c:pt>
                <c:pt idx="781">
                  <c:v>0.83541540472414355</c:v>
                </c:pt>
                <c:pt idx="782">
                  <c:v>0.35495580041426611</c:v>
                </c:pt>
                <c:pt idx="783">
                  <c:v>0.31442729433565697</c:v>
                </c:pt>
                <c:pt idx="784">
                  <c:v>0.81497003070254403</c:v>
                </c:pt>
                <c:pt idx="785">
                  <c:v>1.2177283912478614</c:v>
                </c:pt>
                <c:pt idx="786">
                  <c:v>0.48203447446537462</c:v>
                </c:pt>
                <c:pt idx="787">
                  <c:v>0.29987205263795835</c:v>
                </c:pt>
                <c:pt idx="788">
                  <c:v>-0.15733745952510669</c:v>
                </c:pt>
                <c:pt idx="789">
                  <c:v>0.48056581053760439</c:v>
                </c:pt>
                <c:pt idx="790">
                  <c:v>9.9993184374072008E-2</c:v>
                </c:pt>
                <c:pt idx="791">
                  <c:v>0.54466797457103944</c:v>
                </c:pt>
                <c:pt idx="792">
                  <c:v>-3.0225276704030302E-2</c:v>
                </c:pt>
                <c:pt idx="793">
                  <c:v>0.64284502245826136</c:v>
                </c:pt>
                <c:pt idx="794">
                  <c:v>0.62921152969606609</c:v>
                </c:pt>
                <c:pt idx="795">
                  <c:v>0.44255163405940401</c:v>
                </c:pt>
                <c:pt idx="796">
                  <c:v>0.6216641644192793</c:v>
                </c:pt>
                <c:pt idx="797">
                  <c:v>0.33099187831498067</c:v>
                </c:pt>
                <c:pt idx="798">
                  <c:v>0.20320964151397702</c:v>
                </c:pt>
                <c:pt idx="799">
                  <c:v>0.22299772328320266</c:v>
                </c:pt>
                <c:pt idx="800">
                  <c:v>0.64887444726969323</c:v>
                </c:pt>
                <c:pt idx="801">
                  <c:v>0.46835857838422879</c:v>
                </c:pt>
                <c:pt idx="802">
                  <c:v>0.69781560139901411</c:v>
                </c:pt>
                <c:pt idx="803">
                  <c:v>0.35091791491609836</c:v>
                </c:pt>
                <c:pt idx="804">
                  <c:v>0.15985707004293959</c:v>
                </c:pt>
                <c:pt idx="805">
                  <c:v>0.50824818307469344</c:v>
                </c:pt>
                <c:pt idx="806">
                  <c:v>0.78721636015945196</c:v>
                </c:pt>
                <c:pt idx="807">
                  <c:v>0.39538361346375217</c:v>
                </c:pt>
                <c:pt idx="808">
                  <c:v>0.65818626443029848</c:v>
                </c:pt>
                <c:pt idx="809">
                  <c:v>0.36766549220695122</c:v>
                </c:pt>
                <c:pt idx="810">
                  <c:v>1.2583624770591069</c:v>
                </c:pt>
                <c:pt idx="811">
                  <c:v>0.33425983244802482</c:v>
                </c:pt>
                <c:pt idx="812">
                  <c:v>0.61267136231708985</c:v>
                </c:pt>
                <c:pt idx="813">
                  <c:v>0.75602896666205699</c:v>
                </c:pt>
                <c:pt idx="814">
                  <c:v>0.32335030241902452</c:v>
                </c:pt>
                <c:pt idx="815">
                  <c:v>1.5539412939320414</c:v>
                </c:pt>
                <c:pt idx="816">
                  <c:v>0.4944086760130082</c:v>
                </c:pt>
                <c:pt idx="817">
                  <c:v>0.97931586632664347</c:v>
                </c:pt>
                <c:pt idx="818">
                  <c:v>0.56067671782629735</c:v>
                </c:pt>
                <c:pt idx="819">
                  <c:v>0.54481504485498733</c:v>
                </c:pt>
                <c:pt idx="820">
                  <c:v>0.3240291422257362</c:v>
                </c:pt>
                <c:pt idx="821">
                  <c:v>0.58575597290750681</c:v>
                </c:pt>
                <c:pt idx="822">
                  <c:v>0.38842654709494862</c:v>
                </c:pt>
                <c:pt idx="823">
                  <c:v>0.36826107602137803</c:v>
                </c:pt>
                <c:pt idx="824">
                  <c:v>0.67091097233891639</c:v>
                </c:pt>
                <c:pt idx="825">
                  <c:v>0.6078453787083351</c:v>
                </c:pt>
                <c:pt idx="826">
                  <c:v>0.30117014082984817</c:v>
                </c:pt>
                <c:pt idx="827">
                  <c:v>8.0890524453165469E-3</c:v>
                </c:pt>
                <c:pt idx="828">
                  <c:v>0.62485846986874527</c:v>
                </c:pt>
                <c:pt idx="829">
                  <c:v>0.47704050405597753</c:v>
                </c:pt>
                <c:pt idx="830">
                  <c:v>1.0762473739870611</c:v>
                </c:pt>
                <c:pt idx="831">
                  <c:v>0.44729818675776423</c:v>
                </c:pt>
                <c:pt idx="832">
                  <c:v>0.76452332334451056</c:v>
                </c:pt>
                <c:pt idx="833">
                  <c:v>0.63053975174089882</c:v>
                </c:pt>
                <c:pt idx="834">
                  <c:v>0.52337327406157774</c:v>
                </c:pt>
                <c:pt idx="835">
                  <c:v>0.86991568552319354</c:v>
                </c:pt>
                <c:pt idx="836">
                  <c:v>-2.2868026380492346E-2</c:v>
                </c:pt>
                <c:pt idx="837">
                  <c:v>0.37435670809995614</c:v>
                </c:pt>
                <c:pt idx="838">
                  <c:v>0.35484829440638221</c:v>
                </c:pt>
                <c:pt idx="839">
                  <c:v>0.43474179135372393</c:v>
                </c:pt>
                <c:pt idx="840">
                  <c:v>0.41695584371415695</c:v>
                </c:pt>
                <c:pt idx="841">
                  <c:v>1.026756179310337</c:v>
                </c:pt>
                <c:pt idx="842">
                  <c:v>1.0404405965414913</c:v>
                </c:pt>
                <c:pt idx="843">
                  <c:v>0.37242212551912213</c:v>
                </c:pt>
                <c:pt idx="844">
                  <c:v>0.90036555296651999</c:v>
                </c:pt>
                <c:pt idx="845">
                  <c:v>0.60674212815168427</c:v>
                </c:pt>
                <c:pt idx="846">
                  <c:v>1.0091845753826127</c:v>
                </c:pt>
                <c:pt idx="847">
                  <c:v>0.61749554721115851</c:v>
                </c:pt>
                <c:pt idx="848">
                  <c:v>0.85948421344246428</c:v>
                </c:pt>
                <c:pt idx="849">
                  <c:v>0.17461412255844655</c:v>
                </c:pt>
                <c:pt idx="850">
                  <c:v>0.65080324270748302</c:v>
                </c:pt>
                <c:pt idx="851">
                  <c:v>1.0334696750775505</c:v>
                </c:pt>
                <c:pt idx="852">
                  <c:v>0.79060701837987202</c:v>
                </c:pt>
                <c:pt idx="853">
                  <c:v>1.1495737509059649</c:v>
                </c:pt>
                <c:pt idx="854">
                  <c:v>0.34606062552104111</c:v>
                </c:pt>
                <c:pt idx="855">
                  <c:v>0.85672642041644576</c:v>
                </c:pt>
                <c:pt idx="856">
                  <c:v>0.40336107521671161</c:v>
                </c:pt>
                <c:pt idx="857">
                  <c:v>0.42223624161253137</c:v>
                </c:pt>
                <c:pt idx="858">
                  <c:v>0.61897441827487487</c:v>
                </c:pt>
                <c:pt idx="859">
                  <c:v>0.58556309792140393</c:v>
                </c:pt>
                <c:pt idx="860">
                  <c:v>0.63541363045464572</c:v>
                </c:pt>
                <c:pt idx="861">
                  <c:v>0.81351453308932209</c:v>
                </c:pt>
                <c:pt idx="862">
                  <c:v>0.43596339399501627</c:v>
                </c:pt>
                <c:pt idx="863">
                  <c:v>0.85351800166013891</c:v>
                </c:pt>
                <c:pt idx="864">
                  <c:v>0.20741522396191048</c:v>
                </c:pt>
                <c:pt idx="865">
                  <c:v>1.0251218822757466</c:v>
                </c:pt>
                <c:pt idx="866">
                  <c:v>0.39068451819900563</c:v>
                </c:pt>
                <c:pt idx="867">
                  <c:v>0.4391764518172061</c:v>
                </c:pt>
                <c:pt idx="868">
                  <c:v>0.54098349783246491</c:v>
                </c:pt>
                <c:pt idx="869">
                  <c:v>0.82294569874215029</c:v>
                </c:pt>
                <c:pt idx="870">
                  <c:v>0.24833376634373683</c:v>
                </c:pt>
                <c:pt idx="871">
                  <c:v>0.56540454333121626</c:v>
                </c:pt>
                <c:pt idx="872">
                  <c:v>0.60062585709556005</c:v>
                </c:pt>
                <c:pt idx="873">
                  <c:v>0.18544374024668353</c:v>
                </c:pt>
                <c:pt idx="874">
                  <c:v>0.46121732737661059</c:v>
                </c:pt>
                <c:pt idx="875">
                  <c:v>0.52692246206919502</c:v>
                </c:pt>
                <c:pt idx="876">
                  <c:v>1.1928072168988</c:v>
                </c:pt>
                <c:pt idx="877">
                  <c:v>0.89344216254627495</c:v>
                </c:pt>
                <c:pt idx="878">
                  <c:v>0.7383880602747579</c:v>
                </c:pt>
                <c:pt idx="879">
                  <c:v>0.7014610255106497</c:v>
                </c:pt>
                <c:pt idx="880">
                  <c:v>0.93408008027420819</c:v>
                </c:pt>
                <c:pt idx="881">
                  <c:v>0.61188440741268191</c:v>
                </c:pt>
                <c:pt idx="882">
                  <c:v>2.1596864716940889E-2</c:v>
                </c:pt>
                <c:pt idx="883">
                  <c:v>0.83215166428873211</c:v>
                </c:pt>
                <c:pt idx="884">
                  <c:v>1.1237207955572923</c:v>
                </c:pt>
                <c:pt idx="885">
                  <c:v>0.48580324885044823</c:v>
                </c:pt>
                <c:pt idx="886">
                  <c:v>1.0785498150459742</c:v>
                </c:pt>
                <c:pt idx="887">
                  <c:v>0.14167006194254461</c:v>
                </c:pt>
                <c:pt idx="888">
                  <c:v>0.37388532522744922</c:v>
                </c:pt>
                <c:pt idx="889">
                  <c:v>0.14402135831736373</c:v>
                </c:pt>
                <c:pt idx="890">
                  <c:v>0.26094735152127679</c:v>
                </c:pt>
                <c:pt idx="891">
                  <c:v>2.1258489681339849</c:v>
                </c:pt>
                <c:pt idx="892">
                  <c:v>0.67204770711750594</c:v>
                </c:pt>
                <c:pt idx="893">
                  <c:v>0.26031194512028843</c:v>
                </c:pt>
                <c:pt idx="894">
                  <c:v>0.31973766100955747</c:v>
                </c:pt>
                <c:pt idx="895">
                  <c:v>0.74635551402000611</c:v>
                </c:pt>
                <c:pt idx="896">
                  <c:v>0.71378870571361352</c:v>
                </c:pt>
                <c:pt idx="897">
                  <c:v>0.97132453832780563</c:v>
                </c:pt>
                <c:pt idx="898">
                  <c:v>0.72520640603680286</c:v>
                </c:pt>
                <c:pt idx="899">
                  <c:v>0.15343023435929481</c:v>
                </c:pt>
                <c:pt idx="900">
                  <c:v>1.0116204050959841</c:v>
                </c:pt>
                <c:pt idx="901">
                  <c:v>0.3050282691041728</c:v>
                </c:pt>
                <c:pt idx="902">
                  <c:v>0.33527334651661156</c:v>
                </c:pt>
                <c:pt idx="903">
                  <c:v>0.40837144556658</c:v>
                </c:pt>
                <c:pt idx="904">
                  <c:v>0.63994132087186906</c:v>
                </c:pt>
                <c:pt idx="905">
                  <c:v>0.59543080265460757</c:v>
                </c:pt>
                <c:pt idx="906">
                  <c:v>0.45946657950477388</c:v>
                </c:pt>
                <c:pt idx="907">
                  <c:v>0.52877766863111031</c:v>
                </c:pt>
                <c:pt idx="908">
                  <c:v>0.79023647325012991</c:v>
                </c:pt>
                <c:pt idx="909">
                  <c:v>0.81947998740039574</c:v>
                </c:pt>
                <c:pt idx="910">
                  <c:v>0.60600510936656726</c:v>
                </c:pt>
                <c:pt idx="911">
                  <c:v>0.39644559484248454</c:v>
                </c:pt>
                <c:pt idx="912">
                  <c:v>1.0517852318545382</c:v>
                </c:pt>
                <c:pt idx="913">
                  <c:v>0.55050018057415429</c:v>
                </c:pt>
                <c:pt idx="914">
                  <c:v>0.56886292238155389</c:v>
                </c:pt>
                <c:pt idx="915">
                  <c:v>0.70812499788108485</c:v>
                </c:pt>
                <c:pt idx="916">
                  <c:v>0.41849139478853381</c:v>
                </c:pt>
                <c:pt idx="917">
                  <c:v>0.11681043718490458</c:v>
                </c:pt>
                <c:pt idx="918">
                  <c:v>0.58433812603407675</c:v>
                </c:pt>
                <c:pt idx="919">
                  <c:v>0.57547336765424606</c:v>
                </c:pt>
                <c:pt idx="920">
                  <c:v>0.57482696653897347</c:v>
                </c:pt>
                <c:pt idx="921">
                  <c:v>0.84182193340613765</c:v>
                </c:pt>
                <c:pt idx="922">
                  <c:v>0.56310684195444738</c:v>
                </c:pt>
                <c:pt idx="923">
                  <c:v>-3.7707504369342892E-2</c:v>
                </c:pt>
                <c:pt idx="924">
                  <c:v>0.71440988538634154</c:v>
                </c:pt>
                <c:pt idx="925">
                  <c:v>0.53750954844872967</c:v>
                </c:pt>
                <c:pt idx="926">
                  <c:v>0.48655338387361113</c:v>
                </c:pt>
                <c:pt idx="927">
                  <c:v>-0.15024414507515949</c:v>
                </c:pt>
                <c:pt idx="928">
                  <c:v>1.0953706283257816</c:v>
                </c:pt>
                <c:pt idx="929">
                  <c:v>0.48508014607169259</c:v>
                </c:pt>
                <c:pt idx="930">
                  <c:v>0.44718944959006546</c:v>
                </c:pt>
                <c:pt idx="931">
                  <c:v>0.37323422941803153</c:v>
                </c:pt>
                <c:pt idx="932">
                  <c:v>0.95459018918687155</c:v>
                </c:pt>
                <c:pt idx="933">
                  <c:v>0.44009954448369448</c:v>
                </c:pt>
                <c:pt idx="934">
                  <c:v>0.94251786809426241</c:v>
                </c:pt>
                <c:pt idx="935">
                  <c:v>0.38334343546144778</c:v>
                </c:pt>
                <c:pt idx="936">
                  <c:v>0.56110356255272209</c:v>
                </c:pt>
                <c:pt idx="937">
                  <c:v>0.35707810697244025</c:v>
                </c:pt>
                <c:pt idx="938">
                  <c:v>-0.11974892932623238</c:v>
                </c:pt>
                <c:pt idx="939">
                  <c:v>0.32790056933513356</c:v>
                </c:pt>
                <c:pt idx="940">
                  <c:v>0.27673485222538519</c:v>
                </c:pt>
                <c:pt idx="941">
                  <c:v>0.51093532391888741</c:v>
                </c:pt>
                <c:pt idx="942">
                  <c:v>0.84168575262278722</c:v>
                </c:pt>
                <c:pt idx="943">
                  <c:v>0.79068084537014305</c:v>
                </c:pt>
                <c:pt idx="944">
                  <c:v>0.3157461573873459</c:v>
                </c:pt>
                <c:pt idx="945">
                  <c:v>0.57515987281357817</c:v>
                </c:pt>
                <c:pt idx="946">
                  <c:v>0.21411661829430484</c:v>
                </c:pt>
                <c:pt idx="947">
                  <c:v>0.87287987548041779</c:v>
                </c:pt>
                <c:pt idx="948">
                  <c:v>0.71897529494716039</c:v>
                </c:pt>
                <c:pt idx="949">
                  <c:v>0.6404378512862382</c:v>
                </c:pt>
                <c:pt idx="950">
                  <c:v>0.57115532558779725</c:v>
                </c:pt>
                <c:pt idx="951">
                  <c:v>0.48167049858542521</c:v>
                </c:pt>
                <c:pt idx="952">
                  <c:v>0.50775011568908324</c:v>
                </c:pt>
                <c:pt idx="953">
                  <c:v>0.58060177803012036</c:v>
                </c:pt>
                <c:pt idx="954">
                  <c:v>8.3985185538266727E-2</c:v>
                </c:pt>
                <c:pt idx="955">
                  <c:v>0.13284186709474477</c:v>
                </c:pt>
                <c:pt idx="956">
                  <c:v>0.95718035445504035</c:v>
                </c:pt>
                <c:pt idx="957">
                  <c:v>-7.0987425120490499E-2</c:v>
                </c:pt>
                <c:pt idx="958">
                  <c:v>1.342598003974474</c:v>
                </c:pt>
                <c:pt idx="959">
                  <c:v>0.39704329842531028</c:v>
                </c:pt>
                <c:pt idx="960">
                  <c:v>0.86459926311607693</c:v>
                </c:pt>
                <c:pt idx="961">
                  <c:v>0.68980677763594656</c:v>
                </c:pt>
                <c:pt idx="962">
                  <c:v>0.42589645374900365</c:v>
                </c:pt>
                <c:pt idx="963">
                  <c:v>0.77961134076667238</c:v>
                </c:pt>
                <c:pt idx="964">
                  <c:v>0.30324485218579733</c:v>
                </c:pt>
                <c:pt idx="965">
                  <c:v>0.39040616148754392</c:v>
                </c:pt>
                <c:pt idx="966">
                  <c:v>0.20850303119645019</c:v>
                </c:pt>
                <c:pt idx="967">
                  <c:v>0.38985486651548951</c:v>
                </c:pt>
                <c:pt idx="968">
                  <c:v>0.8945614533821703</c:v>
                </c:pt>
                <c:pt idx="969">
                  <c:v>8.8852686613110077E-2</c:v>
                </c:pt>
                <c:pt idx="970">
                  <c:v>0.34442574563649209</c:v>
                </c:pt>
                <c:pt idx="971">
                  <c:v>1.3312799280635428</c:v>
                </c:pt>
                <c:pt idx="972">
                  <c:v>0.49797206230378621</c:v>
                </c:pt>
                <c:pt idx="973">
                  <c:v>0.51627199860123985</c:v>
                </c:pt>
                <c:pt idx="974">
                  <c:v>0.90307269059708362</c:v>
                </c:pt>
                <c:pt idx="975">
                  <c:v>0.85980612929547251</c:v>
                </c:pt>
                <c:pt idx="976">
                  <c:v>0.36779234123368454</c:v>
                </c:pt>
                <c:pt idx="977">
                  <c:v>0.29386188506908395</c:v>
                </c:pt>
                <c:pt idx="978">
                  <c:v>0.42860284125871706</c:v>
                </c:pt>
                <c:pt idx="979">
                  <c:v>0.45019629691796903</c:v>
                </c:pt>
                <c:pt idx="980">
                  <c:v>0.45832685372482351</c:v>
                </c:pt>
                <c:pt idx="981">
                  <c:v>0.81048321619572028</c:v>
                </c:pt>
                <c:pt idx="982">
                  <c:v>0.94258815404015273</c:v>
                </c:pt>
                <c:pt idx="983">
                  <c:v>0.57052799374611396</c:v>
                </c:pt>
                <c:pt idx="984">
                  <c:v>0.10454035073560619</c:v>
                </c:pt>
                <c:pt idx="985">
                  <c:v>0.38425713643651482</c:v>
                </c:pt>
                <c:pt idx="986">
                  <c:v>0.41847318394931587</c:v>
                </c:pt>
                <c:pt idx="987">
                  <c:v>0.81720881653155519</c:v>
                </c:pt>
                <c:pt idx="988">
                  <c:v>0.81852535598315368</c:v>
                </c:pt>
                <c:pt idx="989">
                  <c:v>0.35211306158527478</c:v>
                </c:pt>
                <c:pt idx="990">
                  <c:v>0.27348732753008931</c:v>
                </c:pt>
                <c:pt idx="991">
                  <c:v>0.1489873930787089</c:v>
                </c:pt>
                <c:pt idx="992">
                  <c:v>0.86749574950755792</c:v>
                </c:pt>
                <c:pt idx="993">
                  <c:v>0.87568692150316552</c:v>
                </c:pt>
                <c:pt idx="994">
                  <c:v>0.23834115356841856</c:v>
                </c:pt>
                <c:pt idx="995">
                  <c:v>0.86572766417905278</c:v>
                </c:pt>
                <c:pt idx="996">
                  <c:v>0.33720088694931094</c:v>
                </c:pt>
                <c:pt idx="997">
                  <c:v>0.71885305073780681</c:v>
                </c:pt>
                <c:pt idx="998">
                  <c:v>0.84446988478625862</c:v>
                </c:pt>
                <c:pt idx="999">
                  <c:v>0.58602253753002764</c:v>
                </c:pt>
                <c:pt idx="1000">
                  <c:v>0.62422366555091857</c:v>
                </c:pt>
              </c:numCache>
            </c:numRef>
          </c:xVal>
          <c:yVal>
            <c:numRef>
              <c:f>Parameter!$P$125:$P$1125</c:f>
              <c:numCache>
                <c:formatCode>General</c:formatCode>
                <c:ptCount val="1001"/>
                <c:pt idx="0">
                  <c:v>10761.658886887908</c:v>
                </c:pt>
                <c:pt idx="1">
                  <c:v>10259.49927012477</c:v>
                </c:pt>
                <c:pt idx="2">
                  <c:v>7803.8803195032488</c:v>
                </c:pt>
                <c:pt idx="3">
                  <c:v>9149.2100253161607</c:v>
                </c:pt>
                <c:pt idx="4">
                  <c:v>14647.438521061196</c:v>
                </c:pt>
                <c:pt idx="5">
                  <c:v>6056.9876419378033</c:v>
                </c:pt>
                <c:pt idx="6">
                  <c:v>11480.729928070352</c:v>
                </c:pt>
                <c:pt idx="7">
                  <c:v>12166.395484764204</c:v>
                </c:pt>
                <c:pt idx="8">
                  <c:v>10211.978790823074</c:v>
                </c:pt>
                <c:pt idx="9">
                  <c:v>5746.3990081782831</c:v>
                </c:pt>
                <c:pt idx="10">
                  <c:v>9610.0348828962433</c:v>
                </c:pt>
                <c:pt idx="11">
                  <c:v>8662.5873836900246</c:v>
                </c:pt>
                <c:pt idx="12">
                  <c:v>8186.1865999895072</c:v>
                </c:pt>
                <c:pt idx="13">
                  <c:v>10986.314184816241</c:v>
                </c:pt>
                <c:pt idx="14">
                  <c:v>8043.8119028851906</c:v>
                </c:pt>
                <c:pt idx="15">
                  <c:v>11750.61764060886</c:v>
                </c:pt>
                <c:pt idx="16">
                  <c:v>8532.7166776498707</c:v>
                </c:pt>
                <c:pt idx="17">
                  <c:v>8008.9300062389102</c:v>
                </c:pt>
                <c:pt idx="18">
                  <c:v>10173.605278548563</c:v>
                </c:pt>
                <c:pt idx="19">
                  <c:v>10398.570704774278</c:v>
                </c:pt>
                <c:pt idx="20">
                  <c:v>10354.709604503447</c:v>
                </c:pt>
                <c:pt idx="21">
                  <c:v>7429.2227264230296</c:v>
                </c:pt>
                <c:pt idx="22">
                  <c:v>12436.19032745905</c:v>
                </c:pt>
                <c:pt idx="23">
                  <c:v>8655.2196824237653</c:v>
                </c:pt>
                <c:pt idx="24">
                  <c:v>11206.705546242734</c:v>
                </c:pt>
                <c:pt idx="25">
                  <c:v>9021.8382529180617</c:v>
                </c:pt>
                <c:pt idx="26">
                  <c:v>7266.1345140249759</c:v>
                </c:pt>
                <c:pt idx="27">
                  <c:v>11374.228415802267</c:v>
                </c:pt>
                <c:pt idx="28">
                  <c:v>10409.343000494502</c:v>
                </c:pt>
                <c:pt idx="29">
                  <c:v>13012.010295670265</c:v>
                </c:pt>
                <c:pt idx="30">
                  <c:v>9592.156128200053</c:v>
                </c:pt>
                <c:pt idx="31">
                  <c:v>13452.10797177765</c:v>
                </c:pt>
                <c:pt idx="32">
                  <c:v>11420.648193496741</c:v>
                </c:pt>
                <c:pt idx="33">
                  <c:v>12448.142714358712</c:v>
                </c:pt>
                <c:pt idx="34">
                  <c:v>14786.209135740071</c:v>
                </c:pt>
                <c:pt idx="35">
                  <c:v>10596.3651313315</c:v>
                </c:pt>
                <c:pt idx="36">
                  <c:v>9161.7929820388672</c:v>
                </c:pt>
                <c:pt idx="37">
                  <c:v>14539.79742446146</c:v>
                </c:pt>
                <c:pt idx="38">
                  <c:v>10630.965004438725</c:v>
                </c:pt>
                <c:pt idx="39">
                  <c:v>9443.9179398361848</c:v>
                </c:pt>
                <c:pt idx="40">
                  <c:v>9257.2228901338494</c:v>
                </c:pt>
                <c:pt idx="41">
                  <c:v>10204.128176038499</c:v>
                </c:pt>
                <c:pt idx="42">
                  <c:v>13851.261670873311</c:v>
                </c:pt>
                <c:pt idx="43">
                  <c:v>8593.4057499870869</c:v>
                </c:pt>
                <c:pt idx="44">
                  <c:v>20122.326108066249</c:v>
                </c:pt>
                <c:pt idx="45">
                  <c:v>12737.719414065035</c:v>
                </c:pt>
                <c:pt idx="46">
                  <c:v>10381.858020896951</c:v>
                </c:pt>
                <c:pt idx="47">
                  <c:v>15227.536646510545</c:v>
                </c:pt>
                <c:pt idx="48">
                  <c:v>9369.1613343144109</c:v>
                </c:pt>
                <c:pt idx="49">
                  <c:v>9360.3982902546704</c:v>
                </c:pt>
                <c:pt idx="50">
                  <c:v>10709.671963764151</c:v>
                </c:pt>
                <c:pt idx="51">
                  <c:v>16994.034311506417</c:v>
                </c:pt>
                <c:pt idx="52">
                  <c:v>9058.3253889179941</c:v>
                </c:pt>
                <c:pt idx="53">
                  <c:v>11317.720877802651</c:v>
                </c:pt>
                <c:pt idx="54">
                  <c:v>7099.4638044977692</c:v>
                </c:pt>
                <c:pt idx="55">
                  <c:v>11657.570881196601</c:v>
                </c:pt>
                <c:pt idx="56">
                  <c:v>7756.8719895589729</c:v>
                </c:pt>
                <c:pt idx="57">
                  <c:v>8904.4313179464498</c:v>
                </c:pt>
                <c:pt idx="58">
                  <c:v>14020.66128226569</c:v>
                </c:pt>
                <c:pt idx="59">
                  <c:v>9825.9592879962747</c:v>
                </c:pt>
                <c:pt idx="60">
                  <c:v>14827.207855281853</c:v>
                </c:pt>
                <c:pt idx="61">
                  <c:v>13098.974543583357</c:v>
                </c:pt>
                <c:pt idx="62">
                  <c:v>13983.51139310191</c:v>
                </c:pt>
                <c:pt idx="63">
                  <c:v>8833.8618718027319</c:v>
                </c:pt>
                <c:pt idx="64">
                  <c:v>10163.2201896923</c:v>
                </c:pt>
                <c:pt idx="65">
                  <c:v>7814.9675929464247</c:v>
                </c:pt>
                <c:pt idx="66">
                  <c:v>14176.563160589938</c:v>
                </c:pt>
                <c:pt idx="67">
                  <c:v>16726.457156690012</c:v>
                </c:pt>
                <c:pt idx="68">
                  <c:v>11014.742771407735</c:v>
                </c:pt>
                <c:pt idx="69">
                  <c:v>13970.86078798205</c:v>
                </c:pt>
                <c:pt idx="70">
                  <c:v>10350.744272810072</c:v>
                </c:pt>
                <c:pt idx="71">
                  <c:v>8570.0423441406801</c:v>
                </c:pt>
                <c:pt idx="72">
                  <c:v>9260.4935883371218</c:v>
                </c:pt>
                <c:pt idx="73">
                  <c:v>8336.2322758025439</c:v>
                </c:pt>
                <c:pt idx="74">
                  <c:v>8802.0083393817822</c:v>
                </c:pt>
                <c:pt idx="75">
                  <c:v>9831.6879466974897</c:v>
                </c:pt>
                <c:pt idx="76">
                  <c:v>13018.403343159034</c:v>
                </c:pt>
                <c:pt idx="77">
                  <c:v>9629.516562551169</c:v>
                </c:pt>
                <c:pt idx="78">
                  <c:v>11555.227610668047</c:v>
                </c:pt>
                <c:pt idx="79">
                  <c:v>15306.28591307223</c:v>
                </c:pt>
                <c:pt idx="80">
                  <c:v>10966.198985001261</c:v>
                </c:pt>
                <c:pt idx="81">
                  <c:v>9353.4697507442434</c:v>
                </c:pt>
                <c:pt idx="82">
                  <c:v>13241.845448693159</c:v>
                </c:pt>
                <c:pt idx="83">
                  <c:v>12363.847512484987</c:v>
                </c:pt>
                <c:pt idx="84">
                  <c:v>15871.12284964808</c:v>
                </c:pt>
                <c:pt idx="85">
                  <c:v>21034.64821430733</c:v>
                </c:pt>
                <c:pt idx="86">
                  <c:v>10591.498164037383</c:v>
                </c:pt>
                <c:pt idx="87">
                  <c:v>12613.483663469329</c:v>
                </c:pt>
                <c:pt idx="88">
                  <c:v>9375.9124571519696</c:v>
                </c:pt>
                <c:pt idx="89">
                  <c:v>13343.236255438826</c:v>
                </c:pt>
                <c:pt idx="90">
                  <c:v>8873.9723744774037</c:v>
                </c:pt>
                <c:pt idx="91">
                  <c:v>7743.7277459160923</c:v>
                </c:pt>
                <c:pt idx="92">
                  <c:v>9014.4164203484088</c:v>
                </c:pt>
                <c:pt idx="93">
                  <c:v>7576.8599534566711</c:v>
                </c:pt>
                <c:pt idx="94">
                  <c:v>7270.3341831887428</c:v>
                </c:pt>
                <c:pt idx="95">
                  <c:v>9207.7115789545951</c:v>
                </c:pt>
                <c:pt idx="96">
                  <c:v>9664.3436900430333</c:v>
                </c:pt>
                <c:pt idx="97">
                  <c:v>12607.691003331736</c:v>
                </c:pt>
                <c:pt idx="98">
                  <c:v>9838.9435595315372</c:v>
                </c:pt>
                <c:pt idx="99">
                  <c:v>11971.876107490196</c:v>
                </c:pt>
                <c:pt idx="100">
                  <c:v>15240.496446735211</c:v>
                </c:pt>
                <c:pt idx="101">
                  <c:v>11221.440910727253</c:v>
                </c:pt>
                <c:pt idx="102">
                  <c:v>9413.8911633101161</c:v>
                </c:pt>
                <c:pt idx="103">
                  <c:v>10681.848856586708</c:v>
                </c:pt>
                <c:pt idx="104">
                  <c:v>7772.0083218336003</c:v>
                </c:pt>
                <c:pt idx="105">
                  <c:v>13382.958473457818</c:v>
                </c:pt>
                <c:pt idx="106">
                  <c:v>11044.935512234839</c:v>
                </c:pt>
                <c:pt idx="107">
                  <c:v>9601.7173905289783</c:v>
                </c:pt>
                <c:pt idx="108">
                  <c:v>9931.2302629201749</c:v>
                </c:pt>
                <c:pt idx="109">
                  <c:v>17677.562326548901</c:v>
                </c:pt>
                <c:pt idx="110">
                  <c:v>24062.399726991185</c:v>
                </c:pt>
                <c:pt idx="111">
                  <c:v>11944.786705995011</c:v>
                </c:pt>
                <c:pt idx="112">
                  <c:v>13710.582337020405</c:v>
                </c:pt>
                <c:pt idx="113">
                  <c:v>12583.006550604772</c:v>
                </c:pt>
                <c:pt idx="114">
                  <c:v>19093.986578685712</c:v>
                </c:pt>
                <c:pt idx="115">
                  <c:v>13160.175979351392</c:v>
                </c:pt>
                <c:pt idx="116">
                  <c:v>16901.458652762594</c:v>
                </c:pt>
                <c:pt idx="117">
                  <c:v>18640.27355721093</c:v>
                </c:pt>
                <c:pt idx="118">
                  <c:v>8655.5410171321382</c:v>
                </c:pt>
                <c:pt idx="119">
                  <c:v>7037.2683990310306</c:v>
                </c:pt>
                <c:pt idx="120">
                  <c:v>13612.459478760695</c:v>
                </c:pt>
                <c:pt idx="121">
                  <c:v>14480.132415504313</c:v>
                </c:pt>
                <c:pt idx="122">
                  <c:v>16221.49938443324</c:v>
                </c:pt>
                <c:pt idx="123">
                  <c:v>11831.963752543688</c:v>
                </c:pt>
                <c:pt idx="124">
                  <c:v>15382.300788167744</c:v>
                </c:pt>
                <c:pt idx="125">
                  <c:v>13631.833739533606</c:v>
                </c:pt>
                <c:pt idx="126">
                  <c:v>11483.56005128992</c:v>
                </c:pt>
                <c:pt idx="127">
                  <c:v>6822.4952187377839</c:v>
                </c:pt>
                <c:pt idx="128">
                  <c:v>6941.1130861657221</c:v>
                </c:pt>
                <c:pt idx="129">
                  <c:v>21162.072259154909</c:v>
                </c:pt>
                <c:pt idx="130">
                  <c:v>8560.5286273102356</c:v>
                </c:pt>
                <c:pt idx="131">
                  <c:v>10800.861695243626</c:v>
                </c:pt>
                <c:pt idx="132">
                  <c:v>10449.267194201631</c:v>
                </c:pt>
                <c:pt idx="133">
                  <c:v>13700.971219121409</c:v>
                </c:pt>
                <c:pt idx="134">
                  <c:v>11488.647569958166</c:v>
                </c:pt>
                <c:pt idx="135">
                  <c:v>10058.786942835666</c:v>
                </c:pt>
                <c:pt idx="136">
                  <c:v>9212.0603877125777</c:v>
                </c:pt>
                <c:pt idx="137">
                  <c:v>3927.4236537394318</c:v>
                </c:pt>
                <c:pt idx="138">
                  <c:v>12161.325358721311</c:v>
                </c:pt>
                <c:pt idx="139">
                  <c:v>7320.3597198683347</c:v>
                </c:pt>
                <c:pt idx="140">
                  <c:v>8921.923166976725</c:v>
                </c:pt>
                <c:pt idx="141">
                  <c:v>11186.046560795005</c:v>
                </c:pt>
                <c:pt idx="142">
                  <c:v>12648.163326323102</c:v>
                </c:pt>
                <c:pt idx="143">
                  <c:v>14564.527049839049</c:v>
                </c:pt>
                <c:pt idx="144">
                  <c:v>18522.193301869345</c:v>
                </c:pt>
                <c:pt idx="145">
                  <c:v>13774.892593834755</c:v>
                </c:pt>
                <c:pt idx="146">
                  <c:v>13005.836950185509</c:v>
                </c:pt>
                <c:pt idx="147">
                  <c:v>5795.2614698234047</c:v>
                </c:pt>
                <c:pt idx="148">
                  <c:v>15788.408982206009</c:v>
                </c:pt>
                <c:pt idx="149">
                  <c:v>8504.9375066216344</c:v>
                </c:pt>
                <c:pt idx="150">
                  <c:v>9787.0533482385836</c:v>
                </c:pt>
                <c:pt idx="151">
                  <c:v>11195.036922388605</c:v>
                </c:pt>
                <c:pt idx="152">
                  <c:v>11269.551108655844</c:v>
                </c:pt>
                <c:pt idx="153">
                  <c:v>6374.5836465329576</c:v>
                </c:pt>
                <c:pt idx="154">
                  <c:v>10356.277668623745</c:v>
                </c:pt>
                <c:pt idx="155">
                  <c:v>14257.584190546188</c:v>
                </c:pt>
                <c:pt idx="156">
                  <c:v>16861.573287454274</c:v>
                </c:pt>
                <c:pt idx="157">
                  <c:v>16610.689611306778</c:v>
                </c:pt>
                <c:pt idx="158">
                  <c:v>8482.27893088368</c:v>
                </c:pt>
                <c:pt idx="159">
                  <c:v>17166.050550307278</c:v>
                </c:pt>
                <c:pt idx="160">
                  <c:v>9173.9978685975966</c:v>
                </c:pt>
                <c:pt idx="161">
                  <c:v>10164.546253129582</c:v>
                </c:pt>
                <c:pt idx="162">
                  <c:v>11078.971199999556</c:v>
                </c:pt>
                <c:pt idx="163">
                  <c:v>7774.7453931767941</c:v>
                </c:pt>
                <c:pt idx="164">
                  <c:v>7912.7376289515523</c:v>
                </c:pt>
                <c:pt idx="165">
                  <c:v>11079.259121246687</c:v>
                </c:pt>
                <c:pt idx="166">
                  <c:v>12714.099559228354</c:v>
                </c:pt>
                <c:pt idx="167">
                  <c:v>13858.202616665118</c:v>
                </c:pt>
                <c:pt idx="168">
                  <c:v>16008.116277370287</c:v>
                </c:pt>
                <c:pt idx="169">
                  <c:v>10881.202019809009</c:v>
                </c:pt>
                <c:pt idx="170">
                  <c:v>14235.247347631779</c:v>
                </c:pt>
                <c:pt idx="171">
                  <c:v>9958.3641124701207</c:v>
                </c:pt>
                <c:pt idx="172">
                  <c:v>7916.5734988321346</c:v>
                </c:pt>
                <c:pt idx="173">
                  <c:v>8742.0301881446157</c:v>
                </c:pt>
                <c:pt idx="174">
                  <c:v>10599.281289236476</c:v>
                </c:pt>
                <c:pt idx="175">
                  <c:v>9530.684378923861</c:v>
                </c:pt>
                <c:pt idx="176">
                  <c:v>11587.107113633068</c:v>
                </c:pt>
                <c:pt idx="177">
                  <c:v>5216.6333374084061</c:v>
                </c:pt>
                <c:pt idx="178">
                  <c:v>14343.091607618602</c:v>
                </c:pt>
                <c:pt idx="179">
                  <c:v>16290.255222995356</c:v>
                </c:pt>
                <c:pt idx="180">
                  <c:v>12376.135881072805</c:v>
                </c:pt>
                <c:pt idx="181">
                  <c:v>9370.3408569495696</c:v>
                </c:pt>
                <c:pt idx="182">
                  <c:v>14766.587504389598</c:v>
                </c:pt>
                <c:pt idx="183">
                  <c:v>14191.281042806466</c:v>
                </c:pt>
                <c:pt idx="184">
                  <c:v>14646.837067394647</c:v>
                </c:pt>
                <c:pt idx="185">
                  <c:v>12885.139043966901</c:v>
                </c:pt>
                <c:pt idx="186">
                  <c:v>10508.016601667779</c:v>
                </c:pt>
                <c:pt idx="187">
                  <c:v>11165.353439463221</c:v>
                </c:pt>
                <c:pt idx="188">
                  <c:v>9907.2858100574558</c:v>
                </c:pt>
                <c:pt idx="189">
                  <c:v>8411.9871600475635</c:v>
                </c:pt>
                <c:pt idx="190">
                  <c:v>8437.66943443534</c:v>
                </c:pt>
                <c:pt idx="191">
                  <c:v>8228.8151186474133</c:v>
                </c:pt>
                <c:pt idx="192">
                  <c:v>11057.05777165013</c:v>
                </c:pt>
                <c:pt idx="193">
                  <c:v>7224.8176418280618</c:v>
                </c:pt>
                <c:pt idx="194">
                  <c:v>12057.893809000452</c:v>
                </c:pt>
                <c:pt idx="195">
                  <c:v>7171.4479277091359</c:v>
                </c:pt>
                <c:pt idx="196">
                  <c:v>11154.196867643081</c:v>
                </c:pt>
                <c:pt idx="197">
                  <c:v>7380.001003523128</c:v>
                </c:pt>
                <c:pt idx="198">
                  <c:v>17041.846860957412</c:v>
                </c:pt>
                <c:pt idx="199">
                  <c:v>7287.8908805800675</c:v>
                </c:pt>
                <c:pt idx="200">
                  <c:v>11061.962794704534</c:v>
                </c:pt>
                <c:pt idx="201">
                  <c:v>8763.61118123708</c:v>
                </c:pt>
                <c:pt idx="202">
                  <c:v>10168.261195712712</c:v>
                </c:pt>
                <c:pt idx="203">
                  <c:v>12181.557838835533</c:v>
                </c:pt>
                <c:pt idx="204">
                  <c:v>9424.9359788673155</c:v>
                </c:pt>
                <c:pt idx="205">
                  <c:v>10261.751466498052</c:v>
                </c:pt>
                <c:pt idx="206">
                  <c:v>16327.506935859803</c:v>
                </c:pt>
                <c:pt idx="207">
                  <c:v>13327.844851534883</c:v>
                </c:pt>
                <c:pt idx="208">
                  <c:v>6917.668443170287</c:v>
                </c:pt>
                <c:pt idx="209">
                  <c:v>15731.163778881817</c:v>
                </c:pt>
                <c:pt idx="210">
                  <c:v>9002.1438572266834</c:v>
                </c:pt>
                <c:pt idx="211">
                  <c:v>15232.159838119638</c:v>
                </c:pt>
                <c:pt idx="212">
                  <c:v>9765.2345910558797</c:v>
                </c:pt>
                <c:pt idx="213">
                  <c:v>12919.442220195218</c:v>
                </c:pt>
                <c:pt idx="214">
                  <c:v>7924.2647476121474</c:v>
                </c:pt>
                <c:pt idx="215">
                  <c:v>9833.9931098299057</c:v>
                </c:pt>
                <c:pt idx="216">
                  <c:v>11729.010222819627</c:v>
                </c:pt>
                <c:pt idx="217">
                  <c:v>10297.201390338805</c:v>
                </c:pt>
                <c:pt idx="218">
                  <c:v>9458.9503392099468</c:v>
                </c:pt>
                <c:pt idx="219">
                  <c:v>8124.810017331467</c:v>
                </c:pt>
                <c:pt idx="220">
                  <c:v>10054.464149339135</c:v>
                </c:pt>
                <c:pt idx="221">
                  <c:v>5694.2304427256222</c:v>
                </c:pt>
                <c:pt idx="222">
                  <c:v>8584.5785174109242</c:v>
                </c:pt>
                <c:pt idx="223">
                  <c:v>7890.3329049794029</c:v>
                </c:pt>
                <c:pt idx="224">
                  <c:v>8714.8024304147857</c:v>
                </c:pt>
                <c:pt idx="225">
                  <c:v>22321.894016314036</c:v>
                </c:pt>
                <c:pt idx="226">
                  <c:v>15693.05028238404</c:v>
                </c:pt>
                <c:pt idx="227">
                  <c:v>9840.8665540948077</c:v>
                </c:pt>
                <c:pt idx="228">
                  <c:v>10125.890294570514</c:v>
                </c:pt>
                <c:pt idx="229">
                  <c:v>11211.467265864338</c:v>
                </c:pt>
                <c:pt idx="230">
                  <c:v>14365.280833171719</c:v>
                </c:pt>
                <c:pt idx="231">
                  <c:v>14340.258743443648</c:v>
                </c:pt>
                <c:pt idx="232">
                  <c:v>9956.2456226014892</c:v>
                </c:pt>
                <c:pt idx="233">
                  <c:v>9273.2771227653338</c:v>
                </c:pt>
                <c:pt idx="234">
                  <c:v>10132.286450419364</c:v>
                </c:pt>
                <c:pt idx="235">
                  <c:v>12783.922552826283</c:v>
                </c:pt>
                <c:pt idx="236">
                  <c:v>8305.588655443551</c:v>
                </c:pt>
                <c:pt idx="237">
                  <c:v>8302.0788635773479</c:v>
                </c:pt>
                <c:pt idx="238">
                  <c:v>10278.351592419482</c:v>
                </c:pt>
                <c:pt idx="239">
                  <c:v>17644.000173977518</c:v>
                </c:pt>
                <c:pt idx="240">
                  <c:v>10191.455468641583</c:v>
                </c:pt>
                <c:pt idx="241">
                  <c:v>13151.126912022431</c:v>
                </c:pt>
                <c:pt idx="242">
                  <c:v>12545.146151485342</c:v>
                </c:pt>
                <c:pt idx="243">
                  <c:v>16400.175371421705</c:v>
                </c:pt>
                <c:pt idx="244">
                  <c:v>11231.018281566105</c:v>
                </c:pt>
                <c:pt idx="245">
                  <c:v>13025.818948337779</c:v>
                </c:pt>
                <c:pt idx="246">
                  <c:v>12471.278892852913</c:v>
                </c:pt>
                <c:pt idx="247">
                  <c:v>11824.56487914494</c:v>
                </c:pt>
                <c:pt idx="248">
                  <c:v>8720.6605808424738</c:v>
                </c:pt>
                <c:pt idx="249">
                  <c:v>10696.975269306138</c:v>
                </c:pt>
                <c:pt idx="250">
                  <c:v>12172.37115463221</c:v>
                </c:pt>
                <c:pt idx="251">
                  <c:v>11818.759088951754</c:v>
                </c:pt>
                <c:pt idx="252">
                  <c:v>11554.138860097855</c:v>
                </c:pt>
                <c:pt idx="253">
                  <c:v>7533.3945871328669</c:v>
                </c:pt>
                <c:pt idx="254">
                  <c:v>13079.760765935092</c:v>
                </c:pt>
                <c:pt idx="255">
                  <c:v>19398.138968698491</c:v>
                </c:pt>
                <c:pt idx="256">
                  <c:v>7630.4582531518026</c:v>
                </c:pt>
                <c:pt idx="257">
                  <c:v>12415.082726082765</c:v>
                </c:pt>
                <c:pt idx="258">
                  <c:v>10796.479162752405</c:v>
                </c:pt>
                <c:pt idx="259">
                  <c:v>8776.1448913723489</c:v>
                </c:pt>
                <c:pt idx="260">
                  <c:v>18477.469569559635</c:v>
                </c:pt>
                <c:pt idx="261">
                  <c:v>9433.2965222190705</c:v>
                </c:pt>
                <c:pt idx="262">
                  <c:v>11532.543523959221</c:v>
                </c:pt>
                <c:pt idx="263">
                  <c:v>8970.4430704293081</c:v>
                </c:pt>
                <c:pt idx="264">
                  <c:v>12902.072000459702</c:v>
                </c:pt>
                <c:pt idx="265">
                  <c:v>15064.634648896785</c:v>
                </c:pt>
                <c:pt idx="266">
                  <c:v>20672.433426684271</c:v>
                </c:pt>
                <c:pt idx="267">
                  <c:v>8637.7387443460175</c:v>
                </c:pt>
                <c:pt idx="268">
                  <c:v>14128.550237372105</c:v>
                </c:pt>
                <c:pt idx="269">
                  <c:v>12348.83632378838</c:v>
                </c:pt>
                <c:pt idx="270">
                  <c:v>12426.636130150511</c:v>
                </c:pt>
                <c:pt idx="271">
                  <c:v>13599.858745424548</c:v>
                </c:pt>
                <c:pt idx="272">
                  <c:v>8984.8539268026998</c:v>
                </c:pt>
                <c:pt idx="273">
                  <c:v>14079.905045105428</c:v>
                </c:pt>
                <c:pt idx="274">
                  <c:v>15184.80592994481</c:v>
                </c:pt>
                <c:pt idx="275">
                  <c:v>7284.8966560147674</c:v>
                </c:pt>
                <c:pt idx="276">
                  <c:v>15753.147557454637</c:v>
                </c:pt>
                <c:pt idx="277">
                  <c:v>14306.492301325146</c:v>
                </c:pt>
                <c:pt idx="278">
                  <c:v>9129.0711244200156</c:v>
                </c:pt>
                <c:pt idx="279">
                  <c:v>8552.566432110063</c:v>
                </c:pt>
                <c:pt idx="280">
                  <c:v>8961.7314235038248</c:v>
                </c:pt>
                <c:pt idx="281">
                  <c:v>10714.856767080151</c:v>
                </c:pt>
                <c:pt idx="282">
                  <c:v>6940.2807922732245</c:v>
                </c:pt>
                <c:pt idx="283">
                  <c:v>12015.607097789205</c:v>
                </c:pt>
                <c:pt idx="284">
                  <c:v>12452.054177477878</c:v>
                </c:pt>
                <c:pt idx="285">
                  <c:v>13973.697441527562</c:v>
                </c:pt>
                <c:pt idx="286">
                  <c:v>12884.113244765835</c:v>
                </c:pt>
                <c:pt idx="287">
                  <c:v>10053.275135756421</c:v>
                </c:pt>
                <c:pt idx="288">
                  <c:v>17137.59687493604</c:v>
                </c:pt>
                <c:pt idx="289">
                  <c:v>13142.031257575312</c:v>
                </c:pt>
                <c:pt idx="290">
                  <c:v>9157.821859331294</c:v>
                </c:pt>
                <c:pt idx="291">
                  <c:v>19439.727696720249</c:v>
                </c:pt>
                <c:pt idx="292">
                  <c:v>7077.8215977026612</c:v>
                </c:pt>
                <c:pt idx="293">
                  <c:v>11979.798815355069</c:v>
                </c:pt>
                <c:pt idx="294">
                  <c:v>11055.350110275012</c:v>
                </c:pt>
                <c:pt idx="295">
                  <c:v>10300.547094332576</c:v>
                </c:pt>
                <c:pt idx="296">
                  <c:v>8248.9989913890677</c:v>
                </c:pt>
                <c:pt idx="297">
                  <c:v>7163.7850448356548</c:v>
                </c:pt>
                <c:pt idx="298">
                  <c:v>10225.361233292129</c:v>
                </c:pt>
                <c:pt idx="299">
                  <c:v>8007.2916920489934</c:v>
                </c:pt>
                <c:pt idx="300">
                  <c:v>12529.1474214886</c:v>
                </c:pt>
                <c:pt idx="301">
                  <c:v>9681.2237647300681</c:v>
                </c:pt>
                <c:pt idx="302">
                  <c:v>9561.8135613750146</c:v>
                </c:pt>
                <c:pt idx="303">
                  <c:v>8299.576854102952</c:v>
                </c:pt>
                <c:pt idx="304">
                  <c:v>7785.221856621527</c:v>
                </c:pt>
                <c:pt idx="305">
                  <c:v>12119.006738093572</c:v>
                </c:pt>
                <c:pt idx="306">
                  <c:v>7051.78596086365</c:v>
                </c:pt>
                <c:pt idx="307">
                  <c:v>8109.6675934728519</c:v>
                </c:pt>
                <c:pt idx="308">
                  <c:v>8373.9093622160217</c:v>
                </c:pt>
                <c:pt idx="309">
                  <c:v>14126.525285319334</c:v>
                </c:pt>
                <c:pt idx="310">
                  <c:v>16487.157601354826</c:v>
                </c:pt>
                <c:pt idx="311">
                  <c:v>7508.4810301144116</c:v>
                </c:pt>
                <c:pt idx="312">
                  <c:v>12862.666450921317</c:v>
                </c:pt>
                <c:pt idx="313">
                  <c:v>10784.201615368973</c:v>
                </c:pt>
                <c:pt idx="314">
                  <c:v>12313.844720339033</c:v>
                </c:pt>
                <c:pt idx="315">
                  <c:v>10867.12716606355</c:v>
                </c:pt>
                <c:pt idx="316">
                  <c:v>8576.4657290152863</c:v>
                </c:pt>
                <c:pt idx="317">
                  <c:v>16528.134449471811</c:v>
                </c:pt>
                <c:pt idx="318">
                  <c:v>7759.7924460156155</c:v>
                </c:pt>
                <c:pt idx="319">
                  <c:v>3896.4216455502283</c:v>
                </c:pt>
                <c:pt idx="320">
                  <c:v>8714.7249696732833</c:v>
                </c:pt>
                <c:pt idx="321">
                  <c:v>10460.914329300487</c:v>
                </c:pt>
                <c:pt idx="322">
                  <c:v>11534.925951763933</c:v>
                </c:pt>
                <c:pt idx="323">
                  <c:v>9517.3491245810346</c:v>
                </c:pt>
                <c:pt idx="324">
                  <c:v>14086.186418337911</c:v>
                </c:pt>
                <c:pt idx="325">
                  <c:v>8930.8863275430886</c:v>
                </c:pt>
                <c:pt idx="326">
                  <c:v>14891.287817470051</c:v>
                </c:pt>
                <c:pt idx="327">
                  <c:v>13323.250684319071</c:v>
                </c:pt>
                <c:pt idx="328">
                  <c:v>11770.487479744115</c:v>
                </c:pt>
                <c:pt idx="329">
                  <c:v>11811.552278026062</c:v>
                </c:pt>
                <c:pt idx="330">
                  <c:v>9617.1181690461799</c:v>
                </c:pt>
                <c:pt idx="331">
                  <c:v>13405.874415086475</c:v>
                </c:pt>
                <c:pt idx="332">
                  <c:v>9533.6918053064001</c:v>
                </c:pt>
                <c:pt idx="333">
                  <c:v>15103.656047334016</c:v>
                </c:pt>
                <c:pt idx="334">
                  <c:v>13343.376563926973</c:v>
                </c:pt>
                <c:pt idx="335">
                  <c:v>8588.5237069111663</c:v>
                </c:pt>
                <c:pt idx="336">
                  <c:v>10668.133186798248</c:v>
                </c:pt>
                <c:pt idx="337">
                  <c:v>19808.391052514067</c:v>
                </c:pt>
                <c:pt idx="338">
                  <c:v>7135.4240297466931</c:v>
                </c:pt>
                <c:pt idx="339">
                  <c:v>9598.0385508063919</c:v>
                </c:pt>
                <c:pt idx="340">
                  <c:v>8409.3887978701878</c:v>
                </c:pt>
                <c:pt idx="341">
                  <c:v>8250.2399269445468</c:v>
                </c:pt>
                <c:pt idx="342">
                  <c:v>12596.911689250857</c:v>
                </c:pt>
                <c:pt idx="343">
                  <c:v>12308.263163479738</c:v>
                </c:pt>
                <c:pt idx="344">
                  <c:v>16381.209325158168</c:v>
                </c:pt>
                <c:pt idx="345">
                  <c:v>10165.71355171962</c:v>
                </c:pt>
                <c:pt idx="346">
                  <c:v>9797.2138882027502</c:v>
                </c:pt>
                <c:pt idx="347">
                  <c:v>9459.377631035848</c:v>
                </c:pt>
                <c:pt idx="348">
                  <c:v>12120.049882007885</c:v>
                </c:pt>
                <c:pt idx="349">
                  <c:v>10331.452880382722</c:v>
                </c:pt>
                <c:pt idx="350">
                  <c:v>9048.8481464368524</c:v>
                </c:pt>
                <c:pt idx="351">
                  <c:v>6386.1292607090672</c:v>
                </c:pt>
                <c:pt idx="352">
                  <c:v>11531.161264592882</c:v>
                </c:pt>
                <c:pt idx="353">
                  <c:v>6194.9573388527515</c:v>
                </c:pt>
                <c:pt idx="354">
                  <c:v>13360.225119448658</c:v>
                </c:pt>
                <c:pt idx="355">
                  <c:v>15343.624405160766</c:v>
                </c:pt>
                <c:pt idx="356">
                  <c:v>11700.81386564097</c:v>
                </c:pt>
                <c:pt idx="357">
                  <c:v>9991.5079142427239</c:v>
                </c:pt>
                <c:pt idx="358">
                  <c:v>8781.8220751959743</c:v>
                </c:pt>
                <c:pt idx="359">
                  <c:v>6475.0541413706178</c:v>
                </c:pt>
                <c:pt idx="360">
                  <c:v>10036.450025053988</c:v>
                </c:pt>
                <c:pt idx="361">
                  <c:v>7441.1263847509017</c:v>
                </c:pt>
                <c:pt idx="362">
                  <c:v>15869.112928030574</c:v>
                </c:pt>
                <c:pt idx="363">
                  <c:v>11950.647091928262</c:v>
                </c:pt>
                <c:pt idx="364">
                  <c:v>8989.7101671970722</c:v>
                </c:pt>
                <c:pt idx="365">
                  <c:v>16359.217636420964</c:v>
                </c:pt>
                <c:pt idx="366">
                  <c:v>17916.274712726656</c:v>
                </c:pt>
                <c:pt idx="367">
                  <c:v>11120.760083818674</c:v>
                </c:pt>
                <c:pt idx="368">
                  <c:v>13825.532353879222</c:v>
                </c:pt>
                <c:pt idx="369">
                  <c:v>10048.976565533072</c:v>
                </c:pt>
                <c:pt idx="370">
                  <c:v>10645.295370659587</c:v>
                </c:pt>
                <c:pt idx="371">
                  <c:v>9064.1237712379389</c:v>
                </c:pt>
                <c:pt idx="372">
                  <c:v>13345.314598625471</c:v>
                </c:pt>
                <c:pt idx="373">
                  <c:v>7530.8504850100744</c:v>
                </c:pt>
                <c:pt idx="374">
                  <c:v>10851.121004688501</c:v>
                </c:pt>
                <c:pt idx="375">
                  <c:v>12066.484952722361</c:v>
                </c:pt>
                <c:pt idx="376">
                  <c:v>11536.92918484149</c:v>
                </c:pt>
                <c:pt idx="377">
                  <c:v>17869.221974628963</c:v>
                </c:pt>
                <c:pt idx="378">
                  <c:v>11988.057761991544</c:v>
                </c:pt>
                <c:pt idx="379">
                  <c:v>7063.8000651910152</c:v>
                </c:pt>
                <c:pt idx="380">
                  <c:v>8437.686565390728</c:v>
                </c:pt>
                <c:pt idx="381">
                  <c:v>16167.126344227789</c:v>
                </c:pt>
                <c:pt idx="382">
                  <c:v>10067.667930315598</c:v>
                </c:pt>
                <c:pt idx="383">
                  <c:v>15263.003488288665</c:v>
                </c:pt>
                <c:pt idx="384">
                  <c:v>11799.972302492366</c:v>
                </c:pt>
                <c:pt idx="385">
                  <c:v>12854.663819896632</c:v>
                </c:pt>
                <c:pt idx="386">
                  <c:v>14144.118112482171</c:v>
                </c:pt>
                <c:pt idx="387">
                  <c:v>13870.990181080828</c:v>
                </c:pt>
                <c:pt idx="388">
                  <c:v>13756.421091909602</c:v>
                </c:pt>
                <c:pt idx="389">
                  <c:v>10611.735808621259</c:v>
                </c:pt>
                <c:pt idx="390">
                  <c:v>9279.3243304573352</c:v>
                </c:pt>
                <c:pt idx="391">
                  <c:v>12400.506158062606</c:v>
                </c:pt>
                <c:pt idx="392">
                  <c:v>8582.3009011227659</c:v>
                </c:pt>
                <c:pt idx="393">
                  <c:v>12604.180342909562</c:v>
                </c:pt>
                <c:pt idx="394">
                  <c:v>16215.705502626055</c:v>
                </c:pt>
                <c:pt idx="395">
                  <c:v>13971.315724533817</c:v>
                </c:pt>
                <c:pt idx="396">
                  <c:v>11832.619637675889</c:v>
                </c:pt>
                <c:pt idx="397">
                  <c:v>10506.486609361687</c:v>
                </c:pt>
                <c:pt idx="398">
                  <c:v>5889.0027313316896</c:v>
                </c:pt>
                <c:pt idx="399">
                  <c:v>14460.966067309297</c:v>
                </c:pt>
                <c:pt idx="400">
                  <c:v>7603.1531350522891</c:v>
                </c:pt>
                <c:pt idx="401">
                  <c:v>12042.998760503086</c:v>
                </c:pt>
                <c:pt idx="402">
                  <c:v>10774.00747157908</c:v>
                </c:pt>
                <c:pt idx="403">
                  <c:v>9595.4501320402069</c:v>
                </c:pt>
                <c:pt idx="404">
                  <c:v>6327.8108208180038</c:v>
                </c:pt>
                <c:pt idx="405">
                  <c:v>13326.263373870881</c:v>
                </c:pt>
                <c:pt idx="406">
                  <c:v>8707.7682369453978</c:v>
                </c:pt>
                <c:pt idx="407">
                  <c:v>15078.565647465452</c:v>
                </c:pt>
                <c:pt idx="408">
                  <c:v>11130.38348252455</c:v>
                </c:pt>
                <c:pt idx="409">
                  <c:v>14556.180408566361</c:v>
                </c:pt>
                <c:pt idx="410">
                  <c:v>10578.140815189132</c:v>
                </c:pt>
                <c:pt idx="411">
                  <c:v>16269.886164051728</c:v>
                </c:pt>
                <c:pt idx="412">
                  <c:v>12645.050452078498</c:v>
                </c:pt>
                <c:pt idx="413">
                  <c:v>10756.240674939541</c:v>
                </c:pt>
                <c:pt idx="414">
                  <c:v>11043.086699405036</c:v>
                </c:pt>
                <c:pt idx="415">
                  <c:v>10275.924420462479</c:v>
                </c:pt>
                <c:pt idx="416">
                  <c:v>13870.693074131847</c:v>
                </c:pt>
                <c:pt idx="417">
                  <c:v>12303.757536555817</c:v>
                </c:pt>
                <c:pt idx="418">
                  <c:v>5094.1058511197934</c:v>
                </c:pt>
                <c:pt idx="419">
                  <c:v>13868.527410424012</c:v>
                </c:pt>
                <c:pt idx="420">
                  <c:v>16645.659842205911</c:v>
                </c:pt>
                <c:pt idx="421">
                  <c:v>8111.3182151969741</c:v>
                </c:pt>
                <c:pt idx="422">
                  <c:v>9993.3763619923047</c:v>
                </c:pt>
                <c:pt idx="423">
                  <c:v>21298.749798510235</c:v>
                </c:pt>
                <c:pt idx="424">
                  <c:v>11449.059274850713</c:v>
                </c:pt>
                <c:pt idx="425">
                  <c:v>8862.9130878276883</c:v>
                </c:pt>
                <c:pt idx="426">
                  <c:v>9682.5261233962519</c:v>
                </c:pt>
                <c:pt idx="427">
                  <c:v>11835.245695779424</c:v>
                </c:pt>
                <c:pt idx="428">
                  <c:v>8054.3405044112278</c:v>
                </c:pt>
                <c:pt idx="429">
                  <c:v>12701.286666688226</c:v>
                </c:pt>
                <c:pt idx="430">
                  <c:v>15322.853778205557</c:v>
                </c:pt>
                <c:pt idx="431">
                  <c:v>9482.7460503360799</c:v>
                </c:pt>
                <c:pt idx="432">
                  <c:v>8604.5285132745121</c:v>
                </c:pt>
                <c:pt idx="433">
                  <c:v>11402.41067639106</c:v>
                </c:pt>
                <c:pt idx="434">
                  <c:v>6700.1643571778495</c:v>
                </c:pt>
                <c:pt idx="435">
                  <c:v>10017.926932905697</c:v>
                </c:pt>
                <c:pt idx="436">
                  <c:v>13425.513258076397</c:v>
                </c:pt>
                <c:pt idx="437">
                  <c:v>7196.5150936793561</c:v>
                </c:pt>
                <c:pt idx="438">
                  <c:v>10715.642244730769</c:v>
                </c:pt>
                <c:pt idx="439">
                  <c:v>14113.800717416221</c:v>
                </c:pt>
                <c:pt idx="440">
                  <c:v>10430.751811729144</c:v>
                </c:pt>
                <c:pt idx="441">
                  <c:v>10851.389707844259</c:v>
                </c:pt>
                <c:pt idx="442">
                  <c:v>18156.18118962663</c:v>
                </c:pt>
                <c:pt idx="443">
                  <c:v>11588.10303798962</c:v>
                </c:pt>
                <c:pt idx="444">
                  <c:v>10295.08018329782</c:v>
                </c:pt>
                <c:pt idx="445">
                  <c:v>9406.2139844606954</c:v>
                </c:pt>
                <c:pt idx="446">
                  <c:v>11546.437677570866</c:v>
                </c:pt>
                <c:pt idx="447">
                  <c:v>12917.311506050846</c:v>
                </c:pt>
                <c:pt idx="448">
                  <c:v>21830.821364020063</c:v>
                </c:pt>
                <c:pt idx="449">
                  <c:v>12612.59269464199</c:v>
                </c:pt>
                <c:pt idx="450">
                  <c:v>14598.820977843447</c:v>
                </c:pt>
                <c:pt idx="451">
                  <c:v>9105.0215805418975</c:v>
                </c:pt>
                <c:pt idx="452">
                  <c:v>11831.657933691882</c:v>
                </c:pt>
                <c:pt idx="453">
                  <c:v>14813.294222996528</c:v>
                </c:pt>
                <c:pt idx="454">
                  <c:v>11261.957105466252</c:v>
                </c:pt>
                <c:pt idx="455">
                  <c:v>4243.4919625726488</c:v>
                </c:pt>
                <c:pt idx="456">
                  <c:v>13065.373112219107</c:v>
                </c:pt>
                <c:pt idx="457">
                  <c:v>9659.2665348749397</c:v>
                </c:pt>
                <c:pt idx="458">
                  <c:v>11832.913977360917</c:v>
                </c:pt>
                <c:pt idx="459">
                  <c:v>11970.684882872923</c:v>
                </c:pt>
                <c:pt idx="460">
                  <c:v>13204.003468424306</c:v>
                </c:pt>
                <c:pt idx="461">
                  <c:v>14167.6582400349</c:v>
                </c:pt>
                <c:pt idx="462">
                  <c:v>11813.261569789442</c:v>
                </c:pt>
                <c:pt idx="463">
                  <c:v>10746.128082789724</c:v>
                </c:pt>
                <c:pt idx="464">
                  <c:v>8170.21212313457</c:v>
                </c:pt>
                <c:pt idx="465">
                  <c:v>10510.530276877465</c:v>
                </c:pt>
                <c:pt idx="466">
                  <c:v>9336.6233604547233</c:v>
                </c:pt>
                <c:pt idx="467">
                  <c:v>14257.057331326441</c:v>
                </c:pt>
                <c:pt idx="468">
                  <c:v>8348.9459380795852</c:v>
                </c:pt>
                <c:pt idx="469">
                  <c:v>12831.299489964638</c:v>
                </c:pt>
                <c:pt idx="470">
                  <c:v>8823.1572844902967</c:v>
                </c:pt>
                <c:pt idx="471">
                  <c:v>9603.9343099374473</c:v>
                </c:pt>
                <c:pt idx="472">
                  <c:v>10442.972639098203</c:v>
                </c:pt>
                <c:pt idx="473">
                  <c:v>9740.8585125461104</c:v>
                </c:pt>
                <c:pt idx="474">
                  <c:v>13378.094342373983</c:v>
                </c:pt>
                <c:pt idx="475">
                  <c:v>13307.087273564721</c:v>
                </c:pt>
                <c:pt idx="476">
                  <c:v>9365.9769111482128</c:v>
                </c:pt>
                <c:pt idx="477">
                  <c:v>11104.413410899037</c:v>
                </c:pt>
                <c:pt idx="478">
                  <c:v>10091.743192486469</c:v>
                </c:pt>
                <c:pt idx="479">
                  <c:v>20290.092119594596</c:v>
                </c:pt>
                <c:pt idx="480">
                  <c:v>17749.513115144975</c:v>
                </c:pt>
                <c:pt idx="481">
                  <c:v>9976.4499903658671</c:v>
                </c:pt>
                <c:pt idx="482">
                  <c:v>10859.636229110054</c:v>
                </c:pt>
                <c:pt idx="483">
                  <c:v>10775.107753815155</c:v>
                </c:pt>
                <c:pt idx="484">
                  <c:v>11515.895939468492</c:v>
                </c:pt>
                <c:pt idx="485">
                  <c:v>12336.628346689693</c:v>
                </c:pt>
                <c:pt idx="486">
                  <c:v>7093.3995476362397</c:v>
                </c:pt>
                <c:pt idx="487">
                  <c:v>10439.989165799992</c:v>
                </c:pt>
                <c:pt idx="488">
                  <c:v>9230.5028268249152</c:v>
                </c:pt>
                <c:pt idx="489">
                  <c:v>12471.169038731688</c:v>
                </c:pt>
                <c:pt idx="490">
                  <c:v>16309.619350407285</c:v>
                </c:pt>
                <c:pt idx="491">
                  <c:v>6404.2455319094443</c:v>
                </c:pt>
                <c:pt idx="492">
                  <c:v>12440.274583336892</c:v>
                </c:pt>
                <c:pt idx="493">
                  <c:v>5942.4234315977246</c:v>
                </c:pt>
                <c:pt idx="494">
                  <c:v>7654.5506129379974</c:v>
                </c:pt>
                <c:pt idx="495">
                  <c:v>12476.868585040011</c:v>
                </c:pt>
                <c:pt idx="496">
                  <c:v>9173.1820089763751</c:v>
                </c:pt>
                <c:pt idx="497">
                  <c:v>10519.832023448787</c:v>
                </c:pt>
                <c:pt idx="498">
                  <c:v>10812.519413935946</c:v>
                </c:pt>
                <c:pt idx="499">
                  <c:v>9638.3882944764009</c:v>
                </c:pt>
                <c:pt idx="500">
                  <c:v>12148.051377881238</c:v>
                </c:pt>
                <c:pt idx="501">
                  <c:v>16274.785241242693</c:v>
                </c:pt>
                <c:pt idx="502">
                  <c:v>8647.2421075932798</c:v>
                </c:pt>
                <c:pt idx="503">
                  <c:v>15844.660015733074</c:v>
                </c:pt>
                <c:pt idx="504">
                  <c:v>10049.063108148322</c:v>
                </c:pt>
                <c:pt idx="505">
                  <c:v>11351.271198699349</c:v>
                </c:pt>
                <c:pt idx="506">
                  <c:v>17382.556868995242</c:v>
                </c:pt>
                <c:pt idx="507">
                  <c:v>11985.742558632945</c:v>
                </c:pt>
                <c:pt idx="508">
                  <c:v>8940.4728812788962</c:v>
                </c:pt>
                <c:pt idx="509">
                  <c:v>10857.526370027908</c:v>
                </c:pt>
                <c:pt idx="510">
                  <c:v>7588.5023600215827</c:v>
                </c:pt>
                <c:pt idx="511">
                  <c:v>9110.9915611501292</c:v>
                </c:pt>
                <c:pt idx="512">
                  <c:v>13419.072628281554</c:v>
                </c:pt>
                <c:pt idx="513">
                  <c:v>12247.607582205641</c:v>
                </c:pt>
                <c:pt idx="514">
                  <c:v>12697.662648132391</c:v>
                </c:pt>
                <c:pt idx="515">
                  <c:v>10283.76549392179</c:v>
                </c:pt>
                <c:pt idx="516">
                  <c:v>16830.463803815379</c:v>
                </c:pt>
                <c:pt idx="517">
                  <c:v>13418.842069340706</c:v>
                </c:pt>
                <c:pt idx="518">
                  <c:v>10643.393899547464</c:v>
                </c:pt>
                <c:pt idx="519">
                  <c:v>13268.272554698231</c:v>
                </c:pt>
                <c:pt idx="520">
                  <c:v>10954.331369278252</c:v>
                </c:pt>
                <c:pt idx="521">
                  <c:v>11225.912787520921</c:v>
                </c:pt>
                <c:pt idx="522">
                  <c:v>11419.322989525408</c:v>
                </c:pt>
                <c:pt idx="523">
                  <c:v>8215.7331519775889</c:v>
                </c:pt>
                <c:pt idx="524">
                  <c:v>10484.99823026704</c:v>
                </c:pt>
                <c:pt idx="525">
                  <c:v>8645.6606172630709</c:v>
                </c:pt>
                <c:pt idx="526">
                  <c:v>4735.4177415103968</c:v>
                </c:pt>
                <c:pt idx="527">
                  <c:v>15567.215185131061</c:v>
                </c:pt>
                <c:pt idx="528">
                  <c:v>6460.085444891336</c:v>
                </c:pt>
                <c:pt idx="529">
                  <c:v>15206.442855190448</c:v>
                </c:pt>
                <c:pt idx="530">
                  <c:v>14517.207187808634</c:v>
                </c:pt>
                <c:pt idx="531">
                  <c:v>8697.3197327381076</c:v>
                </c:pt>
                <c:pt idx="532">
                  <c:v>7443.6320263207999</c:v>
                </c:pt>
                <c:pt idx="533">
                  <c:v>8394.3711853512777</c:v>
                </c:pt>
                <c:pt idx="534">
                  <c:v>11486.903410905541</c:v>
                </c:pt>
                <c:pt idx="535">
                  <c:v>11012.232590785021</c:v>
                </c:pt>
                <c:pt idx="536">
                  <c:v>10200.150791330594</c:v>
                </c:pt>
                <c:pt idx="537">
                  <c:v>9116.3073838089313</c:v>
                </c:pt>
                <c:pt idx="538">
                  <c:v>6570.4653760586243</c:v>
                </c:pt>
                <c:pt idx="539">
                  <c:v>10662.803801135813</c:v>
                </c:pt>
                <c:pt idx="540">
                  <c:v>9777.6906501049525</c:v>
                </c:pt>
                <c:pt idx="541">
                  <c:v>8088.212815352048</c:v>
                </c:pt>
                <c:pt idx="542">
                  <c:v>9357.5860178178918</c:v>
                </c:pt>
                <c:pt idx="543">
                  <c:v>10202.626941369768</c:v>
                </c:pt>
                <c:pt idx="544">
                  <c:v>14065.79822185696</c:v>
                </c:pt>
                <c:pt idx="545">
                  <c:v>11625.103978228139</c:v>
                </c:pt>
                <c:pt idx="546">
                  <c:v>10148.272982824259</c:v>
                </c:pt>
                <c:pt idx="547">
                  <c:v>8669.8198617421403</c:v>
                </c:pt>
                <c:pt idx="548">
                  <c:v>12387.724473329199</c:v>
                </c:pt>
                <c:pt idx="549">
                  <c:v>10025.866652073204</c:v>
                </c:pt>
                <c:pt idx="550">
                  <c:v>11408.72819284648</c:v>
                </c:pt>
                <c:pt idx="551">
                  <c:v>8404.1855387143569</c:v>
                </c:pt>
                <c:pt idx="552">
                  <c:v>8826.3666205735481</c:v>
                </c:pt>
                <c:pt idx="553">
                  <c:v>12652.192592245574</c:v>
                </c:pt>
                <c:pt idx="554">
                  <c:v>14154.801828296146</c:v>
                </c:pt>
                <c:pt idx="555">
                  <c:v>11771.777404489978</c:v>
                </c:pt>
                <c:pt idx="556">
                  <c:v>15108.790913403629</c:v>
                </c:pt>
                <c:pt idx="557">
                  <c:v>10417.693189033416</c:v>
                </c:pt>
                <c:pt idx="558">
                  <c:v>12022.458087178862</c:v>
                </c:pt>
                <c:pt idx="559">
                  <c:v>11262.431124679313</c:v>
                </c:pt>
                <c:pt idx="560">
                  <c:v>13070.035588297462</c:v>
                </c:pt>
                <c:pt idx="561">
                  <c:v>9360.9491492911893</c:v>
                </c:pt>
                <c:pt idx="562">
                  <c:v>8661.8545798916039</c:v>
                </c:pt>
                <c:pt idx="563">
                  <c:v>11227.530645382332</c:v>
                </c:pt>
                <c:pt idx="564">
                  <c:v>18041.450499611579</c:v>
                </c:pt>
                <c:pt idx="565">
                  <c:v>8164.924128315859</c:v>
                </c:pt>
                <c:pt idx="566">
                  <c:v>12279.257899867998</c:v>
                </c:pt>
                <c:pt idx="567">
                  <c:v>12548.631423755269</c:v>
                </c:pt>
                <c:pt idx="568">
                  <c:v>13917.314585763277</c:v>
                </c:pt>
                <c:pt idx="569">
                  <c:v>15651.325830919513</c:v>
                </c:pt>
                <c:pt idx="570">
                  <c:v>10042.017273945821</c:v>
                </c:pt>
                <c:pt idx="571">
                  <c:v>8426.2093027469364</c:v>
                </c:pt>
                <c:pt idx="572">
                  <c:v>4496.362253178424</c:v>
                </c:pt>
                <c:pt idx="573">
                  <c:v>11366.673094245791</c:v>
                </c:pt>
                <c:pt idx="574">
                  <c:v>7160.3343492106778</c:v>
                </c:pt>
                <c:pt idx="575">
                  <c:v>12231.805709261422</c:v>
                </c:pt>
                <c:pt idx="576">
                  <c:v>13231.731821185553</c:v>
                </c:pt>
                <c:pt idx="577">
                  <c:v>10467.109829806999</c:v>
                </c:pt>
                <c:pt idx="578">
                  <c:v>8954.4694333630287</c:v>
                </c:pt>
                <c:pt idx="579">
                  <c:v>11617.438032538525</c:v>
                </c:pt>
                <c:pt idx="580">
                  <c:v>12709.275649332065</c:v>
                </c:pt>
                <c:pt idx="581">
                  <c:v>10859.295995851746</c:v>
                </c:pt>
                <c:pt idx="582">
                  <c:v>9496.9592110464037</c:v>
                </c:pt>
                <c:pt idx="583">
                  <c:v>14312.149958144306</c:v>
                </c:pt>
                <c:pt idx="584">
                  <c:v>11222.204112421567</c:v>
                </c:pt>
                <c:pt idx="585">
                  <c:v>12742.328599623705</c:v>
                </c:pt>
                <c:pt idx="586">
                  <c:v>9729.5732629942577</c:v>
                </c:pt>
                <c:pt idx="587">
                  <c:v>11847.437331798214</c:v>
                </c:pt>
                <c:pt idx="588">
                  <c:v>10947.822724946125</c:v>
                </c:pt>
                <c:pt idx="589">
                  <c:v>7466.5544717445882</c:v>
                </c:pt>
                <c:pt idx="590">
                  <c:v>18052.641006516966</c:v>
                </c:pt>
                <c:pt idx="591">
                  <c:v>14671.183870941379</c:v>
                </c:pt>
                <c:pt idx="592">
                  <c:v>10463.200416235764</c:v>
                </c:pt>
                <c:pt idx="593">
                  <c:v>10366.490741142316</c:v>
                </c:pt>
                <c:pt idx="594">
                  <c:v>15097.458732978204</c:v>
                </c:pt>
                <c:pt idx="595">
                  <c:v>9086.4561393101776</c:v>
                </c:pt>
                <c:pt idx="596">
                  <c:v>9792.1314001692554</c:v>
                </c:pt>
                <c:pt idx="597">
                  <c:v>10676.706900400057</c:v>
                </c:pt>
                <c:pt idx="598">
                  <c:v>8537.7127355384746</c:v>
                </c:pt>
                <c:pt idx="599">
                  <c:v>7272.5621860340962</c:v>
                </c:pt>
                <c:pt idx="600">
                  <c:v>15188.105244846898</c:v>
                </c:pt>
                <c:pt idx="601">
                  <c:v>7966.7657403198609</c:v>
                </c:pt>
                <c:pt idx="602">
                  <c:v>10748.162389894249</c:v>
                </c:pt>
                <c:pt idx="603">
                  <c:v>8727.2496834475824</c:v>
                </c:pt>
                <c:pt idx="604">
                  <c:v>14689.666618014859</c:v>
                </c:pt>
                <c:pt idx="605">
                  <c:v>10828.764817021369</c:v>
                </c:pt>
                <c:pt idx="606">
                  <c:v>14062.151508309877</c:v>
                </c:pt>
                <c:pt idx="607">
                  <c:v>5153.7676458730239</c:v>
                </c:pt>
                <c:pt idx="608">
                  <c:v>10239.305339824217</c:v>
                </c:pt>
                <c:pt idx="609">
                  <c:v>14885.94785940885</c:v>
                </c:pt>
                <c:pt idx="610">
                  <c:v>15164.667990011318</c:v>
                </c:pt>
                <c:pt idx="611">
                  <c:v>14246.986465020258</c:v>
                </c:pt>
                <c:pt idx="612">
                  <c:v>11245.034812357111</c:v>
                </c:pt>
                <c:pt idx="613">
                  <c:v>14398.271953256064</c:v>
                </c:pt>
                <c:pt idx="614">
                  <c:v>10318.853618959411</c:v>
                </c:pt>
                <c:pt idx="615">
                  <c:v>13042.914176787697</c:v>
                </c:pt>
                <c:pt idx="616">
                  <c:v>7929.7580755738254</c:v>
                </c:pt>
                <c:pt idx="617">
                  <c:v>9973.7362765095568</c:v>
                </c:pt>
                <c:pt idx="618">
                  <c:v>9043.1912959196143</c:v>
                </c:pt>
                <c:pt idx="619">
                  <c:v>12794.406521634806</c:v>
                </c:pt>
                <c:pt idx="620">
                  <c:v>9703.1407028478097</c:v>
                </c:pt>
                <c:pt idx="621">
                  <c:v>11508.971618621847</c:v>
                </c:pt>
                <c:pt idx="622">
                  <c:v>14184.813077775805</c:v>
                </c:pt>
                <c:pt idx="623">
                  <c:v>9494.4440532771223</c:v>
                </c:pt>
                <c:pt idx="624">
                  <c:v>6659.3084408891355</c:v>
                </c:pt>
                <c:pt idx="625">
                  <c:v>9007.6280961938919</c:v>
                </c:pt>
                <c:pt idx="626">
                  <c:v>11881.355994726797</c:v>
                </c:pt>
                <c:pt idx="627">
                  <c:v>7665.8366312483349</c:v>
                </c:pt>
                <c:pt idx="628">
                  <c:v>8471.0895904796798</c:v>
                </c:pt>
                <c:pt idx="629">
                  <c:v>11127.488823539386</c:v>
                </c:pt>
                <c:pt idx="630">
                  <c:v>8969.0478965884249</c:v>
                </c:pt>
                <c:pt idx="631">
                  <c:v>11286.448335161927</c:v>
                </c:pt>
                <c:pt idx="632">
                  <c:v>10571.258152981844</c:v>
                </c:pt>
                <c:pt idx="633">
                  <c:v>13922.759830170447</c:v>
                </c:pt>
                <c:pt idx="634">
                  <c:v>6512.3755714463823</c:v>
                </c:pt>
                <c:pt idx="635">
                  <c:v>11072.687821995223</c:v>
                </c:pt>
                <c:pt idx="636">
                  <c:v>9061.3354193968189</c:v>
                </c:pt>
                <c:pt idx="637">
                  <c:v>10842.839867631557</c:v>
                </c:pt>
                <c:pt idx="638">
                  <c:v>8474.4174485290732</c:v>
                </c:pt>
                <c:pt idx="639">
                  <c:v>5822.230295794785</c:v>
                </c:pt>
                <c:pt idx="640">
                  <c:v>12557.80917512534</c:v>
                </c:pt>
                <c:pt idx="641">
                  <c:v>13565.732808467541</c:v>
                </c:pt>
                <c:pt idx="642">
                  <c:v>13004.754089907583</c:v>
                </c:pt>
                <c:pt idx="643">
                  <c:v>6594.0753398275629</c:v>
                </c:pt>
                <c:pt idx="644">
                  <c:v>8654.619690512216</c:v>
                </c:pt>
                <c:pt idx="645">
                  <c:v>15084.291082942413</c:v>
                </c:pt>
                <c:pt idx="646">
                  <c:v>11272.790392025534</c:v>
                </c:pt>
                <c:pt idx="647">
                  <c:v>9577.794974165754</c:v>
                </c:pt>
                <c:pt idx="648">
                  <c:v>6319.1377137967047</c:v>
                </c:pt>
                <c:pt idx="649">
                  <c:v>8258.2204155907075</c:v>
                </c:pt>
                <c:pt idx="650">
                  <c:v>12173.618635041097</c:v>
                </c:pt>
                <c:pt idx="651">
                  <c:v>15758.069761259352</c:v>
                </c:pt>
                <c:pt idx="652">
                  <c:v>10405.533162574648</c:v>
                </c:pt>
                <c:pt idx="653">
                  <c:v>7786.8663012885609</c:v>
                </c:pt>
                <c:pt idx="654">
                  <c:v>10448.354178955291</c:v>
                </c:pt>
                <c:pt idx="655">
                  <c:v>6337.7423201613019</c:v>
                </c:pt>
                <c:pt idx="656">
                  <c:v>12298.687749082816</c:v>
                </c:pt>
                <c:pt idx="657">
                  <c:v>11243.019271635192</c:v>
                </c:pt>
                <c:pt idx="658">
                  <c:v>8254.2010900630648</c:v>
                </c:pt>
                <c:pt idx="659">
                  <c:v>9378.5455571118728</c:v>
                </c:pt>
                <c:pt idx="660">
                  <c:v>14560.990364944411</c:v>
                </c:pt>
                <c:pt idx="661">
                  <c:v>12309.793167568598</c:v>
                </c:pt>
                <c:pt idx="662">
                  <c:v>11028.975279991435</c:v>
                </c:pt>
                <c:pt idx="663">
                  <c:v>12119.639058066221</c:v>
                </c:pt>
                <c:pt idx="664">
                  <c:v>9050.3439796148905</c:v>
                </c:pt>
                <c:pt idx="665">
                  <c:v>6448.5221050289456</c:v>
                </c:pt>
                <c:pt idx="666">
                  <c:v>12273.979258525096</c:v>
                </c:pt>
                <c:pt idx="667">
                  <c:v>10764.692141853104</c:v>
                </c:pt>
                <c:pt idx="668">
                  <c:v>16622.573797714052</c:v>
                </c:pt>
                <c:pt idx="669">
                  <c:v>13364.0869470242</c:v>
                </c:pt>
                <c:pt idx="670">
                  <c:v>8198.302975345192</c:v>
                </c:pt>
                <c:pt idx="671">
                  <c:v>11988.09156951496</c:v>
                </c:pt>
                <c:pt idx="672">
                  <c:v>12177.882410436097</c:v>
                </c:pt>
                <c:pt idx="673">
                  <c:v>14124.050539198864</c:v>
                </c:pt>
                <c:pt idx="674">
                  <c:v>13394.787599260941</c:v>
                </c:pt>
                <c:pt idx="675">
                  <c:v>14317.139000384952</c:v>
                </c:pt>
                <c:pt idx="676">
                  <c:v>9756.9038035614376</c:v>
                </c:pt>
                <c:pt idx="677">
                  <c:v>8663.7125819919893</c:v>
                </c:pt>
                <c:pt idx="678">
                  <c:v>9010.8238468499712</c:v>
                </c:pt>
                <c:pt idx="679">
                  <c:v>11317.493904865796</c:v>
                </c:pt>
                <c:pt idx="680">
                  <c:v>11781.311193466739</c:v>
                </c:pt>
                <c:pt idx="681">
                  <c:v>9331.5786069882706</c:v>
                </c:pt>
                <c:pt idx="682">
                  <c:v>11489.805761010719</c:v>
                </c:pt>
                <c:pt idx="683">
                  <c:v>8272.6639517686799</c:v>
                </c:pt>
                <c:pt idx="684">
                  <c:v>11692.201693505545</c:v>
                </c:pt>
                <c:pt idx="685">
                  <c:v>9710.5286641312832</c:v>
                </c:pt>
                <c:pt idx="686">
                  <c:v>9557.505168286365</c:v>
                </c:pt>
                <c:pt idx="687">
                  <c:v>10808.672376503368</c:v>
                </c:pt>
                <c:pt idx="688">
                  <c:v>15945.169104985227</c:v>
                </c:pt>
                <c:pt idx="689">
                  <c:v>10370.65322493967</c:v>
                </c:pt>
                <c:pt idx="690">
                  <c:v>14450.427170858926</c:v>
                </c:pt>
                <c:pt idx="691">
                  <c:v>9752.1736894239111</c:v>
                </c:pt>
                <c:pt idx="692">
                  <c:v>5822.4788574124941</c:v>
                </c:pt>
                <c:pt idx="693">
                  <c:v>9878.2050542460092</c:v>
                </c:pt>
                <c:pt idx="694">
                  <c:v>14361.032093745169</c:v>
                </c:pt>
                <c:pt idx="695">
                  <c:v>23628.24791255749</c:v>
                </c:pt>
                <c:pt idx="696">
                  <c:v>11463.785972803478</c:v>
                </c:pt>
                <c:pt idx="697">
                  <c:v>10936.459035152757</c:v>
                </c:pt>
                <c:pt idx="698">
                  <c:v>11795.963201880539</c:v>
                </c:pt>
                <c:pt idx="699">
                  <c:v>17007.757367631883</c:v>
                </c:pt>
                <c:pt idx="700">
                  <c:v>11437.590803950505</c:v>
                </c:pt>
                <c:pt idx="701">
                  <c:v>13544.208511376479</c:v>
                </c:pt>
                <c:pt idx="702">
                  <c:v>13962.108372772986</c:v>
                </c:pt>
                <c:pt idx="703">
                  <c:v>11064.87071741191</c:v>
                </c:pt>
                <c:pt idx="704">
                  <c:v>9534.603852219132</c:v>
                </c:pt>
                <c:pt idx="705">
                  <c:v>9566.2013908052122</c:v>
                </c:pt>
                <c:pt idx="706">
                  <c:v>9900.2472324239316</c:v>
                </c:pt>
                <c:pt idx="707">
                  <c:v>12764.575293033284</c:v>
                </c:pt>
                <c:pt idx="708">
                  <c:v>12241.629043253832</c:v>
                </c:pt>
                <c:pt idx="709">
                  <c:v>12178.460312074489</c:v>
                </c:pt>
                <c:pt idx="710">
                  <c:v>16361.441027320965</c:v>
                </c:pt>
                <c:pt idx="711">
                  <c:v>9876.0425090858171</c:v>
                </c:pt>
                <c:pt idx="712">
                  <c:v>16176.543168526043</c:v>
                </c:pt>
                <c:pt idx="713">
                  <c:v>9142.8113241150695</c:v>
                </c:pt>
                <c:pt idx="714">
                  <c:v>8297.3150473272108</c:v>
                </c:pt>
                <c:pt idx="715">
                  <c:v>9054.7157416115606</c:v>
                </c:pt>
                <c:pt idx="716">
                  <c:v>8877.4722600226105</c:v>
                </c:pt>
                <c:pt idx="717">
                  <c:v>11126.707863155389</c:v>
                </c:pt>
                <c:pt idx="718">
                  <c:v>8571.4819862406148</c:v>
                </c:pt>
                <c:pt idx="719">
                  <c:v>9476.8944695435875</c:v>
                </c:pt>
                <c:pt idx="720">
                  <c:v>7781.6697324141605</c:v>
                </c:pt>
                <c:pt idx="721">
                  <c:v>9284.2985512144533</c:v>
                </c:pt>
                <c:pt idx="722">
                  <c:v>8479.6491920770713</c:v>
                </c:pt>
                <c:pt idx="723">
                  <c:v>9611.8209416191203</c:v>
                </c:pt>
                <c:pt idx="724">
                  <c:v>16411.19462303097</c:v>
                </c:pt>
                <c:pt idx="725">
                  <c:v>6500.9916977402663</c:v>
                </c:pt>
                <c:pt idx="726">
                  <c:v>7393.8897265566684</c:v>
                </c:pt>
                <c:pt idx="727">
                  <c:v>10555.611927475837</c:v>
                </c:pt>
                <c:pt idx="728">
                  <c:v>10613.329563555002</c:v>
                </c:pt>
                <c:pt idx="729">
                  <c:v>8801.8506049546068</c:v>
                </c:pt>
                <c:pt idx="730">
                  <c:v>13841.775649064861</c:v>
                </c:pt>
                <c:pt idx="731">
                  <c:v>10156.832216992325</c:v>
                </c:pt>
                <c:pt idx="732">
                  <c:v>11917.151386582702</c:v>
                </c:pt>
                <c:pt idx="733">
                  <c:v>11981.550123087683</c:v>
                </c:pt>
                <c:pt idx="734">
                  <c:v>4202.0545868804747</c:v>
                </c:pt>
                <c:pt idx="735">
                  <c:v>8046.6932301973848</c:v>
                </c:pt>
                <c:pt idx="736">
                  <c:v>10297.152740556336</c:v>
                </c:pt>
                <c:pt idx="737">
                  <c:v>7260.5673814669844</c:v>
                </c:pt>
                <c:pt idx="738">
                  <c:v>9341.2416160406938</c:v>
                </c:pt>
                <c:pt idx="739">
                  <c:v>11864.467198568764</c:v>
                </c:pt>
                <c:pt idx="740">
                  <c:v>14715.496096786841</c:v>
                </c:pt>
                <c:pt idx="741">
                  <c:v>10004.04390510659</c:v>
                </c:pt>
                <c:pt idx="742">
                  <c:v>7405.6071968809811</c:v>
                </c:pt>
                <c:pt idx="743">
                  <c:v>11621.319370567484</c:v>
                </c:pt>
                <c:pt idx="744">
                  <c:v>10670.007176483805</c:v>
                </c:pt>
                <c:pt idx="745">
                  <c:v>7858.1509481029352</c:v>
                </c:pt>
                <c:pt idx="746">
                  <c:v>18018.081149065423</c:v>
                </c:pt>
                <c:pt idx="747">
                  <c:v>11649.934764957237</c:v>
                </c:pt>
                <c:pt idx="748">
                  <c:v>17081.33768146389</c:v>
                </c:pt>
                <c:pt idx="749">
                  <c:v>12139.033811272639</c:v>
                </c:pt>
                <c:pt idx="750">
                  <c:v>7689.7115046809431</c:v>
                </c:pt>
                <c:pt idx="751">
                  <c:v>13884.820481076737</c:v>
                </c:pt>
                <c:pt idx="752">
                  <c:v>9901.1830415960812</c:v>
                </c:pt>
                <c:pt idx="753">
                  <c:v>15249.930406204619</c:v>
                </c:pt>
                <c:pt idx="754">
                  <c:v>10013.870558779789</c:v>
                </c:pt>
                <c:pt idx="755">
                  <c:v>8892.7179034218516</c:v>
                </c:pt>
                <c:pt idx="756">
                  <c:v>12525.184930594191</c:v>
                </c:pt>
                <c:pt idx="757">
                  <c:v>14519.184193911886</c:v>
                </c:pt>
                <c:pt idx="758">
                  <c:v>17903.089238353008</c:v>
                </c:pt>
                <c:pt idx="759">
                  <c:v>8861.5856379051838</c:v>
                </c:pt>
                <c:pt idx="760">
                  <c:v>12256.231868294113</c:v>
                </c:pt>
                <c:pt idx="761">
                  <c:v>12210.225595930171</c:v>
                </c:pt>
                <c:pt idx="762">
                  <c:v>10218.960270870271</c:v>
                </c:pt>
                <c:pt idx="763">
                  <c:v>10353.997830574206</c:v>
                </c:pt>
                <c:pt idx="764">
                  <c:v>9737.7240945377471</c:v>
                </c:pt>
                <c:pt idx="765">
                  <c:v>22893.015854209538</c:v>
                </c:pt>
                <c:pt idx="766">
                  <c:v>12370.358796368972</c:v>
                </c:pt>
                <c:pt idx="767">
                  <c:v>4824.0104317188816</c:v>
                </c:pt>
                <c:pt idx="768">
                  <c:v>7345.4662549891618</c:v>
                </c:pt>
                <c:pt idx="769">
                  <c:v>12639.293767215795</c:v>
                </c:pt>
                <c:pt idx="770">
                  <c:v>11376.991096972664</c:v>
                </c:pt>
                <c:pt idx="771">
                  <c:v>6545.3386585029784</c:v>
                </c:pt>
                <c:pt idx="772">
                  <c:v>4007.1765425040376</c:v>
                </c:pt>
                <c:pt idx="773">
                  <c:v>9483.0638050383241</c:v>
                </c:pt>
                <c:pt idx="774">
                  <c:v>11773.732121457011</c:v>
                </c:pt>
                <c:pt idx="775">
                  <c:v>13007.627132104179</c:v>
                </c:pt>
                <c:pt idx="776">
                  <c:v>16569.7740713331</c:v>
                </c:pt>
                <c:pt idx="777">
                  <c:v>17155.421798597956</c:v>
                </c:pt>
                <c:pt idx="778">
                  <c:v>14795.67526066595</c:v>
                </c:pt>
                <c:pt idx="779">
                  <c:v>18732.693777722419</c:v>
                </c:pt>
                <c:pt idx="780">
                  <c:v>12394.560332006928</c:v>
                </c:pt>
                <c:pt idx="781">
                  <c:v>13593.782910790362</c:v>
                </c:pt>
                <c:pt idx="782">
                  <c:v>8978.8623402795565</c:v>
                </c:pt>
                <c:pt idx="783">
                  <c:v>8907.0505864191982</c:v>
                </c:pt>
                <c:pt idx="784">
                  <c:v>12426.216429191145</c:v>
                </c:pt>
                <c:pt idx="785">
                  <c:v>17228.273898837258</c:v>
                </c:pt>
                <c:pt idx="786">
                  <c:v>9510.5947755934649</c:v>
                </c:pt>
                <c:pt idx="787">
                  <c:v>7337.1980187327044</c:v>
                </c:pt>
                <c:pt idx="788">
                  <c:v>6972.3515622860032</c:v>
                </c:pt>
                <c:pt idx="789">
                  <c:v>11101.837765838203</c:v>
                </c:pt>
                <c:pt idx="790">
                  <c:v>7496.6029418838989</c:v>
                </c:pt>
                <c:pt idx="791">
                  <c:v>10877.139136326979</c:v>
                </c:pt>
                <c:pt idx="792">
                  <c:v>7280.6698105902997</c:v>
                </c:pt>
                <c:pt idx="793">
                  <c:v>11711.235564203378</c:v>
                </c:pt>
                <c:pt idx="794">
                  <c:v>12253.619155275101</c:v>
                </c:pt>
                <c:pt idx="795">
                  <c:v>9348.2512350513043</c:v>
                </c:pt>
                <c:pt idx="796">
                  <c:v>11166.327041398687</c:v>
                </c:pt>
                <c:pt idx="797">
                  <c:v>8350.6132178059452</c:v>
                </c:pt>
                <c:pt idx="798">
                  <c:v>8520.9044141440645</c:v>
                </c:pt>
                <c:pt idx="799">
                  <c:v>9327.7256863573166</c:v>
                </c:pt>
                <c:pt idx="800">
                  <c:v>11796.178052670983</c:v>
                </c:pt>
                <c:pt idx="801">
                  <c:v>11479.603538284691</c:v>
                </c:pt>
                <c:pt idx="802">
                  <c:v>12819.020678402012</c:v>
                </c:pt>
                <c:pt idx="803">
                  <c:v>8763.5945305049518</c:v>
                </c:pt>
                <c:pt idx="804">
                  <c:v>8093.2237954284028</c:v>
                </c:pt>
                <c:pt idx="805">
                  <c:v>10674.192990224608</c:v>
                </c:pt>
                <c:pt idx="806">
                  <c:v>13928.551885443427</c:v>
                </c:pt>
                <c:pt idx="807">
                  <c:v>9722.0018035925204</c:v>
                </c:pt>
                <c:pt idx="808">
                  <c:v>12005.335392838986</c:v>
                </c:pt>
                <c:pt idx="809">
                  <c:v>10069.569706254666</c:v>
                </c:pt>
                <c:pt idx="810">
                  <c:v>17272.543237760347</c:v>
                </c:pt>
                <c:pt idx="811">
                  <c:v>10245.961288961007</c:v>
                </c:pt>
                <c:pt idx="812">
                  <c:v>12699.65448288295</c:v>
                </c:pt>
                <c:pt idx="813">
                  <c:v>13205.734748083603</c:v>
                </c:pt>
                <c:pt idx="814">
                  <c:v>9588.7285751063901</c:v>
                </c:pt>
                <c:pt idx="815">
                  <c:v>20441.604364418759</c:v>
                </c:pt>
                <c:pt idx="816">
                  <c:v>10544.846908257377</c:v>
                </c:pt>
                <c:pt idx="817">
                  <c:v>14926.438848585851</c:v>
                </c:pt>
                <c:pt idx="818">
                  <c:v>10783.050437285408</c:v>
                </c:pt>
                <c:pt idx="819">
                  <c:v>10644.486456066052</c:v>
                </c:pt>
                <c:pt idx="820">
                  <c:v>9014.0369540035517</c:v>
                </c:pt>
                <c:pt idx="821">
                  <c:v>12302.207124642176</c:v>
                </c:pt>
                <c:pt idx="822">
                  <c:v>9271.1419674172739</c:v>
                </c:pt>
                <c:pt idx="823">
                  <c:v>8186.1773646736074</c:v>
                </c:pt>
                <c:pt idx="824">
                  <c:v>11312.977763632587</c:v>
                </c:pt>
                <c:pt idx="825">
                  <c:v>10008.201450790568</c:v>
                </c:pt>
                <c:pt idx="826">
                  <c:v>9204.7410427285067</c:v>
                </c:pt>
                <c:pt idx="827">
                  <c:v>5892.3828400925177</c:v>
                </c:pt>
                <c:pt idx="828">
                  <c:v>13873.800208545312</c:v>
                </c:pt>
                <c:pt idx="829">
                  <c:v>11911.057833330995</c:v>
                </c:pt>
                <c:pt idx="830">
                  <c:v>15223.898774619896</c:v>
                </c:pt>
                <c:pt idx="831">
                  <c:v>9419.6867842535139</c:v>
                </c:pt>
                <c:pt idx="832">
                  <c:v>12150.252337570382</c:v>
                </c:pt>
                <c:pt idx="833">
                  <c:v>10877.652111261072</c:v>
                </c:pt>
                <c:pt idx="834">
                  <c:v>12011.651077941031</c:v>
                </c:pt>
                <c:pt idx="835">
                  <c:v>14192.376892051696</c:v>
                </c:pt>
                <c:pt idx="836">
                  <c:v>5688.9857816960048</c:v>
                </c:pt>
                <c:pt idx="837">
                  <c:v>9981.6297273627897</c:v>
                </c:pt>
                <c:pt idx="838">
                  <c:v>8542.6816231336998</c:v>
                </c:pt>
                <c:pt idx="839">
                  <c:v>9005.8970050461139</c:v>
                </c:pt>
                <c:pt idx="840">
                  <c:v>10388.295832805627</c:v>
                </c:pt>
                <c:pt idx="841">
                  <c:v>15947.902652410838</c:v>
                </c:pt>
                <c:pt idx="842">
                  <c:v>15371.129894320607</c:v>
                </c:pt>
                <c:pt idx="843">
                  <c:v>9496.9326735842969</c:v>
                </c:pt>
                <c:pt idx="844">
                  <c:v>15886.289153717324</c:v>
                </c:pt>
                <c:pt idx="845">
                  <c:v>10973.941478171468</c:v>
                </c:pt>
                <c:pt idx="846">
                  <c:v>15060.845168921085</c:v>
                </c:pt>
                <c:pt idx="847">
                  <c:v>11826.160998634874</c:v>
                </c:pt>
                <c:pt idx="848">
                  <c:v>14510.780119491292</c:v>
                </c:pt>
                <c:pt idx="849">
                  <c:v>7156.1115163071681</c:v>
                </c:pt>
                <c:pt idx="850">
                  <c:v>12874.692061319309</c:v>
                </c:pt>
                <c:pt idx="851">
                  <c:v>17513.295591327107</c:v>
                </c:pt>
                <c:pt idx="852">
                  <c:v>13982.486718986473</c:v>
                </c:pt>
                <c:pt idx="853">
                  <c:v>15812.406384887827</c:v>
                </c:pt>
                <c:pt idx="854">
                  <c:v>9079.4863162936563</c:v>
                </c:pt>
                <c:pt idx="855">
                  <c:v>13119.471209420304</c:v>
                </c:pt>
                <c:pt idx="856">
                  <c:v>9481.1788821175232</c:v>
                </c:pt>
                <c:pt idx="857">
                  <c:v>9292.9721284367752</c:v>
                </c:pt>
                <c:pt idx="858">
                  <c:v>11890.751722553845</c:v>
                </c:pt>
                <c:pt idx="859">
                  <c:v>10977.549884308981</c:v>
                </c:pt>
                <c:pt idx="860">
                  <c:v>12442.889331509927</c:v>
                </c:pt>
                <c:pt idx="861">
                  <c:v>14020.019372452491</c:v>
                </c:pt>
                <c:pt idx="862">
                  <c:v>9649.7652578292218</c:v>
                </c:pt>
                <c:pt idx="863">
                  <c:v>14719.617190484241</c:v>
                </c:pt>
                <c:pt idx="864">
                  <c:v>7896.8472922001856</c:v>
                </c:pt>
                <c:pt idx="865">
                  <c:v>15191.778751564641</c:v>
                </c:pt>
                <c:pt idx="866">
                  <c:v>9172.3017897657883</c:v>
                </c:pt>
                <c:pt idx="867">
                  <c:v>11572.109707209709</c:v>
                </c:pt>
                <c:pt idx="868">
                  <c:v>10694.033739202734</c:v>
                </c:pt>
                <c:pt idx="869">
                  <c:v>13890.030946933181</c:v>
                </c:pt>
                <c:pt idx="870">
                  <c:v>7855.1778792074529</c:v>
                </c:pt>
                <c:pt idx="871">
                  <c:v>12290.170193529466</c:v>
                </c:pt>
                <c:pt idx="872">
                  <c:v>10427.392836901652</c:v>
                </c:pt>
                <c:pt idx="873">
                  <c:v>7538.280917279244</c:v>
                </c:pt>
                <c:pt idx="874">
                  <c:v>9490.7434384112312</c:v>
                </c:pt>
                <c:pt idx="875">
                  <c:v>10448.236225267023</c:v>
                </c:pt>
                <c:pt idx="876">
                  <c:v>16647.402351145156</c:v>
                </c:pt>
                <c:pt idx="877">
                  <c:v>13623.417549583697</c:v>
                </c:pt>
                <c:pt idx="878">
                  <c:v>13903.518579918369</c:v>
                </c:pt>
                <c:pt idx="879">
                  <c:v>12378.058367646381</c:v>
                </c:pt>
                <c:pt idx="880">
                  <c:v>14403.954986528561</c:v>
                </c:pt>
                <c:pt idx="881">
                  <c:v>12459.505705104442</c:v>
                </c:pt>
                <c:pt idx="882">
                  <c:v>6613.980327829735</c:v>
                </c:pt>
                <c:pt idx="883">
                  <c:v>12804.56026197368</c:v>
                </c:pt>
                <c:pt idx="884">
                  <c:v>17378.219962854746</c:v>
                </c:pt>
                <c:pt idx="885">
                  <c:v>9578.3486785140431</c:v>
                </c:pt>
                <c:pt idx="886">
                  <c:v>15593.204577606182</c:v>
                </c:pt>
                <c:pt idx="887">
                  <c:v>7660.2039874817601</c:v>
                </c:pt>
                <c:pt idx="888">
                  <c:v>9100.7041047107668</c:v>
                </c:pt>
                <c:pt idx="889">
                  <c:v>7987.20490264211</c:v>
                </c:pt>
                <c:pt idx="890">
                  <c:v>7893.8232559464013</c:v>
                </c:pt>
                <c:pt idx="891">
                  <c:v>24829.591471391679</c:v>
                </c:pt>
                <c:pt idx="892">
                  <c:v>13291.445365143943</c:v>
                </c:pt>
                <c:pt idx="893">
                  <c:v>9212.5111714197028</c:v>
                </c:pt>
                <c:pt idx="894">
                  <c:v>10374.35329074917</c:v>
                </c:pt>
                <c:pt idx="895">
                  <c:v>11532.205642890112</c:v>
                </c:pt>
                <c:pt idx="896">
                  <c:v>12094.608274523196</c:v>
                </c:pt>
                <c:pt idx="897">
                  <c:v>14700.40758492412</c:v>
                </c:pt>
                <c:pt idx="898">
                  <c:v>13082.986627249176</c:v>
                </c:pt>
                <c:pt idx="899">
                  <c:v>8289.3636149237991</c:v>
                </c:pt>
                <c:pt idx="900">
                  <c:v>15724.966304672398</c:v>
                </c:pt>
                <c:pt idx="901">
                  <c:v>8776.5513648083088</c:v>
                </c:pt>
                <c:pt idx="902">
                  <c:v>8665.1870328141522</c:v>
                </c:pt>
                <c:pt idx="903">
                  <c:v>9260.2666848580393</c:v>
                </c:pt>
                <c:pt idx="904">
                  <c:v>12220.685284958172</c:v>
                </c:pt>
                <c:pt idx="905">
                  <c:v>12025.842741964729</c:v>
                </c:pt>
                <c:pt idx="906">
                  <c:v>10203.774733983784</c:v>
                </c:pt>
                <c:pt idx="907">
                  <c:v>11376.502428054388</c:v>
                </c:pt>
                <c:pt idx="908">
                  <c:v>12381.975078161329</c:v>
                </c:pt>
                <c:pt idx="909">
                  <c:v>14015.518062304202</c:v>
                </c:pt>
                <c:pt idx="910">
                  <c:v>14062.150705719594</c:v>
                </c:pt>
                <c:pt idx="911">
                  <c:v>8954.6580241202919</c:v>
                </c:pt>
                <c:pt idx="912">
                  <c:v>17038.002189596868</c:v>
                </c:pt>
                <c:pt idx="913">
                  <c:v>12039.275133593905</c:v>
                </c:pt>
                <c:pt idx="914">
                  <c:v>12122.263644615527</c:v>
                </c:pt>
                <c:pt idx="915">
                  <c:v>11893.320116674995</c:v>
                </c:pt>
                <c:pt idx="916">
                  <c:v>9008.2364409740967</c:v>
                </c:pt>
                <c:pt idx="917">
                  <c:v>7146.6609593740468</c:v>
                </c:pt>
                <c:pt idx="918">
                  <c:v>9612.3941460117185</c:v>
                </c:pt>
                <c:pt idx="919">
                  <c:v>12314.519393161832</c:v>
                </c:pt>
                <c:pt idx="920">
                  <c:v>10640.211060843692</c:v>
                </c:pt>
                <c:pt idx="921">
                  <c:v>13459.98757136188</c:v>
                </c:pt>
                <c:pt idx="922">
                  <c:v>11665.515578037663</c:v>
                </c:pt>
                <c:pt idx="923">
                  <c:v>4821.0553085820302</c:v>
                </c:pt>
                <c:pt idx="924">
                  <c:v>12406.031954472846</c:v>
                </c:pt>
                <c:pt idx="925">
                  <c:v>13069.358597406906</c:v>
                </c:pt>
                <c:pt idx="926">
                  <c:v>11324.367056352425</c:v>
                </c:pt>
                <c:pt idx="927">
                  <c:v>4661.2341135573497</c:v>
                </c:pt>
                <c:pt idx="928">
                  <c:v>16637.362214860739</c:v>
                </c:pt>
                <c:pt idx="929">
                  <c:v>11138.753243938363</c:v>
                </c:pt>
                <c:pt idx="930">
                  <c:v>10475.465753799173</c:v>
                </c:pt>
                <c:pt idx="931">
                  <c:v>10054.664147392315</c:v>
                </c:pt>
                <c:pt idx="932">
                  <c:v>15670.717122826354</c:v>
                </c:pt>
                <c:pt idx="933">
                  <c:v>8798.8876975192725</c:v>
                </c:pt>
                <c:pt idx="934">
                  <c:v>15018.866611922804</c:v>
                </c:pt>
                <c:pt idx="935">
                  <c:v>10898.925981385086</c:v>
                </c:pt>
                <c:pt idx="936">
                  <c:v>11303.446976478186</c:v>
                </c:pt>
                <c:pt idx="937">
                  <c:v>9177.7414289410299</c:v>
                </c:pt>
                <c:pt idx="938">
                  <c:v>3297.5395902717482</c:v>
                </c:pt>
                <c:pt idx="939">
                  <c:v>9006.522373850743</c:v>
                </c:pt>
                <c:pt idx="940">
                  <c:v>7941.3311216343409</c:v>
                </c:pt>
                <c:pt idx="941">
                  <c:v>10833.393792501927</c:v>
                </c:pt>
                <c:pt idx="942">
                  <c:v>14351.062439996607</c:v>
                </c:pt>
                <c:pt idx="943">
                  <c:v>13915.736474170135</c:v>
                </c:pt>
                <c:pt idx="944">
                  <c:v>8708.6117434137486</c:v>
                </c:pt>
                <c:pt idx="945">
                  <c:v>12095.694264789709</c:v>
                </c:pt>
                <c:pt idx="946">
                  <c:v>7209.9379073026612</c:v>
                </c:pt>
                <c:pt idx="947">
                  <c:v>14427.619264365891</c:v>
                </c:pt>
                <c:pt idx="948">
                  <c:v>12450.373366180025</c:v>
                </c:pt>
                <c:pt idx="949">
                  <c:v>11466.533010027089</c:v>
                </c:pt>
                <c:pt idx="950">
                  <c:v>11232.440005910788</c:v>
                </c:pt>
                <c:pt idx="951">
                  <c:v>11340.01991674328</c:v>
                </c:pt>
                <c:pt idx="952">
                  <c:v>10316.374084405761</c:v>
                </c:pt>
                <c:pt idx="953">
                  <c:v>11658.292894443386</c:v>
                </c:pt>
                <c:pt idx="954">
                  <c:v>7488.9128446890154</c:v>
                </c:pt>
                <c:pt idx="955">
                  <c:v>7726.2963971463323</c:v>
                </c:pt>
                <c:pt idx="956">
                  <c:v>13820.120879728591</c:v>
                </c:pt>
                <c:pt idx="957">
                  <c:v>4240.9487756353756</c:v>
                </c:pt>
                <c:pt idx="958">
                  <c:v>16920.303107409625</c:v>
                </c:pt>
                <c:pt idx="959">
                  <c:v>10201.541302382293</c:v>
                </c:pt>
                <c:pt idx="960">
                  <c:v>14192.354294929908</c:v>
                </c:pt>
                <c:pt idx="961">
                  <c:v>12258.117228675172</c:v>
                </c:pt>
                <c:pt idx="962">
                  <c:v>11410.216474103621</c:v>
                </c:pt>
                <c:pt idx="963">
                  <c:v>13611.307138982569</c:v>
                </c:pt>
                <c:pt idx="964">
                  <c:v>8242.1816562792483</c:v>
                </c:pt>
                <c:pt idx="965">
                  <c:v>9057.9539743218593</c:v>
                </c:pt>
                <c:pt idx="966">
                  <c:v>8189.307499083543</c:v>
                </c:pt>
                <c:pt idx="967">
                  <c:v>9633.0557855235566</c:v>
                </c:pt>
                <c:pt idx="968">
                  <c:v>13968.531075794162</c:v>
                </c:pt>
                <c:pt idx="969">
                  <c:v>8977.5398362835804</c:v>
                </c:pt>
                <c:pt idx="970">
                  <c:v>9030.4706873873129</c:v>
                </c:pt>
                <c:pt idx="971">
                  <c:v>19133.954599357538</c:v>
                </c:pt>
                <c:pt idx="972">
                  <c:v>10665.893549378541</c:v>
                </c:pt>
                <c:pt idx="973">
                  <c:v>10519.958163465046</c:v>
                </c:pt>
                <c:pt idx="974">
                  <c:v>13527.226107172062</c:v>
                </c:pt>
                <c:pt idx="975">
                  <c:v>13972.153896991871</c:v>
                </c:pt>
                <c:pt idx="976">
                  <c:v>9030.1946270621556</c:v>
                </c:pt>
                <c:pt idx="977">
                  <c:v>8601.1786140083423</c:v>
                </c:pt>
                <c:pt idx="978">
                  <c:v>9276.5504043049477</c:v>
                </c:pt>
                <c:pt idx="979">
                  <c:v>10495.635952588274</c:v>
                </c:pt>
                <c:pt idx="980">
                  <c:v>10123.280043410234</c:v>
                </c:pt>
                <c:pt idx="981">
                  <c:v>12589.638825643966</c:v>
                </c:pt>
                <c:pt idx="982">
                  <c:v>14804.509875287746</c:v>
                </c:pt>
                <c:pt idx="983">
                  <c:v>11531.443714108193</c:v>
                </c:pt>
                <c:pt idx="984">
                  <c:v>6732.7675824351372</c:v>
                </c:pt>
                <c:pt idx="985">
                  <c:v>8551.9207524673911</c:v>
                </c:pt>
                <c:pt idx="986">
                  <c:v>9022.9447006864248</c:v>
                </c:pt>
                <c:pt idx="987">
                  <c:v>13006.912461724856</c:v>
                </c:pt>
                <c:pt idx="988">
                  <c:v>13384.328626524744</c:v>
                </c:pt>
                <c:pt idx="989">
                  <c:v>9637.1699130547277</c:v>
                </c:pt>
                <c:pt idx="990">
                  <c:v>9544.6314300905578</c:v>
                </c:pt>
                <c:pt idx="991">
                  <c:v>7327.3227925143165</c:v>
                </c:pt>
                <c:pt idx="992">
                  <c:v>16091.203191134882</c:v>
                </c:pt>
                <c:pt idx="993">
                  <c:v>14565.109984865585</c:v>
                </c:pt>
                <c:pt idx="994">
                  <c:v>8566.9283203385094</c:v>
                </c:pt>
                <c:pt idx="995">
                  <c:v>12319.609120769039</c:v>
                </c:pt>
                <c:pt idx="996">
                  <c:v>9825.7202348264309</c:v>
                </c:pt>
                <c:pt idx="997">
                  <c:v>13788.510694594339</c:v>
                </c:pt>
                <c:pt idx="998">
                  <c:v>14339.751698585094</c:v>
                </c:pt>
                <c:pt idx="999">
                  <c:v>11184.165819860129</c:v>
                </c:pt>
                <c:pt idx="1000">
                  <c:v>11908.88204489658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9C-4AE7-AC14-3C84A9149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85455"/>
        <c:axId val="191304175"/>
      </c:scatterChart>
      <c:valAx>
        <c:axId val="191285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incremental utility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304175"/>
        <c:crosses val="autoZero"/>
        <c:crossBetween val="midCat"/>
      </c:valAx>
      <c:valAx>
        <c:axId val="191304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incremental cost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285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cam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Parameter!$E$125:$E$1125</c:f>
              <c:numCache>
                <c:formatCode>0.00</c:formatCode>
                <c:ptCount val="1001"/>
                <c:pt idx="0">
                  <c:v>0.45277438951007953</c:v>
                </c:pt>
                <c:pt idx="1">
                  <c:v>0.35786663681129505</c:v>
                </c:pt>
                <c:pt idx="2" formatCode="General">
                  <c:v>0.43242726057195857</c:v>
                </c:pt>
                <c:pt idx="3" formatCode="General">
                  <c:v>0.17668252557609543</c:v>
                </c:pt>
                <c:pt idx="4" formatCode="General">
                  <c:v>0.27235682888727797</c:v>
                </c:pt>
                <c:pt idx="5" formatCode="General">
                  <c:v>6.9877771539992306E-3</c:v>
                </c:pt>
                <c:pt idx="6" formatCode="General">
                  <c:v>1.3233710331249755</c:v>
                </c:pt>
                <c:pt idx="7" formatCode="General">
                  <c:v>0.47787325289280436</c:v>
                </c:pt>
                <c:pt idx="8" formatCode="General">
                  <c:v>0.35808537456167233</c:v>
                </c:pt>
                <c:pt idx="9" formatCode="General">
                  <c:v>0.1381961120824573</c:v>
                </c:pt>
                <c:pt idx="10" formatCode="General">
                  <c:v>0.95518693537275234</c:v>
                </c:pt>
                <c:pt idx="11" formatCode="General">
                  <c:v>8.8329216046937109E-2</c:v>
                </c:pt>
                <c:pt idx="12" formatCode="General">
                  <c:v>0.61561837209100945</c:v>
                </c:pt>
                <c:pt idx="13" formatCode="General">
                  <c:v>0.23668195591218688</c:v>
                </c:pt>
                <c:pt idx="14" formatCode="General">
                  <c:v>0.78596450158508779</c:v>
                </c:pt>
                <c:pt idx="15" formatCode="General">
                  <c:v>0.51414601740529553</c:v>
                </c:pt>
                <c:pt idx="16" formatCode="General">
                  <c:v>-4.8554880461572303E-2</c:v>
                </c:pt>
                <c:pt idx="17" formatCode="General">
                  <c:v>0.61778735118507333</c:v>
                </c:pt>
                <c:pt idx="18" formatCode="General">
                  <c:v>1.2645113413045954</c:v>
                </c:pt>
                <c:pt idx="19" formatCode="General">
                  <c:v>0.51234063442699029</c:v>
                </c:pt>
                <c:pt idx="20" formatCode="General">
                  <c:v>0.52331958312063465</c:v>
                </c:pt>
                <c:pt idx="21" formatCode="General">
                  <c:v>0.54728735873233991</c:v>
                </c:pt>
                <c:pt idx="22" formatCode="General">
                  <c:v>0.6019865486263789</c:v>
                </c:pt>
                <c:pt idx="23" formatCode="General">
                  <c:v>0.27537066495464779</c:v>
                </c:pt>
                <c:pt idx="24" formatCode="General">
                  <c:v>0.72514916935634055</c:v>
                </c:pt>
                <c:pt idx="25" formatCode="General">
                  <c:v>0.72846908406272948</c:v>
                </c:pt>
                <c:pt idx="26" formatCode="General">
                  <c:v>0.55351944086281923</c:v>
                </c:pt>
                <c:pt idx="27" formatCode="General">
                  <c:v>0.79484056387627544</c:v>
                </c:pt>
                <c:pt idx="28" formatCode="General">
                  <c:v>0.63394924824378784</c:v>
                </c:pt>
                <c:pt idx="29" formatCode="General">
                  <c:v>1.4313510325511891</c:v>
                </c:pt>
                <c:pt idx="30" formatCode="General">
                  <c:v>0.67726469718396609</c:v>
                </c:pt>
                <c:pt idx="31" formatCode="General">
                  <c:v>0.60246567310244947</c:v>
                </c:pt>
                <c:pt idx="32" formatCode="General">
                  <c:v>0.3201063440039269</c:v>
                </c:pt>
                <c:pt idx="33" formatCode="General">
                  <c:v>0.62916587529186507</c:v>
                </c:pt>
                <c:pt idx="34" formatCode="General">
                  <c:v>0.39553645834843743</c:v>
                </c:pt>
                <c:pt idx="35" formatCode="General">
                  <c:v>0.51525635135010517</c:v>
                </c:pt>
                <c:pt idx="36" formatCode="General">
                  <c:v>0.92686172529542477</c:v>
                </c:pt>
                <c:pt idx="37" formatCode="General">
                  <c:v>0.66415886560712611</c:v>
                </c:pt>
                <c:pt idx="38" formatCode="General">
                  <c:v>0.5757204292437077</c:v>
                </c:pt>
                <c:pt idx="39" formatCode="General">
                  <c:v>0.20623410244438833</c:v>
                </c:pt>
                <c:pt idx="40" formatCode="General">
                  <c:v>0.23192020810054337</c:v>
                </c:pt>
                <c:pt idx="41" formatCode="General">
                  <c:v>0.45527233933239486</c:v>
                </c:pt>
                <c:pt idx="42" formatCode="General">
                  <c:v>0.33431710446917751</c:v>
                </c:pt>
                <c:pt idx="43" formatCode="General">
                  <c:v>0.7462506729001801</c:v>
                </c:pt>
                <c:pt idx="44" formatCode="General">
                  <c:v>0.74162121691567018</c:v>
                </c:pt>
                <c:pt idx="45" formatCode="General">
                  <c:v>0.91128885401536985</c:v>
                </c:pt>
                <c:pt idx="46" formatCode="General">
                  <c:v>0.75890207131982412</c:v>
                </c:pt>
                <c:pt idx="47" formatCode="General">
                  <c:v>0.68328713481952452</c:v>
                </c:pt>
                <c:pt idx="48" formatCode="General">
                  <c:v>0.37073340549008316</c:v>
                </c:pt>
                <c:pt idx="49" formatCode="General">
                  <c:v>0.65062875306439616</c:v>
                </c:pt>
                <c:pt idx="50" formatCode="General">
                  <c:v>0.66647634996946814</c:v>
                </c:pt>
                <c:pt idx="51" formatCode="General">
                  <c:v>0.73403874948949754</c:v>
                </c:pt>
                <c:pt idx="52" formatCode="General">
                  <c:v>0.41441055547360905</c:v>
                </c:pt>
                <c:pt idx="53" formatCode="General">
                  <c:v>0.76749761271564931</c:v>
                </c:pt>
                <c:pt idx="54" formatCode="General">
                  <c:v>0.43952001661396489</c:v>
                </c:pt>
                <c:pt idx="55" formatCode="General">
                  <c:v>1.9710653565993803</c:v>
                </c:pt>
                <c:pt idx="56" formatCode="General">
                  <c:v>0.31599229721623145</c:v>
                </c:pt>
                <c:pt idx="57" formatCode="General">
                  <c:v>9.8618335817244107E-2</c:v>
                </c:pt>
                <c:pt idx="58" formatCode="General">
                  <c:v>0.74984886784724947</c:v>
                </c:pt>
                <c:pt idx="59" formatCode="General">
                  <c:v>0.89830344821806596</c:v>
                </c:pt>
                <c:pt idx="60" formatCode="General">
                  <c:v>0.63442598563014829</c:v>
                </c:pt>
                <c:pt idx="61" formatCode="General">
                  <c:v>0.55724571792986588</c:v>
                </c:pt>
                <c:pt idx="62" formatCode="General">
                  <c:v>1.4360340190497531</c:v>
                </c:pt>
                <c:pt idx="63" formatCode="General">
                  <c:v>0.67742339761521342</c:v>
                </c:pt>
                <c:pt idx="64" formatCode="General">
                  <c:v>0.36458813647797972</c:v>
                </c:pt>
                <c:pt idx="65" formatCode="General">
                  <c:v>0.32317929688767522</c:v>
                </c:pt>
                <c:pt idx="66" formatCode="General">
                  <c:v>0.78313157068339312</c:v>
                </c:pt>
                <c:pt idx="67" formatCode="General">
                  <c:v>0.59315873641518568</c:v>
                </c:pt>
                <c:pt idx="68" formatCode="General">
                  <c:v>1.3832964742776599</c:v>
                </c:pt>
                <c:pt idx="69" formatCode="General">
                  <c:v>0.23161873078098005</c:v>
                </c:pt>
                <c:pt idx="70" formatCode="General">
                  <c:v>0.76222149573796683</c:v>
                </c:pt>
                <c:pt idx="71" formatCode="General">
                  <c:v>0.17537877933244173</c:v>
                </c:pt>
                <c:pt idx="72" formatCode="General">
                  <c:v>0.59902349377483821</c:v>
                </c:pt>
                <c:pt idx="73" formatCode="General">
                  <c:v>0.2732767278022743</c:v>
                </c:pt>
                <c:pt idx="74" formatCode="General">
                  <c:v>1.1340325576535946</c:v>
                </c:pt>
                <c:pt idx="75" formatCode="General">
                  <c:v>1.0904439475744399</c:v>
                </c:pt>
                <c:pt idx="76" formatCode="General">
                  <c:v>1.2099622934247485</c:v>
                </c:pt>
                <c:pt idx="77" formatCode="General">
                  <c:v>1.1923411489760924</c:v>
                </c:pt>
                <c:pt idx="78" formatCode="General">
                  <c:v>0.87312361989259335</c:v>
                </c:pt>
                <c:pt idx="79" formatCode="General">
                  <c:v>0.56903999253543802</c:v>
                </c:pt>
                <c:pt idx="80" formatCode="General">
                  <c:v>0.5184869821841247</c:v>
                </c:pt>
                <c:pt idx="81" formatCode="General">
                  <c:v>0.44152710538899076</c:v>
                </c:pt>
                <c:pt idx="82" formatCode="General">
                  <c:v>0.92290718849588327</c:v>
                </c:pt>
                <c:pt idx="83" formatCode="General">
                  <c:v>1.0198917417365689</c:v>
                </c:pt>
                <c:pt idx="84" formatCode="General">
                  <c:v>0.68807596867345688</c:v>
                </c:pt>
                <c:pt idx="85" formatCode="General">
                  <c:v>0.38635048958508666</c:v>
                </c:pt>
                <c:pt idx="86" formatCode="General">
                  <c:v>0.71757591167240475</c:v>
                </c:pt>
                <c:pt idx="87" formatCode="General">
                  <c:v>0.14353854748205541</c:v>
                </c:pt>
                <c:pt idx="88" formatCode="General">
                  <c:v>1.1460629167667582</c:v>
                </c:pt>
                <c:pt idx="89" formatCode="General">
                  <c:v>0.25779321324267024</c:v>
                </c:pt>
                <c:pt idx="90" formatCode="General">
                  <c:v>0.57965118224143941</c:v>
                </c:pt>
                <c:pt idx="91" formatCode="General">
                  <c:v>0.55540262394564399</c:v>
                </c:pt>
                <c:pt idx="92" formatCode="General">
                  <c:v>0.22790013695903255</c:v>
                </c:pt>
                <c:pt idx="93" formatCode="General">
                  <c:v>1.2579280563002664</c:v>
                </c:pt>
                <c:pt idx="94" formatCode="General">
                  <c:v>0.56063275625061171</c:v>
                </c:pt>
                <c:pt idx="95" formatCode="General">
                  <c:v>0.56484998990659785</c:v>
                </c:pt>
                <c:pt idx="96" formatCode="General">
                  <c:v>1.7446199804587392E-2</c:v>
                </c:pt>
                <c:pt idx="97" formatCode="General">
                  <c:v>0.30890506057278588</c:v>
                </c:pt>
                <c:pt idx="98" formatCode="General">
                  <c:v>0.28932951623230019</c:v>
                </c:pt>
                <c:pt idx="99" formatCode="General">
                  <c:v>0.60789721508634731</c:v>
                </c:pt>
                <c:pt idx="100" formatCode="General">
                  <c:v>0.40988088735012973</c:v>
                </c:pt>
                <c:pt idx="101" formatCode="General">
                  <c:v>0.43946236910149572</c:v>
                </c:pt>
                <c:pt idx="102" formatCode="General">
                  <c:v>0.54259787305895735</c:v>
                </c:pt>
                <c:pt idx="103" formatCode="General">
                  <c:v>0.47074363478971026</c:v>
                </c:pt>
                <c:pt idx="104" formatCode="General">
                  <c:v>0.59860552882490836</c:v>
                </c:pt>
                <c:pt idx="105" formatCode="General">
                  <c:v>0.39975490073070818</c:v>
                </c:pt>
                <c:pt idx="106" formatCode="General">
                  <c:v>0.77656063652298768</c:v>
                </c:pt>
                <c:pt idx="107" formatCode="General">
                  <c:v>0.99976559679074561</c:v>
                </c:pt>
                <c:pt idx="108" formatCode="General">
                  <c:v>0.77767160920959999</c:v>
                </c:pt>
                <c:pt idx="109" formatCode="General">
                  <c:v>0.30036846488303637</c:v>
                </c:pt>
                <c:pt idx="110" formatCode="General">
                  <c:v>0.33300496305331262</c:v>
                </c:pt>
                <c:pt idx="111" formatCode="General">
                  <c:v>0.47107078027531646</c:v>
                </c:pt>
                <c:pt idx="112" formatCode="General">
                  <c:v>0.19964509397867358</c:v>
                </c:pt>
                <c:pt idx="113" formatCode="General">
                  <c:v>0.74420999828924606</c:v>
                </c:pt>
                <c:pt idx="114" formatCode="General">
                  <c:v>0.59288646370888809</c:v>
                </c:pt>
                <c:pt idx="115" formatCode="General">
                  <c:v>0.65869945518948758</c:v>
                </c:pt>
                <c:pt idx="116" formatCode="General">
                  <c:v>0.28812831195162147</c:v>
                </c:pt>
                <c:pt idx="117" formatCode="General">
                  <c:v>0.37582559444686359</c:v>
                </c:pt>
                <c:pt idx="118" formatCode="General">
                  <c:v>0.64774774793306367</c:v>
                </c:pt>
                <c:pt idx="119" formatCode="General">
                  <c:v>0.33618095836609196</c:v>
                </c:pt>
                <c:pt idx="120" formatCode="General">
                  <c:v>0.36369637762003748</c:v>
                </c:pt>
                <c:pt idx="121" formatCode="General">
                  <c:v>-9.3196708070086842E-3</c:v>
                </c:pt>
                <c:pt idx="122" formatCode="General">
                  <c:v>0.93837437498159471</c:v>
                </c:pt>
                <c:pt idx="123" formatCode="General">
                  <c:v>0.26915545205008495</c:v>
                </c:pt>
                <c:pt idx="124" formatCode="General">
                  <c:v>0.40700350766388116</c:v>
                </c:pt>
                <c:pt idx="125" formatCode="General">
                  <c:v>0.62551393692825052</c:v>
                </c:pt>
                <c:pt idx="126" formatCode="General">
                  <c:v>0.85259444171390497</c:v>
                </c:pt>
                <c:pt idx="127" formatCode="General">
                  <c:v>0.16384273622138701</c:v>
                </c:pt>
                <c:pt idx="128" formatCode="General">
                  <c:v>0.10727931698145809</c:v>
                </c:pt>
                <c:pt idx="129" formatCode="General">
                  <c:v>0.41760326371135004</c:v>
                </c:pt>
                <c:pt idx="130" formatCode="General">
                  <c:v>0.36060126542792026</c:v>
                </c:pt>
                <c:pt idx="131" formatCode="General">
                  <c:v>0.45197262846675179</c:v>
                </c:pt>
                <c:pt idx="132" formatCode="General">
                  <c:v>0.57291592692273996</c:v>
                </c:pt>
                <c:pt idx="133" formatCode="General">
                  <c:v>0.47953424194749639</c:v>
                </c:pt>
                <c:pt idx="134" formatCode="General">
                  <c:v>0.26273070415853961</c:v>
                </c:pt>
                <c:pt idx="135" formatCode="General">
                  <c:v>0.42182550027359011</c:v>
                </c:pt>
                <c:pt idx="136" formatCode="General">
                  <c:v>2.3772091957932604</c:v>
                </c:pt>
                <c:pt idx="137" formatCode="General">
                  <c:v>-0.11727642511724645</c:v>
                </c:pt>
                <c:pt idx="138" formatCode="General">
                  <c:v>0.46003283359954961</c:v>
                </c:pt>
                <c:pt idx="139" formatCode="General">
                  <c:v>0.83128219065599152</c:v>
                </c:pt>
                <c:pt idx="140" formatCode="General">
                  <c:v>0.33933094738254233</c:v>
                </c:pt>
                <c:pt idx="141" formatCode="General">
                  <c:v>0.485198462282312</c:v>
                </c:pt>
                <c:pt idx="142" formatCode="General">
                  <c:v>0.51813885867908049</c:v>
                </c:pt>
                <c:pt idx="143" formatCode="General">
                  <c:v>0.85679106197765398</c:v>
                </c:pt>
                <c:pt idx="144" formatCode="General">
                  <c:v>0.8678881161763885</c:v>
                </c:pt>
                <c:pt idx="145" formatCode="General">
                  <c:v>0.2704915084368964</c:v>
                </c:pt>
                <c:pt idx="146" formatCode="General">
                  <c:v>1.311816862328721</c:v>
                </c:pt>
                <c:pt idx="147" formatCode="General">
                  <c:v>1.8838998819271646E-2</c:v>
                </c:pt>
                <c:pt idx="148" formatCode="General">
                  <c:v>0.78018913957554636</c:v>
                </c:pt>
                <c:pt idx="149" formatCode="General">
                  <c:v>0.47640542801874286</c:v>
                </c:pt>
                <c:pt idx="150" formatCode="General">
                  <c:v>0.66632566496542756</c:v>
                </c:pt>
                <c:pt idx="151" formatCode="General">
                  <c:v>0.49533272453306387</c:v>
                </c:pt>
                <c:pt idx="152" formatCode="General">
                  <c:v>0.28358796290923194</c:v>
                </c:pt>
                <c:pt idx="153" formatCode="General">
                  <c:v>0.54181341326425403</c:v>
                </c:pt>
                <c:pt idx="154" formatCode="General">
                  <c:v>9.0245201400932951E-2</c:v>
                </c:pt>
                <c:pt idx="155" formatCode="General">
                  <c:v>1.8780305837616824</c:v>
                </c:pt>
                <c:pt idx="156" formatCode="General">
                  <c:v>0.39575541637060274</c:v>
                </c:pt>
                <c:pt idx="157" formatCode="General">
                  <c:v>0.71078404268865181</c:v>
                </c:pt>
                <c:pt idx="158" formatCode="General">
                  <c:v>0.50500594253047204</c:v>
                </c:pt>
                <c:pt idx="159" formatCode="General">
                  <c:v>0.40777699979951587</c:v>
                </c:pt>
                <c:pt idx="160" formatCode="General">
                  <c:v>-0.283703308128884</c:v>
                </c:pt>
                <c:pt idx="161" formatCode="General">
                  <c:v>0.43476095951271121</c:v>
                </c:pt>
                <c:pt idx="162" formatCode="General">
                  <c:v>0.35879793462752896</c:v>
                </c:pt>
                <c:pt idx="163" formatCode="General">
                  <c:v>0.13017423655693561</c:v>
                </c:pt>
                <c:pt idx="164" formatCode="General">
                  <c:v>4.6332285158689368E-2</c:v>
                </c:pt>
                <c:pt idx="165" formatCode="General">
                  <c:v>1.2445051935344651</c:v>
                </c:pt>
                <c:pt idx="166" formatCode="General">
                  <c:v>0.76231703007537432</c:v>
                </c:pt>
                <c:pt idx="167" formatCode="General">
                  <c:v>0.19437397775390708</c:v>
                </c:pt>
                <c:pt idx="168" formatCode="General">
                  <c:v>0.9798764966804554</c:v>
                </c:pt>
                <c:pt idx="169" formatCode="General">
                  <c:v>0.15763851689756425</c:v>
                </c:pt>
                <c:pt idx="170" formatCode="General">
                  <c:v>0.71056812125252489</c:v>
                </c:pt>
                <c:pt idx="171" formatCode="General">
                  <c:v>0.23881140946776536</c:v>
                </c:pt>
                <c:pt idx="172" formatCode="General">
                  <c:v>0.38627817639949269</c:v>
                </c:pt>
                <c:pt idx="173" formatCode="General">
                  <c:v>0.43669859644369891</c:v>
                </c:pt>
                <c:pt idx="174" formatCode="General">
                  <c:v>0.55121497315849854</c:v>
                </c:pt>
                <c:pt idx="175" formatCode="General">
                  <c:v>0.64946816097826299</c:v>
                </c:pt>
                <c:pt idx="176" formatCode="General">
                  <c:v>3.8518630054682368E-2</c:v>
                </c:pt>
                <c:pt idx="177" formatCode="General">
                  <c:v>-0.1315484664462272</c:v>
                </c:pt>
                <c:pt idx="178" formatCode="General">
                  <c:v>1.7769796213915776</c:v>
                </c:pt>
                <c:pt idx="179" formatCode="General">
                  <c:v>0.56560922614744846</c:v>
                </c:pt>
                <c:pt idx="180" formatCode="General">
                  <c:v>1.4994795571932729E-2</c:v>
                </c:pt>
                <c:pt idx="181" formatCode="General">
                  <c:v>0.55564974576614468</c:v>
                </c:pt>
                <c:pt idx="182" formatCode="General">
                  <c:v>0.73102235080118649</c:v>
                </c:pt>
                <c:pt idx="183" formatCode="General">
                  <c:v>0.63870993913030194</c:v>
                </c:pt>
                <c:pt idx="184" formatCode="General">
                  <c:v>0.28796447015822912</c:v>
                </c:pt>
                <c:pt idx="185" formatCode="General">
                  <c:v>0.14399183355471346</c:v>
                </c:pt>
                <c:pt idx="186" formatCode="General">
                  <c:v>0.43531097285443954</c:v>
                </c:pt>
                <c:pt idx="187" formatCode="General">
                  <c:v>0.85130305555845176</c:v>
                </c:pt>
                <c:pt idx="188" formatCode="General">
                  <c:v>0.42030627384083064</c:v>
                </c:pt>
                <c:pt idx="189" formatCode="General">
                  <c:v>0.51736002612060572</c:v>
                </c:pt>
                <c:pt idx="190" formatCode="General">
                  <c:v>0.35075457562295187</c:v>
                </c:pt>
                <c:pt idx="191" formatCode="General">
                  <c:v>0.89668469717954702</c:v>
                </c:pt>
                <c:pt idx="192" formatCode="General">
                  <c:v>7.6652663646220809E-2</c:v>
                </c:pt>
                <c:pt idx="193" formatCode="General">
                  <c:v>0.73456892852678823</c:v>
                </c:pt>
                <c:pt idx="194" formatCode="General">
                  <c:v>0.38249757131553874</c:v>
                </c:pt>
                <c:pt idx="195" formatCode="General">
                  <c:v>-7.6630871357777686E-2</c:v>
                </c:pt>
                <c:pt idx="196" formatCode="General">
                  <c:v>0.86339628255204004</c:v>
                </c:pt>
                <c:pt idx="197" formatCode="General">
                  <c:v>0.44230006607119243</c:v>
                </c:pt>
                <c:pt idx="198" formatCode="General">
                  <c:v>0.19771209077438556</c:v>
                </c:pt>
                <c:pt idx="199" formatCode="General">
                  <c:v>0.75275225165698278</c:v>
                </c:pt>
                <c:pt idx="200" formatCode="General">
                  <c:v>0.33927343117560471</c:v>
                </c:pt>
                <c:pt idx="201" formatCode="General">
                  <c:v>0.3296287329356733</c:v>
                </c:pt>
                <c:pt idx="202" formatCode="General">
                  <c:v>0.65528548356575578</c:v>
                </c:pt>
                <c:pt idx="203" formatCode="General">
                  <c:v>0.95379164436860719</c:v>
                </c:pt>
                <c:pt idx="204" formatCode="General">
                  <c:v>0.37796121510372394</c:v>
                </c:pt>
                <c:pt idx="205" formatCode="General">
                  <c:v>-4.736533301020307E-2</c:v>
                </c:pt>
                <c:pt idx="206" formatCode="General">
                  <c:v>0.67806518023528173</c:v>
                </c:pt>
                <c:pt idx="207" formatCode="General">
                  <c:v>0.49436071202453835</c:v>
                </c:pt>
                <c:pt idx="208" formatCode="General">
                  <c:v>0.92108977155099736</c:v>
                </c:pt>
                <c:pt idx="209" formatCode="General">
                  <c:v>0.94124513174627134</c:v>
                </c:pt>
                <c:pt idx="210" formatCode="General">
                  <c:v>0.44746319519384414</c:v>
                </c:pt>
                <c:pt idx="211" formatCode="General">
                  <c:v>0.5969284694944802</c:v>
                </c:pt>
                <c:pt idx="212" formatCode="General">
                  <c:v>0.20802973983580331</c:v>
                </c:pt>
                <c:pt idx="213" formatCode="General">
                  <c:v>0.68789545212981418</c:v>
                </c:pt>
                <c:pt idx="214" formatCode="General">
                  <c:v>0.69500782631209423</c:v>
                </c:pt>
                <c:pt idx="215" formatCode="General">
                  <c:v>0.23592166505205436</c:v>
                </c:pt>
                <c:pt idx="216" formatCode="General">
                  <c:v>0.43178756845022936</c:v>
                </c:pt>
                <c:pt idx="217" formatCode="General">
                  <c:v>5.8482793586936088E-2</c:v>
                </c:pt>
                <c:pt idx="218" formatCode="General">
                  <c:v>0.56640057867293048</c:v>
                </c:pt>
                <c:pt idx="219" formatCode="General">
                  <c:v>0.23818700090482459</c:v>
                </c:pt>
                <c:pt idx="220" formatCode="General">
                  <c:v>0.34739860458928007</c:v>
                </c:pt>
                <c:pt idx="221" formatCode="General">
                  <c:v>0.48979705281762653</c:v>
                </c:pt>
                <c:pt idx="222" formatCode="General">
                  <c:v>1.0086594401168794</c:v>
                </c:pt>
                <c:pt idx="223" formatCode="General">
                  <c:v>0.23704540002969199</c:v>
                </c:pt>
                <c:pt idx="224" formatCode="General">
                  <c:v>0.76068491501744806</c:v>
                </c:pt>
                <c:pt idx="225" formatCode="General">
                  <c:v>-5.6515283024162644E-2</c:v>
                </c:pt>
                <c:pt idx="226" formatCode="General">
                  <c:v>0.31202617022716739</c:v>
                </c:pt>
                <c:pt idx="227" formatCode="General">
                  <c:v>1.1087904752531312</c:v>
                </c:pt>
                <c:pt idx="228" formatCode="General">
                  <c:v>0.24472677206739535</c:v>
                </c:pt>
                <c:pt idx="229" formatCode="General">
                  <c:v>0.20372564351797795</c:v>
                </c:pt>
                <c:pt idx="230" formatCode="General">
                  <c:v>0.33070234992139058</c:v>
                </c:pt>
                <c:pt idx="231" formatCode="General">
                  <c:v>0.35818371749107492</c:v>
                </c:pt>
                <c:pt idx="232" formatCode="General">
                  <c:v>0.81166974670861736</c:v>
                </c:pt>
                <c:pt idx="233" formatCode="General">
                  <c:v>0.67561185205352225</c:v>
                </c:pt>
                <c:pt idx="234" formatCode="General">
                  <c:v>0.91505832876813997</c:v>
                </c:pt>
                <c:pt idx="235" formatCode="General">
                  <c:v>0.48329191213126832</c:v>
                </c:pt>
                <c:pt idx="236" formatCode="General">
                  <c:v>0.26433498591191473</c:v>
                </c:pt>
                <c:pt idx="237" formatCode="General">
                  <c:v>9.7327678090141978E-2</c:v>
                </c:pt>
                <c:pt idx="238" formatCode="General">
                  <c:v>0.63587565193751328</c:v>
                </c:pt>
                <c:pt idx="239" formatCode="General">
                  <c:v>0.35092485941352736</c:v>
                </c:pt>
                <c:pt idx="240" formatCode="General">
                  <c:v>0.88819224501618332</c:v>
                </c:pt>
                <c:pt idx="241" formatCode="General">
                  <c:v>0.86230145198769237</c:v>
                </c:pt>
                <c:pt idx="242" formatCode="General">
                  <c:v>8.7853888883649423E-2</c:v>
                </c:pt>
                <c:pt idx="243" formatCode="General">
                  <c:v>0.72384088509616173</c:v>
                </c:pt>
                <c:pt idx="244" formatCode="General">
                  <c:v>0.48421555815801931</c:v>
                </c:pt>
                <c:pt idx="245" formatCode="General">
                  <c:v>1.0382524661421635</c:v>
                </c:pt>
                <c:pt idx="246" formatCode="General">
                  <c:v>0.22815063005186287</c:v>
                </c:pt>
                <c:pt idx="247" formatCode="General">
                  <c:v>0.77824080720949018</c:v>
                </c:pt>
                <c:pt idx="248" formatCode="General">
                  <c:v>0.29571497635429966</c:v>
                </c:pt>
                <c:pt idx="249" formatCode="General">
                  <c:v>0.20841050460372612</c:v>
                </c:pt>
                <c:pt idx="250" formatCode="General">
                  <c:v>0.36757969161834136</c:v>
                </c:pt>
                <c:pt idx="251" formatCode="General">
                  <c:v>0.63184296516782223</c:v>
                </c:pt>
                <c:pt idx="252" formatCode="General">
                  <c:v>0.5915185307435179</c:v>
                </c:pt>
                <c:pt idx="253" formatCode="General">
                  <c:v>3.7863518388812079E-2</c:v>
                </c:pt>
                <c:pt idx="254" formatCode="General">
                  <c:v>0.23910778628821738</c:v>
                </c:pt>
                <c:pt idx="255" formatCode="General">
                  <c:v>0.49907101891681771</c:v>
                </c:pt>
                <c:pt idx="256" formatCode="General">
                  <c:v>0.38673147856511636</c:v>
                </c:pt>
                <c:pt idx="257" formatCode="General">
                  <c:v>0.24141058426116757</c:v>
                </c:pt>
                <c:pt idx="258" formatCode="General">
                  <c:v>0.4231369222951975</c:v>
                </c:pt>
                <c:pt idx="259" formatCode="General">
                  <c:v>0.24928042543273543</c:v>
                </c:pt>
                <c:pt idx="260" formatCode="General">
                  <c:v>0.64857167810543603</c:v>
                </c:pt>
                <c:pt idx="261" formatCode="General">
                  <c:v>0.50911619329720592</c:v>
                </c:pt>
                <c:pt idx="262" formatCode="General">
                  <c:v>0.62635425185261928</c:v>
                </c:pt>
                <c:pt idx="263" formatCode="General">
                  <c:v>0.33841082648480914</c:v>
                </c:pt>
                <c:pt idx="264" formatCode="General">
                  <c:v>1.0945328043192739</c:v>
                </c:pt>
                <c:pt idx="265" formatCode="General">
                  <c:v>0.30951737845005667</c:v>
                </c:pt>
                <c:pt idx="266" formatCode="General">
                  <c:v>0.89351675891816484</c:v>
                </c:pt>
                <c:pt idx="267" formatCode="General">
                  <c:v>0.16664935457553143</c:v>
                </c:pt>
                <c:pt idx="268" formatCode="General">
                  <c:v>1.0049179506930948</c:v>
                </c:pt>
                <c:pt idx="269" formatCode="General">
                  <c:v>0.27450657855499561</c:v>
                </c:pt>
                <c:pt idx="270" formatCode="General">
                  <c:v>0.59894014880685698</c:v>
                </c:pt>
                <c:pt idx="271" formatCode="General">
                  <c:v>0.43538964190796603</c:v>
                </c:pt>
                <c:pt idx="272" formatCode="General">
                  <c:v>0.24527053454439041</c:v>
                </c:pt>
                <c:pt idx="273" formatCode="General">
                  <c:v>0.59990743539575864</c:v>
                </c:pt>
                <c:pt idx="274" formatCode="General">
                  <c:v>0.66536299979345914</c:v>
                </c:pt>
                <c:pt idx="275" formatCode="General">
                  <c:v>-4.1968333348455955E-2</c:v>
                </c:pt>
                <c:pt idx="276" formatCode="General">
                  <c:v>0.9367686866955085</c:v>
                </c:pt>
                <c:pt idx="277" formatCode="General">
                  <c:v>0.38242899471467662</c:v>
                </c:pt>
                <c:pt idx="278" formatCode="General">
                  <c:v>0.75427684906914183</c:v>
                </c:pt>
                <c:pt idx="279" formatCode="General">
                  <c:v>0.26495885725478252</c:v>
                </c:pt>
                <c:pt idx="280" formatCode="General">
                  <c:v>0.923813972705256</c:v>
                </c:pt>
                <c:pt idx="281" formatCode="General">
                  <c:v>3.6442577633241324E-2</c:v>
                </c:pt>
                <c:pt idx="282" formatCode="General">
                  <c:v>0.40254562445200492</c:v>
                </c:pt>
                <c:pt idx="283" formatCode="General">
                  <c:v>0.39516101409095228</c:v>
                </c:pt>
                <c:pt idx="284" formatCode="General">
                  <c:v>1.2007805871227413</c:v>
                </c:pt>
                <c:pt idx="285" formatCode="General">
                  <c:v>0.23220772314383753</c:v>
                </c:pt>
                <c:pt idx="286" formatCode="General">
                  <c:v>1.0490289105080581</c:v>
                </c:pt>
                <c:pt idx="287" formatCode="General">
                  <c:v>0.49402462234236366</c:v>
                </c:pt>
                <c:pt idx="288" formatCode="General">
                  <c:v>0.74556609434347787</c:v>
                </c:pt>
                <c:pt idx="289" formatCode="General">
                  <c:v>0.55754206117907945</c:v>
                </c:pt>
                <c:pt idx="290" formatCode="General">
                  <c:v>0.45605022872033607</c:v>
                </c:pt>
                <c:pt idx="291" formatCode="General">
                  <c:v>0.51841201915625457</c:v>
                </c:pt>
                <c:pt idx="292" formatCode="General">
                  <c:v>0.47587158418866604</c:v>
                </c:pt>
                <c:pt idx="293" formatCode="General">
                  <c:v>0.58447780756703305</c:v>
                </c:pt>
                <c:pt idx="294" formatCode="General">
                  <c:v>0.51514483607011741</c:v>
                </c:pt>
                <c:pt idx="295" formatCode="General">
                  <c:v>0.28037120263422732</c:v>
                </c:pt>
                <c:pt idx="296" formatCode="General">
                  <c:v>0.70021240136734408</c:v>
                </c:pt>
                <c:pt idx="297" formatCode="General">
                  <c:v>0.54563941620295409</c:v>
                </c:pt>
                <c:pt idx="298" formatCode="General">
                  <c:v>0.25158942432979536</c:v>
                </c:pt>
                <c:pt idx="299" formatCode="General">
                  <c:v>9.3131584800800749E-2</c:v>
                </c:pt>
                <c:pt idx="300" formatCode="General">
                  <c:v>0.49348801555569466</c:v>
                </c:pt>
                <c:pt idx="301" formatCode="General">
                  <c:v>0.17278176716574944</c:v>
                </c:pt>
                <c:pt idx="302" formatCode="General">
                  <c:v>0.7749433767873215</c:v>
                </c:pt>
                <c:pt idx="303" formatCode="General">
                  <c:v>0.48497118761560076</c:v>
                </c:pt>
                <c:pt idx="304" formatCode="General">
                  <c:v>0.89277929124991318</c:v>
                </c:pt>
                <c:pt idx="305" formatCode="General">
                  <c:v>1.0578568027935353</c:v>
                </c:pt>
                <c:pt idx="306" formatCode="General">
                  <c:v>0.19278500598078141</c:v>
                </c:pt>
                <c:pt idx="307" formatCode="General">
                  <c:v>0.37653101284385238</c:v>
                </c:pt>
                <c:pt idx="308" formatCode="General">
                  <c:v>0.3411528900024996</c:v>
                </c:pt>
                <c:pt idx="309" formatCode="General">
                  <c:v>0.39217331343433215</c:v>
                </c:pt>
                <c:pt idx="310" formatCode="General">
                  <c:v>0.98577265950217696</c:v>
                </c:pt>
                <c:pt idx="311" formatCode="General">
                  <c:v>0.80337519616365449</c:v>
                </c:pt>
                <c:pt idx="312" formatCode="General">
                  <c:v>0.51825884740516082</c:v>
                </c:pt>
                <c:pt idx="313" formatCode="General">
                  <c:v>0.61331074092489568</c:v>
                </c:pt>
                <c:pt idx="314" formatCode="General">
                  <c:v>0.3933281209707653</c:v>
                </c:pt>
                <c:pt idx="315" formatCode="General">
                  <c:v>1.1416089341315183</c:v>
                </c:pt>
                <c:pt idx="316" formatCode="General">
                  <c:v>0.38529237351127987</c:v>
                </c:pt>
                <c:pt idx="317" formatCode="General">
                  <c:v>0.86369153553340694</c:v>
                </c:pt>
                <c:pt idx="318" formatCode="General">
                  <c:v>0.96681231172854654</c:v>
                </c:pt>
                <c:pt idx="319" formatCode="General">
                  <c:v>-0.44167280481849325</c:v>
                </c:pt>
                <c:pt idx="320" formatCode="General">
                  <c:v>0.61410859464370926</c:v>
                </c:pt>
                <c:pt idx="321" formatCode="General">
                  <c:v>0.33794247702298141</c:v>
                </c:pt>
                <c:pt idx="322" formatCode="General">
                  <c:v>0.2533059075709434</c:v>
                </c:pt>
                <c:pt idx="323" formatCode="General">
                  <c:v>0.36643706797218267</c:v>
                </c:pt>
                <c:pt idx="324" formatCode="General">
                  <c:v>0.57029212081781566</c:v>
                </c:pt>
                <c:pt idx="325" formatCode="General">
                  <c:v>0.99791183024849794</c:v>
                </c:pt>
                <c:pt idx="326" formatCode="General">
                  <c:v>0.59830918105134756</c:v>
                </c:pt>
                <c:pt idx="327" formatCode="General">
                  <c:v>0.62769419450223585</c:v>
                </c:pt>
                <c:pt idx="328" formatCode="General">
                  <c:v>0.72277021646622619</c:v>
                </c:pt>
                <c:pt idx="329" formatCode="General">
                  <c:v>0.74491371642622428</c:v>
                </c:pt>
                <c:pt idx="330" formatCode="General">
                  <c:v>0.58491229758093999</c:v>
                </c:pt>
                <c:pt idx="331" formatCode="General">
                  <c:v>0.85415398126184849</c:v>
                </c:pt>
                <c:pt idx="332" formatCode="General">
                  <c:v>0.17236532696977758</c:v>
                </c:pt>
                <c:pt idx="333" formatCode="General">
                  <c:v>1.4407397038980525</c:v>
                </c:pt>
                <c:pt idx="334" formatCode="General">
                  <c:v>0.4816707702567451</c:v>
                </c:pt>
                <c:pt idx="335" formatCode="General">
                  <c:v>0.73740739843691849</c:v>
                </c:pt>
                <c:pt idx="336" formatCode="General">
                  <c:v>0.29194755699280084</c:v>
                </c:pt>
                <c:pt idx="337" formatCode="General">
                  <c:v>0.85064860494388483</c:v>
                </c:pt>
                <c:pt idx="338" formatCode="General">
                  <c:v>0.17937747357244116</c:v>
                </c:pt>
                <c:pt idx="339" formatCode="General">
                  <c:v>0.66989198310299725</c:v>
                </c:pt>
                <c:pt idx="340" formatCode="General">
                  <c:v>0.51493445465681353</c:v>
                </c:pt>
                <c:pt idx="341" formatCode="General">
                  <c:v>0.63670879076133879</c:v>
                </c:pt>
                <c:pt idx="342" formatCode="General">
                  <c:v>0.33449791185809397</c:v>
                </c:pt>
                <c:pt idx="343" formatCode="General">
                  <c:v>0.46855418613690869</c:v>
                </c:pt>
                <c:pt idx="344" formatCode="General">
                  <c:v>0.52024359037437529</c:v>
                </c:pt>
                <c:pt idx="345" formatCode="General">
                  <c:v>0.39971167716645795</c:v>
                </c:pt>
                <c:pt idx="346" formatCode="General">
                  <c:v>0.8291217236984586</c:v>
                </c:pt>
                <c:pt idx="347" formatCode="General">
                  <c:v>0.29389297643228551</c:v>
                </c:pt>
                <c:pt idx="348" formatCode="General">
                  <c:v>0.61705113861817806</c:v>
                </c:pt>
                <c:pt idx="349" formatCode="General">
                  <c:v>0.40534873463822019</c:v>
                </c:pt>
                <c:pt idx="350" formatCode="General">
                  <c:v>0.49577298252651114</c:v>
                </c:pt>
                <c:pt idx="351" formatCode="General">
                  <c:v>-2.1928770902200467E-2</c:v>
                </c:pt>
                <c:pt idx="352" formatCode="General">
                  <c:v>0.12870731276272918</c:v>
                </c:pt>
                <c:pt idx="353" formatCode="General">
                  <c:v>0.50540702100704049</c:v>
                </c:pt>
                <c:pt idx="354" formatCode="General">
                  <c:v>0.489881623884452</c:v>
                </c:pt>
                <c:pt idx="355" formatCode="General">
                  <c:v>0.35486828987771069</c:v>
                </c:pt>
                <c:pt idx="356" formatCode="General">
                  <c:v>1.1425653188997567</c:v>
                </c:pt>
                <c:pt idx="357" formatCode="General">
                  <c:v>0.87374742640604741</c:v>
                </c:pt>
                <c:pt idx="358" formatCode="General">
                  <c:v>0.79564126297973492</c:v>
                </c:pt>
                <c:pt idx="359" formatCode="General">
                  <c:v>0.43576372755094117</c:v>
                </c:pt>
                <c:pt idx="360" formatCode="General">
                  <c:v>0.71180039816094598</c:v>
                </c:pt>
                <c:pt idx="361" formatCode="General">
                  <c:v>0.37995850857868807</c:v>
                </c:pt>
                <c:pt idx="362" formatCode="General">
                  <c:v>0.28592972830306418</c:v>
                </c:pt>
                <c:pt idx="363" formatCode="General">
                  <c:v>1.0794566000845855</c:v>
                </c:pt>
                <c:pt idx="364" formatCode="General">
                  <c:v>0.33784764752761987</c:v>
                </c:pt>
                <c:pt idx="365" formatCode="General">
                  <c:v>-5.3139761171481226E-3</c:v>
                </c:pt>
                <c:pt idx="366" formatCode="General">
                  <c:v>0.36871610113195585</c:v>
                </c:pt>
                <c:pt idx="367" formatCode="General">
                  <c:v>0.37670049089013513</c:v>
                </c:pt>
                <c:pt idx="368" formatCode="General">
                  <c:v>0.40519147369197628</c:v>
                </c:pt>
                <c:pt idx="369" formatCode="General">
                  <c:v>0.8246194708244946</c:v>
                </c:pt>
                <c:pt idx="370" formatCode="General">
                  <c:v>0.29621455980919242</c:v>
                </c:pt>
                <c:pt idx="371" formatCode="General">
                  <c:v>0.86131969606024927</c:v>
                </c:pt>
                <c:pt idx="372" formatCode="General">
                  <c:v>0.6811461450261902</c:v>
                </c:pt>
                <c:pt idx="373" formatCode="General">
                  <c:v>0.49316766377319343</c:v>
                </c:pt>
                <c:pt idx="374" formatCode="General">
                  <c:v>0.49310032773802293</c:v>
                </c:pt>
                <c:pt idx="375" formatCode="General">
                  <c:v>1.0183664078361043</c:v>
                </c:pt>
                <c:pt idx="376" formatCode="General">
                  <c:v>0.13215118347763333</c:v>
                </c:pt>
                <c:pt idx="377" formatCode="General">
                  <c:v>0.23456712416959902</c:v>
                </c:pt>
                <c:pt idx="378" formatCode="General">
                  <c:v>0.52634072153832889</c:v>
                </c:pt>
                <c:pt idx="379" formatCode="General">
                  <c:v>-0.22325405957227573</c:v>
                </c:pt>
                <c:pt idx="380" formatCode="General">
                  <c:v>0.61213612714522037</c:v>
                </c:pt>
                <c:pt idx="381" formatCode="General">
                  <c:v>0.63564341122784573</c:v>
                </c:pt>
                <c:pt idx="382" formatCode="General">
                  <c:v>0.494686928400774</c:v>
                </c:pt>
                <c:pt idx="383" formatCode="General">
                  <c:v>0.7694615793671723</c:v>
                </c:pt>
                <c:pt idx="384" formatCode="General">
                  <c:v>0.66059646855390231</c:v>
                </c:pt>
                <c:pt idx="385" formatCode="General">
                  <c:v>0.49046218773752892</c:v>
                </c:pt>
                <c:pt idx="386" formatCode="General">
                  <c:v>0.23012179389599385</c:v>
                </c:pt>
                <c:pt idx="387" formatCode="General">
                  <c:v>0.73024821283416719</c:v>
                </c:pt>
                <c:pt idx="388" formatCode="General">
                  <c:v>0.3329633258149165</c:v>
                </c:pt>
                <c:pt idx="389" formatCode="General">
                  <c:v>0.25327641880530072</c:v>
                </c:pt>
                <c:pt idx="390" formatCode="General">
                  <c:v>0.1452475839217906</c:v>
                </c:pt>
                <c:pt idx="391" formatCode="General">
                  <c:v>0.24481145205817179</c:v>
                </c:pt>
                <c:pt idx="392" formatCode="General">
                  <c:v>0.28510029153510907</c:v>
                </c:pt>
                <c:pt idx="393" formatCode="General">
                  <c:v>0.85922543785335748</c:v>
                </c:pt>
                <c:pt idx="394" formatCode="General">
                  <c:v>0.73000299237161248</c:v>
                </c:pt>
                <c:pt idx="395" formatCode="General">
                  <c:v>0.97152411280011863</c:v>
                </c:pt>
                <c:pt idx="396" formatCode="General">
                  <c:v>0.83003231221721541</c:v>
                </c:pt>
                <c:pt idx="397" formatCode="General">
                  <c:v>1.1899792697654501</c:v>
                </c:pt>
                <c:pt idx="398" formatCode="General">
                  <c:v>0.18167529319646736</c:v>
                </c:pt>
                <c:pt idx="399" formatCode="General">
                  <c:v>0.42889114018480134</c:v>
                </c:pt>
                <c:pt idx="400" formatCode="General">
                  <c:v>1.1918580665393124</c:v>
                </c:pt>
                <c:pt idx="401" formatCode="General">
                  <c:v>0.22031751932013166</c:v>
                </c:pt>
                <c:pt idx="402" formatCode="General">
                  <c:v>0.54502979833456233</c:v>
                </c:pt>
                <c:pt idx="403" formatCode="General">
                  <c:v>0.54280108602595867</c:v>
                </c:pt>
                <c:pt idx="404" formatCode="General">
                  <c:v>-0.21429381983402584</c:v>
                </c:pt>
                <c:pt idx="405" formatCode="General">
                  <c:v>0.47775114244845573</c:v>
                </c:pt>
                <c:pt idx="406" formatCode="General">
                  <c:v>0.44022290446739087</c:v>
                </c:pt>
                <c:pt idx="407" formatCode="General">
                  <c:v>0.4827480201965948</c:v>
                </c:pt>
                <c:pt idx="408" formatCode="General">
                  <c:v>0.23026775304751834</c:v>
                </c:pt>
                <c:pt idx="409" formatCode="General">
                  <c:v>0.67518347535601597</c:v>
                </c:pt>
                <c:pt idx="410" formatCode="General">
                  <c:v>0.27383829822680239</c:v>
                </c:pt>
                <c:pt idx="411" formatCode="General">
                  <c:v>0.72096549071337845</c:v>
                </c:pt>
                <c:pt idx="412" formatCode="General">
                  <c:v>1.0182237630742565</c:v>
                </c:pt>
                <c:pt idx="413" formatCode="General">
                  <c:v>0.43229580425474423</c:v>
                </c:pt>
                <c:pt idx="414" formatCode="General">
                  <c:v>0.96896561934868863</c:v>
                </c:pt>
                <c:pt idx="415" formatCode="General">
                  <c:v>0.48806444711678965</c:v>
                </c:pt>
                <c:pt idx="416" formatCode="General">
                  <c:v>0.69968867659060474</c:v>
                </c:pt>
                <c:pt idx="417" formatCode="General">
                  <c:v>0.35733671454729787</c:v>
                </c:pt>
                <c:pt idx="418" formatCode="General">
                  <c:v>8.351101948441908E-2</c:v>
                </c:pt>
                <c:pt idx="419" formatCode="General">
                  <c:v>0.39781952914566521</c:v>
                </c:pt>
                <c:pt idx="420" formatCode="General">
                  <c:v>0.92617179528626969</c:v>
                </c:pt>
                <c:pt idx="421" formatCode="General">
                  <c:v>0.63440082634528516</c:v>
                </c:pt>
                <c:pt idx="422" formatCode="General">
                  <c:v>0.99500803902180446</c:v>
                </c:pt>
                <c:pt idx="423" formatCode="General">
                  <c:v>0.2821562242011495</c:v>
                </c:pt>
                <c:pt idx="424" formatCode="General">
                  <c:v>0.62724481756199868</c:v>
                </c:pt>
                <c:pt idx="425" formatCode="General">
                  <c:v>7.5167152576095075E-2</c:v>
                </c:pt>
                <c:pt idx="426" formatCode="General">
                  <c:v>0.91383531096548298</c:v>
                </c:pt>
                <c:pt idx="427" formatCode="General">
                  <c:v>9.0444118804391849E-2</c:v>
                </c:pt>
                <c:pt idx="428" formatCode="General">
                  <c:v>0.55484068089115679</c:v>
                </c:pt>
                <c:pt idx="429" formatCode="General">
                  <c:v>1.2763504465121722</c:v>
                </c:pt>
                <c:pt idx="430" formatCode="General">
                  <c:v>0.56317767676117447</c:v>
                </c:pt>
                <c:pt idx="431" formatCode="General">
                  <c:v>0.71996709318046281</c:v>
                </c:pt>
                <c:pt idx="432" formatCode="General">
                  <c:v>1.0053039570865119</c:v>
                </c:pt>
                <c:pt idx="433" formatCode="General">
                  <c:v>0.44861308900672037</c:v>
                </c:pt>
                <c:pt idx="434" formatCode="General">
                  <c:v>0.43916559773705877</c:v>
                </c:pt>
                <c:pt idx="435" formatCode="General">
                  <c:v>0.7380856122249404</c:v>
                </c:pt>
                <c:pt idx="436" formatCode="General">
                  <c:v>0.34779560396894027</c:v>
                </c:pt>
                <c:pt idx="437" formatCode="General">
                  <c:v>0.67907667184995568</c:v>
                </c:pt>
                <c:pt idx="438" formatCode="General">
                  <c:v>0.52439023460897549</c:v>
                </c:pt>
                <c:pt idx="439" formatCode="General">
                  <c:v>0.54957227356115612</c:v>
                </c:pt>
                <c:pt idx="440" formatCode="General">
                  <c:v>0.56791974424913971</c:v>
                </c:pt>
                <c:pt idx="441" formatCode="General">
                  <c:v>0.51348337155695334</c:v>
                </c:pt>
                <c:pt idx="442" formatCode="General">
                  <c:v>0.35298193631831098</c:v>
                </c:pt>
                <c:pt idx="443" formatCode="General">
                  <c:v>0.4011441918223787</c:v>
                </c:pt>
                <c:pt idx="444" formatCode="General">
                  <c:v>0.93301479081217131</c:v>
                </c:pt>
                <c:pt idx="445" formatCode="General">
                  <c:v>0.37302986121206017</c:v>
                </c:pt>
                <c:pt idx="446" formatCode="General">
                  <c:v>0.50248758993871556</c:v>
                </c:pt>
                <c:pt idx="447" formatCode="General">
                  <c:v>0.65716701550427425</c:v>
                </c:pt>
                <c:pt idx="448" formatCode="General">
                  <c:v>0.70260984833837392</c:v>
                </c:pt>
                <c:pt idx="449" formatCode="General">
                  <c:v>0.42851238105859979</c:v>
                </c:pt>
                <c:pt idx="450" formatCode="General">
                  <c:v>0.40563252698893826</c:v>
                </c:pt>
                <c:pt idx="451" formatCode="General">
                  <c:v>0.34236985509548701</c:v>
                </c:pt>
                <c:pt idx="452" formatCode="General">
                  <c:v>1.4004240855925172</c:v>
                </c:pt>
                <c:pt idx="453" formatCode="General">
                  <c:v>0.63641339673523345</c:v>
                </c:pt>
                <c:pt idx="454" formatCode="General">
                  <c:v>0.54712447482479942</c:v>
                </c:pt>
                <c:pt idx="455" formatCode="General">
                  <c:v>1.6549686430183508E-2</c:v>
                </c:pt>
                <c:pt idx="456" formatCode="General">
                  <c:v>0.21730246246830576</c:v>
                </c:pt>
                <c:pt idx="457" formatCode="General">
                  <c:v>0.44253929350204801</c:v>
                </c:pt>
                <c:pt idx="458" formatCode="General">
                  <c:v>0.39431175518612593</c:v>
                </c:pt>
                <c:pt idx="459" formatCode="General">
                  <c:v>1.2100136753429496</c:v>
                </c:pt>
                <c:pt idx="460" formatCode="General">
                  <c:v>0.28785284237970388</c:v>
                </c:pt>
                <c:pt idx="461" formatCode="General">
                  <c:v>0.33801496710693457</c:v>
                </c:pt>
                <c:pt idx="462" formatCode="General">
                  <c:v>0.72353555060346719</c:v>
                </c:pt>
                <c:pt idx="463" formatCode="General">
                  <c:v>0.78306726819700134</c:v>
                </c:pt>
                <c:pt idx="464" formatCode="General">
                  <c:v>0.34425958135770163</c:v>
                </c:pt>
                <c:pt idx="465" formatCode="General">
                  <c:v>0.36795926659215805</c:v>
                </c:pt>
                <c:pt idx="466" formatCode="General">
                  <c:v>0.22593002256129535</c:v>
                </c:pt>
                <c:pt idx="467" formatCode="General">
                  <c:v>0.35831999494664213</c:v>
                </c:pt>
                <c:pt idx="468" formatCode="General">
                  <c:v>0.47836240362704452</c:v>
                </c:pt>
                <c:pt idx="469" formatCode="General">
                  <c:v>0.7073912008590848</c:v>
                </c:pt>
                <c:pt idx="470" formatCode="General">
                  <c:v>1.4112029195782569</c:v>
                </c:pt>
                <c:pt idx="471" formatCode="General">
                  <c:v>1.1067591060266526</c:v>
                </c:pt>
                <c:pt idx="472" formatCode="General">
                  <c:v>0.5588777401297873</c:v>
                </c:pt>
                <c:pt idx="473" formatCode="General">
                  <c:v>0.26653052125539589</c:v>
                </c:pt>
                <c:pt idx="474" formatCode="General">
                  <c:v>0.58132534610720654</c:v>
                </c:pt>
                <c:pt idx="475" formatCode="General">
                  <c:v>0.46986783875815896</c:v>
                </c:pt>
                <c:pt idx="476" formatCode="General">
                  <c:v>0.80539230447866539</c:v>
                </c:pt>
                <c:pt idx="477" formatCode="General">
                  <c:v>0.33236698856534819</c:v>
                </c:pt>
                <c:pt idx="478" formatCode="General">
                  <c:v>0.70764922619831705</c:v>
                </c:pt>
                <c:pt idx="479" formatCode="General">
                  <c:v>0.55109987363441892</c:v>
                </c:pt>
                <c:pt idx="480" formatCode="General">
                  <c:v>0.18105469476935321</c:v>
                </c:pt>
                <c:pt idx="481" formatCode="General">
                  <c:v>1.3422237520121052</c:v>
                </c:pt>
                <c:pt idx="482" formatCode="General">
                  <c:v>0.38960300114527358</c:v>
                </c:pt>
                <c:pt idx="483" formatCode="General">
                  <c:v>0.52964423129987159</c:v>
                </c:pt>
                <c:pt idx="484" formatCode="General">
                  <c:v>0.11687642912071516</c:v>
                </c:pt>
                <c:pt idx="485" formatCode="General">
                  <c:v>0.84839955900333508</c:v>
                </c:pt>
                <c:pt idx="486" formatCode="General">
                  <c:v>0.28019178540045586</c:v>
                </c:pt>
                <c:pt idx="487" formatCode="General">
                  <c:v>0.92169131203476506</c:v>
                </c:pt>
                <c:pt idx="488" formatCode="General">
                  <c:v>0.31501766563303391</c:v>
                </c:pt>
                <c:pt idx="489" formatCode="General">
                  <c:v>0.57968080571811642</c:v>
                </c:pt>
                <c:pt idx="490" formatCode="General">
                  <c:v>0.42970382715566935</c:v>
                </c:pt>
                <c:pt idx="491" formatCode="General">
                  <c:v>0.58146446051017242</c:v>
                </c:pt>
                <c:pt idx="492" formatCode="General">
                  <c:v>-3.755148985182688E-2</c:v>
                </c:pt>
                <c:pt idx="493" formatCode="General">
                  <c:v>0.53692153243742191</c:v>
                </c:pt>
                <c:pt idx="494" formatCode="General">
                  <c:v>0.9300574464627609</c:v>
                </c:pt>
                <c:pt idx="495" formatCode="General">
                  <c:v>0.42258514021914917</c:v>
                </c:pt>
                <c:pt idx="496" formatCode="General">
                  <c:v>0.94320567173923486</c:v>
                </c:pt>
                <c:pt idx="497" formatCode="General">
                  <c:v>2.1251139214228054E-2</c:v>
                </c:pt>
                <c:pt idx="498" formatCode="General">
                  <c:v>0.50219836748189217</c:v>
                </c:pt>
                <c:pt idx="499" formatCode="General">
                  <c:v>0.5237150462814788</c:v>
                </c:pt>
                <c:pt idx="500" formatCode="General">
                  <c:v>0.8846389068609195</c:v>
                </c:pt>
                <c:pt idx="501" formatCode="General">
                  <c:v>0.56013387646965795</c:v>
                </c:pt>
                <c:pt idx="502" formatCode="General">
                  <c:v>0.32852106472197318</c:v>
                </c:pt>
                <c:pt idx="503" formatCode="General">
                  <c:v>0.77282861740782605</c:v>
                </c:pt>
                <c:pt idx="504" formatCode="General">
                  <c:v>0.57007169997409413</c:v>
                </c:pt>
                <c:pt idx="505" formatCode="General">
                  <c:v>0.40537622859429767</c:v>
                </c:pt>
                <c:pt idx="506" formatCode="General">
                  <c:v>0.67714293314914886</c:v>
                </c:pt>
                <c:pt idx="507" formatCode="General">
                  <c:v>0.31607423154674641</c:v>
                </c:pt>
                <c:pt idx="508" formatCode="General">
                  <c:v>0.69802118798568169</c:v>
                </c:pt>
                <c:pt idx="509" formatCode="General">
                  <c:v>0.4002062389750991</c:v>
                </c:pt>
                <c:pt idx="510" formatCode="General">
                  <c:v>0.51872248028201307</c:v>
                </c:pt>
                <c:pt idx="511" formatCode="General">
                  <c:v>0.44389385580687113</c:v>
                </c:pt>
                <c:pt idx="512" formatCode="General">
                  <c:v>0.34320328545619239</c:v>
                </c:pt>
                <c:pt idx="513" formatCode="General">
                  <c:v>0.32436210034927249</c:v>
                </c:pt>
                <c:pt idx="514" formatCode="General">
                  <c:v>1.0820067516737357</c:v>
                </c:pt>
                <c:pt idx="515" formatCode="General">
                  <c:v>0.58962099999238893</c:v>
                </c:pt>
                <c:pt idx="516" formatCode="General">
                  <c:v>0.66607107598024784</c:v>
                </c:pt>
                <c:pt idx="517" formatCode="General">
                  <c:v>0.79197064699961039</c:v>
                </c:pt>
                <c:pt idx="518" formatCode="General">
                  <c:v>0.51892266277054167</c:v>
                </c:pt>
                <c:pt idx="519" formatCode="General">
                  <c:v>0.54138760604584191</c:v>
                </c:pt>
                <c:pt idx="520" formatCode="General">
                  <c:v>0.27412406616858465</c:v>
                </c:pt>
                <c:pt idx="521" formatCode="General">
                  <c:v>0.54718989129475659</c:v>
                </c:pt>
                <c:pt idx="522" formatCode="General">
                  <c:v>0.31332466828582972</c:v>
                </c:pt>
                <c:pt idx="523" formatCode="General">
                  <c:v>0.775862804059403</c:v>
                </c:pt>
                <c:pt idx="524" formatCode="General">
                  <c:v>0.25485238402483334</c:v>
                </c:pt>
                <c:pt idx="525" formatCode="General">
                  <c:v>0.26686894381194226</c:v>
                </c:pt>
                <c:pt idx="526" formatCode="General">
                  <c:v>0.65547588286883585</c:v>
                </c:pt>
                <c:pt idx="527" formatCode="General">
                  <c:v>0.15936056718375979</c:v>
                </c:pt>
                <c:pt idx="528" formatCode="General">
                  <c:v>0.32027463430906611</c:v>
                </c:pt>
                <c:pt idx="529" formatCode="General">
                  <c:v>0.49158727850329231</c:v>
                </c:pt>
                <c:pt idx="530" formatCode="General">
                  <c:v>0.43298845032047328</c:v>
                </c:pt>
                <c:pt idx="531" formatCode="General">
                  <c:v>0.68690711518021219</c:v>
                </c:pt>
                <c:pt idx="532" formatCode="General">
                  <c:v>0.36274098457882642</c:v>
                </c:pt>
                <c:pt idx="533" formatCode="General">
                  <c:v>0.33794322680604261</c:v>
                </c:pt>
                <c:pt idx="534" formatCode="General">
                  <c:v>0.29547832776932415</c:v>
                </c:pt>
                <c:pt idx="535" formatCode="General">
                  <c:v>0.38165995369711414</c:v>
                </c:pt>
                <c:pt idx="536" formatCode="General">
                  <c:v>0.49409545645688191</c:v>
                </c:pt>
                <c:pt idx="537" formatCode="General">
                  <c:v>0.58543919841897529</c:v>
                </c:pt>
                <c:pt idx="538" formatCode="General">
                  <c:v>8.1006888935757027E-2</c:v>
                </c:pt>
                <c:pt idx="539" formatCode="General">
                  <c:v>0.22232131326055926</c:v>
                </c:pt>
                <c:pt idx="540" formatCode="General">
                  <c:v>0.54837953847649779</c:v>
                </c:pt>
                <c:pt idx="541" formatCode="General">
                  <c:v>0.32900915098841699</c:v>
                </c:pt>
                <c:pt idx="542" formatCode="General">
                  <c:v>0.86092359796799833</c:v>
                </c:pt>
                <c:pt idx="543" formatCode="General">
                  <c:v>0.5647878202233807</c:v>
                </c:pt>
                <c:pt idx="544" formatCode="General">
                  <c:v>0.89036772890872395</c:v>
                </c:pt>
                <c:pt idx="545" formatCode="General">
                  <c:v>0.94942119512048839</c:v>
                </c:pt>
                <c:pt idx="546" formatCode="General">
                  <c:v>0.5338789278612186</c:v>
                </c:pt>
                <c:pt idx="547" formatCode="General">
                  <c:v>0.1756853836672656</c:v>
                </c:pt>
                <c:pt idx="548" formatCode="General">
                  <c:v>0.64470269106658873</c:v>
                </c:pt>
                <c:pt idx="549" formatCode="General">
                  <c:v>6.7863111828195599E-2</c:v>
                </c:pt>
                <c:pt idx="550" formatCode="General">
                  <c:v>1.3789905188903564</c:v>
                </c:pt>
                <c:pt idx="551" formatCode="General">
                  <c:v>0.43532073528259874</c:v>
                </c:pt>
                <c:pt idx="552" formatCode="General">
                  <c:v>0.54830524200465347</c:v>
                </c:pt>
                <c:pt idx="553" formatCode="General">
                  <c:v>0.58204092573796429</c:v>
                </c:pt>
                <c:pt idx="554" formatCode="General">
                  <c:v>0.92330669489355621</c:v>
                </c:pt>
                <c:pt idx="555" formatCode="General">
                  <c:v>0.36957774569024782</c:v>
                </c:pt>
                <c:pt idx="556" formatCode="General">
                  <c:v>0.25195824149418478</c:v>
                </c:pt>
                <c:pt idx="557" formatCode="General">
                  <c:v>0.51610273732069045</c:v>
                </c:pt>
                <c:pt idx="558" formatCode="General">
                  <c:v>0.89709191054745319</c:v>
                </c:pt>
                <c:pt idx="559" formatCode="General">
                  <c:v>0.37682053439859886</c:v>
                </c:pt>
                <c:pt idx="560" formatCode="General">
                  <c:v>0.94987128049756153</c:v>
                </c:pt>
                <c:pt idx="561" formatCode="General">
                  <c:v>0.9747228085074735</c:v>
                </c:pt>
                <c:pt idx="562" formatCode="General">
                  <c:v>0.972629953772703</c:v>
                </c:pt>
                <c:pt idx="563" formatCode="General">
                  <c:v>0.49584777380564216</c:v>
                </c:pt>
                <c:pt idx="564" formatCode="General">
                  <c:v>0.28834493920171722</c:v>
                </c:pt>
                <c:pt idx="565" formatCode="General">
                  <c:v>0.73713154848387097</c:v>
                </c:pt>
                <c:pt idx="566" formatCode="General">
                  <c:v>0.43693747936542582</c:v>
                </c:pt>
                <c:pt idx="567" formatCode="General">
                  <c:v>1.0775460806373129</c:v>
                </c:pt>
                <c:pt idx="568" formatCode="General">
                  <c:v>0.89516724713461238</c:v>
                </c:pt>
                <c:pt idx="569" formatCode="General">
                  <c:v>0.41212413688000049</c:v>
                </c:pt>
                <c:pt idx="570" formatCode="General">
                  <c:v>1.0287941519205368</c:v>
                </c:pt>
                <c:pt idx="571" formatCode="General">
                  <c:v>0.18670163862877942</c:v>
                </c:pt>
                <c:pt idx="572" formatCode="General">
                  <c:v>0.32584084154192516</c:v>
                </c:pt>
                <c:pt idx="573" formatCode="General">
                  <c:v>0.75237821587073861</c:v>
                </c:pt>
                <c:pt idx="574" formatCode="General">
                  <c:v>0.81220686927499885</c:v>
                </c:pt>
                <c:pt idx="575" formatCode="General">
                  <c:v>0.28859777879577253</c:v>
                </c:pt>
                <c:pt idx="576" formatCode="General">
                  <c:v>0.989977413512652</c:v>
                </c:pt>
                <c:pt idx="577" formatCode="General">
                  <c:v>0.10998109320562077</c:v>
                </c:pt>
                <c:pt idx="578" formatCode="General">
                  <c:v>0.92144302235886233</c:v>
                </c:pt>
                <c:pt idx="579" formatCode="General">
                  <c:v>1.1745041479227281E-2</c:v>
                </c:pt>
                <c:pt idx="580" formatCode="General">
                  <c:v>0.62573329276556089</c:v>
                </c:pt>
                <c:pt idx="581" formatCode="General">
                  <c:v>0.5427116692242212</c:v>
                </c:pt>
                <c:pt idx="582" formatCode="General">
                  <c:v>0.88408575836634695</c:v>
                </c:pt>
                <c:pt idx="583" formatCode="General">
                  <c:v>0.60631899150630397</c:v>
                </c:pt>
                <c:pt idx="584" formatCode="General">
                  <c:v>0.48474614085861634</c:v>
                </c:pt>
                <c:pt idx="585" formatCode="General">
                  <c:v>0.31764140074347047</c:v>
                </c:pt>
                <c:pt idx="586" formatCode="General">
                  <c:v>0.66136947890492803</c:v>
                </c:pt>
                <c:pt idx="587" formatCode="General">
                  <c:v>0.65505620046004576</c:v>
                </c:pt>
                <c:pt idx="588" formatCode="General">
                  <c:v>0.44958122453063754</c:v>
                </c:pt>
                <c:pt idx="589" formatCode="General">
                  <c:v>6.5214811868848699E-2</c:v>
                </c:pt>
                <c:pt idx="590" formatCode="General">
                  <c:v>0.21762850256717681</c:v>
                </c:pt>
                <c:pt idx="591" formatCode="General">
                  <c:v>0.22204459714186542</c:v>
                </c:pt>
                <c:pt idx="592" formatCode="General">
                  <c:v>0.2257122613473308</c:v>
                </c:pt>
                <c:pt idx="593" formatCode="General">
                  <c:v>0.19760412409652295</c:v>
                </c:pt>
                <c:pt idx="594" formatCode="General">
                  <c:v>0.41140474439330865</c:v>
                </c:pt>
                <c:pt idx="595" formatCode="General">
                  <c:v>1.0258779434559848</c:v>
                </c:pt>
                <c:pt idx="596" formatCode="General">
                  <c:v>0.2315506886314036</c:v>
                </c:pt>
                <c:pt idx="597" formatCode="General">
                  <c:v>0.68715295818538613</c:v>
                </c:pt>
                <c:pt idx="598" formatCode="General">
                  <c:v>0.57019675176038054</c:v>
                </c:pt>
                <c:pt idx="599" formatCode="General">
                  <c:v>0.23346315014963026</c:v>
                </c:pt>
                <c:pt idx="600" formatCode="General">
                  <c:v>0.6487346071897504</c:v>
                </c:pt>
                <c:pt idx="601" formatCode="General">
                  <c:v>0.22861598909037795</c:v>
                </c:pt>
                <c:pt idx="602" formatCode="General">
                  <c:v>0.84491253983042947</c:v>
                </c:pt>
                <c:pt idx="603" formatCode="General">
                  <c:v>-1.6261740060683261E-2</c:v>
                </c:pt>
                <c:pt idx="604" formatCode="General">
                  <c:v>7.0725817739938357E-2</c:v>
                </c:pt>
                <c:pt idx="605" formatCode="General">
                  <c:v>0.9304389870732741</c:v>
                </c:pt>
                <c:pt idx="606" formatCode="General">
                  <c:v>1.0600230874291103</c:v>
                </c:pt>
                <c:pt idx="607" formatCode="General">
                  <c:v>0.31234264329699823</c:v>
                </c:pt>
                <c:pt idx="608" formatCode="General">
                  <c:v>0.65616121332904331</c:v>
                </c:pt>
                <c:pt idx="609" formatCode="General">
                  <c:v>0.59753965124453068</c:v>
                </c:pt>
                <c:pt idx="610" formatCode="General">
                  <c:v>0.48047500578966196</c:v>
                </c:pt>
                <c:pt idx="611" formatCode="General">
                  <c:v>0.39136564523033213</c:v>
                </c:pt>
                <c:pt idx="612" formatCode="General">
                  <c:v>0.76486189120278414</c:v>
                </c:pt>
                <c:pt idx="613" formatCode="General">
                  <c:v>0.70850628880366351</c:v>
                </c:pt>
                <c:pt idx="614" formatCode="General">
                  <c:v>0.65565699786050446</c:v>
                </c:pt>
                <c:pt idx="615" formatCode="General">
                  <c:v>0.61260660850779269</c:v>
                </c:pt>
                <c:pt idx="616" formatCode="General">
                  <c:v>0.17301143255582829</c:v>
                </c:pt>
                <c:pt idx="617" formatCode="General">
                  <c:v>0.65112497012248338</c:v>
                </c:pt>
                <c:pt idx="618" formatCode="General">
                  <c:v>0.40385269723235062</c:v>
                </c:pt>
                <c:pt idx="619" formatCode="General">
                  <c:v>0.58507556511760594</c:v>
                </c:pt>
                <c:pt idx="620" formatCode="General">
                  <c:v>0.52816411347831616</c:v>
                </c:pt>
                <c:pt idx="621" formatCode="General">
                  <c:v>0.60235303161640252</c:v>
                </c:pt>
                <c:pt idx="622" formatCode="General">
                  <c:v>0.81353724215655776</c:v>
                </c:pt>
                <c:pt idx="623" formatCode="General">
                  <c:v>0.78513986115510881</c:v>
                </c:pt>
                <c:pt idx="624" formatCode="General">
                  <c:v>0.28817177887320433</c:v>
                </c:pt>
                <c:pt idx="625" formatCode="General">
                  <c:v>-7.8677459248008175E-2</c:v>
                </c:pt>
                <c:pt idx="626" formatCode="General">
                  <c:v>0.73340244035962032</c:v>
                </c:pt>
                <c:pt idx="627" formatCode="General">
                  <c:v>0.41117967637513686</c:v>
                </c:pt>
                <c:pt idx="628" formatCode="General">
                  <c:v>-0.15360480076366301</c:v>
                </c:pt>
                <c:pt idx="629" formatCode="General">
                  <c:v>0.67952125260226359</c:v>
                </c:pt>
                <c:pt idx="630" formatCode="General">
                  <c:v>1.1355007352335291</c:v>
                </c:pt>
                <c:pt idx="631" formatCode="General">
                  <c:v>0.52165986455779867</c:v>
                </c:pt>
                <c:pt idx="632" formatCode="General">
                  <c:v>0.56263326638131761</c:v>
                </c:pt>
                <c:pt idx="633" formatCode="General">
                  <c:v>0.3623489542702627</c:v>
                </c:pt>
                <c:pt idx="634" formatCode="General">
                  <c:v>0.34048480973600603</c:v>
                </c:pt>
                <c:pt idx="635" formatCode="General">
                  <c:v>0.80386227545500943</c:v>
                </c:pt>
                <c:pt idx="636" formatCode="General">
                  <c:v>0.28015445134634476</c:v>
                </c:pt>
                <c:pt idx="637" formatCode="General">
                  <c:v>0.94654920896913697</c:v>
                </c:pt>
                <c:pt idx="638" formatCode="General">
                  <c:v>0.25169578153305094</c:v>
                </c:pt>
                <c:pt idx="639" formatCode="General">
                  <c:v>0.15302113565369391</c:v>
                </c:pt>
                <c:pt idx="640" formatCode="General">
                  <c:v>0.90734386395530708</c:v>
                </c:pt>
                <c:pt idx="641" formatCode="General">
                  <c:v>0.79385171583897129</c:v>
                </c:pt>
                <c:pt idx="642" formatCode="General">
                  <c:v>0.60348795576970349</c:v>
                </c:pt>
                <c:pt idx="643" formatCode="General">
                  <c:v>4.5111429323288377E-2</c:v>
                </c:pt>
                <c:pt idx="644" formatCode="General">
                  <c:v>0.36692066282458558</c:v>
                </c:pt>
                <c:pt idx="645" formatCode="General">
                  <c:v>0.27875665343318734</c:v>
                </c:pt>
                <c:pt idx="646" formatCode="General">
                  <c:v>0.41262841423700691</c:v>
                </c:pt>
                <c:pt idx="647" formatCode="General">
                  <c:v>6.5648002598783783E-3</c:v>
                </c:pt>
                <c:pt idx="648" formatCode="General">
                  <c:v>0.41259088288346968</c:v>
                </c:pt>
                <c:pt idx="649" formatCode="General">
                  <c:v>0.12524722586409553</c:v>
                </c:pt>
                <c:pt idx="650" formatCode="General">
                  <c:v>1.1221820417910031</c:v>
                </c:pt>
                <c:pt idx="651" formatCode="General">
                  <c:v>0.43995369900483605</c:v>
                </c:pt>
                <c:pt idx="652" formatCode="General">
                  <c:v>-4.0976592875836548E-3</c:v>
                </c:pt>
                <c:pt idx="653" formatCode="General">
                  <c:v>0.48446321075398469</c:v>
                </c:pt>
                <c:pt idx="654" formatCode="General">
                  <c:v>0.59792555938712022</c:v>
                </c:pt>
                <c:pt idx="655" formatCode="General">
                  <c:v>0.74596712575865443</c:v>
                </c:pt>
                <c:pt idx="656" formatCode="General">
                  <c:v>0.50011199252707039</c:v>
                </c:pt>
                <c:pt idx="657" formatCode="General">
                  <c:v>1.9802152080938111</c:v>
                </c:pt>
                <c:pt idx="658" formatCode="General">
                  <c:v>0.28602357595780092</c:v>
                </c:pt>
                <c:pt idx="659" formatCode="General">
                  <c:v>0.63663384437635706</c:v>
                </c:pt>
                <c:pt idx="660" formatCode="General">
                  <c:v>0.26758916794730492</c:v>
                </c:pt>
                <c:pt idx="661" formatCode="General">
                  <c:v>0.41923943488958471</c:v>
                </c:pt>
                <c:pt idx="662" formatCode="General">
                  <c:v>0.12638468158614713</c:v>
                </c:pt>
                <c:pt idx="663" formatCode="General">
                  <c:v>0.86958568390369295</c:v>
                </c:pt>
                <c:pt idx="664" formatCode="General">
                  <c:v>0.30209285294515331</c:v>
                </c:pt>
                <c:pt idx="665" formatCode="General">
                  <c:v>1.1693860064568895</c:v>
                </c:pt>
                <c:pt idx="666" formatCode="General">
                  <c:v>0.22677384775125498</c:v>
                </c:pt>
                <c:pt idx="667" formatCode="General">
                  <c:v>0.43714949109044199</c:v>
                </c:pt>
                <c:pt idx="668" formatCode="General">
                  <c:v>0.51854859504530537</c:v>
                </c:pt>
                <c:pt idx="669" formatCode="General">
                  <c:v>0.54390675605304417</c:v>
                </c:pt>
                <c:pt idx="670" formatCode="General">
                  <c:v>0.78607084900152024</c:v>
                </c:pt>
                <c:pt idx="671" formatCode="General">
                  <c:v>0.66924517196478339</c:v>
                </c:pt>
                <c:pt idx="672" formatCode="General">
                  <c:v>0.54697469274938504</c:v>
                </c:pt>
                <c:pt idx="673" formatCode="General">
                  <c:v>0.38742864769426533</c:v>
                </c:pt>
                <c:pt idx="674" formatCode="General">
                  <c:v>0.43645500655500657</c:v>
                </c:pt>
                <c:pt idx="675" formatCode="General">
                  <c:v>0.9678128977045346</c:v>
                </c:pt>
                <c:pt idx="676" formatCode="General">
                  <c:v>1.1304471039622661</c:v>
                </c:pt>
                <c:pt idx="677" formatCode="General">
                  <c:v>0.30661579958252194</c:v>
                </c:pt>
                <c:pt idx="678" formatCode="General">
                  <c:v>0.61386632848928402</c:v>
                </c:pt>
                <c:pt idx="679" formatCode="General">
                  <c:v>0.42310304756416039</c:v>
                </c:pt>
                <c:pt idx="680" formatCode="General">
                  <c:v>0.65758065108641417</c:v>
                </c:pt>
                <c:pt idx="681" formatCode="General">
                  <c:v>0.52738618058526576</c:v>
                </c:pt>
                <c:pt idx="682" formatCode="General">
                  <c:v>4.6519522804505886E-2</c:v>
                </c:pt>
                <c:pt idx="683" formatCode="General">
                  <c:v>0.36860647661398005</c:v>
                </c:pt>
                <c:pt idx="684" formatCode="General">
                  <c:v>0.38592885351507733</c:v>
                </c:pt>
                <c:pt idx="685" formatCode="General">
                  <c:v>1.3752540530034372</c:v>
                </c:pt>
                <c:pt idx="686" formatCode="General">
                  <c:v>0.94165192095479711</c:v>
                </c:pt>
                <c:pt idx="687" formatCode="General">
                  <c:v>0.56055802324422366</c:v>
                </c:pt>
                <c:pt idx="688" formatCode="General">
                  <c:v>0.1144625007363218</c:v>
                </c:pt>
                <c:pt idx="689" formatCode="General">
                  <c:v>0.35932064773109762</c:v>
                </c:pt>
                <c:pt idx="690" formatCode="General">
                  <c:v>0.93387527624015543</c:v>
                </c:pt>
                <c:pt idx="691" formatCode="General">
                  <c:v>0.26889530232120817</c:v>
                </c:pt>
                <c:pt idx="692" formatCode="General">
                  <c:v>-1.0165762128424571E-3</c:v>
                </c:pt>
                <c:pt idx="693" formatCode="General">
                  <c:v>0.48986869459717741</c:v>
                </c:pt>
                <c:pt idx="694" formatCode="General">
                  <c:v>0.72023950234853229</c:v>
                </c:pt>
                <c:pt idx="695" formatCode="General">
                  <c:v>0.36118791925166549</c:v>
                </c:pt>
                <c:pt idx="696" formatCode="General">
                  <c:v>0.76365709218408684</c:v>
                </c:pt>
                <c:pt idx="697" formatCode="General">
                  <c:v>0.74235888713722531</c:v>
                </c:pt>
                <c:pt idx="698" formatCode="General">
                  <c:v>9.5032822622993618E-2</c:v>
                </c:pt>
                <c:pt idx="699" formatCode="General">
                  <c:v>0.61664394616359131</c:v>
                </c:pt>
                <c:pt idx="700" formatCode="General">
                  <c:v>0.12521497312724295</c:v>
                </c:pt>
                <c:pt idx="701" formatCode="General">
                  <c:v>8.1997898901254751E-2</c:v>
                </c:pt>
                <c:pt idx="702" formatCode="General">
                  <c:v>0.44339615596889614</c:v>
                </c:pt>
                <c:pt idx="703" formatCode="General">
                  <c:v>0.81087241618595085</c:v>
                </c:pt>
                <c:pt idx="704" formatCode="General">
                  <c:v>0.39406933129390453</c:v>
                </c:pt>
                <c:pt idx="705" formatCode="General">
                  <c:v>0.50572175630727312</c:v>
                </c:pt>
                <c:pt idx="706" formatCode="General">
                  <c:v>0.89466050309529388</c:v>
                </c:pt>
                <c:pt idx="707" formatCode="General">
                  <c:v>0.41403464821712088</c:v>
                </c:pt>
                <c:pt idx="708" formatCode="General">
                  <c:v>0.27699696448288869</c:v>
                </c:pt>
                <c:pt idx="709" formatCode="General">
                  <c:v>1.1363542188904676</c:v>
                </c:pt>
                <c:pt idx="710" formatCode="General">
                  <c:v>0.48286459430347139</c:v>
                </c:pt>
                <c:pt idx="711" formatCode="General">
                  <c:v>0.63882162227278505</c:v>
                </c:pt>
                <c:pt idx="712" formatCode="General">
                  <c:v>0.14364533725190454</c:v>
                </c:pt>
                <c:pt idx="713" formatCode="General">
                  <c:v>0.4826086860524037</c:v>
                </c:pt>
                <c:pt idx="714" formatCode="General">
                  <c:v>0.46946485072354416</c:v>
                </c:pt>
                <c:pt idx="715" formatCode="General">
                  <c:v>0.5628906869339565</c:v>
                </c:pt>
                <c:pt idx="716" formatCode="General">
                  <c:v>0.36118437850646345</c:v>
                </c:pt>
                <c:pt idx="717" formatCode="General">
                  <c:v>0.46712174263162753</c:v>
                </c:pt>
                <c:pt idx="718" formatCode="General">
                  <c:v>0.36205838758974751</c:v>
                </c:pt>
                <c:pt idx="719" formatCode="General">
                  <c:v>1.5829143796650298</c:v>
                </c:pt>
                <c:pt idx="720" formatCode="General">
                  <c:v>0.43591384387872045</c:v>
                </c:pt>
                <c:pt idx="721" formatCode="General">
                  <c:v>0.29468956261710022</c:v>
                </c:pt>
                <c:pt idx="722" formatCode="General">
                  <c:v>0.40856881583407156</c:v>
                </c:pt>
                <c:pt idx="723" formatCode="General">
                  <c:v>0.91879238904782845</c:v>
                </c:pt>
                <c:pt idx="724" formatCode="General">
                  <c:v>0.45761337223637111</c:v>
                </c:pt>
                <c:pt idx="725" formatCode="General">
                  <c:v>0.6889152578342197</c:v>
                </c:pt>
                <c:pt idx="726" formatCode="General">
                  <c:v>0.52116728278280733</c:v>
                </c:pt>
                <c:pt idx="727" formatCode="General">
                  <c:v>0.5761730082221812</c:v>
                </c:pt>
                <c:pt idx="728" formatCode="General">
                  <c:v>1.0522645651648921</c:v>
                </c:pt>
                <c:pt idx="729" formatCode="General">
                  <c:v>0.61280300558555867</c:v>
                </c:pt>
                <c:pt idx="730" formatCode="General">
                  <c:v>1.0805944385887347</c:v>
                </c:pt>
                <c:pt idx="731" formatCode="General">
                  <c:v>0.40189426826083285</c:v>
                </c:pt>
                <c:pt idx="732" formatCode="General">
                  <c:v>0.55776434026130184</c:v>
                </c:pt>
                <c:pt idx="733" formatCode="General">
                  <c:v>1.2150656237501627</c:v>
                </c:pt>
                <c:pt idx="734" formatCode="General">
                  <c:v>0.63627117741011752</c:v>
                </c:pt>
                <c:pt idx="735" formatCode="General">
                  <c:v>0.58597936892756852</c:v>
                </c:pt>
                <c:pt idx="736" formatCode="General">
                  <c:v>0.88687663366262659</c:v>
                </c:pt>
                <c:pt idx="737" formatCode="General">
                  <c:v>0.70861848265392091</c:v>
                </c:pt>
                <c:pt idx="738" formatCode="General">
                  <c:v>0.52292731088221434</c:v>
                </c:pt>
                <c:pt idx="739" formatCode="General">
                  <c:v>1.0207506831729267</c:v>
                </c:pt>
                <c:pt idx="740" formatCode="General">
                  <c:v>1.1223745285823818</c:v>
                </c:pt>
                <c:pt idx="741" formatCode="General">
                  <c:v>1.1389418148356358</c:v>
                </c:pt>
                <c:pt idx="742" formatCode="General">
                  <c:v>-0.24433356261343198</c:v>
                </c:pt>
                <c:pt idx="743" formatCode="General">
                  <c:v>0.81156998360078725</c:v>
                </c:pt>
                <c:pt idx="744" formatCode="General">
                  <c:v>0.95172822399090018</c:v>
                </c:pt>
                <c:pt idx="745" formatCode="General">
                  <c:v>0.83007485247616253</c:v>
                </c:pt>
                <c:pt idx="746" formatCode="General">
                  <c:v>0.35344664379482693</c:v>
                </c:pt>
                <c:pt idx="747" formatCode="General">
                  <c:v>0.29726470234448343</c:v>
                </c:pt>
                <c:pt idx="748" formatCode="General">
                  <c:v>0.6333104748424172</c:v>
                </c:pt>
                <c:pt idx="749" formatCode="General">
                  <c:v>0.47389889793378226</c:v>
                </c:pt>
                <c:pt idx="750" formatCode="General">
                  <c:v>0.24073292199724672</c:v>
                </c:pt>
                <c:pt idx="751" formatCode="General">
                  <c:v>0.79922395954288572</c:v>
                </c:pt>
                <c:pt idx="752" formatCode="General">
                  <c:v>0.3547249034814477</c:v>
                </c:pt>
                <c:pt idx="753" formatCode="General">
                  <c:v>0.70009274565542656</c:v>
                </c:pt>
                <c:pt idx="754" formatCode="General">
                  <c:v>0.97714969361590276</c:v>
                </c:pt>
                <c:pt idx="755" formatCode="General">
                  <c:v>0.35330953061342418</c:v>
                </c:pt>
                <c:pt idx="756" formatCode="General">
                  <c:v>0.55647712946666439</c:v>
                </c:pt>
                <c:pt idx="757" formatCode="General">
                  <c:v>0.60697464879241692</c:v>
                </c:pt>
                <c:pt idx="758" formatCode="General">
                  <c:v>0.21827059699338103</c:v>
                </c:pt>
                <c:pt idx="759" formatCode="General">
                  <c:v>0.11968082429324556</c:v>
                </c:pt>
                <c:pt idx="760" formatCode="General">
                  <c:v>1.0259651878426874</c:v>
                </c:pt>
                <c:pt idx="761" formatCode="General">
                  <c:v>0.54559116828030529</c:v>
                </c:pt>
                <c:pt idx="762" formatCode="General">
                  <c:v>0.24614380456450957</c:v>
                </c:pt>
                <c:pt idx="763" formatCode="General">
                  <c:v>0.44203569602888015</c:v>
                </c:pt>
                <c:pt idx="764" formatCode="General">
                  <c:v>0.64423423498569266</c:v>
                </c:pt>
                <c:pt idx="765" formatCode="General">
                  <c:v>0.28676665315133465</c:v>
                </c:pt>
                <c:pt idx="766" formatCode="General">
                  <c:v>0.32542955214096814</c:v>
                </c:pt>
                <c:pt idx="767" formatCode="General">
                  <c:v>-0.15693298711043058</c:v>
                </c:pt>
                <c:pt idx="768" formatCode="General">
                  <c:v>0.88270875270955962</c:v>
                </c:pt>
                <c:pt idx="769" formatCode="General">
                  <c:v>0.49542853381621033</c:v>
                </c:pt>
                <c:pt idx="770" formatCode="General">
                  <c:v>0.22013186601018053</c:v>
                </c:pt>
                <c:pt idx="771" formatCode="General">
                  <c:v>0.71083870582056519</c:v>
                </c:pt>
                <c:pt idx="772" formatCode="General">
                  <c:v>-1.1087578314787905E-2</c:v>
                </c:pt>
                <c:pt idx="773" formatCode="General">
                  <c:v>0.35551769026000923</c:v>
                </c:pt>
                <c:pt idx="774" formatCode="General">
                  <c:v>-0.12764290392298405</c:v>
                </c:pt>
                <c:pt idx="775" formatCode="General">
                  <c:v>0.39015235888329169</c:v>
                </c:pt>
                <c:pt idx="776" formatCode="General">
                  <c:v>0.60666460316625559</c:v>
                </c:pt>
                <c:pt idx="777" formatCode="General">
                  <c:v>0.59790281451455995</c:v>
                </c:pt>
                <c:pt idx="778" formatCode="General">
                  <c:v>0.57814937476997008</c:v>
                </c:pt>
                <c:pt idx="779" formatCode="General">
                  <c:v>0.65781719990156984</c:v>
                </c:pt>
                <c:pt idx="780" formatCode="General">
                  <c:v>0.5476155947573047</c:v>
                </c:pt>
                <c:pt idx="781" formatCode="General">
                  <c:v>0.63426005941016839</c:v>
                </c:pt>
                <c:pt idx="782" formatCode="General">
                  <c:v>0.15879519712623402</c:v>
                </c:pt>
                <c:pt idx="783" formatCode="General">
                  <c:v>0.74653015880528062</c:v>
                </c:pt>
                <c:pt idx="784" formatCode="General">
                  <c:v>0.48038562412957542</c:v>
                </c:pt>
                <c:pt idx="785" formatCode="General">
                  <c:v>0.87136557836666451</c:v>
                </c:pt>
                <c:pt idx="786" formatCode="General">
                  <c:v>0.868227769890215</c:v>
                </c:pt>
                <c:pt idx="787" formatCode="General">
                  <c:v>0.19781528412633054</c:v>
                </c:pt>
                <c:pt idx="788" formatCode="General">
                  <c:v>1.5942414037693586E-2</c:v>
                </c:pt>
                <c:pt idx="789" formatCode="General">
                  <c:v>0.17764448967981294</c:v>
                </c:pt>
                <c:pt idx="790" formatCode="General">
                  <c:v>-0.19978960503221077</c:v>
                </c:pt>
                <c:pt idx="791" formatCode="General">
                  <c:v>0.23603012658732792</c:v>
                </c:pt>
                <c:pt idx="792" formatCode="General">
                  <c:v>0.39325853781370279</c:v>
                </c:pt>
                <c:pt idx="793" formatCode="General">
                  <c:v>0.19812356526320962</c:v>
                </c:pt>
                <c:pt idx="794" formatCode="General">
                  <c:v>0.62210562505116829</c:v>
                </c:pt>
                <c:pt idx="795" formatCode="General">
                  <c:v>0.15947512647716167</c:v>
                </c:pt>
                <c:pt idx="796" formatCode="General">
                  <c:v>0.78677478081010332</c:v>
                </c:pt>
                <c:pt idx="797" formatCode="General">
                  <c:v>0.58207451743208771</c:v>
                </c:pt>
                <c:pt idx="798" formatCode="General">
                  <c:v>0.13480623107970779</c:v>
                </c:pt>
                <c:pt idx="799" formatCode="General">
                  <c:v>-0.1334456289715068</c:v>
                </c:pt>
                <c:pt idx="800" formatCode="General">
                  <c:v>0.44108705063812415</c:v>
                </c:pt>
                <c:pt idx="801" formatCode="General">
                  <c:v>0.29006215110805234</c:v>
                </c:pt>
                <c:pt idx="802" formatCode="General">
                  <c:v>0.42982506656955632</c:v>
                </c:pt>
                <c:pt idx="803" formatCode="General">
                  <c:v>1.0933839863891992</c:v>
                </c:pt>
                <c:pt idx="804" formatCode="General">
                  <c:v>-3.4212360456045809E-2</c:v>
                </c:pt>
                <c:pt idx="805" formatCode="General">
                  <c:v>0.27784675785175184</c:v>
                </c:pt>
                <c:pt idx="806" formatCode="General">
                  <c:v>0.12189150912665747</c:v>
                </c:pt>
                <c:pt idx="807" formatCode="General">
                  <c:v>0.20464810821387502</c:v>
                </c:pt>
                <c:pt idx="808" formatCode="General">
                  <c:v>0.59744243964376276</c:v>
                </c:pt>
                <c:pt idx="809" formatCode="General">
                  <c:v>0.58957417998490047</c:v>
                </c:pt>
                <c:pt idx="810" formatCode="General">
                  <c:v>0.62621942852118651</c:v>
                </c:pt>
                <c:pt idx="811" formatCode="General">
                  <c:v>0.11223372259614584</c:v>
                </c:pt>
                <c:pt idx="812" formatCode="General">
                  <c:v>0.94994378502218901</c:v>
                </c:pt>
                <c:pt idx="813" formatCode="General">
                  <c:v>0.12480384963426427</c:v>
                </c:pt>
                <c:pt idx="814" formatCode="General">
                  <c:v>0.65980559433461905</c:v>
                </c:pt>
                <c:pt idx="815" formatCode="General">
                  <c:v>0.71273882857294468</c:v>
                </c:pt>
                <c:pt idx="816" formatCode="General">
                  <c:v>0.19708710425218912</c:v>
                </c:pt>
                <c:pt idx="817" formatCode="General">
                  <c:v>1.1281006993107432</c:v>
                </c:pt>
                <c:pt idx="818" formatCode="General">
                  <c:v>0.49800340309269264</c:v>
                </c:pt>
                <c:pt idx="819" formatCode="General">
                  <c:v>0.51605418723166774</c:v>
                </c:pt>
                <c:pt idx="820" formatCode="General">
                  <c:v>0.61434453062194128</c:v>
                </c:pt>
                <c:pt idx="821" formatCode="General">
                  <c:v>0.66932279258123084</c:v>
                </c:pt>
                <c:pt idx="822" formatCode="General">
                  <c:v>0.70138729343285755</c:v>
                </c:pt>
                <c:pt idx="823" formatCode="General">
                  <c:v>0.53243531349426942</c:v>
                </c:pt>
                <c:pt idx="824" formatCode="General">
                  <c:v>0.93606343954337423</c:v>
                </c:pt>
                <c:pt idx="825" formatCode="General">
                  <c:v>0.54690984929260766</c:v>
                </c:pt>
                <c:pt idx="826" formatCode="General">
                  <c:v>0.56256512907296119</c:v>
                </c:pt>
                <c:pt idx="827" formatCode="General">
                  <c:v>-0.1517451598339743</c:v>
                </c:pt>
                <c:pt idx="828" formatCode="General">
                  <c:v>0.72614964145030292</c:v>
                </c:pt>
                <c:pt idx="829" formatCode="General">
                  <c:v>0.94829925045960373</c:v>
                </c:pt>
                <c:pt idx="830" formatCode="General">
                  <c:v>1.0989846544481214</c:v>
                </c:pt>
                <c:pt idx="831" formatCode="General">
                  <c:v>0.26483328925980942</c:v>
                </c:pt>
                <c:pt idx="832" formatCode="General">
                  <c:v>0.82307702380466963</c:v>
                </c:pt>
                <c:pt idx="833" formatCode="General">
                  <c:v>0.43066473441936504</c:v>
                </c:pt>
                <c:pt idx="834" formatCode="General">
                  <c:v>0.277540237054682</c:v>
                </c:pt>
                <c:pt idx="835" formatCode="General">
                  <c:v>1.0901979383374483</c:v>
                </c:pt>
                <c:pt idx="836" formatCode="General">
                  <c:v>-8.7475177291724826E-2</c:v>
                </c:pt>
                <c:pt idx="837" formatCode="General">
                  <c:v>0.78659692979418483</c:v>
                </c:pt>
                <c:pt idx="838" formatCode="General">
                  <c:v>1.1148694038247995</c:v>
                </c:pt>
                <c:pt idx="839" formatCode="General">
                  <c:v>0.45583092849143414</c:v>
                </c:pt>
                <c:pt idx="840" formatCode="General">
                  <c:v>0.33296674832833162</c:v>
                </c:pt>
                <c:pt idx="841" formatCode="General">
                  <c:v>0.75973131571419494</c:v>
                </c:pt>
                <c:pt idx="842" formatCode="General">
                  <c:v>0.40440827288306025</c:v>
                </c:pt>
                <c:pt idx="843" formatCode="General">
                  <c:v>0.27608494870957478</c:v>
                </c:pt>
                <c:pt idx="844" formatCode="General">
                  <c:v>0.86690895619884478</c:v>
                </c:pt>
                <c:pt idx="845" formatCode="General">
                  <c:v>0.57454808810287394</c:v>
                </c:pt>
                <c:pt idx="846" formatCode="General">
                  <c:v>-4.3472294009450074E-4</c:v>
                </c:pt>
                <c:pt idx="847" formatCode="General">
                  <c:v>0.40726183522848025</c:v>
                </c:pt>
                <c:pt idx="848" formatCode="General">
                  <c:v>0.25186853899914463</c:v>
                </c:pt>
                <c:pt idx="849" formatCode="General">
                  <c:v>0.30803779858555025</c:v>
                </c:pt>
                <c:pt idx="850" formatCode="General">
                  <c:v>0.16508498607024857</c:v>
                </c:pt>
                <c:pt idx="851" formatCode="General">
                  <c:v>0.80721236718293032</c:v>
                </c:pt>
                <c:pt idx="852" formatCode="General">
                  <c:v>0.48804782181525763</c:v>
                </c:pt>
                <c:pt idx="853" formatCode="General">
                  <c:v>0.35411069716423182</c:v>
                </c:pt>
                <c:pt idx="854" formatCode="General">
                  <c:v>0.46246692678041457</c:v>
                </c:pt>
                <c:pt idx="855" formatCode="General">
                  <c:v>1.5161922753633759</c:v>
                </c:pt>
                <c:pt idx="856" formatCode="General">
                  <c:v>0.71216947581288759</c:v>
                </c:pt>
                <c:pt idx="857" formatCode="General">
                  <c:v>0.92384180071058752</c:v>
                </c:pt>
                <c:pt idx="858" formatCode="General">
                  <c:v>0.69377664378004633</c:v>
                </c:pt>
                <c:pt idx="859" formatCode="General">
                  <c:v>1.1190272001594812</c:v>
                </c:pt>
                <c:pt idx="860" formatCode="General">
                  <c:v>0.13502118181498834</c:v>
                </c:pt>
                <c:pt idx="861" formatCode="General">
                  <c:v>0.47290265051143843</c:v>
                </c:pt>
                <c:pt idx="862" formatCode="General">
                  <c:v>0.88781520969810135</c:v>
                </c:pt>
                <c:pt idx="863" formatCode="General">
                  <c:v>0.6971238567939424</c:v>
                </c:pt>
                <c:pt idx="864" formatCode="General">
                  <c:v>0.3600625342976298</c:v>
                </c:pt>
                <c:pt idx="865" formatCode="General">
                  <c:v>1.8213965205296039</c:v>
                </c:pt>
                <c:pt idx="866" formatCode="General">
                  <c:v>0.20721458823022998</c:v>
                </c:pt>
                <c:pt idx="867" formatCode="General">
                  <c:v>0.57821741796163373</c:v>
                </c:pt>
                <c:pt idx="868" formatCode="General">
                  <c:v>1.0065338614679695</c:v>
                </c:pt>
                <c:pt idx="869" formatCode="General">
                  <c:v>0.88642306447948849</c:v>
                </c:pt>
                <c:pt idx="870" formatCode="General">
                  <c:v>0.58992879988768854</c:v>
                </c:pt>
                <c:pt idx="871" formatCode="General">
                  <c:v>0.59611630361572576</c:v>
                </c:pt>
                <c:pt idx="872" formatCode="General">
                  <c:v>1.1400551057422665</c:v>
                </c:pt>
                <c:pt idx="873" formatCode="General">
                  <c:v>0.32755445236668401</c:v>
                </c:pt>
                <c:pt idx="874" formatCode="General">
                  <c:v>0.83652527434410395</c:v>
                </c:pt>
                <c:pt idx="875" formatCode="General">
                  <c:v>0.73239762499785366</c:v>
                </c:pt>
                <c:pt idx="876" formatCode="General">
                  <c:v>0.22264893972135247</c:v>
                </c:pt>
                <c:pt idx="877" formatCode="General">
                  <c:v>0.42031926269040776</c:v>
                </c:pt>
                <c:pt idx="878" formatCode="General">
                  <c:v>4.8496251971161808E-3</c:v>
                </c:pt>
                <c:pt idx="879" formatCode="General">
                  <c:v>0.93109531330728812</c:v>
                </c:pt>
                <c:pt idx="880" formatCode="General">
                  <c:v>0.49215219981473268</c:v>
                </c:pt>
                <c:pt idx="881" formatCode="General">
                  <c:v>-5.9020767910280991E-2</c:v>
                </c:pt>
                <c:pt idx="882" formatCode="General">
                  <c:v>0.70679530865627638</c:v>
                </c:pt>
                <c:pt idx="883" formatCode="General">
                  <c:v>0.40329939483913901</c:v>
                </c:pt>
                <c:pt idx="884" formatCode="General">
                  <c:v>0.59523659754942537</c:v>
                </c:pt>
                <c:pt idx="885" formatCode="General">
                  <c:v>0.15141143992558526</c:v>
                </c:pt>
                <c:pt idx="886" formatCode="General">
                  <c:v>0.57996429036155961</c:v>
                </c:pt>
                <c:pt idx="887" formatCode="General">
                  <c:v>0.16374020546053214</c:v>
                </c:pt>
                <c:pt idx="888" formatCode="General">
                  <c:v>0.62991555622060225</c:v>
                </c:pt>
                <c:pt idx="889" formatCode="General">
                  <c:v>7.8906718425008515E-2</c:v>
                </c:pt>
                <c:pt idx="890" formatCode="General">
                  <c:v>0.51275001312508661</c:v>
                </c:pt>
                <c:pt idx="891" formatCode="General">
                  <c:v>0.40934013632784949</c:v>
                </c:pt>
                <c:pt idx="892" formatCode="General">
                  <c:v>0.22675437576977275</c:v>
                </c:pt>
                <c:pt idx="893" formatCode="General">
                  <c:v>1.3392148050144104</c:v>
                </c:pt>
                <c:pt idx="894" formatCode="General">
                  <c:v>0.32925034539146369</c:v>
                </c:pt>
                <c:pt idx="895" formatCode="General">
                  <c:v>1.0008060716816205</c:v>
                </c:pt>
                <c:pt idx="896" formatCode="General">
                  <c:v>0.27669556813912244</c:v>
                </c:pt>
                <c:pt idx="897" formatCode="General">
                  <c:v>1.1000946707785291</c:v>
                </c:pt>
                <c:pt idx="898" formatCode="General">
                  <c:v>0.37846514006969212</c:v>
                </c:pt>
                <c:pt idx="899" formatCode="General">
                  <c:v>0.5690181090458033</c:v>
                </c:pt>
                <c:pt idx="900" formatCode="General">
                  <c:v>0.35396710936024167</c:v>
                </c:pt>
                <c:pt idx="901" formatCode="General">
                  <c:v>0.51234405694180341</c:v>
                </c:pt>
                <c:pt idx="902" formatCode="General">
                  <c:v>1.2958736441313838</c:v>
                </c:pt>
                <c:pt idx="903" formatCode="General">
                  <c:v>0.67650144458227468</c:v>
                </c:pt>
                <c:pt idx="904" formatCode="General">
                  <c:v>0.99086088369441427</c:v>
                </c:pt>
                <c:pt idx="905" formatCode="General">
                  <c:v>0.28287950160943276</c:v>
                </c:pt>
                <c:pt idx="906" formatCode="General">
                  <c:v>0.67785475594273081</c:v>
                </c:pt>
                <c:pt idx="907" formatCode="General">
                  <c:v>0.35947159179485677</c:v>
                </c:pt>
                <c:pt idx="908" formatCode="General">
                  <c:v>0.22085650378824506</c:v>
                </c:pt>
                <c:pt idx="909" formatCode="General">
                  <c:v>7.144580887573615E-2</c:v>
                </c:pt>
                <c:pt idx="910" formatCode="General">
                  <c:v>0.6302830404709856</c:v>
                </c:pt>
                <c:pt idx="911" formatCode="General">
                  <c:v>0.59486950592771715</c:v>
                </c:pt>
                <c:pt idx="912" formatCode="General">
                  <c:v>0.55003489583886922</c:v>
                </c:pt>
                <c:pt idx="913" formatCode="General">
                  <c:v>0.56987845367587697</c:v>
                </c:pt>
                <c:pt idx="914" formatCode="General">
                  <c:v>1.0873803295211086</c:v>
                </c:pt>
                <c:pt idx="915" formatCode="General">
                  <c:v>0.21450313584099012</c:v>
                </c:pt>
                <c:pt idx="916" formatCode="General">
                  <c:v>0.31378454907181164</c:v>
                </c:pt>
                <c:pt idx="917" formatCode="General">
                  <c:v>0.43152889684400719</c:v>
                </c:pt>
                <c:pt idx="918" formatCode="General">
                  <c:v>0.55037082822272554</c:v>
                </c:pt>
                <c:pt idx="919" formatCode="General">
                  <c:v>0.28291926198448558</c:v>
                </c:pt>
                <c:pt idx="920" formatCode="General">
                  <c:v>0.3401015423263053</c:v>
                </c:pt>
                <c:pt idx="921" formatCode="General">
                  <c:v>0.46872716852231378</c:v>
                </c:pt>
                <c:pt idx="922" formatCode="General">
                  <c:v>0.77210941582099735</c:v>
                </c:pt>
                <c:pt idx="923" formatCode="General">
                  <c:v>0.54974087938422667</c:v>
                </c:pt>
                <c:pt idx="924" formatCode="General">
                  <c:v>0.58427103799529567</c:v>
                </c:pt>
                <c:pt idx="925" formatCode="General">
                  <c:v>0.46731936474529567</c:v>
                </c:pt>
                <c:pt idx="926" formatCode="General">
                  <c:v>0.16744430505459929</c:v>
                </c:pt>
                <c:pt idx="927" formatCode="General">
                  <c:v>-0.17048243910644922</c:v>
                </c:pt>
                <c:pt idx="928" formatCode="General">
                  <c:v>0.37057862042750367</c:v>
                </c:pt>
                <c:pt idx="929" formatCode="General">
                  <c:v>0.54697378875950065</c:v>
                </c:pt>
                <c:pt idx="930" formatCode="General">
                  <c:v>0.35172026570290216</c:v>
                </c:pt>
                <c:pt idx="931" formatCode="General">
                  <c:v>0.53210631567014777</c:v>
                </c:pt>
                <c:pt idx="932" formatCode="General">
                  <c:v>0.5933887686832251</c:v>
                </c:pt>
                <c:pt idx="933" formatCode="General">
                  <c:v>0.56932807772290606</c:v>
                </c:pt>
                <c:pt idx="934" formatCode="General">
                  <c:v>0.75300212116653753</c:v>
                </c:pt>
                <c:pt idx="935" formatCode="General">
                  <c:v>0.383819836246722</c:v>
                </c:pt>
                <c:pt idx="936" formatCode="General">
                  <c:v>0.38368628265271343</c:v>
                </c:pt>
                <c:pt idx="937" formatCode="General">
                  <c:v>0.95217018041101209</c:v>
                </c:pt>
                <c:pt idx="938" formatCode="General">
                  <c:v>0.19990519437481535</c:v>
                </c:pt>
                <c:pt idx="939" formatCode="General">
                  <c:v>0.58521430760781179</c:v>
                </c:pt>
                <c:pt idx="940" formatCode="General">
                  <c:v>0.19637888253909219</c:v>
                </c:pt>
                <c:pt idx="941" formatCode="General">
                  <c:v>0.28963391587783205</c:v>
                </c:pt>
                <c:pt idx="942" formatCode="General">
                  <c:v>1.3085686600339064</c:v>
                </c:pt>
                <c:pt idx="943" formatCode="General">
                  <c:v>0.89063708761430194</c:v>
                </c:pt>
                <c:pt idx="944" formatCode="General">
                  <c:v>0.3136516700737193</c:v>
                </c:pt>
                <c:pt idx="945" formatCode="General">
                  <c:v>0.41071639169693752</c:v>
                </c:pt>
                <c:pt idx="946" formatCode="General">
                  <c:v>-8.9754011183076354E-3</c:v>
                </c:pt>
                <c:pt idx="947" formatCode="General">
                  <c:v>0.21302005690940329</c:v>
                </c:pt>
                <c:pt idx="948" formatCode="General">
                  <c:v>0.44362668323857912</c:v>
                </c:pt>
                <c:pt idx="949" formatCode="General">
                  <c:v>7.5353729880411557E-2</c:v>
                </c:pt>
                <c:pt idx="950" formatCode="General">
                  <c:v>0.86834882516847123</c:v>
                </c:pt>
                <c:pt idx="951" formatCode="General">
                  <c:v>0.35947985033841645</c:v>
                </c:pt>
                <c:pt idx="952" formatCode="General">
                  <c:v>0.50414769368930556</c:v>
                </c:pt>
                <c:pt idx="953" formatCode="General">
                  <c:v>1.0595187416011282</c:v>
                </c:pt>
                <c:pt idx="954" formatCode="General">
                  <c:v>2.7319208400092831E-2</c:v>
                </c:pt>
                <c:pt idx="955" formatCode="General">
                  <c:v>0.5422344621475147</c:v>
                </c:pt>
                <c:pt idx="956" formatCode="General">
                  <c:v>0.43234490727099106</c:v>
                </c:pt>
                <c:pt idx="957" formatCode="General">
                  <c:v>-1.0195610882359984E-2</c:v>
                </c:pt>
                <c:pt idx="958" formatCode="General">
                  <c:v>0.89780960152982492</c:v>
                </c:pt>
                <c:pt idx="959" formatCode="General">
                  <c:v>0.28980813197378708</c:v>
                </c:pt>
                <c:pt idx="960" formatCode="General">
                  <c:v>0.52326559264864325</c:v>
                </c:pt>
                <c:pt idx="961" formatCode="General">
                  <c:v>0.89587620000109369</c:v>
                </c:pt>
                <c:pt idx="962" formatCode="General">
                  <c:v>1.342752444772175</c:v>
                </c:pt>
                <c:pt idx="963" formatCode="General">
                  <c:v>0.67143194130405803</c:v>
                </c:pt>
                <c:pt idx="964" formatCode="General">
                  <c:v>0.23359609820266836</c:v>
                </c:pt>
                <c:pt idx="965" formatCode="General">
                  <c:v>0.30101613233957669</c:v>
                </c:pt>
                <c:pt idx="966" formatCode="General">
                  <c:v>-0.10761721112210698</c:v>
                </c:pt>
                <c:pt idx="967" formatCode="General">
                  <c:v>0.41671537074143195</c:v>
                </c:pt>
                <c:pt idx="968" formatCode="General">
                  <c:v>0.51833995352231821</c:v>
                </c:pt>
                <c:pt idx="969" formatCode="General">
                  <c:v>-4.0964967605662039E-2</c:v>
                </c:pt>
                <c:pt idx="970" formatCode="General">
                  <c:v>0.65358316160039931</c:v>
                </c:pt>
                <c:pt idx="971" formatCode="General">
                  <c:v>0.69193118654939745</c:v>
                </c:pt>
                <c:pt idx="972" formatCode="General">
                  <c:v>0.88094901929007796</c:v>
                </c:pt>
                <c:pt idx="973" formatCode="General">
                  <c:v>0.61328821453284799</c:v>
                </c:pt>
                <c:pt idx="974" formatCode="General">
                  <c:v>0.2339427990814662</c:v>
                </c:pt>
                <c:pt idx="975" formatCode="General">
                  <c:v>1.1577084096688535</c:v>
                </c:pt>
                <c:pt idx="976" formatCode="General">
                  <c:v>0.16102843133794797</c:v>
                </c:pt>
                <c:pt idx="977" formatCode="General">
                  <c:v>0.3525070188151096</c:v>
                </c:pt>
                <c:pt idx="978" formatCode="General">
                  <c:v>0.24503720624637659</c:v>
                </c:pt>
                <c:pt idx="979" formatCode="General">
                  <c:v>0.59795446451366085</c:v>
                </c:pt>
                <c:pt idx="980" formatCode="General">
                  <c:v>8.2836816028403426E-2</c:v>
                </c:pt>
                <c:pt idx="981" formatCode="General">
                  <c:v>1.2011452541022676</c:v>
                </c:pt>
                <c:pt idx="982" formatCode="General">
                  <c:v>0.56198920929942997</c:v>
                </c:pt>
                <c:pt idx="983" formatCode="General">
                  <c:v>0.46088675297510895</c:v>
                </c:pt>
                <c:pt idx="984" formatCode="General">
                  <c:v>0.62049763313342776</c:v>
                </c:pt>
                <c:pt idx="985" formatCode="General">
                  <c:v>0.70375142761677245</c:v>
                </c:pt>
                <c:pt idx="986" formatCode="General">
                  <c:v>0.61228338089340051</c:v>
                </c:pt>
                <c:pt idx="987" formatCode="General">
                  <c:v>0.81911624186887666</c:v>
                </c:pt>
                <c:pt idx="988" formatCode="General">
                  <c:v>0.50996824302820942</c:v>
                </c:pt>
                <c:pt idx="989" formatCode="General">
                  <c:v>0.15270703760135218</c:v>
                </c:pt>
                <c:pt idx="990" formatCode="General">
                  <c:v>9.3865936010160023E-2</c:v>
                </c:pt>
                <c:pt idx="991" formatCode="General">
                  <c:v>1.2939585470942092</c:v>
                </c:pt>
                <c:pt idx="992" formatCode="General">
                  <c:v>0.81747044949166492</c:v>
                </c:pt>
                <c:pt idx="993" formatCode="General">
                  <c:v>0.47983704337596023</c:v>
                </c:pt>
                <c:pt idx="994" formatCode="General">
                  <c:v>0.46360376480424281</c:v>
                </c:pt>
                <c:pt idx="995" formatCode="General">
                  <c:v>0.98886589886741172</c:v>
                </c:pt>
                <c:pt idx="996" formatCode="General">
                  <c:v>0.82139357238674282</c:v>
                </c:pt>
                <c:pt idx="997" formatCode="General">
                  <c:v>0.58304533701043737</c:v>
                </c:pt>
                <c:pt idx="998" formatCode="General">
                  <c:v>0.31721448900712601</c:v>
                </c:pt>
                <c:pt idx="999" formatCode="General">
                  <c:v>0.52273191044663303</c:v>
                </c:pt>
                <c:pt idx="1000" formatCode="General">
                  <c:v>0.30250460180240246</c:v>
                </c:pt>
              </c:numCache>
            </c:numRef>
          </c:xVal>
          <c:yVal>
            <c:numRef>
              <c:f>Parameter!$F$125:$F$1125</c:f>
              <c:numCache>
                <c:formatCode>0.00</c:formatCode>
                <c:ptCount val="1001"/>
                <c:pt idx="0">
                  <c:v>8666.6026338059637</c:v>
                </c:pt>
                <c:pt idx="1">
                  <c:v>8868.4926590949235</c:v>
                </c:pt>
                <c:pt idx="2">
                  <c:v>8955.2646452092595</c:v>
                </c:pt>
                <c:pt idx="3" formatCode="0">
                  <c:v>5166.151564488966</c:v>
                </c:pt>
                <c:pt idx="4" formatCode="General">
                  <c:v>7022.3320163752669</c:v>
                </c:pt>
                <c:pt idx="5" formatCode="General">
                  <c:v>6663.9212757776058</c:v>
                </c:pt>
                <c:pt idx="6" formatCode="General">
                  <c:v>16351.139408713072</c:v>
                </c:pt>
                <c:pt idx="7" formatCode="General">
                  <c:v>9373.036665287209</c:v>
                </c:pt>
                <c:pt idx="8" formatCode="General">
                  <c:v>8240.8674505954423</c:v>
                </c:pt>
                <c:pt idx="9" formatCode="General">
                  <c:v>5597.495471495673</c:v>
                </c:pt>
                <c:pt idx="10" formatCode="General">
                  <c:v>12343.3371138079</c:v>
                </c:pt>
                <c:pt idx="11" formatCode="General">
                  <c:v>4550.4785880861673</c:v>
                </c:pt>
                <c:pt idx="12" formatCode="General">
                  <c:v>10016.948868835874</c:v>
                </c:pt>
                <c:pt idx="13" formatCode="General">
                  <c:v>5808.8604881044994</c:v>
                </c:pt>
                <c:pt idx="14" formatCode="General">
                  <c:v>10525.410997066381</c:v>
                </c:pt>
                <c:pt idx="15" formatCode="General">
                  <c:v>10591.791698243705</c:v>
                </c:pt>
                <c:pt idx="16" formatCode="General">
                  <c:v>4057.2205588244233</c:v>
                </c:pt>
                <c:pt idx="17" formatCode="General">
                  <c:v>8907.0462583147073</c:v>
                </c:pt>
                <c:pt idx="18" formatCode="General">
                  <c:v>16721.776100097908</c:v>
                </c:pt>
                <c:pt idx="19" formatCode="General">
                  <c:v>8583.7918383805609</c:v>
                </c:pt>
                <c:pt idx="20" formatCode="General">
                  <c:v>9004.4746738956364</c:v>
                </c:pt>
                <c:pt idx="21" formatCode="General">
                  <c:v>9336.5137543946148</c:v>
                </c:pt>
                <c:pt idx="22" formatCode="General">
                  <c:v>9933.5345112285449</c:v>
                </c:pt>
                <c:pt idx="23" formatCode="General">
                  <c:v>6049.1316124770328</c:v>
                </c:pt>
                <c:pt idx="24" formatCode="General">
                  <c:v>12622.993950731263</c:v>
                </c:pt>
                <c:pt idx="25" formatCode="General">
                  <c:v>12299.504826990347</c:v>
                </c:pt>
                <c:pt idx="26" formatCode="General">
                  <c:v>8772.1712645814187</c:v>
                </c:pt>
                <c:pt idx="27" formatCode="General">
                  <c:v>11376.383842355041</c:v>
                </c:pt>
                <c:pt idx="28" formatCode="General">
                  <c:v>9418.8217965949425</c:v>
                </c:pt>
                <c:pt idx="29" formatCode="General">
                  <c:v>18625.090894010376</c:v>
                </c:pt>
                <c:pt idx="30" formatCode="General">
                  <c:v>10805.206308041603</c:v>
                </c:pt>
                <c:pt idx="31" formatCode="General">
                  <c:v>8348.0217660845028</c:v>
                </c:pt>
                <c:pt idx="32" formatCode="General">
                  <c:v>7681.0411958926434</c:v>
                </c:pt>
                <c:pt idx="33" formatCode="General">
                  <c:v>10073.146078445441</c:v>
                </c:pt>
                <c:pt idx="34" formatCode="General">
                  <c:v>7984.0689423915428</c:v>
                </c:pt>
                <c:pt idx="35" formatCode="General">
                  <c:v>8527.0046620798694</c:v>
                </c:pt>
                <c:pt idx="36" formatCode="General">
                  <c:v>14292.082401894437</c:v>
                </c:pt>
                <c:pt idx="37" formatCode="General">
                  <c:v>11071.023672463096</c:v>
                </c:pt>
                <c:pt idx="38" formatCode="General">
                  <c:v>9293.891096597652</c:v>
                </c:pt>
                <c:pt idx="39" formatCode="General">
                  <c:v>6495.9893100627833</c:v>
                </c:pt>
                <c:pt idx="40" formatCode="General">
                  <c:v>6588.2631941445634</c:v>
                </c:pt>
                <c:pt idx="41" formatCode="General">
                  <c:v>10821.505607816129</c:v>
                </c:pt>
                <c:pt idx="42" formatCode="General">
                  <c:v>8857.8399632321198</c:v>
                </c:pt>
                <c:pt idx="43" formatCode="General">
                  <c:v>10702.163831848175</c:v>
                </c:pt>
                <c:pt idx="44" formatCode="General">
                  <c:v>11948.789136111218</c:v>
                </c:pt>
                <c:pt idx="45" formatCode="General">
                  <c:v>13529.87760414488</c:v>
                </c:pt>
                <c:pt idx="46" formatCode="General">
                  <c:v>11631.725426579025</c:v>
                </c:pt>
                <c:pt idx="47" formatCode="General">
                  <c:v>12187.842446777626</c:v>
                </c:pt>
                <c:pt idx="48" formatCode="General">
                  <c:v>8045.193080977182</c:v>
                </c:pt>
                <c:pt idx="49" formatCode="General">
                  <c:v>10095.916686027023</c:v>
                </c:pt>
                <c:pt idx="50" formatCode="General">
                  <c:v>9955.2078819315393</c:v>
                </c:pt>
                <c:pt idx="51" formatCode="General">
                  <c:v>10255.55968397069</c:v>
                </c:pt>
                <c:pt idx="52" formatCode="General">
                  <c:v>7110.0480208733679</c:v>
                </c:pt>
                <c:pt idx="53" formatCode="General">
                  <c:v>11305.901653779412</c:v>
                </c:pt>
                <c:pt idx="54" formatCode="General">
                  <c:v>7580.5402688382292</c:v>
                </c:pt>
                <c:pt idx="55" formatCode="General">
                  <c:v>21355.956577130702</c:v>
                </c:pt>
                <c:pt idx="56" formatCode="General">
                  <c:v>6439.3523174619168</c:v>
                </c:pt>
                <c:pt idx="57" formatCode="General">
                  <c:v>7492.1031965835118</c:v>
                </c:pt>
                <c:pt idx="58" formatCode="General">
                  <c:v>12404.401529827144</c:v>
                </c:pt>
                <c:pt idx="59" formatCode="General">
                  <c:v>13701.832181627766</c:v>
                </c:pt>
                <c:pt idx="60" formatCode="General">
                  <c:v>9300.0408049928992</c:v>
                </c:pt>
                <c:pt idx="61" formatCode="General">
                  <c:v>9255.2806105331183</c:v>
                </c:pt>
                <c:pt idx="62" formatCode="General">
                  <c:v>16839.124387922384</c:v>
                </c:pt>
                <c:pt idx="63" formatCode="General">
                  <c:v>9615.7713681649366</c:v>
                </c:pt>
                <c:pt idx="64" formatCode="General">
                  <c:v>7514.4370068393473</c:v>
                </c:pt>
                <c:pt idx="65" formatCode="General">
                  <c:v>7230.5016655336694</c:v>
                </c:pt>
                <c:pt idx="66" formatCode="General">
                  <c:v>10081.780038766386</c:v>
                </c:pt>
                <c:pt idx="67" formatCode="General">
                  <c:v>10718.72029112014</c:v>
                </c:pt>
                <c:pt idx="68" formatCode="General">
                  <c:v>16130.961886827012</c:v>
                </c:pt>
                <c:pt idx="69" formatCode="General">
                  <c:v>6444.9109321450869</c:v>
                </c:pt>
                <c:pt idx="70" formatCode="General">
                  <c:v>12684.790051399268</c:v>
                </c:pt>
                <c:pt idx="71" formatCode="General">
                  <c:v>7092.2598054664613</c:v>
                </c:pt>
                <c:pt idx="72" formatCode="General">
                  <c:v>9862.3358250719903</c:v>
                </c:pt>
                <c:pt idx="73" formatCode="General">
                  <c:v>7775.4095545407763</c:v>
                </c:pt>
                <c:pt idx="74" formatCode="General">
                  <c:v>17919.400379748004</c:v>
                </c:pt>
                <c:pt idx="75" formatCode="General">
                  <c:v>16445.885939862335</c:v>
                </c:pt>
                <c:pt idx="76" formatCode="General">
                  <c:v>15440.779950513124</c:v>
                </c:pt>
                <c:pt idx="77" formatCode="General">
                  <c:v>15144.621972591711</c:v>
                </c:pt>
                <c:pt idx="78" formatCode="General">
                  <c:v>12476.563766590811</c:v>
                </c:pt>
                <c:pt idx="79" formatCode="General">
                  <c:v>9842.0767396386273</c:v>
                </c:pt>
                <c:pt idx="80" formatCode="General">
                  <c:v>10191.080427548732</c:v>
                </c:pt>
                <c:pt idx="81" formatCode="General">
                  <c:v>8523.4399045342725</c:v>
                </c:pt>
                <c:pt idx="82" formatCode="General">
                  <c:v>12423.067537977495</c:v>
                </c:pt>
                <c:pt idx="83" formatCode="General">
                  <c:v>13828.558775986792</c:v>
                </c:pt>
                <c:pt idx="84" formatCode="General">
                  <c:v>10260.35999501207</c:v>
                </c:pt>
                <c:pt idx="85" formatCode="General">
                  <c:v>7532.5387096155728</c:v>
                </c:pt>
                <c:pt idx="86" formatCode="General">
                  <c:v>10858.78507692327</c:v>
                </c:pt>
                <c:pt idx="87" formatCode="General">
                  <c:v>5843.9063280640949</c:v>
                </c:pt>
                <c:pt idx="88" formatCode="General">
                  <c:v>15304.488637477085</c:v>
                </c:pt>
                <c:pt idx="89" formatCode="General">
                  <c:v>6949.5791244646571</c:v>
                </c:pt>
                <c:pt idx="90" formatCode="General">
                  <c:v>10041.026254234201</c:v>
                </c:pt>
                <c:pt idx="91" formatCode="General">
                  <c:v>10833.805364165684</c:v>
                </c:pt>
                <c:pt idx="92" formatCode="General">
                  <c:v>6848.7304090525122</c:v>
                </c:pt>
                <c:pt idx="93" formatCode="General">
                  <c:v>15215.407336172953</c:v>
                </c:pt>
                <c:pt idx="94" formatCode="General">
                  <c:v>8344.2565375308186</c:v>
                </c:pt>
                <c:pt idx="95" formatCode="General">
                  <c:v>10824.597516752221</c:v>
                </c:pt>
                <c:pt idx="96" formatCode="General">
                  <c:v>4261.9402759185814</c:v>
                </c:pt>
                <c:pt idx="97" formatCode="General">
                  <c:v>7184.8250941974838</c:v>
                </c:pt>
                <c:pt idx="98" formatCode="General">
                  <c:v>7170.3710894509131</c:v>
                </c:pt>
                <c:pt idx="99" formatCode="General">
                  <c:v>8667.078597228694</c:v>
                </c:pt>
                <c:pt idx="100" formatCode="General">
                  <c:v>9269.3752913176831</c:v>
                </c:pt>
                <c:pt idx="101" formatCode="General">
                  <c:v>8094.8509235605579</c:v>
                </c:pt>
                <c:pt idx="102" formatCode="General">
                  <c:v>10977.134970099723</c:v>
                </c:pt>
                <c:pt idx="103" formatCode="General">
                  <c:v>6912.4642817073327</c:v>
                </c:pt>
                <c:pt idx="104" formatCode="General">
                  <c:v>9333.725533894336</c:v>
                </c:pt>
                <c:pt idx="105" formatCode="General">
                  <c:v>7886.8418814040324</c:v>
                </c:pt>
                <c:pt idx="106" formatCode="General">
                  <c:v>14614.785746908463</c:v>
                </c:pt>
                <c:pt idx="107" formatCode="General">
                  <c:v>12249.688925402803</c:v>
                </c:pt>
                <c:pt idx="108" formatCode="General">
                  <c:v>13670.075658459506</c:v>
                </c:pt>
                <c:pt idx="109" formatCode="General">
                  <c:v>8155.092097657307</c:v>
                </c:pt>
                <c:pt idx="110" formatCode="General">
                  <c:v>7180.1943175726719</c:v>
                </c:pt>
                <c:pt idx="111" formatCode="General">
                  <c:v>9256.1962198722249</c:v>
                </c:pt>
                <c:pt idx="112" formatCode="General">
                  <c:v>5594.4613141621703</c:v>
                </c:pt>
                <c:pt idx="113" formatCode="General">
                  <c:v>9731.2417342890149</c:v>
                </c:pt>
                <c:pt idx="114" formatCode="General">
                  <c:v>10809.327743019834</c:v>
                </c:pt>
                <c:pt idx="115" formatCode="General">
                  <c:v>10475.867343725029</c:v>
                </c:pt>
                <c:pt idx="116" formatCode="General">
                  <c:v>5839.1517513913113</c:v>
                </c:pt>
                <c:pt idx="117" formatCode="General">
                  <c:v>7256.8154865700235</c:v>
                </c:pt>
                <c:pt idx="118" formatCode="General">
                  <c:v>10152.745383388428</c:v>
                </c:pt>
                <c:pt idx="119" formatCode="General">
                  <c:v>7437.7592611608616</c:v>
                </c:pt>
                <c:pt idx="120" formatCode="General">
                  <c:v>9482.9638036142787</c:v>
                </c:pt>
                <c:pt idx="121" formatCode="General">
                  <c:v>4581.1169601141191</c:v>
                </c:pt>
                <c:pt idx="122" formatCode="General">
                  <c:v>13610.21374968656</c:v>
                </c:pt>
                <c:pt idx="123" formatCode="General">
                  <c:v>6880.24567022265</c:v>
                </c:pt>
                <c:pt idx="124" formatCode="General">
                  <c:v>9026.6880578988785</c:v>
                </c:pt>
                <c:pt idx="125" formatCode="General">
                  <c:v>10109.051530788332</c:v>
                </c:pt>
                <c:pt idx="126" formatCode="General">
                  <c:v>12533.846811082351</c:v>
                </c:pt>
                <c:pt idx="127" formatCode="General">
                  <c:v>7040.6089442715038</c:v>
                </c:pt>
                <c:pt idx="128" formatCode="General">
                  <c:v>6541.6069277560018</c:v>
                </c:pt>
                <c:pt idx="129" formatCode="General">
                  <c:v>8480.5980201682869</c:v>
                </c:pt>
                <c:pt idx="130" formatCode="General">
                  <c:v>8363.1740629874294</c:v>
                </c:pt>
                <c:pt idx="131" formatCode="General">
                  <c:v>8883.0236697393539</c:v>
                </c:pt>
                <c:pt idx="132" formatCode="General">
                  <c:v>10079.629574055081</c:v>
                </c:pt>
                <c:pt idx="133" formatCode="General">
                  <c:v>10468.170760162615</c:v>
                </c:pt>
                <c:pt idx="134" formatCode="General">
                  <c:v>8067.9987143348189</c:v>
                </c:pt>
                <c:pt idx="135" formatCode="General">
                  <c:v>9753.7434872463582</c:v>
                </c:pt>
                <c:pt idx="136" formatCode="General">
                  <c:v>25312.201776170979</c:v>
                </c:pt>
                <c:pt idx="137" formatCode="General">
                  <c:v>4286.8109705070074</c:v>
                </c:pt>
                <c:pt idx="138" formatCode="General">
                  <c:v>8873.2179241851736</c:v>
                </c:pt>
                <c:pt idx="139" formatCode="General">
                  <c:v>11257.440307198332</c:v>
                </c:pt>
                <c:pt idx="140" formatCode="General">
                  <c:v>6400.4678673746785</c:v>
                </c:pt>
                <c:pt idx="141" formatCode="General">
                  <c:v>9185.4023080965544</c:v>
                </c:pt>
                <c:pt idx="142" formatCode="General">
                  <c:v>8498.0386578037906</c:v>
                </c:pt>
                <c:pt idx="143" formatCode="General">
                  <c:v>11465.811835561435</c:v>
                </c:pt>
                <c:pt idx="144" formatCode="General">
                  <c:v>13009.784248271442</c:v>
                </c:pt>
                <c:pt idx="145" formatCode="General">
                  <c:v>7082.3783746725767</c:v>
                </c:pt>
                <c:pt idx="146" formatCode="General">
                  <c:v>16358.557721867099</c:v>
                </c:pt>
                <c:pt idx="147" formatCode="General">
                  <c:v>3521.6703283528313</c:v>
                </c:pt>
                <c:pt idx="148" formatCode="General">
                  <c:v>11380.236616583308</c:v>
                </c:pt>
                <c:pt idx="149" formatCode="General">
                  <c:v>8257.8177720827189</c:v>
                </c:pt>
                <c:pt idx="150" formatCode="General">
                  <c:v>10640.499028586204</c:v>
                </c:pt>
                <c:pt idx="151" formatCode="General">
                  <c:v>8935.3873396016788</c:v>
                </c:pt>
                <c:pt idx="152" formatCode="General">
                  <c:v>6664.8311082814644</c:v>
                </c:pt>
                <c:pt idx="153" formatCode="General">
                  <c:v>11514.489673921182</c:v>
                </c:pt>
                <c:pt idx="154" formatCode="General">
                  <c:v>5742.3921060838038</c:v>
                </c:pt>
                <c:pt idx="155" formatCode="General">
                  <c:v>21755.045044530889</c:v>
                </c:pt>
                <c:pt idx="156" formatCode="General">
                  <c:v>8205.919313369759</c:v>
                </c:pt>
                <c:pt idx="157" formatCode="General">
                  <c:v>10404.841990381097</c:v>
                </c:pt>
                <c:pt idx="158" formatCode="General">
                  <c:v>9052.3650438879486</c:v>
                </c:pt>
                <c:pt idx="159" formatCode="General">
                  <c:v>8107.2385927338237</c:v>
                </c:pt>
                <c:pt idx="160" formatCode="General">
                  <c:v>2725.399366895721</c:v>
                </c:pt>
                <c:pt idx="161" formatCode="General">
                  <c:v>8822.7777200135388</c:v>
                </c:pt>
                <c:pt idx="162" formatCode="General">
                  <c:v>7097.7476846909376</c:v>
                </c:pt>
                <c:pt idx="163" formatCode="General">
                  <c:v>6559.7384745983345</c:v>
                </c:pt>
                <c:pt idx="164" formatCode="General">
                  <c:v>4581.3232267983385</c:v>
                </c:pt>
                <c:pt idx="165" formatCode="General">
                  <c:v>13910.98092741931</c:v>
                </c:pt>
                <c:pt idx="166" formatCode="General">
                  <c:v>13232.807039772484</c:v>
                </c:pt>
                <c:pt idx="167" formatCode="General">
                  <c:v>6769.8219682666731</c:v>
                </c:pt>
                <c:pt idx="168" formatCode="General">
                  <c:v>12876.919564099024</c:v>
                </c:pt>
                <c:pt idx="169" formatCode="General">
                  <c:v>4873.1114219379888</c:v>
                </c:pt>
                <c:pt idx="170" formatCode="General">
                  <c:v>11141.760324892144</c:v>
                </c:pt>
                <c:pt idx="171" formatCode="General">
                  <c:v>6431.6770941799405</c:v>
                </c:pt>
                <c:pt idx="172" formatCode="General">
                  <c:v>8345.0421377321909</c:v>
                </c:pt>
                <c:pt idx="173" formatCode="General">
                  <c:v>8326.5813383258446</c:v>
                </c:pt>
                <c:pt idx="174" formatCode="General">
                  <c:v>8686.2282404787675</c:v>
                </c:pt>
                <c:pt idx="175" formatCode="General">
                  <c:v>10837.499467629734</c:v>
                </c:pt>
                <c:pt idx="176" formatCode="General">
                  <c:v>5138.0802082263544</c:v>
                </c:pt>
                <c:pt idx="177" formatCode="General">
                  <c:v>3072.8959466467895</c:v>
                </c:pt>
                <c:pt idx="178" formatCode="General">
                  <c:v>22327.212067360277</c:v>
                </c:pt>
                <c:pt idx="179" formatCode="General">
                  <c:v>9151.62790903725</c:v>
                </c:pt>
                <c:pt idx="180" formatCode="General">
                  <c:v>4317.75795672196</c:v>
                </c:pt>
                <c:pt idx="181" formatCode="General">
                  <c:v>10642.374894179422</c:v>
                </c:pt>
                <c:pt idx="182" formatCode="General">
                  <c:v>10084.659067946151</c:v>
                </c:pt>
                <c:pt idx="183" formatCode="General">
                  <c:v>11428.768967867829</c:v>
                </c:pt>
                <c:pt idx="184" formatCode="General">
                  <c:v>6767.4704974421329</c:v>
                </c:pt>
                <c:pt idx="185" formatCode="General">
                  <c:v>5468.45114403754</c:v>
                </c:pt>
                <c:pt idx="186" formatCode="General">
                  <c:v>8953.303685442017</c:v>
                </c:pt>
                <c:pt idx="187" formatCode="General">
                  <c:v>11405.236231440746</c:v>
                </c:pt>
                <c:pt idx="188" formatCode="General">
                  <c:v>7383.5136757214277</c:v>
                </c:pt>
                <c:pt idx="189" formatCode="General">
                  <c:v>8419.6181088061494</c:v>
                </c:pt>
                <c:pt idx="190" formatCode="General">
                  <c:v>8410.8043317816137</c:v>
                </c:pt>
                <c:pt idx="191" formatCode="General">
                  <c:v>14219.102260866584</c:v>
                </c:pt>
                <c:pt idx="192" formatCode="General">
                  <c:v>6055.660923557627</c:v>
                </c:pt>
                <c:pt idx="193" formatCode="General">
                  <c:v>11059.971534841583</c:v>
                </c:pt>
                <c:pt idx="194" formatCode="General">
                  <c:v>7690.5183409525525</c:v>
                </c:pt>
                <c:pt idx="195" formatCode="General">
                  <c:v>3794.8293532136904</c:v>
                </c:pt>
                <c:pt idx="196" formatCode="General">
                  <c:v>11721.075100225244</c:v>
                </c:pt>
                <c:pt idx="197" formatCode="General">
                  <c:v>7998.9463064815609</c:v>
                </c:pt>
                <c:pt idx="198" formatCode="General">
                  <c:v>6549.9297939289154</c:v>
                </c:pt>
                <c:pt idx="199" formatCode="General">
                  <c:v>12126.517705496968</c:v>
                </c:pt>
                <c:pt idx="200" formatCode="General">
                  <c:v>7540.929999006089</c:v>
                </c:pt>
                <c:pt idx="201" formatCode="General">
                  <c:v>7291.995095138027</c:v>
                </c:pt>
                <c:pt idx="202" formatCode="General">
                  <c:v>10800.533278772382</c:v>
                </c:pt>
                <c:pt idx="203" formatCode="General">
                  <c:v>12476.998180335222</c:v>
                </c:pt>
                <c:pt idx="204" formatCode="General">
                  <c:v>8330.28890384019</c:v>
                </c:pt>
                <c:pt idx="205" formatCode="General">
                  <c:v>3896.5322663173774</c:v>
                </c:pt>
                <c:pt idx="206" formatCode="General">
                  <c:v>10873.805581305924</c:v>
                </c:pt>
                <c:pt idx="207" formatCode="General">
                  <c:v>8780.2320750298277</c:v>
                </c:pt>
                <c:pt idx="208" formatCode="General">
                  <c:v>13714.985432308995</c:v>
                </c:pt>
                <c:pt idx="209" formatCode="General">
                  <c:v>13029.054801169348</c:v>
                </c:pt>
                <c:pt idx="210" formatCode="General">
                  <c:v>8578.1009817126414</c:v>
                </c:pt>
                <c:pt idx="211" formatCode="General">
                  <c:v>10970.663325981244</c:v>
                </c:pt>
                <c:pt idx="212" formatCode="General">
                  <c:v>5127.6766656215259</c:v>
                </c:pt>
                <c:pt idx="213" formatCode="General">
                  <c:v>11338.457175595518</c:v>
                </c:pt>
                <c:pt idx="214" formatCode="General">
                  <c:v>10469.954182946605</c:v>
                </c:pt>
                <c:pt idx="215" formatCode="General">
                  <c:v>7123.8334633361119</c:v>
                </c:pt>
                <c:pt idx="216" formatCode="General">
                  <c:v>8285.9091541374546</c:v>
                </c:pt>
                <c:pt idx="217" formatCode="General">
                  <c:v>5119.0883070033051</c:v>
                </c:pt>
                <c:pt idx="218" formatCode="General">
                  <c:v>8944.7961737117803</c:v>
                </c:pt>
                <c:pt idx="219" formatCode="General">
                  <c:v>6189.974674316265</c:v>
                </c:pt>
                <c:pt idx="220" formatCode="General">
                  <c:v>8743.8193641043435</c:v>
                </c:pt>
                <c:pt idx="221" formatCode="General">
                  <c:v>8896.8776725997759</c:v>
                </c:pt>
                <c:pt idx="222" formatCode="General">
                  <c:v>12043.774705908794</c:v>
                </c:pt>
                <c:pt idx="223" formatCode="General">
                  <c:v>6175.4644555183168</c:v>
                </c:pt>
                <c:pt idx="224" formatCode="General">
                  <c:v>10477.025936940981</c:v>
                </c:pt>
                <c:pt idx="225" formatCode="General">
                  <c:v>5301.6278559795446</c:v>
                </c:pt>
                <c:pt idx="226" formatCode="General">
                  <c:v>6816.7877041711308</c:v>
                </c:pt>
                <c:pt idx="227" formatCode="General">
                  <c:v>15776.870382317176</c:v>
                </c:pt>
                <c:pt idx="228" formatCode="General">
                  <c:v>6436.7249569888827</c:v>
                </c:pt>
                <c:pt idx="229" formatCode="General">
                  <c:v>6373.5542545680892</c:v>
                </c:pt>
                <c:pt idx="230" formatCode="General">
                  <c:v>7625.9271147596282</c:v>
                </c:pt>
                <c:pt idx="231" formatCode="General">
                  <c:v>5418.4649012239952</c:v>
                </c:pt>
                <c:pt idx="232" formatCode="General">
                  <c:v>12070.23714680752</c:v>
                </c:pt>
                <c:pt idx="233" formatCode="General">
                  <c:v>11891.450021105566</c:v>
                </c:pt>
                <c:pt idx="234" formatCode="General">
                  <c:v>13008.719579534471</c:v>
                </c:pt>
                <c:pt idx="235" formatCode="General">
                  <c:v>8914.6043918102005</c:v>
                </c:pt>
                <c:pt idx="236" formatCode="General">
                  <c:v>7958.576752374729</c:v>
                </c:pt>
                <c:pt idx="237" formatCode="General">
                  <c:v>4371.8776235528039</c:v>
                </c:pt>
                <c:pt idx="238" formatCode="General">
                  <c:v>9542.5905671210912</c:v>
                </c:pt>
                <c:pt idx="239" formatCode="General">
                  <c:v>7568.1962305194666</c:v>
                </c:pt>
                <c:pt idx="240" formatCode="General">
                  <c:v>13219.768099120378</c:v>
                </c:pt>
                <c:pt idx="241" formatCode="General">
                  <c:v>12040.113218204817</c:v>
                </c:pt>
                <c:pt idx="242" formatCode="General">
                  <c:v>5691.2471183005964</c:v>
                </c:pt>
                <c:pt idx="243" formatCode="General">
                  <c:v>9107.1842078089921</c:v>
                </c:pt>
                <c:pt idx="244" formatCode="General">
                  <c:v>8272.1328025032471</c:v>
                </c:pt>
                <c:pt idx="245" formatCode="General">
                  <c:v>13423.529237576808</c:v>
                </c:pt>
                <c:pt idx="246" formatCode="General">
                  <c:v>6858.4049923741859</c:v>
                </c:pt>
                <c:pt idx="247" formatCode="General">
                  <c:v>11774.610456749151</c:v>
                </c:pt>
                <c:pt idx="248" formatCode="General">
                  <c:v>7122.979437922646</c:v>
                </c:pt>
                <c:pt idx="249" formatCode="General">
                  <c:v>7838.941169618487</c:v>
                </c:pt>
                <c:pt idx="250" formatCode="General">
                  <c:v>7904.9924104610964</c:v>
                </c:pt>
                <c:pt idx="251" formatCode="General">
                  <c:v>10515.650496789664</c:v>
                </c:pt>
                <c:pt idx="252" formatCode="General">
                  <c:v>9738.3302511251659</c:v>
                </c:pt>
                <c:pt idx="253" formatCode="General">
                  <c:v>4833.2278858068876</c:v>
                </c:pt>
                <c:pt idx="254" formatCode="General">
                  <c:v>7541.7490338423431</c:v>
                </c:pt>
                <c:pt idx="255" formatCode="General">
                  <c:v>8664.5152939554791</c:v>
                </c:pt>
                <c:pt idx="256" formatCode="General">
                  <c:v>8277.8276246718633</c:v>
                </c:pt>
                <c:pt idx="257" formatCode="General">
                  <c:v>8718.8733742851255</c:v>
                </c:pt>
                <c:pt idx="258" formatCode="General">
                  <c:v>8868.0511141469342</c:v>
                </c:pt>
                <c:pt idx="259" formatCode="General">
                  <c:v>7459.3287591064181</c:v>
                </c:pt>
                <c:pt idx="260" formatCode="General">
                  <c:v>11231.114337767933</c:v>
                </c:pt>
                <c:pt idx="261" formatCode="General">
                  <c:v>8644.109445730779</c:v>
                </c:pt>
                <c:pt idx="262" formatCode="General">
                  <c:v>9878.415760243055</c:v>
                </c:pt>
                <c:pt idx="263" formatCode="General">
                  <c:v>7251.079369398627</c:v>
                </c:pt>
                <c:pt idx="264" formatCode="General">
                  <c:v>13275.531568409486</c:v>
                </c:pt>
                <c:pt idx="265" formatCode="General">
                  <c:v>7498.6723089260522</c:v>
                </c:pt>
                <c:pt idx="266" formatCode="General">
                  <c:v>13201.462063851648</c:v>
                </c:pt>
                <c:pt idx="267" formatCode="General">
                  <c:v>8507.1541636083857</c:v>
                </c:pt>
                <c:pt idx="268" formatCode="General">
                  <c:v>13578.684490905629</c:v>
                </c:pt>
                <c:pt idx="269" formatCode="General">
                  <c:v>7148.9202306273819</c:v>
                </c:pt>
                <c:pt idx="270" formatCode="General">
                  <c:v>9593.2440030834787</c:v>
                </c:pt>
                <c:pt idx="271" formatCode="General">
                  <c:v>7136.0977087133379</c:v>
                </c:pt>
                <c:pt idx="272" formatCode="General">
                  <c:v>7076.5487520094812</c:v>
                </c:pt>
                <c:pt idx="273" formatCode="General">
                  <c:v>11256.261256216432</c:v>
                </c:pt>
                <c:pt idx="274" formatCode="General">
                  <c:v>9795.2377842804599</c:v>
                </c:pt>
                <c:pt idx="275" formatCode="General">
                  <c:v>3905.1036653339688</c:v>
                </c:pt>
                <c:pt idx="276" formatCode="General">
                  <c:v>11357.953666589035</c:v>
                </c:pt>
                <c:pt idx="277" formatCode="General">
                  <c:v>9232.6431706104049</c:v>
                </c:pt>
                <c:pt idx="278" formatCode="General">
                  <c:v>10094.704170841977</c:v>
                </c:pt>
                <c:pt idx="279" formatCode="General">
                  <c:v>7217.9825406630953</c:v>
                </c:pt>
                <c:pt idx="280" formatCode="General">
                  <c:v>12866.601205012175</c:v>
                </c:pt>
                <c:pt idx="281" formatCode="General">
                  <c:v>5124.3669564709344</c:v>
                </c:pt>
                <c:pt idx="282" formatCode="General">
                  <c:v>7113.6268956082458</c:v>
                </c:pt>
                <c:pt idx="283" formatCode="General">
                  <c:v>8501.5586471129754</c:v>
                </c:pt>
                <c:pt idx="284" formatCode="General">
                  <c:v>13993.18083035296</c:v>
                </c:pt>
                <c:pt idx="285" formatCode="General">
                  <c:v>7378.3192226548053</c:v>
                </c:pt>
                <c:pt idx="286" formatCode="General">
                  <c:v>13062.175746775305</c:v>
                </c:pt>
                <c:pt idx="287" formatCode="General">
                  <c:v>8903.6051718612271</c:v>
                </c:pt>
                <c:pt idx="288" formatCode="General">
                  <c:v>11699.949552385044</c:v>
                </c:pt>
                <c:pt idx="289" formatCode="General">
                  <c:v>9835.4488431522077</c:v>
                </c:pt>
                <c:pt idx="290" formatCode="General">
                  <c:v>7475.5857243368573</c:v>
                </c:pt>
                <c:pt idx="291" formatCode="General">
                  <c:v>8906.2834128946797</c:v>
                </c:pt>
                <c:pt idx="292" formatCode="General">
                  <c:v>7515.3149816288405</c:v>
                </c:pt>
                <c:pt idx="293" formatCode="General">
                  <c:v>9283.3708247633222</c:v>
                </c:pt>
                <c:pt idx="294" formatCode="General">
                  <c:v>9356.7458758159955</c:v>
                </c:pt>
                <c:pt idx="295" formatCode="General">
                  <c:v>7402.9085075011699</c:v>
                </c:pt>
                <c:pt idx="296" formatCode="General">
                  <c:v>10759.17680998164</c:v>
                </c:pt>
                <c:pt idx="297" formatCode="General">
                  <c:v>8994.3439785351911</c:v>
                </c:pt>
                <c:pt idx="298" formatCode="General">
                  <c:v>6782.2409191898278</c:v>
                </c:pt>
                <c:pt idx="299" formatCode="General">
                  <c:v>4248.993916474943</c:v>
                </c:pt>
                <c:pt idx="300" formatCode="General">
                  <c:v>8144.078424463667</c:v>
                </c:pt>
                <c:pt idx="301" formatCode="General">
                  <c:v>5530.0442695453021</c:v>
                </c:pt>
                <c:pt idx="302" formatCode="General">
                  <c:v>12222.109684885241</c:v>
                </c:pt>
                <c:pt idx="303" formatCode="General">
                  <c:v>9114.0711597633508</c:v>
                </c:pt>
                <c:pt idx="304" formatCode="General">
                  <c:v>11743.604189914277</c:v>
                </c:pt>
                <c:pt idx="305" formatCode="General">
                  <c:v>13217.916316298473</c:v>
                </c:pt>
                <c:pt idx="306" formatCode="General">
                  <c:v>6461.3487703278115</c:v>
                </c:pt>
                <c:pt idx="307" formatCode="General">
                  <c:v>7781.3629733503039</c:v>
                </c:pt>
                <c:pt idx="308" formatCode="General">
                  <c:v>7477.6502007586168</c:v>
                </c:pt>
                <c:pt idx="309" formatCode="General">
                  <c:v>7615.7287609999094</c:v>
                </c:pt>
                <c:pt idx="310" formatCode="General">
                  <c:v>11705.502297723753</c:v>
                </c:pt>
                <c:pt idx="311" formatCode="General">
                  <c:v>9080.4020798515103</c:v>
                </c:pt>
                <c:pt idx="312" formatCode="General">
                  <c:v>8830.1722146912853</c:v>
                </c:pt>
                <c:pt idx="313" formatCode="General">
                  <c:v>9119.7739510438369</c:v>
                </c:pt>
                <c:pt idx="314" formatCode="General">
                  <c:v>8299.0741726430078</c:v>
                </c:pt>
                <c:pt idx="315" formatCode="General">
                  <c:v>12487.879628795767</c:v>
                </c:pt>
                <c:pt idx="316" formatCode="General">
                  <c:v>8783.2499811779344</c:v>
                </c:pt>
                <c:pt idx="317" formatCode="General">
                  <c:v>13750.089845784081</c:v>
                </c:pt>
                <c:pt idx="318" formatCode="General">
                  <c:v>13921.483057662963</c:v>
                </c:pt>
                <c:pt idx="319" formatCode="General">
                  <c:v>298.984073760108</c:v>
                </c:pt>
                <c:pt idx="320" formatCode="General">
                  <c:v>11553.67248972064</c:v>
                </c:pt>
                <c:pt idx="321" formatCode="General">
                  <c:v>7803.7595878478842</c:v>
                </c:pt>
                <c:pt idx="322" formatCode="General">
                  <c:v>6932.6693092347468</c:v>
                </c:pt>
                <c:pt idx="323" formatCode="General">
                  <c:v>8811.012604859503</c:v>
                </c:pt>
                <c:pt idx="324" formatCode="General">
                  <c:v>10743.925003503406</c:v>
                </c:pt>
                <c:pt idx="325" formatCode="General">
                  <c:v>14110.062246276742</c:v>
                </c:pt>
                <c:pt idx="326" formatCode="General">
                  <c:v>10297.025064791809</c:v>
                </c:pt>
                <c:pt idx="327" formatCode="General">
                  <c:v>9215.5538841631787</c:v>
                </c:pt>
                <c:pt idx="328" formatCode="General">
                  <c:v>10921.324003189085</c:v>
                </c:pt>
                <c:pt idx="329" formatCode="General">
                  <c:v>11765.937456725002</c:v>
                </c:pt>
                <c:pt idx="330" formatCode="General">
                  <c:v>10579.540606852033</c:v>
                </c:pt>
                <c:pt idx="331" formatCode="General">
                  <c:v>10594.679611379413</c:v>
                </c:pt>
                <c:pt idx="332" formatCode="General">
                  <c:v>5063.7907117220657</c:v>
                </c:pt>
                <c:pt idx="333" formatCode="General">
                  <c:v>17935.757410537117</c:v>
                </c:pt>
                <c:pt idx="334" formatCode="General">
                  <c:v>8612.1434829932514</c:v>
                </c:pt>
                <c:pt idx="335" formatCode="General">
                  <c:v>11571.581031508476</c:v>
                </c:pt>
                <c:pt idx="336" formatCode="General">
                  <c:v>7670.6868832474793</c:v>
                </c:pt>
                <c:pt idx="337" formatCode="General">
                  <c:v>12502.106884907422</c:v>
                </c:pt>
                <c:pt idx="338" formatCode="General">
                  <c:v>6365.932119105637</c:v>
                </c:pt>
                <c:pt idx="339" formatCode="General">
                  <c:v>10880.20390018756</c:v>
                </c:pt>
                <c:pt idx="340" formatCode="General">
                  <c:v>7943.4107864220696</c:v>
                </c:pt>
                <c:pt idx="341" formatCode="General">
                  <c:v>9120.4099621129153</c:v>
                </c:pt>
                <c:pt idx="342" formatCode="General">
                  <c:v>6811.6215118956752</c:v>
                </c:pt>
                <c:pt idx="343" formatCode="General">
                  <c:v>7431.8638020976996</c:v>
                </c:pt>
                <c:pt idx="344" formatCode="General">
                  <c:v>8257.2423699985484</c:v>
                </c:pt>
                <c:pt idx="345" formatCode="General">
                  <c:v>11309.205511624221</c:v>
                </c:pt>
                <c:pt idx="346" formatCode="General">
                  <c:v>12475.154807937914</c:v>
                </c:pt>
                <c:pt idx="347" formatCode="General">
                  <c:v>6011.76934905495</c:v>
                </c:pt>
                <c:pt idx="348" formatCode="General">
                  <c:v>10079.572911848785</c:v>
                </c:pt>
                <c:pt idx="349" formatCode="General">
                  <c:v>7658.1735399547233</c:v>
                </c:pt>
                <c:pt idx="350" formatCode="General">
                  <c:v>8757.7103479068828</c:v>
                </c:pt>
                <c:pt idx="351" formatCode="General">
                  <c:v>4956.5986670837901</c:v>
                </c:pt>
                <c:pt idx="352" formatCode="General">
                  <c:v>5726.8353072904411</c:v>
                </c:pt>
                <c:pt idx="353" formatCode="General">
                  <c:v>7324.0786216136494</c:v>
                </c:pt>
                <c:pt idx="354" formatCode="General">
                  <c:v>9514.7109874903672</c:v>
                </c:pt>
                <c:pt idx="355" formatCode="General">
                  <c:v>8026.4295490963905</c:v>
                </c:pt>
                <c:pt idx="356" formatCode="General">
                  <c:v>13806.637334563007</c:v>
                </c:pt>
                <c:pt idx="357" formatCode="General">
                  <c:v>13050.722055848615</c:v>
                </c:pt>
                <c:pt idx="358" formatCode="General">
                  <c:v>9901.9380990786049</c:v>
                </c:pt>
                <c:pt idx="359" formatCode="General">
                  <c:v>9553.1774851775172</c:v>
                </c:pt>
                <c:pt idx="360" formatCode="General">
                  <c:v>11031.770545390124</c:v>
                </c:pt>
                <c:pt idx="361" formatCode="General">
                  <c:v>7609.4810087499991</c:v>
                </c:pt>
                <c:pt idx="362" formatCode="General">
                  <c:v>7344.7481808024258</c:v>
                </c:pt>
                <c:pt idx="363" formatCode="General">
                  <c:v>13368.767071597933</c:v>
                </c:pt>
                <c:pt idx="364" formatCode="General">
                  <c:v>8344.8848548929982</c:v>
                </c:pt>
                <c:pt idx="365" formatCode="General">
                  <c:v>5578.1109258097331</c:v>
                </c:pt>
                <c:pt idx="366" formatCode="General">
                  <c:v>9043.5001070873823</c:v>
                </c:pt>
                <c:pt idx="367" formatCode="General">
                  <c:v>7622.7955522806042</c:v>
                </c:pt>
                <c:pt idx="368" formatCode="General">
                  <c:v>8186.4858668333618</c:v>
                </c:pt>
                <c:pt idx="369" formatCode="General">
                  <c:v>11808.697866659391</c:v>
                </c:pt>
                <c:pt idx="370" formatCode="General">
                  <c:v>7306.2998868787618</c:v>
                </c:pt>
                <c:pt idx="371" formatCode="General">
                  <c:v>12119.594251977682</c:v>
                </c:pt>
                <c:pt idx="372" formatCode="General">
                  <c:v>9287.4570592335913</c:v>
                </c:pt>
                <c:pt idx="373" formatCode="General">
                  <c:v>9246.5462797407454</c:v>
                </c:pt>
                <c:pt idx="374" formatCode="General">
                  <c:v>10193.657167401505</c:v>
                </c:pt>
                <c:pt idx="375" formatCode="General">
                  <c:v>11824.054365247373</c:v>
                </c:pt>
                <c:pt idx="376" formatCode="General">
                  <c:v>5992.605436763175</c:v>
                </c:pt>
                <c:pt idx="377" formatCode="General">
                  <c:v>6067.2655433644613</c:v>
                </c:pt>
                <c:pt idx="378" formatCode="General">
                  <c:v>7918.3054792928469</c:v>
                </c:pt>
                <c:pt idx="379" formatCode="General">
                  <c:v>2595.7900712704941</c:v>
                </c:pt>
                <c:pt idx="380" formatCode="General">
                  <c:v>8761.9317731544124</c:v>
                </c:pt>
                <c:pt idx="381" formatCode="General">
                  <c:v>10566.313727089026</c:v>
                </c:pt>
                <c:pt idx="382" formatCode="General">
                  <c:v>9235.6953068733819</c:v>
                </c:pt>
                <c:pt idx="383" formatCode="General">
                  <c:v>10976.242577808567</c:v>
                </c:pt>
                <c:pt idx="384" formatCode="General">
                  <c:v>9756.6155365951017</c:v>
                </c:pt>
                <c:pt idx="385" formatCode="General">
                  <c:v>9211.7997198479534</c:v>
                </c:pt>
                <c:pt idx="386" formatCode="General">
                  <c:v>6704.5107139814754</c:v>
                </c:pt>
                <c:pt idx="387" formatCode="General">
                  <c:v>10841.165549636558</c:v>
                </c:pt>
                <c:pt idx="388" formatCode="General">
                  <c:v>7464.7120653191978</c:v>
                </c:pt>
                <c:pt idx="389" formatCode="General">
                  <c:v>6025.6882029569624</c:v>
                </c:pt>
                <c:pt idx="390" formatCode="General">
                  <c:v>5931.8165643336306</c:v>
                </c:pt>
                <c:pt idx="391" formatCode="General">
                  <c:v>7014.1408201144732</c:v>
                </c:pt>
                <c:pt idx="392" formatCode="General">
                  <c:v>6378.3148108437454</c:v>
                </c:pt>
                <c:pt idx="393" formatCode="General">
                  <c:v>14006.957124021936</c:v>
                </c:pt>
                <c:pt idx="394" formatCode="General">
                  <c:v>11728.284224341614</c:v>
                </c:pt>
                <c:pt idx="395" formatCode="General">
                  <c:v>14802.743285586812</c:v>
                </c:pt>
                <c:pt idx="396" formatCode="General">
                  <c:v>12492.17143323112</c:v>
                </c:pt>
                <c:pt idx="397" formatCode="General">
                  <c:v>16327.113308410819</c:v>
                </c:pt>
                <c:pt idx="398" formatCode="General">
                  <c:v>6451.2460956970499</c:v>
                </c:pt>
                <c:pt idx="399" formatCode="General">
                  <c:v>8395.7056389320587</c:v>
                </c:pt>
                <c:pt idx="400" formatCode="General">
                  <c:v>13083.683253631643</c:v>
                </c:pt>
                <c:pt idx="401" formatCode="General">
                  <c:v>4736.0719353665136</c:v>
                </c:pt>
                <c:pt idx="402" formatCode="General">
                  <c:v>8444.9665836131062</c:v>
                </c:pt>
                <c:pt idx="403" formatCode="General">
                  <c:v>9710.4565454688218</c:v>
                </c:pt>
                <c:pt idx="404" formatCode="General">
                  <c:v>2340.5629347498125</c:v>
                </c:pt>
                <c:pt idx="405" formatCode="General">
                  <c:v>7823.3291083889253</c:v>
                </c:pt>
                <c:pt idx="406" formatCode="General">
                  <c:v>9434.0637613157305</c:v>
                </c:pt>
                <c:pt idx="407" formatCode="General">
                  <c:v>8112.8791561572671</c:v>
                </c:pt>
                <c:pt idx="408" formatCode="General">
                  <c:v>7014.836147246544</c:v>
                </c:pt>
                <c:pt idx="409" formatCode="General">
                  <c:v>9588.2782250692871</c:v>
                </c:pt>
                <c:pt idx="410" formatCode="General">
                  <c:v>6921.0900806951486</c:v>
                </c:pt>
                <c:pt idx="411" formatCode="General">
                  <c:v>11289.945955907566</c:v>
                </c:pt>
                <c:pt idx="412" formatCode="General">
                  <c:v>12094.370484475772</c:v>
                </c:pt>
                <c:pt idx="413" formatCode="General">
                  <c:v>8617.4937111591025</c:v>
                </c:pt>
                <c:pt idx="414" formatCode="General">
                  <c:v>12891.771296461715</c:v>
                </c:pt>
                <c:pt idx="415" formatCode="General">
                  <c:v>10319.909308046253</c:v>
                </c:pt>
                <c:pt idx="416" formatCode="General">
                  <c:v>10874.91392718162</c:v>
                </c:pt>
                <c:pt idx="417" formatCode="General">
                  <c:v>8994.0174087839459</c:v>
                </c:pt>
                <c:pt idx="418" formatCode="General">
                  <c:v>4683.7201461804325</c:v>
                </c:pt>
                <c:pt idx="419" formatCode="General">
                  <c:v>8910.3283857761053</c:v>
                </c:pt>
                <c:pt idx="420" formatCode="General">
                  <c:v>13301.346279708379</c:v>
                </c:pt>
                <c:pt idx="421" formatCode="General">
                  <c:v>10071.593034649319</c:v>
                </c:pt>
                <c:pt idx="422" formatCode="General">
                  <c:v>15243.786937606794</c:v>
                </c:pt>
                <c:pt idx="423" formatCode="General">
                  <c:v>8098.002057136724</c:v>
                </c:pt>
                <c:pt idx="424" formatCode="General">
                  <c:v>10476.632952923321</c:v>
                </c:pt>
                <c:pt idx="425" formatCode="General">
                  <c:v>4988.6611268794804</c:v>
                </c:pt>
                <c:pt idx="426" formatCode="General">
                  <c:v>13342.38986163052</c:v>
                </c:pt>
                <c:pt idx="427" formatCode="General">
                  <c:v>4893.5389070876026</c:v>
                </c:pt>
                <c:pt idx="428" formatCode="General">
                  <c:v>10138.957923542495</c:v>
                </c:pt>
                <c:pt idx="429" formatCode="General">
                  <c:v>15586.955461861307</c:v>
                </c:pt>
                <c:pt idx="430" formatCode="General">
                  <c:v>10180.51440186549</c:v>
                </c:pt>
                <c:pt idx="431" formatCode="General">
                  <c:v>10949.919736887632</c:v>
                </c:pt>
                <c:pt idx="432" formatCode="General">
                  <c:v>14897.760033186656</c:v>
                </c:pt>
                <c:pt idx="433" formatCode="General">
                  <c:v>9668.3838044749136</c:v>
                </c:pt>
                <c:pt idx="434" formatCode="General">
                  <c:v>9720.190223660602</c:v>
                </c:pt>
                <c:pt idx="435" formatCode="General">
                  <c:v>11573.639995492735</c:v>
                </c:pt>
                <c:pt idx="436" formatCode="General">
                  <c:v>7001.1560927494793</c:v>
                </c:pt>
                <c:pt idx="437" formatCode="General">
                  <c:v>9563.6468172099212</c:v>
                </c:pt>
                <c:pt idx="438" formatCode="General">
                  <c:v>10117.602047424747</c:v>
                </c:pt>
                <c:pt idx="439" formatCode="General">
                  <c:v>11978.742936440934</c:v>
                </c:pt>
                <c:pt idx="440" formatCode="General">
                  <c:v>10260.295891941896</c:v>
                </c:pt>
                <c:pt idx="441" formatCode="General">
                  <c:v>10807.051287772507</c:v>
                </c:pt>
                <c:pt idx="442" formatCode="General">
                  <c:v>8387.148607365114</c:v>
                </c:pt>
                <c:pt idx="443" formatCode="General">
                  <c:v>6817.5734929999398</c:v>
                </c:pt>
                <c:pt idx="444" formatCode="General">
                  <c:v>11581.627743208503</c:v>
                </c:pt>
                <c:pt idx="445" formatCode="General">
                  <c:v>7737.9606152425349</c:v>
                </c:pt>
                <c:pt idx="446" formatCode="General">
                  <c:v>8381.8568583637789</c:v>
                </c:pt>
                <c:pt idx="447" formatCode="General">
                  <c:v>10772.952415623273</c:v>
                </c:pt>
                <c:pt idx="448" formatCode="General">
                  <c:v>10293.535617652331</c:v>
                </c:pt>
                <c:pt idx="449" formatCode="General">
                  <c:v>6576.323612983615</c:v>
                </c:pt>
                <c:pt idx="450" formatCode="General">
                  <c:v>8279.1506340749111</c:v>
                </c:pt>
                <c:pt idx="451" formatCode="General">
                  <c:v>6659.3940625932355</c:v>
                </c:pt>
                <c:pt idx="452" formatCode="General">
                  <c:v>17448.654437970436</c:v>
                </c:pt>
                <c:pt idx="453" formatCode="General">
                  <c:v>11232.248645434973</c:v>
                </c:pt>
                <c:pt idx="454" formatCode="General">
                  <c:v>9657.5061754138806</c:v>
                </c:pt>
                <c:pt idx="455" formatCode="General">
                  <c:v>4259.3828542934225</c:v>
                </c:pt>
                <c:pt idx="456" formatCode="General">
                  <c:v>6337.837878321574</c:v>
                </c:pt>
                <c:pt idx="457" formatCode="General">
                  <c:v>8822.9039741440392</c:v>
                </c:pt>
                <c:pt idx="458" formatCode="General">
                  <c:v>7951.4040033968959</c:v>
                </c:pt>
                <c:pt idx="459" formatCode="General">
                  <c:v>15047.772491137534</c:v>
                </c:pt>
                <c:pt idx="460" formatCode="General">
                  <c:v>7636.1812287129796</c:v>
                </c:pt>
                <c:pt idx="461" formatCode="General">
                  <c:v>7750.598595021238</c:v>
                </c:pt>
                <c:pt idx="462" formatCode="General">
                  <c:v>12245.69534844205</c:v>
                </c:pt>
                <c:pt idx="463" formatCode="General">
                  <c:v>10709.829467754837</c:v>
                </c:pt>
                <c:pt idx="464" formatCode="General">
                  <c:v>7423.1410512591392</c:v>
                </c:pt>
                <c:pt idx="465" formatCode="General">
                  <c:v>7459.8225229029504</c:v>
                </c:pt>
                <c:pt idx="466" formatCode="General">
                  <c:v>6917.2477021959494</c:v>
                </c:pt>
                <c:pt idx="467" formatCode="General">
                  <c:v>7728.7794414421969</c:v>
                </c:pt>
                <c:pt idx="468" formatCode="General">
                  <c:v>9071.6444342170471</c:v>
                </c:pt>
                <c:pt idx="469" formatCode="General">
                  <c:v>12101.384110618541</c:v>
                </c:pt>
                <c:pt idx="470" formatCode="General">
                  <c:v>16552.231201052331</c:v>
                </c:pt>
                <c:pt idx="471" formatCode="General">
                  <c:v>15239.305136281027</c:v>
                </c:pt>
                <c:pt idx="472" formatCode="General">
                  <c:v>8585.496720430714</c:v>
                </c:pt>
                <c:pt idx="473" formatCode="General">
                  <c:v>7157.6602499147921</c:v>
                </c:pt>
                <c:pt idx="474" formatCode="General">
                  <c:v>9795.102174646674</c:v>
                </c:pt>
                <c:pt idx="475" formatCode="General">
                  <c:v>8550.391016161986</c:v>
                </c:pt>
                <c:pt idx="476" formatCode="General">
                  <c:v>13635.930138832282</c:v>
                </c:pt>
                <c:pt idx="477" formatCode="General">
                  <c:v>7596.8786025974514</c:v>
                </c:pt>
                <c:pt idx="478" formatCode="General">
                  <c:v>11305.457341606223</c:v>
                </c:pt>
                <c:pt idx="479" formatCode="General">
                  <c:v>10246.753603126013</c:v>
                </c:pt>
                <c:pt idx="480" formatCode="General">
                  <c:v>6916.5094177688461</c:v>
                </c:pt>
                <c:pt idx="481" formatCode="General">
                  <c:v>14832.790753648451</c:v>
                </c:pt>
                <c:pt idx="482" formatCode="General">
                  <c:v>9747.4120563325541</c:v>
                </c:pt>
                <c:pt idx="483" formatCode="General">
                  <c:v>8946.5322859974058</c:v>
                </c:pt>
                <c:pt idx="484" formatCode="General">
                  <c:v>5202.1013747169036</c:v>
                </c:pt>
                <c:pt idx="485" formatCode="General">
                  <c:v>12562.540181143053</c:v>
                </c:pt>
                <c:pt idx="486" formatCode="General">
                  <c:v>6571.2184628642681</c:v>
                </c:pt>
                <c:pt idx="487" formatCode="General">
                  <c:v>12798.38296559574</c:v>
                </c:pt>
                <c:pt idx="488" formatCode="General">
                  <c:v>7744.039573336162</c:v>
                </c:pt>
                <c:pt idx="489" formatCode="General">
                  <c:v>9737.8339831246449</c:v>
                </c:pt>
                <c:pt idx="490" formatCode="General">
                  <c:v>8501.0051370670171</c:v>
                </c:pt>
                <c:pt idx="491" formatCode="General">
                  <c:v>7757.7304482882246</c:v>
                </c:pt>
                <c:pt idx="492" formatCode="General">
                  <c:v>4745.7626306927323</c:v>
                </c:pt>
                <c:pt idx="493" formatCode="General">
                  <c:v>10758.889396945549</c:v>
                </c:pt>
                <c:pt idx="494" formatCode="General">
                  <c:v>12947.787097336171</c:v>
                </c:pt>
                <c:pt idx="495" formatCode="General">
                  <c:v>7335.4211842109835</c:v>
                </c:pt>
                <c:pt idx="496" formatCode="General">
                  <c:v>13302.63773815053</c:v>
                </c:pt>
                <c:pt idx="497" formatCode="General">
                  <c:v>4083.8169513620414</c:v>
                </c:pt>
                <c:pt idx="498" formatCode="General">
                  <c:v>8295.429930368924</c:v>
                </c:pt>
                <c:pt idx="499" formatCode="General">
                  <c:v>9270.8122393781123</c:v>
                </c:pt>
                <c:pt idx="500" formatCode="General">
                  <c:v>12577.057873819569</c:v>
                </c:pt>
                <c:pt idx="501" formatCode="General">
                  <c:v>9190.059391967201</c:v>
                </c:pt>
                <c:pt idx="502" formatCode="General">
                  <c:v>7306.5053748999417</c:v>
                </c:pt>
                <c:pt idx="503" formatCode="General">
                  <c:v>10696.384381406826</c:v>
                </c:pt>
                <c:pt idx="504" formatCode="General">
                  <c:v>8937.4630298534576</c:v>
                </c:pt>
                <c:pt idx="505" formatCode="General">
                  <c:v>8194.6988641148309</c:v>
                </c:pt>
                <c:pt idx="506" formatCode="General">
                  <c:v>10162.562230428508</c:v>
                </c:pt>
                <c:pt idx="507" formatCode="General">
                  <c:v>9895.2201979751808</c:v>
                </c:pt>
                <c:pt idx="508" formatCode="General">
                  <c:v>9640.2159645793145</c:v>
                </c:pt>
                <c:pt idx="509" formatCode="General">
                  <c:v>7223.2393152670465</c:v>
                </c:pt>
                <c:pt idx="510" formatCode="General">
                  <c:v>9040.3676153071865</c:v>
                </c:pt>
                <c:pt idx="511" formatCode="General">
                  <c:v>9496.8269637888243</c:v>
                </c:pt>
                <c:pt idx="512" formatCode="General">
                  <c:v>7592.4575449270942</c:v>
                </c:pt>
                <c:pt idx="513" formatCode="General">
                  <c:v>6297.8437351549328</c:v>
                </c:pt>
                <c:pt idx="514" formatCode="General">
                  <c:v>14159.594591185989</c:v>
                </c:pt>
                <c:pt idx="515" formatCode="General">
                  <c:v>8662.8169988756417</c:v>
                </c:pt>
                <c:pt idx="516" formatCode="General">
                  <c:v>11604.956815997573</c:v>
                </c:pt>
                <c:pt idx="517" formatCode="General">
                  <c:v>11894.4788287187</c:v>
                </c:pt>
                <c:pt idx="518" formatCode="General">
                  <c:v>8843.7263734615844</c:v>
                </c:pt>
                <c:pt idx="519" formatCode="General">
                  <c:v>9651.2940843807864</c:v>
                </c:pt>
                <c:pt idx="520" formatCode="General">
                  <c:v>7671.3803797849232</c:v>
                </c:pt>
                <c:pt idx="521" formatCode="General">
                  <c:v>8046.7898629837164</c:v>
                </c:pt>
                <c:pt idx="522" formatCode="General">
                  <c:v>6937.5472858154717</c:v>
                </c:pt>
                <c:pt idx="523" formatCode="General">
                  <c:v>11284.965494374073</c:v>
                </c:pt>
                <c:pt idx="524" formatCode="General">
                  <c:v>7012.3321151816817</c:v>
                </c:pt>
                <c:pt idx="525" formatCode="General">
                  <c:v>7592.8324264457096</c:v>
                </c:pt>
                <c:pt idx="526" formatCode="General">
                  <c:v>10933.543420423322</c:v>
                </c:pt>
                <c:pt idx="527" formatCode="General">
                  <c:v>5287.1795632923931</c:v>
                </c:pt>
                <c:pt idx="528" formatCode="General">
                  <c:v>6278.5049356800464</c:v>
                </c:pt>
                <c:pt idx="529" formatCode="General">
                  <c:v>9056.6574571884103</c:v>
                </c:pt>
                <c:pt idx="530" formatCode="General">
                  <c:v>8265.6679050582916</c:v>
                </c:pt>
                <c:pt idx="531" formatCode="General">
                  <c:v>10073.532913511126</c:v>
                </c:pt>
                <c:pt idx="532" formatCode="General">
                  <c:v>7909.0330261400304</c:v>
                </c:pt>
                <c:pt idx="533" formatCode="General">
                  <c:v>8127.4970389544305</c:v>
                </c:pt>
                <c:pt idx="534" formatCode="General">
                  <c:v>8196.6042232910677</c:v>
                </c:pt>
                <c:pt idx="535" formatCode="General">
                  <c:v>8682.9074218749956</c:v>
                </c:pt>
                <c:pt idx="536" formatCode="General">
                  <c:v>9389.7579008935681</c:v>
                </c:pt>
                <c:pt idx="537" formatCode="General">
                  <c:v>11507.011693283877</c:v>
                </c:pt>
                <c:pt idx="538" formatCode="General">
                  <c:v>6438.8613252549712</c:v>
                </c:pt>
                <c:pt idx="539" formatCode="General">
                  <c:v>5959.9294262728417</c:v>
                </c:pt>
                <c:pt idx="540" formatCode="General">
                  <c:v>9130.8389802950333</c:v>
                </c:pt>
                <c:pt idx="541" formatCode="General">
                  <c:v>7078.6463881690961</c:v>
                </c:pt>
                <c:pt idx="542" formatCode="General">
                  <c:v>13390.13773441175</c:v>
                </c:pt>
                <c:pt idx="543" formatCode="General">
                  <c:v>10070.667171702413</c:v>
                </c:pt>
                <c:pt idx="544" formatCode="General">
                  <c:v>12091.935336941777</c:v>
                </c:pt>
                <c:pt idx="545" formatCode="General">
                  <c:v>11434.154697797056</c:v>
                </c:pt>
                <c:pt idx="546" formatCode="General">
                  <c:v>9215.0028676308684</c:v>
                </c:pt>
                <c:pt idx="547" formatCode="General">
                  <c:v>5942.0820278955471</c:v>
                </c:pt>
                <c:pt idx="548" formatCode="General">
                  <c:v>11149.911102949471</c:v>
                </c:pt>
                <c:pt idx="549" formatCode="General">
                  <c:v>4894.7786170747004</c:v>
                </c:pt>
                <c:pt idx="550" formatCode="General">
                  <c:v>18096.708606003966</c:v>
                </c:pt>
                <c:pt idx="551" formatCode="General">
                  <c:v>6074.5768599154417</c:v>
                </c:pt>
                <c:pt idx="552" formatCode="General">
                  <c:v>10288.356765791601</c:v>
                </c:pt>
                <c:pt idx="553" formatCode="General">
                  <c:v>11887.909187181653</c:v>
                </c:pt>
                <c:pt idx="554" formatCode="General">
                  <c:v>14503.807192730328</c:v>
                </c:pt>
                <c:pt idx="555" formatCode="General">
                  <c:v>7821.0407845593845</c:v>
                </c:pt>
                <c:pt idx="556" formatCode="General">
                  <c:v>7654.1063279787704</c:v>
                </c:pt>
                <c:pt idx="557" formatCode="General">
                  <c:v>10534.995029646172</c:v>
                </c:pt>
                <c:pt idx="558" formatCode="General">
                  <c:v>12942.335690871254</c:v>
                </c:pt>
                <c:pt idx="559" formatCode="General">
                  <c:v>7293.1965315757243</c:v>
                </c:pt>
                <c:pt idx="560" formatCode="General">
                  <c:v>13664.922545616817</c:v>
                </c:pt>
                <c:pt idx="561" formatCode="General">
                  <c:v>14914.42957404956</c:v>
                </c:pt>
                <c:pt idx="562" formatCode="General">
                  <c:v>13746.666222238864</c:v>
                </c:pt>
                <c:pt idx="563" formatCode="General">
                  <c:v>8819.0580720376602</c:v>
                </c:pt>
                <c:pt idx="564" formatCode="General">
                  <c:v>7313.976515862103</c:v>
                </c:pt>
                <c:pt idx="565" formatCode="General">
                  <c:v>11474.00597862195</c:v>
                </c:pt>
                <c:pt idx="566" formatCode="General">
                  <c:v>8259.0877414874467</c:v>
                </c:pt>
                <c:pt idx="567" formatCode="General">
                  <c:v>12501.017333071824</c:v>
                </c:pt>
                <c:pt idx="568" formatCode="General">
                  <c:v>12535.566408718809</c:v>
                </c:pt>
                <c:pt idx="569" formatCode="General">
                  <c:v>8313.578924749936</c:v>
                </c:pt>
                <c:pt idx="570" formatCode="General">
                  <c:v>12411.227502593476</c:v>
                </c:pt>
                <c:pt idx="571" formatCode="General">
                  <c:v>8177.7936034946852</c:v>
                </c:pt>
                <c:pt idx="572" formatCode="General">
                  <c:v>5617.3230765646331</c:v>
                </c:pt>
                <c:pt idx="573" formatCode="General">
                  <c:v>12025.862330192838</c:v>
                </c:pt>
                <c:pt idx="574" formatCode="General">
                  <c:v>11504.152893182783</c:v>
                </c:pt>
                <c:pt idx="575" formatCode="General">
                  <c:v>7918.8309887331779</c:v>
                </c:pt>
                <c:pt idx="576" formatCode="General">
                  <c:v>14431.2962042896</c:v>
                </c:pt>
                <c:pt idx="577" formatCode="General">
                  <c:v>6514.2209534577451</c:v>
                </c:pt>
                <c:pt idx="578" formatCode="General">
                  <c:v>15434.628918910643</c:v>
                </c:pt>
                <c:pt idx="579" formatCode="General">
                  <c:v>3044.6991751951355</c:v>
                </c:pt>
                <c:pt idx="580" formatCode="General">
                  <c:v>11440.892844578766</c:v>
                </c:pt>
                <c:pt idx="581" formatCode="General">
                  <c:v>8953.102009138438</c:v>
                </c:pt>
                <c:pt idx="582" formatCode="General">
                  <c:v>12651.566065311683</c:v>
                </c:pt>
                <c:pt idx="583" formatCode="General">
                  <c:v>9318.1682676567616</c:v>
                </c:pt>
                <c:pt idx="584" formatCode="General">
                  <c:v>8936.937411612611</c:v>
                </c:pt>
                <c:pt idx="585" formatCode="General">
                  <c:v>6956.8351418337861</c:v>
                </c:pt>
                <c:pt idx="586" formatCode="General">
                  <c:v>10289.408001287655</c:v>
                </c:pt>
                <c:pt idx="587" formatCode="General">
                  <c:v>10458.898752495257</c:v>
                </c:pt>
                <c:pt idx="588" formatCode="General">
                  <c:v>8509.7521506440808</c:v>
                </c:pt>
                <c:pt idx="589" formatCode="General">
                  <c:v>5053.9212998751682</c:v>
                </c:pt>
                <c:pt idx="590" formatCode="General">
                  <c:v>6003.7701043218713</c:v>
                </c:pt>
                <c:pt idx="591" formatCode="General">
                  <c:v>6104.5016084505514</c:v>
                </c:pt>
                <c:pt idx="592" formatCode="General">
                  <c:v>8491.4345685284443</c:v>
                </c:pt>
                <c:pt idx="593" formatCode="General">
                  <c:v>6151.8834995048564</c:v>
                </c:pt>
                <c:pt idx="594" formatCode="General">
                  <c:v>9241.9422380765427</c:v>
                </c:pt>
                <c:pt idx="595" formatCode="General">
                  <c:v>11751.486029788584</c:v>
                </c:pt>
                <c:pt idx="596" formatCode="General">
                  <c:v>7130.9249497795063</c:v>
                </c:pt>
                <c:pt idx="597" formatCode="General">
                  <c:v>10468.356626023409</c:v>
                </c:pt>
                <c:pt idx="598" formatCode="General">
                  <c:v>9567.6791003945054</c:v>
                </c:pt>
                <c:pt idx="599" formatCode="General">
                  <c:v>6908.6157279651852</c:v>
                </c:pt>
                <c:pt idx="600" formatCode="General">
                  <c:v>9478.577709465404</c:v>
                </c:pt>
                <c:pt idx="601" formatCode="General">
                  <c:v>6147.7000566615989</c:v>
                </c:pt>
                <c:pt idx="602" formatCode="General">
                  <c:v>12363.72268159904</c:v>
                </c:pt>
                <c:pt idx="603" formatCode="General">
                  <c:v>4298.6641359097302</c:v>
                </c:pt>
                <c:pt idx="604" formatCode="General">
                  <c:v>5669.1470523348635</c:v>
                </c:pt>
                <c:pt idx="605" formatCode="General">
                  <c:v>13447.136410022471</c:v>
                </c:pt>
                <c:pt idx="606" formatCode="General">
                  <c:v>13676.992533851773</c:v>
                </c:pt>
                <c:pt idx="607" formatCode="General">
                  <c:v>6924.8865673966466</c:v>
                </c:pt>
                <c:pt idx="608" formatCode="General">
                  <c:v>11288.870224445944</c:v>
                </c:pt>
                <c:pt idx="609" formatCode="General">
                  <c:v>12094.591911471067</c:v>
                </c:pt>
                <c:pt idx="610" formatCode="General">
                  <c:v>7862.3799229387641</c:v>
                </c:pt>
                <c:pt idx="611" formatCode="General">
                  <c:v>9611.361487969396</c:v>
                </c:pt>
                <c:pt idx="612" formatCode="General">
                  <c:v>10861.404688647492</c:v>
                </c:pt>
                <c:pt idx="613" formatCode="General">
                  <c:v>11768.893958207211</c:v>
                </c:pt>
                <c:pt idx="614" formatCode="General">
                  <c:v>10644.585824169457</c:v>
                </c:pt>
                <c:pt idx="615" formatCode="General">
                  <c:v>10178.469287696498</c:v>
                </c:pt>
                <c:pt idx="616" formatCode="General">
                  <c:v>6247.5079114845448</c:v>
                </c:pt>
                <c:pt idx="617" formatCode="General">
                  <c:v>11029.99216754705</c:v>
                </c:pt>
                <c:pt idx="618" formatCode="General">
                  <c:v>7406.8733408846292</c:v>
                </c:pt>
                <c:pt idx="619" formatCode="General">
                  <c:v>8916.5729108049127</c:v>
                </c:pt>
                <c:pt idx="620" formatCode="General">
                  <c:v>8004.5722868590892</c:v>
                </c:pt>
                <c:pt idx="621" formatCode="General">
                  <c:v>9479.1945267844349</c:v>
                </c:pt>
                <c:pt idx="622" formatCode="General">
                  <c:v>12437.694711073211</c:v>
                </c:pt>
                <c:pt idx="623" formatCode="General">
                  <c:v>11183.175455891233</c:v>
                </c:pt>
                <c:pt idx="624" formatCode="General">
                  <c:v>7241.8706619149871</c:v>
                </c:pt>
                <c:pt idx="625" formatCode="General">
                  <c:v>5163.9548778047956</c:v>
                </c:pt>
                <c:pt idx="626" formatCode="General">
                  <c:v>11647.042966585235</c:v>
                </c:pt>
                <c:pt idx="627" formatCode="General">
                  <c:v>7295.2837758071882</c:v>
                </c:pt>
                <c:pt idx="628" formatCode="General">
                  <c:v>2477.8472004873438</c:v>
                </c:pt>
                <c:pt idx="629" formatCode="General">
                  <c:v>9957.9690502805879</c:v>
                </c:pt>
                <c:pt idx="630" formatCode="General">
                  <c:v>13973.438707194371</c:v>
                </c:pt>
                <c:pt idx="631" formatCode="General">
                  <c:v>8528.9242252065596</c:v>
                </c:pt>
                <c:pt idx="632" formatCode="General">
                  <c:v>8198.454070789825</c:v>
                </c:pt>
                <c:pt idx="633" formatCode="General">
                  <c:v>8397.1115718837409</c:v>
                </c:pt>
                <c:pt idx="634" formatCode="General">
                  <c:v>6649.2537992078524</c:v>
                </c:pt>
                <c:pt idx="635" formatCode="General">
                  <c:v>11910.111309443324</c:v>
                </c:pt>
                <c:pt idx="636" formatCode="General">
                  <c:v>6835.3711650018049</c:v>
                </c:pt>
                <c:pt idx="637" formatCode="General">
                  <c:v>13071.193022927515</c:v>
                </c:pt>
                <c:pt idx="638" formatCode="General">
                  <c:v>6152.3942679374904</c:v>
                </c:pt>
                <c:pt idx="639" formatCode="General">
                  <c:v>8561.4914476570611</c:v>
                </c:pt>
                <c:pt idx="640" formatCode="General">
                  <c:v>12022.64077069516</c:v>
                </c:pt>
                <c:pt idx="641" formatCode="General">
                  <c:v>12525.103928648243</c:v>
                </c:pt>
                <c:pt idx="642" formatCode="General">
                  <c:v>9232.1905495411665</c:v>
                </c:pt>
                <c:pt idx="643" formatCode="General">
                  <c:v>5594.7843229201208</c:v>
                </c:pt>
                <c:pt idx="644" formatCode="General">
                  <c:v>7888.6222144759704</c:v>
                </c:pt>
                <c:pt idx="645" formatCode="General">
                  <c:v>6264.2198591465258</c:v>
                </c:pt>
                <c:pt idx="646" formatCode="General">
                  <c:v>6775.1540140038287</c:v>
                </c:pt>
                <c:pt idx="647" formatCode="General">
                  <c:v>7261.8943221629779</c:v>
                </c:pt>
                <c:pt idx="648" formatCode="General">
                  <c:v>8166.0703791897777</c:v>
                </c:pt>
                <c:pt idx="649" formatCode="General">
                  <c:v>4999.2580076048671</c:v>
                </c:pt>
                <c:pt idx="650" formatCode="General">
                  <c:v>15436.080202094436</c:v>
                </c:pt>
                <c:pt idx="651" formatCode="General">
                  <c:v>8591.7239586432679</c:v>
                </c:pt>
                <c:pt idx="652" formatCode="General">
                  <c:v>3811.2359050423347</c:v>
                </c:pt>
                <c:pt idx="653" formatCode="General">
                  <c:v>8535.9166216088579</c:v>
                </c:pt>
                <c:pt idx="654" formatCode="General">
                  <c:v>11515.371553208148</c:v>
                </c:pt>
                <c:pt idx="655" formatCode="General">
                  <c:v>11577.469929806404</c:v>
                </c:pt>
                <c:pt idx="656" formatCode="General">
                  <c:v>9795.2829101978241</c:v>
                </c:pt>
                <c:pt idx="657" formatCode="General">
                  <c:v>23344.803631411192</c:v>
                </c:pt>
                <c:pt idx="658" formatCode="General">
                  <c:v>6323.8873932464612</c:v>
                </c:pt>
                <c:pt idx="659" formatCode="General">
                  <c:v>9388.1169540552728</c:v>
                </c:pt>
                <c:pt idx="660" formatCode="General">
                  <c:v>7193.2044081402346</c:v>
                </c:pt>
                <c:pt idx="661" formatCode="General">
                  <c:v>8061.0395478220644</c:v>
                </c:pt>
                <c:pt idx="662" formatCode="General">
                  <c:v>5303.0912775628531</c:v>
                </c:pt>
                <c:pt idx="663" formatCode="General">
                  <c:v>11339.453614461208</c:v>
                </c:pt>
                <c:pt idx="664" formatCode="General">
                  <c:v>7463.9195779074307</c:v>
                </c:pt>
                <c:pt idx="665" formatCode="General">
                  <c:v>14173.512868416854</c:v>
                </c:pt>
                <c:pt idx="666" formatCode="General">
                  <c:v>6972.3466326980451</c:v>
                </c:pt>
                <c:pt idx="667" formatCode="General">
                  <c:v>8094.2508547378948</c:v>
                </c:pt>
                <c:pt idx="668" formatCode="General">
                  <c:v>9131.2164387145531</c:v>
                </c:pt>
                <c:pt idx="669" formatCode="General">
                  <c:v>8018.8304743204826</c:v>
                </c:pt>
                <c:pt idx="670" formatCode="General">
                  <c:v>11971.62184298801</c:v>
                </c:pt>
                <c:pt idx="671" formatCode="General">
                  <c:v>10624.771962245348</c:v>
                </c:pt>
                <c:pt idx="672" formatCode="General">
                  <c:v>10557.176372978556</c:v>
                </c:pt>
                <c:pt idx="673" formatCode="General">
                  <c:v>8056.117354866099</c:v>
                </c:pt>
                <c:pt idx="674" formatCode="General">
                  <c:v>7474.6317610122642</c:v>
                </c:pt>
                <c:pt idx="675" formatCode="General">
                  <c:v>12635.337071850059</c:v>
                </c:pt>
                <c:pt idx="676" formatCode="General">
                  <c:v>14252.540807009811</c:v>
                </c:pt>
                <c:pt idx="677" formatCode="General">
                  <c:v>6941.2423021657196</c:v>
                </c:pt>
                <c:pt idx="678" formatCode="General">
                  <c:v>10368.590038474444</c:v>
                </c:pt>
                <c:pt idx="679" formatCode="General">
                  <c:v>8939.537460681413</c:v>
                </c:pt>
                <c:pt idx="680" formatCode="General">
                  <c:v>10860.584079761349</c:v>
                </c:pt>
                <c:pt idx="681" formatCode="General">
                  <c:v>9142.9288312166136</c:v>
                </c:pt>
                <c:pt idx="682" formatCode="General">
                  <c:v>4460.6642428692376</c:v>
                </c:pt>
                <c:pt idx="683" formatCode="General">
                  <c:v>7842.5385343246908</c:v>
                </c:pt>
                <c:pt idx="684" formatCode="General">
                  <c:v>8152.0420173815419</c:v>
                </c:pt>
                <c:pt idx="685" formatCode="General">
                  <c:v>17324.425604741627</c:v>
                </c:pt>
                <c:pt idx="686" formatCode="General">
                  <c:v>13964.177724522595</c:v>
                </c:pt>
                <c:pt idx="687" formatCode="General">
                  <c:v>10015.939755597625</c:v>
                </c:pt>
                <c:pt idx="688" formatCode="General">
                  <c:v>6468.6221863177489</c:v>
                </c:pt>
                <c:pt idx="689" formatCode="General">
                  <c:v>7382.8719299899294</c:v>
                </c:pt>
                <c:pt idx="690" formatCode="General">
                  <c:v>12854.100099265364</c:v>
                </c:pt>
                <c:pt idx="691" formatCode="General">
                  <c:v>6751.0790594964019</c:v>
                </c:pt>
                <c:pt idx="692" formatCode="General">
                  <c:v>4973.0762871336283</c:v>
                </c:pt>
                <c:pt idx="693" formatCode="General">
                  <c:v>10195.214809756912</c:v>
                </c:pt>
                <c:pt idx="694" formatCode="General">
                  <c:v>11546.609796726931</c:v>
                </c:pt>
                <c:pt idx="695" formatCode="General">
                  <c:v>8125.4852263787343</c:v>
                </c:pt>
                <c:pt idx="696" formatCode="General">
                  <c:v>11446.889345975764</c:v>
                </c:pt>
                <c:pt idx="697" formatCode="General">
                  <c:v>10936.438972392107</c:v>
                </c:pt>
                <c:pt idx="698" formatCode="General">
                  <c:v>5697.8503087510071</c:v>
                </c:pt>
                <c:pt idx="699" formatCode="General">
                  <c:v>10460.075692369319</c:v>
                </c:pt>
                <c:pt idx="700" formatCode="General">
                  <c:v>6959.2097202959958</c:v>
                </c:pt>
                <c:pt idx="701" formatCode="General">
                  <c:v>6789.8260665588514</c:v>
                </c:pt>
                <c:pt idx="702" formatCode="General">
                  <c:v>9389.7842402137394</c:v>
                </c:pt>
                <c:pt idx="703" formatCode="General">
                  <c:v>11986.97293081205</c:v>
                </c:pt>
                <c:pt idx="704" formatCode="General">
                  <c:v>9071.142055362574</c:v>
                </c:pt>
                <c:pt idx="705" formatCode="General">
                  <c:v>7888.0704408508336</c:v>
                </c:pt>
                <c:pt idx="706" formatCode="General">
                  <c:v>13293.781343637649</c:v>
                </c:pt>
                <c:pt idx="707" formatCode="General">
                  <c:v>8218.5736742466852</c:v>
                </c:pt>
                <c:pt idx="708" formatCode="General">
                  <c:v>6110.7150086572965</c:v>
                </c:pt>
                <c:pt idx="709" formatCode="General">
                  <c:v>14874.767335173261</c:v>
                </c:pt>
                <c:pt idx="710" formatCode="General">
                  <c:v>9119.8514286057871</c:v>
                </c:pt>
                <c:pt idx="711" formatCode="General">
                  <c:v>9959.4050843882269</c:v>
                </c:pt>
                <c:pt idx="712" formatCode="General">
                  <c:v>7126.8382259073442</c:v>
                </c:pt>
                <c:pt idx="713" formatCode="General">
                  <c:v>9655.3451300445613</c:v>
                </c:pt>
                <c:pt idx="714" formatCode="General">
                  <c:v>10168.029279280418</c:v>
                </c:pt>
                <c:pt idx="715" formatCode="General">
                  <c:v>7391.0452224945457</c:v>
                </c:pt>
                <c:pt idx="716" formatCode="General">
                  <c:v>6908.7108688234348</c:v>
                </c:pt>
                <c:pt idx="717" formatCode="General">
                  <c:v>8598.6619694790388</c:v>
                </c:pt>
                <c:pt idx="718" formatCode="General">
                  <c:v>7307.3914519564387</c:v>
                </c:pt>
                <c:pt idx="719" formatCode="General">
                  <c:v>16624.428893729462</c:v>
                </c:pt>
                <c:pt idx="720" formatCode="General">
                  <c:v>8312.4046901612455</c:v>
                </c:pt>
                <c:pt idx="721" formatCode="General">
                  <c:v>6558.3406815293292</c:v>
                </c:pt>
                <c:pt idx="722" formatCode="General">
                  <c:v>8023.5246701152982</c:v>
                </c:pt>
                <c:pt idx="723" formatCode="General">
                  <c:v>11577.376407205327</c:v>
                </c:pt>
                <c:pt idx="724" formatCode="General">
                  <c:v>8747.434510547635</c:v>
                </c:pt>
                <c:pt idx="725" formatCode="General">
                  <c:v>8771.6116314761712</c:v>
                </c:pt>
                <c:pt idx="726" formatCode="General">
                  <c:v>9787.9894077455046</c:v>
                </c:pt>
                <c:pt idx="727" formatCode="General">
                  <c:v>9731.8289048010029</c:v>
                </c:pt>
                <c:pt idx="728" formatCode="General">
                  <c:v>14283.284606162393</c:v>
                </c:pt>
                <c:pt idx="729" formatCode="General">
                  <c:v>10738.836778639294</c:v>
                </c:pt>
                <c:pt idx="730" formatCode="General">
                  <c:v>14611.651512533888</c:v>
                </c:pt>
                <c:pt idx="731" formatCode="General">
                  <c:v>7488.4913556765005</c:v>
                </c:pt>
                <c:pt idx="732" formatCode="General">
                  <c:v>9817.1986122016951</c:v>
                </c:pt>
                <c:pt idx="733" formatCode="General">
                  <c:v>15823.167279301939</c:v>
                </c:pt>
                <c:pt idx="734" formatCode="General">
                  <c:v>9830.4778838550246</c:v>
                </c:pt>
                <c:pt idx="735" formatCode="General">
                  <c:v>10490.213737113607</c:v>
                </c:pt>
                <c:pt idx="736" formatCode="General">
                  <c:v>13218.842952728537</c:v>
                </c:pt>
                <c:pt idx="737" formatCode="General">
                  <c:v>10572.99393368217</c:v>
                </c:pt>
                <c:pt idx="738" formatCode="General">
                  <c:v>10407.239659053495</c:v>
                </c:pt>
                <c:pt idx="739" formatCode="General">
                  <c:v>15042.828476113405</c:v>
                </c:pt>
                <c:pt idx="740" formatCode="General">
                  <c:v>13415.04782666217</c:v>
                </c:pt>
                <c:pt idx="741" formatCode="General">
                  <c:v>16436.974407322152</c:v>
                </c:pt>
                <c:pt idx="742" formatCode="General">
                  <c:v>3121.2362893224545</c:v>
                </c:pt>
                <c:pt idx="743" formatCode="General">
                  <c:v>12757.319971072555</c:v>
                </c:pt>
                <c:pt idx="744" formatCode="General">
                  <c:v>13000.357611631645</c:v>
                </c:pt>
                <c:pt idx="745" formatCode="General">
                  <c:v>12372.521725998664</c:v>
                </c:pt>
                <c:pt idx="746" formatCode="General">
                  <c:v>10468.313561282534</c:v>
                </c:pt>
                <c:pt idx="747" formatCode="General">
                  <c:v>8131.3071495172662</c:v>
                </c:pt>
                <c:pt idx="748" formatCode="General">
                  <c:v>10757.754963894744</c:v>
                </c:pt>
                <c:pt idx="749" formatCode="General">
                  <c:v>8654.8357177265825</c:v>
                </c:pt>
                <c:pt idx="750" formatCode="General">
                  <c:v>7185.262068977112</c:v>
                </c:pt>
                <c:pt idx="751" formatCode="General">
                  <c:v>11505.962777696632</c:v>
                </c:pt>
                <c:pt idx="752" formatCode="General">
                  <c:v>9596.5008602536709</c:v>
                </c:pt>
                <c:pt idx="753" formatCode="General">
                  <c:v>14093.102658213802</c:v>
                </c:pt>
                <c:pt idx="754" formatCode="General">
                  <c:v>12450.257968410493</c:v>
                </c:pt>
                <c:pt idx="755" formatCode="General">
                  <c:v>7099.3310357901883</c:v>
                </c:pt>
                <c:pt idx="756" formatCode="General">
                  <c:v>11335.829562470793</c:v>
                </c:pt>
                <c:pt idx="757" formatCode="General">
                  <c:v>10447.521248934954</c:v>
                </c:pt>
                <c:pt idx="758" formatCode="General">
                  <c:v>7505.8254726129144</c:v>
                </c:pt>
                <c:pt idx="759" formatCode="General">
                  <c:v>5827.4069887820624</c:v>
                </c:pt>
                <c:pt idx="760" formatCode="General">
                  <c:v>13414.635542817223</c:v>
                </c:pt>
                <c:pt idx="761" formatCode="General">
                  <c:v>9383.6742505211496</c:v>
                </c:pt>
                <c:pt idx="762" formatCode="General">
                  <c:v>6998.4727185701504</c:v>
                </c:pt>
                <c:pt idx="763" formatCode="General">
                  <c:v>8746.9553952011138</c:v>
                </c:pt>
                <c:pt idx="764" formatCode="General">
                  <c:v>10825.959989203608</c:v>
                </c:pt>
                <c:pt idx="765" formatCode="General">
                  <c:v>7398.7039045429246</c:v>
                </c:pt>
                <c:pt idx="766" formatCode="General">
                  <c:v>8157.3388189798452</c:v>
                </c:pt>
                <c:pt idx="767" formatCode="General">
                  <c:v>2868.4204949882387</c:v>
                </c:pt>
                <c:pt idx="768" formatCode="General">
                  <c:v>12792.869039398232</c:v>
                </c:pt>
                <c:pt idx="769" formatCode="General">
                  <c:v>10065.672948683723</c:v>
                </c:pt>
                <c:pt idx="770" formatCode="General">
                  <c:v>6346.1300847983966</c:v>
                </c:pt>
                <c:pt idx="771" formatCode="General">
                  <c:v>11875.361582569089</c:v>
                </c:pt>
                <c:pt idx="772" formatCode="General">
                  <c:v>4515.9585550925713</c:v>
                </c:pt>
                <c:pt idx="773" formatCode="General">
                  <c:v>7693.2990074976697</c:v>
                </c:pt>
                <c:pt idx="774" formatCode="General">
                  <c:v>2858.6755594060123</c:v>
                </c:pt>
                <c:pt idx="775" formatCode="General">
                  <c:v>8147.3665456009776</c:v>
                </c:pt>
                <c:pt idx="776" formatCode="General">
                  <c:v>10702.088045139146</c:v>
                </c:pt>
                <c:pt idx="777" formatCode="General">
                  <c:v>10416.340459322802</c:v>
                </c:pt>
                <c:pt idx="778" formatCode="General">
                  <c:v>11327.861444587154</c:v>
                </c:pt>
                <c:pt idx="779" formatCode="General">
                  <c:v>10481.101923137692</c:v>
                </c:pt>
                <c:pt idx="780" formatCode="General">
                  <c:v>9381.640340273756</c:v>
                </c:pt>
                <c:pt idx="781" formatCode="General">
                  <c:v>10135.700080462402</c:v>
                </c:pt>
                <c:pt idx="782" formatCode="General">
                  <c:v>6671.9902721903418</c:v>
                </c:pt>
                <c:pt idx="783" formatCode="General">
                  <c:v>9822.7336285926795</c:v>
                </c:pt>
                <c:pt idx="784" formatCode="General">
                  <c:v>9171.529074561191</c:v>
                </c:pt>
                <c:pt idx="785" formatCode="General">
                  <c:v>12698.857253347049</c:v>
                </c:pt>
                <c:pt idx="786" formatCode="General">
                  <c:v>11998.421381472508</c:v>
                </c:pt>
                <c:pt idx="787" formatCode="General">
                  <c:v>5651.960109935877</c:v>
                </c:pt>
                <c:pt idx="788" formatCode="General">
                  <c:v>5829.0231949233275</c:v>
                </c:pt>
                <c:pt idx="789" formatCode="General">
                  <c:v>7302.0867691309759</c:v>
                </c:pt>
                <c:pt idx="790" formatCode="General">
                  <c:v>2940.9368102789995</c:v>
                </c:pt>
                <c:pt idx="791" formatCode="General">
                  <c:v>7428.1235413155246</c:v>
                </c:pt>
                <c:pt idx="792" formatCode="General">
                  <c:v>7724.9808325903123</c:v>
                </c:pt>
                <c:pt idx="793" formatCode="General">
                  <c:v>5914.8373678444641</c:v>
                </c:pt>
                <c:pt idx="794" formatCode="General">
                  <c:v>10387.763593536725</c:v>
                </c:pt>
                <c:pt idx="795" formatCode="General">
                  <c:v>5344.9355866846035</c:v>
                </c:pt>
                <c:pt idx="796" formatCode="General">
                  <c:v>13582.353515925173</c:v>
                </c:pt>
                <c:pt idx="797" formatCode="General">
                  <c:v>9529.4738529565293</c:v>
                </c:pt>
                <c:pt idx="798" formatCode="General">
                  <c:v>6427.7824379131926</c:v>
                </c:pt>
                <c:pt idx="799" formatCode="General">
                  <c:v>4829.0866372472065</c:v>
                </c:pt>
                <c:pt idx="800" formatCode="General">
                  <c:v>9117.2965883677807</c:v>
                </c:pt>
                <c:pt idx="801" formatCode="General">
                  <c:v>7885.1035869095122</c:v>
                </c:pt>
                <c:pt idx="802" formatCode="General">
                  <c:v>8851.319584077497</c:v>
                </c:pt>
                <c:pt idx="803" formatCode="General">
                  <c:v>14979.560614127919</c:v>
                </c:pt>
                <c:pt idx="804" formatCode="General">
                  <c:v>5430.1997102043206</c:v>
                </c:pt>
                <c:pt idx="805" formatCode="General">
                  <c:v>7228.2470501416647</c:v>
                </c:pt>
                <c:pt idx="806" formatCode="General">
                  <c:v>5332.2440570895524</c:v>
                </c:pt>
                <c:pt idx="807" formatCode="General">
                  <c:v>7256.4576582738664</c:v>
                </c:pt>
                <c:pt idx="808" formatCode="General">
                  <c:v>9461.9949038154937</c:v>
                </c:pt>
                <c:pt idx="809" formatCode="General">
                  <c:v>10530.692305102222</c:v>
                </c:pt>
                <c:pt idx="810" formatCode="General">
                  <c:v>9752.987808793041</c:v>
                </c:pt>
                <c:pt idx="811" formatCode="General">
                  <c:v>4881.0811091636297</c:v>
                </c:pt>
                <c:pt idx="812" formatCode="General">
                  <c:v>14166.555339155639</c:v>
                </c:pt>
                <c:pt idx="813" formatCode="General">
                  <c:v>5695.3871180559745</c:v>
                </c:pt>
                <c:pt idx="814" formatCode="General">
                  <c:v>10525.86044764339</c:v>
                </c:pt>
                <c:pt idx="815" formatCode="General">
                  <c:v>10591.469966667772</c:v>
                </c:pt>
                <c:pt idx="816" formatCode="General">
                  <c:v>5782.3757430772948</c:v>
                </c:pt>
                <c:pt idx="817" formatCode="General">
                  <c:v>16008.834389718741</c:v>
                </c:pt>
                <c:pt idx="818" formatCode="General">
                  <c:v>9152.3937996470813</c:v>
                </c:pt>
                <c:pt idx="819" formatCode="General">
                  <c:v>8393.6073273982565</c:v>
                </c:pt>
                <c:pt idx="820" formatCode="General">
                  <c:v>10310.204744379165</c:v>
                </c:pt>
                <c:pt idx="821" formatCode="General">
                  <c:v>11072.177195538945</c:v>
                </c:pt>
                <c:pt idx="822" formatCode="General">
                  <c:v>10669.231655372218</c:v>
                </c:pt>
                <c:pt idx="823" formatCode="General">
                  <c:v>9314.2152244846402</c:v>
                </c:pt>
                <c:pt idx="824" formatCode="General">
                  <c:v>12098.79435595259</c:v>
                </c:pt>
                <c:pt idx="825" formatCode="General">
                  <c:v>7925.9341007105158</c:v>
                </c:pt>
                <c:pt idx="826" formatCode="General">
                  <c:v>7776.7427178017133</c:v>
                </c:pt>
                <c:pt idx="827" formatCode="General">
                  <c:v>3100.9366448731471</c:v>
                </c:pt>
                <c:pt idx="828" formatCode="General">
                  <c:v>13886.182094962631</c:v>
                </c:pt>
                <c:pt idx="829" formatCode="General">
                  <c:v>14771.113384777009</c:v>
                </c:pt>
                <c:pt idx="830" formatCode="General">
                  <c:v>14288.989662067203</c:v>
                </c:pt>
                <c:pt idx="831" formatCode="General">
                  <c:v>6705.3045575604083</c:v>
                </c:pt>
                <c:pt idx="832" formatCode="General">
                  <c:v>11167.100599351706</c:v>
                </c:pt>
                <c:pt idx="833" formatCode="General">
                  <c:v>7441.376240458354</c:v>
                </c:pt>
                <c:pt idx="834" formatCode="General">
                  <c:v>7415.8566065152154</c:v>
                </c:pt>
                <c:pt idx="835" formatCode="General">
                  <c:v>18632.408311620809</c:v>
                </c:pt>
                <c:pt idx="836" formatCode="General">
                  <c:v>3528.5985619252406</c:v>
                </c:pt>
                <c:pt idx="837" formatCode="General">
                  <c:v>12510.852736850171</c:v>
                </c:pt>
                <c:pt idx="838" formatCode="General">
                  <c:v>14751.971445187239</c:v>
                </c:pt>
                <c:pt idx="839" formatCode="General">
                  <c:v>7699.8364962738597</c:v>
                </c:pt>
                <c:pt idx="840" formatCode="General">
                  <c:v>7581.0698572084875</c:v>
                </c:pt>
                <c:pt idx="841" formatCode="General">
                  <c:v>11125.962257011743</c:v>
                </c:pt>
                <c:pt idx="842" formatCode="General">
                  <c:v>8103.8893278275627</c:v>
                </c:pt>
                <c:pt idx="843" formatCode="General">
                  <c:v>7883.5357512508144</c:v>
                </c:pt>
                <c:pt idx="844" formatCode="General">
                  <c:v>12809.21314215488</c:v>
                </c:pt>
                <c:pt idx="845" formatCode="General">
                  <c:v>8800.2240439446196</c:v>
                </c:pt>
                <c:pt idx="846" formatCode="General">
                  <c:v>4945.5930422844103</c:v>
                </c:pt>
                <c:pt idx="847" formatCode="General">
                  <c:v>8338.4739927768896</c:v>
                </c:pt>
                <c:pt idx="848" formatCode="General">
                  <c:v>7281.5704496312628</c:v>
                </c:pt>
                <c:pt idx="849" formatCode="General">
                  <c:v>6858.6683505971614</c:v>
                </c:pt>
                <c:pt idx="850" formatCode="General">
                  <c:v>5706.789851908361</c:v>
                </c:pt>
                <c:pt idx="851" formatCode="General">
                  <c:v>12826.039581830091</c:v>
                </c:pt>
                <c:pt idx="852" formatCode="General">
                  <c:v>8772.1319696065493</c:v>
                </c:pt>
                <c:pt idx="853" formatCode="General">
                  <c:v>7492.1528689218921</c:v>
                </c:pt>
                <c:pt idx="854" formatCode="General">
                  <c:v>9142.9375668106586</c:v>
                </c:pt>
                <c:pt idx="855" formatCode="General">
                  <c:v>17765.780534304526</c:v>
                </c:pt>
                <c:pt idx="856" formatCode="General">
                  <c:v>9764.097927376215</c:v>
                </c:pt>
                <c:pt idx="857" formatCode="General">
                  <c:v>13072.481451519447</c:v>
                </c:pt>
                <c:pt idx="858" formatCode="General">
                  <c:v>11749.376631336772</c:v>
                </c:pt>
                <c:pt idx="859" formatCode="General">
                  <c:v>15548.510686269296</c:v>
                </c:pt>
                <c:pt idx="860" formatCode="General">
                  <c:v>5813.2005817199788</c:v>
                </c:pt>
                <c:pt idx="861" formatCode="General">
                  <c:v>8675.0731698834279</c:v>
                </c:pt>
                <c:pt idx="862" formatCode="General">
                  <c:v>14015.801930278936</c:v>
                </c:pt>
                <c:pt idx="863" formatCode="General">
                  <c:v>13223.797151505682</c:v>
                </c:pt>
                <c:pt idx="864" formatCode="General">
                  <c:v>8094.8290544984739</c:v>
                </c:pt>
                <c:pt idx="865" formatCode="General">
                  <c:v>21421.922424184435</c:v>
                </c:pt>
                <c:pt idx="866" formatCode="General">
                  <c:v>5204.3632576334639</c:v>
                </c:pt>
                <c:pt idx="867" formatCode="General">
                  <c:v>10178.186377484259</c:v>
                </c:pt>
                <c:pt idx="868" formatCode="General">
                  <c:v>13432.62756249324</c:v>
                </c:pt>
                <c:pt idx="869" formatCode="General">
                  <c:v>13553.813196059225</c:v>
                </c:pt>
                <c:pt idx="870" formatCode="General">
                  <c:v>10073.510099490935</c:v>
                </c:pt>
                <c:pt idx="871" formatCode="General">
                  <c:v>9342.7549787194985</c:v>
                </c:pt>
                <c:pt idx="872" formatCode="General">
                  <c:v>14864.465541924552</c:v>
                </c:pt>
                <c:pt idx="873" formatCode="General">
                  <c:v>7437.2046609275349</c:v>
                </c:pt>
                <c:pt idx="874" formatCode="General">
                  <c:v>11385.159786069926</c:v>
                </c:pt>
                <c:pt idx="875" formatCode="General">
                  <c:v>12023.972399876739</c:v>
                </c:pt>
                <c:pt idx="876" formatCode="General">
                  <c:v>6420.4096787954986</c:v>
                </c:pt>
                <c:pt idx="877" formatCode="General">
                  <c:v>7987.4334861608004</c:v>
                </c:pt>
                <c:pt idx="878" formatCode="General">
                  <c:v>4750.6148283265593</c:v>
                </c:pt>
                <c:pt idx="879" formatCode="General">
                  <c:v>13238.605602234025</c:v>
                </c:pt>
                <c:pt idx="880" formatCode="General">
                  <c:v>9837.2510247693772</c:v>
                </c:pt>
                <c:pt idx="881" formatCode="General">
                  <c:v>3973.1831367054583</c:v>
                </c:pt>
                <c:pt idx="882" formatCode="General">
                  <c:v>11936.561321357169</c:v>
                </c:pt>
                <c:pt idx="883" formatCode="General">
                  <c:v>7680.2972958500122</c:v>
                </c:pt>
                <c:pt idx="884" formatCode="General">
                  <c:v>8507.9746690395059</c:v>
                </c:pt>
                <c:pt idx="885" formatCode="General">
                  <c:v>5489.1299092815298</c:v>
                </c:pt>
                <c:pt idx="886" formatCode="General">
                  <c:v>10135.840847944393</c:v>
                </c:pt>
                <c:pt idx="887" formatCode="General">
                  <c:v>6166.298874860182</c:v>
                </c:pt>
                <c:pt idx="888" formatCode="General">
                  <c:v>9247.9920082328499</c:v>
                </c:pt>
                <c:pt idx="889" formatCode="General">
                  <c:v>5796.7647699675927</c:v>
                </c:pt>
                <c:pt idx="890" formatCode="General">
                  <c:v>9562.0920904434133</c:v>
                </c:pt>
                <c:pt idx="891" formatCode="General">
                  <c:v>7781.925750000255</c:v>
                </c:pt>
                <c:pt idx="892" formatCode="General">
                  <c:v>5861.8002934752312</c:v>
                </c:pt>
                <c:pt idx="893" formatCode="General">
                  <c:v>15993.882214756997</c:v>
                </c:pt>
                <c:pt idx="894" formatCode="General">
                  <c:v>7844.0153768037508</c:v>
                </c:pt>
                <c:pt idx="895" formatCode="General">
                  <c:v>11442.318665749786</c:v>
                </c:pt>
                <c:pt idx="896" formatCode="General">
                  <c:v>7368.2964614110715</c:v>
                </c:pt>
                <c:pt idx="897" formatCode="General">
                  <c:v>13891.27255034362</c:v>
                </c:pt>
                <c:pt idx="898" formatCode="General">
                  <c:v>6908.736592187508</c:v>
                </c:pt>
                <c:pt idx="899" formatCode="General">
                  <c:v>9488.6318696627186</c:v>
                </c:pt>
                <c:pt idx="900" formatCode="General">
                  <c:v>7064.0880362487842</c:v>
                </c:pt>
                <c:pt idx="901" formatCode="General">
                  <c:v>9688.9664556985026</c:v>
                </c:pt>
                <c:pt idx="902" formatCode="General">
                  <c:v>15917.114036054223</c:v>
                </c:pt>
                <c:pt idx="903" formatCode="General">
                  <c:v>8517.3567379203359</c:v>
                </c:pt>
                <c:pt idx="904" formatCode="General">
                  <c:v>14764.815822173196</c:v>
                </c:pt>
                <c:pt idx="905" formatCode="General">
                  <c:v>6887.2065132810985</c:v>
                </c:pt>
                <c:pt idx="906" formatCode="General">
                  <c:v>9850.1326882844478</c:v>
                </c:pt>
                <c:pt idx="907" formatCode="General">
                  <c:v>7669.1198587269573</c:v>
                </c:pt>
                <c:pt idx="908" formatCode="General">
                  <c:v>6823.3637641627556</c:v>
                </c:pt>
                <c:pt idx="909" formatCode="General">
                  <c:v>6871.8795378123086</c:v>
                </c:pt>
                <c:pt idx="910" formatCode="General">
                  <c:v>12161.208227437261</c:v>
                </c:pt>
                <c:pt idx="911" formatCode="General">
                  <c:v>9299.2350650742101</c:v>
                </c:pt>
                <c:pt idx="912" formatCode="General">
                  <c:v>10198.691340982858</c:v>
                </c:pt>
                <c:pt idx="913" formatCode="General">
                  <c:v>9319.5704325872593</c:v>
                </c:pt>
                <c:pt idx="914" formatCode="General">
                  <c:v>16578.200622785029</c:v>
                </c:pt>
                <c:pt idx="915" formatCode="General">
                  <c:v>5509.5033528010244</c:v>
                </c:pt>
                <c:pt idx="916" formatCode="General">
                  <c:v>7590.9968147956934</c:v>
                </c:pt>
                <c:pt idx="917" formatCode="General">
                  <c:v>7736.0512130053248</c:v>
                </c:pt>
                <c:pt idx="918" formatCode="General">
                  <c:v>8297.1208464237516</c:v>
                </c:pt>
                <c:pt idx="919" formatCode="General">
                  <c:v>7201.8262373741254</c:v>
                </c:pt>
                <c:pt idx="920" formatCode="General">
                  <c:v>6816.1041944318349</c:v>
                </c:pt>
                <c:pt idx="921" formatCode="General">
                  <c:v>8887.6361812491577</c:v>
                </c:pt>
                <c:pt idx="922" formatCode="General">
                  <c:v>11862.525757410483</c:v>
                </c:pt>
                <c:pt idx="923" formatCode="General">
                  <c:v>7123.4845009999135</c:v>
                </c:pt>
                <c:pt idx="924" formatCode="General">
                  <c:v>8895.2316007616082</c:v>
                </c:pt>
                <c:pt idx="925" formatCode="General">
                  <c:v>8756.9779021846298</c:v>
                </c:pt>
                <c:pt idx="926" formatCode="General">
                  <c:v>5849.5940944201684</c:v>
                </c:pt>
                <c:pt idx="927" formatCode="General">
                  <c:v>3374.1535859500091</c:v>
                </c:pt>
                <c:pt idx="928" formatCode="General">
                  <c:v>8681.7868774801773</c:v>
                </c:pt>
                <c:pt idx="929" formatCode="General">
                  <c:v>10358.53862320454</c:v>
                </c:pt>
                <c:pt idx="930" formatCode="General">
                  <c:v>7085.1954785638336</c:v>
                </c:pt>
                <c:pt idx="931" formatCode="General">
                  <c:v>9338.5670997441994</c:v>
                </c:pt>
                <c:pt idx="932" formatCode="General">
                  <c:v>9417.0890675214287</c:v>
                </c:pt>
                <c:pt idx="933" formatCode="General">
                  <c:v>10347.452870256922</c:v>
                </c:pt>
                <c:pt idx="934" formatCode="General">
                  <c:v>12011.019524026939</c:v>
                </c:pt>
                <c:pt idx="935" formatCode="General">
                  <c:v>9233.343906422966</c:v>
                </c:pt>
                <c:pt idx="936" formatCode="General">
                  <c:v>7805.7885008251715</c:v>
                </c:pt>
                <c:pt idx="937" formatCode="General">
                  <c:v>13894.234328934908</c:v>
                </c:pt>
                <c:pt idx="938" formatCode="General">
                  <c:v>5502.2209235663977</c:v>
                </c:pt>
                <c:pt idx="939" formatCode="General">
                  <c:v>9891.5745972566747</c:v>
                </c:pt>
                <c:pt idx="940" formatCode="General">
                  <c:v>5693.2423542957895</c:v>
                </c:pt>
                <c:pt idx="941" formatCode="General">
                  <c:v>6971.4678918509671</c:v>
                </c:pt>
                <c:pt idx="942" formatCode="General">
                  <c:v>16163.55635328155</c:v>
                </c:pt>
                <c:pt idx="943" formatCode="General">
                  <c:v>13696.963833449568</c:v>
                </c:pt>
                <c:pt idx="944" formatCode="General">
                  <c:v>8275.6331838882033</c:v>
                </c:pt>
                <c:pt idx="945" formatCode="General">
                  <c:v>9625.7445284135174</c:v>
                </c:pt>
                <c:pt idx="946" formatCode="General">
                  <c:v>4460.8994236551134</c:v>
                </c:pt>
                <c:pt idx="947" formatCode="General">
                  <c:v>5786.492699267752</c:v>
                </c:pt>
                <c:pt idx="948" formatCode="General">
                  <c:v>7909.4642115472379</c:v>
                </c:pt>
                <c:pt idx="949" formatCode="General">
                  <c:v>4459.8195088648899</c:v>
                </c:pt>
                <c:pt idx="950" formatCode="General">
                  <c:v>13690.730532078416</c:v>
                </c:pt>
                <c:pt idx="951" formatCode="General">
                  <c:v>8070.6419362310444</c:v>
                </c:pt>
                <c:pt idx="952" formatCode="General">
                  <c:v>9576.0947849181757</c:v>
                </c:pt>
                <c:pt idx="953" formatCode="General">
                  <c:v>13282.096789372075</c:v>
                </c:pt>
                <c:pt idx="954" formatCode="General">
                  <c:v>4915.0456710163635</c:v>
                </c:pt>
                <c:pt idx="955" formatCode="General">
                  <c:v>10052.660270093544</c:v>
                </c:pt>
                <c:pt idx="956" formatCode="General">
                  <c:v>7342.1493390873256</c:v>
                </c:pt>
                <c:pt idx="957" formatCode="General">
                  <c:v>3814.5443845044192</c:v>
                </c:pt>
                <c:pt idx="958" formatCode="General">
                  <c:v>11746.259325649768</c:v>
                </c:pt>
                <c:pt idx="959" formatCode="General">
                  <c:v>9287.7750187699694</c:v>
                </c:pt>
                <c:pt idx="960" formatCode="General">
                  <c:v>10038.300917675333</c:v>
                </c:pt>
                <c:pt idx="961" formatCode="General">
                  <c:v>11389.129001706038</c:v>
                </c:pt>
                <c:pt idx="962" formatCode="General">
                  <c:v>14936.424779427911</c:v>
                </c:pt>
                <c:pt idx="963" formatCode="General">
                  <c:v>10567.534501779914</c:v>
                </c:pt>
                <c:pt idx="964" formatCode="General">
                  <c:v>6547.1842401138092</c:v>
                </c:pt>
                <c:pt idx="965" formatCode="General">
                  <c:v>8678.3483262707778</c:v>
                </c:pt>
                <c:pt idx="966" formatCode="General">
                  <c:v>3738.8855349634105</c:v>
                </c:pt>
                <c:pt idx="967" formatCode="General">
                  <c:v>8283.5715233556293</c:v>
                </c:pt>
                <c:pt idx="968" formatCode="General">
                  <c:v>9379.3079327341075</c:v>
                </c:pt>
                <c:pt idx="969" formatCode="General">
                  <c:v>7385.1893784561216</c:v>
                </c:pt>
                <c:pt idx="970" formatCode="General">
                  <c:v>10727.106794197398</c:v>
                </c:pt>
                <c:pt idx="971" formatCode="General">
                  <c:v>10477.392416514975</c:v>
                </c:pt>
                <c:pt idx="972" formatCode="General">
                  <c:v>12698.242434672995</c:v>
                </c:pt>
                <c:pt idx="973" formatCode="General">
                  <c:v>10270.568682051013</c:v>
                </c:pt>
                <c:pt idx="974" formatCode="General">
                  <c:v>6451.7888690949094</c:v>
                </c:pt>
                <c:pt idx="975" formatCode="General">
                  <c:v>15177.67479019542</c:v>
                </c:pt>
                <c:pt idx="976" formatCode="General">
                  <c:v>5654.394070161241</c:v>
                </c:pt>
                <c:pt idx="977" formatCode="General">
                  <c:v>7566.3155548844734</c:v>
                </c:pt>
                <c:pt idx="978" formatCode="General">
                  <c:v>6900.5706336396452</c:v>
                </c:pt>
                <c:pt idx="979" formatCode="General">
                  <c:v>11666.809822269204</c:v>
                </c:pt>
                <c:pt idx="980" formatCode="General">
                  <c:v>4746.4429608148912</c:v>
                </c:pt>
                <c:pt idx="981" formatCode="General">
                  <c:v>14813.308820329037</c:v>
                </c:pt>
                <c:pt idx="982" formatCode="General">
                  <c:v>9705.9431749038595</c:v>
                </c:pt>
                <c:pt idx="983" formatCode="General">
                  <c:v>8525.1298681165954</c:v>
                </c:pt>
                <c:pt idx="984" formatCode="General">
                  <c:v>10709.294935997159</c:v>
                </c:pt>
                <c:pt idx="985" formatCode="General">
                  <c:v>10412.021178284253</c:v>
                </c:pt>
                <c:pt idx="986" formatCode="General">
                  <c:v>9358.663255320218</c:v>
                </c:pt>
                <c:pt idx="987" formatCode="General">
                  <c:v>13181.796376071121</c:v>
                </c:pt>
                <c:pt idx="988" formatCode="General">
                  <c:v>8616.5308494875426</c:v>
                </c:pt>
                <c:pt idx="989" formatCode="General">
                  <c:v>6875.0952890277949</c:v>
                </c:pt>
                <c:pt idx="990" formatCode="General">
                  <c:v>5576.5894367091241</c:v>
                </c:pt>
                <c:pt idx="991" formatCode="General">
                  <c:v>16983.674518048407</c:v>
                </c:pt>
                <c:pt idx="992" formatCode="General">
                  <c:v>14588.495845722537</c:v>
                </c:pt>
                <c:pt idx="993" formatCode="General">
                  <c:v>8553.724015037069</c:v>
                </c:pt>
                <c:pt idx="994" formatCode="General">
                  <c:v>9975.1175999459447</c:v>
                </c:pt>
                <c:pt idx="995" formatCode="General">
                  <c:v>13701.82341369891</c:v>
                </c:pt>
                <c:pt idx="996" formatCode="General">
                  <c:v>12362.025660086778</c:v>
                </c:pt>
                <c:pt idx="997" formatCode="General">
                  <c:v>10750.015428073411</c:v>
                </c:pt>
                <c:pt idx="998" formatCode="General">
                  <c:v>8153.881153395394</c:v>
                </c:pt>
                <c:pt idx="999" formatCode="General">
                  <c:v>8893.0020109907673</c:v>
                </c:pt>
                <c:pt idx="1000" formatCode="General">
                  <c:v>7652.6426687290023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76-4B07-A5A1-52BA2DDE1C29}"/>
            </c:ext>
          </c:extLst>
        </c:ser>
        <c:ser>
          <c:idx val="1"/>
          <c:order val="1"/>
          <c:tx>
            <c:v>sin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Parameter!$I$125:$I$1125</c:f>
              <c:numCache>
                <c:formatCode>0.00</c:formatCode>
                <c:ptCount val="1001"/>
                <c:pt idx="0">
                  <c:v>0.59030257065320546</c:v>
                </c:pt>
                <c:pt idx="1">
                  <c:v>1.176947486095709</c:v>
                </c:pt>
                <c:pt idx="2">
                  <c:v>0.22666589957924166</c:v>
                </c:pt>
                <c:pt idx="3">
                  <c:v>0.49766577570707582</c:v>
                </c:pt>
                <c:pt idx="4" formatCode="General">
                  <c:v>0.44104174442811561</c:v>
                </c:pt>
                <c:pt idx="5" formatCode="General">
                  <c:v>0.16242782383186283</c:v>
                </c:pt>
                <c:pt idx="6" formatCode="General">
                  <c:v>0.60803362151252072</c:v>
                </c:pt>
                <c:pt idx="7" formatCode="General">
                  <c:v>1.5251890157924608</c:v>
                </c:pt>
                <c:pt idx="8" formatCode="General">
                  <c:v>0.72606515121666604</c:v>
                </c:pt>
                <c:pt idx="9" formatCode="General">
                  <c:v>0.23686741156665891</c:v>
                </c:pt>
                <c:pt idx="10" formatCode="General">
                  <c:v>0.56234662182003603</c:v>
                </c:pt>
                <c:pt idx="11" formatCode="General">
                  <c:v>0.7420322893948168</c:v>
                </c:pt>
                <c:pt idx="12" formatCode="General">
                  <c:v>1.4031662894102013</c:v>
                </c:pt>
                <c:pt idx="13" formatCode="General">
                  <c:v>0.59247387858909506</c:v>
                </c:pt>
                <c:pt idx="14" formatCode="General">
                  <c:v>0.76738247518890401</c:v>
                </c:pt>
                <c:pt idx="15" formatCode="General">
                  <c:v>0.34748519374868503</c:v>
                </c:pt>
                <c:pt idx="16" formatCode="General">
                  <c:v>0.73136561803357125</c:v>
                </c:pt>
                <c:pt idx="17" formatCode="General">
                  <c:v>0.35644633341772747</c:v>
                </c:pt>
                <c:pt idx="18" formatCode="General">
                  <c:v>0.47792625602809835</c:v>
                </c:pt>
                <c:pt idx="19" formatCode="General">
                  <c:v>0.89615252038227378</c:v>
                </c:pt>
                <c:pt idx="20" formatCode="General">
                  <c:v>0.78889780620629024</c:v>
                </c:pt>
                <c:pt idx="21" formatCode="General">
                  <c:v>1.1092003659487757</c:v>
                </c:pt>
                <c:pt idx="22" formatCode="General">
                  <c:v>0.73722118980973894</c:v>
                </c:pt>
                <c:pt idx="23" formatCode="General">
                  <c:v>0.9311997730106244</c:v>
                </c:pt>
                <c:pt idx="24" formatCode="General">
                  <c:v>0.73380209565474863</c:v>
                </c:pt>
                <c:pt idx="25" formatCode="General">
                  <c:v>0.64540969003646498</c:v>
                </c:pt>
                <c:pt idx="26" formatCode="General">
                  <c:v>0.46735914471606921</c:v>
                </c:pt>
                <c:pt idx="27" formatCode="General">
                  <c:v>0.67296840907032052</c:v>
                </c:pt>
                <c:pt idx="28" formatCode="General">
                  <c:v>1.3153044401151617</c:v>
                </c:pt>
                <c:pt idx="29" formatCode="General">
                  <c:v>0.92874456828954566</c:v>
                </c:pt>
                <c:pt idx="30" formatCode="General">
                  <c:v>0.88173191061391221</c:v>
                </c:pt>
                <c:pt idx="31" formatCode="General">
                  <c:v>0.58347968408265849</c:v>
                </c:pt>
                <c:pt idx="32" formatCode="General">
                  <c:v>0.59134978329813492</c:v>
                </c:pt>
                <c:pt idx="33" formatCode="General">
                  <c:v>0.45110764048603269</c:v>
                </c:pt>
                <c:pt idx="34" formatCode="General">
                  <c:v>0.75792649617375962</c:v>
                </c:pt>
                <c:pt idx="35" formatCode="General">
                  <c:v>0.72639448449604593</c:v>
                </c:pt>
                <c:pt idx="36" formatCode="General">
                  <c:v>0.40451475414844307</c:v>
                </c:pt>
                <c:pt idx="37" formatCode="General">
                  <c:v>0.98109565572047386</c:v>
                </c:pt>
                <c:pt idx="38" formatCode="General">
                  <c:v>0.31122186834086851</c:v>
                </c:pt>
                <c:pt idx="39" formatCode="General">
                  <c:v>0.36799070381607857</c:v>
                </c:pt>
                <c:pt idx="40" formatCode="General">
                  <c:v>0.32834675014516135</c:v>
                </c:pt>
                <c:pt idx="41" formatCode="General">
                  <c:v>1.1629874760231376</c:v>
                </c:pt>
                <c:pt idx="42" formatCode="General">
                  <c:v>0.96735273113885012</c:v>
                </c:pt>
                <c:pt idx="43" formatCode="General">
                  <c:v>0.81967250063041486</c:v>
                </c:pt>
                <c:pt idx="44" formatCode="General">
                  <c:v>1.1890387411021066</c:v>
                </c:pt>
                <c:pt idx="45" formatCode="General">
                  <c:v>0.89695580849265144</c:v>
                </c:pt>
                <c:pt idx="46" formatCode="General">
                  <c:v>0.32595666004998047</c:v>
                </c:pt>
                <c:pt idx="47" formatCode="General">
                  <c:v>0.64165134423931136</c:v>
                </c:pt>
                <c:pt idx="48" formatCode="General">
                  <c:v>0.18718051526703172</c:v>
                </c:pt>
                <c:pt idx="49" formatCode="General">
                  <c:v>0.58286620222765384</c:v>
                </c:pt>
                <c:pt idx="50" formatCode="General">
                  <c:v>0.91497657396458787</c:v>
                </c:pt>
                <c:pt idx="51" formatCode="General">
                  <c:v>1.0805506805088092</c:v>
                </c:pt>
                <c:pt idx="52" formatCode="General">
                  <c:v>0.21727641572352119</c:v>
                </c:pt>
                <c:pt idx="53" formatCode="General">
                  <c:v>0.84835384487498289</c:v>
                </c:pt>
                <c:pt idx="54" formatCode="General">
                  <c:v>1.2365266491026441</c:v>
                </c:pt>
                <c:pt idx="55" formatCode="General">
                  <c:v>1.1128011139137002</c:v>
                </c:pt>
                <c:pt idx="56" formatCode="General">
                  <c:v>0.55128363521893764</c:v>
                </c:pt>
                <c:pt idx="57" formatCode="General">
                  <c:v>1.2488687347816707</c:v>
                </c:pt>
                <c:pt idx="58" formatCode="General">
                  <c:v>1.0156458904462382</c:v>
                </c:pt>
                <c:pt idx="59" formatCode="General">
                  <c:v>0.53351011040410079</c:v>
                </c:pt>
                <c:pt idx="60" formatCode="General">
                  <c:v>0.41781415228082508</c:v>
                </c:pt>
                <c:pt idx="61" formatCode="General">
                  <c:v>0.85383537202653426</c:v>
                </c:pt>
                <c:pt idx="62" formatCode="General">
                  <c:v>0.92931188842868262</c:v>
                </c:pt>
                <c:pt idx="63" formatCode="General">
                  <c:v>0.54846319632308738</c:v>
                </c:pt>
                <c:pt idx="64" formatCode="General">
                  <c:v>0.25384658369657997</c:v>
                </c:pt>
                <c:pt idx="65" formatCode="General">
                  <c:v>0.78894101199499822</c:v>
                </c:pt>
                <c:pt idx="66" formatCode="General">
                  <c:v>0.64149182433944729</c:v>
                </c:pt>
                <c:pt idx="67" formatCode="General">
                  <c:v>0.4599538504523214</c:v>
                </c:pt>
                <c:pt idx="68" formatCode="General">
                  <c:v>0.76128364539665594</c:v>
                </c:pt>
                <c:pt idx="69" formatCode="General">
                  <c:v>0.41767760623723027</c:v>
                </c:pt>
                <c:pt idx="70" formatCode="General">
                  <c:v>1.5068555784895596</c:v>
                </c:pt>
                <c:pt idx="71" formatCode="General">
                  <c:v>0.75007358240310928</c:v>
                </c:pt>
                <c:pt idx="72" formatCode="General">
                  <c:v>0.78007977774604176</c:v>
                </c:pt>
                <c:pt idx="73" formatCode="General">
                  <c:v>0.29654223241086841</c:v>
                </c:pt>
                <c:pt idx="74" formatCode="General">
                  <c:v>0.8855246888778685</c:v>
                </c:pt>
                <c:pt idx="75" formatCode="General">
                  <c:v>0.89984375811296247</c:v>
                </c:pt>
                <c:pt idx="76" formatCode="General">
                  <c:v>0.74795042950952273</c:v>
                </c:pt>
                <c:pt idx="77" formatCode="General">
                  <c:v>0.33237566239913341</c:v>
                </c:pt>
                <c:pt idx="78" formatCode="General">
                  <c:v>0.51282921464494469</c:v>
                </c:pt>
                <c:pt idx="79" formatCode="General">
                  <c:v>0.66278093260252302</c:v>
                </c:pt>
                <c:pt idx="80" formatCode="General">
                  <c:v>0.87010233656588709</c:v>
                </c:pt>
                <c:pt idx="81" formatCode="General">
                  <c:v>1.5833889369609002</c:v>
                </c:pt>
                <c:pt idx="82" formatCode="General">
                  <c:v>1.7127204632355748</c:v>
                </c:pt>
                <c:pt idx="83" formatCode="General">
                  <c:v>0.37541908076737096</c:v>
                </c:pt>
                <c:pt idx="84" formatCode="General">
                  <c:v>0.87468198719496593</c:v>
                </c:pt>
                <c:pt idx="85" formatCode="General">
                  <c:v>0.89929183046850758</c:v>
                </c:pt>
                <c:pt idx="86" formatCode="General">
                  <c:v>0.78252771195708681</c:v>
                </c:pt>
                <c:pt idx="87" formatCode="General">
                  <c:v>0.54974634385160637</c:v>
                </c:pt>
                <c:pt idx="88" formatCode="General">
                  <c:v>0.2813333656900161</c:v>
                </c:pt>
                <c:pt idx="89" formatCode="General">
                  <c:v>0.59500636430899456</c:v>
                </c:pt>
                <c:pt idx="90" formatCode="General">
                  <c:v>0.96913031025410001</c:v>
                </c:pt>
                <c:pt idx="91" formatCode="General">
                  <c:v>0.70174668011500563</c:v>
                </c:pt>
                <c:pt idx="92" formatCode="General">
                  <c:v>0.32939129392045907</c:v>
                </c:pt>
                <c:pt idx="93" formatCode="General">
                  <c:v>0.51250169630566167</c:v>
                </c:pt>
                <c:pt idx="94" formatCode="General">
                  <c:v>0.59161405079389384</c:v>
                </c:pt>
                <c:pt idx="95" formatCode="General">
                  <c:v>8.7919741638628035E-2</c:v>
                </c:pt>
                <c:pt idx="96" formatCode="General">
                  <c:v>1.1023553327377074</c:v>
                </c:pt>
                <c:pt idx="97" formatCode="General">
                  <c:v>0.73433685447904229</c:v>
                </c:pt>
                <c:pt idx="98" formatCode="General">
                  <c:v>0.41057916982401998</c:v>
                </c:pt>
                <c:pt idx="99" formatCode="General">
                  <c:v>0.55101638029400757</c:v>
                </c:pt>
                <c:pt idx="100" formatCode="General">
                  <c:v>0.76298283799329669</c:v>
                </c:pt>
                <c:pt idx="101" formatCode="General">
                  <c:v>0.74811743075384507</c:v>
                </c:pt>
                <c:pt idx="102" formatCode="General">
                  <c:v>0.81427364702621707</c:v>
                </c:pt>
                <c:pt idx="103" formatCode="General">
                  <c:v>1.985168923834739</c:v>
                </c:pt>
                <c:pt idx="104" formatCode="General">
                  <c:v>0.89185114217593142</c:v>
                </c:pt>
                <c:pt idx="105" formatCode="General">
                  <c:v>0.81255525091465808</c:v>
                </c:pt>
                <c:pt idx="106" formatCode="General">
                  <c:v>0.20613618306684012</c:v>
                </c:pt>
                <c:pt idx="107" formatCode="General">
                  <c:v>1.899756544819927</c:v>
                </c:pt>
                <c:pt idx="108" formatCode="General">
                  <c:v>0.57111380974595061</c:v>
                </c:pt>
                <c:pt idx="109" formatCode="General">
                  <c:v>0.64388058569888551</c:v>
                </c:pt>
                <c:pt idx="110" formatCode="General">
                  <c:v>0.50121528941227933</c:v>
                </c:pt>
                <c:pt idx="111" formatCode="General">
                  <c:v>1.2803472049302953</c:v>
                </c:pt>
                <c:pt idx="112" formatCode="General">
                  <c:v>0.34607904257511302</c:v>
                </c:pt>
                <c:pt idx="113" formatCode="General">
                  <c:v>0.66309602067266482</c:v>
                </c:pt>
                <c:pt idx="114" formatCode="General">
                  <c:v>1.0840946461901795</c:v>
                </c:pt>
                <c:pt idx="115" formatCode="General">
                  <c:v>0.42360107624385801</c:v>
                </c:pt>
                <c:pt idx="116" formatCode="General">
                  <c:v>0.43674414296707986</c:v>
                </c:pt>
                <c:pt idx="117" formatCode="General">
                  <c:v>0.80914645108400562</c:v>
                </c:pt>
                <c:pt idx="118" formatCode="General">
                  <c:v>1.255782899081233</c:v>
                </c:pt>
                <c:pt idx="119" formatCode="General">
                  <c:v>0.43130128995793382</c:v>
                </c:pt>
                <c:pt idx="120" formatCode="General">
                  <c:v>1.0792047057014427</c:v>
                </c:pt>
                <c:pt idx="121" formatCode="General">
                  <c:v>0.35163620038752619</c:v>
                </c:pt>
                <c:pt idx="122" formatCode="General">
                  <c:v>0.61289210006345307</c:v>
                </c:pt>
                <c:pt idx="123" formatCode="General">
                  <c:v>1.1383494884288281</c:v>
                </c:pt>
                <c:pt idx="124" formatCode="General">
                  <c:v>0.61803827372648645</c:v>
                </c:pt>
                <c:pt idx="125" formatCode="General">
                  <c:v>1.2625728004603827</c:v>
                </c:pt>
                <c:pt idx="126" formatCode="General">
                  <c:v>0.73626755317127468</c:v>
                </c:pt>
                <c:pt idx="127" formatCode="General">
                  <c:v>0.38252104201504555</c:v>
                </c:pt>
                <c:pt idx="128" formatCode="General">
                  <c:v>0.8858502297500872</c:v>
                </c:pt>
                <c:pt idx="129" formatCode="General">
                  <c:v>0.84720744397190617</c:v>
                </c:pt>
                <c:pt idx="130" formatCode="General">
                  <c:v>0.91393850172575708</c:v>
                </c:pt>
                <c:pt idx="131" formatCode="General">
                  <c:v>0.93524696315130806</c:v>
                </c:pt>
                <c:pt idx="132" formatCode="General">
                  <c:v>0.73353214013197587</c:v>
                </c:pt>
                <c:pt idx="133" formatCode="General">
                  <c:v>0.87661330884355304</c:v>
                </c:pt>
                <c:pt idx="134" formatCode="General">
                  <c:v>0.4519692507857781</c:v>
                </c:pt>
                <c:pt idx="135" formatCode="General">
                  <c:v>0.50469610208435267</c:v>
                </c:pt>
                <c:pt idx="136" formatCode="General">
                  <c:v>0.31731956523182381</c:v>
                </c:pt>
                <c:pt idx="137" formatCode="General">
                  <c:v>0.75587019494161756</c:v>
                </c:pt>
                <c:pt idx="138" formatCode="General">
                  <c:v>0.50524158432641575</c:v>
                </c:pt>
                <c:pt idx="139" formatCode="General">
                  <c:v>1.5360356761241374</c:v>
                </c:pt>
                <c:pt idx="140" formatCode="General">
                  <c:v>0.69860169208102341</c:v>
                </c:pt>
                <c:pt idx="141" formatCode="General">
                  <c:v>1.1195320645861191</c:v>
                </c:pt>
                <c:pt idx="142" formatCode="General">
                  <c:v>1.4185060598150185</c:v>
                </c:pt>
                <c:pt idx="143" formatCode="General">
                  <c:v>1.3889147392333445</c:v>
                </c:pt>
                <c:pt idx="144" formatCode="General">
                  <c:v>1.0237381968767345</c:v>
                </c:pt>
                <c:pt idx="145" formatCode="General">
                  <c:v>0.87633799782934774</c:v>
                </c:pt>
                <c:pt idx="146" formatCode="General">
                  <c:v>0.87931210260413084</c:v>
                </c:pt>
                <c:pt idx="147" formatCode="General">
                  <c:v>0.68069614966967751</c:v>
                </c:pt>
                <c:pt idx="148" formatCode="General">
                  <c:v>1.0297121832863749</c:v>
                </c:pt>
                <c:pt idx="149" formatCode="General">
                  <c:v>1.0819253547551126</c:v>
                </c:pt>
                <c:pt idx="150" formatCode="General">
                  <c:v>0.97761743321049688</c:v>
                </c:pt>
                <c:pt idx="151" formatCode="General">
                  <c:v>1.087527289542074</c:v>
                </c:pt>
                <c:pt idx="152" formatCode="General">
                  <c:v>1.3497764646944679</c:v>
                </c:pt>
                <c:pt idx="153" formatCode="General">
                  <c:v>-0.2037314434031654</c:v>
                </c:pt>
                <c:pt idx="154" formatCode="General">
                  <c:v>0.99255156213527229</c:v>
                </c:pt>
                <c:pt idx="155" formatCode="General">
                  <c:v>0.70394947074972924</c:v>
                </c:pt>
                <c:pt idx="156" formatCode="General">
                  <c:v>0.46960425529193772</c:v>
                </c:pt>
                <c:pt idx="157" formatCode="General">
                  <c:v>1.048926491615225</c:v>
                </c:pt>
                <c:pt idx="158" formatCode="General">
                  <c:v>0.73674874511347577</c:v>
                </c:pt>
                <c:pt idx="159" formatCode="General">
                  <c:v>0.94866685168485809</c:v>
                </c:pt>
                <c:pt idx="160" formatCode="General">
                  <c:v>-0.21286442891415414</c:v>
                </c:pt>
                <c:pt idx="161" formatCode="General">
                  <c:v>0.63748163004855718</c:v>
                </c:pt>
                <c:pt idx="162" formatCode="General">
                  <c:v>1.0667654179345929</c:v>
                </c:pt>
                <c:pt idx="163" formatCode="General">
                  <c:v>0.75477351881290078</c:v>
                </c:pt>
                <c:pt idx="164" formatCode="General">
                  <c:v>0.82353293974414288</c:v>
                </c:pt>
                <c:pt idx="165" formatCode="General">
                  <c:v>0.54117121274630664</c:v>
                </c:pt>
                <c:pt idx="166" formatCode="General">
                  <c:v>0.43039783155635725</c:v>
                </c:pt>
                <c:pt idx="167" formatCode="General">
                  <c:v>0.48703216537205885</c:v>
                </c:pt>
                <c:pt idx="168" formatCode="General">
                  <c:v>1.0477229716666097</c:v>
                </c:pt>
                <c:pt idx="169" formatCode="General">
                  <c:v>1.0160371074203964</c:v>
                </c:pt>
                <c:pt idx="170" formatCode="General">
                  <c:v>0.4587873759472646</c:v>
                </c:pt>
                <c:pt idx="171" formatCode="General">
                  <c:v>0.68766836250899521</c:v>
                </c:pt>
                <c:pt idx="172" formatCode="General">
                  <c:v>1.0679776775196055</c:v>
                </c:pt>
                <c:pt idx="173" formatCode="General">
                  <c:v>1.4189988544150172</c:v>
                </c:pt>
                <c:pt idx="174" formatCode="General">
                  <c:v>0.41615325533984038</c:v>
                </c:pt>
                <c:pt idx="175" formatCode="General">
                  <c:v>0.38532503969420906</c:v>
                </c:pt>
                <c:pt idx="176" formatCode="General">
                  <c:v>0.52854831026800497</c:v>
                </c:pt>
                <c:pt idx="177" formatCode="General">
                  <c:v>6.5350339152063341E-2</c:v>
                </c:pt>
                <c:pt idx="178" formatCode="General">
                  <c:v>0.52347978055144517</c:v>
                </c:pt>
                <c:pt idx="179" formatCode="General">
                  <c:v>0.59263108144016308</c:v>
                </c:pt>
                <c:pt idx="180" formatCode="General">
                  <c:v>0.38152544139387978</c:v>
                </c:pt>
                <c:pt idx="181" formatCode="General">
                  <c:v>0.11145714337242629</c:v>
                </c:pt>
                <c:pt idx="182" formatCode="General">
                  <c:v>0.76650682668130987</c:v>
                </c:pt>
                <c:pt idx="183" formatCode="General">
                  <c:v>1.3121528217955174</c:v>
                </c:pt>
                <c:pt idx="184" formatCode="General">
                  <c:v>0.30387659119375532</c:v>
                </c:pt>
                <c:pt idx="185" formatCode="General">
                  <c:v>0.85715481834308971</c:v>
                </c:pt>
                <c:pt idx="186" formatCode="General">
                  <c:v>0.14083794092376078</c:v>
                </c:pt>
                <c:pt idx="187" formatCode="General">
                  <c:v>0.7489554035853796</c:v>
                </c:pt>
                <c:pt idx="188" formatCode="General">
                  <c:v>0.31186458395842542</c:v>
                </c:pt>
                <c:pt idx="189" formatCode="General">
                  <c:v>0.53101571395954772</c:v>
                </c:pt>
                <c:pt idx="190" formatCode="General">
                  <c:v>0.44646680989927867</c:v>
                </c:pt>
                <c:pt idx="191" formatCode="General">
                  <c:v>0.70819199554573031</c:v>
                </c:pt>
                <c:pt idx="192" formatCode="General">
                  <c:v>0.31728520531732141</c:v>
                </c:pt>
                <c:pt idx="193" formatCode="General">
                  <c:v>8.2418464263935398E-2</c:v>
                </c:pt>
                <c:pt idx="194" formatCode="General">
                  <c:v>0.13637313169116894</c:v>
                </c:pt>
                <c:pt idx="195" formatCode="General">
                  <c:v>0.70626615447772711</c:v>
                </c:pt>
                <c:pt idx="196" formatCode="General">
                  <c:v>0.68072917633470298</c:v>
                </c:pt>
                <c:pt idx="197" formatCode="General">
                  <c:v>0.6625676700835581</c:v>
                </c:pt>
                <c:pt idx="198" formatCode="General">
                  <c:v>1.2067032737373116</c:v>
                </c:pt>
                <c:pt idx="199" formatCode="General">
                  <c:v>0.72544594030811005</c:v>
                </c:pt>
                <c:pt idx="200" formatCode="General">
                  <c:v>0.70681124958128905</c:v>
                </c:pt>
                <c:pt idx="201" formatCode="General">
                  <c:v>0.56090302242702528</c:v>
                </c:pt>
                <c:pt idx="202" formatCode="General">
                  <c:v>0.56220057555129843</c:v>
                </c:pt>
                <c:pt idx="203" formatCode="General">
                  <c:v>1.0507870884497317</c:v>
                </c:pt>
                <c:pt idx="204" formatCode="General">
                  <c:v>0.89586237292025883</c:v>
                </c:pt>
                <c:pt idx="205" formatCode="General">
                  <c:v>0.3946595312943697</c:v>
                </c:pt>
                <c:pt idx="206" formatCode="General">
                  <c:v>0.37494539668536708</c:v>
                </c:pt>
                <c:pt idx="207" formatCode="General">
                  <c:v>0.97524191925487846</c:v>
                </c:pt>
                <c:pt idx="208" formatCode="General">
                  <c:v>2.1200828788529389</c:v>
                </c:pt>
                <c:pt idx="209" formatCode="General">
                  <c:v>0.41474808050205336</c:v>
                </c:pt>
                <c:pt idx="210" formatCode="General">
                  <c:v>0.34872250710482566</c:v>
                </c:pt>
                <c:pt idx="211" formatCode="General">
                  <c:v>0.69251684663143009</c:v>
                </c:pt>
                <c:pt idx="212" formatCode="General">
                  <c:v>0.71200996977662045</c:v>
                </c:pt>
                <c:pt idx="213" formatCode="General">
                  <c:v>0.77962630228145979</c:v>
                </c:pt>
                <c:pt idx="214" formatCode="General">
                  <c:v>0.72983145375069847</c:v>
                </c:pt>
                <c:pt idx="215" formatCode="General">
                  <c:v>0.1152862427503476</c:v>
                </c:pt>
                <c:pt idx="216" formatCode="General">
                  <c:v>1.0121527601770972</c:v>
                </c:pt>
                <c:pt idx="217" formatCode="General">
                  <c:v>0.35475562729105303</c:v>
                </c:pt>
                <c:pt idx="218" formatCode="General">
                  <c:v>0.63678979902585287</c:v>
                </c:pt>
                <c:pt idx="219" formatCode="General">
                  <c:v>0.81321792853266173</c:v>
                </c:pt>
                <c:pt idx="220" formatCode="General">
                  <c:v>0.43404796136762092</c:v>
                </c:pt>
                <c:pt idx="221" formatCode="General">
                  <c:v>0.65292933769936568</c:v>
                </c:pt>
                <c:pt idx="222" formatCode="General">
                  <c:v>0.42602093493422966</c:v>
                </c:pt>
                <c:pt idx="223" formatCode="General">
                  <c:v>0.96221164734619347</c:v>
                </c:pt>
                <c:pt idx="224" formatCode="General">
                  <c:v>0.66826333259980053</c:v>
                </c:pt>
                <c:pt idx="225" formatCode="General">
                  <c:v>7.4474921880700595E-3</c:v>
                </c:pt>
                <c:pt idx="226" formatCode="General">
                  <c:v>0.57885785130366441</c:v>
                </c:pt>
                <c:pt idx="227" formatCode="General">
                  <c:v>0.89666724347923976</c:v>
                </c:pt>
                <c:pt idx="228" formatCode="General">
                  <c:v>0.54615391522497347</c:v>
                </c:pt>
                <c:pt idx="229" formatCode="General">
                  <c:v>0.64970719727011494</c:v>
                </c:pt>
                <c:pt idx="230" formatCode="General">
                  <c:v>0.54830420146763248</c:v>
                </c:pt>
                <c:pt idx="231" formatCode="General">
                  <c:v>0.55251752685587574</c:v>
                </c:pt>
                <c:pt idx="232" formatCode="General">
                  <c:v>0.73554666942480429</c:v>
                </c:pt>
                <c:pt idx="233" formatCode="General">
                  <c:v>0.82711974805291677</c:v>
                </c:pt>
                <c:pt idx="234" formatCode="General">
                  <c:v>0.61628953581961565</c:v>
                </c:pt>
                <c:pt idx="235" formatCode="General">
                  <c:v>0.51341610218289213</c:v>
                </c:pt>
                <c:pt idx="236" formatCode="General">
                  <c:v>0.32549401798770361</c:v>
                </c:pt>
                <c:pt idx="237" formatCode="General">
                  <c:v>0.6280982981592973</c:v>
                </c:pt>
                <c:pt idx="238" formatCode="General">
                  <c:v>0.81890417514350533</c:v>
                </c:pt>
                <c:pt idx="239" formatCode="General">
                  <c:v>0.45037488794370717</c:v>
                </c:pt>
                <c:pt idx="240" formatCode="General">
                  <c:v>0.62583080029920046</c:v>
                </c:pt>
                <c:pt idx="241" formatCode="General">
                  <c:v>0.89478309687369961</c:v>
                </c:pt>
                <c:pt idx="242" formatCode="General">
                  <c:v>0.43252472258202246</c:v>
                </c:pt>
                <c:pt idx="243" formatCode="General">
                  <c:v>0.88073863626928528</c:v>
                </c:pt>
                <c:pt idx="244" formatCode="General">
                  <c:v>0.83593325359167225</c:v>
                </c:pt>
                <c:pt idx="245" formatCode="General">
                  <c:v>0.76554164649358847</c:v>
                </c:pt>
                <c:pt idx="246" formatCode="General">
                  <c:v>0.23910553516237243</c:v>
                </c:pt>
                <c:pt idx="247" formatCode="General">
                  <c:v>0.35707899276841637</c:v>
                </c:pt>
                <c:pt idx="248" formatCode="General">
                  <c:v>0.36973923695093114</c:v>
                </c:pt>
                <c:pt idx="249" formatCode="General">
                  <c:v>0.80390229648811373</c:v>
                </c:pt>
                <c:pt idx="250" formatCode="General">
                  <c:v>1.2431410926780022</c:v>
                </c:pt>
                <c:pt idx="251" formatCode="General">
                  <c:v>1.3298039329228684</c:v>
                </c:pt>
                <c:pt idx="252" formatCode="General">
                  <c:v>0.63547914816432594</c:v>
                </c:pt>
                <c:pt idx="253" formatCode="General">
                  <c:v>0.58718218806175315</c:v>
                </c:pt>
                <c:pt idx="254" formatCode="General">
                  <c:v>0.40638506551267928</c:v>
                </c:pt>
                <c:pt idx="255" formatCode="General">
                  <c:v>0.85446833854438831</c:v>
                </c:pt>
                <c:pt idx="256" formatCode="General">
                  <c:v>0.30903251213709271</c:v>
                </c:pt>
                <c:pt idx="257" formatCode="General">
                  <c:v>0.26156210288570436</c:v>
                </c:pt>
                <c:pt idx="258" formatCode="General">
                  <c:v>0.9685108083627374</c:v>
                </c:pt>
                <c:pt idx="259" formatCode="General">
                  <c:v>0.22713361162415757</c:v>
                </c:pt>
                <c:pt idx="260" formatCode="General">
                  <c:v>0.42833907884018263</c:v>
                </c:pt>
                <c:pt idx="261" formatCode="General">
                  <c:v>0.47182027480214073</c:v>
                </c:pt>
                <c:pt idx="262" formatCode="General">
                  <c:v>0.70998476846295255</c:v>
                </c:pt>
                <c:pt idx="263" formatCode="General">
                  <c:v>1.6138987134180482</c:v>
                </c:pt>
                <c:pt idx="264" formatCode="General">
                  <c:v>0.3946943603364178</c:v>
                </c:pt>
                <c:pt idx="265" formatCode="General">
                  <c:v>0.77095790198105552</c:v>
                </c:pt>
                <c:pt idx="266" formatCode="General">
                  <c:v>0.72838960563929189</c:v>
                </c:pt>
                <c:pt idx="267" formatCode="General">
                  <c:v>0.3448352410594635</c:v>
                </c:pt>
                <c:pt idx="268" formatCode="General">
                  <c:v>0.58084846255349531</c:v>
                </c:pt>
                <c:pt idx="269" formatCode="General">
                  <c:v>0.65178597461156773</c:v>
                </c:pt>
                <c:pt idx="270" formatCode="General">
                  <c:v>0.50193599113654963</c:v>
                </c:pt>
                <c:pt idx="271" formatCode="General">
                  <c:v>0.40409409491747972</c:v>
                </c:pt>
                <c:pt idx="272" formatCode="General">
                  <c:v>0.29056570092250267</c:v>
                </c:pt>
                <c:pt idx="273" formatCode="General">
                  <c:v>1.2379246182834249</c:v>
                </c:pt>
                <c:pt idx="274" formatCode="General">
                  <c:v>0.93097300218172552</c:v>
                </c:pt>
                <c:pt idx="275" formatCode="General">
                  <c:v>0.35658608618602305</c:v>
                </c:pt>
                <c:pt idx="276" formatCode="General">
                  <c:v>0.64841540527230146</c:v>
                </c:pt>
                <c:pt idx="277" formatCode="General">
                  <c:v>0.88439696762585607</c:v>
                </c:pt>
                <c:pt idx="278" formatCode="General">
                  <c:v>0.24475653024084365</c:v>
                </c:pt>
                <c:pt idx="279" formatCode="General">
                  <c:v>1.032534879811462</c:v>
                </c:pt>
                <c:pt idx="280" formatCode="General">
                  <c:v>1.2361326758013536</c:v>
                </c:pt>
                <c:pt idx="281" formatCode="General">
                  <c:v>0.96783253016632154</c:v>
                </c:pt>
                <c:pt idx="282" formatCode="General">
                  <c:v>0.20407250800442456</c:v>
                </c:pt>
                <c:pt idx="283" formatCode="General">
                  <c:v>0.85889177672252237</c:v>
                </c:pt>
                <c:pt idx="284" formatCode="General">
                  <c:v>0.59249956475591681</c:v>
                </c:pt>
                <c:pt idx="285" formatCode="General">
                  <c:v>1.0357241086705244</c:v>
                </c:pt>
                <c:pt idx="286" formatCode="General">
                  <c:v>1.1285226328837177</c:v>
                </c:pt>
                <c:pt idx="287" formatCode="General">
                  <c:v>0.51922676857488703</c:v>
                </c:pt>
                <c:pt idx="288" formatCode="General">
                  <c:v>0.75784520236803288</c:v>
                </c:pt>
                <c:pt idx="289" formatCode="General">
                  <c:v>0.39893218980102951</c:v>
                </c:pt>
                <c:pt idx="290" formatCode="General">
                  <c:v>0.72775804861654225</c:v>
                </c:pt>
                <c:pt idx="291" formatCode="General">
                  <c:v>0.78293135747582931</c:v>
                </c:pt>
                <c:pt idx="292" formatCode="General">
                  <c:v>0.76333287981676157</c:v>
                </c:pt>
                <c:pt idx="293" formatCode="General">
                  <c:v>0.36096396186691415</c:v>
                </c:pt>
                <c:pt idx="294" formatCode="General">
                  <c:v>1.4832005636152359</c:v>
                </c:pt>
                <c:pt idx="295" formatCode="General">
                  <c:v>0.33754206202508463</c:v>
                </c:pt>
                <c:pt idx="296" formatCode="General">
                  <c:v>0.47642954395353865</c:v>
                </c:pt>
                <c:pt idx="297" formatCode="General">
                  <c:v>0.27089467557803482</c:v>
                </c:pt>
                <c:pt idx="298" formatCode="General">
                  <c:v>1.3486804892964703</c:v>
                </c:pt>
                <c:pt idx="299" formatCode="General">
                  <c:v>0.96758994724780334</c:v>
                </c:pt>
                <c:pt idx="300" formatCode="General">
                  <c:v>0.60401022828444839</c:v>
                </c:pt>
                <c:pt idx="301" formatCode="General">
                  <c:v>0.79636880112975539</c:v>
                </c:pt>
                <c:pt idx="302" formatCode="General">
                  <c:v>0.38187866122409209</c:v>
                </c:pt>
                <c:pt idx="303" formatCode="General">
                  <c:v>0.96003032620095918</c:v>
                </c:pt>
                <c:pt idx="304" formatCode="General">
                  <c:v>0.47354767072332182</c:v>
                </c:pt>
                <c:pt idx="305" formatCode="General">
                  <c:v>0.66203630777231348</c:v>
                </c:pt>
                <c:pt idx="306" formatCode="General">
                  <c:v>0.28821741290919722</c:v>
                </c:pt>
                <c:pt idx="307" formatCode="General">
                  <c:v>0.75213376271881183</c:v>
                </c:pt>
                <c:pt idx="308" formatCode="General">
                  <c:v>0.48650209126374788</c:v>
                </c:pt>
                <c:pt idx="309" formatCode="General">
                  <c:v>0.79001835561207323</c:v>
                </c:pt>
                <c:pt idx="310" formatCode="General">
                  <c:v>0.50786509978451067</c:v>
                </c:pt>
                <c:pt idx="311" formatCode="General">
                  <c:v>0.42549727038430907</c:v>
                </c:pt>
                <c:pt idx="312" formatCode="General">
                  <c:v>0.49618973195945881</c:v>
                </c:pt>
                <c:pt idx="313" formatCode="General">
                  <c:v>0.92053601107724137</c:v>
                </c:pt>
                <c:pt idx="314" formatCode="General">
                  <c:v>1.0696551011120012</c:v>
                </c:pt>
                <c:pt idx="315" formatCode="General">
                  <c:v>1.505153988146086</c:v>
                </c:pt>
                <c:pt idx="316" formatCode="General">
                  <c:v>0.49789638745246267</c:v>
                </c:pt>
                <c:pt idx="317" formatCode="General">
                  <c:v>0.80506136250881366</c:v>
                </c:pt>
                <c:pt idx="318" formatCode="General">
                  <c:v>0.85454283776886752</c:v>
                </c:pt>
                <c:pt idx="319" formatCode="General">
                  <c:v>5.037283938771564E-3</c:v>
                </c:pt>
                <c:pt idx="320" formatCode="General">
                  <c:v>0.77456721351417079</c:v>
                </c:pt>
                <c:pt idx="321" formatCode="General">
                  <c:v>1.0577859260728846</c:v>
                </c:pt>
                <c:pt idx="322" formatCode="General">
                  <c:v>0.95634786332966093</c:v>
                </c:pt>
                <c:pt idx="323" formatCode="General">
                  <c:v>0.32006087830839869</c:v>
                </c:pt>
                <c:pt idx="324" formatCode="General">
                  <c:v>0.54486160750651391</c:v>
                </c:pt>
                <c:pt idx="325" formatCode="General">
                  <c:v>1.3313627176179046</c:v>
                </c:pt>
                <c:pt idx="326" formatCode="General">
                  <c:v>0.60794622229893258</c:v>
                </c:pt>
                <c:pt idx="327" formatCode="General">
                  <c:v>1.387626442004636</c:v>
                </c:pt>
                <c:pt idx="328" formatCode="General">
                  <c:v>0.95369440193908517</c:v>
                </c:pt>
                <c:pt idx="329" formatCode="General">
                  <c:v>0.69307636223748426</c:v>
                </c:pt>
                <c:pt idx="330" formatCode="General">
                  <c:v>0.26773283606157694</c:v>
                </c:pt>
                <c:pt idx="331" formatCode="General">
                  <c:v>0.84183471800906073</c:v>
                </c:pt>
                <c:pt idx="332" formatCode="General">
                  <c:v>0.41761016093469672</c:v>
                </c:pt>
                <c:pt idx="333" formatCode="General">
                  <c:v>0.4962764022942141</c:v>
                </c:pt>
                <c:pt idx="334" formatCode="General">
                  <c:v>0.9891836940820955</c:v>
                </c:pt>
                <c:pt idx="335" formatCode="General">
                  <c:v>1.2621340759198745</c:v>
                </c:pt>
                <c:pt idx="336" formatCode="General">
                  <c:v>1.0017410144611976</c:v>
                </c:pt>
                <c:pt idx="337" formatCode="General">
                  <c:v>0.80435802324537553</c:v>
                </c:pt>
                <c:pt idx="338" formatCode="General">
                  <c:v>-1.8350710688286753E-2</c:v>
                </c:pt>
                <c:pt idx="339" formatCode="General">
                  <c:v>0.82574645700640992</c:v>
                </c:pt>
                <c:pt idx="340" formatCode="General">
                  <c:v>0.17092742627084068</c:v>
                </c:pt>
                <c:pt idx="341" formatCode="General">
                  <c:v>0.98559977319143444</c:v>
                </c:pt>
                <c:pt idx="342" formatCode="General">
                  <c:v>0.26494778163191235</c:v>
                </c:pt>
                <c:pt idx="343" formatCode="General">
                  <c:v>0.8185855603290364</c:v>
                </c:pt>
                <c:pt idx="344" formatCode="General">
                  <c:v>2.3957683807758876</c:v>
                </c:pt>
                <c:pt idx="345" formatCode="General">
                  <c:v>0.27820993447769782</c:v>
                </c:pt>
                <c:pt idx="346" formatCode="General">
                  <c:v>0.69937190013843253</c:v>
                </c:pt>
                <c:pt idx="347" formatCode="General">
                  <c:v>0.55817869299704981</c:v>
                </c:pt>
                <c:pt idx="348" formatCode="General">
                  <c:v>0.57159445875467618</c:v>
                </c:pt>
                <c:pt idx="349" formatCode="General">
                  <c:v>0.33914587353300518</c:v>
                </c:pt>
                <c:pt idx="350" formatCode="General">
                  <c:v>0.43550998331340462</c:v>
                </c:pt>
                <c:pt idx="351" formatCode="General">
                  <c:v>-3.6026080254634385E-2</c:v>
                </c:pt>
                <c:pt idx="352" formatCode="General">
                  <c:v>0.55730123589107761</c:v>
                </c:pt>
                <c:pt idx="353" formatCode="General">
                  <c:v>0.45002899546853015</c:v>
                </c:pt>
                <c:pt idx="354" formatCode="General">
                  <c:v>0.80305615107778505</c:v>
                </c:pt>
                <c:pt idx="355" formatCode="General">
                  <c:v>0.58536970556073054</c:v>
                </c:pt>
                <c:pt idx="356" formatCode="General">
                  <c:v>1.388697188738484</c:v>
                </c:pt>
                <c:pt idx="357" formatCode="General">
                  <c:v>0.46779547552999512</c:v>
                </c:pt>
                <c:pt idx="358" formatCode="General">
                  <c:v>0.83028268114850445</c:v>
                </c:pt>
                <c:pt idx="359" formatCode="General">
                  <c:v>0.29693907637666661</c:v>
                </c:pt>
                <c:pt idx="360" formatCode="General">
                  <c:v>0.65704365885150096</c:v>
                </c:pt>
                <c:pt idx="361" formatCode="General">
                  <c:v>0.10827450105433956</c:v>
                </c:pt>
                <c:pt idx="362" formatCode="General">
                  <c:v>0.78305872707970225</c:v>
                </c:pt>
                <c:pt idx="363" formatCode="General">
                  <c:v>0.88917048975823154</c:v>
                </c:pt>
                <c:pt idx="364" formatCode="General">
                  <c:v>0.60399403448062283</c:v>
                </c:pt>
                <c:pt idx="365" formatCode="General">
                  <c:v>0.72007530677866183</c:v>
                </c:pt>
                <c:pt idx="366" formatCode="General">
                  <c:v>0.91100730663359453</c:v>
                </c:pt>
                <c:pt idx="367" formatCode="General">
                  <c:v>0.62480957024876227</c:v>
                </c:pt>
                <c:pt idx="368" formatCode="General">
                  <c:v>0.97411234495499743</c:v>
                </c:pt>
                <c:pt idx="369" formatCode="General">
                  <c:v>0.52728062928611041</c:v>
                </c:pt>
                <c:pt idx="370" formatCode="General">
                  <c:v>0.51600613996329125</c:v>
                </c:pt>
                <c:pt idx="371" formatCode="General">
                  <c:v>0.87638859088979248</c:v>
                </c:pt>
                <c:pt idx="372" formatCode="General">
                  <c:v>0.60041134155367959</c:v>
                </c:pt>
                <c:pt idx="373" formatCode="General">
                  <c:v>0.69306815480788853</c:v>
                </c:pt>
                <c:pt idx="374" formatCode="General">
                  <c:v>0.3552883161178616</c:v>
                </c:pt>
                <c:pt idx="375" formatCode="General">
                  <c:v>1.352810085145808</c:v>
                </c:pt>
                <c:pt idx="376" formatCode="General">
                  <c:v>0.27874965304832877</c:v>
                </c:pt>
                <c:pt idx="377" formatCode="General">
                  <c:v>0.31845270303088369</c:v>
                </c:pt>
                <c:pt idx="378" formatCode="General">
                  <c:v>0.79848847568789338</c:v>
                </c:pt>
                <c:pt idx="379" formatCode="General">
                  <c:v>0.19121895559533253</c:v>
                </c:pt>
                <c:pt idx="380" formatCode="General">
                  <c:v>0.3893665359437104</c:v>
                </c:pt>
                <c:pt idx="381" formatCode="General">
                  <c:v>1.0150062205249519</c:v>
                </c:pt>
                <c:pt idx="382" formatCode="General">
                  <c:v>0.5922832158279423</c:v>
                </c:pt>
                <c:pt idx="383" formatCode="General">
                  <c:v>0.90940157298686708</c:v>
                </c:pt>
                <c:pt idx="384" formatCode="General">
                  <c:v>0.47186330589526682</c:v>
                </c:pt>
                <c:pt idx="385" formatCode="General">
                  <c:v>0.72826547577438439</c:v>
                </c:pt>
                <c:pt idx="386" formatCode="General">
                  <c:v>0.81042410511808183</c:v>
                </c:pt>
                <c:pt idx="387" formatCode="General">
                  <c:v>0.76451733164239721</c:v>
                </c:pt>
                <c:pt idx="388" formatCode="General">
                  <c:v>0.40004930949099538</c:v>
                </c:pt>
                <c:pt idx="389" formatCode="General">
                  <c:v>0.56386012911370265</c:v>
                </c:pt>
                <c:pt idx="390" formatCode="General">
                  <c:v>0.8941958465334352</c:v>
                </c:pt>
                <c:pt idx="391" formatCode="General">
                  <c:v>0.84191535797911443</c:v>
                </c:pt>
                <c:pt idx="392" formatCode="General">
                  <c:v>0.38319499846586047</c:v>
                </c:pt>
                <c:pt idx="393" formatCode="General">
                  <c:v>0.61038225571416072</c:v>
                </c:pt>
                <c:pt idx="394" formatCode="General">
                  <c:v>0.4137015363911003</c:v>
                </c:pt>
                <c:pt idx="395" formatCode="General">
                  <c:v>1.0074254057260859</c:v>
                </c:pt>
                <c:pt idx="396" formatCode="General">
                  <c:v>0.68361763233699879</c:v>
                </c:pt>
                <c:pt idx="397" formatCode="General">
                  <c:v>0.59221363245840597</c:v>
                </c:pt>
                <c:pt idx="398" formatCode="General">
                  <c:v>0.620586159125047</c:v>
                </c:pt>
                <c:pt idx="399" formatCode="General">
                  <c:v>0.37293558736303634</c:v>
                </c:pt>
                <c:pt idx="400" formatCode="General">
                  <c:v>0.28082242145465508</c:v>
                </c:pt>
                <c:pt idx="401" formatCode="General">
                  <c:v>0.26326029411844076</c:v>
                </c:pt>
                <c:pt idx="402" formatCode="General">
                  <c:v>1.0408948305937948</c:v>
                </c:pt>
                <c:pt idx="403" formatCode="General">
                  <c:v>0.60178870807925011</c:v>
                </c:pt>
                <c:pt idx="404" formatCode="General">
                  <c:v>-9.6081076702145829E-2</c:v>
                </c:pt>
                <c:pt idx="405" formatCode="General">
                  <c:v>0.32435394749928115</c:v>
                </c:pt>
                <c:pt idx="406" formatCode="General">
                  <c:v>0.41856966646082472</c:v>
                </c:pt>
                <c:pt idx="407" formatCode="General">
                  <c:v>0.86618821964818804</c:v>
                </c:pt>
                <c:pt idx="408" formatCode="General">
                  <c:v>0.39752046000300911</c:v>
                </c:pt>
                <c:pt idx="409" formatCode="General">
                  <c:v>0.80354232872688902</c:v>
                </c:pt>
                <c:pt idx="410" formatCode="General">
                  <c:v>0.13631334843738085</c:v>
                </c:pt>
                <c:pt idx="411" formatCode="General">
                  <c:v>0.63325589413293848</c:v>
                </c:pt>
                <c:pt idx="412" formatCode="General">
                  <c:v>1.0482741438630905</c:v>
                </c:pt>
                <c:pt idx="413" formatCode="General">
                  <c:v>8.6013343943721621E-2</c:v>
                </c:pt>
                <c:pt idx="414" formatCode="General">
                  <c:v>0.56509318077368187</c:v>
                </c:pt>
                <c:pt idx="415" formatCode="General">
                  <c:v>0.97184634875289944</c:v>
                </c:pt>
                <c:pt idx="416" formatCode="General">
                  <c:v>1.3798436431224121</c:v>
                </c:pt>
                <c:pt idx="417" formatCode="General">
                  <c:v>0.63222239409981218</c:v>
                </c:pt>
                <c:pt idx="418" formatCode="General">
                  <c:v>0.40265077339401456</c:v>
                </c:pt>
                <c:pt idx="419" formatCode="General">
                  <c:v>0.42217620157103686</c:v>
                </c:pt>
                <c:pt idx="420" formatCode="General">
                  <c:v>0.98440978652607136</c:v>
                </c:pt>
                <c:pt idx="421" formatCode="General">
                  <c:v>0.31962585430850665</c:v>
                </c:pt>
                <c:pt idx="422" formatCode="General">
                  <c:v>0.6210220026837473</c:v>
                </c:pt>
                <c:pt idx="423" formatCode="General">
                  <c:v>0.31570179456232705</c:v>
                </c:pt>
                <c:pt idx="424" formatCode="General">
                  <c:v>0.62006855264064287</c:v>
                </c:pt>
                <c:pt idx="425" formatCode="General">
                  <c:v>0.48494668759760251</c:v>
                </c:pt>
                <c:pt idx="426" formatCode="General">
                  <c:v>0.50238846156096073</c:v>
                </c:pt>
                <c:pt idx="427" formatCode="General">
                  <c:v>0.6312687467730842</c:v>
                </c:pt>
                <c:pt idx="428" formatCode="General">
                  <c:v>0.59257048391746903</c:v>
                </c:pt>
                <c:pt idx="429" formatCode="General">
                  <c:v>0.66450444037375389</c:v>
                </c:pt>
                <c:pt idx="430" formatCode="General">
                  <c:v>1.0593069153948786</c:v>
                </c:pt>
                <c:pt idx="431" formatCode="General">
                  <c:v>0.58690924123527843</c:v>
                </c:pt>
                <c:pt idx="432" formatCode="General">
                  <c:v>0.92269455931804945</c:v>
                </c:pt>
                <c:pt idx="433" formatCode="General">
                  <c:v>0.68383416001642572</c:v>
                </c:pt>
                <c:pt idx="434" formatCode="General">
                  <c:v>0.86426300619323326</c:v>
                </c:pt>
                <c:pt idx="435" formatCode="General">
                  <c:v>0.87527876976387131</c:v>
                </c:pt>
                <c:pt idx="436" formatCode="General">
                  <c:v>0.39696904177196823</c:v>
                </c:pt>
                <c:pt idx="437" formatCode="General">
                  <c:v>0.45365018354325692</c:v>
                </c:pt>
                <c:pt idx="438" formatCode="General">
                  <c:v>0.55665864647304075</c:v>
                </c:pt>
                <c:pt idx="439" formatCode="General">
                  <c:v>0.79756233343770488</c:v>
                </c:pt>
                <c:pt idx="440" formatCode="General">
                  <c:v>0.19415959375444669</c:v>
                </c:pt>
                <c:pt idx="441" formatCode="General">
                  <c:v>1.0987257854822425</c:v>
                </c:pt>
                <c:pt idx="442" formatCode="General">
                  <c:v>0.85872266974998224</c:v>
                </c:pt>
                <c:pt idx="443" formatCode="General">
                  <c:v>0.38453039948539891</c:v>
                </c:pt>
                <c:pt idx="444" formatCode="General">
                  <c:v>1.9197668944396402</c:v>
                </c:pt>
                <c:pt idx="445" formatCode="General">
                  <c:v>0.9248355081828068</c:v>
                </c:pt>
                <c:pt idx="446" formatCode="General">
                  <c:v>0.29137586910984448</c:v>
                </c:pt>
                <c:pt idx="447" formatCode="General">
                  <c:v>0.59067259558017471</c:v>
                </c:pt>
                <c:pt idx="448" formatCode="General">
                  <c:v>0.70393854679200818</c:v>
                </c:pt>
                <c:pt idx="449" formatCode="General">
                  <c:v>0.98783317677811455</c:v>
                </c:pt>
                <c:pt idx="450" formatCode="General">
                  <c:v>0.76876736948839763</c:v>
                </c:pt>
                <c:pt idx="451" formatCode="General">
                  <c:v>0.81863161915153726</c:v>
                </c:pt>
                <c:pt idx="452" formatCode="General">
                  <c:v>1.8927690291876229</c:v>
                </c:pt>
                <c:pt idx="453" formatCode="General">
                  <c:v>0.99327396710052107</c:v>
                </c:pt>
                <c:pt idx="454" formatCode="General">
                  <c:v>0.62218166077092696</c:v>
                </c:pt>
                <c:pt idx="455" formatCode="General">
                  <c:v>0.59176989221087783</c:v>
                </c:pt>
                <c:pt idx="456" formatCode="General">
                  <c:v>0.92085152395667969</c:v>
                </c:pt>
                <c:pt idx="457" formatCode="General">
                  <c:v>0.48352548103457749</c:v>
                </c:pt>
                <c:pt idx="458" formatCode="General">
                  <c:v>0.57823443381277606</c:v>
                </c:pt>
                <c:pt idx="459" formatCode="General">
                  <c:v>1.4484135514792746</c:v>
                </c:pt>
                <c:pt idx="460" formatCode="General">
                  <c:v>0.42582651718406772</c:v>
                </c:pt>
                <c:pt idx="461" formatCode="General">
                  <c:v>1.1349606193670074</c:v>
                </c:pt>
                <c:pt idx="462" formatCode="General">
                  <c:v>0.52757470697937314</c:v>
                </c:pt>
                <c:pt idx="463" formatCode="General">
                  <c:v>0.72283232048107682</c:v>
                </c:pt>
                <c:pt idx="464" formatCode="General">
                  <c:v>0.41741560523907895</c:v>
                </c:pt>
                <c:pt idx="465" formatCode="General">
                  <c:v>0.26878883301501211</c:v>
                </c:pt>
                <c:pt idx="466" formatCode="General">
                  <c:v>0.6017074277271196</c:v>
                </c:pt>
                <c:pt idx="467" formatCode="General">
                  <c:v>0.97484912398188006</c:v>
                </c:pt>
                <c:pt idx="468" formatCode="General">
                  <c:v>1.159984854359541</c:v>
                </c:pt>
                <c:pt idx="469" formatCode="General">
                  <c:v>0.6626505853541671</c:v>
                </c:pt>
                <c:pt idx="470" formatCode="General">
                  <c:v>0.82477819592994261</c:v>
                </c:pt>
                <c:pt idx="471" formatCode="General">
                  <c:v>1.1678102569287234</c:v>
                </c:pt>
                <c:pt idx="472" formatCode="General">
                  <c:v>0.71656132098273839</c:v>
                </c:pt>
                <c:pt idx="473" formatCode="General">
                  <c:v>0.73916276403963188</c:v>
                </c:pt>
                <c:pt idx="474" formatCode="General">
                  <c:v>0.31861828137152925</c:v>
                </c:pt>
                <c:pt idx="475" formatCode="General">
                  <c:v>1.0948613059610617</c:v>
                </c:pt>
                <c:pt idx="476" formatCode="General">
                  <c:v>0.22838639711259179</c:v>
                </c:pt>
                <c:pt idx="477" formatCode="General">
                  <c:v>0.54163652048583111</c:v>
                </c:pt>
                <c:pt idx="478" formatCode="General">
                  <c:v>0.79928251035561615</c:v>
                </c:pt>
                <c:pt idx="479" formatCode="General">
                  <c:v>0.63359267443485223</c:v>
                </c:pt>
                <c:pt idx="480" formatCode="General">
                  <c:v>1.0057756298352585</c:v>
                </c:pt>
                <c:pt idx="481" formatCode="General">
                  <c:v>0.57906709959234504</c:v>
                </c:pt>
                <c:pt idx="482" formatCode="General">
                  <c:v>0.44360862788452704</c:v>
                </c:pt>
                <c:pt idx="483" formatCode="General">
                  <c:v>1.2102583800757589</c:v>
                </c:pt>
                <c:pt idx="484" formatCode="General">
                  <c:v>0.60647422707002652</c:v>
                </c:pt>
                <c:pt idx="485" formatCode="General">
                  <c:v>0.36948760167432693</c:v>
                </c:pt>
                <c:pt idx="486" formatCode="General">
                  <c:v>0.49619350425998254</c:v>
                </c:pt>
                <c:pt idx="487" formatCode="General">
                  <c:v>0.70031556409079154</c:v>
                </c:pt>
                <c:pt idx="488" formatCode="General">
                  <c:v>0.30617175176806555</c:v>
                </c:pt>
                <c:pt idx="489" formatCode="General">
                  <c:v>0.64069486217229032</c:v>
                </c:pt>
                <c:pt idx="490" formatCode="General">
                  <c:v>0.25418747797213503</c:v>
                </c:pt>
                <c:pt idx="491" formatCode="General">
                  <c:v>0.48747255158988589</c:v>
                </c:pt>
                <c:pt idx="492" formatCode="General">
                  <c:v>0.45881703344386648</c:v>
                </c:pt>
                <c:pt idx="493" formatCode="General">
                  <c:v>0.96532596961689876</c:v>
                </c:pt>
                <c:pt idx="494" formatCode="General">
                  <c:v>0.78584532269154361</c:v>
                </c:pt>
                <c:pt idx="495" formatCode="General">
                  <c:v>1.0148465319699504</c:v>
                </c:pt>
                <c:pt idx="496" formatCode="General">
                  <c:v>0.63111786265597092</c:v>
                </c:pt>
                <c:pt idx="497" formatCode="General">
                  <c:v>0.57862977377021063</c:v>
                </c:pt>
                <c:pt idx="498" formatCode="General">
                  <c:v>0.44205007797583917</c:v>
                </c:pt>
                <c:pt idx="499" formatCode="General">
                  <c:v>1.287679682333488</c:v>
                </c:pt>
                <c:pt idx="500" formatCode="General">
                  <c:v>0.7512904688755222</c:v>
                </c:pt>
                <c:pt idx="501" formatCode="General">
                  <c:v>0.92996490157605027</c:v>
                </c:pt>
                <c:pt idx="502" formatCode="General">
                  <c:v>0.61010885166446882</c:v>
                </c:pt>
                <c:pt idx="503" formatCode="General">
                  <c:v>0.68325736306410234</c:v>
                </c:pt>
                <c:pt idx="504" formatCode="General">
                  <c:v>0.83480456698497163</c:v>
                </c:pt>
                <c:pt idx="505" formatCode="General">
                  <c:v>0.25806282048914864</c:v>
                </c:pt>
                <c:pt idx="506" formatCode="General">
                  <c:v>0.80461713059029438</c:v>
                </c:pt>
                <c:pt idx="507" formatCode="General">
                  <c:v>0.5338142758892972</c:v>
                </c:pt>
                <c:pt idx="508" formatCode="General">
                  <c:v>0.34228467864076539</c:v>
                </c:pt>
                <c:pt idx="509" formatCode="General">
                  <c:v>0.39636860765918902</c:v>
                </c:pt>
                <c:pt idx="510" formatCode="General">
                  <c:v>0.61361959878482397</c:v>
                </c:pt>
                <c:pt idx="511" formatCode="General">
                  <c:v>0.87895135846617867</c:v>
                </c:pt>
                <c:pt idx="512" formatCode="General">
                  <c:v>0.57125744663100608</c:v>
                </c:pt>
                <c:pt idx="513" formatCode="General">
                  <c:v>0.4496207800459795</c:v>
                </c:pt>
                <c:pt idx="514" formatCode="General">
                  <c:v>0.63607648669297667</c:v>
                </c:pt>
                <c:pt idx="515" formatCode="General">
                  <c:v>0.69038303240117416</c:v>
                </c:pt>
                <c:pt idx="516" formatCode="General">
                  <c:v>0.28319756225156179</c:v>
                </c:pt>
                <c:pt idx="517" formatCode="General">
                  <c:v>1.0339657340068928</c:v>
                </c:pt>
                <c:pt idx="518" formatCode="General">
                  <c:v>0.41729978244410737</c:v>
                </c:pt>
                <c:pt idx="519" formatCode="General">
                  <c:v>0.81040999851184681</c:v>
                </c:pt>
                <c:pt idx="520" formatCode="General">
                  <c:v>0.72697631700960863</c:v>
                </c:pt>
                <c:pt idx="521" formatCode="General">
                  <c:v>0.56098346271784139</c:v>
                </c:pt>
                <c:pt idx="522" formatCode="General">
                  <c:v>0.43903058764223712</c:v>
                </c:pt>
                <c:pt idx="523" formatCode="General">
                  <c:v>1.6965451265440574</c:v>
                </c:pt>
                <c:pt idx="524" formatCode="General">
                  <c:v>0.32284551925295535</c:v>
                </c:pt>
                <c:pt idx="525" formatCode="General">
                  <c:v>1.0439782551252312</c:v>
                </c:pt>
                <c:pt idx="526" formatCode="General">
                  <c:v>0.21108176241270638</c:v>
                </c:pt>
                <c:pt idx="527" formatCode="General">
                  <c:v>0.49572938919900411</c:v>
                </c:pt>
                <c:pt idx="528" formatCode="General">
                  <c:v>0.77037454129470428</c:v>
                </c:pt>
                <c:pt idx="529" formatCode="General">
                  <c:v>0.85575436944124805</c:v>
                </c:pt>
                <c:pt idx="530" formatCode="General">
                  <c:v>0.89383330060035227</c:v>
                </c:pt>
                <c:pt idx="531" formatCode="General">
                  <c:v>0.73257308136501864</c:v>
                </c:pt>
                <c:pt idx="532" formatCode="General">
                  <c:v>1.5536922088646592</c:v>
                </c:pt>
                <c:pt idx="533" formatCode="General">
                  <c:v>0.51293452532652972</c:v>
                </c:pt>
                <c:pt idx="534" formatCode="General">
                  <c:v>0.51881705982704507</c:v>
                </c:pt>
                <c:pt idx="535" formatCode="General">
                  <c:v>1.302387222110484</c:v>
                </c:pt>
                <c:pt idx="536" formatCode="General">
                  <c:v>0.63960150767918023</c:v>
                </c:pt>
                <c:pt idx="537" formatCode="General">
                  <c:v>0.86746653232925941</c:v>
                </c:pt>
                <c:pt idx="538" formatCode="General">
                  <c:v>0.11487263482978771</c:v>
                </c:pt>
                <c:pt idx="539" formatCode="General">
                  <c:v>0.35022810458473663</c:v>
                </c:pt>
                <c:pt idx="540" formatCode="General">
                  <c:v>0.40288326995369328</c:v>
                </c:pt>
                <c:pt idx="541" formatCode="General">
                  <c:v>0.45793031073356794</c:v>
                </c:pt>
                <c:pt idx="542" formatCode="General">
                  <c:v>0.62069901466863109</c:v>
                </c:pt>
                <c:pt idx="543" formatCode="General">
                  <c:v>0.6310176336726927</c:v>
                </c:pt>
                <c:pt idx="544" formatCode="General">
                  <c:v>0.68817685359117697</c:v>
                </c:pt>
                <c:pt idx="545" formatCode="General">
                  <c:v>0.56676544223665382</c:v>
                </c:pt>
                <c:pt idx="546" formatCode="General">
                  <c:v>0.3913421394572314</c:v>
                </c:pt>
                <c:pt idx="547" formatCode="General">
                  <c:v>0.42629681227062544</c:v>
                </c:pt>
                <c:pt idx="548" formatCode="General">
                  <c:v>0.65555722981251363</c:v>
                </c:pt>
                <c:pt idx="549" formatCode="General">
                  <c:v>0.41067270475152529</c:v>
                </c:pt>
                <c:pt idx="550" formatCode="General">
                  <c:v>0.83666735339122844</c:v>
                </c:pt>
                <c:pt idx="551" formatCode="General">
                  <c:v>0.28036303512162641</c:v>
                </c:pt>
                <c:pt idx="552" formatCode="General">
                  <c:v>0.39303676234843232</c:v>
                </c:pt>
                <c:pt idx="553" formatCode="General">
                  <c:v>0.98854049006516631</c:v>
                </c:pt>
                <c:pt idx="554" formatCode="General">
                  <c:v>1.000601972730393</c:v>
                </c:pt>
                <c:pt idx="555" formatCode="General">
                  <c:v>0.58425448244321698</c:v>
                </c:pt>
                <c:pt idx="556" formatCode="General">
                  <c:v>0.55439699146959565</c:v>
                </c:pt>
                <c:pt idx="557" formatCode="General">
                  <c:v>0.6940847089279113</c:v>
                </c:pt>
                <c:pt idx="558" formatCode="General">
                  <c:v>0.81198077187230278</c:v>
                </c:pt>
                <c:pt idx="559" formatCode="General">
                  <c:v>0.68200610111062931</c:v>
                </c:pt>
                <c:pt idx="560" formatCode="General">
                  <c:v>0.47694000339629339</c:v>
                </c:pt>
                <c:pt idx="561" formatCode="General">
                  <c:v>0.85185233939853133</c:v>
                </c:pt>
                <c:pt idx="562" formatCode="General">
                  <c:v>0.94122049221704107</c:v>
                </c:pt>
                <c:pt idx="563" formatCode="General">
                  <c:v>0.58605052419633163</c:v>
                </c:pt>
                <c:pt idx="564" formatCode="General">
                  <c:v>0.64230896078223454</c:v>
                </c:pt>
                <c:pt idx="565" formatCode="General">
                  <c:v>0.73985844624824204</c:v>
                </c:pt>
                <c:pt idx="566" formatCode="General">
                  <c:v>0.49829553135964699</c:v>
                </c:pt>
                <c:pt idx="567" formatCode="General">
                  <c:v>0.64639156555266997</c:v>
                </c:pt>
                <c:pt idx="568" formatCode="General">
                  <c:v>0.98535157479294955</c:v>
                </c:pt>
                <c:pt idx="569" formatCode="General">
                  <c:v>0.33167615899144753</c:v>
                </c:pt>
                <c:pt idx="570" formatCode="General">
                  <c:v>1.2218545006773105</c:v>
                </c:pt>
                <c:pt idx="571" formatCode="General">
                  <c:v>0.4237667137188208</c:v>
                </c:pt>
                <c:pt idx="572" formatCode="General">
                  <c:v>0.39802410227156937</c:v>
                </c:pt>
                <c:pt idx="573" formatCode="General">
                  <c:v>0.67960926958188206</c:v>
                </c:pt>
                <c:pt idx="574" formatCode="General">
                  <c:v>0.3174865672005136</c:v>
                </c:pt>
                <c:pt idx="575" formatCode="General">
                  <c:v>0.60696055993418763</c:v>
                </c:pt>
                <c:pt idx="576" formatCode="General">
                  <c:v>0.32167359418035946</c:v>
                </c:pt>
                <c:pt idx="577" formatCode="General">
                  <c:v>1.1603272606265391</c:v>
                </c:pt>
                <c:pt idx="578" formatCode="General">
                  <c:v>0.98319098135216265</c:v>
                </c:pt>
                <c:pt idx="579" formatCode="General">
                  <c:v>0.81284418946849235</c:v>
                </c:pt>
                <c:pt idx="580" formatCode="General">
                  <c:v>0.67625401756035763</c:v>
                </c:pt>
                <c:pt idx="581" formatCode="General">
                  <c:v>0.91748334834846623</c:v>
                </c:pt>
                <c:pt idx="582" formatCode="General">
                  <c:v>0.68769067782003901</c:v>
                </c:pt>
                <c:pt idx="583" formatCode="General">
                  <c:v>0.86928198460813022</c:v>
                </c:pt>
                <c:pt idx="584" formatCode="General">
                  <c:v>0.54762282055861455</c:v>
                </c:pt>
                <c:pt idx="585" formatCode="General">
                  <c:v>0.69787210859802018</c:v>
                </c:pt>
                <c:pt idx="586" formatCode="General">
                  <c:v>0.98938455174701367</c:v>
                </c:pt>
                <c:pt idx="587" formatCode="General">
                  <c:v>0.66147747487771213</c:v>
                </c:pt>
                <c:pt idx="588" formatCode="General">
                  <c:v>0.9025476967451217</c:v>
                </c:pt>
                <c:pt idx="589" formatCode="General">
                  <c:v>0.4433136231970114</c:v>
                </c:pt>
                <c:pt idx="590" formatCode="General">
                  <c:v>0.27540602887594801</c:v>
                </c:pt>
                <c:pt idx="591" formatCode="General">
                  <c:v>0.6746993448581815</c:v>
                </c:pt>
                <c:pt idx="592" formatCode="General">
                  <c:v>0.30947499369094578</c:v>
                </c:pt>
                <c:pt idx="593" formatCode="General">
                  <c:v>0.29000038242876869</c:v>
                </c:pt>
                <c:pt idx="594" formatCode="General">
                  <c:v>1.245232449516392</c:v>
                </c:pt>
                <c:pt idx="595" formatCode="General">
                  <c:v>0.83097122280588109</c:v>
                </c:pt>
                <c:pt idx="596" formatCode="General">
                  <c:v>0.39508597524991584</c:v>
                </c:pt>
                <c:pt idx="597" formatCode="General">
                  <c:v>0.51901871100268626</c:v>
                </c:pt>
                <c:pt idx="598" formatCode="General">
                  <c:v>0.38493010559761909</c:v>
                </c:pt>
                <c:pt idx="599" formatCode="General">
                  <c:v>0.84797673326834344</c:v>
                </c:pt>
                <c:pt idx="600" formatCode="General">
                  <c:v>0.65444891136863936</c:v>
                </c:pt>
                <c:pt idx="601" formatCode="General">
                  <c:v>0.73445737490242469</c:v>
                </c:pt>
                <c:pt idx="602" formatCode="General">
                  <c:v>1.5933253261112768</c:v>
                </c:pt>
                <c:pt idx="603" formatCode="General">
                  <c:v>1.3120359370254908E-2</c:v>
                </c:pt>
                <c:pt idx="604" formatCode="General">
                  <c:v>0.51015675388522674</c:v>
                </c:pt>
                <c:pt idx="605" formatCode="General">
                  <c:v>1.7354329972686395</c:v>
                </c:pt>
                <c:pt idx="606" formatCode="General">
                  <c:v>0.79345705193128357</c:v>
                </c:pt>
                <c:pt idx="607" formatCode="General">
                  <c:v>0.61173533007252989</c:v>
                </c:pt>
                <c:pt idx="608" formatCode="General">
                  <c:v>0.97856505648573644</c:v>
                </c:pt>
                <c:pt idx="609" formatCode="General">
                  <c:v>0.47779279807558261</c:v>
                </c:pt>
                <c:pt idx="610" formatCode="General">
                  <c:v>0.69999237981039808</c:v>
                </c:pt>
                <c:pt idx="611" formatCode="General">
                  <c:v>0.98622921363382343</c:v>
                </c:pt>
                <c:pt idx="612" formatCode="General">
                  <c:v>0.79688371215832821</c:v>
                </c:pt>
                <c:pt idx="613" formatCode="General">
                  <c:v>0.6115728580211901</c:v>
                </c:pt>
                <c:pt idx="614" formatCode="General">
                  <c:v>1.0302814578558546</c:v>
                </c:pt>
                <c:pt idx="615" formatCode="General">
                  <c:v>1.1005448627676149</c:v>
                </c:pt>
                <c:pt idx="616" formatCode="General">
                  <c:v>0.22898574121260107</c:v>
                </c:pt>
                <c:pt idx="617" formatCode="General">
                  <c:v>0.3988638896007316</c:v>
                </c:pt>
                <c:pt idx="618" formatCode="General">
                  <c:v>0.18296395066158588</c:v>
                </c:pt>
                <c:pt idx="619" formatCode="General">
                  <c:v>0.90340125319587783</c:v>
                </c:pt>
                <c:pt idx="620" formatCode="General">
                  <c:v>0.57143042136505429</c:v>
                </c:pt>
                <c:pt idx="621" formatCode="General">
                  <c:v>0.77516919751298108</c:v>
                </c:pt>
                <c:pt idx="622" formatCode="General">
                  <c:v>0.61272496601755921</c:v>
                </c:pt>
                <c:pt idx="623" formatCode="General">
                  <c:v>0.91383267183281269</c:v>
                </c:pt>
                <c:pt idx="624" formatCode="General">
                  <c:v>0.92592431238170803</c:v>
                </c:pt>
                <c:pt idx="625" formatCode="General">
                  <c:v>0.91637341892761648</c:v>
                </c:pt>
                <c:pt idx="626" formatCode="General">
                  <c:v>0.51214660400859791</c:v>
                </c:pt>
                <c:pt idx="627" formatCode="General">
                  <c:v>0.82944840211750492</c:v>
                </c:pt>
                <c:pt idx="628" formatCode="General">
                  <c:v>0.13484512127815007</c:v>
                </c:pt>
                <c:pt idx="629" formatCode="General">
                  <c:v>0.70167518073618185</c:v>
                </c:pt>
                <c:pt idx="630" formatCode="General">
                  <c:v>1.025722680516516</c:v>
                </c:pt>
                <c:pt idx="631" formatCode="General">
                  <c:v>0.68450326538504924</c:v>
                </c:pt>
                <c:pt idx="632" formatCode="General">
                  <c:v>0.47493574540252603</c:v>
                </c:pt>
                <c:pt idx="633" formatCode="General">
                  <c:v>0.30800879826092409</c:v>
                </c:pt>
                <c:pt idx="634" formatCode="General">
                  <c:v>0.49622802748590611</c:v>
                </c:pt>
                <c:pt idx="635" formatCode="General">
                  <c:v>1.0687425984971277</c:v>
                </c:pt>
                <c:pt idx="636" formatCode="General">
                  <c:v>1.4344418184757408</c:v>
                </c:pt>
                <c:pt idx="637" formatCode="General">
                  <c:v>0.64328107287139291</c:v>
                </c:pt>
                <c:pt idx="638" formatCode="General">
                  <c:v>0.35246239525581857</c:v>
                </c:pt>
                <c:pt idx="639" formatCode="General">
                  <c:v>0.11151701496803401</c:v>
                </c:pt>
                <c:pt idx="640" formatCode="General">
                  <c:v>0.95884307210178155</c:v>
                </c:pt>
                <c:pt idx="641" formatCode="General">
                  <c:v>0.50876690731040042</c:v>
                </c:pt>
                <c:pt idx="642" formatCode="General">
                  <c:v>0.73883905240148828</c:v>
                </c:pt>
                <c:pt idx="643" formatCode="General">
                  <c:v>0.61933396445978439</c:v>
                </c:pt>
                <c:pt idx="644" formatCode="General">
                  <c:v>0.96701894034492697</c:v>
                </c:pt>
                <c:pt idx="645" formatCode="General">
                  <c:v>0.84652158530204069</c:v>
                </c:pt>
                <c:pt idx="646" formatCode="General">
                  <c:v>0.45036848165849208</c:v>
                </c:pt>
                <c:pt idx="647" formatCode="General">
                  <c:v>0.81618190139405788</c:v>
                </c:pt>
                <c:pt idx="648" formatCode="General">
                  <c:v>0.37150019008237689</c:v>
                </c:pt>
                <c:pt idx="649" formatCode="General">
                  <c:v>1.218112880526542</c:v>
                </c:pt>
                <c:pt idx="650" formatCode="General">
                  <c:v>1.0956050062913194</c:v>
                </c:pt>
                <c:pt idx="651" formatCode="General">
                  <c:v>0.94982919216331907</c:v>
                </c:pt>
                <c:pt idx="652" formatCode="General">
                  <c:v>0.16040395411825603</c:v>
                </c:pt>
                <c:pt idx="653" formatCode="General">
                  <c:v>1.0061956600742237</c:v>
                </c:pt>
                <c:pt idx="654" formatCode="General">
                  <c:v>0.56924739210259268</c:v>
                </c:pt>
                <c:pt idx="655" formatCode="General">
                  <c:v>0.2120603726943262</c:v>
                </c:pt>
                <c:pt idx="656" formatCode="General">
                  <c:v>0.47451661245140875</c:v>
                </c:pt>
                <c:pt idx="657" formatCode="General">
                  <c:v>0.96976074291972214</c:v>
                </c:pt>
                <c:pt idx="658" formatCode="General">
                  <c:v>0.23267527304402602</c:v>
                </c:pt>
                <c:pt idx="659" formatCode="General">
                  <c:v>0.54174831790875388</c:v>
                </c:pt>
                <c:pt idx="660" formatCode="General">
                  <c:v>1.8539172068769671</c:v>
                </c:pt>
                <c:pt idx="661" formatCode="General">
                  <c:v>0.5777642182456213</c:v>
                </c:pt>
                <c:pt idx="662" formatCode="General">
                  <c:v>0.19795671808352688</c:v>
                </c:pt>
                <c:pt idx="663" formatCode="General">
                  <c:v>0.57878658812574868</c:v>
                </c:pt>
                <c:pt idx="664" formatCode="General">
                  <c:v>1.21292658939227</c:v>
                </c:pt>
                <c:pt idx="665" formatCode="General">
                  <c:v>0.66930538924877991</c:v>
                </c:pt>
                <c:pt idx="666" formatCode="General">
                  <c:v>0.61661262300934661</c:v>
                </c:pt>
                <c:pt idx="667" formatCode="General">
                  <c:v>0.74205810295289465</c:v>
                </c:pt>
                <c:pt idx="668" formatCode="General">
                  <c:v>0.82555856697446151</c:v>
                </c:pt>
                <c:pt idx="669" formatCode="General">
                  <c:v>0.76148494485345575</c:v>
                </c:pt>
                <c:pt idx="670" formatCode="General">
                  <c:v>0.35500368976772911</c:v>
                </c:pt>
                <c:pt idx="671" formatCode="General">
                  <c:v>0.54040429170907855</c:v>
                </c:pt>
                <c:pt idx="672" formatCode="General">
                  <c:v>0.57546789110319541</c:v>
                </c:pt>
                <c:pt idx="673" formatCode="General">
                  <c:v>0.69343114803205952</c:v>
                </c:pt>
                <c:pt idx="674" formatCode="General">
                  <c:v>0.84417237664890954</c:v>
                </c:pt>
                <c:pt idx="675" formatCode="General">
                  <c:v>0.46309282574484678</c:v>
                </c:pt>
                <c:pt idx="676" formatCode="General">
                  <c:v>0.44679125480553517</c:v>
                </c:pt>
                <c:pt idx="677" formatCode="General">
                  <c:v>0.81945833301968041</c:v>
                </c:pt>
                <c:pt idx="678" formatCode="General">
                  <c:v>0.69453743529445533</c:v>
                </c:pt>
                <c:pt idx="679" formatCode="General">
                  <c:v>0.48872112410829383</c:v>
                </c:pt>
                <c:pt idx="680" formatCode="General">
                  <c:v>0.41516069237527686</c:v>
                </c:pt>
                <c:pt idx="681" formatCode="General">
                  <c:v>1.3414879859770015</c:v>
                </c:pt>
                <c:pt idx="682" formatCode="General">
                  <c:v>0.46674607791536027</c:v>
                </c:pt>
                <c:pt idx="683" formatCode="General">
                  <c:v>0.57592027829888126</c:v>
                </c:pt>
                <c:pt idx="684" formatCode="General">
                  <c:v>0.54541809656346296</c:v>
                </c:pt>
                <c:pt idx="685" formatCode="General">
                  <c:v>1.2514466701319851</c:v>
                </c:pt>
                <c:pt idx="686" formatCode="General">
                  <c:v>0.32774359010561072</c:v>
                </c:pt>
                <c:pt idx="687" formatCode="General">
                  <c:v>1.0215151607560649</c:v>
                </c:pt>
                <c:pt idx="688" formatCode="General">
                  <c:v>0.45263487541460279</c:v>
                </c:pt>
                <c:pt idx="689" formatCode="General">
                  <c:v>0.76279247543114892</c:v>
                </c:pt>
                <c:pt idx="690" formatCode="General">
                  <c:v>0.55592283073509963</c:v>
                </c:pt>
                <c:pt idx="691" formatCode="General">
                  <c:v>0.52572998231440882</c:v>
                </c:pt>
                <c:pt idx="692" formatCode="General">
                  <c:v>0.45980914439261755</c:v>
                </c:pt>
                <c:pt idx="693" formatCode="General">
                  <c:v>0.34647265191483168</c:v>
                </c:pt>
                <c:pt idx="694" formatCode="General">
                  <c:v>1.4305213753073285</c:v>
                </c:pt>
                <c:pt idx="695" formatCode="General">
                  <c:v>0.6704911985508083</c:v>
                </c:pt>
                <c:pt idx="696" formatCode="General">
                  <c:v>1.1167151258001475</c:v>
                </c:pt>
                <c:pt idx="697" formatCode="General">
                  <c:v>0.32596371639692112</c:v>
                </c:pt>
                <c:pt idx="698" formatCode="General">
                  <c:v>0.66158142043218471</c:v>
                </c:pt>
                <c:pt idx="699" formatCode="General">
                  <c:v>0.75090218498063033</c:v>
                </c:pt>
                <c:pt idx="700" formatCode="General">
                  <c:v>0.28736256865484111</c:v>
                </c:pt>
                <c:pt idx="701" formatCode="General">
                  <c:v>0.569430283004148</c:v>
                </c:pt>
                <c:pt idx="702" formatCode="General">
                  <c:v>0.52006465056723505</c:v>
                </c:pt>
                <c:pt idx="703" formatCode="General">
                  <c:v>0.63716531346607441</c:v>
                </c:pt>
                <c:pt idx="704" formatCode="General">
                  <c:v>0.50631116762516593</c:v>
                </c:pt>
                <c:pt idx="705" formatCode="General">
                  <c:v>0.85145519011546078</c:v>
                </c:pt>
                <c:pt idx="706" formatCode="General">
                  <c:v>0.47472491179560405</c:v>
                </c:pt>
                <c:pt idx="707" formatCode="General">
                  <c:v>0.59452654118288617</c:v>
                </c:pt>
                <c:pt idx="708" formatCode="General">
                  <c:v>0.74683828292936116</c:v>
                </c:pt>
                <c:pt idx="709" formatCode="General">
                  <c:v>0.54788640202644956</c:v>
                </c:pt>
                <c:pt idx="710" formatCode="General">
                  <c:v>0.75310535104322718</c:v>
                </c:pt>
                <c:pt idx="711" formatCode="General">
                  <c:v>0.74777351732663633</c:v>
                </c:pt>
                <c:pt idx="712" formatCode="General">
                  <c:v>0.2107211716385391</c:v>
                </c:pt>
                <c:pt idx="713" formatCode="General">
                  <c:v>0.62244874505360626</c:v>
                </c:pt>
                <c:pt idx="714" formatCode="General">
                  <c:v>0.42928603511318153</c:v>
                </c:pt>
                <c:pt idx="715" formatCode="General">
                  <c:v>0.97497247979858148</c:v>
                </c:pt>
                <c:pt idx="716" formatCode="General">
                  <c:v>0.1853895795500522</c:v>
                </c:pt>
                <c:pt idx="717" formatCode="General">
                  <c:v>0.7393626659711855</c:v>
                </c:pt>
                <c:pt idx="718" formatCode="General">
                  <c:v>0.34590826351338511</c:v>
                </c:pt>
                <c:pt idx="719" formatCode="General">
                  <c:v>1.0616416668489694</c:v>
                </c:pt>
                <c:pt idx="720" formatCode="General">
                  <c:v>0.55769280116036746</c:v>
                </c:pt>
                <c:pt idx="721" formatCode="General">
                  <c:v>0.82018932609921302</c:v>
                </c:pt>
                <c:pt idx="722" formatCode="General">
                  <c:v>0.66036014023374523</c:v>
                </c:pt>
                <c:pt idx="723" formatCode="General">
                  <c:v>1.757258500740893</c:v>
                </c:pt>
                <c:pt idx="724" formatCode="General">
                  <c:v>0.44291293096829776</c:v>
                </c:pt>
                <c:pt idx="725" formatCode="General">
                  <c:v>0.25191819070014976</c:v>
                </c:pt>
                <c:pt idx="726" formatCode="General">
                  <c:v>0.42140425277992355</c:v>
                </c:pt>
                <c:pt idx="727" formatCode="General">
                  <c:v>0.44962388180161583</c:v>
                </c:pt>
                <c:pt idx="728" formatCode="General">
                  <c:v>0.46776786931140779</c:v>
                </c:pt>
                <c:pt idx="729" formatCode="General">
                  <c:v>0.3090626927778648</c:v>
                </c:pt>
                <c:pt idx="730" formatCode="General">
                  <c:v>0.95218068113786647</c:v>
                </c:pt>
                <c:pt idx="731" formatCode="General">
                  <c:v>0.90636567228052334</c:v>
                </c:pt>
                <c:pt idx="732" formatCode="General">
                  <c:v>0.50305091259194834</c:v>
                </c:pt>
                <c:pt idx="733" formatCode="General">
                  <c:v>0.65312502395473326</c:v>
                </c:pt>
                <c:pt idx="734" formatCode="General">
                  <c:v>1.074258270404048</c:v>
                </c:pt>
                <c:pt idx="735" formatCode="General">
                  <c:v>0.19517648931651022</c:v>
                </c:pt>
                <c:pt idx="736" formatCode="General">
                  <c:v>0.58428434736983359</c:v>
                </c:pt>
                <c:pt idx="737" formatCode="General">
                  <c:v>0.75383839008978548</c:v>
                </c:pt>
                <c:pt idx="738" formatCode="General">
                  <c:v>0.65770822900864667</c:v>
                </c:pt>
                <c:pt idx="739" formatCode="General">
                  <c:v>0.56452431353847954</c:v>
                </c:pt>
                <c:pt idx="740" formatCode="General">
                  <c:v>0.53451457349614828</c:v>
                </c:pt>
                <c:pt idx="741" formatCode="General">
                  <c:v>0.58697753724605672</c:v>
                </c:pt>
                <c:pt idx="742" formatCode="General">
                  <c:v>0.38022671036393207</c:v>
                </c:pt>
                <c:pt idx="743" formatCode="General">
                  <c:v>0.72209930231324626</c:v>
                </c:pt>
                <c:pt idx="744" formatCode="General">
                  <c:v>0.69061357482501684</c:v>
                </c:pt>
                <c:pt idx="745" formatCode="General">
                  <c:v>0.68763769780078432</c:v>
                </c:pt>
                <c:pt idx="746" formatCode="General">
                  <c:v>0.12848903202410433</c:v>
                </c:pt>
                <c:pt idx="747" formatCode="General">
                  <c:v>0.59688590787148588</c:v>
                </c:pt>
                <c:pt idx="748" formatCode="General">
                  <c:v>0.54050691937728024</c:v>
                </c:pt>
                <c:pt idx="749" formatCode="General">
                  <c:v>0.51246773856158157</c:v>
                </c:pt>
                <c:pt idx="750" formatCode="General">
                  <c:v>1.1191378512723393</c:v>
                </c:pt>
                <c:pt idx="751" formatCode="General">
                  <c:v>0.69318864074815811</c:v>
                </c:pt>
                <c:pt idx="752" formatCode="General">
                  <c:v>0.3249928856428026</c:v>
                </c:pt>
                <c:pt idx="753" formatCode="General">
                  <c:v>0.51627469085359767</c:v>
                </c:pt>
                <c:pt idx="754" formatCode="General">
                  <c:v>0.18723806259161124</c:v>
                </c:pt>
                <c:pt idx="755" formatCode="General">
                  <c:v>0.25598469803989832</c:v>
                </c:pt>
                <c:pt idx="756" formatCode="General">
                  <c:v>0.30888179653764603</c:v>
                </c:pt>
                <c:pt idx="757" formatCode="General">
                  <c:v>0.7475226476911111</c:v>
                </c:pt>
                <c:pt idx="758" formatCode="General">
                  <c:v>1.035459396395809</c:v>
                </c:pt>
                <c:pt idx="759" formatCode="General">
                  <c:v>0.42424683298557853</c:v>
                </c:pt>
                <c:pt idx="760" formatCode="General">
                  <c:v>0.61398032451080564</c:v>
                </c:pt>
                <c:pt idx="761" formatCode="General">
                  <c:v>0.93681160701499289</c:v>
                </c:pt>
                <c:pt idx="762" formatCode="General">
                  <c:v>0.60693299479052942</c:v>
                </c:pt>
                <c:pt idx="763" formatCode="General">
                  <c:v>0.69510970141235118</c:v>
                </c:pt>
                <c:pt idx="764" formatCode="General">
                  <c:v>0.45398331078093035</c:v>
                </c:pt>
                <c:pt idx="765" formatCode="General">
                  <c:v>0.39963497342482102</c:v>
                </c:pt>
                <c:pt idx="766" formatCode="General">
                  <c:v>0.52545663837335332</c:v>
                </c:pt>
                <c:pt idx="767" formatCode="General">
                  <c:v>0.3370447329873385</c:v>
                </c:pt>
                <c:pt idx="768" formatCode="General">
                  <c:v>0.35337792335384943</c:v>
                </c:pt>
                <c:pt idx="769" formatCode="General">
                  <c:v>0.44745012376895787</c:v>
                </c:pt>
                <c:pt idx="770" formatCode="General">
                  <c:v>0.34774610229760694</c:v>
                </c:pt>
                <c:pt idx="771" formatCode="General">
                  <c:v>0.57609136028132069</c:v>
                </c:pt>
                <c:pt idx="772" formatCode="General">
                  <c:v>-0.10268999955029279</c:v>
                </c:pt>
                <c:pt idx="773" formatCode="General">
                  <c:v>0.75397558727892111</c:v>
                </c:pt>
                <c:pt idx="774" formatCode="General">
                  <c:v>0.34471045378362852</c:v>
                </c:pt>
                <c:pt idx="775" formatCode="General">
                  <c:v>0.9483536056849714</c:v>
                </c:pt>
                <c:pt idx="776" formatCode="General">
                  <c:v>0.91212265250066216</c:v>
                </c:pt>
                <c:pt idx="777" formatCode="General">
                  <c:v>0.65956943614797603</c:v>
                </c:pt>
                <c:pt idx="778" formatCode="General">
                  <c:v>0.57890696008499709</c:v>
                </c:pt>
                <c:pt idx="779" formatCode="General">
                  <c:v>0.86946763138303829</c:v>
                </c:pt>
                <c:pt idx="780" formatCode="General">
                  <c:v>0.32570239170167237</c:v>
                </c:pt>
                <c:pt idx="781" formatCode="General">
                  <c:v>0.89792148602586153</c:v>
                </c:pt>
                <c:pt idx="782" formatCode="General">
                  <c:v>0.44710872990874617</c:v>
                </c:pt>
                <c:pt idx="783" formatCode="General">
                  <c:v>0.62767702874539055</c:v>
                </c:pt>
                <c:pt idx="784" formatCode="General">
                  <c:v>0.57405242277290625</c:v>
                </c:pt>
                <c:pt idx="785" formatCode="General">
                  <c:v>0.78917062446405351</c:v>
                </c:pt>
                <c:pt idx="786" formatCode="General">
                  <c:v>0.55583394346084991</c:v>
                </c:pt>
                <c:pt idx="787" formatCode="General">
                  <c:v>0.59534977403682676</c:v>
                </c:pt>
                <c:pt idx="788" formatCode="General">
                  <c:v>0.70922516131585378</c:v>
                </c:pt>
                <c:pt idx="789" formatCode="General">
                  <c:v>0.64407685232709444</c:v>
                </c:pt>
                <c:pt idx="790" formatCode="General">
                  <c:v>0.26786455927913422</c:v>
                </c:pt>
                <c:pt idx="791" formatCode="General">
                  <c:v>0.76504907718504911</c:v>
                </c:pt>
                <c:pt idx="792" formatCode="General">
                  <c:v>0.71092044705591295</c:v>
                </c:pt>
                <c:pt idx="793" formatCode="General">
                  <c:v>0.64825463898925606</c:v>
                </c:pt>
                <c:pt idx="794" formatCode="General">
                  <c:v>0.80103742280868495</c:v>
                </c:pt>
                <c:pt idx="795" formatCode="General">
                  <c:v>0.11440473034798515</c:v>
                </c:pt>
                <c:pt idx="796" formatCode="General">
                  <c:v>0.88972255740330186</c:v>
                </c:pt>
                <c:pt idx="797" formatCode="General">
                  <c:v>0.76930793824013433</c:v>
                </c:pt>
                <c:pt idx="798" formatCode="General">
                  <c:v>-0.24268848041973046</c:v>
                </c:pt>
                <c:pt idx="799" formatCode="General">
                  <c:v>0.51873014788980509</c:v>
                </c:pt>
                <c:pt idx="800" formatCode="General">
                  <c:v>0.59032139410073858</c:v>
                </c:pt>
                <c:pt idx="801" formatCode="General">
                  <c:v>0.55826657394031232</c:v>
                </c:pt>
                <c:pt idx="802" formatCode="General">
                  <c:v>0.92640629843342615</c:v>
                </c:pt>
                <c:pt idx="803" formatCode="General">
                  <c:v>0.28872544174264836</c:v>
                </c:pt>
                <c:pt idx="804" formatCode="General">
                  <c:v>0.57789999739893894</c:v>
                </c:pt>
                <c:pt idx="805" formatCode="General">
                  <c:v>0.51799095462759848</c:v>
                </c:pt>
                <c:pt idx="806" formatCode="General">
                  <c:v>0.90954268813457606</c:v>
                </c:pt>
                <c:pt idx="807" formatCode="General">
                  <c:v>0.898358688435409</c:v>
                </c:pt>
                <c:pt idx="808" formatCode="General">
                  <c:v>0.54293173156595631</c:v>
                </c:pt>
                <c:pt idx="809" formatCode="General">
                  <c:v>0.45032389202715029</c:v>
                </c:pt>
                <c:pt idx="810" formatCode="General">
                  <c:v>0.41062252897053686</c:v>
                </c:pt>
                <c:pt idx="811" formatCode="General">
                  <c:v>0.75728964144042732</c:v>
                </c:pt>
                <c:pt idx="812" formatCode="General">
                  <c:v>0.48540503037616922</c:v>
                </c:pt>
                <c:pt idx="813" formatCode="General">
                  <c:v>-5.499982224412836E-4</c:v>
                </c:pt>
                <c:pt idx="814" formatCode="General">
                  <c:v>1.159768691962167</c:v>
                </c:pt>
                <c:pt idx="815" formatCode="General">
                  <c:v>0.74599897928074432</c:v>
                </c:pt>
                <c:pt idx="816" formatCode="General">
                  <c:v>0.55662503985252143</c:v>
                </c:pt>
                <c:pt idx="817" formatCode="General">
                  <c:v>1.365370286993471</c:v>
                </c:pt>
                <c:pt idx="818" formatCode="General">
                  <c:v>0.52117766127595677</c:v>
                </c:pt>
                <c:pt idx="819" formatCode="General">
                  <c:v>0.22397316358355224</c:v>
                </c:pt>
                <c:pt idx="820" formatCode="General">
                  <c:v>1.1058973490757693</c:v>
                </c:pt>
                <c:pt idx="821" formatCode="General">
                  <c:v>0.68206527299418118</c:v>
                </c:pt>
                <c:pt idx="822" formatCode="General">
                  <c:v>0.46329304616982725</c:v>
                </c:pt>
                <c:pt idx="823" formatCode="General">
                  <c:v>0.18188840345392832</c:v>
                </c:pt>
                <c:pt idx="824" formatCode="General">
                  <c:v>1.6477838432000975</c:v>
                </c:pt>
                <c:pt idx="825" formatCode="General">
                  <c:v>0.4862451402403809</c:v>
                </c:pt>
                <c:pt idx="826" formatCode="General">
                  <c:v>0.36497684016992116</c:v>
                </c:pt>
                <c:pt idx="827" formatCode="General">
                  <c:v>7.5645436828548629E-2</c:v>
                </c:pt>
                <c:pt idx="828" formatCode="General">
                  <c:v>0.86289215244030359</c:v>
                </c:pt>
                <c:pt idx="829" formatCode="General">
                  <c:v>0.32973671396115667</c:v>
                </c:pt>
                <c:pt idx="830" formatCode="General">
                  <c:v>0.93983855230641256</c:v>
                </c:pt>
                <c:pt idx="831" formatCode="General">
                  <c:v>0.59714558487806435</c:v>
                </c:pt>
                <c:pt idx="832" formatCode="General">
                  <c:v>1.2796190809274215</c:v>
                </c:pt>
                <c:pt idx="833" formatCode="General">
                  <c:v>0.60730352057360171</c:v>
                </c:pt>
                <c:pt idx="834" formatCode="General">
                  <c:v>0.42970099663093353</c:v>
                </c:pt>
                <c:pt idx="835" formatCode="General">
                  <c:v>0.27162715967330242</c:v>
                </c:pt>
                <c:pt idx="836" formatCode="General">
                  <c:v>1.0182521997107372</c:v>
                </c:pt>
                <c:pt idx="837" formatCode="General">
                  <c:v>0.19968446209493496</c:v>
                </c:pt>
                <c:pt idx="838" formatCode="General">
                  <c:v>0.45949727187609146</c:v>
                </c:pt>
                <c:pt idx="839" formatCode="General">
                  <c:v>0.64447864792804266</c:v>
                </c:pt>
                <c:pt idx="840" formatCode="General">
                  <c:v>0.59874585640289757</c:v>
                </c:pt>
                <c:pt idx="841" formatCode="General">
                  <c:v>1.0527965590304924</c:v>
                </c:pt>
                <c:pt idx="842" formatCode="General">
                  <c:v>0.83165309968392931</c:v>
                </c:pt>
                <c:pt idx="843" formatCode="General">
                  <c:v>0.18191043094759751</c:v>
                </c:pt>
                <c:pt idx="844" formatCode="General">
                  <c:v>0.53486982056914356</c:v>
                </c:pt>
                <c:pt idx="845" formatCode="General">
                  <c:v>0.73098378409327136</c:v>
                </c:pt>
                <c:pt idx="846" formatCode="General">
                  <c:v>0.31610255634155604</c:v>
                </c:pt>
                <c:pt idx="847" formatCode="General">
                  <c:v>0.27055522148103939</c:v>
                </c:pt>
                <c:pt idx="848" formatCode="General">
                  <c:v>0.56535636609507534</c:v>
                </c:pt>
                <c:pt idx="849" formatCode="General">
                  <c:v>0.47034789830416224</c:v>
                </c:pt>
                <c:pt idx="850" formatCode="General">
                  <c:v>0.14895019159474399</c:v>
                </c:pt>
                <c:pt idx="851" formatCode="General">
                  <c:v>0.47088102081029137</c:v>
                </c:pt>
                <c:pt idx="852" formatCode="General">
                  <c:v>0.50687548253120995</c:v>
                </c:pt>
                <c:pt idx="853" formatCode="General">
                  <c:v>4.277399856838815E-2</c:v>
                </c:pt>
                <c:pt idx="854" formatCode="General">
                  <c:v>1.4030557883881465</c:v>
                </c:pt>
                <c:pt idx="855" formatCode="General">
                  <c:v>0.26943937975694965</c:v>
                </c:pt>
                <c:pt idx="856" formatCode="General">
                  <c:v>0.90132612463605977</c:v>
                </c:pt>
                <c:pt idx="857" formatCode="General">
                  <c:v>0.54601456955976113</c:v>
                </c:pt>
                <c:pt idx="858" formatCode="General">
                  <c:v>0.75345244958891988</c:v>
                </c:pt>
                <c:pt idx="859" formatCode="General">
                  <c:v>0.82489568414560255</c:v>
                </c:pt>
                <c:pt idx="860" formatCode="General">
                  <c:v>0.51478971269217688</c:v>
                </c:pt>
                <c:pt idx="861" formatCode="General">
                  <c:v>0.39660260248164381</c:v>
                </c:pt>
                <c:pt idx="862" formatCode="General">
                  <c:v>1.1048773033332864</c:v>
                </c:pt>
                <c:pt idx="863" formatCode="General">
                  <c:v>0.5712335465371039</c:v>
                </c:pt>
                <c:pt idx="864" formatCode="General">
                  <c:v>0.30321908830113986</c:v>
                </c:pt>
                <c:pt idx="865" formatCode="General">
                  <c:v>1.1353321688985978</c:v>
                </c:pt>
                <c:pt idx="866" formatCode="General">
                  <c:v>0.75902189159826816</c:v>
                </c:pt>
                <c:pt idx="867" formatCode="General">
                  <c:v>0.15804587594798192</c:v>
                </c:pt>
                <c:pt idx="868" formatCode="General">
                  <c:v>0.5177273670639374</c:v>
                </c:pt>
                <c:pt idx="869" formatCode="General">
                  <c:v>0.95971955350613836</c:v>
                </c:pt>
                <c:pt idx="870" formatCode="General">
                  <c:v>0.37477813350823497</c:v>
                </c:pt>
                <c:pt idx="871" formatCode="General">
                  <c:v>0.55988123023629321</c:v>
                </c:pt>
                <c:pt idx="872" formatCode="General">
                  <c:v>0.55204107044870909</c:v>
                </c:pt>
                <c:pt idx="873" formatCode="General">
                  <c:v>0.97544352019234459</c:v>
                </c:pt>
                <c:pt idx="874" formatCode="General">
                  <c:v>1.0572407120325571</c:v>
                </c:pt>
                <c:pt idx="875" formatCode="General">
                  <c:v>0.36602437356346385</c:v>
                </c:pt>
                <c:pt idx="876" formatCode="General">
                  <c:v>0.77822161126880252</c:v>
                </c:pt>
                <c:pt idx="877" formatCode="General">
                  <c:v>0.40781868841432423</c:v>
                </c:pt>
                <c:pt idx="878" formatCode="General">
                  <c:v>0.72947948112756911</c:v>
                </c:pt>
                <c:pt idx="879" formatCode="General">
                  <c:v>0.25198941676926534</c:v>
                </c:pt>
                <c:pt idx="880" formatCode="General">
                  <c:v>0.62648705020016782</c:v>
                </c:pt>
                <c:pt idx="881" formatCode="General">
                  <c:v>0.39950990707209688</c:v>
                </c:pt>
                <c:pt idx="882" formatCode="General">
                  <c:v>0.61231532119669629</c:v>
                </c:pt>
                <c:pt idx="883" formatCode="General">
                  <c:v>0.18816869684929793</c:v>
                </c:pt>
                <c:pt idx="884" formatCode="General">
                  <c:v>0.95415837208560883</c:v>
                </c:pt>
                <c:pt idx="885" formatCode="General">
                  <c:v>-4.2339013397112657E-2</c:v>
                </c:pt>
                <c:pt idx="886" formatCode="General">
                  <c:v>0.6973379438551901</c:v>
                </c:pt>
                <c:pt idx="887" formatCode="General">
                  <c:v>0.60348888782614396</c:v>
                </c:pt>
                <c:pt idx="888" formatCode="General">
                  <c:v>0.74589133025026233</c:v>
                </c:pt>
                <c:pt idx="889" formatCode="General">
                  <c:v>0.19320644313757618</c:v>
                </c:pt>
                <c:pt idx="890" formatCode="General">
                  <c:v>0.44583143235936795</c:v>
                </c:pt>
                <c:pt idx="891" formatCode="General">
                  <c:v>0.51654228525006562</c:v>
                </c:pt>
                <c:pt idx="892" formatCode="General">
                  <c:v>0.90144628371917013</c:v>
                </c:pt>
                <c:pt idx="893" formatCode="General">
                  <c:v>0.4525031427138666</c:v>
                </c:pt>
                <c:pt idx="894" formatCode="General">
                  <c:v>0.68499680952593844</c:v>
                </c:pt>
                <c:pt idx="895" formatCode="General">
                  <c:v>0.60384768771747244</c:v>
                </c:pt>
                <c:pt idx="896" formatCode="General">
                  <c:v>0.58608133975166876</c:v>
                </c:pt>
                <c:pt idx="897" formatCode="General">
                  <c:v>1.4964832765788856</c:v>
                </c:pt>
                <c:pt idx="898" formatCode="General">
                  <c:v>0.66100592918811074</c:v>
                </c:pt>
                <c:pt idx="899" formatCode="General">
                  <c:v>0.1470426642200795</c:v>
                </c:pt>
                <c:pt idx="900" formatCode="General">
                  <c:v>0.49069001921732025</c:v>
                </c:pt>
                <c:pt idx="901" formatCode="General">
                  <c:v>0.9976142359265705</c:v>
                </c:pt>
                <c:pt idx="902" formatCode="General">
                  <c:v>0.46665245525070942</c:v>
                </c:pt>
                <c:pt idx="903" formatCode="General">
                  <c:v>0.49968969628862958</c:v>
                </c:pt>
                <c:pt idx="904" formatCode="General">
                  <c:v>0.61141193358838553</c:v>
                </c:pt>
                <c:pt idx="905" formatCode="General">
                  <c:v>0.959918897380035</c:v>
                </c:pt>
                <c:pt idx="906" formatCode="General">
                  <c:v>0.42515278967797498</c:v>
                </c:pt>
                <c:pt idx="907" formatCode="General">
                  <c:v>0.94863053862435387</c:v>
                </c:pt>
                <c:pt idx="908" formatCode="General">
                  <c:v>0.3899670174572516</c:v>
                </c:pt>
                <c:pt idx="909" formatCode="General">
                  <c:v>0.71716431019346727</c:v>
                </c:pt>
                <c:pt idx="910" formatCode="General">
                  <c:v>0.35542859741849009</c:v>
                </c:pt>
                <c:pt idx="911" formatCode="General">
                  <c:v>0.61383608655142408</c:v>
                </c:pt>
                <c:pt idx="912" formatCode="General">
                  <c:v>0.38550693682756787</c:v>
                </c:pt>
                <c:pt idx="913" formatCode="General">
                  <c:v>1.2258852388424377</c:v>
                </c:pt>
                <c:pt idx="914" formatCode="General">
                  <c:v>0.34933411426939609</c:v>
                </c:pt>
                <c:pt idx="915" formatCode="General">
                  <c:v>0.56149347169506347</c:v>
                </c:pt>
                <c:pt idx="916" formatCode="General">
                  <c:v>0.96441032577611718</c:v>
                </c:pt>
                <c:pt idx="917" formatCode="General">
                  <c:v>0.32795992575453736</c:v>
                </c:pt>
                <c:pt idx="918" formatCode="General">
                  <c:v>1.2298785294093739</c:v>
                </c:pt>
                <c:pt idx="919" formatCode="General">
                  <c:v>0.96097808229185899</c:v>
                </c:pt>
                <c:pt idx="920" formatCode="General">
                  <c:v>0.28748260530763103</c:v>
                </c:pt>
                <c:pt idx="921" formatCode="General">
                  <c:v>0.55006050325333877</c:v>
                </c:pt>
                <c:pt idx="922" formatCode="General">
                  <c:v>1.7392876726481099</c:v>
                </c:pt>
                <c:pt idx="923" formatCode="General">
                  <c:v>-2.8239235960702658E-2</c:v>
                </c:pt>
                <c:pt idx="924" formatCode="General">
                  <c:v>0.25511908900891955</c:v>
                </c:pt>
                <c:pt idx="925" formatCode="General">
                  <c:v>0.41652344967852561</c:v>
                </c:pt>
                <c:pt idx="926" formatCode="General">
                  <c:v>0.42819523228586021</c:v>
                </c:pt>
                <c:pt idx="927" formatCode="General">
                  <c:v>-0.2348305444082075</c:v>
                </c:pt>
                <c:pt idx="928" formatCode="General">
                  <c:v>1.1002465490284647</c:v>
                </c:pt>
                <c:pt idx="929" formatCode="General">
                  <c:v>0.75603248395291389</c:v>
                </c:pt>
                <c:pt idx="930" formatCode="General">
                  <c:v>0.904512735759472</c:v>
                </c:pt>
                <c:pt idx="931" formatCode="General">
                  <c:v>1.5363602429433656</c:v>
                </c:pt>
                <c:pt idx="932" formatCode="General">
                  <c:v>0.52079753227750869</c:v>
                </c:pt>
                <c:pt idx="933" formatCode="General">
                  <c:v>1.3927235424295423</c:v>
                </c:pt>
                <c:pt idx="934" formatCode="General">
                  <c:v>1.0244237161517828</c:v>
                </c:pt>
                <c:pt idx="935" formatCode="General">
                  <c:v>1.0895315392347049</c:v>
                </c:pt>
                <c:pt idx="936" formatCode="General">
                  <c:v>0.70502939806352316</c:v>
                </c:pt>
                <c:pt idx="937" formatCode="General">
                  <c:v>1.0890806639998332</c:v>
                </c:pt>
                <c:pt idx="938" formatCode="General">
                  <c:v>0.58856074074616793</c:v>
                </c:pt>
                <c:pt idx="939" formatCode="General">
                  <c:v>0.44001689342175854</c:v>
                </c:pt>
                <c:pt idx="940" formatCode="General">
                  <c:v>0.57563749710269008</c:v>
                </c:pt>
                <c:pt idx="941" formatCode="General">
                  <c:v>0.7318120361729088</c:v>
                </c:pt>
                <c:pt idx="942" formatCode="General">
                  <c:v>0.50199328271507015</c:v>
                </c:pt>
                <c:pt idx="943" formatCode="General">
                  <c:v>0.45294050837995381</c:v>
                </c:pt>
                <c:pt idx="944" formatCode="General">
                  <c:v>0.54342197806785308</c:v>
                </c:pt>
                <c:pt idx="945" formatCode="General">
                  <c:v>0.34102427695105197</c:v>
                </c:pt>
                <c:pt idx="946" formatCode="General">
                  <c:v>0.55660096405108206</c:v>
                </c:pt>
                <c:pt idx="947" formatCode="General">
                  <c:v>1.1028761498319803</c:v>
                </c:pt>
                <c:pt idx="948" formatCode="General">
                  <c:v>0.51130991602521703</c:v>
                </c:pt>
                <c:pt idx="949" formatCode="General">
                  <c:v>0.58295895323006641</c:v>
                </c:pt>
                <c:pt idx="950" formatCode="General">
                  <c:v>0.33631370323010823</c:v>
                </c:pt>
                <c:pt idx="951" formatCode="General">
                  <c:v>0.46728653250539498</c:v>
                </c:pt>
                <c:pt idx="952" formatCode="General">
                  <c:v>0.39077335827046056</c:v>
                </c:pt>
                <c:pt idx="953" formatCode="General">
                  <c:v>0.70311019029685962</c:v>
                </c:pt>
                <c:pt idx="954" formatCode="General">
                  <c:v>0.24958350876215096</c:v>
                </c:pt>
                <c:pt idx="955" formatCode="General">
                  <c:v>0.34953542634100609</c:v>
                </c:pt>
                <c:pt idx="956" formatCode="General">
                  <c:v>0.59739785895487274</c:v>
                </c:pt>
                <c:pt idx="957" formatCode="General">
                  <c:v>0.10167308910737005</c:v>
                </c:pt>
                <c:pt idx="958" formatCode="General">
                  <c:v>2.1091524761254918</c:v>
                </c:pt>
                <c:pt idx="959" formatCode="General">
                  <c:v>0.57151916175813477</c:v>
                </c:pt>
                <c:pt idx="960" formatCode="General">
                  <c:v>1.2524024700546459</c:v>
                </c:pt>
                <c:pt idx="961" formatCode="General">
                  <c:v>0.83835176481204587</c:v>
                </c:pt>
                <c:pt idx="962" formatCode="General">
                  <c:v>1.0146828166753377</c:v>
                </c:pt>
                <c:pt idx="963" formatCode="General">
                  <c:v>1.2385916462692572</c:v>
                </c:pt>
                <c:pt idx="964" formatCode="General">
                  <c:v>0.74368255728865873</c:v>
                </c:pt>
                <c:pt idx="965" formatCode="General">
                  <c:v>0.98072059555672653</c:v>
                </c:pt>
                <c:pt idx="966" formatCode="General">
                  <c:v>0.45722951031374315</c:v>
                </c:pt>
                <c:pt idx="967" formatCode="General">
                  <c:v>0.30180401401720025</c:v>
                </c:pt>
                <c:pt idx="968" formatCode="General">
                  <c:v>1.0105174456951169</c:v>
                </c:pt>
                <c:pt idx="969" formatCode="General">
                  <c:v>2.6667381919252442E-2</c:v>
                </c:pt>
                <c:pt idx="970" formatCode="General">
                  <c:v>0.84038145170471679</c:v>
                </c:pt>
                <c:pt idx="971" formatCode="General">
                  <c:v>0.61365801972446643</c:v>
                </c:pt>
                <c:pt idx="972" formatCode="General">
                  <c:v>0.49968933986154296</c:v>
                </c:pt>
                <c:pt idx="973" formatCode="General">
                  <c:v>0.49831812109456974</c:v>
                </c:pt>
                <c:pt idx="974" formatCode="General">
                  <c:v>0.70322109169814451</c:v>
                </c:pt>
                <c:pt idx="975" formatCode="General">
                  <c:v>0.84300874767396461</c:v>
                </c:pt>
                <c:pt idx="976" formatCode="General">
                  <c:v>7.3835216096174605E-2</c:v>
                </c:pt>
                <c:pt idx="977" formatCode="General">
                  <c:v>0.40761911537293449</c:v>
                </c:pt>
                <c:pt idx="978" formatCode="General">
                  <c:v>0.63484858475628214</c:v>
                </c:pt>
                <c:pt idx="979" formatCode="General">
                  <c:v>0.72705378339844151</c:v>
                </c:pt>
                <c:pt idx="980" formatCode="General">
                  <c:v>0.4383315371387293</c:v>
                </c:pt>
                <c:pt idx="981" formatCode="General">
                  <c:v>0.83439679916157394</c:v>
                </c:pt>
                <c:pt idx="982" formatCode="General">
                  <c:v>0.43859557578321928</c:v>
                </c:pt>
                <c:pt idx="983" formatCode="General">
                  <c:v>0.61832297571876416</c:v>
                </c:pt>
                <c:pt idx="984" formatCode="General">
                  <c:v>0.73336370188536137</c:v>
                </c:pt>
                <c:pt idx="985" formatCode="General">
                  <c:v>1.0035334717703503</c:v>
                </c:pt>
                <c:pt idx="986" formatCode="General">
                  <c:v>0.79365997508488495</c:v>
                </c:pt>
                <c:pt idx="987" formatCode="General">
                  <c:v>0.56957469138953476</c:v>
                </c:pt>
                <c:pt idx="988" formatCode="General">
                  <c:v>1.1867266046134715</c:v>
                </c:pt>
                <c:pt idx="989" formatCode="General">
                  <c:v>0.11608494337309749</c:v>
                </c:pt>
                <c:pt idx="990" formatCode="General">
                  <c:v>-0.13444147781547622</c:v>
                </c:pt>
                <c:pt idx="991" formatCode="General">
                  <c:v>1.0712689859077578</c:v>
                </c:pt>
                <c:pt idx="992" formatCode="General">
                  <c:v>1.0140117179108044</c:v>
                </c:pt>
                <c:pt idx="993" formatCode="General">
                  <c:v>0.38430626176576554</c:v>
                </c:pt>
                <c:pt idx="994" formatCode="General">
                  <c:v>0.88168298349370677</c:v>
                </c:pt>
                <c:pt idx="995" formatCode="General">
                  <c:v>0.32177477442796021</c:v>
                </c:pt>
                <c:pt idx="996" formatCode="General">
                  <c:v>0.65480247534651215</c:v>
                </c:pt>
                <c:pt idx="997" formatCode="General">
                  <c:v>0.66517156066559635</c:v>
                </c:pt>
                <c:pt idx="998" formatCode="General">
                  <c:v>0.81749877603308452</c:v>
                </c:pt>
                <c:pt idx="999" formatCode="General">
                  <c:v>0.58472685593439988</c:v>
                </c:pt>
                <c:pt idx="1000" formatCode="General">
                  <c:v>0.71047343262894724</c:v>
                </c:pt>
              </c:numCache>
            </c:numRef>
          </c:xVal>
          <c:yVal>
            <c:numRef>
              <c:f>Parameter!$J$125:$J$1125</c:f>
              <c:numCache>
                <c:formatCode>0.00</c:formatCode>
                <c:ptCount val="1001"/>
                <c:pt idx="0">
                  <c:v>10486.360579708497</c:v>
                </c:pt>
                <c:pt idx="1">
                  <c:v>15128.780288110844</c:v>
                </c:pt>
                <c:pt idx="2">
                  <c:v>7064.6869508736982</c:v>
                </c:pt>
                <c:pt idx="3">
                  <c:v>9335.3584020064482</c:v>
                </c:pt>
                <c:pt idx="4" formatCode="General">
                  <c:v>8745.9093048327268</c:v>
                </c:pt>
                <c:pt idx="5" formatCode="General">
                  <c:v>6902.9808839126708</c:v>
                </c:pt>
                <c:pt idx="6" formatCode="General">
                  <c:v>9301.7595976289067</c:v>
                </c:pt>
                <c:pt idx="7" formatCode="General">
                  <c:v>20181.172373608133</c:v>
                </c:pt>
                <c:pt idx="8" formatCode="General">
                  <c:v>12501.736909030744</c:v>
                </c:pt>
                <c:pt idx="9" formatCode="General">
                  <c:v>6703.9965649807691</c:v>
                </c:pt>
                <c:pt idx="10" formatCode="General">
                  <c:v>9869.5615173550832</c:v>
                </c:pt>
                <c:pt idx="11" formatCode="General">
                  <c:v>11647.225479837418</c:v>
                </c:pt>
                <c:pt idx="12" formatCode="General">
                  <c:v>17640.317106235219</c:v>
                </c:pt>
                <c:pt idx="13" formatCode="General">
                  <c:v>10119.077071311214</c:v>
                </c:pt>
                <c:pt idx="14" formatCode="General">
                  <c:v>10983.760212052191</c:v>
                </c:pt>
                <c:pt idx="15" formatCode="General">
                  <c:v>8390.0601757753648</c:v>
                </c:pt>
                <c:pt idx="16" formatCode="General">
                  <c:v>12340.343056709573</c:v>
                </c:pt>
                <c:pt idx="17" formatCode="General">
                  <c:v>7215.4925864468823</c:v>
                </c:pt>
                <c:pt idx="18" formatCode="General">
                  <c:v>8878.6365263535317</c:v>
                </c:pt>
                <c:pt idx="19" formatCode="General">
                  <c:v>13575.365481213288</c:v>
                </c:pt>
                <c:pt idx="20" formatCode="General">
                  <c:v>11485.529147337049</c:v>
                </c:pt>
                <c:pt idx="21" formatCode="General">
                  <c:v>16453.39837028538</c:v>
                </c:pt>
                <c:pt idx="22" formatCode="General">
                  <c:v>10827.126475481538</c:v>
                </c:pt>
                <c:pt idx="23" formatCode="General">
                  <c:v>12928.562892280377</c:v>
                </c:pt>
                <c:pt idx="24" formatCode="General">
                  <c:v>12993.819931356491</c:v>
                </c:pt>
                <c:pt idx="25" formatCode="General">
                  <c:v>11634.251232403951</c:v>
                </c:pt>
                <c:pt idx="26" formatCode="General">
                  <c:v>7954.2348357542342</c:v>
                </c:pt>
                <c:pt idx="27" formatCode="General">
                  <c:v>11146.718950293647</c:v>
                </c:pt>
                <c:pt idx="28" formatCode="General">
                  <c:v>16510.829068710656</c:v>
                </c:pt>
                <c:pt idx="29" formatCode="General">
                  <c:v>14209.982448484705</c:v>
                </c:pt>
                <c:pt idx="30" formatCode="General">
                  <c:v>12837.384180924657</c:v>
                </c:pt>
                <c:pt idx="31" formatCode="General">
                  <c:v>9600.3478720163093</c:v>
                </c:pt>
                <c:pt idx="32" formatCode="General">
                  <c:v>10107.230841060984</c:v>
                </c:pt>
                <c:pt idx="33" formatCode="General">
                  <c:v>9390.1711913278796</c:v>
                </c:pt>
                <c:pt idx="34" formatCode="General">
                  <c:v>10774.958135978235</c:v>
                </c:pt>
                <c:pt idx="35" formatCode="General">
                  <c:v>11471.010976581118</c:v>
                </c:pt>
                <c:pt idx="36" formatCode="General">
                  <c:v>10530.040659231754</c:v>
                </c:pt>
                <c:pt idx="37" formatCode="General">
                  <c:v>14933.620186295149</c:v>
                </c:pt>
                <c:pt idx="38" formatCode="General">
                  <c:v>7851.868939216547</c:v>
                </c:pt>
                <c:pt idx="39" formatCode="General">
                  <c:v>9347.2199796490459</c:v>
                </c:pt>
                <c:pt idx="40" formatCode="General">
                  <c:v>8941.1242514289661</c:v>
                </c:pt>
                <c:pt idx="41" formatCode="General">
                  <c:v>19386.304389251301</c:v>
                </c:pt>
                <c:pt idx="42" formatCode="General">
                  <c:v>16006.494281133164</c:v>
                </c:pt>
                <c:pt idx="43" formatCode="General">
                  <c:v>11555.012412137383</c:v>
                </c:pt>
                <c:pt idx="44" formatCode="General">
                  <c:v>16020.537901562351</c:v>
                </c:pt>
                <c:pt idx="45" formatCode="General">
                  <c:v>13981.562863952258</c:v>
                </c:pt>
                <c:pt idx="46" formatCode="General">
                  <c:v>8186.9176958980206</c:v>
                </c:pt>
                <c:pt idx="47" formatCode="General">
                  <c:v>13222.965632913005</c:v>
                </c:pt>
                <c:pt idx="48" formatCode="General">
                  <c:v>6260.9474781529843</c:v>
                </c:pt>
                <c:pt idx="49" formatCode="General">
                  <c:v>9564.3906688247662</c:v>
                </c:pt>
                <c:pt idx="50" formatCode="General">
                  <c:v>12300.786412546322</c:v>
                </c:pt>
                <c:pt idx="51" formatCode="General">
                  <c:v>14288.301853914094</c:v>
                </c:pt>
                <c:pt idx="52" formatCode="General">
                  <c:v>6503.5050458155001</c:v>
                </c:pt>
                <c:pt idx="53" formatCode="General">
                  <c:v>12691.310852267447</c:v>
                </c:pt>
                <c:pt idx="54" formatCode="General">
                  <c:v>16020.339464461367</c:v>
                </c:pt>
                <c:pt idx="55" formatCode="General">
                  <c:v>13912.082260572108</c:v>
                </c:pt>
                <c:pt idx="56" formatCode="General">
                  <c:v>10082.440025501191</c:v>
                </c:pt>
                <c:pt idx="57" formatCode="General">
                  <c:v>15795.897444040906</c:v>
                </c:pt>
                <c:pt idx="58" formatCode="General">
                  <c:v>14729.274975885872</c:v>
                </c:pt>
                <c:pt idx="59" formatCode="General">
                  <c:v>10050.486937197269</c:v>
                </c:pt>
                <c:pt idx="60" formatCode="General">
                  <c:v>7580.2091793446516</c:v>
                </c:pt>
                <c:pt idx="61" formatCode="General">
                  <c:v>13054.407010329869</c:v>
                </c:pt>
                <c:pt idx="62" formatCode="General">
                  <c:v>12981.396123425844</c:v>
                </c:pt>
                <c:pt idx="63" formatCode="General">
                  <c:v>9078.8449105238014</c:v>
                </c:pt>
                <c:pt idx="64" formatCode="General">
                  <c:v>7423.7587622044066</c:v>
                </c:pt>
                <c:pt idx="65" formatCode="General">
                  <c:v>11869.956008633912</c:v>
                </c:pt>
                <c:pt idx="66" formatCode="General">
                  <c:v>9028.4101230624128</c:v>
                </c:pt>
                <c:pt idx="67" formatCode="General">
                  <c:v>9727.016826035564</c:v>
                </c:pt>
                <c:pt idx="68" formatCode="General">
                  <c:v>11482.489119982696</c:v>
                </c:pt>
                <c:pt idx="69" formatCode="General">
                  <c:v>8990.1257626044735</c:v>
                </c:pt>
                <c:pt idx="70" formatCode="General">
                  <c:v>19107.246865656358</c:v>
                </c:pt>
                <c:pt idx="71" formatCode="General">
                  <c:v>11768.04034579552</c:v>
                </c:pt>
                <c:pt idx="72" formatCode="General">
                  <c:v>12587.579465166393</c:v>
                </c:pt>
                <c:pt idx="73" formatCode="General">
                  <c:v>7826.3028589891801</c:v>
                </c:pt>
                <c:pt idx="74" formatCode="General">
                  <c:v>13838.976797203126</c:v>
                </c:pt>
                <c:pt idx="75" formatCode="General">
                  <c:v>15968.399947124541</c:v>
                </c:pt>
                <c:pt idx="76" formatCode="General">
                  <c:v>11936.385562337317</c:v>
                </c:pt>
                <c:pt idx="77" formatCode="General">
                  <c:v>7867.9668554623295</c:v>
                </c:pt>
                <c:pt idx="78" formatCode="General">
                  <c:v>10191.04379859865</c:v>
                </c:pt>
                <c:pt idx="79" formatCode="General">
                  <c:v>11771.73836625912</c:v>
                </c:pt>
                <c:pt idx="80" formatCode="General">
                  <c:v>16290.108769166847</c:v>
                </c:pt>
                <c:pt idx="81" formatCode="General">
                  <c:v>23734.507242042229</c:v>
                </c:pt>
                <c:pt idx="82" formatCode="General">
                  <c:v>20326.894771938067</c:v>
                </c:pt>
                <c:pt idx="83" formatCode="General">
                  <c:v>7268.4618884135416</c:v>
                </c:pt>
                <c:pt idx="84" formatCode="General">
                  <c:v>12896.89673544009</c:v>
                </c:pt>
                <c:pt idx="85" formatCode="General">
                  <c:v>13291.697633058606</c:v>
                </c:pt>
                <c:pt idx="86" formatCode="General">
                  <c:v>11185.904973239723</c:v>
                </c:pt>
                <c:pt idx="87" formatCode="General">
                  <c:v>10246.863302009509</c:v>
                </c:pt>
                <c:pt idx="88" formatCode="General">
                  <c:v>8977.3340740274307</c:v>
                </c:pt>
                <c:pt idx="89" formatCode="General">
                  <c:v>11006.254500761186</c:v>
                </c:pt>
                <c:pt idx="90" formatCode="General">
                  <c:v>13730.673751765575</c:v>
                </c:pt>
                <c:pt idx="91" formatCode="General">
                  <c:v>12670.018366637116</c:v>
                </c:pt>
                <c:pt idx="92" formatCode="General">
                  <c:v>7818.3483995268543</c:v>
                </c:pt>
                <c:pt idx="93" formatCode="General">
                  <c:v>9193.0150360489788</c:v>
                </c:pt>
                <c:pt idx="94" formatCode="General">
                  <c:v>9533.2298162652405</c:v>
                </c:pt>
                <c:pt idx="95" formatCode="General">
                  <c:v>6225.986058360184</c:v>
                </c:pt>
                <c:pt idx="96" formatCode="General">
                  <c:v>15866.340056197754</c:v>
                </c:pt>
                <c:pt idx="97" formatCode="General">
                  <c:v>10819.787084391744</c:v>
                </c:pt>
                <c:pt idx="98" formatCode="General">
                  <c:v>7999.2332393053966</c:v>
                </c:pt>
                <c:pt idx="99" formatCode="General">
                  <c:v>8641.7751256908086</c:v>
                </c:pt>
                <c:pt idx="100" formatCode="General">
                  <c:v>11958.794372980021</c:v>
                </c:pt>
                <c:pt idx="101" formatCode="General">
                  <c:v>11274.509008577763</c:v>
                </c:pt>
                <c:pt idx="102" formatCode="General">
                  <c:v>12423.001113997678</c:v>
                </c:pt>
                <c:pt idx="103" formatCode="General">
                  <c:v>20718.28398365148</c:v>
                </c:pt>
                <c:pt idx="104" formatCode="General">
                  <c:v>12418.394588117784</c:v>
                </c:pt>
                <c:pt idx="105" formatCode="General">
                  <c:v>13205.797241337848</c:v>
                </c:pt>
                <c:pt idx="106" formatCode="General">
                  <c:v>7760.0067339981233</c:v>
                </c:pt>
                <c:pt idx="107" formatCode="General">
                  <c:v>23452.323232143808</c:v>
                </c:pt>
                <c:pt idx="108" formatCode="General">
                  <c:v>12589.812334239103</c:v>
                </c:pt>
                <c:pt idx="109" formatCode="General">
                  <c:v>11061.165949163425</c:v>
                </c:pt>
                <c:pt idx="110" formatCode="General">
                  <c:v>9958.1313278702673</c:v>
                </c:pt>
                <c:pt idx="111" formatCode="General">
                  <c:v>16818.000245204526</c:v>
                </c:pt>
                <c:pt idx="112" formatCode="General">
                  <c:v>8395.570134423062</c:v>
                </c:pt>
                <c:pt idx="113" formatCode="General">
                  <c:v>9409.959476519005</c:v>
                </c:pt>
                <c:pt idx="114" formatCode="General">
                  <c:v>18435.965463027609</c:v>
                </c:pt>
                <c:pt idx="115" formatCode="General">
                  <c:v>8850.9897709745401</c:v>
                </c:pt>
                <c:pt idx="116" formatCode="General">
                  <c:v>8924.1231669157987</c:v>
                </c:pt>
                <c:pt idx="117" formatCode="General">
                  <c:v>12180.771136137115</c:v>
                </c:pt>
                <c:pt idx="118" formatCode="General">
                  <c:v>16071.323532777807</c:v>
                </c:pt>
                <c:pt idx="119" formatCode="General">
                  <c:v>8719.409544262935</c:v>
                </c:pt>
                <c:pt idx="120" formatCode="General">
                  <c:v>14529.533387421592</c:v>
                </c:pt>
                <c:pt idx="121" formatCode="General">
                  <c:v>8338.6432812169733</c:v>
                </c:pt>
                <c:pt idx="122" formatCode="General">
                  <c:v>11031.223950187485</c:v>
                </c:pt>
                <c:pt idx="123" formatCode="General">
                  <c:v>16523.551851840781</c:v>
                </c:pt>
                <c:pt idx="124" formatCode="General">
                  <c:v>11451.900551785928</c:v>
                </c:pt>
                <c:pt idx="125" formatCode="General">
                  <c:v>16569.340959421203</c:v>
                </c:pt>
                <c:pt idx="126" formatCode="General">
                  <c:v>11566.028012340501</c:v>
                </c:pt>
                <c:pt idx="127" formatCode="General">
                  <c:v>9708.7556122203405</c:v>
                </c:pt>
                <c:pt idx="128" formatCode="General">
                  <c:v>12432.455200249928</c:v>
                </c:pt>
                <c:pt idx="129" formatCode="General">
                  <c:v>13287.036711213635</c:v>
                </c:pt>
                <c:pt idx="130" formatCode="General">
                  <c:v>12166.879826117351</c:v>
                </c:pt>
                <c:pt idx="131" formatCode="General">
                  <c:v>14035.882419559666</c:v>
                </c:pt>
                <c:pt idx="132" formatCode="General">
                  <c:v>12355.478848905781</c:v>
                </c:pt>
                <c:pt idx="133" formatCode="General">
                  <c:v>15717.672936203602</c:v>
                </c:pt>
                <c:pt idx="134" formatCode="General">
                  <c:v>10676.41741055001</c:v>
                </c:pt>
                <c:pt idx="135" formatCode="General">
                  <c:v>11388.339223321937</c:v>
                </c:pt>
                <c:pt idx="136" formatCode="General">
                  <c:v>7996.3834089450256</c:v>
                </c:pt>
                <c:pt idx="137" formatCode="General">
                  <c:v>12164.514980759392</c:v>
                </c:pt>
                <c:pt idx="138" formatCode="General">
                  <c:v>8953.737919911724</c:v>
                </c:pt>
                <c:pt idx="139" formatCode="General">
                  <c:v>18359.376187780621</c:v>
                </c:pt>
                <c:pt idx="140" formatCode="General">
                  <c:v>10953.282859422712</c:v>
                </c:pt>
                <c:pt idx="141" formatCode="General">
                  <c:v>16970.857063543866</c:v>
                </c:pt>
                <c:pt idx="142" formatCode="General">
                  <c:v>18370.388760885777</c:v>
                </c:pt>
                <c:pt idx="143" formatCode="General">
                  <c:v>17800.367269848593</c:v>
                </c:pt>
                <c:pt idx="144" formatCode="General">
                  <c:v>15048.727106410874</c:v>
                </c:pt>
                <c:pt idx="145" formatCode="General">
                  <c:v>13449.022958639733</c:v>
                </c:pt>
                <c:pt idx="146" formatCode="General">
                  <c:v>13441.908039000518</c:v>
                </c:pt>
                <c:pt idx="147" formatCode="General">
                  <c:v>11067.142593281988</c:v>
                </c:pt>
                <c:pt idx="148" formatCode="General">
                  <c:v>15432.289319068397</c:v>
                </c:pt>
                <c:pt idx="149" formatCode="General">
                  <c:v>14689.491755351892</c:v>
                </c:pt>
                <c:pt idx="150" formatCode="General">
                  <c:v>12811.244793570582</c:v>
                </c:pt>
                <c:pt idx="151" formatCode="General">
                  <c:v>14973.198739598734</c:v>
                </c:pt>
                <c:pt idx="152" formatCode="General">
                  <c:v>17791.823585575505</c:v>
                </c:pt>
                <c:pt idx="153" formatCode="General">
                  <c:v>3549.1481019000803</c:v>
                </c:pt>
                <c:pt idx="154" formatCode="General">
                  <c:v>13952.340723965659</c:v>
                </c:pt>
                <c:pt idx="155" formatCode="General">
                  <c:v>11224.25753004348</c:v>
                </c:pt>
                <c:pt idx="156" formatCode="General">
                  <c:v>8137.8570262247049</c:v>
                </c:pt>
                <c:pt idx="157" formatCode="General">
                  <c:v>13492.134102047799</c:v>
                </c:pt>
                <c:pt idx="158" formatCode="General">
                  <c:v>11772.962351800126</c:v>
                </c:pt>
                <c:pt idx="159" formatCode="General">
                  <c:v>14793.071014152463</c:v>
                </c:pt>
                <c:pt idx="160" formatCode="General">
                  <c:v>4144.599585645421</c:v>
                </c:pt>
                <c:pt idx="161" formatCode="General">
                  <c:v>11995.002292153709</c:v>
                </c:pt>
                <c:pt idx="162" formatCode="General">
                  <c:v>14577.970068100511</c:v>
                </c:pt>
                <c:pt idx="163" formatCode="General">
                  <c:v>12779.742881440536</c:v>
                </c:pt>
                <c:pt idx="164" formatCode="General">
                  <c:v>11247.611329884983</c:v>
                </c:pt>
                <c:pt idx="165" formatCode="General">
                  <c:v>8548.0658456615693</c:v>
                </c:pt>
                <c:pt idx="166" formatCode="General">
                  <c:v>10265.263620847707</c:v>
                </c:pt>
                <c:pt idx="167" formatCode="General">
                  <c:v>11043.026072541434</c:v>
                </c:pt>
                <c:pt idx="168" formatCode="General">
                  <c:v>14603.661980269097</c:v>
                </c:pt>
                <c:pt idx="169" formatCode="General">
                  <c:v>13158.190206425583</c:v>
                </c:pt>
                <c:pt idx="170" formatCode="General">
                  <c:v>8221.7903648523497</c:v>
                </c:pt>
                <c:pt idx="171" formatCode="General">
                  <c:v>11645.479248612784</c:v>
                </c:pt>
                <c:pt idx="172" formatCode="General">
                  <c:v>14922.098962576989</c:v>
                </c:pt>
                <c:pt idx="173" formatCode="General">
                  <c:v>16155.212841766433</c:v>
                </c:pt>
                <c:pt idx="174" formatCode="General">
                  <c:v>8792.3536897556714</c:v>
                </c:pt>
                <c:pt idx="175" formatCode="General">
                  <c:v>8696.9307679011708</c:v>
                </c:pt>
                <c:pt idx="176" formatCode="General">
                  <c:v>10893.64695747296</c:v>
                </c:pt>
                <c:pt idx="177" formatCode="General">
                  <c:v>4045.7746641984886</c:v>
                </c:pt>
                <c:pt idx="178" formatCode="General">
                  <c:v>10310.161716386232</c:v>
                </c:pt>
                <c:pt idx="179" formatCode="General">
                  <c:v>9883.5614696660159</c:v>
                </c:pt>
                <c:pt idx="180" formatCode="General">
                  <c:v>7951.8854737496767</c:v>
                </c:pt>
                <c:pt idx="181" formatCode="General">
                  <c:v>5734.4072012095512</c:v>
                </c:pt>
                <c:pt idx="182" formatCode="General">
                  <c:v>10834.780575510602</c:v>
                </c:pt>
                <c:pt idx="183" formatCode="General">
                  <c:v>19215.203829351238</c:v>
                </c:pt>
                <c:pt idx="184" formatCode="General">
                  <c:v>6892.5195943007402</c:v>
                </c:pt>
                <c:pt idx="185" formatCode="General">
                  <c:v>12737.774462891157</c:v>
                </c:pt>
                <c:pt idx="186" formatCode="General">
                  <c:v>6685.6850654127502</c:v>
                </c:pt>
                <c:pt idx="187" formatCode="General">
                  <c:v>12129.330567039795</c:v>
                </c:pt>
                <c:pt idx="188" formatCode="General">
                  <c:v>7207.6390370598856</c:v>
                </c:pt>
                <c:pt idx="189" formatCode="General">
                  <c:v>8507.6448476119403</c:v>
                </c:pt>
                <c:pt idx="190" formatCode="General">
                  <c:v>9587.6775630438351</c:v>
                </c:pt>
                <c:pt idx="191" formatCode="General">
                  <c:v>13911.111711578718</c:v>
                </c:pt>
                <c:pt idx="192" formatCode="General">
                  <c:v>8934.906246116323</c:v>
                </c:pt>
                <c:pt idx="193" formatCode="General">
                  <c:v>5595.6463383057908</c:v>
                </c:pt>
                <c:pt idx="194" formatCode="General">
                  <c:v>6217.7088276523064</c:v>
                </c:pt>
                <c:pt idx="195" formatCode="General">
                  <c:v>11319.965445696833</c:v>
                </c:pt>
                <c:pt idx="196" formatCode="General">
                  <c:v>11178.709800488716</c:v>
                </c:pt>
                <c:pt idx="197" formatCode="General">
                  <c:v>10757.51004233047</c:v>
                </c:pt>
                <c:pt idx="198" formatCode="General">
                  <c:v>15821.970193610096</c:v>
                </c:pt>
                <c:pt idx="199" formatCode="General">
                  <c:v>12156.996451490817</c:v>
                </c:pt>
                <c:pt idx="200" formatCode="General">
                  <c:v>11546.38157882809</c:v>
                </c:pt>
                <c:pt idx="201" formatCode="General">
                  <c:v>11441.719354989678</c:v>
                </c:pt>
                <c:pt idx="202" formatCode="General">
                  <c:v>11113.494156835022</c:v>
                </c:pt>
                <c:pt idx="203" formatCode="General">
                  <c:v>13446.933942152338</c:v>
                </c:pt>
                <c:pt idx="204" formatCode="General">
                  <c:v>14888.746924332539</c:v>
                </c:pt>
                <c:pt idx="205" formatCode="General">
                  <c:v>8354.6414564031511</c:v>
                </c:pt>
                <c:pt idx="206" formatCode="General">
                  <c:v>9062.521556301208</c:v>
                </c:pt>
                <c:pt idx="207" formatCode="General">
                  <c:v>14140.907584307499</c:v>
                </c:pt>
                <c:pt idx="208" formatCode="General">
                  <c:v>25056.392500499031</c:v>
                </c:pt>
                <c:pt idx="209" formatCode="General">
                  <c:v>8702.7915433537873</c:v>
                </c:pt>
                <c:pt idx="210" formatCode="General">
                  <c:v>7641.2276732674272</c:v>
                </c:pt>
                <c:pt idx="211" formatCode="General">
                  <c:v>13548.631389334798</c:v>
                </c:pt>
                <c:pt idx="212" formatCode="General">
                  <c:v>9795.7589134699574</c:v>
                </c:pt>
                <c:pt idx="213" formatCode="General">
                  <c:v>12314.516948499855</c:v>
                </c:pt>
                <c:pt idx="214" formatCode="General">
                  <c:v>10995.8726363518</c:v>
                </c:pt>
                <c:pt idx="215" formatCode="General">
                  <c:v>7279.2100316026881</c:v>
                </c:pt>
                <c:pt idx="216" formatCode="General">
                  <c:v>13792.170591921142</c:v>
                </c:pt>
                <c:pt idx="217" formatCode="General">
                  <c:v>8488.2360322408622</c:v>
                </c:pt>
                <c:pt idx="218" formatCode="General">
                  <c:v>10285.574957866917</c:v>
                </c:pt>
                <c:pt idx="219" formatCode="General">
                  <c:v>11852.689743465389</c:v>
                </c:pt>
                <c:pt idx="220" formatCode="General">
                  <c:v>9608.1387118859366</c:v>
                </c:pt>
                <c:pt idx="221" formatCode="General">
                  <c:v>9866.2613145339546</c:v>
                </c:pt>
                <c:pt idx="222" formatCode="General">
                  <c:v>9136.3778513230227</c:v>
                </c:pt>
                <c:pt idx="223" formatCode="General">
                  <c:v>13440.587842645922</c:v>
                </c:pt>
                <c:pt idx="224" formatCode="General">
                  <c:v>10703.147856449688</c:v>
                </c:pt>
                <c:pt idx="225" formatCode="General">
                  <c:v>6155.0617357778701</c:v>
                </c:pt>
                <c:pt idx="226" formatCode="General">
                  <c:v>10077.570401856803</c:v>
                </c:pt>
                <c:pt idx="227" formatCode="General">
                  <c:v>14518.319434317818</c:v>
                </c:pt>
                <c:pt idx="228" formatCode="General">
                  <c:v>9485.3791864411487</c:v>
                </c:pt>
                <c:pt idx="229" formatCode="General">
                  <c:v>10589.023399991947</c:v>
                </c:pt>
                <c:pt idx="230" formatCode="General">
                  <c:v>10095.535945820056</c:v>
                </c:pt>
                <c:pt idx="231" formatCode="General">
                  <c:v>8719.2869160485116</c:v>
                </c:pt>
                <c:pt idx="232" formatCode="General">
                  <c:v>11559.151516937996</c:v>
                </c:pt>
                <c:pt idx="233" formatCode="General">
                  <c:v>12802.097037859512</c:v>
                </c:pt>
                <c:pt idx="234" formatCode="General">
                  <c:v>10464.148356860134</c:v>
                </c:pt>
                <c:pt idx="235" formatCode="General">
                  <c:v>9343.3710928954661</c:v>
                </c:pt>
                <c:pt idx="236" formatCode="General">
                  <c:v>9224.3922344789989</c:v>
                </c:pt>
                <c:pt idx="237" formatCode="General">
                  <c:v>10993.298148652666</c:v>
                </c:pt>
                <c:pt idx="238" formatCode="General">
                  <c:v>12514.491368540648</c:v>
                </c:pt>
                <c:pt idx="239" formatCode="General">
                  <c:v>8867.7683086472807</c:v>
                </c:pt>
                <c:pt idx="240" formatCode="General">
                  <c:v>9752.7636946256243</c:v>
                </c:pt>
                <c:pt idx="241" formatCode="General">
                  <c:v>13348.149350916408</c:v>
                </c:pt>
                <c:pt idx="242" formatCode="General">
                  <c:v>10104.011057815862</c:v>
                </c:pt>
                <c:pt idx="243" formatCode="General">
                  <c:v>12276.956057204694</c:v>
                </c:pt>
                <c:pt idx="244" formatCode="General">
                  <c:v>13262.55588425321</c:v>
                </c:pt>
                <c:pt idx="245" formatCode="General">
                  <c:v>11753.293020554001</c:v>
                </c:pt>
                <c:pt idx="246" formatCode="General">
                  <c:v>7015.651455827252</c:v>
                </c:pt>
                <c:pt idx="247" formatCode="General">
                  <c:v>8387.8334900793743</c:v>
                </c:pt>
                <c:pt idx="248" formatCode="General">
                  <c:v>8729.7111706874912</c:v>
                </c:pt>
                <c:pt idx="249" formatCode="General">
                  <c:v>12965.543609464923</c:v>
                </c:pt>
                <c:pt idx="250" formatCode="General">
                  <c:v>17692.168713567597</c:v>
                </c:pt>
                <c:pt idx="251" formatCode="General">
                  <c:v>18560.078629296688</c:v>
                </c:pt>
                <c:pt idx="252" formatCode="General">
                  <c:v>11303.307208778953</c:v>
                </c:pt>
                <c:pt idx="253" formatCode="General">
                  <c:v>12465.8975402715</c:v>
                </c:pt>
                <c:pt idx="254" formatCode="General">
                  <c:v>10076.980043354093</c:v>
                </c:pt>
                <c:pt idx="255" formatCode="General">
                  <c:v>12292.281106792983</c:v>
                </c:pt>
                <c:pt idx="256" formatCode="General">
                  <c:v>9458.6320502772924</c:v>
                </c:pt>
                <c:pt idx="257" formatCode="General">
                  <c:v>7910.4643006487277</c:v>
                </c:pt>
                <c:pt idx="258" formatCode="General">
                  <c:v>14068.06772603143</c:v>
                </c:pt>
                <c:pt idx="259" formatCode="General">
                  <c:v>7490.5218886390248</c:v>
                </c:pt>
                <c:pt idx="260" formatCode="General">
                  <c:v>13776.816919088082</c:v>
                </c:pt>
                <c:pt idx="261" formatCode="General">
                  <c:v>9181.0258551151583</c:v>
                </c:pt>
                <c:pt idx="262" formatCode="General">
                  <c:v>10731.470355849953</c:v>
                </c:pt>
                <c:pt idx="263" formatCode="General">
                  <c:v>19769.021756870956</c:v>
                </c:pt>
                <c:pt idx="264" formatCode="General">
                  <c:v>8125.1659464958884</c:v>
                </c:pt>
                <c:pt idx="265" formatCode="General">
                  <c:v>12494.879828793271</c:v>
                </c:pt>
                <c:pt idx="266" formatCode="General">
                  <c:v>10694.512718046763</c:v>
                </c:pt>
                <c:pt idx="267" formatCode="General">
                  <c:v>9817.5487133527749</c:v>
                </c:pt>
                <c:pt idx="268" formatCode="General">
                  <c:v>9933.5943013411779</c:v>
                </c:pt>
                <c:pt idx="269" formatCode="General">
                  <c:v>10392.917859000128</c:v>
                </c:pt>
                <c:pt idx="270" formatCode="General">
                  <c:v>9218.5445774066957</c:v>
                </c:pt>
                <c:pt idx="271" formatCode="General">
                  <c:v>7837.9089657641398</c:v>
                </c:pt>
                <c:pt idx="272" formatCode="General">
                  <c:v>8434.0309055972521</c:v>
                </c:pt>
                <c:pt idx="273" formatCode="General">
                  <c:v>17445.156850145915</c:v>
                </c:pt>
                <c:pt idx="274" formatCode="General">
                  <c:v>12942.309277125178</c:v>
                </c:pt>
                <c:pt idx="275" formatCode="General">
                  <c:v>8280.2383834721713</c:v>
                </c:pt>
                <c:pt idx="276" formatCode="General">
                  <c:v>9724.5685394428419</c:v>
                </c:pt>
                <c:pt idx="277" formatCode="General">
                  <c:v>13502.902420420818</c:v>
                </c:pt>
                <c:pt idx="278" formatCode="General">
                  <c:v>5798.8790788137867</c:v>
                </c:pt>
                <c:pt idx="279" formatCode="General">
                  <c:v>14874.476229826305</c:v>
                </c:pt>
                <c:pt idx="280" formatCode="General">
                  <c:v>16329.825589003649</c:v>
                </c:pt>
                <c:pt idx="281" formatCode="General">
                  <c:v>14216.482698695923</c:v>
                </c:pt>
                <c:pt idx="282" formatCode="General">
                  <c:v>5949.6256420729533</c:v>
                </c:pt>
                <c:pt idx="283" formatCode="General">
                  <c:v>13480.966574982413</c:v>
                </c:pt>
                <c:pt idx="284" formatCode="General">
                  <c:v>9771.2584536519062</c:v>
                </c:pt>
                <c:pt idx="285" formatCode="General">
                  <c:v>13981.990038536262</c:v>
                </c:pt>
                <c:pt idx="286" formatCode="General">
                  <c:v>14547.192630653895</c:v>
                </c:pt>
                <c:pt idx="287" formatCode="General">
                  <c:v>9633.6746288790182</c:v>
                </c:pt>
                <c:pt idx="288" formatCode="General">
                  <c:v>12285.035622571504</c:v>
                </c:pt>
                <c:pt idx="289" formatCode="General">
                  <c:v>8644.1791299070101</c:v>
                </c:pt>
                <c:pt idx="290" formatCode="General">
                  <c:v>11521.796388469018</c:v>
                </c:pt>
                <c:pt idx="291" formatCode="General">
                  <c:v>12511.607768597667</c:v>
                </c:pt>
                <c:pt idx="292" formatCode="General">
                  <c:v>11360.776382481759</c:v>
                </c:pt>
                <c:pt idx="293" formatCode="General">
                  <c:v>7276.6746290338879</c:v>
                </c:pt>
                <c:pt idx="294" formatCode="General">
                  <c:v>19816.000294406396</c:v>
                </c:pt>
                <c:pt idx="295" formatCode="General">
                  <c:v>7694.0666579454846</c:v>
                </c:pt>
                <c:pt idx="296" formatCode="General">
                  <c:v>9241.1496632913259</c:v>
                </c:pt>
                <c:pt idx="297" formatCode="General">
                  <c:v>6645.6466377853594</c:v>
                </c:pt>
                <c:pt idx="298" formatCode="General">
                  <c:v>17917.274885208149</c:v>
                </c:pt>
                <c:pt idx="299" formatCode="General">
                  <c:v>13847.931807322666</c:v>
                </c:pt>
                <c:pt idx="300" formatCode="General">
                  <c:v>10407.70464359926</c:v>
                </c:pt>
                <c:pt idx="301" formatCode="General">
                  <c:v>13367.081587727109</c:v>
                </c:pt>
                <c:pt idx="302" formatCode="General">
                  <c:v>6623.5198800038597</c:v>
                </c:pt>
                <c:pt idx="303" formatCode="General">
                  <c:v>14148.847232892473</c:v>
                </c:pt>
                <c:pt idx="304" formatCode="General">
                  <c:v>8656.2529751557922</c:v>
                </c:pt>
                <c:pt idx="305" formatCode="General">
                  <c:v>10896.291067710223</c:v>
                </c:pt>
                <c:pt idx="306" formatCode="General">
                  <c:v>9491.1187656231214</c:v>
                </c:pt>
                <c:pt idx="307" formatCode="General">
                  <c:v>12516.503603679397</c:v>
                </c:pt>
                <c:pt idx="308" formatCode="General">
                  <c:v>8938.6565373223748</c:v>
                </c:pt>
                <c:pt idx="309" formatCode="General">
                  <c:v>13634.929370840617</c:v>
                </c:pt>
                <c:pt idx="310" formatCode="General">
                  <c:v>9295.9598781747281</c:v>
                </c:pt>
                <c:pt idx="311" formatCode="General">
                  <c:v>7804.1274520722363</c:v>
                </c:pt>
                <c:pt idx="312" formatCode="General">
                  <c:v>9779.9847565341897</c:v>
                </c:pt>
                <c:pt idx="313" formatCode="General">
                  <c:v>12750.51702718868</c:v>
                </c:pt>
                <c:pt idx="314" formatCode="General">
                  <c:v>12708.351371507184</c:v>
                </c:pt>
                <c:pt idx="315" formatCode="General">
                  <c:v>18277.856131267126</c:v>
                </c:pt>
                <c:pt idx="316" formatCode="General">
                  <c:v>9932.5211109142911</c:v>
                </c:pt>
                <c:pt idx="317" formatCode="General">
                  <c:v>13098.666621952261</c:v>
                </c:pt>
                <c:pt idx="318" formatCode="General">
                  <c:v>12622.526096863963</c:v>
                </c:pt>
                <c:pt idx="319" formatCode="General">
                  <c:v>5236.5237054466597</c:v>
                </c:pt>
                <c:pt idx="320" formatCode="General">
                  <c:v>12973.121799275032</c:v>
                </c:pt>
                <c:pt idx="321" formatCode="General">
                  <c:v>14082.768507379353</c:v>
                </c:pt>
                <c:pt idx="322" formatCode="General">
                  <c:v>12072.825245748943</c:v>
                </c:pt>
                <c:pt idx="323" formatCode="General">
                  <c:v>8134.6222926340597</c:v>
                </c:pt>
                <c:pt idx="324" formatCode="General">
                  <c:v>12007.208742026951</c:v>
                </c:pt>
                <c:pt idx="325" formatCode="General">
                  <c:v>18441.96929171525</c:v>
                </c:pt>
                <c:pt idx="326" formatCode="General">
                  <c:v>11185.486611569828</c:v>
                </c:pt>
                <c:pt idx="327" formatCode="General">
                  <c:v>17235.36951331998</c:v>
                </c:pt>
                <c:pt idx="328" formatCode="General">
                  <c:v>12259.137792367794</c:v>
                </c:pt>
                <c:pt idx="329" formatCode="General">
                  <c:v>11756.204949154966</c:v>
                </c:pt>
                <c:pt idx="330" formatCode="General">
                  <c:v>8019.3648986145181</c:v>
                </c:pt>
                <c:pt idx="331" formatCode="General">
                  <c:v>11965.442602887326</c:v>
                </c:pt>
                <c:pt idx="332" formatCode="General">
                  <c:v>8219.961737938951</c:v>
                </c:pt>
                <c:pt idx="333" formatCode="General">
                  <c:v>10547.666266365086</c:v>
                </c:pt>
                <c:pt idx="334" formatCode="General">
                  <c:v>14786.270123094593</c:v>
                </c:pt>
                <c:pt idx="335" formatCode="General">
                  <c:v>18040.981614231303</c:v>
                </c:pt>
                <c:pt idx="336" formatCode="General">
                  <c:v>15267.583242514133</c:v>
                </c:pt>
                <c:pt idx="337" formatCode="General">
                  <c:v>12235.13025063868</c:v>
                </c:pt>
                <c:pt idx="338" formatCode="General">
                  <c:v>5884.8775440111822</c:v>
                </c:pt>
                <c:pt idx="339" formatCode="General">
                  <c:v>11510.992793550326</c:v>
                </c:pt>
                <c:pt idx="340" formatCode="General">
                  <c:v>6433.8801351682105</c:v>
                </c:pt>
                <c:pt idx="341" formatCode="General">
                  <c:v>14499.199032312803</c:v>
                </c:pt>
                <c:pt idx="342" formatCode="General">
                  <c:v>6977.1553738326329</c:v>
                </c:pt>
                <c:pt idx="343" formatCode="General">
                  <c:v>11402.68033227623</c:v>
                </c:pt>
                <c:pt idx="344" formatCode="General">
                  <c:v>28041.709897777975</c:v>
                </c:pt>
                <c:pt idx="345" formatCode="General">
                  <c:v>8979.9879812554991</c:v>
                </c:pt>
                <c:pt idx="346" formatCode="General">
                  <c:v>9752.332988225553</c:v>
                </c:pt>
                <c:pt idx="347" formatCode="General">
                  <c:v>10065.265870386247</c:v>
                </c:pt>
                <c:pt idx="348" formatCode="General">
                  <c:v>9539.1002328901832</c:v>
                </c:pt>
                <c:pt idx="349" formatCode="General">
                  <c:v>7385.4517913870859</c:v>
                </c:pt>
                <c:pt idx="350" formatCode="General">
                  <c:v>8194.5530027243112</c:v>
                </c:pt>
                <c:pt idx="351" formatCode="General">
                  <c:v>5364.6661670276753</c:v>
                </c:pt>
                <c:pt idx="352" formatCode="General">
                  <c:v>9572.2083060073201</c:v>
                </c:pt>
                <c:pt idx="353" formatCode="General">
                  <c:v>7445.6905575412511</c:v>
                </c:pt>
                <c:pt idx="354" formatCode="General">
                  <c:v>13466.712675380459</c:v>
                </c:pt>
                <c:pt idx="355" formatCode="General">
                  <c:v>11058.800141327485</c:v>
                </c:pt>
                <c:pt idx="356" formatCode="General">
                  <c:v>17251.206453707342</c:v>
                </c:pt>
                <c:pt idx="357" formatCode="General">
                  <c:v>11549.280392888184</c:v>
                </c:pt>
                <c:pt idx="358" formatCode="General">
                  <c:v>11449.262862421219</c:v>
                </c:pt>
                <c:pt idx="359" formatCode="General">
                  <c:v>8004.5930850046534</c:v>
                </c:pt>
                <c:pt idx="360" formatCode="General">
                  <c:v>11431.228081343208</c:v>
                </c:pt>
                <c:pt idx="361" formatCode="General">
                  <c:v>5960.0561480191918</c:v>
                </c:pt>
                <c:pt idx="362" formatCode="General">
                  <c:v>12559.318964961345</c:v>
                </c:pt>
                <c:pt idx="363" formatCode="General">
                  <c:v>12584.064855878689</c:v>
                </c:pt>
                <c:pt idx="364" formatCode="General">
                  <c:v>12107.413350920238</c:v>
                </c:pt>
                <c:pt idx="365" formatCode="General">
                  <c:v>11911.080509932062</c:v>
                </c:pt>
                <c:pt idx="366" formatCode="General">
                  <c:v>13894.439107116152</c:v>
                </c:pt>
                <c:pt idx="367" formatCode="General">
                  <c:v>10177.178329247654</c:v>
                </c:pt>
                <c:pt idx="368" formatCode="General">
                  <c:v>14859.277073870418</c:v>
                </c:pt>
                <c:pt idx="369" formatCode="General">
                  <c:v>10494.732992524965</c:v>
                </c:pt>
                <c:pt idx="370" formatCode="General">
                  <c:v>10903.52499056447</c:v>
                </c:pt>
                <c:pt idx="371" formatCode="General">
                  <c:v>13442.5339359227</c:v>
                </c:pt>
                <c:pt idx="372" formatCode="General">
                  <c:v>9467.1342178575087</c:v>
                </c:pt>
                <c:pt idx="373" formatCode="General">
                  <c:v>10767.332740752581</c:v>
                </c:pt>
                <c:pt idx="374" formatCode="General">
                  <c:v>7841.3858220248931</c:v>
                </c:pt>
                <c:pt idx="375" formatCode="General">
                  <c:v>17611.331492242527</c:v>
                </c:pt>
                <c:pt idx="376" formatCode="General">
                  <c:v>7285.6483807586683</c:v>
                </c:pt>
                <c:pt idx="377" formatCode="General">
                  <c:v>8324.222651571079</c:v>
                </c:pt>
                <c:pt idx="378" formatCode="General">
                  <c:v>10441.242364218837</c:v>
                </c:pt>
                <c:pt idx="379" formatCode="General">
                  <c:v>7297.6396856645988</c:v>
                </c:pt>
                <c:pt idx="380" formatCode="General">
                  <c:v>7690.8992238475639</c:v>
                </c:pt>
                <c:pt idx="381" formatCode="General">
                  <c:v>14306.805434304461</c:v>
                </c:pt>
                <c:pt idx="382" formatCode="General">
                  <c:v>10750.329722284428</c:v>
                </c:pt>
                <c:pt idx="383" formatCode="General">
                  <c:v>13539.101561635642</c:v>
                </c:pt>
                <c:pt idx="384" formatCode="General">
                  <c:v>9161.0975743631043</c:v>
                </c:pt>
                <c:pt idx="385" formatCode="General">
                  <c:v>11989.191411842097</c:v>
                </c:pt>
                <c:pt idx="386" formatCode="General">
                  <c:v>14919.452257214887</c:v>
                </c:pt>
                <c:pt idx="387" formatCode="General">
                  <c:v>10939.358190445213</c:v>
                </c:pt>
                <c:pt idx="388" formatCode="General">
                  <c:v>8051.0555424220474</c:v>
                </c:pt>
                <c:pt idx="389" formatCode="General">
                  <c:v>8599.5071683402111</c:v>
                </c:pt>
                <c:pt idx="390" formatCode="General">
                  <c:v>13977.485483576253</c:v>
                </c:pt>
                <c:pt idx="391" formatCode="General">
                  <c:v>13740.443937463378</c:v>
                </c:pt>
                <c:pt idx="392" formatCode="General">
                  <c:v>8297.7868559122289</c:v>
                </c:pt>
                <c:pt idx="393" formatCode="General">
                  <c:v>11925.453477641475</c:v>
                </c:pt>
                <c:pt idx="394" formatCode="General">
                  <c:v>9117.022175258584</c:v>
                </c:pt>
                <c:pt idx="395" formatCode="General">
                  <c:v>15135.421653376023</c:v>
                </c:pt>
                <c:pt idx="396" formatCode="General">
                  <c:v>11702.88356452351</c:v>
                </c:pt>
                <c:pt idx="397" formatCode="General">
                  <c:v>10709.512232758283</c:v>
                </c:pt>
                <c:pt idx="398" formatCode="General">
                  <c:v>11729.844026696834</c:v>
                </c:pt>
                <c:pt idx="399" formatCode="General">
                  <c:v>9049.6001122473808</c:v>
                </c:pt>
                <c:pt idx="400" formatCode="General">
                  <c:v>6171.4018339196864</c:v>
                </c:pt>
                <c:pt idx="401" formatCode="General">
                  <c:v>6289.0531443007421</c:v>
                </c:pt>
                <c:pt idx="402" formatCode="General">
                  <c:v>13249.066976858014</c:v>
                </c:pt>
                <c:pt idx="403" formatCode="General">
                  <c:v>8851.8978640642872</c:v>
                </c:pt>
                <c:pt idx="404" formatCode="General">
                  <c:v>3738.4266358015266</c:v>
                </c:pt>
                <c:pt idx="405" formatCode="General">
                  <c:v>7453.6173935646348</c:v>
                </c:pt>
                <c:pt idx="406" formatCode="General">
                  <c:v>10134.016112413741</c:v>
                </c:pt>
                <c:pt idx="407" formatCode="General">
                  <c:v>11815.930170425014</c:v>
                </c:pt>
                <c:pt idx="408" formatCode="General">
                  <c:v>10136.646943192276</c:v>
                </c:pt>
                <c:pt idx="409" formatCode="General">
                  <c:v>13191.192499761164</c:v>
                </c:pt>
                <c:pt idx="410" formatCode="General">
                  <c:v>5645.6728769734582</c:v>
                </c:pt>
                <c:pt idx="411" formatCode="General">
                  <c:v>11335.862598126259</c:v>
                </c:pt>
                <c:pt idx="412" formatCode="General">
                  <c:v>13065.322367312432</c:v>
                </c:pt>
                <c:pt idx="413" formatCode="General">
                  <c:v>5347.7944053569045</c:v>
                </c:pt>
                <c:pt idx="414" formatCode="General">
                  <c:v>9532.9864648239145</c:v>
                </c:pt>
                <c:pt idx="415" formatCode="General">
                  <c:v>16692.301603767839</c:v>
                </c:pt>
                <c:pt idx="416" formatCode="General">
                  <c:v>16283.316501568679</c:v>
                </c:pt>
                <c:pt idx="417" formatCode="General">
                  <c:v>11441.893947196299</c:v>
                </c:pt>
                <c:pt idx="418" formatCode="General">
                  <c:v>7696.9211061306778</c:v>
                </c:pt>
                <c:pt idx="419" formatCode="General">
                  <c:v>10186.493805141708</c:v>
                </c:pt>
                <c:pt idx="420" formatCode="General">
                  <c:v>14251.609495042178</c:v>
                </c:pt>
                <c:pt idx="421" formatCode="General">
                  <c:v>6957.8620031829632</c:v>
                </c:pt>
                <c:pt idx="422" formatCode="General">
                  <c:v>11256.594466187278</c:v>
                </c:pt>
                <c:pt idx="423" formatCode="General">
                  <c:v>8295.0030110211119</c:v>
                </c:pt>
                <c:pt idx="424" formatCode="General">
                  <c:v>9713.9521293462039</c:v>
                </c:pt>
                <c:pt idx="425" formatCode="General">
                  <c:v>10178.913847298827</c:v>
                </c:pt>
                <c:pt idx="426" formatCode="General">
                  <c:v>10850.436598676122</c:v>
                </c:pt>
                <c:pt idx="427" formatCode="General">
                  <c:v>10131.28997165092</c:v>
                </c:pt>
                <c:pt idx="428" formatCode="General">
                  <c:v>11509.707303596801</c:v>
                </c:pt>
                <c:pt idx="429" formatCode="General">
                  <c:v>11290.417698639118</c:v>
                </c:pt>
                <c:pt idx="430" formatCode="General">
                  <c:v>16465.668827176774</c:v>
                </c:pt>
                <c:pt idx="431" formatCode="General">
                  <c:v>10501.305579818922</c:v>
                </c:pt>
                <c:pt idx="432" formatCode="General">
                  <c:v>14041.614806410809</c:v>
                </c:pt>
                <c:pt idx="433" formatCode="General">
                  <c:v>12355.300855632599</c:v>
                </c:pt>
                <c:pt idx="434" formatCode="General">
                  <c:v>13229.67813197306</c:v>
                </c:pt>
                <c:pt idx="435" formatCode="General">
                  <c:v>12743.374329829483</c:v>
                </c:pt>
                <c:pt idx="436" formatCode="General">
                  <c:v>8382.3670807739691</c:v>
                </c:pt>
                <c:pt idx="437" formatCode="General">
                  <c:v>8639.4257923456807</c:v>
                </c:pt>
                <c:pt idx="438" formatCode="General">
                  <c:v>10484.999841167037</c:v>
                </c:pt>
                <c:pt idx="439" formatCode="General">
                  <c:v>15299.002646780396</c:v>
                </c:pt>
                <c:pt idx="440" formatCode="General">
                  <c:v>6835.9765312832169</c:v>
                </c:pt>
                <c:pt idx="441" formatCode="General">
                  <c:v>17104.507206422961</c:v>
                </c:pt>
                <c:pt idx="442" formatCode="General">
                  <c:v>13941.530134711786</c:v>
                </c:pt>
                <c:pt idx="443" formatCode="General">
                  <c:v>7380.3265932070517</c:v>
                </c:pt>
                <c:pt idx="444" formatCode="General">
                  <c:v>21668.053788149169</c:v>
                </c:pt>
                <c:pt idx="445" formatCode="General">
                  <c:v>14435.654433727859</c:v>
                </c:pt>
                <c:pt idx="446" formatCode="General">
                  <c:v>8209.2014178450554</c:v>
                </c:pt>
                <c:pt idx="447" formatCode="General">
                  <c:v>10291.609479072617</c:v>
                </c:pt>
                <c:pt idx="448" formatCode="General">
                  <c:v>10105.940807055455</c:v>
                </c:pt>
                <c:pt idx="449" formatCode="General">
                  <c:v>14283.250611171328</c:v>
                </c:pt>
                <c:pt idx="450" formatCode="General">
                  <c:v>11514.800247303556</c:v>
                </c:pt>
                <c:pt idx="451" formatCode="General">
                  <c:v>11486.970751333081</c:v>
                </c:pt>
                <c:pt idx="452" formatCode="General">
                  <c:v>21028.655939139782</c:v>
                </c:pt>
                <c:pt idx="453" formatCode="General">
                  <c:v>15472.253915437541</c:v>
                </c:pt>
                <c:pt idx="454" formatCode="General">
                  <c:v>10769.687973445667</c:v>
                </c:pt>
                <c:pt idx="455" formatCode="General">
                  <c:v>10785.679291474222</c:v>
                </c:pt>
                <c:pt idx="456" formatCode="General">
                  <c:v>12321.60886366352</c:v>
                </c:pt>
                <c:pt idx="457" formatCode="General">
                  <c:v>8969.8414212667813</c:v>
                </c:pt>
                <c:pt idx="458" formatCode="General">
                  <c:v>9658.7602124906171</c:v>
                </c:pt>
                <c:pt idx="459" formatCode="General">
                  <c:v>19565.090238025085</c:v>
                </c:pt>
                <c:pt idx="460" formatCode="General">
                  <c:v>9960.8323126107243</c:v>
                </c:pt>
                <c:pt idx="461" formatCode="General">
                  <c:v>15349.298043429273</c:v>
                </c:pt>
                <c:pt idx="462" formatCode="General">
                  <c:v>9146.6972463287184</c:v>
                </c:pt>
                <c:pt idx="463" formatCode="General">
                  <c:v>10240.137585654225</c:v>
                </c:pt>
                <c:pt idx="464" formatCode="General">
                  <c:v>8238.841316388105</c:v>
                </c:pt>
                <c:pt idx="465" formatCode="General">
                  <c:v>6965.8489508399161</c:v>
                </c:pt>
                <c:pt idx="466" formatCode="General">
                  <c:v>10475.965354042679</c:v>
                </c:pt>
                <c:pt idx="467" formatCode="General">
                  <c:v>15228.967903023435</c:v>
                </c:pt>
                <c:pt idx="468" formatCode="General">
                  <c:v>15771.332266036499</c:v>
                </c:pt>
                <c:pt idx="469" formatCode="General">
                  <c:v>11880.080993971385</c:v>
                </c:pt>
                <c:pt idx="470" formatCode="General">
                  <c:v>11671.560594388318</c:v>
                </c:pt>
                <c:pt idx="471" formatCode="General">
                  <c:v>14741.235592080664</c:v>
                </c:pt>
                <c:pt idx="472" formatCode="General">
                  <c:v>11527.61981209527</c:v>
                </c:pt>
                <c:pt idx="473" formatCode="General">
                  <c:v>13094.671979498758</c:v>
                </c:pt>
                <c:pt idx="474" formatCode="General">
                  <c:v>7833.7240297918997</c:v>
                </c:pt>
                <c:pt idx="475" formatCode="General">
                  <c:v>15947.824383302926</c:v>
                </c:pt>
                <c:pt idx="476" formatCode="General">
                  <c:v>7307.7443191656494</c:v>
                </c:pt>
                <c:pt idx="477" formatCode="General">
                  <c:v>11779.933350697411</c:v>
                </c:pt>
                <c:pt idx="478" formatCode="General">
                  <c:v>11410.794809896488</c:v>
                </c:pt>
                <c:pt idx="479" formatCode="General">
                  <c:v>11733.06209199765</c:v>
                </c:pt>
                <c:pt idx="480" formatCode="General">
                  <c:v>14108.361155887675</c:v>
                </c:pt>
                <c:pt idx="481" formatCode="General">
                  <c:v>9818.769352543206</c:v>
                </c:pt>
                <c:pt idx="482" formatCode="General">
                  <c:v>9738.3609417632306</c:v>
                </c:pt>
                <c:pt idx="483" formatCode="General">
                  <c:v>13775.358117054677</c:v>
                </c:pt>
                <c:pt idx="484" formatCode="General">
                  <c:v>10376.251649008762</c:v>
                </c:pt>
                <c:pt idx="485" formatCode="General">
                  <c:v>8305.1595395285367</c:v>
                </c:pt>
                <c:pt idx="486" formatCode="General">
                  <c:v>8169.3318261880213</c:v>
                </c:pt>
                <c:pt idx="487" formatCode="General">
                  <c:v>11924.118455254049</c:v>
                </c:pt>
                <c:pt idx="488" formatCode="General">
                  <c:v>7337.3471536292</c:v>
                </c:pt>
                <c:pt idx="489" formatCode="General">
                  <c:v>10636.345691197668</c:v>
                </c:pt>
                <c:pt idx="490" formatCode="General">
                  <c:v>6975.9639231437504</c:v>
                </c:pt>
                <c:pt idx="491" formatCode="General">
                  <c:v>7459.3009536837071</c:v>
                </c:pt>
                <c:pt idx="492" formatCode="General">
                  <c:v>12416.519389396766</c:v>
                </c:pt>
                <c:pt idx="493" formatCode="General">
                  <c:v>13518.285089610003</c:v>
                </c:pt>
                <c:pt idx="494" formatCode="General">
                  <c:v>12251.670250735096</c:v>
                </c:pt>
                <c:pt idx="495" formatCode="General">
                  <c:v>12488.570418526702</c:v>
                </c:pt>
                <c:pt idx="496" formatCode="General">
                  <c:v>10963.938510341241</c:v>
                </c:pt>
                <c:pt idx="497" formatCode="General">
                  <c:v>10259.753442341693</c:v>
                </c:pt>
                <c:pt idx="498" formatCode="General">
                  <c:v>9534.560937797376</c:v>
                </c:pt>
                <c:pt idx="499" formatCode="General">
                  <c:v>15147.645053806074</c:v>
                </c:pt>
                <c:pt idx="500" formatCode="General">
                  <c:v>12601.171916111361</c:v>
                </c:pt>
                <c:pt idx="501" formatCode="General">
                  <c:v>13208.287231086259</c:v>
                </c:pt>
                <c:pt idx="502" formatCode="General">
                  <c:v>10845.322180246345</c:v>
                </c:pt>
                <c:pt idx="503" formatCode="General">
                  <c:v>10706.85657748566</c:v>
                </c:pt>
                <c:pt idx="504" formatCode="General">
                  <c:v>11648.553148932326</c:v>
                </c:pt>
                <c:pt idx="505" formatCode="General">
                  <c:v>7188.0467144740978</c:v>
                </c:pt>
                <c:pt idx="506" formatCode="General">
                  <c:v>11721.562868828678</c:v>
                </c:pt>
                <c:pt idx="507" formatCode="General">
                  <c:v>12146.428270558557</c:v>
                </c:pt>
                <c:pt idx="508" formatCode="General">
                  <c:v>6472.9309055329704</c:v>
                </c:pt>
                <c:pt idx="509" formatCode="General">
                  <c:v>7858.2196490009737</c:v>
                </c:pt>
                <c:pt idx="510" formatCode="General">
                  <c:v>11096.687396039908</c:v>
                </c:pt>
                <c:pt idx="511" formatCode="General">
                  <c:v>12965.353935299294</c:v>
                </c:pt>
                <c:pt idx="512" formatCode="General">
                  <c:v>10571.313873998564</c:v>
                </c:pt>
                <c:pt idx="513" formatCode="General">
                  <c:v>8082.5946885833528</c:v>
                </c:pt>
                <c:pt idx="514" formatCode="General">
                  <c:v>11017.736874678556</c:v>
                </c:pt>
                <c:pt idx="515" formatCode="General">
                  <c:v>9695.9324173760251</c:v>
                </c:pt>
                <c:pt idx="516" formatCode="General">
                  <c:v>8717.8281658299766</c:v>
                </c:pt>
                <c:pt idx="517" formatCode="General">
                  <c:v>14159.925397318926</c:v>
                </c:pt>
                <c:pt idx="518" formatCode="General">
                  <c:v>9124.2780280270927</c:v>
                </c:pt>
                <c:pt idx="519" formatCode="General">
                  <c:v>12152.34409764245</c:v>
                </c:pt>
                <c:pt idx="520" formatCode="General">
                  <c:v>13287.856373359225</c:v>
                </c:pt>
                <c:pt idx="521" formatCode="General">
                  <c:v>9300.9981383577779</c:v>
                </c:pt>
                <c:pt idx="522" formatCode="General">
                  <c:v>8550.4960191322316</c:v>
                </c:pt>
                <c:pt idx="523" formatCode="General">
                  <c:v>20317.754965631837</c:v>
                </c:pt>
                <c:pt idx="524" formatCode="General">
                  <c:v>8152.1093655255245</c:v>
                </c:pt>
                <c:pt idx="525" formatCode="General">
                  <c:v>15453.083593419424</c:v>
                </c:pt>
                <c:pt idx="526" formatCode="General">
                  <c:v>6642.419585194888</c:v>
                </c:pt>
                <c:pt idx="527" formatCode="General">
                  <c:v>9258.2717609582542</c:v>
                </c:pt>
                <c:pt idx="528" formatCode="General">
                  <c:v>13167.909469079752</c:v>
                </c:pt>
                <c:pt idx="529" formatCode="General">
                  <c:v>13038.974931743267</c:v>
                </c:pt>
                <c:pt idx="530" formatCode="General">
                  <c:v>13155.340869153812</c:v>
                </c:pt>
                <c:pt idx="531" formatCode="General">
                  <c:v>10882.155484063407</c:v>
                </c:pt>
                <c:pt idx="532" formatCode="General">
                  <c:v>19420.057048114351</c:v>
                </c:pt>
                <c:pt idx="533" formatCode="General">
                  <c:v>11350.276093030914</c:v>
                </c:pt>
                <c:pt idx="534" formatCode="General">
                  <c:v>10227.806591688544</c:v>
                </c:pt>
                <c:pt idx="535" formatCode="General">
                  <c:v>18526.667805797188</c:v>
                </c:pt>
                <c:pt idx="536" formatCode="General">
                  <c:v>12015.62805175076</c:v>
                </c:pt>
                <c:pt idx="537" formatCode="General">
                  <c:v>14138.625934723688</c:v>
                </c:pt>
                <c:pt idx="538" formatCode="General">
                  <c:v>6486.2567184287163</c:v>
                </c:pt>
                <c:pt idx="539" formatCode="General">
                  <c:v>8064.3473730576043</c:v>
                </c:pt>
                <c:pt idx="540" formatCode="General">
                  <c:v>8015.5960325337201</c:v>
                </c:pt>
                <c:pt idx="541" formatCode="General">
                  <c:v>8783.5358221432271</c:v>
                </c:pt>
                <c:pt idx="542" formatCode="General">
                  <c:v>11189.60464959606</c:v>
                </c:pt>
                <c:pt idx="543" formatCode="General">
                  <c:v>11318.011099706619</c:v>
                </c:pt>
                <c:pt idx="544" formatCode="General">
                  <c:v>10484.962003449771</c:v>
                </c:pt>
                <c:pt idx="545" formatCode="General">
                  <c:v>9058.8460917880129</c:v>
                </c:pt>
                <c:pt idx="546" formatCode="General">
                  <c:v>9071.5024121290589</c:v>
                </c:pt>
                <c:pt idx="547" formatCode="General">
                  <c:v>8861.7856919313181</c:v>
                </c:pt>
                <c:pt idx="548" formatCode="General">
                  <c:v>13501.70235973196</c:v>
                </c:pt>
                <c:pt idx="549" formatCode="General">
                  <c:v>8227.7102485032447</c:v>
                </c:pt>
                <c:pt idx="550" formatCode="General">
                  <c:v>13314.117965591024</c:v>
                </c:pt>
                <c:pt idx="551" formatCode="General">
                  <c:v>6615.1105862352433</c:v>
                </c:pt>
                <c:pt idx="552" formatCode="General">
                  <c:v>9411.3443796031588</c:v>
                </c:pt>
                <c:pt idx="553" formatCode="General">
                  <c:v>13901.033923688392</c:v>
                </c:pt>
                <c:pt idx="554" formatCode="General">
                  <c:v>15468.249316004389</c:v>
                </c:pt>
                <c:pt idx="555" formatCode="General">
                  <c:v>9670.4889913723309</c:v>
                </c:pt>
                <c:pt idx="556" formatCode="General">
                  <c:v>12481.017433804001</c:v>
                </c:pt>
                <c:pt idx="557" formatCode="General">
                  <c:v>12322.206416044643</c:v>
                </c:pt>
                <c:pt idx="558" formatCode="General">
                  <c:v>13147.466029224444</c:v>
                </c:pt>
                <c:pt idx="559" formatCode="General">
                  <c:v>11099.780851986645</c:v>
                </c:pt>
                <c:pt idx="560" formatCode="General">
                  <c:v>10964.308926557769</c:v>
                </c:pt>
                <c:pt idx="561" formatCode="General">
                  <c:v>13052.530460133261</c:v>
                </c:pt>
                <c:pt idx="562" formatCode="General">
                  <c:v>13250.942440062505</c:v>
                </c:pt>
                <c:pt idx="563" formatCode="General">
                  <c:v>10443.282378870912</c:v>
                </c:pt>
                <c:pt idx="564" formatCode="General">
                  <c:v>11062.67271600716</c:v>
                </c:pt>
                <c:pt idx="565" formatCode="General">
                  <c:v>12102.492824425242</c:v>
                </c:pt>
                <c:pt idx="566" formatCode="General">
                  <c:v>8887.6652591426991</c:v>
                </c:pt>
                <c:pt idx="567" formatCode="General">
                  <c:v>9902.8599999751332</c:v>
                </c:pt>
                <c:pt idx="568" formatCode="General">
                  <c:v>13776.711692478992</c:v>
                </c:pt>
                <c:pt idx="569" formatCode="General">
                  <c:v>8273.5718188820083</c:v>
                </c:pt>
                <c:pt idx="570" formatCode="General">
                  <c:v>16309.480608217104</c:v>
                </c:pt>
                <c:pt idx="571" formatCode="General">
                  <c:v>10354.190692506259</c:v>
                </c:pt>
                <c:pt idx="572" formatCode="General">
                  <c:v>8162.9849262424068</c:v>
                </c:pt>
                <c:pt idx="573" formatCode="General">
                  <c:v>12206.377106348507</c:v>
                </c:pt>
                <c:pt idx="574" formatCode="General">
                  <c:v>9029.611181670929</c:v>
                </c:pt>
                <c:pt idx="575" formatCode="General">
                  <c:v>10223.454840493898</c:v>
                </c:pt>
                <c:pt idx="576" formatCode="General">
                  <c:v>7793.5954013012833</c:v>
                </c:pt>
                <c:pt idx="577" formatCode="General">
                  <c:v>17873.557316171045</c:v>
                </c:pt>
                <c:pt idx="578" formatCode="General">
                  <c:v>12967.463364575895</c:v>
                </c:pt>
                <c:pt idx="579" formatCode="General">
                  <c:v>12472.605482943542</c:v>
                </c:pt>
                <c:pt idx="580" formatCode="General">
                  <c:v>12279.402093292114</c:v>
                </c:pt>
                <c:pt idx="581" formatCode="General">
                  <c:v>12770.460711869568</c:v>
                </c:pt>
                <c:pt idx="582" formatCode="General">
                  <c:v>10431.991841341804</c:v>
                </c:pt>
                <c:pt idx="583" formatCode="General">
                  <c:v>12745.093293585918</c:v>
                </c:pt>
                <c:pt idx="584" formatCode="General">
                  <c:v>10047.894035073805</c:v>
                </c:pt>
                <c:pt idx="585" formatCode="General">
                  <c:v>12787.388701914011</c:v>
                </c:pt>
                <c:pt idx="586" formatCode="General">
                  <c:v>14334.189546362786</c:v>
                </c:pt>
                <c:pt idx="587" formatCode="General">
                  <c:v>14332.590684361363</c:v>
                </c:pt>
                <c:pt idx="588" formatCode="General">
                  <c:v>13501.970895136526</c:v>
                </c:pt>
                <c:pt idx="589" formatCode="General">
                  <c:v>9305.8578343043591</c:v>
                </c:pt>
                <c:pt idx="590" formatCode="General">
                  <c:v>7425.9674279902083</c:v>
                </c:pt>
                <c:pt idx="591" formatCode="General">
                  <c:v>11133.402332280291</c:v>
                </c:pt>
                <c:pt idx="592" formatCode="General">
                  <c:v>8782.2995476851593</c:v>
                </c:pt>
                <c:pt idx="593" formatCode="General">
                  <c:v>7592.6949214342822</c:v>
                </c:pt>
                <c:pt idx="594" formatCode="General">
                  <c:v>19029.566784577662</c:v>
                </c:pt>
                <c:pt idx="595" formatCode="General">
                  <c:v>9296.4070751389991</c:v>
                </c:pt>
                <c:pt idx="596" formatCode="General">
                  <c:v>8088.9489680205334</c:v>
                </c:pt>
                <c:pt idx="597" formatCode="General">
                  <c:v>9506.7857543597474</c:v>
                </c:pt>
                <c:pt idx="598" formatCode="General">
                  <c:v>7297.2320461192994</c:v>
                </c:pt>
                <c:pt idx="599" formatCode="General">
                  <c:v>14934.903060276341</c:v>
                </c:pt>
                <c:pt idx="600" formatCode="General">
                  <c:v>10362.975191171559</c:v>
                </c:pt>
                <c:pt idx="601" formatCode="General">
                  <c:v>13287.857852421932</c:v>
                </c:pt>
                <c:pt idx="602" formatCode="General">
                  <c:v>19749.738610944503</c:v>
                </c:pt>
                <c:pt idx="603" formatCode="General">
                  <c:v>4365.8141122038687</c:v>
                </c:pt>
                <c:pt idx="604" formatCode="General">
                  <c:v>9879.1263851509193</c:v>
                </c:pt>
                <c:pt idx="605" formatCode="General">
                  <c:v>20933.197355774711</c:v>
                </c:pt>
                <c:pt idx="606" formatCode="General">
                  <c:v>12962.55380356802</c:v>
                </c:pt>
                <c:pt idx="607" formatCode="General">
                  <c:v>9777.4381530842002</c:v>
                </c:pt>
                <c:pt idx="608" formatCode="General">
                  <c:v>15218.126214982729</c:v>
                </c:pt>
                <c:pt idx="609" formatCode="General">
                  <c:v>9153.094698838886</c:v>
                </c:pt>
                <c:pt idx="610" formatCode="General">
                  <c:v>11201.217774161267</c:v>
                </c:pt>
                <c:pt idx="611" formatCode="General">
                  <c:v>16644.294239819228</c:v>
                </c:pt>
                <c:pt idx="612" formatCode="General">
                  <c:v>11973.889367254909</c:v>
                </c:pt>
                <c:pt idx="613" formatCode="General">
                  <c:v>10980.125331517382</c:v>
                </c:pt>
                <c:pt idx="614" formatCode="General">
                  <c:v>13096.197683069224</c:v>
                </c:pt>
                <c:pt idx="615" formatCode="General">
                  <c:v>16514.965778870326</c:v>
                </c:pt>
                <c:pt idx="616" formatCode="General">
                  <c:v>7350.4589689793884</c:v>
                </c:pt>
                <c:pt idx="617" formatCode="General">
                  <c:v>9272.0852197777531</c:v>
                </c:pt>
                <c:pt idx="618" formatCode="General">
                  <c:v>6216.6098945314279</c:v>
                </c:pt>
                <c:pt idx="619" formatCode="General">
                  <c:v>11614.551817688071</c:v>
                </c:pt>
                <c:pt idx="620" formatCode="General">
                  <c:v>7833.0662079546055</c:v>
                </c:pt>
                <c:pt idx="621" formatCode="General">
                  <c:v>11147.648983033674</c:v>
                </c:pt>
                <c:pt idx="622" formatCode="General">
                  <c:v>11831.456143775551</c:v>
                </c:pt>
                <c:pt idx="623" formatCode="General">
                  <c:v>12531.0528887812</c:v>
                </c:pt>
                <c:pt idx="624" formatCode="General">
                  <c:v>14605.832413892635</c:v>
                </c:pt>
                <c:pt idx="625" formatCode="General">
                  <c:v>14013.675884953225</c:v>
                </c:pt>
                <c:pt idx="626" formatCode="General">
                  <c:v>11281.199589714583</c:v>
                </c:pt>
                <c:pt idx="627" formatCode="General">
                  <c:v>12638.614159294006</c:v>
                </c:pt>
                <c:pt idx="628" formatCode="General">
                  <c:v>5545.0213578417915</c:v>
                </c:pt>
                <c:pt idx="629" formatCode="General">
                  <c:v>10824.013507573443</c:v>
                </c:pt>
                <c:pt idx="630" formatCode="General">
                  <c:v>12890.248649666133</c:v>
                </c:pt>
                <c:pt idx="631" formatCode="General">
                  <c:v>10912.581269906606</c:v>
                </c:pt>
                <c:pt idx="632" formatCode="General">
                  <c:v>7406.5934439868961</c:v>
                </c:pt>
                <c:pt idx="633" formatCode="General">
                  <c:v>8414.464419955395</c:v>
                </c:pt>
                <c:pt idx="634" formatCode="General">
                  <c:v>9449.4554184485933</c:v>
                </c:pt>
                <c:pt idx="635" formatCode="General">
                  <c:v>14293.268368765766</c:v>
                </c:pt>
                <c:pt idx="636" formatCode="General">
                  <c:v>18715.744106231243</c:v>
                </c:pt>
                <c:pt idx="637" formatCode="General">
                  <c:v>12796.272246260631</c:v>
                </c:pt>
                <c:pt idx="638" formatCode="General">
                  <c:v>7599.3028889331763</c:v>
                </c:pt>
                <c:pt idx="639" formatCode="General">
                  <c:v>6156.5125826904714</c:v>
                </c:pt>
                <c:pt idx="640" formatCode="General">
                  <c:v>13398.600849524235</c:v>
                </c:pt>
                <c:pt idx="641" formatCode="General">
                  <c:v>10126.455457907221</c:v>
                </c:pt>
                <c:pt idx="642" formatCode="General">
                  <c:v>11147.670589113253</c:v>
                </c:pt>
                <c:pt idx="643" formatCode="General">
                  <c:v>11595.416335083617</c:v>
                </c:pt>
                <c:pt idx="644" formatCode="General">
                  <c:v>15820.04084127569</c:v>
                </c:pt>
                <c:pt idx="645" formatCode="General">
                  <c:v>11801.780181020973</c:v>
                </c:pt>
                <c:pt idx="646" formatCode="General">
                  <c:v>7991.8764988224866</c:v>
                </c:pt>
                <c:pt idx="647" formatCode="General">
                  <c:v>12208.365164704403</c:v>
                </c:pt>
                <c:pt idx="648" formatCode="General">
                  <c:v>8307.4612045832037</c:v>
                </c:pt>
                <c:pt idx="649" formatCode="General">
                  <c:v>15776.812324720484</c:v>
                </c:pt>
                <c:pt idx="650" formatCode="General">
                  <c:v>15234.742806859516</c:v>
                </c:pt>
                <c:pt idx="651" formatCode="General">
                  <c:v>14910.904282215726</c:v>
                </c:pt>
                <c:pt idx="652" formatCode="General">
                  <c:v>5708.2409463321746</c:v>
                </c:pt>
                <c:pt idx="653" formatCode="General">
                  <c:v>14372.660609596665</c:v>
                </c:pt>
                <c:pt idx="654" formatCode="General">
                  <c:v>11606.803612292451</c:v>
                </c:pt>
                <c:pt idx="655" formatCode="General">
                  <c:v>6659.3703580783767</c:v>
                </c:pt>
                <c:pt idx="656" formatCode="General">
                  <c:v>9339.0586434182987</c:v>
                </c:pt>
                <c:pt idx="657" formatCode="General">
                  <c:v>13461.189395875535</c:v>
                </c:pt>
                <c:pt idx="658" formatCode="General">
                  <c:v>5749.0065292215095</c:v>
                </c:pt>
                <c:pt idx="659" formatCode="General">
                  <c:v>9365.347067493376</c:v>
                </c:pt>
                <c:pt idx="660" formatCode="General">
                  <c:v>22321.638329248141</c:v>
                </c:pt>
                <c:pt idx="661" formatCode="General">
                  <c:v>10906.569657779146</c:v>
                </c:pt>
                <c:pt idx="662" formatCode="General">
                  <c:v>7556.3249811340756</c:v>
                </c:pt>
                <c:pt idx="663" formatCode="General">
                  <c:v>9860.3125854289301</c:v>
                </c:pt>
                <c:pt idx="664" formatCode="General">
                  <c:v>17288.691740568946</c:v>
                </c:pt>
                <c:pt idx="665" formatCode="General">
                  <c:v>10940.112371174941</c:v>
                </c:pt>
                <c:pt idx="666" formatCode="General">
                  <c:v>12361.840605873022</c:v>
                </c:pt>
                <c:pt idx="667" formatCode="General">
                  <c:v>11286.99464914606</c:v>
                </c:pt>
                <c:pt idx="668" formatCode="General">
                  <c:v>13031.161615037337</c:v>
                </c:pt>
                <c:pt idx="669" formatCode="General">
                  <c:v>10609.511710521676</c:v>
                </c:pt>
                <c:pt idx="670" formatCode="General">
                  <c:v>8484.1535965910789</c:v>
                </c:pt>
                <c:pt idx="671" formatCode="General">
                  <c:v>9737.7459761269056</c:v>
                </c:pt>
                <c:pt idx="672" formatCode="General">
                  <c:v>12448.215751990881</c:v>
                </c:pt>
                <c:pt idx="673" formatCode="General">
                  <c:v>12053.178613852098</c:v>
                </c:pt>
                <c:pt idx="674" formatCode="General">
                  <c:v>11791.235035205611</c:v>
                </c:pt>
                <c:pt idx="675" formatCode="General">
                  <c:v>8720.3038592214216</c:v>
                </c:pt>
                <c:pt idx="676" formatCode="General">
                  <c:v>8610.878728225387</c:v>
                </c:pt>
                <c:pt idx="677" formatCode="General">
                  <c:v>11974.102633571605</c:v>
                </c:pt>
                <c:pt idx="678" formatCode="General">
                  <c:v>11674.961010598023</c:v>
                </c:pt>
                <c:pt idx="679" formatCode="General">
                  <c:v>9682.1986720122131</c:v>
                </c:pt>
                <c:pt idx="680" formatCode="General">
                  <c:v>8348.8688325989351</c:v>
                </c:pt>
                <c:pt idx="681" formatCode="General">
                  <c:v>17703.299875147601</c:v>
                </c:pt>
                <c:pt idx="682" formatCode="General">
                  <c:v>8891.2603130732077</c:v>
                </c:pt>
                <c:pt idx="683" formatCode="General">
                  <c:v>7998.4062886471802</c:v>
                </c:pt>
                <c:pt idx="684" formatCode="General">
                  <c:v>10013.478317637999</c:v>
                </c:pt>
                <c:pt idx="685" formatCode="General">
                  <c:v>16881.530979664058</c:v>
                </c:pt>
                <c:pt idx="686" formatCode="General">
                  <c:v>8134.7386509255784</c:v>
                </c:pt>
                <c:pt idx="687" formatCode="General">
                  <c:v>15997.552091305113</c:v>
                </c:pt>
                <c:pt idx="688" formatCode="General">
                  <c:v>10387.862519738963</c:v>
                </c:pt>
                <c:pt idx="689" formatCode="General">
                  <c:v>10945.152206570936</c:v>
                </c:pt>
                <c:pt idx="690" formatCode="General">
                  <c:v>9901.800509332068</c:v>
                </c:pt>
                <c:pt idx="691" formatCode="General">
                  <c:v>8895.2266460224309</c:v>
                </c:pt>
                <c:pt idx="692" formatCode="General">
                  <c:v>10524.928655836824</c:v>
                </c:pt>
                <c:pt idx="693" formatCode="General">
                  <c:v>8339.3415476462214</c:v>
                </c:pt>
                <c:pt idx="694" formatCode="General">
                  <c:v>17960.681868897085</c:v>
                </c:pt>
                <c:pt idx="695" formatCode="General">
                  <c:v>11063.346432180129</c:v>
                </c:pt>
                <c:pt idx="696" formatCode="General">
                  <c:v>17015.140319789745</c:v>
                </c:pt>
                <c:pt idx="697" formatCode="General">
                  <c:v>7808.7373215188181</c:v>
                </c:pt>
                <c:pt idx="698" formatCode="General">
                  <c:v>13461.655103513625</c:v>
                </c:pt>
                <c:pt idx="699" formatCode="General">
                  <c:v>12511.606796358301</c:v>
                </c:pt>
                <c:pt idx="700" formatCode="General">
                  <c:v>7575.8598215793791</c:v>
                </c:pt>
                <c:pt idx="701" formatCode="General">
                  <c:v>13203.142333559137</c:v>
                </c:pt>
                <c:pt idx="702" formatCode="General">
                  <c:v>10240.117750233776</c:v>
                </c:pt>
                <c:pt idx="703" formatCode="General">
                  <c:v>11694.466591901528</c:v>
                </c:pt>
                <c:pt idx="704" formatCode="General">
                  <c:v>10246.52650699114</c:v>
                </c:pt>
                <c:pt idx="705" formatCode="General">
                  <c:v>12742.736305531305</c:v>
                </c:pt>
                <c:pt idx="706" formatCode="General">
                  <c:v>9354.1376677785429</c:v>
                </c:pt>
                <c:pt idx="707" formatCode="General">
                  <c:v>10444.602956012863</c:v>
                </c:pt>
                <c:pt idx="708" formatCode="General">
                  <c:v>10893.360161936545</c:v>
                </c:pt>
                <c:pt idx="709" formatCode="General">
                  <c:v>9761.6585849465264</c:v>
                </c:pt>
                <c:pt idx="710" formatCode="General">
                  <c:v>12945.865520178208</c:v>
                </c:pt>
                <c:pt idx="711" formatCode="General">
                  <c:v>11146.700317609249</c:v>
                </c:pt>
                <c:pt idx="712" formatCode="General">
                  <c:v>7014.4200211649822</c:v>
                </c:pt>
                <c:pt idx="713" formatCode="General">
                  <c:v>11143.81949479899</c:v>
                </c:pt>
                <c:pt idx="714" formatCode="General">
                  <c:v>10703.791855394027</c:v>
                </c:pt>
                <c:pt idx="715" formatCode="General">
                  <c:v>13725.681877470381</c:v>
                </c:pt>
                <c:pt idx="716" formatCode="General">
                  <c:v>5551.7908672915964</c:v>
                </c:pt>
                <c:pt idx="717" formatCode="General">
                  <c:v>12632.056412204533</c:v>
                </c:pt>
                <c:pt idx="718" formatCode="General">
                  <c:v>7828.5037266737927</c:v>
                </c:pt>
                <c:pt idx="719" formatCode="General">
                  <c:v>14313.351542775159</c:v>
                </c:pt>
                <c:pt idx="720" formatCode="General">
                  <c:v>9068.5858746895065</c:v>
                </c:pt>
                <c:pt idx="721" formatCode="General">
                  <c:v>10879.112015220453</c:v>
                </c:pt>
                <c:pt idx="722" formatCode="General">
                  <c:v>10886.572914318782</c:v>
                </c:pt>
                <c:pt idx="723" formatCode="General">
                  <c:v>20397.066787877109</c:v>
                </c:pt>
                <c:pt idx="724" formatCode="General">
                  <c:v>8327.9631735503935</c:v>
                </c:pt>
                <c:pt idx="725" formatCode="General">
                  <c:v>6298.8940661394518</c:v>
                </c:pt>
                <c:pt idx="726" formatCode="General">
                  <c:v>9681.4663009124524</c:v>
                </c:pt>
                <c:pt idx="727" formatCode="General">
                  <c:v>8538.0435771761404</c:v>
                </c:pt>
                <c:pt idx="728" formatCode="General">
                  <c:v>9448.471478537349</c:v>
                </c:pt>
                <c:pt idx="729" formatCode="General">
                  <c:v>8650.1125177247632</c:v>
                </c:pt>
                <c:pt idx="730" formatCode="General">
                  <c:v>12624.707582502366</c:v>
                </c:pt>
                <c:pt idx="731" formatCode="General">
                  <c:v>13253.69271534759</c:v>
                </c:pt>
                <c:pt idx="732" formatCode="General">
                  <c:v>9785.092804687687</c:v>
                </c:pt>
                <c:pt idx="733" formatCode="General">
                  <c:v>11090.744129842305</c:v>
                </c:pt>
                <c:pt idx="734" formatCode="General">
                  <c:v>13437.578527295644</c:v>
                </c:pt>
                <c:pt idx="735" formatCode="General">
                  <c:v>6607.1040481877189</c:v>
                </c:pt>
                <c:pt idx="736" formatCode="General">
                  <c:v>10478.98547798923</c:v>
                </c:pt>
                <c:pt idx="737" formatCode="General">
                  <c:v>11630.464774382877</c:v>
                </c:pt>
                <c:pt idx="738" formatCode="General">
                  <c:v>12088.33569148405</c:v>
                </c:pt>
                <c:pt idx="739" formatCode="General">
                  <c:v>10498.096506315953</c:v>
                </c:pt>
                <c:pt idx="740" formatCode="General">
                  <c:v>8945.1327288227712</c:v>
                </c:pt>
                <c:pt idx="741" formatCode="General">
                  <c:v>10923.60489874825</c:v>
                </c:pt>
                <c:pt idx="742" formatCode="General">
                  <c:v>9026.1672940657299</c:v>
                </c:pt>
                <c:pt idx="743" formatCode="General">
                  <c:v>12014.916779365189</c:v>
                </c:pt>
                <c:pt idx="744" formatCode="General">
                  <c:v>11071.03611894106</c:v>
                </c:pt>
                <c:pt idx="745" formatCode="General">
                  <c:v>11961.842845698508</c:v>
                </c:pt>
                <c:pt idx="746" formatCode="General">
                  <c:v>6352.6201146147705</c:v>
                </c:pt>
                <c:pt idx="747" formatCode="General">
                  <c:v>10518.897769281843</c:v>
                </c:pt>
                <c:pt idx="748" formatCode="General">
                  <c:v>10254.202865876068</c:v>
                </c:pt>
                <c:pt idx="749" formatCode="General">
                  <c:v>10443.082028929633</c:v>
                </c:pt>
                <c:pt idx="750" formatCode="General">
                  <c:v>14329.93207373306</c:v>
                </c:pt>
                <c:pt idx="751" formatCode="General">
                  <c:v>10567.850727445573</c:v>
                </c:pt>
                <c:pt idx="752" formatCode="General">
                  <c:v>8428.3200102043775</c:v>
                </c:pt>
                <c:pt idx="753" formatCode="General">
                  <c:v>11296.852314034391</c:v>
                </c:pt>
                <c:pt idx="754" formatCode="General">
                  <c:v>6954.9626108163829</c:v>
                </c:pt>
                <c:pt idx="755" formatCode="General">
                  <c:v>6488.2427601461222</c:v>
                </c:pt>
                <c:pt idx="756" formatCode="General">
                  <c:v>9393.2555569427095</c:v>
                </c:pt>
                <c:pt idx="757" formatCode="General">
                  <c:v>12581.623250492332</c:v>
                </c:pt>
                <c:pt idx="758" formatCode="General">
                  <c:v>15624.312524859066</c:v>
                </c:pt>
                <c:pt idx="759" formatCode="General">
                  <c:v>11454.324230210923</c:v>
                </c:pt>
                <c:pt idx="760" formatCode="General">
                  <c:v>9369.3923780018686</c:v>
                </c:pt>
                <c:pt idx="761" formatCode="General">
                  <c:v>12777.720205484593</c:v>
                </c:pt>
                <c:pt idx="762" formatCode="General">
                  <c:v>10850.127908623823</c:v>
                </c:pt>
                <c:pt idx="763" formatCode="General">
                  <c:v>11520.871571382138</c:v>
                </c:pt>
                <c:pt idx="764" formatCode="General">
                  <c:v>10689.652565111881</c:v>
                </c:pt>
                <c:pt idx="765" formatCode="General">
                  <c:v>9039.7112784091842</c:v>
                </c:pt>
                <c:pt idx="766" formatCode="General">
                  <c:v>10846.224200423183</c:v>
                </c:pt>
                <c:pt idx="767" formatCode="General">
                  <c:v>8193.0494621426151</c:v>
                </c:pt>
                <c:pt idx="768" formatCode="General">
                  <c:v>8375.5458123584904</c:v>
                </c:pt>
                <c:pt idx="769" formatCode="General">
                  <c:v>9841.9474575062941</c:v>
                </c:pt>
                <c:pt idx="770" formatCode="General">
                  <c:v>9289.6299946723429</c:v>
                </c:pt>
                <c:pt idx="771" formatCode="General">
                  <c:v>10504.725694867149</c:v>
                </c:pt>
                <c:pt idx="772" formatCode="General">
                  <c:v>4120.3687426166016</c:v>
                </c:pt>
                <c:pt idx="773" formatCode="General">
                  <c:v>12035.390604411532</c:v>
                </c:pt>
                <c:pt idx="774" formatCode="General">
                  <c:v>8396.6057236851448</c:v>
                </c:pt>
                <c:pt idx="775" formatCode="General">
                  <c:v>12674.552865348767</c:v>
                </c:pt>
                <c:pt idx="776" formatCode="General">
                  <c:v>14307.426030582823</c:v>
                </c:pt>
                <c:pt idx="777" formatCode="General">
                  <c:v>11521.619294186081</c:v>
                </c:pt>
                <c:pt idx="778" formatCode="General">
                  <c:v>11082.558949895472</c:v>
                </c:pt>
                <c:pt idx="779" formatCode="General">
                  <c:v>11955.289557861832</c:v>
                </c:pt>
                <c:pt idx="780" formatCode="General">
                  <c:v>8533.5343093978554</c:v>
                </c:pt>
                <c:pt idx="781" formatCode="General">
                  <c:v>13116.327998253098</c:v>
                </c:pt>
                <c:pt idx="782" formatCode="General">
                  <c:v>9193.0712946613567</c:v>
                </c:pt>
                <c:pt idx="783" formatCode="General">
                  <c:v>10767.503980993626</c:v>
                </c:pt>
                <c:pt idx="784" formatCode="General">
                  <c:v>9362.4302716937309</c:v>
                </c:pt>
                <c:pt idx="785" formatCode="General">
                  <c:v>11846.965245013535</c:v>
                </c:pt>
                <c:pt idx="786" formatCode="General">
                  <c:v>9202.6819170067301</c:v>
                </c:pt>
                <c:pt idx="787" formatCode="General">
                  <c:v>8873.5079262322361</c:v>
                </c:pt>
                <c:pt idx="788" formatCode="General">
                  <c:v>11321.645461706397</c:v>
                </c:pt>
                <c:pt idx="789" formatCode="General">
                  <c:v>13585.666219369254</c:v>
                </c:pt>
                <c:pt idx="790" formatCode="General">
                  <c:v>7808.4039623191129</c:v>
                </c:pt>
                <c:pt idx="791" formatCode="General">
                  <c:v>13754.202287689441</c:v>
                </c:pt>
                <c:pt idx="792" formatCode="General">
                  <c:v>14276.496210012001</c:v>
                </c:pt>
                <c:pt idx="793" formatCode="General">
                  <c:v>8801.3426413037869</c:v>
                </c:pt>
                <c:pt idx="794" formatCode="General">
                  <c:v>12931.900363383487</c:v>
                </c:pt>
                <c:pt idx="795" formatCode="General">
                  <c:v>4959.9646689750225</c:v>
                </c:pt>
                <c:pt idx="796" formatCode="General">
                  <c:v>13752.305416576581</c:v>
                </c:pt>
                <c:pt idx="797" formatCode="General">
                  <c:v>12321.375879212817</c:v>
                </c:pt>
                <c:pt idx="798" formatCode="General">
                  <c:v>3379.9431905073834</c:v>
                </c:pt>
                <c:pt idx="799" formatCode="General">
                  <c:v>10717.357024985011</c:v>
                </c:pt>
                <c:pt idx="800" formatCode="General">
                  <c:v>10659.275882243715</c:v>
                </c:pt>
                <c:pt idx="801" formatCode="General">
                  <c:v>11137.802395903673</c:v>
                </c:pt>
                <c:pt idx="802" formatCode="General">
                  <c:v>13648.763273378579</c:v>
                </c:pt>
                <c:pt idx="803" formatCode="General">
                  <c:v>7102.0320939675858</c:v>
                </c:pt>
                <c:pt idx="804" formatCode="General">
                  <c:v>10871.726555270658</c:v>
                </c:pt>
                <c:pt idx="805" formatCode="General">
                  <c:v>9548.9215783051477</c:v>
                </c:pt>
                <c:pt idx="806" formatCode="General">
                  <c:v>13096.34393886408</c:v>
                </c:pt>
                <c:pt idx="807" formatCode="General">
                  <c:v>16400.431913072956</c:v>
                </c:pt>
                <c:pt idx="808" formatCode="General">
                  <c:v>9439.5248922907431</c:v>
                </c:pt>
                <c:pt idx="809" formatCode="General">
                  <c:v>9172.0514827835905</c:v>
                </c:pt>
                <c:pt idx="810" formatCode="General">
                  <c:v>9382.9539202370615</c:v>
                </c:pt>
                <c:pt idx="811" formatCode="General">
                  <c:v>12526.459877452146</c:v>
                </c:pt>
                <c:pt idx="812" formatCode="General">
                  <c:v>9570.8605653257109</c:v>
                </c:pt>
                <c:pt idx="813" formatCode="General">
                  <c:v>4593.7701249858292</c:v>
                </c:pt>
                <c:pt idx="814" formatCode="General">
                  <c:v>16052.771757738788</c:v>
                </c:pt>
                <c:pt idx="815" formatCode="General">
                  <c:v>11610.45437300244</c:v>
                </c:pt>
                <c:pt idx="816" formatCode="General">
                  <c:v>9322.4406258162344</c:v>
                </c:pt>
                <c:pt idx="817" formatCode="General">
                  <c:v>18708.654544540819</c:v>
                </c:pt>
                <c:pt idx="818" formatCode="General">
                  <c:v>9765.9418659950134</c:v>
                </c:pt>
                <c:pt idx="819" formatCode="General">
                  <c:v>6727.3603692231482</c:v>
                </c:pt>
                <c:pt idx="820" formatCode="General">
                  <c:v>15711.32422955055</c:v>
                </c:pt>
                <c:pt idx="821" formatCode="General">
                  <c:v>10796.087043879339</c:v>
                </c:pt>
                <c:pt idx="822" formatCode="General">
                  <c:v>9360.6503307078074</c:v>
                </c:pt>
                <c:pt idx="823" formatCode="General">
                  <c:v>5509.9459162315634</c:v>
                </c:pt>
                <c:pt idx="824" formatCode="General">
                  <c:v>20191.518344316439</c:v>
                </c:pt>
                <c:pt idx="825" formatCode="General">
                  <c:v>8874.0218779261213</c:v>
                </c:pt>
                <c:pt idx="826" formatCode="General">
                  <c:v>7743.0330399962186</c:v>
                </c:pt>
                <c:pt idx="827" formatCode="General">
                  <c:v>5957.6105169541952</c:v>
                </c:pt>
                <c:pt idx="828" formatCode="General">
                  <c:v>13141.10097164433</c:v>
                </c:pt>
                <c:pt idx="829" formatCode="General">
                  <c:v>8576.0396448401607</c:v>
                </c:pt>
                <c:pt idx="830" formatCode="General">
                  <c:v>12683.167251043851</c:v>
                </c:pt>
                <c:pt idx="831" formatCode="General">
                  <c:v>10672.033818365117</c:v>
                </c:pt>
                <c:pt idx="832" formatCode="General">
                  <c:v>15509.190201728155</c:v>
                </c:pt>
                <c:pt idx="833" formatCode="General">
                  <c:v>9320.905015696595</c:v>
                </c:pt>
                <c:pt idx="834" formatCode="General">
                  <c:v>9547.0916987182864</c:v>
                </c:pt>
                <c:pt idx="835" formatCode="General">
                  <c:v>9152.8237414471296</c:v>
                </c:pt>
                <c:pt idx="836" formatCode="General">
                  <c:v>15863.446418676314</c:v>
                </c:pt>
                <c:pt idx="837" formatCode="General">
                  <c:v>6765.9656775340118</c:v>
                </c:pt>
                <c:pt idx="838" formatCode="General">
                  <c:v>9573.8513115231835</c:v>
                </c:pt>
                <c:pt idx="839" formatCode="General">
                  <c:v>10291.574677286073</c:v>
                </c:pt>
                <c:pt idx="840" formatCode="General">
                  <c:v>12030.176630688802</c:v>
                </c:pt>
                <c:pt idx="841" formatCode="General">
                  <c:v>14953.855975847739</c:v>
                </c:pt>
                <c:pt idx="842" formatCode="General">
                  <c:v>11953.756239775932</c:v>
                </c:pt>
                <c:pt idx="843" formatCode="General">
                  <c:v>7051.2305670255282</c:v>
                </c:pt>
                <c:pt idx="844" formatCode="General">
                  <c:v>10262.649739905348</c:v>
                </c:pt>
                <c:pt idx="845" formatCode="General">
                  <c:v>10657.530024090216</c:v>
                </c:pt>
                <c:pt idx="846" formatCode="General">
                  <c:v>7551.9458011472598</c:v>
                </c:pt>
                <c:pt idx="847" formatCode="General">
                  <c:v>6702.8733665420914</c:v>
                </c:pt>
                <c:pt idx="848" formatCode="General">
                  <c:v>10584.490661247539</c:v>
                </c:pt>
                <c:pt idx="849" formatCode="General">
                  <c:v>8996.7486521544797</c:v>
                </c:pt>
                <c:pt idx="850" formatCode="General">
                  <c:v>5663.8224988138754</c:v>
                </c:pt>
                <c:pt idx="851" formatCode="General">
                  <c:v>9944.8403144078839</c:v>
                </c:pt>
                <c:pt idx="852" formatCode="General">
                  <c:v>9809.5425838975989</c:v>
                </c:pt>
                <c:pt idx="853" formatCode="General">
                  <c:v>5271.3245052288476</c:v>
                </c:pt>
                <c:pt idx="854" formatCode="General">
                  <c:v>19592.285714295082</c:v>
                </c:pt>
                <c:pt idx="855" formatCode="General">
                  <c:v>6920.1836339806687</c:v>
                </c:pt>
                <c:pt idx="856" formatCode="General">
                  <c:v>13768.290148291084</c:v>
                </c:pt>
                <c:pt idx="857" formatCode="General">
                  <c:v>10462.980560605192</c:v>
                </c:pt>
                <c:pt idx="858" formatCode="General">
                  <c:v>11416.522753351508</c:v>
                </c:pt>
                <c:pt idx="859" formatCode="General">
                  <c:v>12402.819395301542</c:v>
                </c:pt>
                <c:pt idx="860" formatCode="General">
                  <c:v>9673.9658132981331</c:v>
                </c:pt>
                <c:pt idx="861" formatCode="General">
                  <c:v>8643.5631695243083</c:v>
                </c:pt>
                <c:pt idx="862" formatCode="General">
                  <c:v>15585.629238962138</c:v>
                </c:pt>
                <c:pt idx="863" formatCode="General">
                  <c:v>11970.468683458826</c:v>
                </c:pt>
                <c:pt idx="864" formatCode="General">
                  <c:v>7938.4547104302164</c:v>
                </c:pt>
                <c:pt idx="865" formatCode="General">
                  <c:v>16456.159301941771</c:v>
                </c:pt>
                <c:pt idx="866" formatCode="General">
                  <c:v>10061.163754981575</c:v>
                </c:pt>
                <c:pt idx="867" formatCode="General">
                  <c:v>6530.0163718178937</c:v>
                </c:pt>
                <c:pt idx="868" formatCode="General">
                  <c:v>10388.414092280891</c:v>
                </c:pt>
                <c:pt idx="869" formatCode="General">
                  <c:v>14514.317860397068</c:v>
                </c:pt>
                <c:pt idx="870" formatCode="General">
                  <c:v>7142.1823017397091</c:v>
                </c:pt>
                <c:pt idx="871" formatCode="General">
                  <c:v>10707.587162131367</c:v>
                </c:pt>
                <c:pt idx="872" formatCode="General">
                  <c:v>9636.6744153086329</c:v>
                </c:pt>
                <c:pt idx="873" formatCode="General">
                  <c:v>14111.816300178925</c:v>
                </c:pt>
                <c:pt idx="874" formatCode="General">
                  <c:v>13840.884546374375</c:v>
                </c:pt>
                <c:pt idx="875" formatCode="General">
                  <c:v>8639.4550002381493</c:v>
                </c:pt>
                <c:pt idx="876" formatCode="General">
                  <c:v>12229.335972266712</c:v>
                </c:pt>
                <c:pt idx="877" formatCode="General">
                  <c:v>8785.1002542580009</c:v>
                </c:pt>
                <c:pt idx="878" formatCode="General">
                  <c:v>12088.010614577144</c:v>
                </c:pt>
                <c:pt idx="879" formatCode="General">
                  <c:v>6676.1301289705298</c:v>
                </c:pt>
                <c:pt idx="880" formatCode="General">
                  <c:v>11738.23556505094</c:v>
                </c:pt>
                <c:pt idx="881" formatCode="General">
                  <c:v>8904.4167489376487</c:v>
                </c:pt>
                <c:pt idx="882" formatCode="General">
                  <c:v>10850.737970345526</c:v>
                </c:pt>
                <c:pt idx="883" formatCode="General">
                  <c:v>5635.4115433453044</c:v>
                </c:pt>
                <c:pt idx="884" formatCode="General">
                  <c:v>12824.65980573782</c:v>
                </c:pt>
                <c:pt idx="885" formatCode="General">
                  <c:v>4047.3599510854547</c:v>
                </c:pt>
                <c:pt idx="886" formatCode="General">
                  <c:v>12239.663774729222</c:v>
                </c:pt>
                <c:pt idx="887" formatCode="General">
                  <c:v>10377.565537522696</c:v>
                </c:pt>
                <c:pt idx="888" formatCode="General">
                  <c:v>10770.456373777666</c:v>
                </c:pt>
                <c:pt idx="889" formatCode="General">
                  <c:v>7098.0822262021156</c:v>
                </c:pt>
                <c:pt idx="890" formatCode="General">
                  <c:v>9458.3846658495822</c:v>
                </c:pt>
                <c:pt idx="891" formatCode="General">
                  <c:v>9369.1064039430403</c:v>
                </c:pt>
                <c:pt idx="892" formatCode="General">
                  <c:v>14066.542406604642</c:v>
                </c:pt>
                <c:pt idx="893" formatCode="General">
                  <c:v>10222.755210817826</c:v>
                </c:pt>
                <c:pt idx="894" formatCode="General">
                  <c:v>13416.401691884101</c:v>
                </c:pt>
                <c:pt idx="895" formatCode="General">
                  <c:v>9218.566710784944</c:v>
                </c:pt>
                <c:pt idx="896" formatCode="General">
                  <c:v>9783.4612028840529</c:v>
                </c:pt>
                <c:pt idx="897" formatCode="General">
                  <c:v>18786.492991551488</c:v>
                </c:pt>
                <c:pt idx="898" formatCode="General">
                  <c:v>10657.484810235155</c:v>
                </c:pt>
                <c:pt idx="899" formatCode="General">
                  <c:v>6685.9466529122783</c:v>
                </c:pt>
                <c:pt idx="900" formatCode="General">
                  <c:v>9672.1943732532964</c:v>
                </c:pt>
                <c:pt idx="901" formatCode="General">
                  <c:v>15272.511334352623</c:v>
                </c:pt>
                <c:pt idx="902" formatCode="General">
                  <c:v>8485.7893302531575</c:v>
                </c:pt>
                <c:pt idx="903" formatCode="General">
                  <c:v>8192.1872687286213</c:v>
                </c:pt>
                <c:pt idx="904" formatCode="General">
                  <c:v>11462.658346160058</c:v>
                </c:pt>
                <c:pt idx="905" formatCode="General">
                  <c:v>14709.927649124829</c:v>
                </c:pt>
                <c:pt idx="906" formatCode="General">
                  <c:v>8937.5170804049139</c:v>
                </c:pt>
                <c:pt idx="907" formatCode="General">
                  <c:v>13569.973855081716</c:v>
                </c:pt>
                <c:pt idx="908" formatCode="General">
                  <c:v>7731.3137361963873</c:v>
                </c:pt>
                <c:pt idx="909" formatCode="General">
                  <c:v>12171.388439159491</c:v>
                </c:pt>
                <c:pt idx="910" formatCode="General">
                  <c:v>10082.47778868069</c:v>
                </c:pt>
                <c:pt idx="911" formatCode="General">
                  <c:v>10461.200655490835</c:v>
                </c:pt>
                <c:pt idx="912" formatCode="General">
                  <c:v>8148.5218127486205</c:v>
                </c:pt>
                <c:pt idx="913" formatCode="General">
                  <c:v>16905.205360420678</c:v>
                </c:pt>
                <c:pt idx="914" formatCode="General">
                  <c:v>9603.654540194726</c:v>
                </c:pt>
                <c:pt idx="915" formatCode="General">
                  <c:v>9173.4421942733243</c:v>
                </c:pt>
                <c:pt idx="916" formatCode="General">
                  <c:v>14451.866284139696</c:v>
                </c:pt>
                <c:pt idx="917" formatCode="General">
                  <c:v>8802.6438288419649</c:v>
                </c:pt>
                <c:pt idx="918" formatCode="General">
                  <c:v>14875.340669020594</c:v>
                </c:pt>
                <c:pt idx="919" formatCode="General">
                  <c:v>14620.390919765001</c:v>
                </c:pt>
                <c:pt idx="920" formatCode="General">
                  <c:v>6806.6740139028861</c:v>
                </c:pt>
                <c:pt idx="921" formatCode="General">
                  <c:v>10059.510607896464</c:v>
                </c:pt>
                <c:pt idx="922" formatCode="General">
                  <c:v>20907.135391428674</c:v>
                </c:pt>
                <c:pt idx="923" formatCode="General">
                  <c:v>2941.7282989883006</c:v>
                </c:pt>
                <c:pt idx="924" formatCode="General">
                  <c:v>6417.4071420840828</c:v>
                </c:pt>
                <c:pt idx="925" formatCode="General">
                  <c:v>9632.6042592024314</c:v>
                </c:pt>
                <c:pt idx="926" formatCode="General">
                  <c:v>8490.8979797742286</c:v>
                </c:pt>
                <c:pt idx="927" formatCode="General">
                  <c:v>2242.5848702342191</c:v>
                </c:pt>
                <c:pt idx="928" formatCode="General">
                  <c:v>15598.951327719684</c:v>
                </c:pt>
                <c:pt idx="929" formatCode="General">
                  <c:v>12929.26828477058</c:v>
                </c:pt>
                <c:pt idx="930" formatCode="General">
                  <c:v>12758.185220979616</c:v>
                </c:pt>
                <c:pt idx="931" formatCode="General">
                  <c:v>21481.005105026063</c:v>
                </c:pt>
                <c:pt idx="932" formatCode="General">
                  <c:v>9456.4557094483353</c:v>
                </c:pt>
                <c:pt idx="933" formatCode="General">
                  <c:v>18091.224480726407</c:v>
                </c:pt>
                <c:pt idx="934" formatCode="General">
                  <c:v>15017.401170566325</c:v>
                </c:pt>
                <c:pt idx="935" formatCode="General">
                  <c:v>16421.745682506084</c:v>
                </c:pt>
                <c:pt idx="936" formatCode="General">
                  <c:v>11890.351666519389</c:v>
                </c:pt>
                <c:pt idx="937" formatCode="General">
                  <c:v>16033.016347412333</c:v>
                </c:pt>
                <c:pt idx="938" formatCode="General">
                  <c:v>9428.1658132411867</c:v>
                </c:pt>
                <c:pt idx="939" formatCode="General">
                  <c:v>8914.1243666609917</c:v>
                </c:pt>
                <c:pt idx="940" formatCode="General">
                  <c:v>9300.8495222559832</c:v>
                </c:pt>
                <c:pt idx="941" formatCode="General">
                  <c:v>11667.942300759816</c:v>
                </c:pt>
                <c:pt idx="942" formatCode="General">
                  <c:v>9841.0875811187252</c:v>
                </c:pt>
                <c:pt idx="943" formatCode="General">
                  <c:v>9268.4374711600158</c:v>
                </c:pt>
                <c:pt idx="944" formatCode="General">
                  <c:v>10282.81866609795</c:v>
                </c:pt>
                <c:pt idx="945" formatCode="General">
                  <c:v>9419.488826196517</c:v>
                </c:pt>
                <c:pt idx="946" formatCode="General">
                  <c:v>9885.62330143283</c:v>
                </c:pt>
                <c:pt idx="947" formatCode="General">
                  <c:v>16078.74931297172</c:v>
                </c:pt>
                <c:pt idx="948" formatCode="General">
                  <c:v>8760.8434127827259</c:v>
                </c:pt>
                <c:pt idx="949" formatCode="General">
                  <c:v>10211.032145089312</c:v>
                </c:pt>
                <c:pt idx="950" formatCode="General">
                  <c:v>8383.2315181411304</c:v>
                </c:pt>
                <c:pt idx="951" formatCode="General">
                  <c:v>9244.045633485659</c:v>
                </c:pt>
                <c:pt idx="952" formatCode="General">
                  <c:v>9453.7052090617399</c:v>
                </c:pt>
                <c:pt idx="953" formatCode="General">
                  <c:v>11260.081274881482</c:v>
                </c:pt>
                <c:pt idx="954" formatCode="General">
                  <c:v>9075.1114928996594</c:v>
                </c:pt>
                <c:pt idx="955" formatCode="General">
                  <c:v>7753.9844088592035</c:v>
                </c:pt>
                <c:pt idx="956" formatCode="General">
                  <c:v>11308.038278474552</c:v>
                </c:pt>
                <c:pt idx="957" formatCode="General">
                  <c:v>4557.8633952466243</c:v>
                </c:pt>
                <c:pt idx="958" formatCode="General">
                  <c:v>24001.740589319837</c:v>
                </c:pt>
                <c:pt idx="959" formatCode="General">
                  <c:v>11284.115875911337</c:v>
                </c:pt>
                <c:pt idx="960" formatCode="General">
                  <c:v>16020.771140596062</c:v>
                </c:pt>
                <c:pt idx="961" formatCode="General">
                  <c:v>11616.667649771967</c:v>
                </c:pt>
                <c:pt idx="962" formatCode="General">
                  <c:v>15773.268833699347</c:v>
                </c:pt>
                <c:pt idx="963" formatCode="General">
                  <c:v>16347.038301719163</c:v>
                </c:pt>
                <c:pt idx="964" formatCode="General">
                  <c:v>11461.314323412054</c:v>
                </c:pt>
                <c:pt idx="965" formatCode="General">
                  <c:v>19402.336623219657</c:v>
                </c:pt>
                <c:pt idx="966" formatCode="General">
                  <c:v>9672.1437377214916</c:v>
                </c:pt>
                <c:pt idx="967" formatCode="General">
                  <c:v>7669.0312454505274</c:v>
                </c:pt>
                <c:pt idx="968" formatCode="General">
                  <c:v>14052.457899345021</c:v>
                </c:pt>
                <c:pt idx="969" formatCode="General">
                  <c:v>7927.3271748913321</c:v>
                </c:pt>
                <c:pt idx="970" formatCode="General">
                  <c:v>12971.433102390823</c:v>
                </c:pt>
                <c:pt idx="971" formatCode="General">
                  <c:v>10533.62286502946</c:v>
                </c:pt>
                <c:pt idx="972" formatCode="General">
                  <c:v>11195.578919938253</c:v>
                </c:pt>
                <c:pt idx="973" formatCode="General">
                  <c:v>9649.4409349455709</c:v>
                </c:pt>
                <c:pt idx="974" formatCode="General">
                  <c:v>11024.897139876426</c:v>
                </c:pt>
                <c:pt idx="975" formatCode="General">
                  <c:v>14420.986367468893</c:v>
                </c:pt>
                <c:pt idx="976" formatCode="General">
                  <c:v>5876.4282730076884</c:v>
                </c:pt>
                <c:pt idx="977" formatCode="General">
                  <c:v>8442.7511320773974</c:v>
                </c:pt>
                <c:pt idx="978" formatCode="General">
                  <c:v>10663.066378731379</c:v>
                </c:pt>
                <c:pt idx="979" formatCode="General">
                  <c:v>13617.292664194878</c:v>
                </c:pt>
                <c:pt idx="980" formatCode="General">
                  <c:v>8602.5657943741189</c:v>
                </c:pt>
                <c:pt idx="981" formatCode="General">
                  <c:v>13585.880036202054</c:v>
                </c:pt>
                <c:pt idx="982" formatCode="General">
                  <c:v>8600.9431089959253</c:v>
                </c:pt>
                <c:pt idx="983" formatCode="General">
                  <c:v>9700.3623107137955</c:v>
                </c:pt>
                <c:pt idx="984" formatCode="General">
                  <c:v>11578.357548375745</c:v>
                </c:pt>
                <c:pt idx="985" formatCode="General">
                  <c:v>13695.512210636029</c:v>
                </c:pt>
                <c:pt idx="986" formatCode="General">
                  <c:v>11881.914688219977</c:v>
                </c:pt>
                <c:pt idx="987" formatCode="General">
                  <c:v>9999.4773112438561</c:v>
                </c:pt>
                <c:pt idx="988" formatCode="General">
                  <c:v>15311.331702047039</c:v>
                </c:pt>
                <c:pt idx="989" formatCode="General">
                  <c:v>6745.8553348489877</c:v>
                </c:pt>
                <c:pt idx="990" formatCode="General">
                  <c:v>2839.8783747409852</c:v>
                </c:pt>
                <c:pt idx="991" formatCode="General">
                  <c:v>13771.869730754148</c:v>
                </c:pt>
                <c:pt idx="992" formatCode="General">
                  <c:v>15809.668983045536</c:v>
                </c:pt>
                <c:pt idx="993" formatCode="General">
                  <c:v>8283.8855175592635</c:v>
                </c:pt>
                <c:pt idx="994" formatCode="General">
                  <c:v>14293.05706710596</c:v>
                </c:pt>
                <c:pt idx="995" formatCode="General">
                  <c:v>7947.9804477715934</c:v>
                </c:pt>
                <c:pt idx="996" formatCode="General">
                  <c:v>11473.447965893654</c:v>
                </c:pt>
                <c:pt idx="997" formatCode="General">
                  <c:v>11692.545109828532</c:v>
                </c:pt>
                <c:pt idx="998" formatCode="General">
                  <c:v>13106.823679726749</c:v>
                </c:pt>
                <c:pt idx="999" formatCode="General">
                  <c:v>10391.339626977227</c:v>
                </c:pt>
                <c:pt idx="1000" formatCode="General">
                  <c:v>12962.030170800272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76-4B07-A5A1-52BA2DDE1C29}"/>
            </c:ext>
          </c:extLst>
        </c:ser>
        <c:ser>
          <c:idx val="2"/>
          <c:order val="2"/>
          <c:tx>
            <c:v>tor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Parameter!$K$125:$K$1125</c:f>
              <c:numCache>
                <c:formatCode>0.00</c:formatCode>
                <c:ptCount val="1001"/>
                <c:pt idx="0">
                  <c:v>0.70649757881061515</c:v>
                </c:pt>
                <c:pt idx="1">
                  <c:v>1.1192345868043263</c:v>
                </c:pt>
                <c:pt idx="2">
                  <c:v>0.23782071039592512</c:v>
                </c:pt>
                <c:pt idx="3">
                  <c:v>0.83588567515101386</c:v>
                </c:pt>
                <c:pt idx="4" formatCode="General">
                  <c:v>0.95099127346229761</c:v>
                </c:pt>
                <c:pt idx="5" formatCode="General">
                  <c:v>0.53623517165148749</c:v>
                </c:pt>
                <c:pt idx="6" formatCode="General">
                  <c:v>0.73797307966119441</c:v>
                </c:pt>
                <c:pt idx="7" formatCode="General">
                  <c:v>0.72585473278630108</c:v>
                </c:pt>
                <c:pt idx="8" formatCode="General">
                  <c:v>0.65720892839627743</c:v>
                </c:pt>
                <c:pt idx="9" formatCode="General">
                  <c:v>0.43725535716756436</c:v>
                </c:pt>
                <c:pt idx="10" formatCode="General">
                  <c:v>1.2206685008602709</c:v>
                </c:pt>
                <c:pt idx="11" formatCode="General">
                  <c:v>1.0901920265265781</c:v>
                </c:pt>
                <c:pt idx="12" formatCode="General">
                  <c:v>0.35201253053937342</c:v>
                </c:pt>
                <c:pt idx="13" formatCode="General">
                  <c:v>0.73117760184575586</c:v>
                </c:pt>
                <c:pt idx="14" formatCode="General">
                  <c:v>0.76381039366105585</c:v>
                </c:pt>
                <c:pt idx="15" formatCode="General">
                  <c:v>0.68916158168634201</c:v>
                </c:pt>
                <c:pt idx="16" formatCode="General">
                  <c:v>0.24395143098142613</c:v>
                </c:pt>
                <c:pt idx="17" formatCode="General">
                  <c:v>1.2829777644170721</c:v>
                </c:pt>
                <c:pt idx="18" formatCode="General">
                  <c:v>1.1674495264338873</c:v>
                </c:pt>
                <c:pt idx="19" formatCode="General">
                  <c:v>0.87457249892280831</c:v>
                </c:pt>
                <c:pt idx="20" formatCode="General">
                  <c:v>1.1369734359754355</c:v>
                </c:pt>
                <c:pt idx="21" formatCode="General">
                  <c:v>0.45719097909198592</c:v>
                </c:pt>
                <c:pt idx="22" formatCode="General">
                  <c:v>0.90689221927402408</c:v>
                </c:pt>
                <c:pt idx="23" formatCode="General">
                  <c:v>1.2348483717395937</c:v>
                </c:pt>
                <c:pt idx="24" formatCode="General">
                  <c:v>0.65747805771903867</c:v>
                </c:pt>
                <c:pt idx="25" formatCode="General">
                  <c:v>0.61640235278273581</c:v>
                </c:pt>
                <c:pt idx="26" formatCode="General">
                  <c:v>1.4737577227187311</c:v>
                </c:pt>
                <c:pt idx="27" formatCode="General">
                  <c:v>1.0029082587097042</c:v>
                </c:pt>
                <c:pt idx="28" formatCode="General">
                  <c:v>1.0400813825300621</c:v>
                </c:pt>
                <c:pt idx="29" formatCode="General">
                  <c:v>0.6336442581997983</c:v>
                </c:pt>
                <c:pt idx="30" formatCode="General">
                  <c:v>0.82656986799932219</c:v>
                </c:pt>
                <c:pt idx="31" formatCode="General">
                  <c:v>0.55199264768566814</c:v>
                </c:pt>
                <c:pt idx="32" formatCode="General">
                  <c:v>0.4762621311788513</c:v>
                </c:pt>
                <c:pt idx="33" formatCode="General">
                  <c:v>1.1353067714412335</c:v>
                </c:pt>
                <c:pt idx="34" formatCode="General">
                  <c:v>0.79001859234681715</c:v>
                </c:pt>
                <c:pt idx="35" formatCode="General">
                  <c:v>0.85211193178166011</c:v>
                </c:pt>
                <c:pt idx="36" formatCode="General">
                  <c:v>0.85408391785922522</c:v>
                </c:pt>
                <c:pt idx="37" formatCode="General">
                  <c:v>0.77530697361537093</c:v>
                </c:pt>
                <c:pt idx="38" formatCode="General">
                  <c:v>0.53702820758311054</c:v>
                </c:pt>
                <c:pt idx="39" formatCode="General">
                  <c:v>0.85691746059834006</c:v>
                </c:pt>
                <c:pt idx="40" formatCode="General">
                  <c:v>0.5912891341141373</c:v>
                </c:pt>
                <c:pt idx="41" formatCode="General">
                  <c:v>0.61437439167731245</c:v>
                </c:pt>
                <c:pt idx="42" formatCode="General">
                  <c:v>0.94980703549621537</c:v>
                </c:pt>
                <c:pt idx="43" formatCode="General">
                  <c:v>0.96340860669833961</c:v>
                </c:pt>
                <c:pt idx="44" formatCode="General">
                  <c:v>0.47233582805261198</c:v>
                </c:pt>
                <c:pt idx="45" formatCode="General">
                  <c:v>0.56484406686326682</c:v>
                </c:pt>
                <c:pt idx="46" formatCode="General">
                  <c:v>0.81106368315761646</c:v>
                </c:pt>
                <c:pt idx="47" formatCode="General">
                  <c:v>0.46538885772475791</c:v>
                </c:pt>
                <c:pt idx="48" formatCode="General">
                  <c:v>1.1007606074444394</c:v>
                </c:pt>
                <c:pt idx="49" formatCode="General">
                  <c:v>1.4125733763584667</c:v>
                </c:pt>
                <c:pt idx="50" formatCode="General">
                  <c:v>0.28970226068778349</c:v>
                </c:pt>
                <c:pt idx="51" formatCode="General">
                  <c:v>1.2545111052773354</c:v>
                </c:pt>
                <c:pt idx="52" formatCode="General">
                  <c:v>0.57332632228389779</c:v>
                </c:pt>
                <c:pt idx="53" formatCode="General">
                  <c:v>1.4766003406506432</c:v>
                </c:pt>
                <c:pt idx="54" formatCode="General">
                  <c:v>0.96319555730328965</c:v>
                </c:pt>
                <c:pt idx="55" formatCode="General">
                  <c:v>0.43804201244453034</c:v>
                </c:pt>
                <c:pt idx="56" formatCode="General">
                  <c:v>0.36796431527226736</c:v>
                </c:pt>
                <c:pt idx="57" formatCode="General">
                  <c:v>0.68587581140277498</c:v>
                </c:pt>
                <c:pt idx="58" formatCode="General">
                  <c:v>0.81565673558314589</c:v>
                </c:pt>
                <c:pt idx="59" formatCode="General">
                  <c:v>0.52839507634663574</c:v>
                </c:pt>
                <c:pt idx="60" formatCode="General">
                  <c:v>0.79943278310442645</c:v>
                </c:pt>
                <c:pt idx="61" formatCode="General">
                  <c:v>1.1209669815532664</c:v>
                </c:pt>
                <c:pt idx="62" formatCode="General">
                  <c:v>1.1488772951820052</c:v>
                </c:pt>
                <c:pt idx="63" formatCode="General">
                  <c:v>0.42367466126687525</c:v>
                </c:pt>
                <c:pt idx="64" formatCode="General">
                  <c:v>0.96567327994073437</c:v>
                </c:pt>
                <c:pt idx="65" formatCode="General">
                  <c:v>0.33782436326171661</c:v>
                </c:pt>
                <c:pt idx="66" formatCode="General">
                  <c:v>1.2457750313816072</c:v>
                </c:pt>
                <c:pt idx="67" formatCode="General">
                  <c:v>0.82547124726092969</c:v>
                </c:pt>
                <c:pt idx="68" formatCode="General">
                  <c:v>1.2302537232525852</c:v>
                </c:pt>
                <c:pt idx="69" formatCode="General">
                  <c:v>0.31570325719472114</c:v>
                </c:pt>
                <c:pt idx="70" formatCode="General">
                  <c:v>1.3671968917290234</c:v>
                </c:pt>
                <c:pt idx="71" formatCode="General">
                  <c:v>0.57597569031191331</c:v>
                </c:pt>
                <c:pt idx="72" formatCode="General">
                  <c:v>0.36714941359443354</c:v>
                </c:pt>
                <c:pt idx="73" formatCode="General">
                  <c:v>0.67566971958178912</c:v>
                </c:pt>
                <c:pt idx="74" formatCode="General">
                  <c:v>0.57593610420897901</c:v>
                </c:pt>
                <c:pt idx="75" formatCode="General">
                  <c:v>1.5395168562835928</c:v>
                </c:pt>
                <c:pt idx="76" formatCode="General">
                  <c:v>1.0572519434791856</c:v>
                </c:pt>
                <c:pt idx="77" formatCode="General">
                  <c:v>0.37443126197141741</c:v>
                </c:pt>
                <c:pt idx="78" formatCode="General">
                  <c:v>0.55447681016651607</c:v>
                </c:pt>
                <c:pt idx="79" formatCode="General">
                  <c:v>1.1403490048433955</c:v>
                </c:pt>
                <c:pt idx="80" formatCode="General">
                  <c:v>0.96896166390686411</c:v>
                </c:pt>
                <c:pt idx="81" formatCode="General">
                  <c:v>0.92581320001062928</c:v>
                </c:pt>
                <c:pt idx="82" formatCode="General">
                  <c:v>1.5517514980676932</c:v>
                </c:pt>
                <c:pt idx="83" formatCode="General">
                  <c:v>1.473033987260143</c:v>
                </c:pt>
                <c:pt idx="84" formatCode="General">
                  <c:v>1.3666283240344481</c:v>
                </c:pt>
                <c:pt idx="85" formatCode="General">
                  <c:v>1.4982299018770022</c:v>
                </c:pt>
                <c:pt idx="86" formatCode="General">
                  <c:v>0.65383771483158171</c:v>
                </c:pt>
                <c:pt idx="87" formatCode="General">
                  <c:v>0.54300786469672779</c:v>
                </c:pt>
                <c:pt idx="88" formatCode="General">
                  <c:v>0.34249234868951106</c:v>
                </c:pt>
                <c:pt idx="89" formatCode="General">
                  <c:v>0.5445667141589946</c:v>
                </c:pt>
                <c:pt idx="90" formatCode="General">
                  <c:v>1.8380490977190715</c:v>
                </c:pt>
                <c:pt idx="91" formatCode="General">
                  <c:v>0.55408916341367953</c:v>
                </c:pt>
                <c:pt idx="92" formatCode="General">
                  <c:v>0.13990583190705497</c:v>
                </c:pt>
                <c:pt idx="93" formatCode="General">
                  <c:v>0.23896908860602717</c:v>
                </c:pt>
                <c:pt idx="94" formatCode="General">
                  <c:v>1.221336687183064</c:v>
                </c:pt>
                <c:pt idx="95" formatCode="General">
                  <c:v>0.30936844772980698</c:v>
                </c:pt>
                <c:pt idx="96" formatCode="General">
                  <c:v>0.53198596101688267</c:v>
                </c:pt>
                <c:pt idx="97" formatCode="General">
                  <c:v>0.46848459524777653</c:v>
                </c:pt>
                <c:pt idx="98" formatCode="General">
                  <c:v>0.95616107717208942</c:v>
                </c:pt>
                <c:pt idx="99" formatCode="General">
                  <c:v>0.79124339154851775</c:v>
                </c:pt>
                <c:pt idx="100" formatCode="General">
                  <c:v>1.2571610051344599</c:v>
                </c:pt>
                <c:pt idx="101" formatCode="General">
                  <c:v>0.45020674982634346</c:v>
                </c:pt>
                <c:pt idx="102" formatCode="General">
                  <c:v>1.1951265441996961</c:v>
                </c:pt>
                <c:pt idx="103" formatCode="General">
                  <c:v>0.32389900170329922</c:v>
                </c:pt>
                <c:pt idx="104" formatCode="General">
                  <c:v>0.71467245211008801</c:v>
                </c:pt>
                <c:pt idx="105" formatCode="General">
                  <c:v>0.48814464517535638</c:v>
                </c:pt>
                <c:pt idx="106" formatCode="General">
                  <c:v>0.29221227329312482</c:v>
                </c:pt>
                <c:pt idx="107" formatCode="General">
                  <c:v>0.55829272705331723</c:v>
                </c:pt>
                <c:pt idx="108" formatCode="General">
                  <c:v>1.0852553684544106</c:v>
                </c:pt>
                <c:pt idx="109" formatCode="General">
                  <c:v>2.1864053551299749</c:v>
                </c:pt>
                <c:pt idx="110" formatCode="General">
                  <c:v>0.90175278053487162</c:v>
                </c:pt>
                <c:pt idx="111" formatCode="General">
                  <c:v>1.6876556479670612</c:v>
                </c:pt>
                <c:pt idx="112" formatCode="General">
                  <c:v>0.46937668221547812</c:v>
                </c:pt>
                <c:pt idx="113" formatCode="General">
                  <c:v>1.5330531877635274</c:v>
                </c:pt>
                <c:pt idx="114" formatCode="General">
                  <c:v>0.47632930987663824</c:v>
                </c:pt>
                <c:pt idx="115" formatCode="General">
                  <c:v>0.61545452225543285</c:v>
                </c:pt>
                <c:pt idx="116" formatCode="General">
                  <c:v>0.74117103435202891</c:v>
                </c:pt>
                <c:pt idx="117" formatCode="General">
                  <c:v>1.0670248364983137</c:v>
                </c:pt>
                <c:pt idx="118" formatCode="General">
                  <c:v>1.3654981886032314</c:v>
                </c:pt>
                <c:pt idx="119" formatCode="General">
                  <c:v>0.94807621796028596</c:v>
                </c:pt>
                <c:pt idx="120" formatCode="General">
                  <c:v>0.58460175666777658</c:v>
                </c:pt>
                <c:pt idx="121" formatCode="General">
                  <c:v>0.43777737273208728</c:v>
                </c:pt>
                <c:pt idx="122" formatCode="General">
                  <c:v>0.95087530384234231</c:v>
                </c:pt>
                <c:pt idx="123" formatCode="General">
                  <c:v>1.176902415786709</c:v>
                </c:pt>
                <c:pt idx="124" formatCode="General">
                  <c:v>0.76094691404096393</c:v>
                </c:pt>
                <c:pt idx="125" formatCode="General">
                  <c:v>1.1259830063585858</c:v>
                </c:pt>
                <c:pt idx="126" formatCode="General">
                  <c:v>0.71756689130734441</c:v>
                </c:pt>
                <c:pt idx="127" formatCode="General">
                  <c:v>0.53286381245507353</c:v>
                </c:pt>
                <c:pt idx="128" formatCode="General">
                  <c:v>0.14905584939809358</c:v>
                </c:pt>
                <c:pt idx="129" formatCode="General">
                  <c:v>0.80131415920509164</c:v>
                </c:pt>
                <c:pt idx="130" formatCode="General">
                  <c:v>0.87246889895555424</c:v>
                </c:pt>
                <c:pt idx="131" formatCode="General">
                  <c:v>1.3620854258868029</c:v>
                </c:pt>
                <c:pt idx="132" formatCode="General">
                  <c:v>1.0925745311652455</c:v>
                </c:pt>
                <c:pt idx="133" formatCode="General">
                  <c:v>0.75356579666198331</c:v>
                </c:pt>
                <c:pt idx="134" formatCode="General">
                  <c:v>1.2307216180129283</c:v>
                </c:pt>
                <c:pt idx="135" formatCode="General">
                  <c:v>0.31418441043734047</c:v>
                </c:pt>
                <c:pt idx="136" formatCode="General">
                  <c:v>0.25618578247844936</c:v>
                </c:pt>
                <c:pt idx="137" formatCode="General">
                  <c:v>0.95471690990616387</c:v>
                </c:pt>
                <c:pt idx="138" formatCode="General">
                  <c:v>0.34149416418597212</c:v>
                </c:pt>
                <c:pt idx="139" formatCode="General">
                  <c:v>0.65406033802422692</c:v>
                </c:pt>
                <c:pt idx="140" formatCode="General">
                  <c:v>0.53016573169794334</c:v>
                </c:pt>
                <c:pt idx="141" formatCode="General">
                  <c:v>0.8825978212318244</c:v>
                </c:pt>
                <c:pt idx="142" formatCode="General">
                  <c:v>1.3544709848184673</c:v>
                </c:pt>
                <c:pt idx="143" formatCode="General">
                  <c:v>1.748648464246823</c:v>
                </c:pt>
                <c:pt idx="144" formatCode="General">
                  <c:v>0.74387653300526102</c:v>
                </c:pt>
                <c:pt idx="145" formatCode="General">
                  <c:v>0.5583898541406549</c:v>
                </c:pt>
                <c:pt idx="146" formatCode="General">
                  <c:v>1.9832925090399127</c:v>
                </c:pt>
                <c:pt idx="147" formatCode="General">
                  <c:v>0.11245451954227992</c:v>
                </c:pt>
                <c:pt idx="148" formatCode="General">
                  <c:v>1.1549914177315377</c:v>
                </c:pt>
                <c:pt idx="149" formatCode="General">
                  <c:v>1.3510569124898424</c:v>
                </c:pt>
                <c:pt idx="150" formatCode="General">
                  <c:v>1.1264571650653403</c:v>
                </c:pt>
                <c:pt idx="151" formatCode="General">
                  <c:v>1.2004837339241343</c:v>
                </c:pt>
                <c:pt idx="152" formatCode="General">
                  <c:v>0.4882619135230124</c:v>
                </c:pt>
                <c:pt idx="153" formatCode="General">
                  <c:v>0.46201563108710109</c:v>
                </c:pt>
                <c:pt idx="154" formatCode="General">
                  <c:v>0.12386840943596145</c:v>
                </c:pt>
                <c:pt idx="155" formatCode="General">
                  <c:v>1.0168474198116333</c:v>
                </c:pt>
                <c:pt idx="156" formatCode="General">
                  <c:v>0.81813496364512694</c:v>
                </c:pt>
                <c:pt idx="157" formatCode="General">
                  <c:v>1.0463073541050913</c:v>
                </c:pt>
                <c:pt idx="158" formatCode="General">
                  <c:v>0.59074979890365453</c:v>
                </c:pt>
                <c:pt idx="159" formatCode="General">
                  <c:v>1.2138869405313266</c:v>
                </c:pt>
                <c:pt idx="160" formatCode="General">
                  <c:v>0.1348606158273209</c:v>
                </c:pt>
                <c:pt idx="161" formatCode="General">
                  <c:v>0.80609521174833632</c:v>
                </c:pt>
                <c:pt idx="162" formatCode="General">
                  <c:v>0.57449807796651431</c:v>
                </c:pt>
                <c:pt idx="163" formatCode="General">
                  <c:v>0.50949393015425226</c:v>
                </c:pt>
                <c:pt idx="164" formatCode="General">
                  <c:v>0.52081753695399158</c:v>
                </c:pt>
                <c:pt idx="165" formatCode="General">
                  <c:v>0.68211496291846085</c:v>
                </c:pt>
                <c:pt idx="166" formatCode="General">
                  <c:v>0.48059607623776701</c:v>
                </c:pt>
                <c:pt idx="167" formatCode="General">
                  <c:v>0.43918665988204197</c:v>
                </c:pt>
                <c:pt idx="168" formatCode="General">
                  <c:v>0.99446529474388345</c:v>
                </c:pt>
                <c:pt idx="169" formatCode="General">
                  <c:v>0.28705237297401975</c:v>
                </c:pt>
                <c:pt idx="170" formatCode="General">
                  <c:v>0.93372781905314162</c:v>
                </c:pt>
                <c:pt idx="171" formatCode="General">
                  <c:v>0.53931911661063792</c:v>
                </c:pt>
                <c:pt idx="172" formatCode="General">
                  <c:v>1.2210502794805234</c:v>
                </c:pt>
                <c:pt idx="173" formatCode="General">
                  <c:v>0.90979467632564437</c:v>
                </c:pt>
                <c:pt idx="174" formatCode="General">
                  <c:v>0.3679201963800649</c:v>
                </c:pt>
                <c:pt idx="175" formatCode="General">
                  <c:v>0.70609471385024281</c:v>
                </c:pt>
                <c:pt idx="176" formatCode="General">
                  <c:v>0.39245603945466889</c:v>
                </c:pt>
                <c:pt idx="177" formatCode="General">
                  <c:v>0.15527171430369791</c:v>
                </c:pt>
                <c:pt idx="178" formatCode="General">
                  <c:v>0.62876478698455351</c:v>
                </c:pt>
                <c:pt idx="179" formatCode="General">
                  <c:v>1.0040373430816132</c:v>
                </c:pt>
                <c:pt idx="180" formatCode="General">
                  <c:v>1.027742815159211</c:v>
                </c:pt>
                <c:pt idx="181" formatCode="General">
                  <c:v>1.0258178210364786</c:v>
                </c:pt>
                <c:pt idx="182" formatCode="General">
                  <c:v>0.70586270999170153</c:v>
                </c:pt>
                <c:pt idx="183" formatCode="General">
                  <c:v>1.1845507882571473</c:v>
                </c:pt>
                <c:pt idx="184" formatCode="General">
                  <c:v>0.99043175449922471</c:v>
                </c:pt>
                <c:pt idx="185" formatCode="General">
                  <c:v>0.79843536641474189</c:v>
                </c:pt>
                <c:pt idx="186" formatCode="General">
                  <c:v>0.743070720179281</c:v>
                </c:pt>
                <c:pt idx="187" formatCode="General">
                  <c:v>0.82954971705312741</c:v>
                </c:pt>
                <c:pt idx="188" formatCode="General">
                  <c:v>0.87555840838373034</c:v>
                </c:pt>
                <c:pt idx="189" formatCode="General">
                  <c:v>0.58085271599879418</c:v>
                </c:pt>
                <c:pt idx="190" formatCode="General">
                  <c:v>0.5591426145741526</c:v>
                </c:pt>
                <c:pt idx="191" formatCode="General">
                  <c:v>0.26369741138191327</c:v>
                </c:pt>
                <c:pt idx="192" formatCode="General">
                  <c:v>0.53732863914708018</c:v>
                </c:pt>
                <c:pt idx="193" formatCode="General">
                  <c:v>0.77883796143521344</c:v>
                </c:pt>
                <c:pt idx="194" formatCode="General">
                  <c:v>1.0450616660855101</c:v>
                </c:pt>
                <c:pt idx="195" formatCode="General">
                  <c:v>-9.8060903990786485E-3</c:v>
                </c:pt>
                <c:pt idx="196" formatCode="General">
                  <c:v>0.87519431768658573</c:v>
                </c:pt>
                <c:pt idx="197" formatCode="General">
                  <c:v>0.5789757137038074</c:v>
                </c:pt>
                <c:pt idx="198" formatCode="General">
                  <c:v>0.96864108013086303</c:v>
                </c:pt>
                <c:pt idx="199" formatCode="General">
                  <c:v>0.5799381498656474</c:v>
                </c:pt>
                <c:pt idx="200" formatCode="General">
                  <c:v>0.40539423946129172</c:v>
                </c:pt>
                <c:pt idx="201" formatCode="General">
                  <c:v>1.3465308387403525</c:v>
                </c:pt>
                <c:pt idx="202" formatCode="General">
                  <c:v>0.39901582885021725</c:v>
                </c:pt>
                <c:pt idx="203" formatCode="General">
                  <c:v>0.93607011471145096</c:v>
                </c:pt>
                <c:pt idx="204" formatCode="General">
                  <c:v>0.75464591708996487</c:v>
                </c:pt>
                <c:pt idx="205" formatCode="General">
                  <c:v>0.70229905528956182</c:v>
                </c:pt>
                <c:pt idx="206" formatCode="General">
                  <c:v>1.3016964259806143</c:v>
                </c:pt>
                <c:pt idx="207" formatCode="General">
                  <c:v>1.1305274790097948</c:v>
                </c:pt>
                <c:pt idx="208" formatCode="General">
                  <c:v>1.4593019941428647</c:v>
                </c:pt>
                <c:pt idx="209" formatCode="General">
                  <c:v>0.5422950907439219</c:v>
                </c:pt>
                <c:pt idx="210" formatCode="General">
                  <c:v>0.12983653008749485</c:v>
                </c:pt>
                <c:pt idx="211" formatCode="General">
                  <c:v>0.86567291156168713</c:v>
                </c:pt>
                <c:pt idx="212" formatCode="General">
                  <c:v>1.0776764349893542</c:v>
                </c:pt>
                <c:pt idx="213" formatCode="General">
                  <c:v>1.2180623291618227</c:v>
                </c:pt>
                <c:pt idx="214" formatCode="General">
                  <c:v>0.15530103844474108</c:v>
                </c:pt>
                <c:pt idx="215" formatCode="General">
                  <c:v>0.43984615290495888</c:v>
                </c:pt>
                <c:pt idx="216" formatCode="General">
                  <c:v>0.34992297875298572</c:v>
                </c:pt>
                <c:pt idx="217" formatCode="General">
                  <c:v>0.93005479460250196</c:v>
                </c:pt>
                <c:pt idx="218" formatCode="General">
                  <c:v>0.74231888154740533</c:v>
                </c:pt>
                <c:pt idx="219" formatCode="General">
                  <c:v>0.68826419808832395</c:v>
                </c:pt>
                <c:pt idx="220" formatCode="General">
                  <c:v>0.94437477297880434</c:v>
                </c:pt>
                <c:pt idx="221" formatCode="General">
                  <c:v>0.2847761053426241</c:v>
                </c:pt>
                <c:pt idx="222" formatCode="General">
                  <c:v>-6.9701464735495433E-2</c:v>
                </c:pt>
                <c:pt idx="223" formatCode="General">
                  <c:v>0.34882607077574024</c:v>
                </c:pt>
                <c:pt idx="224" formatCode="General">
                  <c:v>0.53102937519834847</c:v>
                </c:pt>
                <c:pt idx="225" formatCode="General">
                  <c:v>2.3630674260774587E-2</c:v>
                </c:pt>
                <c:pt idx="226" formatCode="General">
                  <c:v>1.2581365309420731</c:v>
                </c:pt>
                <c:pt idx="227" formatCode="General">
                  <c:v>0.3050266862867681</c:v>
                </c:pt>
                <c:pt idx="228" formatCode="General">
                  <c:v>0.43973753501205692</c:v>
                </c:pt>
                <c:pt idx="229" formatCode="General">
                  <c:v>0.9096639227014256</c:v>
                </c:pt>
                <c:pt idx="230" formatCode="General">
                  <c:v>0.73712541492408135</c:v>
                </c:pt>
                <c:pt idx="231" formatCode="General">
                  <c:v>0.50558251586812442</c:v>
                </c:pt>
                <c:pt idx="232" formatCode="General">
                  <c:v>0.64581008271322471</c:v>
                </c:pt>
                <c:pt idx="233" formatCode="General">
                  <c:v>0.57571339303986935</c:v>
                </c:pt>
                <c:pt idx="234" formatCode="General">
                  <c:v>0.97943099247292742</c:v>
                </c:pt>
                <c:pt idx="235" formatCode="General">
                  <c:v>1.0710931907858177</c:v>
                </c:pt>
                <c:pt idx="236" formatCode="General">
                  <c:v>0.80977007168585835</c:v>
                </c:pt>
                <c:pt idx="237" formatCode="General">
                  <c:v>0.20772284235049332</c:v>
                </c:pt>
                <c:pt idx="238" formatCode="General">
                  <c:v>0.71086632762141466</c:v>
                </c:pt>
                <c:pt idx="239" formatCode="General">
                  <c:v>0.77537643731909645</c:v>
                </c:pt>
                <c:pt idx="240" formatCode="General">
                  <c:v>0.63106124442596923</c:v>
                </c:pt>
                <c:pt idx="241" formatCode="General">
                  <c:v>0.95042534733946171</c:v>
                </c:pt>
                <c:pt idx="242" formatCode="General">
                  <c:v>0.99877781747708594</c:v>
                </c:pt>
                <c:pt idx="243" formatCode="General">
                  <c:v>0.94904913366066856</c:v>
                </c:pt>
                <c:pt idx="244" formatCode="General">
                  <c:v>0.71213407936642892</c:v>
                </c:pt>
                <c:pt idx="245" formatCode="General">
                  <c:v>0.73628873462631472</c:v>
                </c:pt>
                <c:pt idx="246" formatCode="General">
                  <c:v>0.66082224152381464</c:v>
                </c:pt>
                <c:pt idx="247" formatCode="General">
                  <c:v>0.68239758500167702</c:v>
                </c:pt>
                <c:pt idx="248" formatCode="General">
                  <c:v>0.5984637601599605</c:v>
                </c:pt>
                <c:pt idx="249" formatCode="General">
                  <c:v>0.56511144819915105</c:v>
                </c:pt>
                <c:pt idx="250" formatCode="General">
                  <c:v>0.71251047559042968</c:v>
                </c:pt>
                <c:pt idx="251" formatCode="General">
                  <c:v>0.45756628155906276</c:v>
                </c:pt>
                <c:pt idx="252" formatCode="General">
                  <c:v>0.38003006485836888</c:v>
                </c:pt>
                <c:pt idx="253" formatCode="General">
                  <c:v>3.7671091485070862E-2</c:v>
                </c:pt>
                <c:pt idx="254" formatCode="General">
                  <c:v>0.74542066543750374</c:v>
                </c:pt>
                <c:pt idx="255" formatCode="General">
                  <c:v>0.45740155052148124</c:v>
                </c:pt>
                <c:pt idx="256" formatCode="General">
                  <c:v>0.44751642576080708</c:v>
                </c:pt>
                <c:pt idx="257" formatCode="General">
                  <c:v>0.59848624369656911</c:v>
                </c:pt>
                <c:pt idx="258" formatCode="General">
                  <c:v>0.67603120107214609</c:v>
                </c:pt>
                <c:pt idx="259" formatCode="General">
                  <c:v>0.5598711829963483</c:v>
                </c:pt>
                <c:pt idx="260" formatCode="General">
                  <c:v>0.46509624477857314</c:v>
                </c:pt>
                <c:pt idx="261" formatCode="General">
                  <c:v>0.60325632475285862</c:v>
                </c:pt>
                <c:pt idx="262" formatCode="General">
                  <c:v>0.6940352164328254</c:v>
                </c:pt>
                <c:pt idx="263" formatCode="General">
                  <c:v>1.6699878106021753</c:v>
                </c:pt>
                <c:pt idx="264" formatCode="General">
                  <c:v>0.86488058259401568</c:v>
                </c:pt>
                <c:pt idx="265" formatCode="General">
                  <c:v>1.0409636078718907</c:v>
                </c:pt>
                <c:pt idx="266" formatCode="General">
                  <c:v>0.630826097229502</c:v>
                </c:pt>
                <c:pt idx="267" formatCode="General">
                  <c:v>1.0384765849062623</c:v>
                </c:pt>
                <c:pt idx="268" formatCode="General">
                  <c:v>0.71943179820552539</c:v>
                </c:pt>
                <c:pt idx="269" formatCode="General">
                  <c:v>0.53376860362545231</c:v>
                </c:pt>
                <c:pt idx="270" formatCode="General">
                  <c:v>0.55497665305722832</c:v>
                </c:pt>
                <c:pt idx="271" formatCode="General">
                  <c:v>0.53957193919986002</c:v>
                </c:pt>
                <c:pt idx="272" formatCode="General">
                  <c:v>1.4060813977409341</c:v>
                </c:pt>
                <c:pt idx="273" formatCode="General">
                  <c:v>0.67367896001366645</c:v>
                </c:pt>
                <c:pt idx="274" formatCode="General">
                  <c:v>1.1136601273870776</c:v>
                </c:pt>
                <c:pt idx="275" formatCode="General">
                  <c:v>-0.14079467756754926</c:v>
                </c:pt>
                <c:pt idx="276" formatCode="General">
                  <c:v>0.88298664205245214</c:v>
                </c:pt>
                <c:pt idx="277" formatCode="General">
                  <c:v>1.190185108893943</c:v>
                </c:pt>
                <c:pt idx="278" formatCode="General">
                  <c:v>0.72825820446613498</c:v>
                </c:pt>
                <c:pt idx="279" formatCode="General">
                  <c:v>0.54503679451605724</c:v>
                </c:pt>
                <c:pt idx="280" formatCode="General">
                  <c:v>1.8058282740489311</c:v>
                </c:pt>
                <c:pt idx="281" formatCode="General">
                  <c:v>0.96213865507060348</c:v>
                </c:pt>
                <c:pt idx="282" formatCode="General">
                  <c:v>0.5094038560245826</c:v>
                </c:pt>
                <c:pt idx="283" formatCode="General">
                  <c:v>1.4526266589831562</c:v>
                </c:pt>
                <c:pt idx="284" formatCode="General">
                  <c:v>1.123956088732015</c:v>
                </c:pt>
                <c:pt idx="285" formatCode="General">
                  <c:v>0.24235605571527685</c:v>
                </c:pt>
                <c:pt idx="286" formatCode="General">
                  <c:v>1.0593715359673821</c:v>
                </c:pt>
                <c:pt idx="287" formatCode="General">
                  <c:v>0.38063637187745614</c:v>
                </c:pt>
                <c:pt idx="288" formatCode="General">
                  <c:v>0.29150395083981029</c:v>
                </c:pt>
                <c:pt idx="289" formatCode="General">
                  <c:v>0.48246696029886749</c:v>
                </c:pt>
                <c:pt idx="290" formatCode="General">
                  <c:v>0.65903435555606849</c:v>
                </c:pt>
                <c:pt idx="291" formatCode="General">
                  <c:v>0.61668872104601535</c:v>
                </c:pt>
                <c:pt idx="292" formatCode="General">
                  <c:v>0.29773178309576886</c:v>
                </c:pt>
                <c:pt idx="293" formatCode="General">
                  <c:v>1.3660880723370741</c:v>
                </c:pt>
                <c:pt idx="294" formatCode="General">
                  <c:v>0.99499132622551167</c:v>
                </c:pt>
                <c:pt idx="295" formatCode="General">
                  <c:v>0.57584128082190866</c:v>
                </c:pt>
                <c:pt idx="296" formatCode="General">
                  <c:v>0.54273143837658977</c:v>
                </c:pt>
                <c:pt idx="297" formatCode="General">
                  <c:v>0.18283608939138718</c:v>
                </c:pt>
                <c:pt idx="298" formatCode="General">
                  <c:v>0.53281288939740157</c:v>
                </c:pt>
                <c:pt idx="299" formatCode="General">
                  <c:v>0.99598331231288939</c:v>
                </c:pt>
                <c:pt idx="300" formatCode="General">
                  <c:v>0.51887538820697143</c:v>
                </c:pt>
                <c:pt idx="301" formatCode="General">
                  <c:v>0.533923101762523</c:v>
                </c:pt>
                <c:pt idx="302" formatCode="General">
                  <c:v>0.21516004885153617</c:v>
                </c:pt>
                <c:pt idx="303" formatCode="General">
                  <c:v>0.44403858359075288</c:v>
                </c:pt>
                <c:pt idx="304" formatCode="General">
                  <c:v>0.79814534277663507</c:v>
                </c:pt>
                <c:pt idx="305" formatCode="General">
                  <c:v>1.4038090390575491</c:v>
                </c:pt>
                <c:pt idx="306" formatCode="General">
                  <c:v>0.84155574096423491</c:v>
                </c:pt>
                <c:pt idx="307" formatCode="General">
                  <c:v>0.31185223315515898</c:v>
                </c:pt>
                <c:pt idx="308" formatCode="General">
                  <c:v>0.48096915513171989</c:v>
                </c:pt>
                <c:pt idx="309" formatCode="General">
                  <c:v>0.66209720483617729</c:v>
                </c:pt>
                <c:pt idx="310" formatCode="General">
                  <c:v>1.6677682453529472</c:v>
                </c:pt>
                <c:pt idx="311" formatCode="General">
                  <c:v>0.33584903831759638</c:v>
                </c:pt>
                <c:pt idx="312" formatCode="General">
                  <c:v>0.55111656918055729</c:v>
                </c:pt>
                <c:pt idx="313" formatCode="General">
                  <c:v>0.78467098698648052</c:v>
                </c:pt>
                <c:pt idx="314" formatCode="General">
                  <c:v>0.57540200296223265</c:v>
                </c:pt>
                <c:pt idx="315" formatCode="General">
                  <c:v>1.212757604309574</c:v>
                </c:pt>
                <c:pt idx="316" formatCode="General">
                  <c:v>-1.7351465487185358E-2</c:v>
                </c:pt>
                <c:pt idx="317" formatCode="General">
                  <c:v>0.85920677466404127</c:v>
                </c:pt>
                <c:pt idx="318" formatCode="General">
                  <c:v>0.69698109930274721</c:v>
                </c:pt>
                <c:pt idx="319" formatCode="General">
                  <c:v>-4.8109418878509835E-2</c:v>
                </c:pt>
                <c:pt idx="320" formatCode="General">
                  <c:v>0.55922687671489957</c:v>
                </c:pt>
                <c:pt idx="321" formatCode="General">
                  <c:v>1.6654594788628105</c:v>
                </c:pt>
                <c:pt idx="322" formatCode="General">
                  <c:v>0.25355846024286466</c:v>
                </c:pt>
                <c:pt idx="323" formatCode="General">
                  <c:v>0.83272610798057611</c:v>
                </c:pt>
                <c:pt idx="324" formatCode="General">
                  <c:v>0.66278447835653476</c:v>
                </c:pt>
                <c:pt idx="325" formatCode="General">
                  <c:v>0.93331521172801013</c:v>
                </c:pt>
                <c:pt idx="326" formatCode="General">
                  <c:v>0.616721573163869</c:v>
                </c:pt>
                <c:pt idx="327" formatCode="General">
                  <c:v>1.1677178184247792</c:v>
                </c:pt>
                <c:pt idx="328" formatCode="General">
                  <c:v>1.1814974679525865</c:v>
                </c:pt>
                <c:pt idx="329" formatCode="General">
                  <c:v>0.43628725423446735</c:v>
                </c:pt>
                <c:pt idx="330" formatCode="General">
                  <c:v>1.2596851766013411</c:v>
                </c:pt>
                <c:pt idx="331" formatCode="General">
                  <c:v>1.0914314312962756</c:v>
                </c:pt>
                <c:pt idx="332" formatCode="General">
                  <c:v>0.66947693036126155</c:v>
                </c:pt>
                <c:pt idx="333" formatCode="General">
                  <c:v>0.72512749407741639</c:v>
                </c:pt>
                <c:pt idx="334" formatCode="General">
                  <c:v>1.4503758549294117</c:v>
                </c:pt>
                <c:pt idx="335" formatCode="General">
                  <c:v>0.65247756932651502</c:v>
                </c:pt>
                <c:pt idx="336" formatCode="General">
                  <c:v>0.80074621794115275</c:v>
                </c:pt>
                <c:pt idx="337" formatCode="General">
                  <c:v>0.71815662986191997</c:v>
                </c:pt>
                <c:pt idx="338" formatCode="General">
                  <c:v>8.5700097099341788E-2</c:v>
                </c:pt>
                <c:pt idx="339" formatCode="General">
                  <c:v>0.84832646311576165</c:v>
                </c:pt>
                <c:pt idx="340" formatCode="General">
                  <c:v>0.63268622916618411</c:v>
                </c:pt>
                <c:pt idx="341" formatCode="General">
                  <c:v>1.1177680474245588</c:v>
                </c:pt>
                <c:pt idx="342" formatCode="General">
                  <c:v>0.51510156760678938</c:v>
                </c:pt>
                <c:pt idx="343" formatCode="General">
                  <c:v>0.80160682792101334</c:v>
                </c:pt>
                <c:pt idx="344" formatCode="General">
                  <c:v>0.76437142296931671</c:v>
                </c:pt>
                <c:pt idx="345" formatCode="General">
                  <c:v>0.39963192421578553</c:v>
                </c:pt>
                <c:pt idx="346" formatCode="General">
                  <c:v>0.67333996006160357</c:v>
                </c:pt>
                <c:pt idx="347" formatCode="General">
                  <c:v>0.9344715250469644</c:v>
                </c:pt>
                <c:pt idx="348" formatCode="General">
                  <c:v>1.7181784557461151</c:v>
                </c:pt>
                <c:pt idx="349" formatCode="General">
                  <c:v>1.6208437194242924</c:v>
                </c:pt>
                <c:pt idx="350" formatCode="General">
                  <c:v>0.51531840235772775</c:v>
                </c:pt>
                <c:pt idx="351" formatCode="General">
                  <c:v>0.51023410934092417</c:v>
                </c:pt>
                <c:pt idx="352" formatCode="General">
                  <c:v>0.45563659666038947</c:v>
                </c:pt>
                <c:pt idx="353" formatCode="General">
                  <c:v>1.4450745951900803</c:v>
                </c:pt>
                <c:pt idx="354" formatCode="General">
                  <c:v>0.87627516881249778</c:v>
                </c:pt>
                <c:pt idx="355" formatCode="General">
                  <c:v>0.40498252197312623</c:v>
                </c:pt>
                <c:pt idx="356" formatCode="General">
                  <c:v>1.6172007090350062</c:v>
                </c:pt>
                <c:pt idx="357" formatCode="General">
                  <c:v>0.71981313648422907</c:v>
                </c:pt>
                <c:pt idx="358" formatCode="General">
                  <c:v>0.96675382543915123</c:v>
                </c:pt>
                <c:pt idx="359" formatCode="General">
                  <c:v>0.77374397820024421</c:v>
                </c:pt>
                <c:pt idx="360" formatCode="General">
                  <c:v>0.70575869525570778</c:v>
                </c:pt>
                <c:pt idx="361" formatCode="General">
                  <c:v>0.32906841589174762</c:v>
                </c:pt>
                <c:pt idx="362" formatCode="General">
                  <c:v>0.88142325953673839</c:v>
                </c:pt>
                <c:pt idx="363" formatCode="General">
                  <c:v>0.82810961691842744</c:v>
                </c:pt>
                <c:pt idx="364" formatCode="General">
                  <c:v>1.0028585434201234</c:v>
                </c:pt>
                <c:pt idx="365" formatCode="General">
                  <c:v>1.1467384422515965</c:v>
                </c:pt>
                <c:pt idx="366" formatCode="General">
                  <c:v>0.52137259372671207</c:v>
                </c:pt>
                <c:pt idx="367" formatCode="General">
                  <c:v>1.261677262910045</c:v>
                </c:pt>
                <c:pt idx="368" formatCode="General">
                  <c:v>1.0483428971537441</c:v>
                </c:pt>
                <c:pt idx="369" formatCode="General">
                  <c:v>1.537969062363556</c:v>
                </c:pt>
                <c:pt idx="370" formatCode="General">
                  <c:v>0.7026736902486711</c:v>
                </c:pt>
                <c:pt idx="371" formatCode="General">
                  <c:v>0.64607868324810236</c:v>
                </c:pt>
                <c:pt idx="372" formatCode="General">
                  <c:v>0.98287258934900157</c:v>
                </c:pt>
                <c:pt idx="373" formatCode="General">
                  <c:v>1.0720406866508252</c:v>
                </c:pt>
                <c:pt idx="374" formatCode="General">
                  <c:v>0.90830558926196348</c:v>
                </c:pt>
                <c:pt idx="375" formatCode="General">
                  <c:v>0.78025823260136395</c:v>
                </c:pt>
                <c:pt idx="376" formatCode="General">
                  <c:v>0.33237970047623155</c:v>
                </c:pt>
                <c:pt idx="377" formatCode="General">
                  <c:v>1.6520045910373324</c:v>
                </c:pt>
                <c:pt idx="378" formatCode="General">
                  <c:v>0.88419725653389714</c:v>
                </c:pt>
                <c:pt idx="379" formatCode="General">
                  <c:v>0.57459640561953584</c:v>
                </c:pt>
                <c:pt idx="380" formatCode="General">
                  <c:v>0.50965389883884149</c:v>
                </c:pt>
                <c:pt idx="381" formatCode="General">
                  <c:v>1.3785488315224343</c:v>
                </c:pt>
                <c:pt idx="382" formatCode="General">
                  <c:v>0.60332336466130454</c:v>
                </c:pt>
                <c:pt idx="383" formatCode="General">
                  <c:v>1.0763785339701508</c:v>
                </c:pt>
                <c:pt idx="384" formatCode="General">
                  <c:v>0.63116095871595634</c:v>
                </c:pt>
                <c:pt idx="385" formatCode="General">
                  <c:v>0.79301437292811217</c:v>
                </c:pt>
                <c:pt idx="386" formatCode="General">
                  <c:v>0.30078370303785973</c:v>
                </c:pt>
                <c:pt idx="387" formatCode="General">
                  <c:v>0.52295949883828574</c:v>
                </c:pt>
                <c:pt idx="388" formatCode="General">
                  <c:v>0.87469521662213734</c:v>
                </c:pt>
                <c:pt idx="389" formatCode="General">
                  <c:v>1.0604206928613187</c:v>
                </c:pt>
                <c:pt idx="390" formatCode="General">
                  <c:v>0.92964162902932679</c:v>
                </c:pt>
                <c:pt idx="391" formatCode="General">
                  <c:v>0.94754183218090604</c:v>
                </c:pt>
                <c:pt idx="392" formatCode="General">
                  <c:v>0.79685278990353736</c:v>
                </c:pt>
                <c:pt idx="393" formatCode="General">
                  <c:v>1.1726038238281062</c:v>
                </c:pt>
                <c:pt idx="394" formatCode="General">
                  <c:v>0.30319298655123994</c:v>
                </c:pt>
                <c:pt idx="395" formatCode="General">
                  <c:v>1.1381271686549073</c:v>
                </c:pt>
                <c:pt idx="396" formatCode="General">
                  <c:v>0.75794136742428975</c:v>
                </c:pt>
                <c:pt idx="397" formatCode="General">
                  <c:v>0.65085093025193452</c:v>
                </c:pt>
                <c:pt idx="398" formatCode="General">
                  <c:v>0.51659550009130761</c:v>
                </c:pt>
                <c:pt idx="399" formatCode="General">
                  <c:v>1.0475496041824344</c:v>
                </c:pt>
                <c:pt idx="400" formatCode="General">
                  <c:v>0.59894212537834091</c:v>
                </c:pt>
                <c:pt idx="401" formatCode="General">
                  <c:v>0.13046047667166549</c:v>
                </c:pt>
                <c:pt idx="402" formatCode="General">
                  <c:v>0.90039310869963207</c:v>
                </c:pt>
                <c:pt idx="403" formatCode="General">
                  <c:v>0.84728299537940788</c:v>
                </c:pt>
                <c:pt idx="404" formatCode="General">
                  <c:v>6.1106980213532225E-4</c:v>
                </c:pt>
                <c:pt idx="405" formatCode="General">
                  <c:v>0.43180462442674661</c:v>
                </c:pt>
                <c:pt idx="406" formatCode="General">
                  <c:v>0.59780044418646017</c:v>
                </c:pt>
                <c:pt idx="407" formatCode="General">
                  <c:v>0.56295425109786623</c:v>
                </c:pt>
                <c:pt idx="408" formatCode="General">
                  <c:v>0.6770720797239862</c:v>
                </c:pt>
                <c:pt idx="409" formatCode="General">
                  <c:v>0.93674966883276345</c:v>
                </c:pt>
                <c:pt idx="410" formatCode="General">
                  <c:v>0.54873097158680983</c:v>
                </c:pt>
                <c:pt idx="411" formatCode="General">
                  <c:v>0.53741215385935726</c:v>
                </c:pt>
                <c:pt idx="412" formatCode="General">
                  <c:v>0.71265453946424118</c:v>
                </c:pt>
                <c:pt idx="413" formatCode="General">
                  <c:v>1.0631667165095429</c:v>
                </c:pt>
                <c:pt idx="414" formatCode="General">
                  <c:v>0.4845565687253055</c:v>
                </c:pt>
                <c:pt idx="415" formatCode="General">
                  <c:v>0.28624226198739522</c:v>
                </c:pt>
                <c:pt idx="416" formatCode="General">
                  <c:v>1.4659462520844493</c:v>
                </c:pt>
                <c:pt idx="417" formatCode="General">
                  <c:v>7.024586809838107E-2</c:v>
                </c:pt>
                <c:pt idx="418" formatCode="General">
                  <c:v>0.73331156110027385</c:v>
                </c:pt>
                <c:pt idx="419" formatCode="General">
                  <c:v>0.53720874618403358</c:v>
                </c:pt>
                <c:pt idx="420" formatCode="General">
                  <c:v>1.5031191724072976</c:v>
                </c:pt>
                <c:pt idx="421" formatCode="General">
                  <c:v>1.3972861776890084</c:v>
                </c:pt>
                <c:pt idx="422" formatCode="General">
                  <c:v>0.64969288416063342</c:v>
                </c:pt>
                <c:pt idx="423" formatCode="General">
                  <c:v>0.86552860577154433</c:v>
                </c:pt>
                <c:pt idx="424" formatCode="General">
                  <c:v>0.52273974314938965</c:v>
                </c:pt>
                <c:pt idx="425" formatCode="General">
                  <c:v>1.2643204100429166</c:v>
                </c:pt>
                <c:pt idx="426" formatCode="General">
                  <c:v>1.7106260760779728</c:v>
                </c:pt>
                <c:pt idx="427" formatCode="General">
                  <c:v>1.0185719576725729</c:v>
                </c:pt>
                <c:pt idx="428" formatCode="General">
                  <c:v>0.59923841425747404</c:v>
                </c:pt>
                <c:pt idx="429" formatCode="General">
                  <c:v>0.60720613699807102</c:v>
                </c:pt>
                <c:pt idx="430" formatCode="General">
                  <c:v>0.91491017719883438</c:v>
                </c:pt>
                <c:pt idx="431" formatCode="General">
                  <c:v>0.78479199332982141</c:v>
                </c:pt>
                <c:pt idx="432" formatCode="General">
                  <c:v>0.86639079940254582</c:v>
                </c:pt>
                <c:pt idx="433" formatCode="General">
                  <c:v>0.40026724181333062</c:v>
                </c:pt>
                <c:pt idx="434" formatCode="General">
                  <c:v>0.75893777465443746</c:v>
                </c:pt>
                <c:pt idx="435" formatCode="General">
                  <c:v>0.67497312215465732</c:v>
                </c:pt>
                <c:pt idx="436" formatCode="General">
                  <c:v>0.70328708657423933</c:v>
                </c:pt>
                <c:pt idx="437" formatCode="General">
                  <c:v>1.0516797518805172</c:v>
                </c:pt>
                <c:pt idx="438" formatCode="General">
                  <c:v>0.73279653840111214</c:v>
                </c:pt>
                <c:pt idx="439" formatCode="General">
                  <c:v>0.58983735762888068</c:v>
                </c:pt>
                <c:pt idx="440" formatCode="General">
                  <c:v>1.1275111421488213</c:v>
                </c:pt>
                <c:pt idx="441" formatCode="General">
                  <c:v>0.48671003846049343</c:v>
                </c:pt>
                <c:pt idx="442" formatCode="General">
                  <c:v>0.68208934337358806</c:v>
                </c:pt>
                <c:pt idx="443" formatCode="General">
                  <c:v>1.22025233062209</c:v>
                </c:pt>
                <c:pt idx="444" formatCode="General">
                  <c:v>0.56701740199382256</c:v>
                </c:pt>
                <c:pt idx="445" formatCode="General">
                  <c:v>0.65328207734901089</c:v>
                </c:pt>
                <c:pt idx="446" formatCode="General">
                  <c:v>0.55433899382210905</c:v>
                </c:pt>
                <c:pt idx="447" formatCode="General">
                  <c:v>0.45862372519940153</c:v>
                </c:pt>
                <c:pt idx="448" formatCode="General">
                  <c:v>0.53188938918369388</c:v>
                </c:pt>
                <c:pt idx="449" formatCode="General">
                  <c:v>0.80112753308393625</c:v>
                </c:pt>
                <c:pt idx="450" formatCode="General">
                  <c:v>1.084859272431058</c:v>
                </c:pt>
                <c:pt idx="451" formatCode="General">
                  <c:v>1.3042404240130059</c:v>
                </c:pt>
                <c:pt idx="452" formatCode="General">
                  <c:v>0.8708608583928743</c:v>
                </c:pt>
                <c:pt idx="453" formatCode="General">
                  <c:v>1.5798961767208219</c:v>
                </c:pt>
                <c:pt idx="454" formatCode="General">
                  <c:v>1.1730961040104826</c:v>
                </c:pt>
                <c:pt idx="455" formatCode="General">
                  <c:v>0.84690181500509176</c:v>
                </c:pt>
                <c:pt idx="456" formatCode="General">
                  <c:v>0.89285068823099745</c:v>
                </c:pt>
                <c:pt idx="457" formatCode="General">
                  <c:v>0.69125908234052336</c:v>
                </c:pt>
                <c:pt idx="458" formatCode="General">
                  <c:v>0.32752909268290176</c:v>
                </c:pt>
                <c:pt idx="459" formatCode="General">
                  <c:v>1.0236608136380614</c:v>
                </c:pt>
                <c:pt idx="460" formatCode="General">
                  <c:v>0.46514266984724728</c:v>
                </c:pt>
                <c:pt idx="461" formatCode="General">
                  <c:v>0.96099511925098224</c:v>
                </c:pt>
                <c:pt idx="462" formatCode="General">
                  <c:v>0.82020298454214224</c:v>
                </c:pt>
                <c:pt idx="463" formatCode="General">
                  <c:v>1.1011996108739464</c:v>
                </c:pt>
                <c:pt idx="464" formatCode="General">
                  <c:v>0.52372000351496606</c:v>
                </c:pt>
                <c:pt idx="465" formatCode="General">
                  <c:v>1.0233356224117844</c:v>
                </c:pt>
                <c:pt idx="466" formatCode="General">
                  <c:v>0.35017840734721484</c:v>
                </c:pt>
                <c:pt idx="467" formatCode="General">
                  <c:v>0.70562789533989456</c:v>
                </c:pt>
                <c:pt idx="468" formatCode="General">
                  <c:v>0.8248235617102665</c:v>
                </c:pt>
                <c:pt idx="469" formatCode="General">
                  <c:v>0.9091882567621139</c:v>
                </c:pt>
                <c:pt idx="470" formatCode="General">
                  <c:v>0.65153211450553561</c:v>
                </c:pt>
                <c:pt idx="471" formatCode="General">
                  <c:v>0.64067524516387997</c:v>
                </c:pt>
                <c:pt idx="472" formatCode="General">
                  <c:v>1.0844408692954648</c:v>
                </c:pt>
                <c:pt idx="473" formatCode="General">
                  <c:v>0.55039586552993791</c:v>
                </c:pt>
                <c:pt idx="474" formatCode="General">
                  <c:v>0.33894260354763661</c:v>
                </c:pt>
                <c:pt idx="475" formatCode="General">
                  <c:v>0.26218296035542354</c:v>
                </c:pt>
                <c:pt idx="476" formatCode="General">
                  <c:v>0.46732225000956984</c:v>
                </c:pt>
                <c:pt idx="477" formatCode="General">
                  <c:v>0.49549189380693703</c:v>
                </c:pt>
                <c:pt idx="478" formatCode="General">
                  <c:v>1.1639887640553606</c:v>
                </c:pt>
                <c:pt idx="479" formatCode="General">
                  <c:v>1.6830003958711042</c:v>
                </c:pt>
                <c:pt idx="480" formatCode="General">
                  <c:v>1.4228037747379476</c:v>
                </c:pt>
                <c:pt idx="481" formatCode="General">
                  <c:v>1.0006675486289376</c:v>
                </c:pt>
                <c:pt idx="482" formatCode="General">
                  <c:v>0.62530191417850522</c:v>
                </c:pt>
                <c:pt idx="483" formatCode="General">
                  <c:v>1.240015580501491</c:v>
                </c:pt>
                <c:pt idx="484" formatCode="General">
                  <c:v>0.73431505353270343</c:v>
                </c:pt>
                <c:pt idx="485" formatCode="General">
                  <c:v>1.1585573248689947</c:v>
                </c:pt>
                <c:pt idx="486" formatCode="General">
                  <c:v>0.45581822159078156</c:v>
                </c:pt>
                <c:pt idx="487" formatCode="General">
                  <c:v>0.6163461317092046</c:v>
                </c:pt>
                <c:pt idx="488" formatCode="General">
                  <c:v>0.98302366822241249</c:v>
                </c:pt>
                <c:pt idx="489" formatCode="General">
                  <c:v>0.73164938238169985</c:v>
                </c:pt>
                <c:pt idx="490" formatCode="General">
                  <c:v>0.68928804655482645</c:v>
                </c:pt>
                <c:pt idx="491" formatCode="General">
                  <c:v>0.60186270432045985</c:v>
                </c:pt>
                <c:pt idx="492" formatCode="General">
                  <c:v>1.1111608194622224</c:v>
                </c:pt>
                <c:pt idx="493" formatCode="General">
                  <c:v>0.30580385045635672</c:v>
                </c:pt>
                <c:pt idx="494" formatCode="General">
                  <c:v>0.99477084267888949</c:v>
                </c:pt>
                <c:pt idx="495" formatCode="General">
                  <c:v>0.11509691488034579</c:v>
                </c:pt>
                <c:pt idx="496" formatCode="General">
                  <c:v>0.91850059719023858</c:v>
                </c:pt>
                <c:pt idx="497" formatCode="General">
                  <c:v>0.50301036831277202</c:v>
                </c:pt>
                <c:pt idx="498" formatCode="General">
                  <c:v>0.88251731274205203</c:v>
                </c:pt>
                <c:pt idx="499" formatCode="General">
                  <c:v>0.56207317894363995</c:v>
                </c:pt>
                <c:pt idx="500" formatCode="General">
                  <c:v>0.34505056060326278</c:v>
                </c:pt>
                <c:pt idx="501" formatCode="General">
                  <c:v>1.0384666426743918</c:v>
                </c:pt>
                <c:pt idx="502" formatCode="General">
                  <c:v>-8.3860651016689713E-2</c:v>
                </c:pt>
                <c:pt idx="503" formatCode="General">
                  <c:v>0.32687182160240691</c:v>
                </c:pt>
                <c:pt idx="504" formatCode="General">
                  <c:v>1.1917821113667366</c:v>
                </c:pt>
                <c:pt idx="505" formatCode="General">
                  <c:v>0.34421241280133463</c:v>
                </c:pt>
                <c:pt idx="506" formatCode="General">
                  <c:v>1.4751928443036864</c:v>
                </c:pt>
                <c:pt idx="507" formatCode="General">
                  <c:v>0.63242794797156732</c:v>
                </c:pt>
                <c:pt idx="508" formatCode="General">
                  <c:v>0.27328148538622821</c:v>
                </c:pt>
                <c:pt idx="509" formatCode="General">
                  <c:v>0.4293531666716266</c:v>
                </c:pt>
                <c:pt idx="510" formatCode="General">
                  <c:v>0.42327248568131248</c:v>
                </c:pt>
                <c:pt idx="511" formatCode="General">
                  <c:v>0.3214812893148159</c:v>
                </c:pt>
                <c:pt idx="512" formatCode="General">
                  <c:v>0.72606309987006901</c:v>
                </c:pt>
                <c:pt idx="513" formatCode="General">
                  <c:v>0.80132429414852147</c:v>
                </c:pt>
                <c:pt idx="514" formatCode="General">
                  <c:v>1.017473828449093</c:v>
                </c:pt>
                <c:pt idx="515" formatCode="General">
                  <c:v>1.3785680919682777</c:v>
                </c:pt>
                <c:pt idx="516" formatCode="General">
                  <c:v>1.1730387366924488</c:v>
                </c:pt>
                <c:pt idx="517" formatCode="General">
                  <c:v>1.0990692422352453</c:v>
                </c:pt>
                <c:pt idx="518" formatCode="General">
                  <c:v>0.80550097360470785</c:v>
                </c:pt>
                <c:pt idx="519" formatCode="General">
                  <c:v>0.82178544316481494</c:v>
                </c:pt>
                <c:pt idx="520" formatCode="General">
                  <c:v>0.40161290051322229</c:v>
                </c:pt>
                <c:pt idx="521" formatCode="General">
                  <c:v>0.62216336971138775</c:v>
                </c:pt>
                <c:pt idx="522" formatCode="General">
                  <c:v>0.57422937382553818</c:v>
                </c:pt>
                <c:pt idx="523" formatCode="General">
                  <c:v>0.90468941110851275</c:v>
                </c:pt>
                <c:pt idx="524" formatCode="General">
                  <c:v>0.79158755506932432</c:v>
                </c:pt>
                <c:pt idx="525" formatCode="General">
                  <c:v>0.54962414175278962</c:v>
                </c:pt>
                <c:pt idx="526" formatCode="General">
                  <c:v>0.54352836671446592</c:v>
                </c:pt>
                <c:pt idx="527" formatCode="General">
                  <c:v>1.2170642681696573</c:v>
                </c:pt>
                <c:pt idx="528" formatCode="General">
                  <c:v>0.16531880074333039</c:v>
                </c:pt>
                <c:pt idx="529" formatCode="General">
                  <c:v>1.1598576218766019</c:v>
                </c:pt>
                <c:pt idx="530" formatCode="General">
                  <c:v>1.7877982178893446</c:v>
                </c:pt>
                <c:pt idx="531" formatCode="General">
                  <c:v>1.1118368050339509</c:v>
                </c:pt>
                <c:pt idx="532" formatCode="General">
                  <c:v>0.76495122525681436</c:v>
                </c:pt>
                <c:pt idx="533" formatCode="General">
                  <c:v>0.79168015074857234</c:v>
                </c:pt>
                <c:pt idx="534" formatCode="General">
                  <c:v>0.32033587626877746</c:v>
                </c:pt>
                <c:pt idx="535" formatCode="General">
                  <c:v>0.43603498142207053</c:v>
                </c:pt>
                <c:pt idx="536" formatCode="General">
                  <c:v>1.214214128066692</c:v>
                </c:pt>
                <c:pt idx="537" formatCode="General">
                  <c:v>1.193387850050369</c:v>
                </c:pt>
                <c:pt idx="538" formatCode="General">
                  <c:v>0.51972927813691472</c:v>
                </c:pt>
                <c:pt idx="539" formatCode="General">
                  <c:v>0.51612526338050491</c:v>
                </c:pt>
                <c:pt idx="540" formatCode="General">
                  <c:v>0.26323651886264887</c:v>
                </c:pt>
                <c:pt idx="541" formatCode="General">
                  <c:v>0.67926122780155196</c:v>
                </c:pt>
                <c:pt idx="542" formatCode="General">
                  <c:v>1.4544201737255549</c:v>
                </c:pt>
                <c:pt idx="543" formatCode="General">
                  <c:v>0.62566828619776405</c:v>
                </c:pt>
                <c:pt idx="544" formatCode="General">
                  <c:v>0.5207279119915702</c:v>
                </c:pt>
                <c:pt idx="545" formatCode="General">
                  <c:v>0.77437495659957623</c:v>
                </c:pt>
                <c:pt idx="546" formatCode="General">
                  <c:v>0.66695416353768922</c:v>
                </c:pt>
                <c:pt idx="547" formatCode="General">
                  <c:v>0.46691351358049871</c:v>
                </c:pt>
                <c:pt idx="548" formatCode="General">
                  <c:v>1.3231944875974126</c:v>
                </c:pt>
                <c:pt idx="549" formatCode="General">
                  <c:v>0.41161145395209497</c:v>
                </c:pt>
                <c:pt idx="550" formatCode="General">
                  <c:v>0.74592525277345045</c:v>
                </c:pt>
                <c:pt idx="551" formatCode="General">
                  <c:v>0.84109857386368581</c:v>
                </c:pt>
                <c:pt idx="552" formatCode="General">
                  <c:v>1.3588109574698621</c:v>
                </c:pt>
                <c:pt idx="553" formatCode="General">
                  <c:v>0.3458114829985347</c:v>
                </c:pt>
                <c:pt idx="554" formatCode="General">
                  <c:v>0.51530110344199254</c:v>
                </c:pt>
                <c:pt idx="555" formatCode="General">
                  <c:v>0.63370194437234062</c:v>
                </c:pt>
                <c:pt idx="556" formatCode="General">
                  <c:v>1.4340777799549536</c:v>
                </c:pt>
                <c:pt idx="557" formatCode="General">
                  <c:v>1.4147854586733679</c:v>
                </c:pt>
                <c:pt idx="558" formatCode="General">
                  <c:v>0.66334664705249702</c:v>
                </c:pt>
                <c:pt idx="559" formatCode="General">
                  <c:v>0.64243162668621623</c:v>
                </c:pt>
                <c:pt idx="560" formatCode="General">
                  <c:v>0.43042349644200084</c:v>
                </c:pt>
                <c:pt idx="561" formatCode="General">
                  <c:v>1.3719826110251023</c:v>
                </c:pt>
                <c:pt idx="562" formatCode="General">
                  <c:v>0.64013918877820997</c:v>
                </c:pt>
                <c:pt idx="563" formatCode="General">
                  <c:v>0.66913463870762668</c:v>
                </c:pt>
                <c:pt idx="564" formatCode="General">
                  <c:v>0.61008771268851669</c:v>
                </c:pt>
                <c:pt idx="565" formatCode="General">
                  <c:v>0.48928845991225978</c:v>
                </c:pt>
                <c:pt idx="566" formatCode="General">
                  <c:v>0.8050004870755999</c:v>
                </c:pt>
                <c:pt idx="567" formatCode="General">
                  <c:v>1.7428828182412357</c:v>
                </c:pt>
                <c:pt idx="568" formatCode="General">
                  <c:v>1.2280072909268689</c:v>
                </c:pt>
                <c:pt idx="569" formatCode="General">
                  <c:v>1.0134448142133703</c:v>
                </c:pt>
                <c:pt idx="570" formatCode="General">
                  <c:v>0.88663050703569923</c:v>
                </c:pt>
                <c:pt idx="571" formatCode="General">
                  <c:v>-5.6883396328020308E-2</c:v>
                </c:pt>
                <c:pt idx="572" formatCode="General">
                  <c:v>0.67809784927937611</c:v>
                </c:pt>
                <c:pt idx="573" formatCode="General">
                  <c:v>0.21613659283813846</c:v>
                </c:pt>
                <c:pt idx="574" formatCode="General">
                  <c:v>0.57417868859777998</c:v>
                </c:pt>
                <c:pt idx="575" formatCode="General">
                  <c:v>0.12560947183864002</c:v>
                </c:pt>
                <c:pt idx="576" formatCode="General">
                  <c:v>0.22168204924903301</c:v>
                </c:pt>
                <c:pt idx="577" formatCode="General">
                  <c:v>0.77957220488853052</c:v>
                </c:pt>
                <c:pt idx="578" formatCode="General">
                  <c:v>0.49558320590111782</c:v>
                </c:pt>
                <c:pt idx="579" formatCode="General">
                  <c:v>0.56958156521722336</c:v>
                </c:pt>
                <c:pt idx="580" formatCode="General">
                  <c:v>0.76192832408104072</c:v>
                </c:pt>
                <c:pt idx="581" formatCode="General">
                  <c:v>0.63282071215794533</c:v>
                </c:pt>
                <c:pt idx="582" formatCode="General">
                  <c:v>0.91969556956572684</c:v>
                </c:pt>
                <c:pt idx="583" formatCode="General">
                  <c:v>1.8587485214156967</c:v>
                </c:pt>
                <c:pt idx="584" formatCode="General">
                  <c:v>0.89474776604756878</c:v>
                </c:pt>
                <c:pt idx="585" formatCode="General">
                  <c:v>0.37548206744418011</c:v>
                </c:pt>
                <c:pt idx="586" formatCode="General">
                  <c:v>0.6914371787520408</c:v>
                </c:pt>
                <c:pt idx="587" formatCode="General">
                  <c:v>0.32314022349156524</c:v>
                </c:pt>
                <c:pt idx="588" formatCode="General">
                  <c:v>0.27419190109700387</c:v>
                </c:pt>
                <c:pt idx="589" formatCode="General">
                  <c:v>1.4623888890352503</c:v>
                </c:pt>
                <c:pt idx="590" formatCode="General">
                  <c:v>0.3369077195386051</c:v>
                </c:pt>
                <c:pt idx="591" formatCode="General">
                  <c:v>0.69527572015770533</c:v>
                </c:pt>
                <c:pt idx="592" formatCode="General">
                  <c:v>0.25708132869407319</c:v>
                </c:pt>
                <c:pt idx="593" formatCode="General">
                  <c:v>0.44996461795436993</c:v>
                </c:pt>
                <c:pt idx="594" formatCode="General">
                  <c:v>1.196250665730243</c:v>
                </c:pt>
                <c:pt idx="595" formatCode="General">
                  <c:v>1.1730322574727268</c:v>
                </c:pt>
                <c:pt idx="596" formatCode="General">
                  <c:v>7.6687797507926758E-2</c:v>
                </c:pt>
                <c:pt idx="597" formatCode="General">
                  <c:v>0.20894899087680141</c:v>
                </c:pt>
                <c:pt idx="598" formatCode="General">
                  <c:v>0.52168641590645959</c:v>
                </c:pt>
                <c:pt idx="599" formatCode="General">
                  <c:v>0.14668359937150999</c:v>
                </c:pt>
                <c:pt idx="600" formatCode="General">
                  <c:v>0.73217533615218722</c:v>
                </c:pt>
                <c:pt idx="601" formatCode="General">
                  <c:v>0.58047759655728959</c:v>
                </c:pt>
                <c:pt idx="602" formatCode="General">
                  <c:v>1.8606007858085856</c:v>
                </c:pt>
                <c:pt idx="603" formatCode="General">
                  <c:v>0.45989458237084313</c:v>
                </c:pt>
                <c:pt idx="604" formatCode="General">
                  <c:v>0.20484701338231304</c:v>
                </c:pt>
                <c:pt idx="605" formatCode="General">
                  <c:v>0.49029294102952825</c:v>
                </c:pt>
                <c:pt idx="606" formatCode="General">
                  <c:v>0.88330438760052998</c:v>
                </c:pt>
                <c:pt idx="607" formatCode="General">
                  <c:v>0.38250316004955143</c:v>
                </c:pt>
                <c:pt idx="608" formatCode="General">
                  <c:v>1.6287953863334963</c:v>
                </c:pt>
                <c:pt idx="609" formatCode="General">
                  <c:v>1.9383798814013375</c:v>
                </c:pt>
                <c:pt idx="610" formatCode="General">
                  <c:v>0.52506039610930844</c:v>
                </c:pt>
                <c:pt idx="611" formatCode="General">
                  <c:v>0.88896372940587221</c:v>
                </c:pt>
                <c:pt idx="612" formatCode="General">
                  <c:v>1.8547181670791173</c:v>
                </c:pt>
                <c:pt idx="613" formatCode="General">
                  <c:v>0.95888127760148945</c:v>
                </c:pt>
                <c:pt idx="614" formatCode="General">
                  <c:v>1.4086110764102964</c:v>
                </c:pt>
                <c:pt idx="615" formatCode="General">
                  <c:v>0.55113555764561351</c:v>
                </c:pt>
                <c:pt idx="616" formatCode="General">
                  <c:v>0.52866926475739096</c:v>
                </c:pt>
                <c:pt idx="617" formatCode="General">
                  <c:v>0.61657987936707837</c:v>
                </c:pt>
                <c:pt idx="618" formatCode="General">
                  <c:v>0.43568954555834516</c:v>
                </c:pt>
                <c:pt idx="619" formatCode="General">
                  <c:v>0.50065863595028881</c:v>
                </c:pt>
                <c:pt idx="620" formatCode="General">
                  <c:v>0.65256061922787456</c:v>
                </c:pt>
                <c:pt idx="621" formatCode="General">
                  <c:v>1.1768060150645869</c:v>
                </c:pt>
                <c:pt idx="622" formatCode="General">
                  <c:v>0.79713232142555202</c:v>
                </c:pt>
                <c:pt idx="623" formatCode="General">
                  <c:v>0.96267627879347817</c:v>
                </c:pt>
                <c:pt idx="624" formatCode="General">
                  <c:v>0.8669592220073119</c:v>
                </c:pt>
                <c:pt idx="625" formatCode="General">
                  <c:v>0.482164914507063</c:v>
                </c:pt>
                <c:pt idx="626" formatCode="General">
                  <c:v>1.55982809021627</c:v>
                </c:pt>
                <c:pt idx="627" formatCode="General">
                  <c:v>1.1572813994771898</c:v>
                </c:pt>
                <c:pt idx="628" formatCode="General">
                  <c:v>0.11802556262291186</c:v>
                </c:pt>
                <c:pt idx="629" formatCode="General">
                  <c:v>0.9260599800663678</c:v>
                </c:pt>
                <c:pt idx="630" formatCode="General">
                  <c:v>1.4663936572957659</c:v>
                </c:pt>
                <c:pt idx="631" formatCode="General">
                  <c:v>1.0688003025099633</c:v>
                </c:pt>
                <c:pt idx="632" formatCode="General">
                  <c:v>0.45439585376163394</c:v>
                </c:pt>
                <c:pt idx="633" formatCode="General">
                  <c:v>0.63701385700563828</c:v>
                </c:pt>
                <c:pt idx="634" formatCode="General">
                  <c:v>0.80799232331276882</c:v>
                </c:pt>
                <c:pt idx="635" formatCode="General">
                  <c:v>0.94107150053934452</c:v>
                </c:pt>
                <c:pt idx="636" formatCode="General">
                  <c:v>0.87878120731343712</c:v>
                </c:pt>
                <c:pt idx="637" formatCode="General">
                  <c:v>0.34516946442110896</c:v>
                </c:pt>
                <c:pt idx="638" formatCode="General">
                  <c:v>1.2635267688017529</c:v>
                </c:pt>
                <c:pt idx="639" formatCode="General">
                  <c:v>0.34530213701143841</c:v>
                </c:pt>
                <c:pt idx="640" formatCode="General">
                  <c:v>1.0578199295660384</c:v>
                </c:pt>
                <c:pt idx="641" formatCode="General">
                  <c:v>0.49555040573295472</c:v>
                </c:pt>
                <c:pt idx="642" formatCode="General">
                  <c:v>1.6596612990243269</c:v>
                </c:pt>
                <c:pt idx="643" formatCode="General">
                  <c:v>0.83203270879475499</c:v>
                </c:pt>
                <c:pt idx="644" formatCode="General">
                  <c:v>0.14654498215766787</c:v>
                </c:pt>
                <c:pt idx="645" formatCode="General">
                  <c:v>1.1817130329153565</c:v>
                </c:pt>
                <c:pt idx="646" formatCode="General">
                  <c:v>0.50487699076075532</c:v>
                </c:pt>
                <c:pt idx="647" formatCode="General">
                  <c:v>0.34678783619457132</c:v>
                </c:pt>
                <c:pt idx="648" formatCode="General">
                  <c:v>1.2791322517606731</c:v>
                </c:pt>
                <c:pt idx="649" formatCode="General">
                  <c:v>0.5819164013008804</c:v>
                </c:pt>
                <c:pt idx="650" formatCode="General">
                  <c:v>0.64338975024560907</c:v>
                </c:pt>
                <c:pt idx="651" formatCode="General">
                  <c:v>1.0299199427772343</c:v>
                </c:pt>
                <c:pt idx="652" formatCode="General">
                  <c:v>0.97267989713642944</c:v>
                </c:pt>
                <c:pt idx="653" formatCode="General">
                  <c:v>0.79190149067546589</c:v>
                </c:pt>
                <c:pt idx="654" formatCode="General">
                  <c:v>1.0668152994708155</c:v>
                </c:pt>
                <c:pt idx="655" formatCode="General">
                  <c:v>0.8880736493472321</c:v>
                </c:pt>
                <c:pt idx="656" formatCode="General">
                  <c:v>0.73396514546902358</c:v>
                </c:pt>
                <c:pt idx="657" formatCode="General">
                  <c:v>0.83468400095581807</c:v>
                </c:pt>
                <c:pt idx="658" formatCode="General">
                  <c:v>0.42949493647893511</c:v>
                </c:pt>
                <c:pt idx="659" formatCode="General">
                  <c:v>0.6340935295846688</c:v>
                </c:pt>
                <c:pt idx="660" formatCode="General">
                  <c:v>0.198418163646639</c:v>
                </c:pt>
                <c:pt idx="661" formatCode="General">
                  <c:v>0.458076289985202</c:v>
                </c:pt>
                <c:pt idx="662" formatCode="General">
                  <c:v>0.4808879629096745</c:v>
                </c:pt>
                <c:pt idx="663" formatCode="General">
                  <c:v>0.73268961411978284</c:v>
                </c:pt>
                <c:pt idx="664" formatCode="General">
                  <c:v>0.57588576414132364</c:v>
                </c:pt>
                <c:pt idx="665" formatCode="General">
                  <c:v>0.88946554364924379</c:v>
                </c:pt>
                <c:pt idx="666" formatCode="General">
                  <c:v>0.57258597961417979</c:v>
                </c:pt>
                <c:pt idx="667" formatCode="General">
                  <c:v>0.35659977021855915</c:v>
                </c:pt>
                <c:pt idx="668" formatCode="General">
                  <c:v>0.95961373688193052</c:v>
                </c:pt>
                <c:pt idx="669" formatCode="General">
                  <c:v>1.1608224255953443</c:v>
                </c:pt>
                <c:pt idx="670" formatCode="General">
                  <c:v>0.30526701867297334</c:v>
                </c:pt>
                <c:pt idx="671" formatCode="General">
                  <c:v>0.38687913283813491</c:v>
                </c:pt>
                <c:pt idx="672" formatCode="General">
                  <c:v>0.78663866589320386</c:v>
                </c:pt>
                <c:pt idx="673" formatCode="General">
                  <c:v>0.51660483685111369</c:v>
                </c:pt>
                <c:pt idx="674" formatCode="General">
                  <c:v>1.2122452442578355</c:v>
                </c:pt>
                <c:pt idx="675" formatCode="General">
                  <c:v>1.2288941354964413</c:v>
                </c:pt>
                <c:pt idx="676" formatCode="General">
                  <c:v>0.54626786956533724</c:v>
                </c:pt>
                <c:pt idx="677" formatCode="General">
                  <c:v>1.3541336818814624</c:v>
                </c:pt>
                <c:pt idx="678" formatCode="General">
                  <c:v>0.72737005831068857</c:v>
                </c:pt>
                <c:pt idx="679" formatCode="General">
                  <c:v>0.21695701288481861</c:v>
                </c:pt>
                <c:pt idx="680" formatCode="General">
                  <c:v>0.69209817795466422</c:v>
                </c:pt>
                <c:pt idx="681" formatCode="General">
                  <c:v>1.9759814216145595</c:v>
                </c:pt>
                <c:pt idx="682" formatCode="General">
                  <c:v>0.37253150302681703</c:v>
                </c:pt>
                <c:pt idx="683" formatCode="General">
                  <c:v>0.55656047596511926</c:v>
                </c:pt>
                <c:pt idx="684" formatCode="General">
                  <c:v>0.75161174413835097</c:v>
                </c:pt>
                <c:pt idx="685" formatCode="General">
                  <c:v>0.92415499189000405</c:v>
                </c:pt>
                <c:pt idx="686" formatCode="General">
                  <c:v>0.53320451093474053</c:v>
                </c:pt>
                <c:pt idx="687" formatCode="General">
                  <c:v>0.53758316305534171</c:v>
                </c:pt>
                <c:pt idx="688" formatCode="General">
                  <c:v>0.89120788343674406</c:v>
                </c:pt>
                <c:pt idx="689" formatCode="General">
                  <c:v>0.82408464626538425</c:v>
                </c:pt>
                <c:pt idx="690" formatCode="General">
                  <c:v>1.5191913158603674</c:v>
                </c:pt>
                <c:pt idx="691" formatCode="General">
                  <c:v>0.42699333216154001</c:v>
                </c:pt>
                <c:pt idx="692" formatCode="General">
                  <c:v>0.16317271665568289</c:v>
                </c:pt>
                <c:pt idx="693" formatCode="General">
                  <c:v>0.41235680369692218</c:v>
                </c:pt>
                <c:pt idx="694" formatCode="General">
                  <c:v>0.48576685265934849</c:v>
                </c:pt>
                <c:pt idx="695" formatCode="General">
                  <c:v>1.1845160100728171</c:v>
                </c:pt>
                <c:pt idx="696" formatCode="General">
                  <c:v>1.0434220162089864</c:v>
                </c:pt>
                <c:pt idx="697" formatCode="General">
                  <c:v>0.68921211330539167</c:v>
                </c:pt>
                <c:pt idx="698" formatCode="General">
                  <c:v>0.54363424027112128</c:v>
                </c:pt>
                <c:pt idx="699" formatCode="General">
                  <c:v>0.60041216465957947</c:v>
                </c:pt>
                <c:pt idx="700" formatCode="General">
                  <c:v>0.48645159772185043</c:v>
                </c:pt>
                <c:pt idx="701" formatCode="General">
                  <c:v>0.58432023642025954</c:v>
                </c:pt>
                <c:pt idx="702" formatCode="General">
                  <c:v>0.63251562546670703</c:v>
                </c:pt>
                <c:pt idx="703" formatCode="General">
                  <c:v>0.29785117603122746</c:v>
                </c:pt>
                <c:pt idx="704" formatCode="General">
                  <c:v>0.61879960749950436</c:v>
                </c:pt>
                <c:pt idx="705" formatCode="General">
                  <c:v>0.49906531283130651</c:v>
                </c:pt>
                <c:pt idx="706" formatCode="General">
                  <c:v>0.92914655592946938</c:v>
                </c:pt>
                <c:pt idx="707" formatCode="General">
                  <c:v>0.54544971132372377</c:v>
                </c:pt>
                <c:pt idx="708" formatCode="General">
                  <c:v>0.76195013815326118</c:v>
                </c:pt>
                <c:pt idx="709" formatCode="General">
                  <c:v>0.47179020634358038</c:v>
                </c:pt>
                <c:pt idx="710" formatCode="General">
                  <c:v>1.8123311462058327</c:v>
                </c:pt>
                <c:pt idx="711" formatCode="General">
                  <c:v>1.1033858998784551</c:v>
                </c:pt>
                <c:pt idx="712" formatCode="General">
                  <c:v>0.38658938975020241</c:v>
                </c:pt>
                <c:pt idx="713" formatCode="General">
                  <c:v>0.87157948140831309</c:v>
                </c:pt>
                <c:pt idx="714" formatCode="General">
                  <c:v>0.50638793323786091</c:v>
                </c:pt>
                <c:pt idx="715" formatCode="General">
                  <c:v>0.63876591979483655</c:v>
                </c:pt>
                <c:pt idx="716" formatCode="General">
                  <c:v>0.25797184368477311</c:v>
                </c:pt>
                <c:pt idx="717" formatCode="General">
                  <c:v>0.46862367493401569</c:v>
                </c:pt>
                <c:pt idx="718" formatCode="General">
                  <c:v>0.26669716614925976</c:v>
                </c:pt>
                <c:pt idx="719" formatCode="General">
                  <c:v>1.1826956099743771</c:v>
                </c:pt>
                <c:pt idx="720" formatCode="General">
                  <c:v>0.58522643750154835</c:v>
                </c:pt>
                <c:pt idx="721" formatCode="General">
                  <c:v>0.50606302620387167</c:v>
                </c:pt>
                <c:pt idx="722" formatCode="General">
                  <c:v>1.1255115778446276</c:v>
                </c:pt>
                <c:pt idx="723" formatCode="General">
                  <c:v>0.57305058121226993</c:v>
                </c:pt>
                <c:pt idx="724" formatCode="General">
                  <c:v>0.81530073517920654</c:v>
                </c:pt>
                <c:pt idx="725" formatCode="General">
                  <c:v>0.77484646749523067</c:v>
                </c:pt>
                <c:pt idx="726" formatCode="General">
                  <c:v>1.6476369126393171</c:v>
                </c:pt>
                <c:pt idx="727" formatCode="General">
                  <c:v>0.52455070304332763</c:v>
                </c:pt>
                <c:pt idx="728" formatCode="General">
                  <c:v>5.9360252052212736E-2</c:v>
                </c:pt>
                <c:pt idx="729" formatCode="General">
                  <c:v>0.58658942280393078</c:v>
                </c:pt>
                <c:pt idx="730" formatCode="General">
                  <c:v>0.82658271791897187</c:v>
                </c:pt>
                <c:pt idx="731" formatCode="General">
                  <c:v>0.7976672483660816</c:v>
                </c:pt>
                <c:pt idx="732" formatCode="General">
                  <c:v>0.51581603956815669</c:v>
                </c:pt>
                <c:pt idx="733" formatCode="General">
                  <c:v>1.06276934847451</c:v>
                </c:pt>
                <c:pt idx="734" formatCode="General">
                  <c:v>0.51880246052906975</c:v>
                </c:pt>
                <c:pt idx="735" formatCode="General">
                  <c:v>1.1054145777377293</c:v>
                </c:pt>
                <c:pt idx="736" formatCode="General">
                  <c:v>1.3775711363077099</c:v>
                </c:pt>
                <c:pt idx="737" formatCode="General">
                  <c:v>0.97662334801626416</c:v>
                </c:pt>
                <c:pt idx="738" formatCode="General">
                  <c:v>0.98901294507656745</c:v>
                </c:pt>
                <c:pt idx="739" formatCode="General">
                  <c:v>0.87951374326330856</c:v>
                </c:pt>
                <c:pt idx="740" formatCode="General">
                  <c:v>1.1638529031631342</c:v>
                </c:pt>
                <c:pt idx="741" formatCode="General">
                  <c:v>2.7319135882180654</c:v>
                </c:pt>
                <c:pt idx="742" formatCode="General">
                  <c:v>0.2852986048537467</c:v>
                </c:pt>
                <c:pt idx="743" formatCode="General">
                  <c:v>0.87315777647860937</c:v>
                </c:pt>
                <c:pt idx="744" formatCode="General">
                  <c:v>0.95355544940666226</c:v>
                </c:pt>
                <c:pt idx="745" formatCode="General">
                  <c:v>0.78778100438416998</c:v>
                </c:pt>
                <c:pt idx="746" formatCode="General">
                  <c:v>1.1484730332520583</c:v>
                </c:pt>
                <c:pt idx="747" formatCode="General">
                  <c:v>0.49515516922136671</c:v>
                </c:pt>
                <c:pt idx="748" formatCode="General">
                  <c:v>0.77427908877513674</c:v>
                </c:pt>
                <c:pt idx="749" formatCode="General">
                  <c:v>0.7657458692009399</c:v>
                </c:pt>
                <c:pt idx="750" formatCode="General">
                  <c:v>0.68614744000242855</c:v>
                </c:pt>
                <c:pt idx="751" formatCode="General">
                  <c:v>1.3424009159933741</c:v>
                </c:pt>
                <c:pt idx="752" formatCode="General">
                  <c:v>0.28792657291260726</c:v>
                </c:pt>
                <c:pt idx="753" formatCode="General">
                  <c:v>0.8880053679697667</c:v>
                </c:pt>
                <c:pt idx="754" formatCode="General">
                  <c:v>0.42515489718329769</c:v>
                </c:pt>
                <c:pt idx="755" formatCode="General">
                  <c:v>0.40203157711252513</c:v>
                </c:pt>
                <c:pt idx="756" formatCode="General">
                  <c:v>1.0954594521357415</c:v>
                </c:pt>
                <c:pt idx="757" formatCode="General">
                  <c:v>0.67951119246570746</c:v>
                </c:pt>
                <c:pt idx="758" formatCode="General">
                  <c:v>0.71425090691950388</c:v>
                </c:pt>
                <c:pt idx="759" formatCode="General">
                  <c:v>0.56293098993218671</c:v>
                </c:pt>
                <c:pt idx="760" formatCode="General">
                  <c:v>0.62863087734550238</c:v>
                </c:pt>
                <c:pt idx="761" formatCode="General">
                  <c:v>0.45052604668364815</c:v>
                </c:pt>
                <c:pt idx="762" formatCode="General">
                  <c:v>1.0238870835128591</c:v>
                </c:pt>
                <c:pt idx="763" formatCode="General">
                  <c:v>0.87857104021598509</c:v>
                </c:pt>
                <c:pt idx="764" formatCode="General">
                  <c:v>0.76900352063089894</c:v>
                </c:pt>
                <c:pt idx="765" formatCode="General">
                  <c:v>0.58546823361798839</c:v>
                </c:pt>
                <c:pt idx="766" formatCode="General">
                  <c:v>1.2238977538485236</c:v>
                </c:pt>
                <c:pt idx="767" formatCode="General">
                  <c:v>0.16487108515784854</c:v>
                </c:pt>
                <c:pt idx="768" formatCode="General">
                  <c:v>0.40493432311559308</c:v>
                </c:pt>
                <c:pt idx="769" formatCode="General">
                  <c:v>0.28110750504262727</c:v>
                </c:pt>
                <c:pt idx="770" formatCode="General">
                  <c:v>0.21117989085703992</c:v>
                </c:pt>
                <c:pt idx="771" formatCode="General">
                  <c:v>1.2077620422460651</c:v>
                </c:pt>
                <c:pt idx="772" formatCode="General">
                  <c:v>0.6019475660553637</c:v>
                </c:pt>
                <c:pt idx="773" formatCode="General">
                  <c:v>0.76250309605542466</c:v>
                </c:pt>
                <c:pt idx="774" formatCode="General">
                  <c:v>0.53828559326656489</c:v>
                </c:pt>
                <c:pt idx="775" formatCode="General">
                  <c:v>0.97323458734922086</c:v>
                </c:pt>
                <c:pt idx="776" formatCode="General">
                  <c:v>0.65555499796012684</c:v>
                </c:pt>
                <c:pt idx="777" formatCode="General">
                  <c:v>0.73298763423173341</c:v>
                </c:pt>
                <c:pt idx="778" formatCode="General">
                  <c:v>0.60597562310882702</c:v>
                </c:pt>
                <c:pt idx="779" formatCode="General">
                  <c:v>0.25288735212926361</c:v>
                </c:pt>
                <c:pt idx="780" formatCode="General">
                  <c:v>0.18368032137224044</c:v>
                </c:pt>
                <c:pt idx="781" formatCode="General">
                  <c:v>0.64054390369647507</c:v>
                </c:pt>
                <c:pt idx="782" formatCode="General">
                  <c:v>0.10268322802053365</c:v>
                </c:pt>
                <c:pt idx="783" formatCode="General">
                  <c:v>0.632553936144717</c:v>
                </c:pt>
                <c:pt idx="784" formatCode="General">
                  <c:v>2.0343905582061415</c:v>
                </c:pt>
                <c:pt idx="785" formatCode="General">
                  <c:v>2.1727249750074145</c:v>
                </c:pt>
                <c:pt idx="786" formatCode="General">
                  <c:v>1.7925793726875305</c:v>
                </c:pt>
                <c:pt idx="787" formatCode="General">
                  <c:v>0.84883927908438706</c:v>
                </c:pt>
                <c:pt idx="788" formatCode="General">
                  <c:v>0.75425207235001346</c:v>
                </c:pt>
                <c:pt idx="789" formatCode="General">
                  <c:v>0.67952001012900964</c:v>
                </c:pt>
                <c:pt idx="790" formatCode="General">
                  <c:v>0.29245049055596573</c:v>
                </c:pt>
                <c:pt idx="791" formatCode="General">
                  <c:v>0.52371742251841735</c:v>
                </c:pt>
                <c:pt idx="792" formatCode="General">
                  <c:v>0.33193171619219242</c:v>
                </c:pt>
                <c:pt idx="793" formatCode="General">
                  <c:v>0.60874203159505691</c:v>
                </c:pt>
                <c:pt idx="794" formatCode="General">
                  <c:v>0.83938829511096724</c:v>
                </c:pt>
                <c:pt idx="795" formatCode="General">
                  <c:v>0.68225332239095327</c:v>
                </c:pt>
                <c:pt idx="796" formatCode="General">
                  <c:v>0.20798959696042285</c:v>
                </c:pt>
                <c:pt idx="797" formatCode="General">
                  <c:v>0.62161949166511976</c:v>
                </c:pt>
                <c:pt idx="798" formatCode="General">
                  <c:v>0.48730269513535363</c:v>
                </c:pt>
                <c:pt idx="799" formatCode="General">
                  <c:v>1.3403637319718991</c:v>
                </c:pt>
                <c:pt idx="800" formatCode="General">
                  <c:v>0.66547309677204813</c:v>
                </c:pt>
                <c:pt idx="801" formatCode="General">
                  <c:v>1.0793286255625465</c:v>
                </c:pt>
                <c:pt idx="802" formatCode="General">
                  <c:v>1.8642736707059946</c:v>
                </c:pt>
                <c:pt idx="803" formatCode="General">
                  <c:v>0.50771848481537996</c:v>
                </c:pt>
                <c:pt idx="804" formatCode="General">
                  <c:v>1.0023594124108526</c:v>
                </c:pt>
                <c:pt idx="805" formatCode="General">
                  <c:v>0.43735195018757467</c:v>
                </c:pt>
                <c:pt idx="806" formatCode="General">
                  <c:v>0.80873608423171084</c:v>
                </c:pt>
                <c:pt idx="807" formatCode="General">
                  <c:v>1.8863840189073144</c:v>
                </c:pt>
                <c:pt idx="808" formatCode="General">
                  <c:v>0.29393777394683984</c:v>
                </c:pt>
                <c:pt idx="809" formatCode="General">
                  <c:v>0.85430171552469314</c:v>
                </c:pt>
                <c:pt idx="810" formatCode="General">
                  <c:v>0.7864788211164736</c:v>
                </c:pt>
                <c:pt idx="811" formatCode="General">
                  <c:v>0.35892660256736786</c:v>
                </c:pt>
                <c:pt idx="812" formatCode="General">
                  <c:v>0.40308191374383551</c:v>
                </c:pt>
                <c:pt idx="813" formatCode="General">
                  <c:v>0.90637501678484789</c:v>
                </c:pt>
                <c:pt idx="814" formatCode="General">
                  <c:v>0.44986566926291105</c:v>
                </c:pt>
                <c:pt idx="815" formatCode="General">
                  <c:v>0.83791551068534675</c:v>
                </c:pt>
                <c:pt idx="816" formatCode="General">
                  <c:v>0.86208902437026058</c:v>
                </c:pt>
                <c:pt idx="817" formatCode="General">
                  <c:v>1.4544370457586264</c:v>
                </c:pt>
                <c:pt idx="818" formatCode="General">
                  <c:v>0.38608207630963121</c:v>
                </c:pt>
                <c:pt idx="819" formatCode="General">
                  <c:v>0.66179683994852323</c:v>
                </c:pt>
                <c:pt idx="820" formatCode="General">
                  <c:v>0.58796821739409943</c:v>
                </c:pt>
                <c:pt idx="821" formatCode="General">
                  <c:v>1.0217679321122004</c:v>
                </c:pt>
                <c:pt idx="822" formatCode="General">
                  <c:v>0.35921906166227591</c:v>
                </c:pt>
                <c:pt idx="823" formatCode="General">
                  <c:v>1.0343124187912678</c:v>
                </c:pt>
                <c:pt idx="824" formatCode="General">
                  <c:v>1.2318283480923513</c:v>
                </c:pt>
                <c:pt idx="825" formatCode="General">
                  <c:v>1.6875134471010085</c:v>
                </c:pt>
                <c:pt idx="826" formatCode="General">
                  <c:v>0.51338136640429122</c:v>
                </c:pt>
                <c:pt idx="827" formatCode="General">
                  <c:v>-0.26211538495281661</c:v>
                </c:pt>
                <c:pt idx="828" formatCode="General">
                  <c:v>0.87521167688223633</c:v>
                </c:pt>
                <c:pt idx="829" formatCode="General">
                  <c:v>0.79610643868041442</c:v>
                </c:pt>
                <c:pt idx="830" formatCode="General">
                  <c:v>1.0368604766161376</c:v>
                </c:pt>
                <c:pt idx="831" formatCode="General">
                  <c:v>0.5070357049031341</c:v>
                </c:pt>
                <c:pt idx="832" formatCode="General">
                  <c:v>0.52070892935673729</c:v>
                </c:pt>
                <c:pt idx="833" formatCode="General">
                  <c:v>1.1702492644920435</c:v>
                </c:pt>
                <c:pt idx="834" formatCode="General">
                  <c:v>0.46794058619196632</c:v>
                </c:pt>
                <c:pt idx="835" formatCode="General">
                  <c:v>0.34064377628825726</c:v>
                </c:pt>
                <c:pt idx="836" formatCode="General">
                  <c:v>0.32160441538905027</c:v>
                </c:pt>
                <c:pt idx="837" formatCode="General">
                  <c:v>0.90495362907436494</c:v>
                </c:pt>
                <c:pt idx="838" formatCode="General">
                  <c:v>0.84175947175375443</c:v>
                </c:pt>
                <c:pt idx="839" formatCode="General">
                  <c:v>0.73197558086223169</c:v>
                </c:pt>
                <c:pt idx="840" formatCode="General">
                  <c:v>0.77589573115257737</c:v>
                </c:pt>
                <c:pt idx="841" formatCode="General">
                  <c:v>0.77284735280367656</c:v>
                </c:pt>
                <c:pt idx="842" formatCode="General">
                  <c:v>0.51947038679719837</c:v>
                </c:pt>
                <c:pt idx="843" formatCode="General">
                  <c:v>0.99271586472316453</c:v>
                </c:pt>
                <c:pt idx="844" formatCode="General">
                  <c:v>0.35642740299906506</c:v>
                </c:pt>
                <c:pt idx="845" formatCode="General">
                  <c:v>0.92390972492910017</c:v>
                </c:pt>
                <c:pt idx="846" formatCode="General">
                  <c:v>1.1099439060895044</c:v>
                </c:pt>
                <c:pt idx="847" formatCode="General">
                  <c:v>0.63123015374663538</c:v>
                </c:pt>
                <c:pt idx="848" formatCode="General">
                  <c:v>0.28594182797524725</c:v>
                </c:pt>
                <c:pt idx="849" formatCode="General">
                  <c:v>0.79476670996901566</c:v>
                </c:pt>
                <c:pt idx="850" formatCode="General">
                  <c:v>0.85310984643208321</c:v>
                </c:pt>
                <c:pt idx="851" formatCode="General">
                  <c:v>0.79639699663623786</c:v>
                </c:pt>
                <c:pt idx="852" formatCode="General">
                  <c:v>0.85433532296724646</c:v>
                </c:pt>
                <c:pt idx="853" formatCode="General">
                  <c:v>0.67956791087834323</c:v>
                </c:pt>
                <c:pt idx="854" formatCode="General">
                  <c:v>0.86030729208516321</c:v>
                </c:pt>
                <c:pt idx="855" formatCode="General">
                  <c:v>0.39089528484994607</c:v>
                </c:pt>
                <c:pt idx="856" formatCode="General">
                  <c:v>0.28319718299692065</c:v>
                </c:pt>
                <c:pt idx="857" formatCode="General">
                  <c:v>0.95219886721708713</c:v>
                </c:pt>
                <c:pt idx="858" formatCode="General">
                  <c:v>0.26199577944817665</c:v>
                </c:pt>
                <c:pt idx="859" formatCode="General">
                  <c:v>0.59335196258376421</c:v>
                </c:pt>
                <c:pt idx="860" formatCode="General">
                  <c:v>1.1298503047090827</c:v>
                </c:pt>
                <c:pt idx="861" formatCode="General">
                  <c:v>0.85755824668057312</c:v>
                </c:pt>
                <c:pt idx="862" formatCode="General">
                  <c:v>0.57727108766527246</c:v>
                </c:pt>
                <c:pt idx="863" formatCode="General">
                  <c:v>0.56836031861143232</c:v>
                </c:pt>
                <c:pt idx="864" formatCode="General">
                  <c:v>0.57652706739760129</c:v>
                </c:pt>
                <c:pt idx="865" formatCode="General">
                  <c:v>0.7380819763153198</c:v>
                </c:pt>
                <c:pt idx="866" formatCode="General">
                  <c:v>1.0988305520158925</c:v>
                </c:pt>
                <c:pt idx="867" formatCode="General">
                  <c:v>0.44835771526153567</c:v>
                </c:pt>
                <c:pt idx="868" formatCode="General">
                  <c:v>0.42392431734749436</c:v>
                </c:pt>
                <c:pt idx="869" formatCode="General">
                  <c:v>0.70210134286196946</c:v>
                </c:pt>
                <c:pt idx="870" formatCode="General">
                  <c:v>1.0413747796974031</c:v>
                </c:pt>
                <c:pt idx="871" formatCode="General">
                  <c:v>1.3168259241426754</c:v>
                </c:pt>
                <c:pt idx="872" formatCode="General">
                  <c:v>1.7046201178867044</c:v>
                </c:pt>
                <c:pt idx="873" formatCode="General">
                  <c:v>0.3007640863645713</c:v>
                </c:pt>
                <c:pt idx="874" formatCode="General">
                  <c:v>0.62033264364296914</c:v>
                </c:pt>
                <c:pt idx="875" formatCode="General">
                  <c:v>1.8388731044912725</c:v>
                </c:pt>
                <c:pt idx="876" formatCode="General">
                  <c:v>1.2363342223290181</c:v>
                </c:pt>
                <c:pt idx="877" formatCode="General">
                  <c:v>0.71575971101191516</c:v>
                </c:pt>
                <c:pt idx="878" formatCode="General">
                  <c:v>0.38843770988889803</c:v>
                </c:pt>
                <c:pt idx="879" formatCode="General">
                  <c:v>1.1083920580405153</c:v>
                </c:pt>
                <c:pt idx="880" formatCode="General">
                  <c:v>1.0440399603278119</c:v>
                </c:pt>
                <c:pt idx="881" formatCode="General">
                  <c:v>0.43230474931786378</c:v>
                </c:pt>
                <c:pt idx="882" formatCode="General">
                  <c:v>0.18173934883492127</c:v>
                </c:pt>
                <c:pt idx="883" formatCode="General">
                  <c:v>0.34324688299339123</c:v>
                </c:pt>
                <c:pt idx="884" formatCode="General">
                  <c:v>0.53404782791103655</c:v>
                </c:pt>
                <c:pt idx="885" formatCode="General">
                  <c:v>0.51192764712229777</c:v>
                </c:pt>
                <c:pt idx="886" formatCode="General">
                  <c:v>0.60848781741548907</c:v>
                </c:pt>
                <c:pt idx="887" formatCode="General">
                  <c:v>0.9712804941549964</c:v>
                </c:pt>
                <c:pt idx="888" formatCode="General">
                  <c:v>0.85349204275782342</c:v>
                </c:pt>
                <c:pt idx="889" formatCode="General">
                  <c:v>1.1285744473720152</c:v>
                </c:pt>
                <c:pt idx="890" formatCode="General">
                  <c:v>0.51855144296180855</c:v>
                </c:pt>
                <c:pt idx="891" formatCode="General">
                  <c:v>-1.8150909790924707E-2</c:v>
                </c:pt>
                <c:pt idx="892" formatCode="General">
                  <c:v>1.116179772505258</c:v>
                </c:pt>
                <c:pt idx="893" formatCode="General">
                  <c:v>1.0036830295976662</c:v>
                </c:pt>
                <c:pt idx="894" formatCode="General">
                  <c:v>0.44433747179822514</c:v>
                </c:pt>
                <c:pt idx="895" formatCode="General">
                  <c:v>1.0282644641326915</c:v>
                </c:pt>
                <c:pt idx="896" formatCode="General">
                  <c:v>1.1571273630072598</c:v>
                </c:pt>
                <c:pt idx="897" formatCode="General">
                  <c:v>1.7398273467135241</c:v>
                </c:pt>
                <c:pt idx="898" formatCode="General">
                  <c:v>0.95490126277648701</c:v>
                </c:pt>
                <c:pt idx="899" formatCode="General">
                  <c:v>0.7496640042153595</c:v>
                </c:pt>
                <c:pt idx="900" formatCode="General">
                  <c:v>1.2487828054194838</c:v>
                </c:pt>
                <c:pt idx="901" formatCode="General">
                  <c:v>1.0252137479265988</c:v>
                </c:pt>
                <c:pt idx="902" formatCode="General">
                  <c:v>0.47775025524069914</c:v>
                </c:pt>
                <c:pt idx="903" formatCode="General">
                  <c:v>0.66876075851149286</c:v>
                </c:pt>
                <c:pt idx="904" formatCode="General">
                  <c:v>1.1091338683291059</c:v>
                </c:pt>
                <c:pt idx="905" formatCode="General">
                  <c:v>0.82684703641558777</c:v>
                </c:pt>
                <c:pt idx="906" formatCode="General">
                  <c:v>0.73759179464187152</c:v>
                </c:pt>
                <c:pt idx="907" formatCode="General">
                  <c:v>1.9539189945652937</c:v>
                </c:pt>
                <c:pt idx="908" formatCode="General">
                  <c:v>0.94256947226142929</c:v>
                </c:pt>
                <c:pt idx="909" formatCode="General">
                  <c:v>1.1890451928127947</c:v>
                </c:pt>
                <c:pt idx="910" formatCode="General">
                  <c:v>0.32210911294530642</c:v>
                </c:pt>
                <c:pt idx="911" formatCode="General">
                  <c:v>1.0248783055289639</c:v>
                </c:pt>
                <c:pt idx="912" formatCode="General">
                  <c:v>0.21930323288451947</c:v>
                </c:pt>
                <c:pt idx="913" formatCode="General">
                  <c:v>0.49264664727857022</c:v>
                </c:pt>
                <c:pt idx="914" formatCode="General">
                  <c:v>0.5152707445430863</c:v>
                </c:pt>
                <c:pt idx="915" formatCode="General">
                  <c:v>1.0332344036618486</c:v>
                </c:pt>
                <c:pt idx="916" formatCode="General">
                  <c:v>0.57872197265584191</c:v>
                </c:pt>
                <c:pt idx="917" formatCode="General">
                  <c:v>0.58081637181881929</c:v>
                </c:pt>
                <c:pt idx="918" formatCode="General">
                  <c:v>1.5946361186105404</c:v>
                </c:pt>
                <c:pt idx="919" formatCode="General">
                  <c:v>0.66023018160928548</c:v>
                </c:pt>
                <c:pt idx="920" formatCode="General">
                  <c:v>0.70533818562308725</c:v>
                </c:pt>
                <c:pt idx="921" formatCode="General">
                  <c:v>0.62155449933427653</c:v>
                </c:pt>
                <c:pt idx="922" formatCode="General">
                  <c:v>0.61665725747440914</c:v>
                </c:pt>
                <c:pt idx="923" formatCode="General">
                  <c:v>0.60560915266242943</c:v>
                </c:pt>
                <c:pt idx="924" formatCode="General">
                  <c:v>1.0294832272659811</c:v>
                </c:pt>
                <c:pt idx="925" formatCode="General">
                  <c:v>0.5532101794307448</c:v>
                </c:pt>
                <c:pt idx="926" formatCode="General">
                  <c:v>0.54459180969280263</c:v>
                </c:pt>
                <c:pt idx="927" formatCode="General">
                  <c:v>-1.7171274448672058E-2</c:v>
                </c:pt>
                <c:pt idx="928" formatCode="General">
                  <c:v>0.73167489943393282</c:v>
                </c:pt>
                <c:pt idx="929" formatCode="General">
                  <c:v>0.89259142869849317</c:v>
                </c:pt>
                <c:pt idx="930" formatCode="General">
                  <c:v>0.40152972534384923</c:v>
                </c:pt>
                <c:pt idx="931" formatCode="General">
                  <c:v>0.25379484142439557</c:v>
                </c:pt>
                <c:pt idx="932" formatCode="General">
                  <c:v>1.1523884007872374</c:v>
                </c:pt>
                <c:pt idx="933" formatCode="General">
                  <c:v>1.5037704495022362</c:v>
                </c:pt>
                <c:pt idx="934" formatCode="General">
                  <c:v>0.30722556442529092</c:v>
                </c:pt>
                <c:pt idx="935" formatCode="General">
                  <c:v>1.1278019364015777</c:v>
                </c:pt>
                <c:pt idx="936" formatCode="General">
                  <c:v>1.6167028613140526</c:v>
                </c:pt>
                <c:pt idx="937" formatCode="General">
                  <c:v>0.55992967879214062</c:v>
                </c:pt>
                <c:pt idx="938" formatCode="General">
                  <c:v>0.36336916996924917</c:v>
                </c:pt>
                <c:pt idx="939" formatCode="General">
                  <c:v>0.50630694403207821</c:v>
                </c:pt>
                <c:pt idx="940" formatCode="General">
                  <c:v>0.91458843387415012</c:v>
                </c:pt>
                <c:pt idx="941" formatCode="General">
                  <c:v>1.136211656735667</c:v>
                </c:pt>
                <c:pt idx="942" formatCode="General">
                  <c:v>0.75450912091533962</c:v>
                </c:pt>
                <c:pt idx="943" formatCode="General">
                  <c:v>0.6549644411738329</c:v>
                </c:pt>
                <c:pt idx="944" formatCode="General">
                  <c:v>0.53285843305440506</c:v>
                </c:pt>
                <c:pt idx="945" formatCode="General">
                  <c:v>0.69216321045946472</c:v>
                </c:pt>
                <c:pt idx="946" formatCode="General">
                  <c:v>0.50430702158966922</c:v>
                </c:pt>
                <c:pt idx="947" formatCode="General">
                  <c:v>1.3253297083232791</c:v>
                </c:pt>
                <c:pt idx="948" formatCode="General">
                  <c:v>1.1946483443468645</c:v>
                </c:pt>
                <c:pt idx="949" formatCode="General">
                  <c:v>0.5657128271583941</c:v>
                </c:pt>
                <c:pt idx="950" formatCode="General">
                  <c:v>0.99555061651739685</c:v>
                </c:pt>
                <c:pt idx="951" formatCode="General">
                  <c:v>0.59564372855156655</c:v>
                </c:pt>
                <c:pt idx="952" formatCode="General">
                  <c:v>0.64854141757394845</c:v>
                </c:pt>
                <c:pt idx="953" formatCode="General">
                  <c:v>1.4195212989299573</c:v>
                </c:pt>
                <c:pt idx="954" formatCode="General">
                  <c:v>0.2730561418623334</c:v>
                </c:pt>
                <c:pt idx="955" formatCode="General">
                  <c:v>0.57852687817892623</c:v>
                </c:pt>
                <c:pt idx="956" formatCode="General">
                  <c:v>0.88000479283632083</c:v>
                </c:pt>
                <c:pt idx="957" formatCode="General">
                  <c:v>0.59456663852006963</c:v>
                </c:pt>
                <c:pt idx="958" formatCode="General">
                  <c:v>1.0770234067441897</c:v>
                </c:pt>
                <c:pt idx="959" formatCode="General">
                  <c:v>1.0754331578764618</c:v>
                </c:pt>
                <c:pt idx="960" formatCode="General">
                  <c:v>0.72596117047580344</c:v>
                </c:pt>
                <c:pt idx="961" formatCode="General">
                  <c:v>0.40223150538408381</c:v>
                </c:pt>
                <c:pt idx="962" formatCode="General">
                  <c:v>0.97893766740799559</c:v>
                </c:pt>
                <c:pt idx="963" formatCode="General">
                  <c:v>0.64454557362483345</c:v>
                </c:pt>
                <c:pt idx="964" formatCode="General">
                  <c:v>1.2621267810787029</c:v>
                </c:pt>
                <c:pt idx="965" formatCode="General">
                  <c:v>1.6318944693037811</c:v>
                </c:pt>
                <c:pt idx="966" formatCode="General">
                  <c:v>-1.008270750294149E-2</c:v>
                </c:pt>
                <c:pt idx="967" formatCode="General">
                  <c:v>0.89180774984879818</c:v>
                </c:pt>
                <c:pt idx="968" formatCode="General">
                  <c:v>0.31819861548323336</c:v>
                </c:pt>
                <c:pt idx="969" formatCode="General">
                  <c:v>0.32266410939461521</c:v>
                </c:pt>
                <c:pt idx="970" formatCode="General">
                  <c:v>0.65773122216112379</c:v>
                </c:pt>
                <c:pt idx="971" formatCode="General">
                  <c:v>0.81087555135800959</c:v>
                </c:pt>
                <c:pt idx="972" formatCode="General">
                  <c:v>1.0665758886819807</c:v>
                </c:pt>
                <c:pt idx="973" formatCode="General">
                  <c:v>0.5883816313359389</c:v>
                </c:pt>
                <c:pt idx="974" formatCode="General">
                  <c:v>0.88276540448776886</c:v>
                </c:pt>
                <c:pt idx="975" formatCode="General">
                  <c:v>1.2301326006395481</c:v>
                </c:pt>
                <c:pt idx="976" formatCode="General">
                  <c:v>-0.35794163651115818</c:v>
                </c:pt>
                <c:pt idx="977" formatCode="General">
                  <c:v>0.60498788126370151</c:v>
                </c:pt>
                <c:pt idx="978" formatCode="General">
                  <c:v>0.5056710773352926</c:v>
                </c:pt>
                <c:pt idx="979" formatCode="General">
                  <c:v>0.5093208036549205</c:v>
                </c:pt>
                <c:pt idx="980" formatCode="General">
                  <c:v>1.0675056730420904</c:v>
                </c:pt>
                <c:pt idx="981" formatCode="General">
                  <c:v>0.65387705374520899</c:v>
                </c:pt>
                <c:pt idx="982" formatCode="General">
                  <c:v>0.61837882958004997</c:v>
                </c:pt>
                <c:pt idx="983" formatCode="General">
                  <c:v>0.82591856119521989</c:v>
                </c:pt>
                <c:pt idx="984" formatCode="General">
                  <c:v>2.0870658014479604</c:v>
                </c:pt>
                <c:pt idx="985" formatCode="General">
                  <c:v>0.77728598778038216</c:v>
                </c:pt>
                <c:pt idx="986" formatCode="General">
                  <c:v>0.41899629026903606</c:v>
                </c:pt>
                <c:pt idx="987" formatCode="General">
                  <c:v>1.057513621305834</c:v>
                </c:pt>
                <c:pt idx="988" formatCode="General">
                  <c:v>0.84767457311817929</c:v>
                </c:pt>
                <c:pt idx="989" formatCode="General">
                  <c:v>1.7130661044474138E-2</c:v>
                </c:pt>
                <c:pt idx="990" formatCode="General">
                  <c:v>0.42143058371561071</c:v>
                </c:pt>
                <c:pt idx="991" formatCode="General">
                  <c:v>0.27051666386304163</c:v>
                </c:pt>
                <c:pt idx="992" formatCode="General">
                  <c:v>0.96922432816466353</c:v>
                </c:pt>
                <c:pt idx="993" formatCode="General">
                  <c:v>0.37394064260710724</c:v>
                </c:pt>
                <c:pt idx="994" formatCode="General">
                  <c:v>0.27606265779755801</c:v>
                </c:pt>
                <c:pt idx="995" formatCode="General">
                  <c:v>1.6646675916028899</c:v>
                </c:pt>
                <c:pt idx="996" formatCode="General">
                  <c:v>1.5000983996883974</c:v>
                </c:pt>
                <c:pt idx="997" formatCode="General">
                  <c:v>0.4533888014639309</c:v>
                </c:pt>
                <c:pt idx="998" formatCode="General">
                  <c:v>1.1598311316937824</c:v>
                </c:pt>
                <c:pt idx="999" formatCode="General">
                  <c:v>0.29944747427913887</c:v>
                </c:pt>
                <c:pt idx="1000" formatCode="General">
                  <c:v>0.77937571390798421</c:v>
                </c:pt>
              </c:numCache>
            </c:numRef>
          </c:xVal>
          <c:yVal>
            <c:numRef>
              <c:f>Parameter!$L$125:$L$1125</c:f>
              <c:numCache>
                <c:formatCode>0.00</c:formatCode>
                <c:ptCount val="1001"/>
                <c:pt idx="0">
                  <c:v>10796.604406271479</c:v>
                </c:pt>
                <c:pt idx="1">
                  <c:v>14581.507017011771</c:v>
                </c:pt>
                <c:pt idx="2">
                  <c:v>7723.3195491948536</c:v>
                </c:pt>
                <c:pt idx="3">
                  <c:v>13053.04005164853</c:v>
                </c:pt>
                <c:pt idx="4" formatCode="General">
                  <c:v>11864.82035308203</c:v>
                </c:pt>
                <c:pt idx="5" formatCode="General">
                  <c:v>10047.955349432339</c:v>
                </c:pt>
                <c:pt idx="6" formatCode="General">
                  <c:v>10201.094739797274</c:v>
                </c:pt>
                <c:pt idx="7" formatCode="General">
                  <c:v>11983.903642419633</c:v>
                </c:pt>
                <c:pt idx="8" formatCode="General">
                  <c:v>10401.753990105301</c:v>
                </c:pt>
                <c:pt idx="9" formatCode="General">
                  <c:v>8558.1561527179074</c:v>
                </c:pt>
                <c:pt idx="10" formatCode="General">
                  <c:v>16915.097644568959</c:v>
                </c:pt>
                <c:pt idx="11" formatCode="General">
                  <c:v>13056.705522248205</c:v>
                </c:pt>
                <c:pt idx="12" formatCode="General">
                  <c:v>7881.1411339433707</c:v>
                </c:pt>
                <c:pt idx="13" formatCode="General">
                  <c:v>10984.598311023154</c:v>
                </c:pt>
                <c:pt idx="14" formatCode="General">
                  <c:v>10654.196631950763</c:v>
                </c:pt>
                <c:pt idx="15" formatCode="General">
                  <c:v>12109.353188949826</c:v>
                </c:pt>
                <c:pt idx="16" formatCode="General">
                  <c:v>6511.8120387310082</c:v>
                </c:pt>
                <c:pt idx="17" formatCode="General">
                  <c:v>14175.543683366164</c:v>
                </c:pt>
                <c:pt idx="18" formatCode="General">
                  <c:v>14822.473154729214</c:v>
                </c:pt>
                <c:pt idx="19" formatCode="General">
                  <c:v>12672.097403620448</c:v>
                </c:pt>
                <c:pt idx="20" formatCode="General">
                  <c:v>13929.08058289534</c:v>
                </c:pt>
                <c:pt idx="21" formatCode="General">
                  <c:v>8530.3430350948947</c:v>
                </c:pt>
                <c:pt idx="22" formatCode="General">
                  <c:v>12968.277609871237</c:v>
                </c:pt>
                <c:pt idx="23" formatCode="General">
                  <c:v>14615.451764594567</c:v>
                </c:pt>
                <c:pt idx="24" formatCode="General">
                  <c:v>11595.555609793253</c:v>
                </c:pt>
                <c:pt idx="25" formatCode="General">
                  <c:v>10104.142510837619</c:v>
                </c:pt>
                <c:pt idx="26" formatCode="General">
                  <c:v>18525.656592038333</c:v>
                </c:pt>
                <c:pt idx="27" formatCode="General">
                  <c:v>11428.681254352072</c:v>
                </c:pt>
                <c:pt idx="28" formatCode="General">
                  <c:v>13053.110191295853</c:v>
                </c:pt>
                <c:pt idx="29" formatCode="General">
                  <c:v>10414.418230819094</c:v>
                </c:pt>
                <c:pt idx="30" formatCode="General">
                  <c:v>11775.59141570021</c:v>
                </c:pt>
                <c:pt idx="31" formatCode="General">
                  <c:v>9546.9340859290878</c:v>
                </c:pt>
                <c:pt idx="32" formatCode="General">
                  <c:v>8136.6661692791604</c:v>
                </c:pt>
                <c:pt idx="33" formatCode="General">
                  <c:v>16039.647677652973</c:v>
                </c:pt>
                <c:pt idx="34" formatCode="General">
                  <c:v>10905.082313842617</c:v>
                </c:pt>
                <c:pt idx="35" formatCode="General">
                  <c:v>11815.914957435378</c:v>
                </c:pt>
                <c:pt idx="36" formatCode="General">
                  <c:v>13686.869391994616</c:v>
                </c:pt>
                <c:pt idx="37" formatCode="General">
                  <c:v>12730.532290789233</c:v>
                </c:pt>
                <c:pt idx="38" formatCode="General">
                  <c:v>8803.7158620222235</c:v>
                </c:pt>
                <c:pt idx="39" formatCode="General">
                  <c:v>12844.361280186324</c:v>
                </c:pt>
                <c:pt idx="40" formatCode="General">
                  <c:v>8886.4200731198216</c:v>
                </c:pt>
                <c:pt idx="41" formatCode="General">
                  <c:v>11412.640711802203</c:v>
                </c:pt>
                <c:pt idx="42" formatCode="General">
                  <c:v>15390.717091076378</c:v>
                </c:pt>
                <c:pt idx="43" formatCode="General">
                  <c:v>12157.728669338947</c:v>
                </c:pt>
                <c:pt idx="44" formatCode="General">
                  <c:v>8706.2414758966097</c:v>
                </c:pt>
                <c:pt idx="45" formatCode="General">
                  <c:v>9682.9657614649768</c:v>
                </c:pt>
                <c:pt idx="46" formatCode="General">
                  <c:v>12882.282148464856</c:v>
                </c:pt>
                <c:pt idx="47" formatCode="General">
                  <c:v>11783.53889981975</c:v>
                </c:pt>
                <c:pt idx="48" formatCode="General">
                  <c:v>14372.831166826732</c:v>
                </c:pt>
                <c:pt idx="49" formatCode="General">
                  <c:v>16750.16001032506</c:v>
                </c:pt>
                <c:pt idx="50" formatCode="General">
                  <c:v>6064.6353414221085</c:v>
                </c:pt>
                <c:pt idx="51" formatCode="General">
                  <c:v>15113.991142791305</c:v>
                </c:pt>
                <c:pt idx="52" formatCode="General">
                  <c:v>9597.0330810916785</c:v>
                </c:pt>
                <c:pt idx="53" formatCode="General">
                  <c:v>17079.515163092085</c:v>
                </c:pt>
                <c:pt idx="54" formatCode="General">
                  <c:v>12163.632896291327</c:v>
                </c:pt>
                <c:pt idx="55" formatCode="General">
                  <c:v>7966.6590734824586</c:v>
                </c:pt>
                <c:pt idx="56" formatCode="General">
                  <c:v>7995.6323837096006</c:v>
                </c:pt>
                <c:pt idx="57" formatCode="General">
                  <c:v>9725.7249237806045</c:v>
                </c:pt>
                <c:pt idx="58" formatCode="General">
                  <c:v>12205.946914320823</c:v>
                </c:pt>
                <c:pt idx="59" formatCode="General">
                  <c:v>9578.8461835572107</c:v>
                </c:pt>
                <c:pt idx="60" formatCode="General">
                  <c:v>10114.540555069718</c:v>
                </c:pt>
                <c:pt idx="61" formatCode="General">
                  <c:v>14468.089549078482</c:v>
                </c:pt>
                <c:pt idx="62" formatCode="General">
                  <c:v>13554.547496784044</c:v>
                </c:pt>
                <c:pt idx="63" formatCode="General">
                  <c:v>7386.4820309719398</c:v>
                </c:pt>
                <c:pt idx="64" formatCode="General">
                  <c:v>14767.324186258054</c:v>
                </c:pt>
                <c:pt idx="65" formatCode="General">
                  <c:v>6902.9133206996848</c:v>
                </c:pt>
                <c:pt idx="66" formatCode="General">
                  <c:v>14746.185518634667</c:v>
                </c:pt>
                <c:pt idx="67" formatCode="General">
                  <c:v>13236.83953595035</c:v>
                </c:pt>
                <c:pt idx="68" formatCode="General">
                  <c:v>13929.501209209073</c:v>
                </c:pt>
                <c:pt idx="69" formatCode="General">
                  <c:v>7014.8303888984465</c:v>
                </c:pt>
                <c:pt idx="70" formatCode="General">
                  <c:v>17055.924452141855</c:v>
                </c:pt>
                <c:pt idx="71" formatCode="General">
                  <c:v>12168.399346269134</c:v>
                </c:pt>
                <c:pt idx="72" formatCode="General">
                  <c:v>7963.7304643677089</c:v>
                </c:pt>
                <c:pt idx="73" formatCode="General">
                  <c:v>11117.01645393432</c:v>
                </c:pt>
                <c:pt idx="74" formatCode="General">
                  <c:v>10711.711479402997</c:v>
                </c:pt>
                <c:pt idx="75" formatCode="General">
                  <c:v>20472.839464189856</c:v>
                </c:pt>
                <c:pt idx="76" formatCode="General">
                  <c:v>14520.424685043823</c:v>
                </c:pt>
                <c:pt idx="77" formatCode="General">
                  <c:v>7323.1868411214818</c:v>
                </c:pt>
                <c:pt idx="78" formatCode="General">
                  <c:v>10267.721570864829</c:v>
                </c:pt>
                <c:pt idx="79" formatCode="General">
                  <c:v>14413.080575930826</c:v>
                </c:pt>
                <c:pt idx="80" formatCode="General">
                  <c:v>15219.356651675327</c:v>
                </c:pt>
                <c:pt idx="81" formatCode="General">
                  <c:v>15212.308068164984</c:v>
                </c:pt>
                <c:pt idx="82" formatCode="General">
                  <c:v>16033.874414596117</c:v>
                </c:pt>
                <c:pt idx="83" formatCode="General">
                  <c:v>18477.963221206817</c:v>
                </c:pt>
                <c:pt idx="84" formatCode="General">
                  <c:v>17095.554873786641</c:v>
                </c:pt>
                <c:pt idx="85" formatCode="General">
                  <c:v>20162.920081948363</c:v>
                </c:pt>
                <c:pt idx="86" formatCode="General">
                  <c:v>10077.884546546671</c:v>
                </c:pt>
                <c:pt idx="87" formatCode="General">
                  <c:v>10131.929956657832</c:v>
                </c:pt>
                <c:pt idx="88" formatCode="General">
                  <c:v>7822.9587905951284</c:v>
                </c:pt>
                <c:pt idx="89" formatCode="General">
                  <c:v>9651.7585021874856</c:v>
                </c:pt>
                <c:pt idx="90" formatCode="General">
                  <c:v>21695.846593537754</c:v>
                </c:pt>
                <c:pt idx="91" formatCode="General">
                  <c:v>9436.0558200238047</c:v>
                </c:pt>
                <c:pt idx="92" formatCode="General">
                  <c:v>5253.7676024181255</c:v>
                </c:pt>
                <c:pt idx="93" formatCode="General">
                  <c:v>6406.8848711636729</c:v>
                </c:pt>
                <c:pt idx="94" formatCode="General">
                  <c:v>14997.225889661935</c:v>
                </c:pt>
                <c:pt idx="95" formatCode="General">
                  <c:v>7461.3799219402736</c:v>
                </c:pt>
                <c:pt idx="96" formatCode="General">
                  <c:v>9234.0145363558277</c:v>
                </c:pt>
                <c:pt idx="97" formatCode="General">
                  <c:v>8246.524941293108</c:v>
                </c:pt>
                <c:pt idx="98" formatCode="General">
                  <c:v>12147.588733263157</c:v>
                </c:pt>
                <c:pt idx="99" formatCode="General">
                  <c:v>9725.7565217625634</c:v>
                </c:pt>
                <c:pt idx="100" formatCode="General">
                  <c:v>15069.335940315148</c:v>
                </c:pt>
                <c:pt idx="101" formatCode="General">
                  <c:v>8127.6086528158758</c:v>
                </c:pt>
                <c:pt idx="102" formatCode="General">
                  <c:v>15416.854772355324</c:v>
                </c:pt>
                <c:pt idx="103" formatCode="General">
                  <c:v>6536.9527085707705</c:v>
                </c:pt>
                <c:pt idx="104" formatCode="General">
                  <c:v>11052.484945796197</c:v>
                </c:pt>
                <c:pt idx="105" formatCode="General">
                  <c:v>8729.2311426672295</c:v>
                </c:pt>
                <c:pt idx="106" formatCode="General">
                  <c:v>8601.8737221549382</c:v>
                </c:pt>
                <c:pt idx="107" formatCode="General">
                  <c:v>8248.5823341419018</c:v>
                </c:pt>
                <c:pt idx="108" formatCode="General">
                  <c:v>15716.953216280728</c:v>
                </c:pt>
                <c:pt idx="109" formatCode="General">
                  <c:v>25660.249415500344</c:v>
                </c:pt>
                <c:pt idx="110" formatCode="General">
                  <c:v>12833.36262614425</c:v>
                </c:pt>
                <c:pt idx="111" formatCode="General">
                  <c:v>20843.093962970128</c:v>
                </c:pt>
                <c:pt idx="112" formatCode="General">
                  <c:v>7842.0300517506876</c:v>
                </c:pt>
                <c:pt idx="113" formatCode="General">
                  <c:v>15625.649085839457</c:v>
                </c:pt>
                <c:pt idx="114" formatCode="General">
                  <c:v>8800.8224963091652</c:v>
                </c:pt>
                <c:pt idx="115" formatCode="General">
                  <c:v>9738.1749621711242</c:v>
                </c:pt>
                <c:pt idx="116" formatCode="General">
                  <c:v>11026.604813687602</c:v>
                </c:pt>
                <c:pt idx="117" formatCode="General">
                  <c:v>13418.358707764342</c:v>
                </c:pt>
                <c:pt idx="118" formatCode="General">
                  <c:v>16767.146736542549</c:v>
                </c:pt>
                <c:pt idx="119" formatCode="General">
                  <c:v>12468.59035789974</c:v>
                </c:pt>
                <c:pt idx="120" formatCode="General">
                  <c:v>9692.420266232868</c:v>
                </c:pt>
                <c:pt idx="121" formatCode="General">
                  <c:v>8444.305846784735</c:v>
                </c:pt>
                <c:pt idx="122" formatCode="General">
                  <c:v>13956.394145013654</c:v>
                </c:pt>
                <c:pt idx="123" formatCode="General">
                  <c:v>16002.873370650694</c:v>
                </c:pt>
                <c:pt idx="124" formatCode="General">
                  <c:v>10737.727709627838</c:v>
                </c:pt>
                <c:pt idx="125" formatCode="General">
                  <c:v>14383.224779312128</c:v>
                </c:pt>
                <c:pt idx="126" formatCode="General">
                  <c:v>10969.207986740175</c:v>
                </c:pt>
                <c:pt idx="127" formatCode="General">
                  <c:v>10340.509539411343</c:v>
                </c:pt>
                <c:pt idx="128" formatCode="General">
                  <c:v>6383.4294667424256</c:v>
                </c:pt>
                <c:pt idx="129" formatCode="General">
                  <c:v>10402.644692122016</c:v>
                </c:pt>
                <c:pt idx="130" formatCode="General">
                  <c:v>11941.040664763514</c:v>
                </c:pt>
                <c:pt idx="131" formatCode="General">
                  <c:v>17661.195884745553</c:v>
                </c:pt>
                <c:pt idx="132" formatCode="General">
                  <c:v>15124.705527900125</c:v>
                </c:pt>
                <c:pt idx="133" formatCode="General">
                  <c:v>12576.930977401924</c:v>
                </c:pt>
                <c:pt idx="134" formatCode="General">
                  <c:v>16886.250330037663</c:v>
                </c:pt>
                <c:pt idx="135" formatCode="General">
                  <c:v>8577.0108900060313</c:v>
                </c:pt>
                <c:pt idx="136" formatCode="General">
                  <c:v>7620.8225996921446</c:v>
                </c:pt>
                <c:pt idx="137" formatCode="General">
                  <c:v>12964.484383238427</c:v>
                </c:pt>
                <c:pt idx="138" formatCode="General">
                  <c:v>6807.8669358343577</c:v>
                </c:pt>
                <c:pt idx="139" formatCode="General">
                  <c:v>9490.2715272313508</c:v>
                </c:pt>
                <c:pt idx="140" formatCode="General">
                  <c:v>8225.6186374659665</c:v>
                </c:pt>
                <c:pt idx="141" formatCode="General">
                  <c:v>12961.598818656666</c:v>
                </c:pt>
                <c:pt idx="142" formatCode="General">
                  <c:v>17425.345936630609</c:v>
                </c:pt>
                <c:pt idx="143" formatCode="General">
                  <c:v>18541.61666379264</c:v>
                </c:pt>
                <c:pt idx="144" formatCode="General">
                  <c:v>11525.854629554191</c:v>
                </c:pt>
                <c:pt idx="145" formatCode="General">
                  <c:v>9454.5208989385301</c:v>
                </c:pt>
                <c:pt idx="146" formatCode="General">
                  <c:v>20752.719780221923</c:v>
                </c:pt>
                <c:pt idx="147" formatCode="General">
                  <c:v>5038.8072327846476</c:v>
                </c:pt>
                <c:pt idx="148" formatCode="General">
                  <c:v>15458.297160961811</c:v>
                </c:pt>
                <c:pt idx="149" formatCode="General">
                  <c:v>16433.612231351039</c:v>
                </c:pt>
                <c:pt idx="150" formatCode="General">
                  <c:v>14567.62097875564</c:v>
                </c:pt>
                <c:pt idx="151" formatCode="General">
                  <c:v>13596.058202415763</c:v>
                </c:pt>
                <c:pt idx="152" formatCode="General">
                  <c:v>8399.5846218174629</c:v>
                </c:pt>
                <c:pt idx="153" formatCode="General">
                  <c:v>9561.7035842656896</c:v>
                </c:pt>
                <c:pt idx="154" formatCode="General">
                  <c:v>5896.5574544882256</c:v>
                </c:pt>
                <c:pt idx="155" formatCode="General">
                  <c:v>13724.506532924852</c:v>
                </c:pt>
                <c:pt idx="156" formatCode="General">
                  <c:v>11994.819820177963</c:v>
                </c:pt>
                <c:pt idx="157" formatCode="General">
                  <c:v>12220.640972643796</c:v>
                </c:pt>
                <c:pt idx="158" formatCode="General">
                  <c:v>10348.129863625822</c:v>
                </c:pt>
                <c:pt idx="159" formatCode="General">
                  <c:v>17714.100676755341</c:v>
                </c:pt>
                <c:pt idx="160" formatCode="General">
                  <c:v>4978.0398883687612</c:v>
                </c:pt>
                <c:pt idx="161" formatCode="General">
                  <c:v>12264.758092628257</c:v>
                </c:pt>
                <c:pt idx="162" formatCode="General">
                  <c:v>9179.1474521827113</c:v>
                </c:pt>
                <c:pt idx="163" formatCode="General">
                  <c:v>10338.698165990654</c:v>
                </c:pt>
                <c:pt idx="164" formatCode="General">
                  <c:v>8396.934038615691</c:v>
                </c:pt>
                <c:pt idx="165" formatCode="General">
                  <c:v>9881.5936395560311</c:v>
                </c:pt>
                <c:pt idx="166" formatCode="General">
                  <c:v>10103.668078178995</c:v>
                </c:pt>
                <c:pt idx="167" formatCode="General">
                  <c:v>8752.0167422072282</c:v>
                </c:pt>
                <c:pt idx="168" formatCode="General">
                  <c:v>13234.031836221269</c:v>
                </c:pt>
                <c:pt idx="169" formatCode="General">
                  <c:v>6081.9480337090281</c:v>
                </c:pt>
                <c:pt idx="170" formatCode="General">
                  <c:v>13852.399194300338</c:v>
                </c:pt>
                <c:pt idx="171" formatCode="General">
                  <c:v>8863.5331783510046</c:v>
                </c:pt>
                <c:pt idx="172" formatCode="General">
                  <c:v>16223.93810069171</c:v>
                </c:pt>
                <c:pt idx="173" formatCode="General">
                  <c:v>11487.334345854242</c:v>
                </c:pt>
                <c:pt idx="174" formatCode="General">
                  <c:v>7833.3776124137639</c:v>
                </c:pt>
                <c:pt idx="175" formatCode="General">
                  <c:v>11663.421706055635</c:v>
                </c:pt>
                <c:pt idx="176" formatCode="General">
                  <c:v>7737.7997317766603</c:v>
                </c:pt>
                <c:pt idx="177" formatCode="General">
                  <c:v>5210.4945231640813</c:v>
                </c:pt>
                <c:pt idx="178" formatCode="General">
                  <c:v>10467.769897394513</c:v>
                </c:pt>
                <c:pt idx="179" formatCode="General">
                  <c:v>12725.630903765496</c:v>
                </c:pt>
                <c:pt idx="180" formatCode="General">
                  <c:v>14372.29289082811</c:v>
                </c:pt>
                <c:pt idx="181" formatCode="General">
                  <c:v>12713.585640946039</c:v>
                </c:pt>
                <c:pt idx="182" formatCode="General">
                  <c:v>10294.26782795605</c:v>
                </c:pt>
                <c:pt idx="183" formatCode="General">
                  <c:v>17499.491765177179</c:v>
                </c:pt>
                <c:pt idx="184" formatCode="General">
                  <c:v>12732.43792174362</c:v>
                </c:pt>
                <c:pt idx="185" formatCode="General">
                  <c:v>11567.518095211264</c:v>
                </c:pt>
                <c:pt idx="186" formatCode="General">
                  <c:v>10505.083641288871</c:v>
                </c:pt>
                <c:pt idx="187" formatCode="General">
                  <c:v>10843.433904665684</c:v>
                </c:pt>
                <c:pt idx="188" formatCode="General">
                  <c:v>11286.617824896413</c:v>
                </c:pt>
                <c:pt idx="189" formatCode="General">
                  <c:v>9671.7495143909546</c:v>
                </c:pt>
                <c:pt idx="190" formatCode="General">
                  <c:v>10601.008706493516</c:v>
                </c:pt>
                <c:pt idx="191" formatCode="General">
                  <c:v>7829.049594074153</c:v>
                </c:pt>
                <c:pt idx="192" formatCode="General">
                  <c:v>9057.5328632092187</c:v>
                </c:pt>
                <c:pt idx="193" formatCode="General">
                  <c:v>11138.833325852678</c:v>
                </c:pt>
                <c:pt idx="194" formatCode="General">
                  <c:v>13277.031440348277</c:v>
                </c:pt>
                <c:pt idx="195" formatCode="General">
                  <c:v>5139.1716014729882</c:v>
                </c:pt>
                <c:pt idx="196" formatCode="General">
                  <c:v>10688.567054850482</c:v>
                </c:pt>
                <c:pt idx="197" formatCode="General">
                  <c:v>9624.4924007617774</c:v>
                </c:pt>
                <c:pt idx="198" formatCode="General">
                  <c:v>13684.986836392953</c:v>
                </c:pt>
                <c:pt idx="199" formatCode="General">
                  <c:v>9493.9099882782066</c:v>
                </c:pt>
                <c:pt idx="200" formatCode="General">
                  <c:v>8079.4889578108096</c:v>
                </c:pt>
                <c:pt idx="201" formatCode="General">
                  <c:v>22754.065639189852</c:v>
                </c:pt>
                <c:pt idx="202" formatCode="General">
                  <c:v>7865.2111297011234</c:v>
                </c:pt>
                <c:pt idx="203" formatCode="General">
                  <c:v>11719.681630086348</c:v>
                </c:pt>
                <c:pt idx="204" formatCode="General">
                  <c:v>11972.190758582523</c:v>
                </c:pt>
                <c:pt idx="205" formatCode="General">
                  <c:v>10372.902654985239</c:v>
                </c:pt>
                <c:pt idx="206" formatCode="General">
                  <c:v>18855.921575079505</c:v>
                </c:pt>
                <c:pt idx="207" formatCode="General">
                  <c:v>15378.901430821337</c:v>
                </c:pt>
                <c:pt idx="208" formatCode="General">
                  <c:v>18536.762536749884</c:v>
                </c:pt>
                <c:pt idx="209" formatCode="General">
                  <c:v>9338.5033858104052</c:v>
                </c:pt>
                <c:pt idx="210" formatCode="General">
                  <c:v>5224.8732909707705</c:v>
                </c:pt>
                <c:pt idx="211" formatCode="General">
                  <c:v>14391.146239346261</c:v>
                </c:pt>
                <c:pt idx="212" formatCode="General">
                  <c:v>13387.157474040698</c:v>
                </c:pt>
                <c:pt idx="213" formatCode="General">
                  <c:v>16495.254160426295</c:v>
                </c:pt>
                <c:pt idx="214" formatCode="General">
                  <c:v>5533.9536225358697</c:v>
                </c:pt>
                <c:pt idx="215" formatCode="General">
                  <c:v>12328.823854712962</c:v>
                </c:pt>
                <c:pt idx="216" formatCode="General">
                  <c:v>6917.9708400337486</c:v>
                </c:pt>
                <c:pt idx="217" formatCode="General">
                  <c:v>12892.090125634315</c:v>
                </c:pt>
                <c:pt idx="218" formatCode="General">
                  <c:v>10648.193051436512</c:v>
                </c:pt>
                <c:pt idx="219" formatCode="General">
                  <c:v>9626.5256912111217</c:v>
                </c:pt>
                <c:pt idx="220" formatCode="General">
                  <c:v>15794.021951987579</c:v>
                </c:pt>
                <c:pt idx="221" formatCode="General">
                  <c:v>7730.5635321405807</c:v>
                </c:pt>
                <c:pt idx="222" formatCode="General">
                  <c:v>3447.7485746248112</c:v>
                </c:pt>
                <c:pt idx="223" formatCode="General">
                  <c:v>6946.6334744133146</c:v>
                </c:pt>
                <c:pt idx="224" formatCode="General">
                  <c:v>8206.4976882345054</c:v>
                </c:pt>
                <c:pt idx="225" formatCode="General">
                  <c:v>4264.7143252252445</c:v>
                </c:pt>
                <c:pt idx="226" formatCode="General">
                  <c:v>16726.293917124327</c:v>
                </c:pt>
                <c:pt idx="227" formatCode="General">
                  <c:v>6491.0952600961737</c:v>
                </c:pt>
                <c:pt idx="228" formatCode="General">
                  <c:v>8471.5465083147556</c:v>
                </c:pt>
                <c:pt idx="229" formatCode="General">
                  <c:v>12213.15053772363</c:v>
                </c:pt>
                <c:pt idx="230" formatCode="General">
                  <c:v>11892.707270645102</c:v>
                </c:pt>
                <c:pt idx="231" formatCode="General">
                  <c:v>7662.0389095668706</c:v>
                </c:pt>
                <c:pt idx="232" formatCode="General">
                  <c:v>10163.743338517934</c:v>
                </c:pt>
                <c:pt idx="233" formatCode="General">
                  <c:v>10383.797201802436</c:v>
                </c:pt>
                <c:pt idx="234" formatCode="General">
                  <c:v>13002.440937567633</c:v>
                </c:pt>
                <c:pt idx="235" formatCode="General">
                  <c:v>13844.804608761133</c:v>
                </c:pt>
                <c:pt idx="236" formatCode="General">
                  <c:v>14616.545965542578</c:v>
                </c:pt>
                <c:pt idx="237" formatCode="General">
                  <c:v>5920.2022938606879</c:v>
                </c:pt>
                <c:pt idx="238" formatCode="General">
                  <c:v>10839.118822241513</c:v>
                </c:pt>
                <c:pt idx="239" formatCode="General">
                  <c:v>11805.015120050019</c:v>
                </c:pt>
                <c:pt idx="240" formatCode="General">
                  <c:v>8304.2702749990931</c:v>
                </c:pt>
                <c:pt idx="241" formatCode="General">
                  <c:v>12172.321299910924</c:v>
                </c:pt>
                <c:pt idx="242" formatCode="General">
                  <c:v>15227.001966966267</c:v>
                </c:pt>
                <c:pt idx="243" formatCode="General">
                  <c:v>12615.793059844267</c:v>
                </c:pt>
                <c:pt idx="244" formatCode="General">
                  <c:v>10381.82448679508</c:v>
                </c:pt>
                <c:pt idx="245" formatCode="General">
                  <c:v>10729.848771297005</c:v>
                </c:pt>
                <c:pt idx="246" formatCode="General">
                  <c:v>10790.550053420642</c:v>
                </c:pt>
                <c:pt idx="247" formatCode="General">
                  <c:v>11288.784667018315</c:v>
                </c:pt>
                <c:pt idx="248" formatCode="General">
                  <c:v>10254.164489536068</c:v>
                </c:pt>
                <c:pt idx="249" formatCode="General">
                  <c:v>10552.239333403879</c:v>
                </c:pt>
                <c:pt idx="250" formatCode="General">
                  <c:v>11310.50184788271</c:v>
                </c:pt>
                <c:pt idx="251" formatCode="General">
                  <c:v>8265.2358993052603</c:v>
                </c:pt>
                <c:pt idx="252" formatCode="General">
                  <c:v>7410.6554527995468</c:v>
                </c:pt>
                <c:pt idx="253" formatCode="General">
                  <c:v>4369.1200660529357</c:v>
                </c:pt>
                <c:pt idx="254" formatCode="General">
                  <c:v>14128.054162142633</c:v>
                </c:pt>
                <c:pt idx="255" formatCode="General">
                  <c:v>8649.1577409472629</c:v>
                </c:pt>
                <c:pt idx="256" formatCode="General">
                  <c:v>8837.9625374487587</c:v>
                </c:pt>
                <c:pt idx="257" formatCode="General">
                  <c:v>13421.251729360378</c:v>
                </c:pt>
                <c:pt idx="258" formatCode="General">
                  <c:v>9590.356066314338</c:v>
                </c:pt>
                <c:pt idx="259" formatCode="General">
                  <c:v>11420.682086392861</c:v>
                </c:pt>
                <c:pt idx="260" formatCode="General">
                  <c:v>11373.246814919272</c:v>
                </c:pt>
                <c:pt idx="261" formatCode="General">
                  <c:v>10001.173445930332</c:v>
                </c:pt>
                <c:pt idx="262" formatCode="General">
                  <c:v>9391.9821466843478</c:v>
                </c:pt>
                <c:pt idx="263" formatCode="General">
                  <c:v>18039.200010943008</c:v>
                </c:pt>
                <c:pt idx="264" formatCode="General">
                  <c:v>11699.002487296711</c:v>
                </c:pt>
                <c:pt idx="265" formatCode="General">
                  <c:v>14828.199343645438</c:v>
                </c:pt>
                <c:pt idx="266" formatCode="General">
                  <c:v>9742.7402792616685</c:v>
                </c:pt>
                <c:pt idx="267" formatCode="General">
                  <c:v>13270.241788643048</c:v>
                </c:pt>
                <c:pt idx="268" formatCode="General">
                  <c:v>10540.161661906875</c:v>
                </c:pt>
                <c:pt idx="269" formatCode="General">
                  <c:v>8264.6005849892299</c:v>
                </c:pt>
                <c:pt idx="270" formatCode="General">
                  <c:v>8807.9662735883921</c:v>
                </c:pt>
                <c:pt idx="271" formatCode="General">
                  <c:v>8631.6721158302407</c:v>
                </c:pt>
                <c:pt idx="272" formatCode="General">
                  <c:v>18394.699348599694</c:v>
                </c:pt>
                <c:pt idx="273" formatCode="General">
                  <c:v>11444.935022294863</c:v>
                </c:pt>
                <c:pt idx="274" formatCode="General">
                  <c:v>14339.350706550886</c:v>
                </c:pt>
                <c:pt idx="275" formatCode="General">
                  <c:v>1988.1390578371193</c:v>
                </c:pt>
                <c:pt idx="276" formatCode="General">
                  <c:v>11719.380418638759</c:v>
                </c:pt>
                <c:pt idx="277" formatCode="General">
                  <c:v>15698.551159855269</c:v>
                </c:pt>
                <c:pt idx="278" formatCode="General">
                  <c:v>9984.621906158709</c:v>
                </c:pt>
                <c:pt idx="279" formatCode="General">
                  <c:v>8702.0712553561207</c:v>
                </c:pt>
                <c:pt idx="280" formatCode="General">
                  <c:v>20490.200862639045</c:v>
                </c:pt>
                <c:pt idx="281" formatCode="General">
                  <c:v>14443.793490811093</c:v>
                </c:pt>
                <c:pt idx="282" formatCode="General">
                  <c:v>8501.4542911173048</c:v>
                </c:pt>
                <c:pt idx="283" formatCode="General">
                  <c:v>15282.994803488815</c:v>
                </c:pt>
                <c:pt idx="284" formatCode="General">
                  <c:v>13050.595143805442</c:v>
                </c:pt>
                <c:pt idx="285" formatCode="General">
                  <c:v>6079.6630069070397</c:v>
                </c:pt>
                <c:pt idx="286" formatCode="General">
                  <c:v>13828.187647138991</c:v>
                </c:pt>
                <c:pt idx="287" formatCode="General">
                  <c:v>7835.6715005569222</c:v>
                </c:pt>
                <c:pt idx="288" formatCode="General">
                  <c:v>6173.505118244846</c:v>
                </c:pt>
                <c:pt idx="289" formatCode="General">
                  <c:v>8957.1961117121245</c:v>
                </c:pt>
                <c:pt idx="290" formatCode="General">
                  <c:v>10080.119834707571</c:v>
                </c:pt>
                <c:pt idx="291" formatCode="General">
                  <c:v>10619.343130680101</c:v>
                </c:pt>
                <c:pt idx="292" formatCode="General">
                  <c:v>6087.3788871833294</c:v>
                </c:pt>
                <c:pt idx="293" formatCode="General">
                  <c:v>15421.932304588259</c:v>
                </c:pt>
                <c:pt idx="294" formatCode="General">
                  <c:v>14078.775813157783</c:v>
                </c:pt>
                <c:pt idx="295" formatCode="General">
                  <c:v>8771.0033580634899</c:v>
                </c:pt>
                <c:pt idx="296" formatCode="General">
                  <c:v>9444.5923910781348</c:v>
                </c:pt>
                <c:pt idx="297" formatCode="General">
                  <c:v>5642.0168842017392</c:v>
                </c:pt>
                <c:pt idx="298" formatCode="General">
                  <c:v>9098.2191907440247</c:v>
                </c:pt>
                <c:pt idx="299" formatCode="General">
                  <c:v>12671.277074309159</c:v>
                </c:pt>
                <c:pt idx="300" formatCode="General">
                  <c:v>8970.083202506783</c:v>
                </c:pt>
                <c:pt idx="301" formatCode="General">
                  <c:v>9215.0046446382185</c:v>
                </c:pt>
                <c:pt idx="302" formatCode="General">
                  <c:v>5862.790054384046</c:v>
                </c:pt>
                <c:pt idx="303" formatCode="General">
                  <c:v>8127.1409008554456</c:v>
                </c:pt>
                <c:pt idx="304" formatCode="General">
                  <c:v>11119.305778283324</c:v>
                </c:pt>
                <c:pt idx="305" formatCode="General">
                  <c:v>16863.772121217255</c:v>
                </c:pt>
                <c:pt idx="306" formatCode="General">
                  <c:v>12707.548826425365</c:v>
                </c:pt>
                <c:pt idx="307" formatCode="General">
                  <c:v>7106.4168548636408</c:v>
                </c:pt>
                <c:pt idx="308" formatCode="General">
                  <c:v>8897.3900566126977</c:v>
                </c:pt>
                <c:pt idx="309" formatCode="General">
                  <c:v>10425.221578055523</c:v>
                </c:pt>
                <c:pt idx="310" formatCode="General">
                  <c:v>19108.201000713885</c:v>
                </c:pt>
                <c:pt idx="311" formatCode="General">
                  <c:v>5721.1494002975796</c:v>
                </c:pt>
                <c:pt idx="312" formatCode="General">
                  <c:v>10309.509734560515</c:v>
                </c:pt>
                <c:pt idx="313" formatCode="General">
                  <c:v>11009.101196906824</c:v>
                </c:pt>
                <c:pt idx="314" formatCode="General">
                  <c:v>10964.566954330448</c:v>
                </c:pt>
                <c:pt idx="315" formatCode="General">
                  <c:v>14054.986995011626</c:v>
                </c:pt>
                <c:pt idx="316" formatCode="General">
                  <c:v>4005.9420616371535</c:v>
                </c:pt>
                <c:pt idx="317" formatCode="General">
                  <c:v>12027.999178440608</c:v>
                </c:pt>
                <c:pt idx="318" formatCode="General">
                  <c:v>11116.567430097688</c:v>
                </c:pt>
                <c:pt idx="319" formatCode="General">
                  <c:v>4025.1725634617687</c:v>
                </c:pt>
                <c:pt idx="320" formatCode="General">
                  <c:v>11474.463733373825</c:v>
                </c:pt>
                <c:pt idx="321" formatCode="General">
                  <c:v>18937.707820756405</c:v>
                </c:pt>
                <c:pt idx="322" formatCode="General">
                  <c:v>6170.8597810760002</c:v>
                </c:pt>
                <c:pt idx="323" formatCode="General">
                  <c:v>11950.54278258146</c:v>
                </c:pt>
                <c:pt idx="324" formatCode="General">
                  <c:v>11537.543155981057</c:v>
                </c:pt>
                <c:pt idx="325" formatCode="General">
                  <c:v>13457.779828491297</c:v>
                </c:pt>
                <c:pt idx="326" formatCode="General">
                  <c:v>11474.979987714951</c:v>
                </c:pt>
                <c:pt idx="327" formatCode="General">
                  <c:v>14134.342669246042</c:v>
                </c:pt>
                <c:pt idx="328" formatCode="General">
                  <c:v>13839.976004169126</c:v>
                </c:pt>
                <c:pt idx="329" formatCode="General">
                  <c:v>8214.1409119904965</c:v>
                </c:pt>
                <c:pt idx="330" formatCode="General">
                  <c:v>15905.788425867484</c:v>
                </c:pt>
                <c:pt idx="331" formatCode="General">
                  <c:v>12862.522297184367</c:v>
                </c:pt>
                <c:pt idx="332" formatCode="General">
                  <c:v>9575.8363325319551</c:v>
                </c:pt>
                <c:pt idx="333" formatCode="General">
                  <c:v>11986.015389109702</c:v>
                </c:pt>
                <c:pt idx="334" formatCode="General">
                  <c:v>19254.654976528582</c:v>
                </c:pt>
                <c:pt idx="335" formatCode="General">
                  <c:v>10175.203955275238</c:v>
                </c:pt>
                <c:pt idx="336" formatCode="General">
                  <c:v>12134.007419755853</c:v>
                </c:pt>
                <c:pt idx="337" formatCode="General">
                  <c:v>11058.546225806869</c:v>
                </c:pt>
                <c:pt idx="338" formatCode="General">
                  <c:v>4687.134488765043</c:v>
                </c:pt>
                <c:pt idx="339" formatCode="General">
                  <c:v>11573.54414933117</c:v>
                </c:pt>
                <c:pt idx="340" formatCode="General">
                  <c:v>9159.8831285965625</c:v>
                </c:pt>
                <c:pt idx="341" formatCode="General">
                  <c:v>12978.391879609337</c:v>
                </c:pt>
                <c:pt idx="342" formatCode="General">
                  <c:v>8672.7917728206266</c:v>
                </c:pt>
                <c:pt idx="343" formatCode="General">
                  <c:v>10431.660127409692</c:v>
                </c:pt>
                <c:pt idx="344" formatCode="General">
                  <c:v>11218.526931488708</c:v>
                </c:pt>
                <c:pt idx="345" formatCode="General">
                  <c:v>7280.0672698672552</c:v>
                </c:pt>
                <c:pt idx="346" formatCode="General">
                  <c:v>10366.983233569488</c:v>
                </c:pt>
                <c:pt idx="347" formatCode="General">
                  <c:v>12372.118025600521</c:v>
                </c:pt>
                <c:pt idx="348" formatCode="General">
                  <c:v>21674.047875090117</c:v>
                </c:pt>
                <c:pt idx="349" formatCode="General">
                  <c:v>18643.246327022265</c:v>
                </c:pt>
                <c:pt idx="350" formatCode="General">
                  <c:v>8749.8081091459098</c:v>
                </c:pt>
                <c:pt idx="351" formatCode="General">
                  <c:v>11756.435818033222</c:v>
                </c:pt>
                <c:pt idx="352" formatCode="General">
                  <c:v>8867.7563675093315</c:v>
                </c:pt>
                <c:pt idx="353" formatCode="General">
                  <c:v>18596.986634024994</c:v>
                </c:pt>
                <c:pt idx="354" formatCode="General">
                  <c:v>11499.422328033283</c:v>
                </c:pt>
                <c:pt idx="355" formatCode="General">
                  <c:v>8198.3870427511265</c:v>
                </c:pt>
                <c:pt idx="356" formatCode="General">
                  <c:v>18358.16477229834</c:v>
                </c:pt>
                <c:pt idx="357" formatCode="General">
                  <c:v>12716.70526713768</c:v>
                </c:pt>
                <c:pt idx="358" formatCode="General">
                  <c:v>11125.246187472996</c:v>
                </c:pt>
                <c:pt idx="359" formatCode="General">
                  <c:v>12010.931539710922</c:v>
                </c:pt>
                <c:pt idx="360" formatCode="General">
                  <c:v>10805.152184331533</c:v>
                </c:pt>
                <c:pt idx="361" formatCode="General">
                  <c:v>7342.8186182595982</c:v>
                </c:pt>
                <c:pt idx="362" formatCode="General">
                  <c:v>11557.191645233061</c:v>
                </c:pt>
                <c:pt idx="363" formatCode="General">
                  <c:v>10920.171303783529</c:v>
                </c:pt>
                <c:pt idx="364" formatCode="General">
                  <c:v>15300.383254705774</c:v>
                </c:pt>
                <c:pt idx="365" formatCode="General">
                  <c:v>14318.506368157601</c:v>
                </c:pt>
                <c:pt idx="366" formatCode="General">
                  <c:v>9882.1488927742193</c:v>
                </c:pt>
                <c:pt idx="367" formatCode="General">
                  <c:v>15299.254785458506</c:v>
                </c:pt>
                <c:pt idx="368" formatCode="General">
                  <c:v>14721.939279578375</c:v>
                </c:pt>
                <c:pt idx="369" formatCode="General">
                  <c:v>18333.045278111858</c:v>
                </c:pt>
                <c:pt idx="370" formatCode="General">
                  <c:v>11472.525776582828</c:v>
                </c:pt>
                <c:pt idx="371" formatCode="General">
                  <c:v>11274.34545657283</c:v>
                </c:pt>
                <c:pt idx="372" formatCode="General">
                  <c:v>12197.494753434636</c:v>
                </c:pt>
                <c:pt idx="373" formatCode="General">
                  <c:v>14251.969176134891</c:v>
                </c:pt>
                <c:pt idx="374" formatCode="General">
                  <c:v>12123.319096798563</c:v>
                </c:pt>
                <c:pt idx="375" formatCode="General">
                  <c:v>10689.02770296897</c:v>
                </c:pt>
                <c:pt idx="376" formatCode="General">
                  <c:v>7512.3044578579102</c:v>
                </c:pt>
                <c:pt idx="377" formatCode="General">
                  <c:v>19936.943718172079</c:v>
                </c:pt>
                <c:pt idx="378" formatCode="General">
                  <c:v>10654.338896606079</c:v>
                </c:pt>
                <c:pt idx="379" formatCode="General">
                  <c:v>9475.1863100326082</c:v>
                </c:pt>
                <c:pt idx="380" formatCode="General">
                  <c:v>7571.6815169613201</c:v>
                </c:pt>
                <c:pt idx="381" formatCode="General">
                  <c:v>18037.272406285196</c:v>
                </c:pt>
                <c:pt idx="382" formatCode="General">
                  <c:v>10219.856041595824</c:v>
                </c:pt>
                <c:pt idx="383" formatCode="General">
                  <c:v>14298.10699210496</c:v>
                </c:pt>
                <c:pt idx="384" formatCode="General">
                  <c:v>9336.0075351131854</c:v>
                </c:pt>
                <c:pt idx="385" formatCode="General">
                  <c:v>11589.327171551111</c:v>
                </c:pt>
                <c:pt idx="386" formatCode="General">
                  <c:v>6981.5999883772092</c:v>
                </c:pt>
                <c:pt idx="387" formatCode="General">
                  <c:v>8810.3781185547177</c:v>
                </c:pt>
                <c:pt idx="388" formatCode="General">
                  <c:v>11499.280479511004</c:v>
                </c:pt>
                <c:pt idx="389" formatCode="General">
                  <c:v>13423.706719472375</c:v>
                </c:pt>
                <c:pt idx="390" formatCode="General">
                  <c:v>12999.687554644997</c:v>
                </c:pt>
                <c:pt idx="391" formatCode="General">
                  <c:v>13636.132973747448</c:v>
                </c:pt>
                <c:pt idx="392" formatCode="General">
                  <c:v>11154.500867681803</c:v>
                </c:pt>
                <c:pt idx="393" formatCode="General">
                  <c:v>16678.466843608396</c:v>
                </c:pt>
                <c:pt idx="394" formatCode="General">
                  <c:v>7466.2806514760687</c:v>
                </c:pt>
                <c:pt idx="395" formatCode="General">
                  <c:v>16634.267519313398</c:v>
                </c:pt>
                <c:pt idx="396" formatCode="General">
                  <c:v>10985.506184920083</c:v>
                </c:pt>
                <c:pt idx="397" formatCode="General">
                  <c:v>9892.8267845948067</c:v>
                </c:pt>
                <c:pt idx="398" formatCode="General">
                  <c:v>9870.9877354186829</c:v>
                </c:pt>
                <c:pt idx="399" formatCode="General">
                  <c:v>13492.158068035069</c:v>
                </c:pt>
                <c:pt idx="400" formatCode="General">
                  <c:v>9079.6207474713228</c:v>
                </c:pt>
                <c:pt idx="401" formatCode="General">
                  <c:v>4298.6126646232897</c:v>
                </c:pt>
                <c:pt idx="402" formatCode="General">
                  <c:v>11754.662991211168</c:v>
                </c:pt>
                <c:pt idx="403" formatCode="General">
                  <c:v>11581.181784636787</c:v>
                </c:pt>
                <c:pt idx="404" formatCode="General">
                  <c:v>5112.9927424649013</c:v>
                </c:pt>
                <c:pt idx="405" formatCode="General">
                  <c:v>7047.2520034432509</c:v>
                </c:pt>
                <c:pt idx="406" formatCode="General">
                  <c:v>9968.7543639281503</c:v>
                </c:pt>
                <c:pt idx="407" formatCode="General">
                  <c:v>8058.5659213738381</c:v>
                </c:pt>
                <c:pt idx="408" formatCode="General">
                  <c:v>11219.229089277698</c:v>
                </c:pt>
                <c:pt idx="409" formatCode="General">
                  <c:v>12271.04339429818</c:v>
                </c:pt>
                <c:pt idx="410" formatCode="General">
                  <c:v>8941.0623096920699</c:v>
                </c:pt>
                <c:pt idx="411" formatCode="General">
                  <c:v>9131.8818432321932</c:v>
                </c:pt>
                <c:pt idx="412" formatCode="General">
                  <c:v>9597.0913666838624</c:v>
                </c:pt>
                <c:pt idx="413" formatCode="General">
                  <c:v>11902.034722236727</c:v>
                </c:pt>
                <c:pt idx="414" formatCode="General">
                  <c:v>7975.3126390744346</c:v>
                </c:pt>
                <c:pt idx="415" formatCode="General">
                  <c:v>7289.5079308338627</c:v>
                </c:pt>
                <c:pt idx="416" formatCode="General">
                  <c:v>16604.246430174288</c:v>
                </c:pt>
                <c:pt idx="417" formatCode="General">
                  <c:v>6041.2736233171872</c:v>
                </c:pt>
                <c:pt idx="418" formatCode="General">
                  <c:v>10029.484505074119</c:v>
                </c:pt>
                <c:pt idx="419" formatCode="General">
                  <c:v>9392.1333360460958</c:v>
                </c:pt>
                <c:pt idx="420" formatCode="General">
                  <c:v>17344.616659767133</c:v>
                </c:pt>
                <c:pt idx="421" formatCode="General">
                  <c:v>17335.500017138642</c:v>
                </c:pt>
                <c:pt idx="422" formatCode="General">
                  <c:v>10931.132124490046</c:v>
                </c:pt>
                <c:pt idx="423" formatCode="General">
                  <c:v>11259.392493372045</c:v>
                </c:pt>
                <c:pt idx="424" formatCode="General">
                  <c:v>8240.452463046915</c:v>
                </c:pt>
                <c:pt idx="425" formatCode="General">
                  <c:v>17715.035338446462</c:v>
                </c:pt>
                <c:pt idx="426" formatCode="General">
                  <c:v>21055.894182874803</c:v>
                </c:pt>
                <c:pt idx="427" formatCode="General">
                  <c:v>13976.173247868635</c:v>
                </c:pt>
                <c:pt idx="428" formatCode="General">
                  <c:v>9511.8751529834899</c:v>
                </c:pt>
                <c:pt idx="429" formatCode="General">
                  <c:v>9565.8705310212717</c:v>
                </c:pt>
                <c:pt idx="430" formatCode="General">
                  <c:v>14159.296516911996</c:v>
                </c:pt>
                <c:pt idx="431" formatCode="General">
                  <c:v>11458.47019670042</c:v>
                </c:pt>
                <c:pt idx="432" formatCode="General">
                  <c:v>13171.292880113531</c:v>
                </c:pt>
                <c:pt idx="433" formatCode="General">
                  <c:v>8299.2586522994952</c:v>
                </c:pt>
                <c:pt idx="434" formatCode="General">
                  <c:v>11532.264624117457</c:v>
                </c:pt>
                <c:pt idx="435" formatCode="General">
                  <c:v>11309.077774205167</c:v>
                </c:pt>
                <c:pt idx="436" formatCode="General">
                  <c:v>10699.530964659985</c:v>
                </c:pt>
                <c:pt idx="437" formatCode="General">
                  <c:v>11827.322561140443</c:v>
                </c:pt>
                <c:pt idx="438" formatCode="General">
                  <c:v>11969.043781520662</c:v>
                </c:pt>
                <c:pt idx="439" formatCode="General">
                  <c:v>9799.5003168241765</c:v>
                </c:pt>
                <c:pt idx="440" formatCode="General">
                  <c:v>15830.119292488002</c:v>
                </c:pt>
                <c:pt idx="441" formatCode="General">
                  <c:v>8986.4318303190612</c:v>
                </c:pt>
                <c:pt idx="442" formatCode="General">
                  <c:v>10847.391933573872</c:v>
                </c:pt>
                <c:pt idx="443" formatCode="General">
                  <c:v>15283.287831888463</c:v>
                </c:pt>
                <c:pt idx="444" formatCode="General">
                  <c:v>8425.080352087838</c:v>
                </c:pt>
                <c:pt idx="445" formatCode="General">
                  <c:v>10456.673677766468</c:v>
                </c:pt>
                <c:pt idx="446" formatCode="General">
                  <c:v>10147.641779722264</c:v>
                </c:pt>
                <c:pt idx="447" formatCode="General">
                  <c:v>8151.0081696961606</c:v>
                </c:pt>
                <c:pt idx="448" formatCode="General">
                  <c:v>8702.7188307827782</c:v>
                </c:pt>
                <c:pt idx="449" formatCode="General">
                  <c:v>10980.520323311939</c:v>
                </c:pt>
                <c:pt idx="450" formatCode="General">
                  <c:v>13270.098832317191</c:v>
                </c:pt>
                <c:pt idx="451" formatCode="General">
                  <c:v>14276.234505686627</c:v>
                </c:pt>
                <c:pt idx="452" formatCode="General">
                  <c:v>11604.831779582806</c:v>
                </c:pt>
                <c:pt idx="453" formatCode="General">
                  <c:v>20765.866511294524</c:v>
                </c:pt>
                <c:pt idx="454" formatCode="General">
                  <c:v>15190.25749724016</c:v>
                </c:pt>
                <c:pt idx="455" formatCode="General">
                  <c:v>12959.582670626065</c:v>
                </c:pt>
                <c:pt idx="456" formatCode="General">
                  <c:v>12210.79765900703</c:v>
                </c:pt>
                <c:pt idx="457" formatCode="General">
                  <c:v>10332.059319006763</c:v>
                </c:pt>
                <c:pt idx="458" formatCode="General">
                  <c:v>7222.4541479749732</c:v>
                </c:pt>
                <c:pt idx="459" formatCode="General">
                  <c:v>13255.096755226001</c:v>
                </c:pt>
                <c:pt idx="460" formatCode="General">
                  <c:v>8881.6254784925204</c:v>
                </c:pt>
                <c:pt idx="461" formatCode="General">
                  <c:v>12814.91294982774</c:v>
                </c:pt>
                <c:pt idx="462" formatCode="General">
                  <c:v>11349.880306827707</c:v>
                </c:pt>
                <c:pt idx="463" formatCode="General">
                  <c:v>13388.122637424127</c:v>
                </c:pt>
                <c:pt idx="464" formatCode="General">
                  <c:v>9127.0926195553293</c:v>
                </c:pt>
                <c:pt idx="465" formatCode="General">
                  <c:v>13192.392418663085</c:v>
                </c:pt>
                <c:pt idx="466" formatCode="General">
                  <c:v>8069.6010729737282</c:v>
                </c:pt>
                <c:pt idx="467" formatCode="General">
                  <c:v>11429.356609722237</c:v>
                </c:pt>
                <c:pt idx="468" formatCode="General">
                  <c:v>10891.469049341569</c:v>
                </c:pt>
                <c:pt idx="469" formatCode="General">
                  <c:v>12299.03583552324</c:v>
                </c:pt>
                <c:pt idx="470" formatCode="General">
                  <c:v>10397.546616022189</c:v>
                </c:pt>
                <c:pt idx="471" formatCode="General">
                  <c:v>10472.078766891513</c:v>
                </c:pt>
                <c:pt idx="472" formatCode="General">
                  <c:v>13794.855190313181</c:v>
                </c:pt>
                <c:pt idx="473" formatCode="General">
                  <c:v>10454.617482890288</c:v>
                </c:pt>
                <c:pt idx="474" formatCode="General">
                  <c:v>7966.6244471429545</c:v>
                </c:pt>
                <c:pt idx="475" formatCode="General">
                  <c:v>7485.4411793714389</c:v>
                </c:pt>
                <c:pt idx="476" formatCode="General">
                  <c:v>9652.705301588423</c:v>
                </c:pt>
                <c:pt idx="477" formatCode="General">
                  <c:v>9339.8385135675344</c:v>
                </c:pt>
                <c:pt idx="478" formatCode="General">
                  <c:v>14013.415006384312</c:v>
                </c:pt>
                <c:pt idx="479" formatCode="General">
                  <c:v>21590.570975017577</c:v>
                </c:pt>
                <c:pt idx="480" formatCode="General">
                  <c:v>16070.167265699865</c:v>
                </c:pt>
                <c:pt idx="481" formatCode="General">
                  <c:v>13492.618761746891</c:v>
                </c:pt>
                <c:pt idx="482" formatCode="General">
                  <c:v>10494.65926363876</c:v>
                </c:pt>
                <c:pt idx="483" formatCode="General">
                  <c:v>14422.571564863934</c:v>
                </c:pt>
                <c:pt idx="484" formatCode="General">
                  <c:v>10676.592932458998</c:v>
                </c:pt>
                <c:pt idx="485" formatCode="General">
                  <c:v>15010.300310687329</c:v>
                </c:pt>
                <c:pt idx="486" formatCode="General">
                  <c:v>8022.2717435058657</c:v>
                </c:pt>
                <c:pt idx="487" formatCode="General">
                  <c:v>10326.456033039658</c:v>
                </c:pt>
                <c:pt idx="488" formatCode="General">
                  <c:v>14039.490764414692</c:v>
                </c:pt>
                <c:pt idx="489" formatCode="General">
                  <c:v>10565.631194777368</c:v>
                </c:pt>
                <c:pt idx="490" formatCode="General">
                  <c:v>10738.076281252686</c:v>
                </c:pt>
                <c:pt idx="491" formatCode="General">
                  <c:v>9982.4613094452579</c:v>
                </c:pt>
                <c:pt idx="492" formatCode="General">
                  <c:v>14940.071803862489</c:v>
                </c:pt>
                <c:pt idx="493" formatCode="General">
                  <c:v>7510.6751245725718</c:v>
                </c:pt>
                <c:pt idx="494" formatCode="General">
                  <c:v>12962.471533739361</c:v>
                </c:pt>
                <c:pt idx="495" formatCode="General">
                  <c:v>4203.1929372117156</c:v>
                </c:pt>
                <c:pt idx="496" formatCode="General">
                  <c:v>12813.176085404601</c:v>
                </c:pt>
                <c:pt idx="497" formatCode="General">
                  <c:v>7830.5866151183945</c:v>
                </c:pt>
                <c:pt idx="498" formatCode="General">
                  <c:v>12496.686571790118</c:v>
                </c:pt>
                <c:pt idx="499" formatCode="General">
                  <c:v>9734.080797209459</c:v>
                </c:pt>
                <c:pt idx="500" formatCode="General">
                  <c:v>8323.497772461129</c:v>
                </c:pt>
                <c:pt idx="501" formatCode="General">
                  <c:v>13317.835580282064</c:v>
                </c:pt>
                <c:pt idx="502" formatCode="General">
                  <c:v>2746.7116349533753</c:v>
                </c:pt>
                <c:pt idx="503" formatCode="General">
                  <c:v>6349.4828204459318</c:v>
                </c:pt>
                <c:pt idx="504" formatCode="General">
                  <c:v>14366.361049126965</c:v>
                </c:pt>
                <c:pt idx="505" formatCode="General">
                  <c:v>6588.4306479692459</c:v>
                </c:pt>
                <c:pt idx="506" formatCode="General">
                  <c:v>16969.771198645052</c:v>
                </c:pt>
                <c:pt idx="507" formatCode="General">
                  <c:v>14300.131210872027</c:v>
                </c:pt>
                <c:pt idx="508" formatCode="General">
                  <c:v>5601.4011649859585</c:v>
                </c:pt>
                <c:pt idx="509" formatCode="General">
                  <c:v>7831.1618465340052</c:v>
                </c:pt>
                <c:pt idx="510" formatCode="General">
                  <c:v>7867.8538363897133</c:v>
                </c:pt>
                <c:pt idx="511" formatCode="General">
                  <c:v>7110.3816113982921</c:v>
                </c:pt>
                <c:pt idx="512" formatCode="General">
                  <c:v>11105.549022855374</c:v>
                </c:pt>
                <c:pt idx="513" formatCode="General">
                  <c:v>10741.563214663009</c:v>
                </c:pt>
                <c:pt idx="514" formatCode="General">
                  <c:v>13194.585080756431</c:v>
                </c:pt>
                <c:pt idx="515" formatCode="General">
                  <c:v>14742.501960217309</c:v>
                </c:pt>
                <c:pt idx="516" formatCode="General">
                  <c:v>17139.766782385763</c:v>
                </c:pt>
                <c:pt idx="517" formatCode="General">
                  <c:v>12712.596285628173</c:v>
                </c:pt>
                <c:pt idx="518" formatCode="General">
                  <c:v>10986.852844865665</c:v>
                </c:pt>
                <c:pt idx="519" formatCode="General">
                  <c:v>11116.980314634167</c:v>
                </c:pt>
                <c:pt idx="520" formatCode="General">
                  <c:v>8772.5866633130954</c:v>
                </c:pt>
                <c:pt idx="521" formatCode="General">
                  <c:v>10083.540204181261</c:v>
                </c:pt>
                <c:pt idx="522" formatCode="General">
                  <c:v>8661.3133299511574</c:v>
                </c:pt>
                <c:pt idx="523" formatCode="General">
                  <c:v>11917.49291412236</c:v>
                </c:pt>
                <c:pt idx="524" formatCode="General">
                  <c:v>11803.509120148541</c:v>
                </c:pt>
                <c:pt idx="525" formatCode="General">
                  <c:v>9337.3591831302692</c:v>
                </c:pt>
                <c:pt idx="526" formatCode="General">
                  <c:v>8347.9811875461364</c:v>
                </c:pt>
                <c:pt idx="527" formatCode="General">
                  <c:v>15280.511553409417</c:v>
                </c:pt>
                <c:pt idx="528" formatCode="General">
                  <c:v>4429.4051023798365</c:v>
                </c:pt>
                <c:pt idx="529" formatCode="General">
                  <c:v>14901.083216441721</c:v>
                </c:pt>
                <c:pt idx="530" formatCode="General">
                  <c:v>19674.515562879613</c:v>
                </c:pt>
                <c:pt idx="531" formatCode="General">
                  <c:v>14394.637623098986</c:v>
                </c:pt>
                <c:pt idx="532" formatCode="General">
                  <c:v>11290.042415576001</c:v>
                </c:pt>
                <c:pt idx="533" formatCode="General">
                  <c:v>12778.53443103365</c:v>
                </c:pt>
                <c:pt idx="534" formatCode="General">
                  <c:v>7912.3261343014074</c:v>
                </c:pt>
                <c:pt idx="535" formatCode="General">
                  <c:v>8486.5115014604962</c:v>
                </c:pt>
                <c:pt idx="536" formatCode="General">
                  <c:v>15180.709736871126</c:v>
                </c:pt>
                <c:pt idx="537" formatCode="General">
                  <c:v>16444.313755016592</c:v>
                </c:pt>
                <c:pt idx="538" formatCode="General">
                  <c:v>10046.586829563739</c:v>
                </c:pt>
                <c:pt idx="539" formatCode="General">
                  <c:v>9055.4119273751112</c:v>
                </c:pt>
                <c:pt idx="540" formatCode="General">
                  <c:v>6070.0259133767686</c:v>
                </c:pt>
                <c:pt idx="541" formatCode="General">
                  <c:v>10187.982304050058</c:v>
                </c:pt>
                <c:pt idx="542" formatCode="General">
                  <c:v>18209.807279880733</c:v>
                </c:pt>
                <c:pt idx="543" formatCode="General">
                  <c:v>10476.508529345914</c:v>
                </c:pt>
                <c:pt idx="544" formatCode="General">
                  <c:v>8188.8989696852041</c:v>
                </c:pt>
                <c:pt idx="545" formatCode="General">
                  <c:v>10020.31660521386</c:v>
                </c:pt>
                <c:pt idx="546" formatCode="General">
                  <c:v>10688.904435951899</c:v>
                </c:pt>
                <c:pt idx="547" formatCode="General">
                  <c:v>8572.3497876953115</c:v>
                </c:pt>
                <c:pt idx="548" formatCode="General">
                  <c:v>15180.523553702667</c:v>
                </c:pt>
                <c:pt idx="549" formatCode="General">
                  <c:v>7759.8842302684352</c:v>
                </c:pt>
                <c:pt idx="550" formatCode="General">
                  <c:v>11212.178616904665</c:v>
                </c:pt>
                <c:pt idx="551" formatCode="General">
                  <c:v>9289.1909609164741</c:v>
                </c:pt>
                <c:pt idx="552" formatCode="General">
                  <c:v>20170.116811016625</c:v>
                </c:pt>
                <c:pt idx="553" formatCode="General">
                  <c:v>8986.9891899727045</c:v>
                </c:pt>
                <c:pt idx="554" formatCode="General">
                  <c:v>9587.1915482903423</c:v>
                </c:pt>
                <c:pt idx="555" formatCode="General">
                  <c:v>9473.0538438904987</c:v>
                </c:pt>
                <c:pt idx="556" formatCode="General">
                  <c:v>18303.897123029303</c:v>
                </c:pt>
                <c:pt idx="557" formatCode="General">
                  <c:v>17473.12353265112</c:v>
                </c:pt>
                <c:pt idx="558" formatCode="General">
                  <c:v>10357.91986718404</c:v>
                </c:pt>
                <c:pt idx="559" formatCode="General">
                  <c:v>10014.697012617484</c:v>
                </c:pt>
                <c:pt idx="560" formatCode="General">
                  <c:v>9115.7987446713669</c:v>
                </c:pt>
                <c:pt idx="561" formatCode="General">
                  <c:v>17606.122596084948</c:v>
                </c:pt>
                <c:pt idx="562" formatCode="General">
                  <c:v>9700.9717061014981</c:v>
                </c:pt>
                <c:pt idx="563" formatCode="General">
                  <c:v>10620.525546598288</c:v>
                </c:pt>
                <c:pt idx="564" formatCode="General">
                  <c:v>9274.8403338286134</c:v>
                </c:pt>
                <c:pt idx="565" formatCode="General">
                  <c:v>8287.3807636615966</c:v>
                </c:pt>
                <c:pt idx="566" formatCode="General">
                  <c:v>11375.33073221562</c:v>
                </c:pt>
                <c:pt idx="567" formatCode="General">
                  <c:v>18974.930743152192</c:v>
                </c:pt>
                <c:pt idx="568" formatCode="General">
                  <c:v>14984.923320131005</c:v>
                </c:pt>
                <c:pt idx="569" formatCode="General">
                  <c:v>13662.167479345748</c:v>
                </c:pt>
                <c:pt idx="570" formatCode="General">
                  <c:v>12635.382941657685</c:v>
                </c:pt>
                <c:pt idx="571" formatCode="General">
                  <c:v>4001.4004468911971</c:v>
                </c:pt>
                <c:pt idx="572" formatCode="General">
                  <c:v>10560.17228297186</c:v>
                </c:pt>
                <c:pt idx="573" formatCode="General">
                  <c:v>6840.6972726058229</c:v>
                </c:pt>
                <c:pt idx="574" formatCode="General">
                  <c:v>9450.453122378769</c:v>
                </c:pt>
                <c:pt idx="575" formatCode="General">
                  <c:v>5425.3099226304621</c:v>
                </c:pt>
                <c:pt idx="576" formatCode="General">
                  <c:v>6066.6693470534592</c:v>
                </c:pt>
                <c:pt idx="577" formatCode="General">
                  <c:v>14311.058691094342</c:v>
                </c:pt>
                <c:pt idx="578" formatCode="General">
                  <c:v>9527.7868769433953</c:v>
                </c:pt>
                <c:pt idx="579" formatCode="General">
                  <c:v>9250.1676635808399</c:v>
                </c:pt>
                <c:pt idx="580" formatCode="General">
                  <c:v>12554.19776717196</c:v>
                </c:pt>
                <c:pt idx="581" formatCode="General">
                  <c:v>10593.263222258429</c:v>
                </c:pt>
                <c:pt idx="582" formatCode="General">
                  <c:v>12354.405953506299</c:v>
                </c:pt>
                <c:pt idx="583" formatCode="General">
                  <c:v>20570.381766155486</c:v>
                </c:pt>
                <c:pt idx="584" formatCode="General">
                  <c:v>13109.385240789305</c:v>
                </c:pt>
                <c:pt idx="585" formatCode="General">
                  <c:v>8229.6004103416071</c:v>
                </c:pt>
                <c:pt idx="586" formatCode="General">
                  <c:v>10524.81161437316</c:v>
                </c:pt>
                <c:pt idx="587" formatCode="General">
                  <c:v>8819.2215955556494</c:v>
                </c:pt>
                <c:pt idx="588" formatCode="General">
                  <c:v>9222.2176087664757</c:v>
                </c:pt>
                <c:pt idx="589" formatCode="General">
                  <c:v>17085.123125521262</c:v>
                </c:pt>
                <c:pt idx="590" formatCode="General">
                  <c:v>7042.8937661790842</c:v>
                </c:pt>
                <c:pt idx="591" formatCode="General">
                  <c:v>10327.884073330642</c:v>
                </c:pt>
                <c:pt idx="592" formatCode="General">
                  <c:v>7213.5963754866334</c:v>
                </c:pt>
                <c:pt idx="593" formatCode="General">
                  <c:v>7404.38406339219</c:v>
                </c:pt>
                <c:pt idx="594" formatCode="General">
                  <c:v>16917.888929987421</c:v>
                </c:pt>
                <c:pt idx="595" formatCode="General">
                  <c:v>13945.406787054346</c:v>
                </c:pt>
                <c:pt idx="596" formatCode="General">
                  <c:v>4840.8568419299208</c:v>
                </c:pt>
                <c:pt idx="597" formatCode="General">
                  <c:v>6113.5036292720488</c:v>
                </c:pt>
                <c:pt idx="598" formatCode="General">
                  <c:v>8493.2829093362216</c:v>
                </c:pt>
                <c:pt idx="599" formatCode="General">
                  <c:v>5782.5078800639822</c:v>
                </c:pt>
                <c:pt idx="600" formatCode="General">
                  <c:v>10077.476878794296</c:v>
                </c:pt>
                <c:pt idx="601" formatCode="General">
                  <c:v>10687.296836163536</c:v>
                </c:pt>
                <c:pt idx="602" formatCode="General">
                  <c:v>20465.828817443078</c:v>
                </c:pt>
                <c:pt idx="603" formatCode="General">
                  <c:v>8387.1378493232187</c:v>
                </c:pt>
                <c:pt idx="604" formatCode="General">
                  <c:v>6730.5943525453567</c:v>
                </c:pt>
                <c:pt idx="605" formatCode="General">
                  <c:v>10193.832920611319</c:v>
                </c:pt>
                <c:pt idx="606" formatCode="General">
                  <c:v>11963.928065556151</c:v>
                </c:pt>
                <c:pt idx="607" formatCode="General">
                  <c:v>7813.589386077645</c:v>
                </c:pt>
                <c:pt idx="608" formatCode="General">
                  <c:v>21101.272214267919</c:v>
                </c:pt>
                <c:pt idx="609" formatCode="General">
                  <c:v>21186.102928983681</c:v>
                </c:pt>
                <c:pt idx="610" formatCode="General">
                  <c:v>8495.141764763639</c:v>
                </c:pt>
                <c:pt idx="611" formatCode="General">
                  <c:v>12781.265861463162</c:v>
                </c:pt>
                <c:pt idx="612" formatCode="General">
                  <c:v>20576.398655127028</c:v>
                </c:pt>
                <c:pt idx="613" formatCode="General">
                  <c:v>13349.552317387976</c:v>
                </c:pt>
                <c:pt idx="614" formatCode="General">
                  <c:v>15596.499673534547</c:v>
                </c:pt>
                <c:pt idx="615" formatCode="General">
                  <c:v>9443.3301726107347</c:v>
                </c:pt>
                <c:pt idx="616" formatCode="General">
                  <c:v>9880.8863551677186</c:v>
                </c:pt>
                <c:pt idx="617" formatCode="General">
                  <c:v>10331.658100654739</c:v>
                </c:pt>
                <c:pt idx="618" formatCode="General">
                  <c:v>8120.5714576341034</c:v>
                </c:pt>
                <c:pt idx="619" formatCode="General">
                  <c:v>7821.3316212334503</c:v>
                </c:pt>
                <c:pt idx="620" formatCode="General">
                  <c:v>8866.5222663554414</c:v>
                </c:pt>
                <c:pt idx="621" formatCode="General">
                  <c:v>14414.494682785753</c:v>
                </c:pt>
                <c:pt idx="622" formatCode="General">
                  <c:v>12700.653950117416</c:v>
                </c:pt>
                <c:pt idx="623" formatCode="General">
                  <c:v>12671.215692897054</c:v>
                </c:pt>
                <c:pt idx="624" formatCode="General">
                  <c:v>12540.992475970424</c:v>
                </c:pt>
                <c:pt idx="625" formatCode="General">
                  <c:v>9902.3403020546994</c:v>
                </c:pt>
                <c:pt idx="626" formatCode="General">
                  <c:v>18582.639998347055</c:v>
                </c:pt>
                <c:pt idx="627" formatCode="General">
                  <c:v>13736.059188296367</c:v>
                </c:pt>
                <c:pt idx="628" formatCode="General">
                  <c:v>4992.9566059145236</c:v>
                </c:pt>
                <c:pt idx="629" formatCode="General">
                  <c:v>12291.054977726219</c:v>
                </c:pt>
                <c:pt idx="630" formatCode="General">
                  <c:v>16582.700120612117</c:v>
                </c:pt>
                <c:pt idx="631" formatCode="General">
                  <c:v>12886.477492969963</c:v>
                </c:pt>
                <c:pt idx="632" formatCode="General">
                  <c:v>8063.5665223125343</c:v>
                </c:pt>
                <c:pt idx="633" formatCode="General">
                  <c:v>11595.309864492427</c:v>
                </c:pt>
                <c:pt idx="634" formatCode="General">
                  <c:v>11617.252843839922</c:v>
                </c:pt>
                <c:pt idx="635" formatCode="General">
                  <c:v>12795.960720733885</c:v>
                </c:pt>
                <c:pt idx="636" formatCode="General">
                  <c:v>13366.803301518616</c:v>
                </c:pt>
                <c:pt idx="637" formatCode="General">
                  <c:v>7323.2509748092507</c:v>
                </c:pt>
                <c:pt idx="638" formatCode="General">
                  <c:v>15750.163463621166</c:v>
                </c:pt>
                <c:pt idx="639" formatCode="General">
                  <c:v>9123.0343457198342</c:v>
                </c:pt>
                <c:pt idx="640" formatCode="General">
                  <c:v>13360.255949967179</c:v>
                </c:pt>
                <c:pt idx="641" formatCode="General">
                  <c:v>9620.5389627753884</c:v>
                </c:pt>
                <c:pt idx="642" formatCode="General">
                  <c:v>17165.77487471934</c:v>
                </c:pt>
                <c:pt idx="643" formatCode="General">
                  <c:v>13116.068378506294</c:v>
                </c:pt>
                <c:pt idx="644" formatCode="General">
                  <c:v>5440.1219970969469</c:v>
                </c:pt>
                <c:pt idx="645" formatCode="General">
                  <c:v>13978.757628331508</c:v>
                </c:pt>
                <c:pt idx="646" formatCode="General">
                  <c:v>9150.5245690684933</c:v>
                </c:pt>
                <c:pt idx="647" formatCode="General">
                  <c:v>11783.258703311443</c:v>
                </c:pt>
                <c:pt idx="648" formatCode="General">
                  <c:v>15732.707679907739</c:v>
                </c:pt>
                <c:pt idx="649" formatCode="General">
                  <c:v>8843.1548567752998</c:v>
                </c:pt>
                <c:pt idx="650" formatCode="General">
                  <c:v>10827.775538327463</c:v>
                </c:pt>
                <c:pt idx="651" formatCode="General">
                  <c:v>13904.536885250667</c:v>
                </c:pt>
                <c:pt idx="652" formatCode="General">
                  <c:v>12734.681433789061</c:v>
                </c:pt>
                <c:pt idx="653" formatCode="General">
                  <c:v>11141.264168343083</c:v>
                </c:pt>
                <c:pt idx="654" formatCode="General">
                  <c:v>15868.908182340332</c:v>
                </c:pt>
                <c:pt idx="655" formatCode="General">
                  <c:v>13140.888659622418</c:v>
                </c:pt>
                <c:pt idx="656" formatCode="General">
                  <c:v>10664.514956990595</c:v>
                </c:pt>
                <c:pt idx="657" formatCode="General">
                  <c:v>11447.46506826417</c:v>
                </c:pt>
                <c:pt idx="658" formatCode="General">
                  <c:v>6902.0115546364705</c:v>
                </c:pt>
                <c:pt idx="659" formatCode="General">
                  <c:v>9464.1165504056189</c:v>
                </c:pt>
                <c:pt idx="660" formatCode="General">
                  <c:v>6226.4116397781563</c:v>
                </c:pt>
                <c:pt idx="661" formatCode="General">
                  <c:v>8450.072382600847</c:v>
                </c:pt>
                <c:pt idx="662" formatCode="General">
                  <c:v>8403.130457784493</c:v>
                </c:pt>
                <c:pt idx="663" formatCode="General">
                  <c:v>11389.087167427422</c:v>
                </c:pt>
                <c:pt idx="664" formatCode="General">
                  <c:v>10212.021388269628</c:v>
                </c:pt>
                <c:pt idx="665" formatCode="General">
                  <c:v>12423.381755138986</c:v>
                </c:pt>
                <c:pt idx="666" formatCode="General">
                  <c:v>10264.750596532953</c:v>
                </c:pt>
                <c:pt idx="667" formatCode="General">
                  <c:v>7041.4981145355887</c:v>
                </c:pt>
                <c:pt idx="668" formatCode="General">
                  <c:v>13036.879949274749</c:v>
                </c:pt>
                <c:pt idx="669" formatCode="General">
                  <c:v>13694.097899749962</c:v>
                </c:pt>
                <c:pt idx="670" formatCode="General">
                  <c:v>6977.3348801544416</c:v>
                </c:pt>
                <c:pt idx="671" formatCode="General">
                  <c:v>7321.4114336580169</c:v>
                </c:pt>
                <c:pt idx="672" formatCode="General">
                  <c:v>13556.146609765776</c:v>
                </c:pt>
                <c:pt idx="673" formatCode="General">
                  <c:v>9506.853219083494</c:v>
                </c:pt>
                <c:pt idx="674" formatCode="General">
                  <c:v>14792.60732143528</c:v>
                </c:pt>
                <c:pt idx="675" formatCode="General">
                  <c:v>15234.293849706261</c:v>
                </c:pt>
                <c:pt idx="676" formatCode="General">
                  <c:v>9340.3637307311528</c:v>
                </c:pt>
                <c:pt idx="677" formatCode="General">
                  <c:v>16122.274855602125</c:v>
                </c:pt>
                <c:pt idx="678" formatCode="General">
                  <c:v>11887.002015814242</c:v>
                </c:pt>
                <c:pt idx="679" formatCode="General">
                  <c:v>6051.3344572135611</c:v>
                </c:pt>
                <c:pt idx="680" formatCode="General">
                  <c:v>10550.748587223094</c:v>
                </c:pt>
                <c:pt idx="681" formatCode="General">
                  <c:v>23378.004256138753</c:v>
                </c:pt>
                <c:pt idx="682" formatCode="General">
                  <c:v>7052.7397750434484</c:v>
                </c:pt>
                <c:pt idx="683" formatCode="General">
                  <c:v>10016.110324628511</c:v>
                </c:pt>
                <c:pt idx="684" formatCode="General">
                  <c:v>10150.805923159131</c:v>
                </c:pt>
                <c:pt idx="685" formatCode="General">
                  <c:v>12995.379515117538</c:v>
                </c:pt>
                <c:pt idx="686" formatCode="General">
                  <c:v>10047.28345058099</c:v>
                </c:pt>
                <c:pt idx="687" formatCode="General">
                  <c:v>10212.278977424226</c:v>
                </c:pt>
                <c:pt idx="688" formatCode="General">
                  <c:v>11341.258423194617</c:v>
                </c:pt>
                <c:pt idx="689" formatCode="General">
                  <c:v>11254.240160638008</c:v>
                </c:pt>
                <c:pt idx="690" formatCode="General">
                  <c:v>17251.471589709381</c:v>
                </c:pt>
                <c:pt idx="691" formatCode="General">
                  <c:v>7078.7894643004547</c:v>
                </c:pt>
                <c:pt idx="692" formatCode="General">
                  <c:v>7181.0857814790979</c:v>
                </c:pt>
                <c:pt idx="693" formatCode="General">
                  <c:v>8052.5022363717362</c:v>
                </c:pt>
                <c:pt idx="694" formatCode="General">
                  <c:v>8719.6277255814894</c:v>
                </c:pt>
                <c:pt idx="695" formatCode="General">
                  <c:v>15614.672721542598</c:v>
                </c:pt>
                <c:pt idx="696" formatCode="General">
                  <c:v>13914.283675699171</c:v>
                </c:pt>
                <c:pt idx="697" formatCode="General">
                  <c:v>10412.484819910978</c:v>
                </c:pt>
                <c:pt idx="698" formatCode="General">
                  <c:v>10291.783008604412</c:v>
                </c:pt>
                <c:pt idx="699" formatCode="General">
                  <c:v>9590.0734964442963</c:v>
                </c:pt>
                <c:pt idx="700" formatCode="General">
                  <c:v>9191.1378685119926</c:v>
                </c:pt>
                <c:pt idx="701" formatCode="General">
                  <c:v>9904.2974564470114</c:v>
                </c:pt>
                <c:pt idx="702" formatCode="General">
                  <c:v>10713.870227234573</c:v>
                </c:pt>
                <c:pt idx="703" formatCode="General">
                  <c:v>6560.9991521955126</c:v>
                </c:pt>
                <c:pt idx="704" formatCode="General">
                  <c:v>10135.775857187067</c:v>
                </c:pt>
                <c:pt idx="705" formatCode="General">
                  <c:v>8359.3472282683342</c:v>
                </c:pt>
                <c:pt idx="706" formatCode="General">
                  <c:v>13053.91180513041</c:v>
                </c:pt>
                <c:pt idx="707" formatCode="General">
                  <c:v>8961.1700294691018</c:v>
                </c:pt>
                <c:pt idx="708" formatCode="General">
                  <c:v>11038.479372599884</c:v>
                </c:pt>
                <c:pt idx="709" formatCode="General">
                  <c:v>8317.6112473453995</c:v>
                </c:pt>
                <c:pt idx="710" formatCode="General">
                  <c:v>20247.917987602545</c:v>
                </c:pt>
                <c:pt idx="711" formatCode="General">
                  <c:v>13037.508157581504</c:v>
                </c:pt>
                <c:pt idx="712" formatCode="General">
                  <c:v>9600.0719481869073</c:v>
                </c:pt>
                <c:pt idx="713" formatCode="General">
                  <c:v>12681.678634350394</c:v>
                </c:pt>
                <c:pt idx="714" formatCode="General">
                  <c:v>10924.96781626192</c:v>
                </c:pt>
                <c:pt idx="715" formatCode="General">
                  <c:v>9653.1781252075907</c:v>
                </c:pt>
                <c:pt idx="716" formatCode="General">
                  <c:v>6443.2322364753181</c:v>
                </c:pt>
                <c:pt idx="717" formatCode="General">
                  <c:v>8780.7124886112615</c:v>
                </c:pt>
                <c:pt idx="718" formatCode="General">
                  <c:v>5912.5792332059864</c:v>
                </c:pt>
                <c:pt idx="719" formatCode="General">
                  <c:v>14460.549875159742</c:v>
                </c:pt>
                <c:pt idx="720" formatCode="General">
                  <c:v>9588.4543986233839</c:v>
                </c:pt>
                <c:pt idx="721" formatCode="General">
                  <c:v>8167.7434994688247</c:v>
                </c:pt>
                <c:pt idx="722" formatCode="General">
                  <c:v>14330.504592900339</c:v>
                </c:pt>
                <c:pt idx="723" formatCode="General">
                  <c:v>8248.302480677954</c:v>
                </c:pt>
                <c:pt idx="724" formatCode="General">
                  <c:v>10955.16126910811</c:v>
                </c:pt>
                <c:pt idx="725" formatCode="General">
                  <c:v>9906.7920402627351</c:v>
                </c:pt>
                <c:pt idx="726" formatCode="General">
                  <c:v>21365.358968614179</c:v>
                </c:pt>
                <c:pt idx="727" formatCode="General">
                  <c:v>8253.9497216258442</c:v>
                </c:pt>
                <c:pt idx="728" formatCode="General">
                  <c:v>4968.0776546444504</c:v>
                </c:pt>
                <c:pt idx="729" formatCode="General">
                  <c:v>9289.7974573161209</c:v>
                </c:pt>
                <c:pt idx="730" formatCode="General">
                  <c:v>11203.696993991201</c:v>
                </c:pt>
                <c:pt idx="731" formatCode="General">
                  <c:v>11060.018731116643</c:v>
                </c:pt>
                <c:pt idx="732" formatCode="General">
                  <c:v>9354.9483608490536</c:v>
                </c:pt>
                <c:pt idx="733" formatCode="General">
                  <c:v>13692.390750934141</c:v>
                </c:pt>
                <c:pt idx="734" formatCode="General">
                  <c:v>8561.461336379145</c:v>
                </c:pt>
                <c:pt idx="735" formatCode="General">
                  <c:v>14071.212849636357</c:v>
                </c:pt>
                <c:pt idx="736" formatCode="General">
                  <c:v>16363.676178267364</c:v>
                </c:pt>
                <c:pt idx="737" formatCode="General">
                  <c:v>13075.868497675401</c:v>
                </c:pt>
                <c:pt idx="738" formatCode="General">
                  <c:v>15346.494298052483</c:v>
                </c:pt>
                <c:pt idx="739" formatCode="General">
                  <c:v>13808.451914745849</c:v>
                </c:pt>
                <c:pt idx="740" formatCode="General">
                  <c:v>14512.015504682809</c:v>
                </c:pt>
                <c:pt idx="741" formatCode="General">
                  <c:v>28463.143358314876</c:v>
                </c:pt>
                <c:pt idx="742" formatCode="General">
                  <c:v>7582.8390533072998</c:v>
                </c:pt>
                <c:pt idx="743" formatCode="General">
                  <c:v>12597.295180573974</c:v>
                </c:pt>
                <c:pt idx="744" formatCode="General">
                  <c:v>11153.177190565055</c:v>
                </c:pt>
                <c:pt idx="745" formatCode="General">
                  <c:v>12408.628445507336</c:v>
                </c:pt>
                <c:pt idx="746" formatCode="General">
                  <c:v>15918.34268955215</c:v>
                </c:pt>
                <c:pt idx="747" formatCode="General">
                  <c:v>10049.931843455437</c:v>
                </c:pt>
                <c:pt idx="748" formatCode="General">
                  <c:v>12502.627787700947</c:v>
                </c:pt>
                <c:pt idx="749" formatCode="General">
                  <c:v>11919.43826818651</c:v>
                </c:pt>
                <c:pt idx="750" formatCode="General">
                  <c:v>10191.323044778461</c:v>
                </c:pt>
                <c:pt idx="751" formatCode="General">
                  <c:v>15569.398502909464</c:v>
                </c:pt>
                <c:pt idx="752" formatCode="General">
                  <c:v>8395.4597842563908</c:v>
                </c:pt>
                <c:pt idx="753" formatCode="General">
                  <c:v>14116.413915133717</c:v>
                </c:pt>
                <c:pt idx="754" formatCode="General">
                  <c:v>7961.1160826832129</c:v>
                </c:pt>
                <c:pt idx="755" formatCode="General">
                  <c:v>7824.2610076890032</c:v>
                </c:pt>
                <c:pt idx="756" formatCode="General">
                  <c:v>15104.689806246646</c:v>
                </c:pt>
                <c:pt idx="757" formatCode="General">
                  <c:v>11043.634282805157</c:v>
                </c:pt>
                <c:pt idx="758" formatCode="General">
                  <c:v>12253.950080695487</c:v>
                </c:pt>
                <c:pt idx="759" formatCode="General">
                  <c:v>10726.882923192123</c:v>
                </c:pt>
                <c:pt idx="760" formatCode="General">
                  <c:v>7746.1279890834321</c:v>
                </c:pt>
                <c:pt idx="761" formatCode="General">
                  <c:v>7809.4220112925559</c:v>
                </c:pt>
                <c:pt idx="762" formatCode="General">
                  <c:v>14054.663147626123</c:v>
                </c:pt>
                <c:pt idx="763" formatCode="General">
                  <c:v>14010.631624087984</c:v>
                </c:pt>
                <c:pt idx="764" formatCode="General">
                  <c:v>11429.468050877464</c:v>
                </c:pt>
                <c:pt idx="765" formatCode="General">
                  <c:v>10120.435933308518</c:v>
                </c:pt>
                <c:pt idx="766" formatCode="General">
                  <c:v>18311.353475793472</c:v>
                </c:pt>
                <c:pt idx="767" formatCode="General">
                  <c:v>5912.5157430495638</c:v>
                </c:pt>
                <c:pt idx="768" formatCode="General">
                  <c:v>7763.3789478105755</c:v>
                </c:pt>
                <c:pt idx="769" formatCode="General">
                  <c:v>8091.0337563086923</c:v>
                </c:pt>
                <c:pt idx="770" formatCode="General">
                  <c:v>6315.2617902792208</c:v>
                </c:pt>
                <c:pt idx="771" formatCode="General">
                  <c:v>15767.259881857472</c:v>
                </c:pt>
                <c:pt idx="772" formatCode="General">
                  <c:v>9883.15307305028</c:v>
                </c:pt>
                <c:pt idx="773" formatCode="General">
                  <c:v>11203.111253869785</c:v>
                </c:pt>
                <c:pt idx="774" formatCode="General">
                  <c:v>8914.3444128211013</c:v>
                </c:pt>
                <c:pt idx="775" formatCode="General">
                  <c:v>12711.938054819151</c:v>
                </c:pt>
                <c:pt idx="776" formatCode="General">
                  <c:v>10877.628237987301</c:v>
                </c:pt>
                <c:pt idx="777" formatCode="General">
                  <c:v>15013.895833184257</c:v>
                </c:pt>
                <c:pt idx="778" formatCode="General">
                  <c:v>11110.849627644908</c:v>
                </c:pt>
                <c:pt idx="779" formatCode="General">
                  <c:v>6084.5611233076561</c:v>
                </c:pt>
                <c:pt idx="780" formatCode="General">
                  <c:v>5911.5336037454526</c:v>
                </c:pt>
                <c:pt idx="781" formatCode="General">
                  <c:v>10055.744460540585</c:v>
                </c:pt>
                <c:pt idx="782" formatCode="General">
                  <c:v>5626.103047753415</c:v>
                </c:pt>
                <c:pt idx="783" formatCode="General">
                  <c:v>9354.6104238536063</c:v>
                </c:pt>
                <c:pt idx="784" formatCode="General">
                  <c:v>19635.914421746078</c:v>
                </c:pt>
                <c:pt idx="785" formatCode="General">
                  <c:v>24481.198950176615</c:v>
                </c:pt>
                <c:pt idx="786" formatCode="General">
                  <c:v>20786.813058632128</c:v>
                </c:pt>
                <c:pt idx="787" formatCode="General">
                  <c:v>10084.225854898725</c:v>
                </c:pt>
                <c:pt idx="788" formatCode="General">
                  <c:v>13889.031684707214</c:v>
                </c:pt>
                <c:pt idx="789" formatCode="General">
                  <c:v>15991.748186801853</c:v>
                </c:pt>
                <c:pt idx="790" formatCode="General">
                  <c:v>7409.034661297308</c:v>
                </c:pt>
                <c:pt idx="791" formatCode="General">
                  <c:v>9861.4730098048894</c:v>
                </c:pt>
                <c:pt idx="792" formatCode="General">
                  <c:v>8557.139963586631</c:v>
                </c:pt>
                <c:pt idx="793" formatCode="General">
                  <c:v>9246.3413797389676</c:v>
                </c:pt>
                <c:pt idx="794" formatCode="General">
                  <c:v>12723.102502481142</c:v>
                </c:pt>
                <c:pt idx="795" formatCode="General">
                  <c:v>9544.7538708346783</c:v>
                </c:pt>
                <c:pt idx="796" formatCode="General">
                  <c:v>7451.1852549793985</c:v>
                </c:pt>
                <c:pt idx="797" formatCode="General">
                  <c:v>9933.7403892691545</c:v>
                </c:pt>
                <c:pt idx="798" formatCode="General">
                  <c:v>9140.4033763850966</c:v>
                </c:pt>
                <c:pt idx="799" formatCode="General">
                  <c:v>19016.239561817496</c:v>
                </c:pt>
                <c:pt idx="800" formatCode="General">
                  <c:v>10063.443018504136</c:v>
                </c:pt>
                <c:pt idx="801" formatCode="General">
                  <c:v>15525.601895561676</c:v>
                </c:pt>
                <c:pt idx="802" formatCode="General">
                  <c:v>21857.907684682417</c:v>
                </c:pt>
                <c:pt idx="803" formatCode="General">
                  <c:v>7772.7651157935306</c:v>
                </c:pt>
                <c:pt idx="804" formatCode="General">
                  <c:v>13133.56598493948</c:v>
                </c:pt>
                <c:pt idx="805" formatCode="General">
                  <c:v>7810.8093035348029</c:v>
                </c:pt>
                <c:pt idx="806" formatCode="General">
                  <c:v>13454.18070226071</c:v>
                </c:pt>
                <c:pt idx="807" formatCode="General">
                  <c:v>24033.522718605444</c:v>
                </c:pt>
                <c:pt idx="808" formatCode="General">
                  <c:v>6128.485968981413</c:v>
                </c:pt>
                <c:pt idx="809" formatCode="General">
                  <c:v>12507.17445525187</c:v>
                </c:pt>
                <c:pt idx="810" formatCode="General">
                  <c:v>11352.903872067945</c:v>
                </c:pt>
                <c:pt idx="811" formatCode="General">
                  <c:v>7430.182498227914</c:v>
                </c:pt>
                <c:pt idx="812" formatCode="General">
                  <c:v>8405.7941539407657</c:v>
                </c:pt>
                <c:pt idx="813" formatCode="General">
                  <c:v>12596.90885232202</c:v>
                </c:pt>
                <c:pt idx="814" formatCode="General">
                  <c:v>8678.8800163800479</c:v>
                </c:pt>
                <c:pt idx="815" formatCode="General">
                  <c:v>11917.206750498144</c:v>
                </c:pt>
                <c:pt idx="816" formatCode="General">
                  <c:v>11955.719532849836</c:v>
                </c:pt>
                <c:pt idx="817" formatCode="General">
                  <c:v>17739.94443760299</c:v>
                </c:pt>
                <c:pt idx="818" formatCode="General">
                  <c:v>7618.3081110228841</c:v>
                </c:pt>
                <c:pt idx="819" formatCode="General">
                  <c:v>9379.5533621635932</c:v>
                </c:pt>
                <c:pt idx="820" formatCode="General">
                  <c:v>9397.8977647092306</c:v>
                </c:pt>
                <c:pt idx="821" formatCode="General">
                  <c:v>13186.812280431877</c:v>
                </c:pt>
                <c:pt idx="822" formatCode="General">
                  <c:v>7882.656536073986</c:v>
                </c:pt>
                <c:pt idx="823" formatCode="General">
                  <c:v>13594.272391341943</c:v>
                </c:pt>
                <c:pt idx="824" formatCode="General">
                  <c:v>16050.360923264428</c:v>
                </c:pt>
                <c:pt idx="825" formatCode="General">
                  <c:v>20308.447669736124</c:v>
                </c:pt>
                <c:pt idx="826" formatCode="General">
                  <c:v>8973.9184156084593</c:v>
                </c:pt>
                <c:pt idx="827" formatCode="General">
                  <c:v>1850.0310068881336</c:v>
                </c:pt>
                <c:pt idx="828" formatCode="General">
                  <c:v>13499.571324122251</c:v>
                </c:pt>
                <c:pt idx="829" formatCode="General">
                  <c:v>12976.792043076655</c:v>
                </c:pt>
                <c:pt idx="830" formatCode="General">
                  <c:v>13294.848378976707</c:v>
                </c:pt>
                <c:pt idx="831" formatCode="General">
                  <c:v>9432.7149769664793</c:v>
                </c:pt>
                <c:pt idx="832" formatCode="General">
                  <c:v>9076.4865631937901</c:v>
                </c:pt>
                <c:pt idx="833" formatCode="General">
                  <c:v>15669.547734410546</c:v>
                </c:pt>
                <c:pt idx="834" formatCode="General">
                  <c:v>9044.9028670125299</c:v>
                </c:pt>
                <c:pt idx="835" formatCode="General">
                  <c:v>9443.305661451268</c:v>
                </c:pt>
                <c:pt idx="836" formatCode="General">
                  <c:v>7931.2602869434722</c:v>
                </c:pt>
                <c:pt idx="837" formatCode="General">
                  <c:v>12193.233808551086</c:v>
                </c:pt>
                <c:pt idx="838" formatCode="General">
                  <c:v>10719.493547509595</c:v>
                </c:pt>
                <c:pt idx="839" formatCode="General">
                  <c:v>10311.754152683749</c:v>
                </c:pt>
                <c:pt idx="840" formatCode="General">
                  <c:v>11766.362986805045</c:v>
                </c:pt>
                <c:pt idx="841" formatCode="General">
                  <c:v>11219.063048744676</c:v>
                </c:pt>
                <c:pt idx="842" formatCode="General">
                  <c:v>8394.6543174916678</c:v>
                </c:pt>
                <c:pt idx="843" formatCode="General">
                  <c:v>13513.28283057465</c:v>
                </c:pt>
                <c:pt idx="844" formatCode="General">
                  <c:v>8044.3345420116857</c:v>
                </c:pt>
                <c:pt idx="845" formatCode="General">
                  <c:v>11307.954651857233</c:v>
                </c:pt>
                <c:pt idx="846" formatCode="General">
                  <c:v>13680.994606695862</c:v>
                </c:pt>
                <c:pt idx="847" formatCode="General">
                  <c:v>9580.8972393404438</c:v>
                </c:pt>
                <c:pt idx="848" formatCode="General">
                  <c:v>7090.3255861411108</c:v>
                </c:pt>
                <c:pt idx="849" formatCode="General">
                  <c:v>10701.132479192996</c:v>
                </c:pt>
                <c:pt idx="850" formatCode="General">
                  <c:v>12377.40290909953</c:v>
                </c:pt>
                <c:pt idx="851" formatCode="General">
                  <c:v>12892.491580251137</c:v>
                </c:pt>
                <c:pt idx="852" formatCode="General">
                  <c:v>11957.677759355653</c:v>
                </c:pt>
                <c:pt idx="853" formatCode="General">
                  <c:v>10867.949494231472</c:v>
                </c:pt>
                <c:pt idx="854" formatCode="General">
                  <c:v>13057.811977313908</c:v>
                </c:pt>
                <c:pt idx="855" formatCode="General">
                  <c:v>7031.4802775875669</c:v>
                </c:pt>
                <c:pt idx="856" formatCode="General">
                  <c:v>6739.5043045775401</c:v>
                </c:pt>
                <c:pt idx="857" formatCode="General">
                  <c:v>13352.504489140856</c:v>
                </c:pt>
                <c:pt idx="858" formatCode="General">
                  <c:v>6144.4082280662078</c:v>
                </c:pt>
                <c:pt idx="859" formatCode="General">
                  <c:v>9433.5690432611045</c:v>
                </c:pt>
                <c:pt idx="860" formatCode="General">
                  <c:v>15229.085973365763</c:v>
                </c:pt>
                <c:pt idx="861" formatCode="General">
                  <c:v>11780.148406747296</c:v>
                </c:pt>
                <c:pt idx="862" formatCode="General">
                  <c:v>9478.1227421551121</c:v>
                </c:pt>
                <c:pt idx="863" formatCode="General">
                  <c:v>10154.370829210431</c:v>
                </c:pt>
                <c:pt idx="864" formatCode="General">
                  <c:v>10296.667598992291</c:v>
                </c:pt>
                <c:pt idx="865" formatCode="General">
                  <c:v>10621.242728836511</c:v>
                </c:pt>
                <c:pt idx="866" formatCode="General">
                  <c:v>16298.402594014991</c:v>
                </c:pt>
                <c:pt idx="867" formatCode="General">
                  <c:v>8334.8586484631323</c:v>
                </c:pt>
                <c:pt idx="868" formatCode="General">
                  <c:v>9434.8446198332003</c:v>
                </c:pt>
                <c:pt idx="869" formatCode="General">
                  <c:v>12058.272751490218</c:v>
                </c:pt>
                <c:pt idx="870" formatCode="General">
                  <c:v>13715.125409473889</c:v>
                </c:pt>
                <c:pt idx="871" formatCode="General">
                  <c:v>17738.580054799513</c:v>
                </c:pt>
                <c:pt idx="872" formatCode="General">
                  <c:v>19748.489772500317</c:v>
                </c:pt>
                <c:pt idx="873" formatCode="General">
                  <c:v>6181.9443672373527</c:v>
                </c:pt>
                <c:pt idx="874" formatCode="General">
                  <c:v>9226.2156618764784</c:v>
                </c:pt>
                <c:pt idx="875" formatCode="General">
                  <c:v>19697.089051615229</c:v>
                </c:pt>
                <c:pt idx="876" formatCode="General">
                  <c:v>15057.4700089779</c:v>
                </c:pt>
                <c:pt idx="877" formatCode="General">
                  <c:v>11774.088103606558</c:v>
                </c:pt>
                <c:pt idx="878" formatCode="General">
                  <c:v>7891.5869029278965</c:v>
                </c:pt>
                <c:pt idx="879" formatCode="General">
                  <c:v>14887.504573408458</c:v>
                </c:pt>
                <c:pt idx="880" formatCode="General">
                  <c:v>14871.338334390117</c:v>
                </c:pt>
                <c:pt idx="881" formatCode="General">
                  <c:v>8624.1382005269261</c:v>
                </c:pt>
                <c:pt idx="882" formatCode="General">
                  <c:v>5254.7519469461822</c:v>
                </c:pt>
                <c:pt idx="883" formatCode="General">
                  <c:v>6399.0575379926649</c:v>
                </c:pt>
                <c:pt idx="884" formatCode="General">
                  <c:v>9048.2612195021593</c:v>
                </c:pt>
                <c:pt idx="885" formatCode="General">
                  <c:v>8742.5274843607531</c:v>
                </c:pt>
                <c:pt idx="886" formatCode="General">
                  <c:v>10349.737667678291</c:v>
                </c:pt>
                <c:pt idx="887" formatCode="General">
                  <c:v>12747.741306173808</c:v>
                </c:pt>
                <c:pt idx="888" formatCode="General">
                  <c:v>10856.281715723144</c:v>
                </c:pt>
                <c:pt idx="889" formatCode="General">
                  <c:v>14933.738857736947</c:v>
                </c:pt>
                <c:pt idx="890" formatCode="General">
                  <c:v>9288.8624761578249</c:v>
                </c:pt>
                <c:pt idx="891" formatCode="General">
                  <c:v>3490.4802163353961</c:v>
                </c:pt>
                <c:pt idx="892" formatCode="General">
                  <c:v>15272.000640044196</c:v>
                </c:pt>
                <c:pt idx="893" formatCode="General">
                  <c:v>14837.554086610447</c:v>
                </c:pt>
                <c:pt idx="894" formatCode="General">
                  <c:v>9520.2116724018688</c:v>
                </c:pt>
                <c:pt idx="895" formatCode="General">
                  <c:v>12103.672653762198</c:v>
                </c:pt>
                <c:pt idx="896" formatCode="General">
                  <c:v>13398.198015612774</c:v>
                </c:pt>
                <c:pt idx="897" formatCode="General">
                  <c:v>20431.097092325326</c:v>
                </c:pt>
                <c:pt idx="898" formatCode="General">
                  <c:v>13339.145285787332</c:v>
                </c:pt>
                <c:pt idx="899" formatCode="General">
                  <c:v>11947.395199110177</c:v>
                </c:pt>
                <c:pt idx="900" formatCode="General">
                  <c:v>16028.265266796625</c:v>
                </c:pt>
                <c:pt idx="901" formatCode="General">
                  <c:v>14496.378243306628</c:v>
                </c:pt>
                <c:pt idx="902" formatCode="General">
                  <c:v>8562.1844065077785</c:v>
                </c:pt>
                <c:pt idx="903" formatCode="General">
                  <c:v>9052.9629291684341</c:v>
                </c:pt>
                <c:pt idx="904" formatCode="General">
                  <c:v>13435.11657957794</c:v>
                </c:pt>
                <c:pt idx="905" formatCode="General">
                  <c:v>12322.42218305282</c:v>
                </c:pt>
                <c:pt idx="906" formatCode="General">
                  <c:v>10022.24722579413</c:v>
                </c:pt>
                <c:pt idx="907" formatCode="General">
                  <c:v>21093.91848783784</c:v>
                </c:pt>
                <c:pt idx="908" formatCode="General">
                  <c:v>12044.962459038812</c:v>
                </c:pt>
                <c:pt idx="909" formatCode="General">
                  <c:v>15309.706253578084</c:v>
                </c:pt>
                <c:pt idx="910" formatCode="General">
                  <c:v>8963.187590047366</c:v>
                </c:pt>
                <c:pt idx="911" formatCode="General">
                  <c:v>13215.684661006058</c:v>
                </c:pt>
                <c:pt idx="912" formatCode="General">
                  <c:v>6291.3549060092209</c:v>
                </c:pt>
                <c:pt idx="913" formatCode="General">
                  <c:v>8953.4473201262172</c:v>
                </c:pt>
                <c:pt idx="914" formatCode="General">
                  <c:v>9965.8358277736043</c:v>
                </c:pt>
                <c:pt idx="915" formatCode="General">
                  <c:v>12628.815417535907</c:v>
                </c:pt>
                <c:pt idx="916" formatCode="General">
                  <c:v>10314.18545917843</c:v>
                </c:pt>
                <c:pt idx="917" formatCode="General">
                  <c:v>8790.0733084624953</c:v>
                </c:pt>
                <c:pt idx="918" formatCode="General">
                  <c:v>18259.147707280928</c:v>
                </c:pt>
                <c:pt idx="919" formatCode="General">
                  <c:v>10225.174437409774</c:v>
                </c:pt>
                <c:pt idx="920" formatCode="General">
                  <c:v>10799.047126334863</c:v>
                </c:pt>
                <c:pt idx="921" formatCode="General">
                  <c:v>9651.2150596488336</c:v>
                </c:pt>
                <c:pt idx="922" formatCode="General">
                  <c:v>9940.0934930318144</c:v>
                </c:pt>
                <c:pt idx="923" formatCode="General">
                  <c:v>8274.521745390035</c:v>
                </c:pt>
                <c:pt idx="924" formatCode="General">
                  <c:v>12804.644205437575</c:v>
                </c:pt>
                <c:pt idx="925" formatCode="General">
                  <c:v>9743.6383160403057</c:v>
                </c:pt>
                <c:pt idx="926" formatCode="General">
                  <c:v>8712.4871308388065</c:v>
                </c:pt>
                <c:pt idx="927" formatCode="General">
                  <c:v>3987.171759494975</c:v>
                </c:pt>
                <c:pt idx="928" formatCode="General">
                  <c:v>10793.277913547887</c:v>
                </c:pt>
                <c:pt idx="929" formatCode="General">
                  <c:v>12877.745554738567</c:v>
                </c:pt>
                <c:pt idx="930" formatCode="General">
                  <c:v>7588.8299851087213</c:v>
                </c:pt>
                <c:pt idx="931" formatCode="General">
                  <c:v>6470.6262010592654</c:v>
                </c:pt>
                <c:pt idx="932" formatCode="General">
                  <c:v>14883.6394289372</c:v>
                </c:pt>
                <c:pt idx="933" formatCode="General">
                  <c:v>18188.284902895488</c:v>
                </c:pt>
                <c:pt idx="934" formatCode="General">
                  <c:v>7373.9265336533608</c:v>
                </c:pt>
                <c:pt idx="935" formatCode="General">
                  <c:v>16183.978395431468</c:v>
                </c:pt>
                <c:pt idx="936" formatCode="General">
                  <c:v>17441.415707133649</c:v>
                </c:pt>
                <c:pt idx="937" formatCode="General">
                  <c:v>9974.5770902463519</c:v>
                </c:pt>
                <c:pt idx="938" formatCode="General">
                  <c:v>6622.2875914900287</c:v>
                </c:pt>
                <c:pt idx="939" formatCode="General">
                  <c:v>9139.6973491333574</c:v>
                </c:pt>
                <c:pt idx="940" formatCode="General">
                  <c:v>12389.948084213926</c:v>
                </c:pt>
                <c:pt idx="941" formatCode="General">
                  <c:v>12975.021008903575</c:v>
                </c:pt>
                <c:pt idx="942" formatCode="General">
                  <c:v>11318.936550377868</c:v>
                </c:pt>
                <c:pt idx="943" formatCode="General">
                  <c:v>11261.223889233323</c:v>
                </c:pt>
                <c:pt idx="944" formatCode="General">
                  <c:v>9288.2130202021581</c:v>
                </c:pt>
                <c:pt idx="945" formatCode="General">
                  <c:v>11254.807364369637</c:v>
                </c:pt>
                <c:pt idx="946" formatCode="General">
                  <c:v>8506.591159100084</c:v>
                </c:pt>
                <c:pt idx="947" formatCode="General">
                  <c:v>17497.112277960237</c:v>
                </c:pt>
                <c:pt idx="948" formatCode="General">
                  <c:v>15125.653165808628</c:v>
                </c:pt>
                <c:pt idx="949" formatCode="General">
                  <c:v>8629.9117575800028</c:v>
                </c:pt>
                <c:pt idx="950" formatCode="General">
                  <c:v>14449.3186496935</c:v>
                </c:pt>
                <c:pt idx="951" formatCode="General">
                  <c:v>10149.753552666349</c:v>
                </c:pt>
                <c:pt idx="952" formatCode="General">
                  <c:v>11381.278561479921</c:v>
                </c:pt>
                <c:pt idx="953" formatCode="General">
                  <c:v>16725.531926837706</c:v>
                </c:pt>
                <c:pt idx="954" formatCode="General">
                  <c:v>8241.3980140958283</c:v>
                </c:pt>
                <c:pt idx="955" formatCode="General">
                  <c:v>10426.530018582023</c:v>
                </c:pt>
                <c:pt idx="956" formatCode="General">
                  <c:v>11783.566282809756</c:v>
                </c:pt>
                <c:pt idx="957" formatCode="General">
                  <c:v>9059.8619012791805</c:v>
                </c:pt>
                <c:pt idx="958" formatCode="General">
                  <c:v>13396.328091692485</c:v>
                </c:pt>
                <c:pt idx="959" formatCode="General">
                  <c:v>15768.202468145801</c:v>
                </c:pt>
                <c:pt idx="960" formatCode="General">
                  <c:v>10716.329198267737</c:v>
                </c:pt>
                <c:pt idx="961" formatCode="General">
                  <c:v>7332.0219997804979</c:v>
                </c:pt>
                <c:pt idx="962" formatCode="General">
                  <c:v>12754.078735115891</c:v>
                </c:pt>
                <c:pt idx="963" formatCode="General">
                  <c:v>10072.051053512028</c:v>
                </c:pt>
                <c:pt idx="964" formatCode="General">
                  <c:v>15597.665001116726</c:v>
                </c:pt>
                <c:pt idx="965" formatCode="General">
                  <c:v>19732.762803965208</c:v>
                </c:pt>
                <c:pt idx="966" formatCode="General">
                  <c:v>4189.6794123952368</c:v>
                </c:pt>
                <c:pt idx="967" formatCode="General">
                  <c:v>11911.839949747908</c:v>
                </c:pt>
                <c:pt idx="968" formatCode="General">
                  <c:v>6986.8911309410396</c:v>
                </c:pt>
                <c:pt idx="969" formatCode="General">
                  <c:v>8513.2562919469092</c:v>
                </c:pt>
                <c:pt idx="970" formatCode="General">
                  <c:v>10311.469785530184</c:v>
                </c:pt>
                <c:pt idx="971" formatCode="General">
                  <c:v>11485.507857917803</c:v>
                </c:pt>
                <c:pt idx="972" formatCode="General">
                  <c:v>15335.212173518599</c:v>
                </c:pt>
                <c:pt idx="973" formatCode="General">
                  <c:v>9458.0092104227115</c:v>
                </c:pt>
                <c:pt idx="974" formatCode="General">
                  <c:v>12026.779897516977</c:v>
                </c:pt>
                <c:pt idx="975" formatCode="General">
                  <c:v>15353.216203903014</c:v>
                </c:pt>
                <c:pt idx="976" formatCode="General">
                  <c:v>800.52881714754585</c:v>
                </c:pt>
                <c:pt idx="977" formatCode="General">
                  <c:v>9469.8083156672983</c:v>
                </c:pt>
                <c:pt idx="978" formatCode="General">
                  <c:v>8279.7574331184987</c:v>
                </c:pt>
                <c:pt idx="979" formatCode="General">
                  <c:v>9779.3223501324737</c:v>
                </c:pt>
                <c:pt idx="980" formatCode="General">
                  <c:v>12923.989881035099</c:v>
                </c:pt>
                <c:pt idx="981" formatCode="General">
                  <c:v>9413.2037524003445</c:v>
                </c:pt>
                <c:pt idx="982" formatCode="General">
                  <c:v>10001.593126271102</c:v>
                </c:pt>
                <c:pt idx="983" formatCode="General">
                  <c:v>11489.324983956167</c:v>
                </c:pt>
                <c:pt idx="984" formatCode="General">
                  <c:v>23661.946101621412</c:v>
                </c:pt>
                <c:pt idx="985" formatCode="General">
                  <c:v>10747.842287451906</c:v>
                </c:pt>
                <c:pt idx="986" formatCode="General">
                  <c:v>7863.1256925936359</c:v>
                </c:pt>
                <c:pt idx="987" formatCode="General">
                  <c:v>13949.056924561792</c:v>
                </c:pt>
                <c:pt idx="988" formatCode="General">
                  <c:v>11323.412636816756</c:v>
                </c:pt>
                <c:pt idx="989" formatCode="General">
                  <c:v>4757.8080568330697</c:v>
                </c:pt>
                <c:pt idx="990" formatCode="General">
                  <c:v>9106.0493667384617</c:v>
                </c:pt>
                <c:pt idx="991" formatCode="General">
                  <c:v>6454.8489910279986</c:v>
                </c:pt>
                <c:pt idx="992" formatCode="General">
                  <c:v>18635.709620884827</c:v>
                </c:pt>
                <c:pt idx="993" formatCode="General">
                  <c:v>7358.8878135200175</c:v>
                </c:pt>
                <c:pt idx="994" formatCode="General">
                  <c:v>7880.8164083324809</c:v>
                </c:pt>
                <c:pt idx="995" formatCode="General">
                  <c:v>17272.332545412472</c:v>
                </c:pt>
                <c:pt idx="996" formatCode="General">
                  <c:v>17898.974407054491</c:v>
                </c:pt>
                <c:pt idx="997" formatCode="General">
                  <c:v>8390.6749266505121</c:v>
                </c:pt>
                <c:pt idx="998" formatCode="General">
                  <c:v>15532.790265393794</c:v>
                </c:pt>
                <c:pt idx="999" formatCode="General">
                  <c:v>6958.2171479884728</c:v>
                </c:pt>
                <c:pt idx="1000" formatCode="General">
                  <c:v>12138.329400396711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76-4B07-A5A1-52BA2DDE1C29}"/>
            </c:ext>
          </c:extLst>
        </c:ser>
        <c:ser>
          <c:idx val="3"/>
          <c:order val="3"/>
          <c:tx>
            <c:v>tis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Parameter!$O$125:$O$1125</c:f>
              <c:numCache>
                <c:formatCode>General</c:formatCode>
                <c:ptCount val="1001"/>
                <c:pt idx="0">
                  <c:v>0.51285146172509588</c:v>
                </c:pt>
                <c:pt idx="1">
                  <c:v>0.49478343558791393</c:v>
                </c:pt>
                <c:pt idx="2">
                  <c:v>1.2960610171618869E-2</c:v>
                </c:pt>
                <c:pt idx="3">
                  <c:v>0.37282412568867696</c:v>
                </c:pt>
                <c:pt idx="4">
                  <c:v>1.0294048024821889</c:v>
                </c:pt>
                <c:pt idx="5">
                  <c:v>-9.4722434175761316E-2</c:v>
                </c:pt>
                <c:pt idx="6">
                  <c:v>0.60501538082346695</c:v>
                </c:pt>
                <c:pt idx="7">
                  <c:v>0.51746297829405596</c:v>
                </c:pt>
                <c:pt idx="8">
                  <c:v>0.50986577370762554</c:v>
                </c:pt>
                <c:pt idx="9">
                  <c:v>3.7713382238147686E-2</c:v>
                </c:pt>
                <c:pt idx="10">
                  <c:v>0.42829768096865484</c:v>
                </c:pt>
                <c:pt idx="11">
                  <c:v>0.36785135459958074</c:v>
                </c:pt>
                <c:pt idx="12">
                  <c:v>0.30759276790341217</c:v>
                </c:pt>
                <c:pt idx="13">
                  <c:v>0.51515095394521504</c:v>
                </c:pt>
                <c:pt idx="14">
                  <c:v>0.34724250497620979</c:v>
                </c:pt>
                <c:pt idx="15">
                  <c:v>0.55032212112524326</c:v>
                </c:pt>
                <c:pt idx="16">
                  <c:v>0.19149778573555087</c:v>
                </c:pt>
                <c:pt idx="17">
                  <c:v>0.32866396242154861</c:v>
                </c:pt>
                <c:pt idx="18">
                  <c:v>0.50043009705134511</c:v>
                </c:pt>
                <c:pt idx="19">
                  <c:v>0.43032692401263173</c:v>
                </c:pt>
                <c:pt idx="20">
                  <c:v>0.57548770163795104</c:v>
                </c:pt>
                <c:pt idx="21">
                  <c:v>0.28339226529618977</c:v>
                </c:pt>
                <c:pt idx="22">
                  <c:v>0.65191742884343173</c:v>
                </c:pt>
                <c:pt idx="23">
                  <c:v>0.37549487639233214</c:v>
                </c:pt>
                <c:pt idx="24">
                  <c:v>0.4493715132317333</c:v>
                </c:pt>
                <c:pt idx="25">
                  <c:v>0.38917993444643462</c:v>
                </c:pt>
                <c:pt idx="26">
                  <c:v>0.32430217431614761</c:v>
                </c:pt>
                <c:pt idx="27">
                  <c:v>0.57330896524141628</c:v>
                </c:pt>
                <c:pt idx="28">
                  <c:v>0.5830073726331888</c:v>
                </c:pt>
                <c:pt idx="29">
                  <c:v>0.69245740255892074</c:v>
                </c:pt>
                <c:pt idx="30">
                  <c:v>0.41272374561838043</c:v>
                </c:pt>
                <c:pt idx="31">
                  <c:v>0.91045310231844268</c:v>
                </c:pt>
                <c:pt idx="32">
                  <c:v>0.58849151480245521</c:v>
                </c:pt>
                <c:pt idx="33">
                  <c:v>0.65064683275637292</c:v>
                </c:pt>
                <c:pt idx="34">
                  <c:v>1.1118337757813115</c:v>
                </c:pt>
                <c:pt idx="35">
                  <c:v>0.49439571202773602</c:v>
                </c:pt>
                <c:pt idx="36">
                  <c:v>0.19533856691259865</c:v>
                </c:pt>
                <c:pt idx="37">
                  <c:v>0.94977817936879616</c:v>
                </c:pt>
                <c:pt idx="38">
                  <c:v>0.48278602704495799</c:v>
                </c:pt>
                <c:pt idx="39">
                  <c:v>0.30857335145505838</c:v>
                </c:pt>
                <c:pt idx="40">
                  <c:v>0.38228789857511591</c:v>
                </c:pt>
                <c:pt idx="41">
                  <c:v>0.38053132826580982</c:v>
                </c:pt>
                <c:pt idx="42">
                  <c:v>0.68339186867746116</c:v>
                </c:pt>
                <c:pt idx="43">
                  <c:v>0.27565286406954703</c:v>
                </c:pt>
                <c:pt idx="44">
                  <c:v>1.5327472448881458</c:v>
                </c:pt>
                <c:pt idx="45">
                  <c:v>0.62447789966298717</c:v>
                </c:pt>
                <c:pt idx="46">
                  <c:v>0.43810921680597692</c:v>
                </c:pt>
                <c:pt idx="47">
                  <c:v>0.84190984800195656</c:v>
                </c:pt>
                <c:pt idx="48">
                  <c:v>0.38598819780954974</c:v>
                </c:pt>
                <c:pt idx="49">
                  <c:v>0.33525422021556173</c:v>
                </c:pt>
                <c:pt idx="50">
                  <c:v>0.65078457665430722</c:v>
                </c:pt>
                <c:pt idx="51">
                  <c:v>1.2356303527114696</c:v>
                </c:pt>
                <c:pt idx="52">
                  <c:v>0.34894927669366815</c:v>
                </c:pt>
                <c:pt idx="53">
                  <c:v>0.6533232198373452</c:v>
                </c:pt>
                <c:pt idx="54">
                  <c:v>0.21983919611806824</c:v>
                </c:pt>
                <c:pt idx="55">
                  <c:v>0.7472570069186113</c:v>
                </c:pt>
                <c:pt idx="56">
                  <c:v>0.24425767936469978</c:v>
                </c:pt>
                <c:pt idx="57">
                  <c:v>0.28449297580076571</c:v>
                </c:pt>
                <c:pt idx="58">
                  <c:v>0.7810498688658003</c:v>
                </c:pt>
                <c:pt idx="59">
                  <c:v>0.36563805103742697</c:v>
                </c:pt>
                <c:pt idx="60">
                  <c:v>1.1485394347225086</c:v>
                </c:pt>
                <c:pt idx="61">
                  <c:v>0.80131265420990949</c:v>
                </c:pt>
                <c:pt idx="62">
                  <c:v>0.8110929502893236</c:v>
                </c:pt>
                <c:pt idx="63">
                  <c:v>0.35938299754643055</c:v>
                </c:pt>
                <c:pt idx="64">
                  <c:v>0.37065500400149576</c:v>
                </c:pt>
                <c:pt idx="65">
                  <c:v>0.2401801945885067</c:v>
                </c:pt>
                <c:pt idx="66">
                  <c:v>0.98566125045605257</c:v>
                </c:pt>
                <c:pt idx="67">
                  <c:v>0.96745482074586564</c:v>
                </c:pt>
                <c:pt idx="68">
                  <c:v>0.62575270474571709</c:v>
                </c:pt>
                <c:pt idx="69">
                  <c:v>0.8722502456227561</c:v>
                </c:pt>
                <c:pt idx="70">
                  <c:v>0.47790064478850958</c:v>
                </c:pt>
                <c:pt idx="71">
                  <c:v>0.16723382791371444</c:v>
                </c:pt>
                <c:pt idx="72">
                  <c:v>0.31468101995827813</c:v>
                </c:pt>
                <c:pt idx="73">
                  <c:v>0.24379339742592165</c:v>
                </c:pt>
                <c:pt idx="74">
                  <c:v>0.24850236201786124</c:v>
                </c:pt>
                <c:pt idx="75">
                  <c:v>0.32515835429198081</c:v>
                </c:pt>
                <c:pt idx="76">
                  <c:v>0.60967864722785192</c:v>
                </c:pt>
                <c:pt idx="77">
                  <c:v>0.41908761919870674</c:v>
                </c:pt>
                <c:pt idx="78">
                  <c:v>0.44165862784502075</c:v>
                </c:pt>
                <c:pt idx="79">
                  <c:v>0.84928394656933326</c:v>
                </c:pt>
                <c:pt idx="80">
                  <c:v>0.38808962390157808</c:v>
                </c:pt>
                <c:pt idx="81">
                  <c:v>0.31988634111548009</c:v>
                </c:pt>
                <c:pt idx="82">
                  <c:v>0.93420950824473747</c:v>
                </c:pt>
                <c:pt idx="83">
                  <c:v>0.61508357912048228</c:v>
                </c:pt>
                <c:pt idx="84">
                  <c:v>1.0633054335972738</c:v>
                </c:pt>
                <c:pt idx="85">
                  <c:v>1.4304230734829813</c:v>
                </c:pt>
                <c:pt idx="86">
                  <c:v>0.52350844204999558</c:v>
                </c:pt>
                <c:pt idx="87">
                  <c:v>0.69643146516395871</c:v>
                </c:pt>
                <c:pt idx="88">
                  <c:v>0.33709762296559864</c:v>
                </c:pt>
                <c:pt idx="89">
                  <c:v>0.77767609495014633</c:v>
                </c:pt>
                <c:pt idx="90">
                  <c:v>0.40307840375192416</c:v>
                </c:pt>
                <c:pt idx="91">
                  <c:v>0.26371457059504644</c:v>
                </c:pt>
                <c:pt idx="92">
                  <c:v>0.25183073558295166</c:v>
                </c:pt>
                <c:pt idx="93">
                  <c:v>0.26202035864130324</c:v>
                </c:pt>
                <c:pt idx="94">
                  <c:v>0.28863257194853098</c:v>
                </c:pt>
                <c:pt idx="95">
                  <c:v>0.42113696974236225</c:v>
                </c:pt>
                <c:pt idx="96">
                  <c:v>0.45928295227525773</c:v>
                </c:pt>
                <c:pt idx="97">
                  <c:v>0.72281922126025377</c:v>
                </c:pt>
                <c:pt idx="98">
                  <c:v>0.41397019130416646</c:v>
                </c:pt>
                <c:pt idx="99">
                  <c:v>0.77071415459846326</c:v>
                </c:pt>
                <c:pt idx="100">
                  <c:v>1.0989262092470193</c:v>
                </c:pt>
                <c:pt idx="101">
                  <c:v>0.53166530074656249</c:v>
                </c:pt>
                <c:pt idx="102">
                  <c:v>0.36457169126907818</c:v>
                </c:pt>
                <c:pt idx="103">
                  <c:v>0.70084817590499626</c:v>
                </c:pt>
                <c:pt idx="104">
                  <c:v>3.2317550364256542E-2</c:v>
                </c:pt>
                <c:pt idx="105">
                  <c:v>0.73491538653932231</c:v>
                </c:pt>
                <c:pt idx="106">
                  <c:v>0.39844192956529201</c:v>
                </c:pt>
                <c:pt idx="107">
                  <c:v>0.48946137335032669</c:v>
                </c:pt>
                <c:pt idx="108">
                  <c:v>0.3614952532898551</c:v>
                </c:pt>
                <c:pt idx="109">
                  <c:v>0.93002780913780014</c:v>
                </c:pt>
                <c:pt idx="110">
                  <c:v>1.9123081766996775</c:v>
                </c:pt>
                <c:pt idx="111">
                  <c:v>0.60000079680529095</c:v>
                </c:pt>
                <c:pt idx="112">
                  <c:v>0.81930056291380216</c:v>
                </c:pt>
                <c:pt idx="113">
                  <c:v>0.84288816669694411</c:v>
                </c:pt>
                <c:pt idx="114">
                  <c:v>1.0953585632056417</c:v>
                </c:pt>
                <c:pt idx="115">
                  <c:v>0.70304421528750027</c:v>
                </c:pt>
                <c:pt idx="116">
                  <c:v>1.1122308302686097</c:v>
                </c:pt>
                <c:pt idx="117">
                  <c:v>1.2526937129473068</c:v>
                </c:pt>
                <c:pt idx="118">
                  <c:v>0.33900450880534694</c:v>
                </c:pt>
                <c:pt idx="119">
                  <c:v>0.26653075116847735</c:v>
                </c:pt>
                <c:pt idx="120">
                  <c:v>0.76514950443544771</c:v>
                </c:pt>
                <c:pt idx="121">
                  <c:v>0.8423101854084547</c:v>
                </c:pt>
                <c:pt idx="122">
                  <c:v>1.0314589525126514</c:v>
                </c:pt>
                <c:pt idx="123">
                  <c:v>0.63577150325933363</c:v>
                </c:pt>
                <c:pt idx="124">
                  <c:v>1.1419271183244297</c:v>
                </c:pt>
                <c:pt idx="125">
                  <c:v>0.82203873608497613</c:v>
                </c:pt>
                <c:pt idx="126">
                  <c:v>0.61202948101438703</c:v>
                </c:pt>
                <c:pt idx="127">
                  <c:v>0.15735600869342559</c:v>
                </c:pt>
                <c:pt idx="128">
                  <c:v>0.15804632628801785</c:v>
                </c:pt>
                <c:pt idx="129">
                  <c:v>1.6883405406895657</c:v>
                </c:pt>
                <c:pt idx="130">
                  <c:v>0.38898243727877246</c:v>
                </c:pt>
                <c:pt idx="131">
                  <c:v>0.47045941054610552</c:v>
                </c:pt>
                <c:pt idx="132">
                  <c:v>0.45636522055546802</c:v>
                </c:pt>
                <c:pt idx="133">
                  <c:v>0.6592252757835908</c:v>
                </c:pt>
                <c:pt idx="134">
                  <c:v>0.64023066680893381</c:v>
                </c:pt>
                <c:pt idx="135">
                  <c:v>0.29870742919655513</c:v>
                </c:pt>
                <c:pt idx="136">
                  <c:v>0.38187070966862724</c:v>
                </c:pt>
                <c:pt idx="137">
                  <c:v>-0.22794418063345656</c:v>
                </c:pt>
                <c:pt idx="138">
                  <c:v>0.71251544541576139</c:v>
                </c:pt>
                <c:pt idx="139">
                  <c:v>0.17051588021773245</c:v>
                </c:pt>
                <c:pt idx="140">
                  <c:v>0.32964821946657752</c:v>
                </c:pt>
                <c:pt idx="141">
                  <c:v>0.55437557763124778</c:v>
                </c:pt>
                <c:pt idx="142">
                  <c:v>0.77428036246136722</c:v>
                </c:pt>
                <c:pt idx="143">
                  <c:v>1.0916253956851116</c:v>
                </c:pt>
                <c:pt idx="144">
                  <c:v>1.30537784206358</c:v>
                </c:pt>
                <c:pt idx="145">
                  <c:v>0.78000969292678501</c:v>
                </c:pt>
                <c:pt idx="146">
                  <c:v>0.78631236681507777</c:v>
                </c:pt>
                <c:pt idx="147">
                  <c:v>7.2041881445368938E-2</c:v>
                </c:pt>
                <c:pt idx="148">
                  <c:v>0.85845701839123334</c:v>
                </c:pt>
                <c:pt idx="149">
                  <c:v>0.27561558588057888</c:v>
                </c:pt>
                <c:pt idx="150">
                  <c:v>0.42477862170580039</c:v>
                </c:pt>
                <c:pt idx="151">
                  <c:v>0.55457128016138535</c:v>
                </c:pt>
                <c:pt idx="152">
                  <c:v>0.57927312182434632</c:v>
                </c:pt>
                <c:pt idx="153">
                  <c:v>-8.3553584920791346E-2</c:v>
                </c:pt>
                <c:pt idx="154">
                  <c:v>0.42862521952444332</c:v>
                </c:pt>
                <c:pt idx="155">
                  <c:v>0.76880802076144705</c:v>
                </c:pt>
                <c:pt idx="156">
                  <c:v>1.2023111886727347</c:v>
                </c:pt>
                <c:pt idx="157">
                  <c:v>1.2718932462712547</c:v>
                </c:pt>
                <c:pt idx="158">
                  <c:v>0.3446687006647311</c:v>
                </c:pt>
                <c:pt idx="159">
                  <c:v>1.0352667216104443</c:v>
                </c:pt>
                <c:pt idx="160">
                  <c:v>0.43842379374025309</c:v>
                </c:pt>
                <c:pt idx="161">
                  <c:v>0.49795150124735066</c:v>
                </c:pt>
                <c:pt idx="162">
                  <c:v>0.57038122597285179</c:v>
                </c:pt>
                <c:pt idx="163">
                  <c:v>0.11962935722017276</c:v>
                </c:pt>
                <c:pt idx="164">
                  <c:v>0.30601671484386417</c:v>
                </c:pt>
                <c:pt idx="165">
                  <c:v>0.67680569954415715</c:v>
                </c:pt>
                <c:pt idx="166">
                  <c:v>0.57784699815181573</c:v>
                </c:pt>
                <c:pt idx="167">
                  <c:v>0.82753049087377994</c:v>
                </c:pt>
                <c:pt idx="168">
                  <c:v>1.0726700309376032</c:v>
                </c:pt>
                <c:pt idx="169">
                  <c:v>0.60942745772932594</c:v>
                </c:pt>
                <c:pt idx="170">
                  <c:v>0.79624732188290637</c:v>
                </c:pt>
                <c:pt idx="171">
                  <c:v>0.47010130033155773</c:v>
                </c:pt>
                <c:pt idx="172">
                  <c:v>0.19120790584910119</c:v>
                </c:pt>
                <c:pt idx="173">
                  <c:v>0.26366209866279555</c:v>
                </c:pt>
                <c:pt idx="174">
                  <c:v>0.45252889884034753</c:v>
                </c:pt>
                <c:pt idx="175">
                  <c:v>0.38850919744890977</c:v>
                </c:pt>
                <c:pt idx="176">
                  <c:v>0.54927064886355159</c:v>
                </c:pt>
                <c:pt idx="177">
                  <c:v>5.1199548825741736E-2</c:v>
                </c:pt>
                <c:pt idx="178">
                  <c:v>0.71171949305992166</c:v>
                </c:pt>
                <c:pt idx="179">
                  <c:v>1.2091554472342736</c:v>
                </c:pt>
                <c:pt idx="180">
                  <c:v>0.60343190077899189</c:v>
                </c:pt>
                <c:pt idx="181">
                  <c:v>0.26261143805513942</c:v>
                </c:pt>
                <c:pt idx="182">
                  <c:v>1.0232167149058129</c:v>
                </c:pt>
                <c:pt idx="183">
                  <c:v>0.78399409643757445</c:v>
                </c:pt>
                <c:pt idx="184">
                  <c:v>0.94408535906830093</c:v>
                </c:pt>
                <c:pt idx="185">
                  <c:v>0.81195209024415727</c:v>
                </c:pt>
                <c:pt idx="186">
                  <c:v>0.43974081131816778</c:v>
                </c:pt>
                <c:pt idx="187">
                  <c:v>0.53812237306532618</c:v>
                </c:pt>
                <c:pt idx="188">
                  <c:v>0.43865807774142118</c:v>
                </c:pt>
                <c:pt idx="189">
                  <c:v>0.33476969629367592</c:v>
                </c:pt>
                <c:pt idx="190">
                  <c:v>0.22259667847282183</c:v>
                </c:pt>
                <c:pt idx="191">
                  <c:v>0.20858272070299799</c:v>
                </c:pt>
                <c:pt idx="192">
                  <c:v>0.59093106869299428</c:v>
                </c:pt>
                <c:pt idx="193">
                  <c:v>0.1584127033903806</c:v>
                </c:pt>
                <c:pt idx="194">
                  <c:v>0.65199520047152393</c:v>
                </c:pt>
                <c:pt idx="195">
                  <c:v>0.16388090533074684</c:v>
                </c:pt>
                <c:pt idx="196">
                  <c:v>0.62372623553168571</c:v>
                </c:pt>
                <c:pt idx="197">
                  <c:v>0.2136419723738352</c:v>
                </c:pt>
                <c:pt idx="198">
                  <c:v>1.1287533045061409</c:v>
                </c:pt>
                <c:pt idx="199">
                  <c:v>0.21840634270899828</c:v>
                </c:pt>
                <c:pt idx="200">
                  <c:v>0.57227900734831816</c:v>
                </c:pt>
                <c:pt idx="201">
                  <c:v>0.24330547367159805</c:v>
                </c:pt>
                <c:pt idx="202">
                  <c:v>0.44440889227577696</c:v>
                </c:pt>
                <c:pt idx="203">
                  <c:v>0.64654101912481843</c:v>
                </c:pt>
                <c:pt idx="204">
                  <c:v>0.28909302007600224</c:v>
                </c:pt>
                <c:pt idx="205">
                  <c:v>0.53764794987430187</c:v>
                </c:pt>
                <c:pt idx="206">
                  <c:v>0.86057230404543117</c:v>
                </c:pt>
                <c:pt idx="207">
                  <c:v>0.66175527577648019</c:v>
                </c:pt>
                <c:pt idx="208">
                  <c:v>0.1189602875593293</c:v>
                </c:pt>
                <c:pt idx="209">
                  <c:v>0.93556456522904186</c:v>
                </c:pt>
                <c:pt idx="210">
                  <c:v>0.18821531959204085</c:v>
                </c:pt>
                <c:pt idx="211">
                  <c:v>0.79975986345176764</c:v>
                </c:pt>
                <c:pt idx="212">
                  <c:v>0.52583074183880685</c:v>
                </c:pt>
                <c:pt idx="213">
                  <c:v>0.73503470765207024</c:v>
                </c:pt>
                <c:pt idx="214">
                  <c:v>0.26828967239172719</c:v>
                </c:pt>
                <c:pt idx="215">
                  <c:v>0.15302958580336967</c:v>
                </c:pt>
                <c:pt idx="216">
                  <c:v>0.60659885160395211</c:v>
                </c:pt>
                <c:pt idx="217">
                  <c:v>0.49773866087389917</c:v>
                </c:pt>
                <c:pt idx="218">
                  <c:v>0.47835823760149676</c:v>
                </c:pt>
                <c:pt idx="219">
                  <c:v>0.31267203503057894</c:v>
                </c:pt>
                <c:pt idx="220">
                  <c:v>0.50890038979647256</c:v>
                </c:pt>
                <c:pt idx="221">
                  <c:v>9.1264829348950194E-2</c:v>
                </c:pt>
                <c:pt idx="222">
                  <c:v>0.26351819553466149</c:v>
                </c:pt>
                <c:pt idx="223">
                  <c:v>0.33123060539744364</c:v>
                </c:pt>
                <c:pt idx="224">
                  <c:v>0.37263698358527042</c:v>
                </c:pt>
                <c:pt idx="225">
                  <c:v>1.4043693398320458</c:v>
                </c:pt>
                <c:pt idx="226">
                  <c:v>0.98016362559218217</c:v>
                </c:pt>
                <c:pt idx="227">
                  <c:v>0.40417511514435911</c:v>
                </c:pt>
                <c:pt idx="228">
                  <c:v>0.61439565310801192</c:v>
                </c:pt>
                <c:pt idx="229">
                  <c:v>0.54629367793035977</c:v>
                </c:pt>
                <c:pt idx="230">
                  <c:v>0.81731176015843476</c:v>
                </c:pt>
                <c:pt idx="231">
                  <c:v>0.93255823319944753</c:v>
                </c:pt>
                <c:pt idx="232">
                  <c:v>0.46736359452940834</c:v>
                </c:pt>
                <c:pt idx="233">
                  <c:v>0.20216082748452135</c:v>
                </c:pt>
                <c:pt idx="234">
                  <c:v>0.4296477886504344</c:v>
                </c:pt>
                <c:pt idx="235">
                  <c:v>0.7160762371846553</c:v>
                </c:pt>
                <c:pt idx="236">
                  <c:v>0.19910158739665962</c:v>
                </c:pt>
                <c:pt idx="237">
                  <c:v>0.21521534684678989</c:v>
                </c:pt>
                <c:pt idx="238">
                  <c:v>0.54000843153687406</c:v>
                </c:pt>
                <c:pt idx="239">
                  <c:v>1.0909051956440274</c:v>
                </c:pt>
                <c:pt idx="240">
                  <c:v>0.54419741967455615</c:v>
                </c:pt>
                <c:pt idx="241">
                  <c:v>0.80121794662681611</c:v>
                </c:pt>
                <c:pt idx="242">
                  <c:v>0.65132870191402115</c:v>
                </c:pt>
                <c:pt idx="243">
                  <c:v>1.1808145305259934</c:v>
                </c:pt>
                <c:pt idx="244">
                  <c:v>0.65785416603602231</c:v>
                </c:pt>
                <c:pt idx="245">
                  <c:v>0.81238178058445443</c:v>
                </c:pt>
                <c:pt idx="246">
                  <c:v>0.49303850116350356</c:v>
                </c:pt>
                <c:pt idx="247">
                  <c:v>0.59331111959762151</c:v>
                </c:pt>
                <c:pt idx="248">
                  <c:v>0.25311923453617391</c:v>
                </c:pt>
                <c:pt idx="249">
                  <c:v>0.43864039262829468</c:v>
                </c:pt>
                <c:pt idx="250">
                  <c:v>0.54425928782519795</c:v>
                </c:pt>
                <c:pt idx="251">
                  <c:v>0.57967065747095725</c:v>
                </c:pt>
                <c:pt idx="252">
                  <c:v>0.56969570820487159</c:v>
                </c:pt>
                <c:pt idx="253">
                  <c:v>0.10981745602825055</c:v>
                </c:pt>
                <c:pt idx="254">
                  <c:v>0.6865948319721189</c:v>
                </c:pt>
                <c:pt idx="255">
                  <c:v>1.4197395690863124</c:v>
                </c:pt>
                <c:pt idx="256">
                  <c:v>0.16001288604741926</c:v>
                </c:pt>
                <c:pt idx="257">
                  <c:v>0.52552409736490546</c:v>
                </c:pt>
                <c:pt idx="258">
                  <c:v>0.48608060746288695</c:v>
                </c:pt>
                <c:pt idx="259">
                  <c:v>0.32783152641774604</c:v>
                </c:pt>
                <c:pt idx="260">
                  <c:v>1.1439503986155264</c:v>
                </c:pt>
                <c:pt idx="261">
                  <c:v>0.42590930671781813</c:v>
                </c:pt>
                <c:pt idx="262">
                  <c:v>0.64506039701542539</c:v>
                </c:pt>
                <c:pt idx="263">
                  <c:v>0.34258741750447608</c:v>
                </c:pt>
                <c:pt idx="264">
                  <c:v>0.85811566757345037</c:v>
                </c:pt>
                <c:pt idx="265">
                  <c:v>0.9062848410435973</c:v>
                </c:pt>
                <c:pt idx="266">
                  <c:v>1.6083813086753227</c:v>
                </c:pt>
                <c:pt idx="267">
                  <c:v>4.5921220852631173E-2</c:v>
                </c:pt>
                <c:pt idx="268">
                  <c:v>0.83778792255243051</c:v>
                </c:pt>
                <c:pt idx="269">
                  <c:v>0.74093013896193538</c:v>
                </c:pt>
                <c:pt idx="270">
                  <c:v>0.76689144923220975</c:v>
                </c:pt>
                <c:pt idx="271">
                  <c:v>0.82303486782485169</c:v>
                </c:pt>
                <c:pt idx="272">
                  <c:v>0.30987995839219851</c:v>
                </c:pt>
                <c:pt idx="273">
                  <c:v>0.77521550604978595</c:v>
                </c:pt>
                <c:pt idx="274">
                  <c:v>1.0120553501817273</c:v>
                </c:pt>
                <c:pt idx="275">
                  <c:v>0.13896104821055988</c:v>
                </c:pt>
                <c:pt idx="276">
                  <c:v>1.3066685050949916</c:v>
                </c:pt>
                <c:pt idx="277">
                  <c:v>0.7731860953669778</c:v>
                </c:pt>
                <c:pt idx="278">
                  <c:v>0.55076336494829725</c:v>
                </c:pt>
                <c:pt idx="279">
                  <c:v>0.30506279356620158</c:v>
                </c:pt>
                <c:pt idx="280">
                  <c:v>0.30297434070143592</c:v>
                </c:pt>
                <c:pt idx="281">
                  <c:v>0.47344069030244396</c:v>
                </c:pt>
                <c:pt idx="282">
                  <c:v>0.21995256494072368</c:v>
                </c:pt>
                <c:pt idx="283">
                  <c:v>0.28066475743761199</c:v>
                </c:pt>
                <c:pt idx="284">
                  <c:v>0.81148202583259765</c:v>
                </c:pt>
                <c:pt idx="285">
                  <c:v>0.64783850063619153</c:v>
                </c:pt>
                <c:pt idx="286">
                  <c:v>0.77274941619917026</c:v>
                </c:pt>
                <c:pt idx="287">
                  <c:v>0.47470075212717733</c:v>
                </c:pt>
                <c:pt idx="288">
                  <c:v>1.1184298522881884</c:v>
                </c:pt>
                <c:pt idx="289">
                  <c:v>0.58672374849897591</c:v>
                </c:pt>
                <c:pt idx="290">
                  <c:v>0.45284718417767311</c:v>
                </c:pt>
                <c:pt idx="291">
                  <c:v>1.3476294976509902</c:v>
                </c:pt>
                <c:pt idx="292">
                  <c:v>0.15577610715813717</c:v>
                </c:pt>
                <c:pt idx="293">
                  <c:v>0.67226270500734964</c:v>
                </c:pt>
                <c:pt idx="294">
                  <c:v>0.57945223465819806</c:v>
                </c:pt>
                <c:pt idx="295">
                  <c:v>0.42862380094357344</c:v>
                </c:pt>
                <c:pt idx="296">
                  <c:v>0.30166484669231974</c:v>
                </c:pt>
                <c:pt idx="297">
                  <c:v>0.13588345985547701</c:v>
                </c:pt>
                <c:pt idx="298">
                  <c:v>0.52511409581636159</c:v>
                </c:pt>
                <c:pt idx="299">
                  <c:v>0.21310660507369472</c:v>
                </c:pt>
                <c:pt idx="300">
                  <c:v>0.71556495891863081</c:v>
                </c:pt>
                <c:pt idx="301">
                  <c:v>0.39819278111576217</c:v>
                </c:pt>
                <c:pt idx="302">
                  <c:v>0.43370966213370665</c:v>
                </c:pt>
                <c:pt idx="303">
                  <c:v>0.27336629896442466</c:v>
                </c:pt>
                <c:pt idx="304">
                  <c:v>0.21653182404039317</c:v>
                </c:pt>
                <c:pt idx="305">
                  <c:v>0.69628708867447564</c:v>
                </c:pt>
                <c:pt idx="306">
                  <c:v>2.7383953485444978E-2</c:v>
                </c:pt>
                <c:pt idx="307">
                  <c:v>0.27818410498036528</c:v>
                </c:pt>
                <c:pt idx="308">
                  <c:v>0.2817058501389258</c:v>
                </c:pt>
                <c:pt idx="309">
                  <c:v>0.81491593599214074</c:v>
                </c:pt>
                <c:pt idx="310">
                  <c:v>1.1431637575716111</c:v>
                </c:pt>
                <c:pt idx="311">
                  <c:v>0.41026717544102265</c:v>
                </c:pt>
                <c:pt idx="312">
                  <c:v>0.74488179093035578</c:v>
                </c:pt>
                <c:pt idx="313">
                  <c:v>0.59866352695723468</c:v>
                </c:pt>
                <c:pt idx="314">
                  <c:v>0.55859608794838733</c:v>
                </c:pt>
                <c:pt idx="315">
                  <c:v>0.60533790423816014</c:v>
                </c:pt>
                <c:pt idx="316">
                  <c:v>0.29066594278611091</c:v>
                </c:pt>
                <c:pt idx="317">
                  <c:v>0.9760507718097704</c:v>
                </c:pt>
                <c:pt idx="318">
                  <c:v>0.21286645803113102</c:v>
                </c:pt>
                <c:pt idx="319">
                  <c:v>-0.26802242690888844</c:v>
                </c:pt>
                <c:pt idx="320">
                  <c:v>0.25399972187900688</c:v>
                </c:pt>
                <c:pt idx="321">
                  <c:v>0.62750822684829199</c:v>
                </c:pt>
                <c:pt idx="322">
                  <c:v>0.7176230266027106</c:v>
                </c:pt>
                <c:pt idx="323">
                  <c:v>0.45121220239212256</c:v>
                </c:pt>
                <c:pt idx="324">
                  <c:v>0.70236727665065291</c:v>
                </c:pt>
                <c:pt idx="325">
                  <c:v>0.36302993556642971</c:v>
                </c:pt>
                <c:pt idx="326">
                  <c:v>0.87875177459025855</c:v>
                </c:pt>
                <c:pt idx="327">
                  <c:v>0.86695650901243693</c:v>
                </c:pt>
                <c:pt idx="328">
                  <c:v>0.64779123154620977</c:v>
                </c:pt>
                <c:pt idx="329">
                  <c:v>0.58988332465929449</c:v>
                </c:pt>
                <c:pt idx="330">
                  <c:v>0.49565851170474073</c:v>
                </c:pt>
                <c:pt idx="331">
                  <c:v>0.89555735674305603</c:v>
                </c:pt>
                <c:pt idx="332">
                  <c:v>0.33946520390280321</c:v>
                </c:pt>
                <c:pt idx="333">
                  <c:v>0.88945845946251878</c:v>
                </c:pt>
                <c:pt idx="334">
                  <c:v>0.78798841476959658</c:v>
                </c:pt>
                <c:pt idx="335">
                  <c:v>0.32063548775265893</c:v>
                </c:pt>
                <c:pt idx="336">
                  <c:v>0.41825002453480964</c:v>
                </c:pt>
                <c:pt idx="337">
                  <c:v>1.3598020001901043</c:v>
                </c:pt>
                <c:pt idx="338">
                  <c:v>7.0654399033276194E-2</c:v>
                </c:pt>
                <c:pt idx="339">
                  <c:v>0.53904772934150591</c:v>
                </c:pt>
                <c:pt idx="340">
                  <c:v>0.27258840832270526</c:v>
                </c:pt>
                <c:pt idx="341">
                  <c:v>0.30753402328524648</c:v>
                </c:pt>
                <c:pt idx="342">
                  <c:v>0.73496973560830936</c:v>
                </c:pt>
                <c:pt idx="343">
                  <c:v>0.70459296917834502</c:v>
                </c:pt>
                <c:pt idx="344">
                  <c:v>1.2296644894685738</c:v>
                </c:pt>
                <c:pt idx="345">
                  <c:v>0.43622998259506307</c:v>
                </c:pt>
                <c:pt idx="346">
                  <c:v>0.43806284092724013</c:v>
                </c:pt>
                <c:pt idx="347">
                  <c:v>0.46333103943835896</c:v>
                </c:pt>
                <c:pt idx="348">
                  <c:v>0.70267872625523053</c:v>
                </c:pt>
                <c:pt idx="349">
                  <c:v>0.6247520062016424</c:v>
                </c:pt>
                <c:pt idx="350">
                  <c:v>0.41530034377693914</c:v>
                </c:pt>
                <c:pt idx="351">
                  <c:v>-6.1672595179446565E-2</c:v>
                </c:pt>
                <c:pt idx="352">
                  <c:v>0.65061146358200328</c:v>
                </c:pt>
                <c:pt idx="353">
                  <c:v>0.15907951369452489</c:v>
                </c:pt>
                <c:pt idx="354">
                  <c:v>0.77867400590224889</c:v>
                </c:pt>
                <c:pt idx="355">
                  <c:v>1.1758289797225314</c:v>
                </c:pt>
                <c:pt idx="356">
                  <c:v>0.67005688672412289</c:v>
                </c:pt>
                <c:pt idx="357">
                  <c:v>0.30111249617121483</c:v>
                </c:pt>
                <c:pt idx="358">
                  <c:v>0.43108675245358352</c:v>
                </c:pt>
                <c:pt idx="359">
                  <c:v>1.1604613409571529E-2</c:v>
                </c:pt>
                <c:pt idx="360">
                  <c:v>0.5171686070426349</c:v>
                </c:pt>
                <c:pt idx="361">
                  <c:v>7.2240423195908621E-2</c:v>
                </c:pt>
                <c:pt idx="362">
                  <c:v>1.1243708268373018</c:v>
                </c:pt>
                <c:pt idx="363">
                  <c:v>0.80091046558820711</c:v>
                </c:pt>
                <c:pt idx="364">
                  <c:v>0.24134478793203129</c:v>
                </c:pt>
                <c:pt idx="365">
                  <c:v>1.1344966531045431</c:v>
                </c:pt>
                <c:pt idx="366">
                  <c:v>1.1161394066866559</c:v>
                </c:pt>
                <c:pt idx="367">
                  <c:v>0.68591896865510338</c:v>
                </c:pt>
                <c:pt idx="368">
                  <c:v>0.76174367694127032</c:v>
                </c:pt>
                <c:pt idx="369">
                  <c:v>0.42031385880037819</c:v>
                </c:pt>
                <c:pt idx="370">
                  <c:v>0.37918207136794579</c:v>
                </c:pt>
                <c:pt idx="371">
                  <c:v>0.33688289739381216</c:v>
                </c:pt>
                <c:pt idx="372">
                  <c:v>0.85590511474801789</c:v>
                </c:pt>
                <c:pt idx="373">
                  <c:v>0.27371791157283742</c:v>
                </c:pt>
                <c:pt idx="374">
                  <c:v>0.70071204430928369</c:v>
                </c:pt>
                <c:pt idx="375">
                  <c:v>0.80074378170267047</c:v>
                </c:pt>
                <c:pt idx="376">
                  <c:v>0.60610194681622953</c:v>
                </c:pt>
                <c:pt idx="377">
                  <c:v>1.1897322838064535</c:v>
                </c:pt>
                <c:pt idx="378">
                  <c:v>0.76612581943930436</c:v>
                </c:pt>
                <c:pt idx="379">
                  <c:v>0.14543826183501718</c:v>
                </c:pt>
                <c:pt idx="380">
                  <c:v>0.33371623115734139</c:v>
                </c:pt>
                <c:pt idx="381">
                  <c:v>1.0201343598171013</c:v>
                </c:pt>
                <c:pt idx="382">
                  <c:v>0.40341160853486269</c:v>
                </c:pt>
                <c:pt idx="383">
                  <c:v>1.0003780961874864</c:v>
                </c:pt>
                <c:pt idx="384">
                  <c:v>0.70704051911298516</c:v>
                </c:pt>
                <c:pt idx="385">
                  <c:v>0.728253712700765</c:v>
                </c:pt>
                <c:pt idx="386">
                  <c:v>0.64937240747432323</c:v>
                </c:pt>
                <c:pt idx="387">
                  <c:v>0.76094143730735198</c:v>
                </c:pt>
                <c:pt idx="388">
                  <c:v>0.95381315413623757</c:v>
                </c:pt>
                <c:pt idx="389">
                  <c:v>0.5834301140436291</c:v>
                </c:pt>
                <c:pt idx="390">
                  <c:v>0.39362023792466805</c:v>
                </c:pt>
                <c:pt idx="391">
                  <c:v>0.62739891829736483</c:v>
                </c:pt>
                <c:pt idx="392">
                  <c:v>0.36666615740235575</c:v>
                </c:pt>
                <c:pt idx="393">
                  <c:v>0.4463850043137001</c:v>
                </c:pt>
                <c:pt idx="394">
                  <c:v>0.9572926279582965</c:v>
                </c:pt>
                <c:pt idx="395">
                  <c:v>0.72075226642289536</c:v>
                </c:pt>
                <c:pt idx="396">
                  <c:v>0.35503225800960359</c:v>
                </c:pt>
                <c:pt idx="397">
                  <c:v>0.53534050513697085</c:v>
                </c:pt>
                <c:pt idx="398">
                  <c:v>-1.4567187378179192E-2</c:v>
                </c:pt>
                <c:pt idx="399">
                  <c:v>0.94291496679531683</c:v>
                </c:pt>
                <c:pt idx="400">
                  <c:v>0.32926159583919667</c:v>
                </c:pt>
                <c:pt idx="401">
                  <c:v>0.66567101430307796</c:v>
                </c:pt>
                <c:pt idx="402">
                  <c:v>0.65496979870736294</c:v>
                </c:pt>
                <c:pt idx="403">
                  <c:v>0.44915442347762546</c:v>
                </c:pt>
                <c:pt idx="404">
                  <c:v>3.2015359216923889E-2</c:v>
                </c:pt>
                <c:pt idx="405">
                  <c:v>0.79053556680501957</c:v>
                </c:pt>
                <c:pt idx="406">
                  <c:v>0.31667208693815541</c:v>
                </c:pt>
                <c:pt idx="407">
                  <c:v>1.144796633728111</c:v>
                </c:pt>
                <c:pt idx="408">
                  <c:v>0.55540048329668168</c:v>
                </c:pt>
                <c:pt idx="409">
                  <c:v>0.92545720731432057</c:v>
                </c:pt>
                <c:pt idx="410">
                  <c:v>0.49654185999068123</c:v>
                </c:pt>
                <c:pt idx="411">
                  <c:v>1.0799227613320981</c:v>
                </c:pt>
                <c:pt idx="412">
                  <c:v>0.77443625126077542</c:v>
                </c:pt>
                <c:pt idx="413">
                  <c:v>0.64546037160709369</c:v>
                </c:pt>
                <c:pt idx="414">
                  <c:v>0.54924659574246193</c:v>
                </c:pt>
                <c:pt idx="415">
                  <c:v>0.46831824417993873</c:v>
                </c:pt>
                <c:pt idx="416">
                  <c:v>0.85528860348117264</c:v>
                </c:pt>
                <c:pt idx="417">
                  <c:v>0.58368179909306583</c:v>
                </c:pt>
                <c:pt idx="418">
                  <c:v>-2.1460217640363988E-2</c:v>
                </c:pt>
                <c:pt idx="419">
                  <c:v>0.76213976866932764</c:v>
                </c:pt>
                <c:pt idx="420">
                  <c:v>1.09829050899959</c:v>
                </c:pt>
                <c:pt idx="421">
                  <c:v>0.32224532306332998</c:v>
                </c:pt>
                <c:pt idx="422">
                  <c:v>0.44467449200243425</c:v>
                </c:pt>
                <c:pt idx="423">
                  <c:v>1.8593779836975199</c:v>
                </c:pt>
                <c:pt idx="424">
                  <c:v>0.66342536502373672</c:v>
                </c:pt>
                <c:pt idx="425">
                  <c:v>0.22019827350968391</c:v>
                </c:pt>
                <c:pt idx="426">
                  <c:v>0.38446985268005773</c:v>
                </c:pt>
                <c:pt idx="427">
                  <c:v>0.57053314489875206</c:v>
                </c:pt>
                <c:pt idx="428">
                  <c:v>0.28657194642311801</c:v>
                </c:pt>
                <c:pt idx="429">
                  <c:v>0.80226555633596131</c:v>
                </c:pt>
                <c:pt idx="430">
                  <c:v>0.83421486460770877</c:v>
                </c:pt>
                <c:pt idx="431">
                  <c:v>0.37860513386019201</c:v>
                </c:pt>
                <c:pt idx="432">
                  <c:v>0.33683926064314196</c:v>
                </c:pt>
                <c:pt idx="433">
                  <c:v>0.53648354682725241</c:v>
                </c:pt>
                <c:pt idx="434">
                  <c:v>0.10756559497680596</c:v>
                </c:pt>
                <c:pt idx="435">
                  <c:v>0.27241387528047789</c:v>
                </c:pt>
                <c:pt idx="436">
                  <c:v>0.89958086423141403</c:v>
                </c:pt>
                <c:pt idx="437">
                  <c:v>0.14860124460787438</c:v>
                </c:pt>
                <c:pt idx="438">
                  <c:v>0.42378931171408829</c:v>
                </c:pt>
                <c:pt idx="439">
                  <c:v>0.88378928070211482</c:v>
                </c:pt>
                <c:pt idx="440">
                  <c:v>0.45367475508815303</c:v>
                </c:pt>
                <c:pt idx="441">
                  <c:v>0.40765019275278269</c:v>
                </c:pt>
                <c:pt idx="442">
                  <c:v>1.1836518799166327</c:v>
                </c:pt>
                <c:pt idx="443">
                  <c:v>0.61328854350815132</c:v>
                </c:pt>
                <c:pt idx="444">
                  <c:v>0.59962221250507275</c:v>
                </c:pt>
                <c:pt idx="445">
                  <c:v>0.37677234437165308</c:v>
                </c:pt>
                <c:pt idx="446">
                  <c:v>0.54777595486268349</c:v>
                </c:pt>
                <c:pt idx="447">
                  <c:v>0.7388609393806157</c:v>
                </c:pt>
                <c:pt idx="448">
                  <c:v>1.5239161596736595</c:v>
                </c:pt>
                <c:pt idx="449">
                  <c:v>0.90228229009536753</c:v>
                </c:pt>
                <c:pt idx="450">
                  <c:v>0.93628960097232605</c:v>
                </c:pt>
                <c:pt idx="451">
                  <c:v>0.43752423242177851</c:v>
                </c:pt>
                <c:pt idx="452">
                  <c:v>0.62454981674341448</c:v>
                </c:pt>
                <c:pt idx="453">
                  <c:v>0.76267660393157222</c:v>
                </c:pt>
                <c:pt idx="454">
                  <c:v>0.54990066531443449</c:v>
                </c:pt>
                <c:pt idx="455">
                  <c:v>-0.16692079813162786</c:v>
                </c:pt>
                <c:pt idx="456">
                  <c:v>0.96051394384457378</c:v>
                </c:pt>
                <c:pt idx="457">
                  <c:v>0.46501687338301112</c:v>
                </c:pt>
                <c:pt idx="458">
                  <c:v>0.58120639569036592</c:v>
                </c:pt>
                <c:pt idx="459">
                  <c:v>0.63027597043288963</c:v>
                </c:pt>
                <c:pt idx="460">
                  <c:v>0.68475142591123539</c:v>
                </c:pt>
                <c:pt idx="461">
                  <c:v>1.0313531948169468</c:v>
                </c:pt>
                <c:pt idx="462">
                  <c:v>0.79429189891557661</c:v>
                </c:pt>
                <c:pt idx="463">
                  <c:v>0.62500405057978259</c:v>
                </c:pt>
                <c:pt idx="464">
                  <c:v>0.24984039312265716</c:v>
                </c:pt>
                <c:pt idx="465">
                  <c:v>0.54425941586376281</c:v>
                </c:pt>
                <c:pt idx="466">
                  <c:v>0.37750305769615211</c:v>
                </c:pt>
                <c:pt idx="467">
                  <c:v>0.80957335503835892</c:v>
                </c:pt>
                <c:pt idx="468">
                  <c:v>0.34677495707727746</c:v>
                </c:pt>
                <c:pt idx="469">
                  <c:v>0.65089491089902518</c:v>
                </c:pt>
                <c:pt idx="470">
                  <c:v>0.41828146836936508</c:v>
                </c:pt>
                <c:pt idx="471">
                  <c:v>0.36826879842113547</c:v>
                </c:pt>
                <c:pt idx="472">
                  <c:v>0.50698296632035666</c:v>
                </c:pt>
                <c:pt idx="473">
                  <c:v>0.23356217692854031</c:v>
                </c:pt>
                <c:pt idx="474">
                  <c:v>0.75583239480725961</c:v>
                </c:pt>
                <c:pt idx="475">
                  <c:v>0.64223799444770169</c:v>
                </c:pt>
                <c:pt idx="476">
                  <c:v>0.29056079014995018</c:v>
                </c:pt>
                <c:pt idx="477">
                  <c:v>0.46705863691477334</c:v>
                </c:pt>
                <c:pt idx="478">
                  <c:v>0.44565279706088001</c:v>
                </c:pt>
                <c:pt idx="479">
                  <c:v>1.2609304666421277</c:v>
                </c:pt>
                <c:pt idx="480">
                  <c:v>0.88214240142541867</c:v>
                </c:pt>
                <c:pt idx="481">
                  <c:v>0.59263868170701572</c:v>
                </c:pt>
                <c:pt idx="482">
                  <c:v>0.56654959551050266</c:v>
                </c:pt>
                <c:pt idx="483">
                  <c:v>0.59018869157322784</c:v>
                </c:pt>
                <c:pt idx="484">
                  <c:v>0.55665433719908375</c:v>
                </c:pt>
                <c:pt idx="485">
                  <c:v>0.70417558076427755</c:v>
                </c:pt>
                <c:pt idx="486">
                  <c:v>0.12127373776813277</c:v>
                </c:pt>
                <c:pt idx="487">
                  <c:v>0.46164804463479026</c:v>
                </c:pt>
                <c:pt idx="488">
                  <c:v>0.43590258330043552</c:v>
                </c:pt>
                <c:pt idx="489">
                  <c:v>0.64229927774358009</c:v>
                </c:pt>
                <c:pt idx="490">
                  <c:v>1.1580921513556319</c:v>
                </c:pt>
                <c:pt idx="491">
                  <c:v>0.14196169770432876</c:v>
                </c:pt>
                <c:pt idx="492">
                  <c:v>0.69757101067997207</c:v>
                </c:pt>
                <c:pt idx="493">
                  <c:v>-5.799602657871783E-2</c:v>
                </c:pt>
                <c:pt idx="494">
                  <c:v>0.25107370200126589</c:v>
                </c:pt>
                <c:pt idx="495">
                  <c:v>0.73203547780758393</c:v>
                </c:pt>
                <c:pt idx="496">
                  <c:v>0.37677583959728456</c:v>
                </c:pt>
                <c:pt idx="497">
                  <c:v>0.44612911122728538</c:v>
                </c:pt>
                <c:pt idx="498">
                  <c:v>0.50628882107262463</c:v>
                </c:pt>
                <c:pt idx="499">
                  <c:v>0.54639713233549725</c:v>
                </c:pt>
                <c:pt idx="500">
                  <c:v>0.53015644274538265</c:v>
                </c:pt>
                <c:pt idx="501">
                  <c:v>1.1397763252849817</c:v>
                </c:pt>
                <c:pt idx="502">
                  <c:v>0.29189081316412357</c:v>
                </c:pt>
                <c:pt idx="503">
                  <c:v>1.1248863862546468</c:v>
                </c:pt>
                <c:pt idx="504">
                  <c:v>0.43257541482983608</c:v>
                </c:pt>
                <c:pt idx="505">
                  <c:v>0.68924063937648206</c:v>
                </c:pt>
                <c:pt idx="506">
                  <c:v>1.3369487813009435</c:v>
                </c:pt>
                <c:pt idx="507">
                  <c:v>0.24309848221407337</c:v>
                </c:pt>
                <c:pt idx="508">
                  <c:v>0.38790276893272924</c:v>
                </c:pt>
                <c:pt idx="509">
                  <c:v>0.55744513588292266</c:v>
                </c:pt>
                <c:pt idx="510">
                  <c:v>0.28168807033572485</c:v>
                </c:pt>
                <c:pt idx="511">
                  <c:v>0.29882753336433165</c:v>
                </c:pt>
                <c:pt idx="512">
                  <c:v>0.86901560474716755</c:v>
                </c:pt>
                <c:pt idx="513">
                  <c:v>0.69842865156976508</c:v>
                </c:pt>
                <c:pt idx="514">
                  <c:v>0.80329924829575794</c:v>
                </c:pt>
                <c:pt idx="515">
                  <c:v>0.45413067901872495</c:v>
                </c:pt>
                <c:pt idx="516">
                  <c:v>1.058456718813638</c:v>
                </c:pt>
                <c:pt idx="517">
                  <c:v>0.92220949976788402</c:v>
                </c:pt>
                <c:pt idx="518">
                  <c:v>0.52143572065221577</c:v>
                </c:pt>
                <c:pt idx="519">
                  <c:v>0.69519742750641289</c:v>
                </c:pt>
                <c:pt idx="520">
                  <c:v>0.50758467515090633</c:v>
                </c:pt>
                <c:pt idx="521">
                  <c:v>0.60223942690920418</c:v>
                </c:pt>
                <c:pt idx="522">
                  <c:v>0.63263703500401203</c:v>
                </c:pt>
                <c:pt idx="523">
                  <c:v>0.36087305034659012</c:v>
                </c:pt>
                <c:pt idx="524">
                  <c:v>0.46102760835981482</c:v>
                </c:pt>
                <c:pt idx="525">
                  <c:v>0.17668945214802279</c:v>
                </c:pt>
                <c:pt idx="526">
                  <c:v>-6.4167697376603217E-2</c:v>
                </c:pt>
                <c:pt idx="527">
                  <c:v>1.0236021015736214</c:v>
                </c:pt>
                <c:pt idx="528">
                  <c:v>0.11012550591255321</c:v>
                </c:pt>
                <c:pt idx="529">
                  <c:v>0.99549736413298573</c:v>
                </c:pt>
                <c:pt idx="530">
                  <c:v>0.88073496626682712</c:v>
                </c:pt>
                <c:pt idx="531">
                  <c:v>0.3359592098341897</c:v>
                </c:pt>
                <c:pt idx="532">
                  <c:v>0.15216154974999807</c:v>
                </c:pt>
                <c:pt idx="533">
                  <c:v>0.3248586103926373</c:v>
                </c:pt>
                <c:pt idx="534">
                  <c:v>0.45029142794382981</c:v>
                </c:pt>
                <c:pt idx="535">
                  <c:v>0.46266871787073072</c:v>
                </c:pt>
                <c:pt idx="536">
                  <c:v>0.4212500821722579</c:v>
                </c:pt>
                <c:pt idx="537">
                  <c:v>0.2402435235460807</c:v>
                </c:pt>
                <c:pt idx="538">
                  <c:v>0.11636003897843006</c:v>
                </c:pt>
                <c:pt idx="539">
                  <c:v>0.50560441813202539</c:v>
                </c:pt>
                <c:pt idx="540">
                  <c:v>0.42963508363373304</c:v>
                </c:pt>
                <c:pt idx="541">
                  <c:v>0.2782082171136111</c:v>
                </c:pt>
                <c:pt idx="542">
                  <c:v>0.32951886909503658</c:v>
                </c:pt>
                <c:pt idx="543">
                  <c:v>0.30273097099465041</c:v>
                </c:pt>
                <c:pt idx="544">
                  <c:v>0.92827903164080561</c:v>
                </c:pt>
                <c:pt idx="545">
                  <c:v>0.61723684482990404</c:v>
                </c:pt>
                <c:pt idx="546">
                  <c:v>0.52192569414773393</c:v>
                </c:pt>
                <c:pt idx="547">
                  <c:v>0.2554645553757946</c:v>
                </c:pt>
                <c:pt idx="548">
                  <c:v>0.72192704110152217</c:v>
                </c:pt>
                <c:pt idx="549">
                  <c:v>0.5071587732758609</c:v>
                </c:pt>
                <c:pt idx="550">
                  <c:v>0.55101096575513064</c:v>
                </c:pt>
                <c:pt idx="551">
                  <c:v>0.41283015655044175</c:v>
                </c:pt>
                <c:pt idx="552">
                  <c:v>0.33639769025503163</c:v>
                </c:pt>
                <c:pt idx="553">
                  <c:v>0.45171836680457067</c:v>
                </c:pt>
                <c:pt idx="554">
                  <c:v>0.68101510657363051</c:v>
                </c:pt>
                <c:pt idx="555">
                  <c:v>0.67429145714143424</c:v>
                </c:pt>
                <c:pt idx="556">
                  <c:v>0.82897740859297819</c:v>
                </c:pt>
                <c:pt idx="557">
                  <c:v>0.37261625441792023</c:v>
                </c:pt>
                <c:pt idx="558">
                  <c:v>0.58582397347696868</c:v>
                </c:pt>
                <c:pt idx="559">
                  <c:v>0.48772203932486002</c:v>
                </c:pt>
                <c:pt idx="560">
                  <c:v>0.45339910118197868</c:v>
                </c:pt>
                <c:pt idx="561">
                  <c:v>0.36184028547415559</c:v>
                </c:pt>
                <c:pt idx="562">
                  <c:v>0.41043320771811231</c:v>
                </c:pt>
                <c:pt idx="563">
                  <c:v>0.61008688194798411</c:v>
                </c:pt>
                <c:pt idx="564">
                  <c:v>1.6659737327933217</c:v>
                </c:pt>
                <c:pt idx="565">
                  <c:v>0.28561829996991572</c:v>
                </c:pt>
                <c:pt idx="566">
                  <c:v>0.65420575816326931</c:v>
                </c:pt>
                <c:pt idx="567">
                  <c:v>0.79284153587382966</c:v>
                </c:pt>
                <c:pt idx="568">
                  <c:v>0.88341757213187089</c:v>
                </c:pt>
                <c:pt idx="569">
                  <c:v>0.83128585554637924</c:v>
                </c:pt>
                <c:pt idx="570">
                  <c:v>0.41618998334000534</c:v>
                </c:pt>
                <c:pt idx="571">
                  <c:v>0.17688371213132092</c:v>
                </c:pt>
                <c:pt idx="572">
                  <c:v>4.0988100523697168E-2</c:v>
                </c:pt>
                <c:pt idx="573">
                  <c:v>0.53451834683349442</c:v>
                </c:pt>
                <c:pt idx="574">
                  <c:v>-2.3829173825777428E-2</c:v>
                </c:pt>
                <c:pt idx="575">
                  <c:v>0.7145608861295123</c:v>
                </c:pt>
                <c:pt idx="576">
                  <c:v>0.69312659137530086</c:v>
                </c:pt>
                <c:pt idx="577">
                  <c:v>0.38219395440211512</c:v>
                </c:pt>
                <c:pt idx="578">
                  <c:v>0.34959943227107804</c:v>
                </c:pt>
                <c:pt idx="579">
                  <c:v>0.66192914944259984</c:v>
                </c:pt>
                <c:pt idx="580">
                  <c:v>0.60591251874157426</c:v>
                </c:pt>
                <c:pt idx="581">
                  <c:v>0.50486204162038073</c:v>
                </c:pt>
                <c:pt idx="582">
                  <c:v>0.37660104840085717</c:v>
                </c:pt>
                <c:pt idx="583">
                  <c:v>0.96556367370058049</c:v>
                </c:pt>
                <c:pt idx="584">
                  <c:v>0.62104968687573059</c:v>
                </c:pt>
                <c:pt idx="585">
                  <c:v>0.69321481988313205</c:v>
                </c:pt>
                <c:pt idx="586">
                  <c:v>0.38777294211829316</c:v>
                </c:pt>
                <c:pt idx="587">
                  <c:v>0.62051199809432322</c:v>
                </c:pt>
                <c:pt idx="588">
                  <c:v>0.38767234492868263</c:v>
                </c:pt>
                <c:pt idx="589">
                  <c:v>7.463479689092356E-2</c:v>
                </c:pt>
                <c:pt idx="590">
                  <c:v>1.2182861359656387</c:v>
                </c:pt>
                <c:pt idx="591">
                  <c:v>0.95643423753663792</c:v>
                </c:pt>
                <c:pt idx="592">
                  <c:v>0.30365449284880652</c:v>
                </c:pt>
                <c:pt idx="593">
                  <c:v>0.43128712145571613</c:v>
                </c:pt>
                <c:pt idx="594">
                  <c:v>0.65874228411110081</c:v>
                </c:pt>
                <c:pt idx="595">
                  <c:v>0.43510277818284748</c:v>
                </c:pt>
                <c:pt idx="596">
                  <c:v>0.43418765800687886</c:v>
                </c:pt>
                <c:pt idx="597">
                  <c:v>0.47358388660347828</c:v>
                </c:pt>
                <c:pt idx="598">
                  <c:v>0.36032284099846024</c:v>
                </c:pt>
                <c:pt idx="599">
                  <c:v>0.14829018311299846</c:v>
                </c:pt>
                <c:pt idx="600">
                  <c:v>1.0238531991617963</c:v>
                </c:pt>
                <c:pt idx="601">
                  <c:v>0.17094079842499943</c:v>
                </c:pt>
                <c:pt idx="602">
                  <c:v>0.55561432941132283</c:v>
                </c:pt>
                <c:pt idx="603">
                  <c:v>0.27957859328119428</c:v>
                </c:pt>
                <c:pt idx="604">
                  <c:v>0.86412029854886052</c:v>
                </c:pt>
                <c:pt idx="605">
                  <c:v>0.57246768179711904</c:v>
                </c:pt>
                <c:pt idx="606">
                  <c:v>0.65810943169064617</c:v>
                </c:pt>
                <c:pt idx="607">
                  <c:v>2.6865901679123949E-2</c:v>
                </c:pt>
                <c:pt idx="608">
                  <c:v>0.40931133208542314</c:v>
                </c:pt>
                <c:pt idx="609">
                  <c:v>0.72562138374902119</c:v>
                </c:pt>
                <c:pt idx="610">
                  <c:v>1.0564256804430419</c:v>
                </c:pt>
                <c:pt idx="611">
                  <c:v>0.80645433704514791</c:v>
                </c:pt>
                <c:pt idx="612">
                  <c:v>0.65744126070299858</c:v>
                </c:pt>
                <c:pt idx="613">
                  <c:v>0.76195362381826048</c:v>
                </c:pt>
                <c:pt idx="614">
                  <c:v>0.59494492978937852</c:v>
                </c:pt>
                <c:pt idx="615">
                  <c:v>0.68649041324002946</c:v>
                </c:pt>
                <c:pt idx="616">
                  <c:v>0.21524511532137791</c:v>
                </c:pt>
                <c:pt idx="617">
                  <c:v>0.49549475266806831</c:v>
                </c:pt>
                <c:pt idx="618">
                  <c:v>0.34235040994700294</c:v>
                </c:pt>
                <c:pt idx="619">
                  <c:v>0.8816513518507102</c:v>
                </c:pt>
                <c:pt idx="620">
                  <c:v>0.49836550796393242</c:v>
                </c:pt>
                <c:pt idx="621">
                  <c:v>0.67016397915501691</c:v>
                </c:pt>
                <c:pt idx="622">
                  <c:v>0.85394050116391884</c:v>
                </c:pt>
                <c:pt idx="623">
                  <c:v>0.45194522611090471</c:v>
                </c:pt>
                <c:pt idx="624">
                  <c:v>0.19132516416962964</c:v>
                </c:pt>
                <c:pt idx="625">
                  <c:v>0.26571904273935743</c:v>
                </c:pt>
                <c:pt idx="626">
                  <c:v>0.45594576165382372</c:v>
                </c:pt>
                <c:pt idx="627">
                  <c:v>0.2649110599772081</c:v>
                </c:pt>
                <c:pt idx="628">
                  <c:v>0.33685537200061555</c:v>
                </c:pt>
                <c:pt idx="629">
                  <c:v>0.58928106560043059</c:v>
                </c:pt>
                <c:pt idx="630">
                  <c:v>0.37753848525288691</c:v>
                </c:pt>
                <c:pt idx="631">
                  <c:v>0.64185426847523541</c:v>
                </c:pt>
                <c:pt idx="632">
                  <c:v>0.65611948329574932</c:v>
                </c:pt>
                <c:pt idx="633">
                  <c:v>0.65692377193447071</c:v>
                </c:pt>
                <c:pt idx="634">
                  <c:v>0.12134895793641376</c:v>
                </c:pt>
                <c:pt idx="635">
                  <c:v>0.61971950666624454</c:v>
                </c:pt>
                <c:pt idx="636">
                  <c:v>0.33777159124078815</c:v>
                </c:pt>
                <c:pt idx="637">
                  <c:v>0.4803887288780202</c:v>
                </c:pt>
                <c:pt idx="638">
                  <c:v>0.31877167393240424</c:v>
                </c:pt>
                <c:pt idx="639">
                  <c:v>-0.15210392423192109</c:v>
                </c:pt>
                <c:pt idx="640">
                  <c:v>0.82255300650965091</c:v>
                </c:pt>
                <c:pt idx="641">
                  <c:v>0.64073986502684366</c:v>
                </c:pt>
                <c:pt idx="642">
                  <c:v>0.83221079786578289</c:v>
                </c:pt>
                <c:pt idx="643">
                  <c:v>9.1149165307654822E-2</c:v>
                </c:pt>
                <c:pt idx="644">
                  <c:v>0.35632871102583086</c:v>
                </c:pt>
                <c:pt idx="645">
                  <c:v>1.0460933183882628</c:v>
                </c:pt>
                <c:pt idx="646">
                  <c:v>0.56009815386927131</c:v>
                </c:pt>
                <c:pt idx="647">
                  <c:v>0.24753950826870019</c:v>
                </c:pt>
                <c:pt idx="648">
                  <c:v>0.12831093258309356</c:v>
                </c:pt>
                <c:pt idx="649">
                  <c:v>0.33474759873932602</c:v>
                </c:pt>
                <c:pt idx="650">
                  <c:v>0.60214264864793676</c:v>
                </c:pt>
                <c:pt idx="651">
                  <c:v>0.834770280005521</c:v>
                </c:pt>
                <c:pt idx="652">
                  <c:v>0.4312288094056822</c:v>
                </c:pt>
                <c:pt idx="653">
                  <c:v>0.24731977546328066</c:v>
                </c:pt>
                <c:pt idx="654">
                  <c:v>0.33993188744700364</c:v>
                </c:pt>
                <c:pt idx="655">
                  <c:v>-1.7704740458436952E-2</c:v>
                </c:pt>
                <c:pt idx="656">
                  <c:v>0.66720080811106175</c:v>
                </c:pt>
                <c:pt idx="657">
                  <c:v>0.67976553694575759</c:v>
                </c:pt>
                <c:pt idx="658">
                  <c:v>0.37738970389775606</c:v>
                </c:pt>
                <c:pt idx="659">
                  <c:v>0.42560038162341507</c:v>
                </c:pt>
                <c:pt idx="660">
                  <c:v>0.93885342474614897</c:v>
                </c:pt>
                <c:pt idx="661">
                  <c:v>0.8435645842827062</c:v>
                </c:pt>
                <c:pt idx="662">
                  <c:v>0.62493246861945528</c:v>
                </c:pt>
                <c:pt idx="663">
                  <c:v>0.63180346262359477</c:v>
                </c:pt>
                <c:pt idx="664">
                  <c:v>0.35212884816266621</c:v>
                </c:pt>
                <c:pt idx="665">
                  <c:v>0.12331122947652018</c:v>
                </c:pt>
                <c:pt idx="666">
                  <c:v>0.59369551875680238</c:v>
                </c:pt>
                <c:pt idx="667">
                  <c:v>0.51123779896453281</c:v>
                </c:pt>
                <c:pt idx="668">
                  <c:v>1.1841959622765299</c:v>
                </c:pt>
                <c:pt idx="669">
                  <c:v>0.92740891416509674</c:v>
                </c:pt>
                <c:pt idx="670">
                  <c:v>0.32691406243717536</c:v>
                </c:pt>
                <c:pt idx="671">
                  <c:v>0.62847487089090581</c:v>
                </c:pt>
                <c:pt idx="672">
                  <c:v>0.54517691083786457</c:v>
                </c:pt>
                <c:pt idx="673">
                  <c:v>0.68220891079870027</c:v>
                </c:pt>
                <c:pt idx="674">
                  <c:v>0.89188897432948244</c:v>
                </c:pt>
                <c:pt idx="675">
                  <c:v>0.91891942931349324</c:v>
                </c:pt>
                <c:pt idx="676">
                  <c:v>0.48632046878083901</c:v>
                </c:pt>
                <c:pt idx="677">
                  <c:v>0.33152340428206395</c:v>
                </c:pt>
                <c:pt idx="678">
                  <c:v>0.36081637880177153</c:v>
                </c:pt>
                <c:pt idx="679">
                  <c:v>0.63115332327112994</c:v>
                </c:pt>
                <c:pt idx="680">
                  <c:v>0.62007130752134154</c:v>
                </c:pt>
                <c:pt idx="681">
                  <c:v>0.37938776351274628</c:v>
                </c:pt>
                <c:pt idx="682">
                  <c:v>0.61027926000796362</c:v>
                </c:pt>
                <c:pt idx="683">
                  <c:v>0.34791903140839731</c:v>
                </c:pt>
                <c:pt idx="684">
                  <c:v>0.7508495291130215</c:v>
                </c:pt>
                <c:pt idx="685">
                  <c:v>0.30705413008465832</c:v>
                </c:pt>
                <c:pt idx="686">
                  <c:v>0.3001542656577727</c:v>
                </c:pt>
                <c:pt idx="687">
                  <c:v>0.44940599434689077</c:v>
                </c:pt>
                <c:pt idx="688">
                  <c:v>1.0796828504106435</c:v>
                </c:pt>
                <c:pt idx="689">
                  <c:v>0.5637184430640384</c:v>
                </c:pt>
                <c:pt idx="690">
                  <c:v>0.96012167296672368</c:v>
                </c:pt>
                <c:pt idx="691">
                  <c:v>0.48868103064806157</c:v>
                </c:pt>
                <c:pt idx="692">
                  <c:v>2.3150798750351309E-2</c:v>
                </c:pt>
                <c:pt idx="693">
                  <c:v>0.41795029362921088</c:v>
                </c:pt>
                <c:pt idx="694">
                  <c:v>0.91968532064857433</c:v>
                </c:pt>
                <c:pt idx="695">
                  <c:v>1.8341566160855987</c:v>
                </c:pt>
                <c:pt idx="696">
                  <c:v>0.39232628338798925</c:v>
                </c:pt>
                <c:pt idx="697">
                  <c:v>0.46158215828561255</c:v>
                </c:pt>
                <c:pt idx="698">
                  <c:v>0.24228288440227386</c:v>
                </c:pt>
                <c:pt idx="699">
                  <c:v>1.2193718948346151</c:v>
                </c:pt>
                <c:pt idx="700">
                  <c:v>0.40286120606150466</c:v>
                </c:pt>
                <c:pt idx="701">
                  <c:v>0.81593497854154018</c:v>
                </c:pt>
                <c:pt idx="702">
                  <c:v>0.73324571560423291</c:v>
                </c:pt>
                <c:pt idx="703">
                  <c:v>0.55904413116654084</c:v>
                </c:pt>
                <c:pt idx="704">
                  <c:v>0.25856596213692962</c:v>
                </c:pt>
                <c:pt idx="705">
                  <c:v>0.46188768332931596</c:v>
                </c:pt>
                <c:pt idx="706">
                  <c:v>0.42782613507946832</c:v>
                </c:pt>
                <c:pt idx="707">
                  <c:v>0.82115548683944373</c:v>
                </c:pt>
                <c:pt idx="708">
                  <c:v>0.70222779453633266</c:v>
                </c:pt>
                <c:pt idx="709">
                  <c:v>0.58715831151425935</c:v>
                </c:pt>
                <c:pt idx="710">
                  <c:v>1.034521231803796</c:v>
                </c:pt>
                <c:pt idx="711">
                  <c:v>0.45444047005133015</c:v>
                </c:pt>
                <c:pt idx="712">
                  <c:v>0.97404508432983139</c:v>
                </c:pt>
                <c:pt idx="713">
                  <c:v>0.35890675539624151</c:v>
                </c:pt>
                <c:pt idx="714">
                  <c:v>0.20141441329803211</c:v>
                </c:pt>
                <c:pt idx="715">
                  <c:v>0.54234963278335657</c:v>
                </c:pt>
                <c:pt idx="716">
                  <c:v>0.34973582780920709</c:v>
                </c:pt>
                <c:pt idx="717">
                  <c:v>0.55898868305883564</c:v>
                </c:pt>
                <c:pt idx="718">
                  <c:v>0.25241263491436106</c:v>
                </c:pt>
                <c:pt idx="719">
                  <c:v>0.47452166033518406</c:v>
                </c:pt>
                <c:pt idx="720">
                  <c:v>0.19995598908712342</c:v>
                </c:pt>
                <c:pt idx="721">
                  <c:v>0.53157309506899364</c:v>
                </c:pt>
                <c:pt idx="722">
                  <c:v>0.25963537815421789</c:v>
                </c:pt>
                <c:pt idx="723">
                  <c:v>0.53526162518414511</c:v>
                </c:pt>
                <c:pt idx="724">
                  <c:v>1.1151425510024031</c:v>
                </c:pt>
                <c:pt idx="725">
                  <c:v>0.16951131312986489</c:v>
                </c:pt>
                <c:pt idx="726">
                  <c:v>0.10777960544478726</c:v>
                </c:pt>
                <c:pt idx="727">
                  <c:v>0.50750512887022259</c:v>
                </c:pt>
                <c:pt idx="728">
                  <c:v>0.53675062849376398</c:v>
                </c:pt>
                <c:pt idx="729">
                  <c:v>0.29912813408001204</c:v>
                </c:pt>
                <c:pt idx="730">
                  <c:v>1.0220147166594575</c:v>
                </c:pt>
                <c:pt idx="731">
                  <c:v>0.45048582159624839</c:v>
                </c:pt>
                <c:pt idx="732">
                  <c:v>0.70309763027340122</c:v>
                </c:pt>
                <c:pt idx="733">
                  <c:v>0.59472708005416108</c:v>
                </c:pt>
                <c:pt idx="734">
                  <c:v>-0.14262778704310852</c:v>
                </c:pt>
                <c:pt idx="735">
                  <c:v>0.22666128342996528</c:v>
                </c:pt>
                <c:pt idx="736">
                  <c:v>0.44266207899903676</c:v>
                </c:pt>
                <c:pt idx="737">
                  <c:v>9.8763752445813369E-2</c:v>
                </c:pt>
                <c:pt idx="738">
                  <c:v>0.23219474434208065</c:v>
                </c:pt>
                <c:pt idx="739">
                  <c:v>0.6410520280370654</c:v>
                </c:pt>
                <c:pt idx="740">
                  <c:v>1.0154143540053453</c:v>
                </c:pt>
                <c:pt idx="741">
                  <c:v>0.563947596481566</c:v>
                </c:pt>
                <c:pt idx="742">
                  <c:v>0.15142830891279346</c:v>
                </c:pt>
                <c:pt idx="743">
                  <c:v>0.61778188200589934</c:v>
                </c:pt>
                <c:pt idx="744">
                  <c:v>0.5009065780960793</c:v>
                </c:pt>
                <c:pt idx="745">
                  <c:v>0.23476916212805055</c:v>
                </c:pt>
                <c:pt idx="746">
                  <c:v>1.5423870973760436</c:v>
                </c:pt>
                <c:pt idx="747">
                  <c:v>0.51145901886185419</c:v>
                </c:pt>
                <c:pt idx="748">
                  <c:v>1.0576449597961386</c:v>
                </c:pt>
                <c:pt idx="749">
                  <c:v>0.5553332903353424</c:v>
                </c:pt>
                <c:pt idx="750">
                  <c:v>0.23577245474908115</c:v>
                </c:pt>
                <c:pt idx="751">
                  <c:v>0.90596722153247533</c:v>
                </c:pt>
                <c:pt idx="752">
                  <c:v>0.15412013109315792</c:v>
                </c:pt>
                <c:pt idx="753">
                  <c:v>0.84254455581628152</c:v>
                </c:pt>
                <c:pt idx="754">
                  <c:v>0.4196997085485028</c:v>
                </c:pt>
                <c:pt idx="755">
                  <c:v>0.40033636380205895</c:v>
                </c:pt>
                <c:pt idx="756">
                  <c:v>0.51183708958938734</c:v>
                </c:pt>
                <c:pt idx="757">
                  <c:v>0.89670416673590714</c:v>
                </c:pt>
                <c:pt idx="758">
                  <c:v>1.1244056124317661</c:v>
                </c:pt>
                <c:pt idx="759">
                  <c:v>0.30734847516616759</c:v>
                </c:pt>
                <c:pt idx="760">
                  <c:v>0.5942001000359437</c:v>
                </c:pt>
                <c:pt idx="761">
                  <c:v>0.8055328390653006</c:v>
                </c:pt>
                <c:pt idx="762">
                  <c:v>0.46757373902404853</c:v>
                </c:pt>
                <c:pt idx="763">
                  <c:v>0.46261511135736233</c:v>
                </c:pt>
                <c:pt idx="764">
                  <c:v>0.37075997548256345</c:v>
                </c:pt>
                <c:pt idx="765">
                  <c:v>1.6185705620449635</c:v>
                </c:pt>
                <c:pt idx="766">
                  <c:v>0.56575487933297663</c:v>
                </c:pt>
                <c:pt idx="767">
                  <c:v>-0.1382315647324841</c:v>
                </c:pt>
                <c:pt idx="768">
                  <c:v>0.13455490781532964</c:v>
                </c:pt>
                <c:pt idx="769">
                  <c:v>0.42680332695790768</c:v>
                </c:pt>
                <c:pt idx="770">
                  <c:v>0.45267835094551656</c:v>
                </c:pt>
                <c:pt idx="771">
                  <c:v>7.0457300211457685E-2</c:v>
                </c:pt>
                <c:pt idx="772">
                  <c:v>-0.22624472560467601</c:v>
                </c:pt>
                <c:pt idx="773">
                  <c:v>0.44290029813922871</c:v>
                </c:pt>
                <c:pt idx="774">
                  <c:v>0.63728440779986184</c:v>
                </c:pt>
                <c:pt idx="775">
                  <c:v>0.76692412352285866</c:v>
                </c:pt>
                <c:pt idx="776">
                  <c:v>1.0239486629352927</c:v>
                </c:pt>
                <c:pt idx="777">
                  <c:v>0.8261505531955271</c:v>
                </c:pt>
                <c:pt idx="778">
                  <c:v>0.78790585164187743</c:v>
                </c:pt>
                <c:pt idx="779">
                  <c:v>1.5292738976725631</c:v>
                </c:pt>
                <c:pt idx="780">
                  <c:v>0.63981517934847099</c:v>
                </c:pt>
                <c:pt idx="781">
                  <c:v>0.83541540472414355</c:v>
                </c:pt>
                <c:pt idx="782">
                  <c:v>0.35495580041426611</c:v>
                </c:pt>
                <c:pt idx="783">
                  <c:v>0.31442729433565697</c:v>
                </c:pt>
                <c:pt idx="784">
                  <c:v>0.81497003070254403</c:v>
                </c:pt>
                <c:pt idx="785">
                  <c:v>1.2177283912478614</c:v>
                </c:pt>
                <c:pt idx="786">
                  <c:v>0.48203447446537462</c:v>
                </c:pt>
                <c:pt idx="787">
                  <c:v>0.29987205263795835</c:v>
                </c:pt>
                <c:pt idx="788">
                  <c:v>-0.15733745952510669</c:v>
                </c:pt>
                <c:pt idx="789">
                  <c:v>0.48056581053760439</c:v>
                </c:pt>
                <c:pt idx="790">
                  <c:v>9.9993184374072008E-2</c:v>
                </c:pt>
                <c:pt idx="791">
                  <c:v>0.54466797457103944</c:v>
                </c:pt>
                <c:pt idx="792">
                  <c:v>-3.0225276704030302E-2</c:v>
                </c:pt>
                <c:pt idx="793">
                  <c:v>0.64284502245826136</c:v>
                </c:pt>
                <c:pt idx="794">
                  <c:v>0.62921152969606609</c:v>
                </c:pt>
                <c:pt idx="795">
                  <c:v>0.44255163405940401</c:v>
                </c:pt>
                <c:pt idx="796">
                  <c:v>0.6216641644192793</c:v>
                </c:pt>
                <c:pt idx="797">
                  <c:v>0.33099187831498067</c:v>
                </c:pt>
                <c:pt idx="798">
                  <c:v>0.20320964151397702</c:v>
                </c:pt>
                <c:pt idx="799">
                  <c:v>0.22299772328320266</c:v>
                </c:pt>
                <c:pt idx="800">
                  <c:v>0.64887444726969323</c:v>
                </c:pt>
                <c:pt idx="801">
                  <c:v>0.46835857838422879</c:v>
                </c:pt>
                <c:pt idx="802">
                  <c:v>0.69781560139901411</c:v>
                </c:pt>
                <c:pt idx="803">
                  <c:v>0.35091791491609836</c:v>
                </c:pt>
                <c:pt idx="804">
                  <c:v>0.15985707004293959</c:v>
                </c:pt>
                <c:pt idx="805">
                  <c:v>0.50824818307469344</c:v>
                </c:pt>
                <c:pt idx="806">
                  <c:v>0.78721636015945196</c:v>
                </c:pt>
                <c:pt idx="807">
                  <c:v>0.39538361346375217</c:v>
                </c:pt>
                <c:pt idx="808">
                  <c:v>0.65818626443029848</c:v>
                </c:pt>
                <c:pt idx="809">
                  <c:v>0.36766549220695122</c:v>
                </c:pt>
                <c:pt idx="810">
                  <c:v>1.2583624770591069</c:v>
                </c:pt>
                <c:pt idx="811">
                  <c:v>0.33425983244802482</c:v>
                </c:pt>
                <c:pt idx="812">
                  <c:v>0.61267136231708985</c:v>
                </c:pt>
                <c:pt idx="813">
                  <c:v>0.75602896666205699</c:v>
                </c:pt>
                <c:pt idx="814">
                  <c:v>0.32335030241902452</c:v>
                </c:pt>
                <c:pt idx="815">
                  <c:v>1.5539412939320414</c:v>
                </c:pt>
                <c:pt idx="816">
                  <c:v>0.4944086760130082</c:v>
                </c:pt>
                <c:pt idx="817">
                  <c:v>0.97931586632664347</c:v>
                </c:pt>
                <c:pt idx="818">
                  <c:v>0.56067671782629735</c:v>
                </c:pt>
                <c:pt idx="819">
                  <c:v>0.54481504485498733</c:v>
                </c:pt>
                <c:pt idx="820">
                  <c:v>0.3240291422257362</c:v>
                </c:pt>
                <c:pt idx="821">
                  <c:v>0.58575597290750681</c:v>
                </c:pt>
                <c:pt idx="822">
                  <c:v>0.38842654709494862</c:v>
                </c:pt>
                <c:pt idx="823">
                  <c:v>0.36826107602137803</c:v>
                </c:pt>
                <c:pt idx="824">
                  <c:v>0.67091097233891639</c:v>
                </c:pt>
                <c:pt idx="825">
                  <c:v>0.6078453787083351</c:v>
                </c:pt>
                <c:pt idx="826">
                  <c:v>0.30117014082984817</c:v>
                </c:pt>
                <c:pt idx="827">
                  <c:v>8.0890524453165469E-3</c:v>
                </c:pt>
                <c:pt idx="828">
                  <c:v>0.62485846986874527</c:v>
                </c:pt>
                <c:pt idx="829">
                  <c:v>0.47704050405597753</c:v>
                </c:pt>
                <c:pt idx="830">
                  <c:v>1.0762473739870611</c:v>
                </c:pt>
                <c:pt idx="831">
                  <c:v>0.44729818675776423</c:v>
                </c:pt>
                <c:pt idx="832">
                  <c:v>0.76452332334451056</c:v>
                </c:pt>
                <c:pt idx="833">
                  <c:v>0.63053975174089882</c:v>
                </c:pt>
                <c:pt idx="834">
                  <c:v>0.52337327406157774</c:v>
                </c:pt>
                <c:pt idx="835">
                  <c:v>0.86991568552319354</c:v>
                </c:pt>
                <c:pt idx="836">
                  <c:v>-2.2868026380492346E-2</c:v>
                </c:pt>
                <c:pt idx="837">
                  <c:v>0.37435670809995614</c:v>
                </c:pt>
                <c:pt idx="838">
                  <c:v>0.35484829440638221</c:v>
                </c:pt>
                <c:pt idx="839">
                  <c:v>0.43474179135372393</c:v>
                </c:pt>
                <c:pt idx="840">
                  <c:v>0.41695584371415695</c:v>
                </c:pt>
                <c:pt idx="841">
                  <c:v>1.026756179310337</c:v>
                </c:pt>
                <c:pt idx="842">
                  <c:v>1.0404405965414913</c:v>
                </c:pt>
                <c:pt idx="843">
                  <c:v>0.37242212551912213</c:v>
                </c:pt>
                <c:pt idx="844">
                  <c:v>0.90036555296651999</c:v>
                </c:pt>
                <c:pt idx="845">
                  <c:v>0.60674212815168427</c:v>
                </c:pt>
                <c:pt idx="846">
                  <c:v>1.0091845753826127</c:v>
                </c:pt>
                <c:pt idx="847">
                  <c:v>0.61749554721115851</c:v>
                </c:pt>
                <c:pt idx="848">
                  <c:v>0.85948421344246428</c:v>
                </c:pt>
                <c:pt idx="849">
                  <c:v>0.17461412255844655</c:v>
                </c:pt>
                <c:pt idx="850">
                  <c:v>0.65080324270748302</c:v>
                </c:pt>
                <c:pt idx="851">
                  <c:v>1.0334696750775505</c:v>
                </c:pt>
                <c:pt idx="852">
                  <c:v>0.79060701837987202</c:v>
                </c:pt>
                <c:pt idx="853">
                  <c:v>1.1495737509059649</c:v>
                </c:pt>
                <c:pt idx="854">
                  <c:v>0.34606062552104111</c:v>
                </c:pt>
                <c:pt idx="855">
                  <c:v>0.85672642041644576</c:v>
                </c:pt>
                <c:pt idx="856">
                  <c:v>0.40336107521671161</c:v>
                </c:pt>
                <c:pt idx="857">
                  <c:v>0.42223624161253137</c:v>
                </c:pt>
                <c:pt idx="858">
                  <c:v>0.61897441827487487</c:v>
                </c:pt>
                <c:pt idx="859">
                  <c:v>0.58556309792140393</c:v>
                </c:pt>
                <c:pt idx="860">
                  <c:v>0.63541363045464572</c:v>
                </c:pt>
                <c:pt idx="861">
                  <c:v>0.81351453308932209</c:v>
                </c:pt>
                <c:pt idx="862">
                  <c:v>0.43596339399501627</c:v>
                </c:pt>
                <c:pt idx="863">
                  <c:v>0.85351800166013891</c:v>
                </c:pt>
                <c:pt idx="864">
                  <c:v>0.20741522396191048</c:v>
                </c:pt>
                <c:pt idx="865">
                  <c:v>1.0251218822757466</c:v>
                </c:pt>
                <c:pt idx="866">
                  <c:v>0.39068451819900563</c:v>
                </c:pt>
                <c:pt idx="867">
                  <c:v>0.4391764518172061</c:v>
                </c:pt>
                <c:pt idx="868">
                  <c:v>0.54098349783246491</c:v>
                </c:pt>
                <c:pt idx="869">
                  <c:v>0.82294569874215029</c:v>
                </c:pt>
                <c:pt idx="870">
                  <c:v>0.24833376634373683</c:v>
                </c:pt>
                <c:pt idx="871">
                  <c:v>0.56540454333121626</c:v>
                </c:pt>
                <c:pt idx="872">
                  <c:v>0.60062585709556005</c:v>
                </c:pt>
                <c:pt idx="873">
                  <c:v>0.18544374024668353</c:v>
                </c:pt>
                <c:pt idx="874">
                  <c:v>0.46121732737661059</c:v>
                </c:pt>
                <c:pt idx="875">
                  <c:v>0.52692246206919502</c:v>
                </c:pt>
                <c:pt idx="876">
                  <c:v>1.1928072168988</c:v>
                </c:pt>
                <c:pt idx="877">
                  <c:v>0.89344216254627495</c:v>
                </c:pt>
                <c:pt idx="878">
                  <c:v>0.7383880602747579</c:v>
                </c:pt>
                <c:pt idx="879">
                  <c:v>0.7014610255106497</c:v>
                </c:pt>
                <c:pt idx="880">
                  <c:v>0.93408008027420819</c:v>
                </c:pt>
                <c:pt idx="881">
                  <c:v>0.61188440741268191</c:v>
                </c:pt>
                <c:pt idx="882">
                  <c:v>2.1596864716940889E-2</c:v>
                </c:pt>
                <c:pt idx="883">
                  <c:v>0.83215166428873211</c:v>
                </c:pt>
                <c:pt idx="884">
                  <c:v>1.1237207955572923</c:v>
                </c:pt>
                <c:pt idx="885">
                  <c:v>0.48580324885044823</c:v>
                </c:pt>
                <c:pt idx="886">
                  <c:v>1.0785498150459742</c:v>
                </c:pt>
                <c:pt idx="887">
                  <c:v>0.14167006194254461</c:v>
                </c:pt>
                <c:pt idx="888">
                  <c:v>0.37388532522744922</c:v>
                </c:pt>
                <c:pt idx="889">
                  <c:v>0.14402135831736373</c:v>
                </c:pt>
                <c:pt idx="890">
                  <c:v>0.26094735152127679</c:v>
                </c:pt>
                <c:pt idx="891">
                  <c:v>2.1258489681339849</c:v>
                </c:pt>
                <c:pt idx="892">
                  <c:v>0.67204770711750594</c:v>
                </c:pt>
                <c:pt idx="893">
                  <c:v>0.26031194512028843</c:v>
                </c:pt>
                <c:pt idx="894">
                  <c:v>0.31973766100955747</c:v>
                </c:pt>
                <c:pt idx="895">
                  <c:v>0.74635551402000611</c:v>
                </c:pt>
                <c:pt idx="896">
                  <c:v>0.71378870571361352</c:v>
                </c:pt>
                <c:pt idx="897">
                  <c:v>0.97132453832780563</c:v>
                </c:pt>
                <c:pt idx="898">
                  <c:v>0.72520640603680286</c:v>
                </c:pt>
                <c:pt idx="899">
                  <c:v>0.15343023435929481</c:v>
                </c:pt>
                <c:pt idx="900">
                  <c:v>1.0116204050959841</c:v>
                </c:pt>
                <c:pt idx="901">
                  <c:v>0.3050282691041728</c:v>
                </c:pt>
                <c:pt idx="902">
                  <c:v>0.33527334651661156</c:v>
                </c:pt>
                <c:pt idx="903">
                  <c:v>0.40837144556658</c:v>
                </c:pt>
                <c:pt idx="904">
                  <c:v>0.63994132087186906</c:v>
                </c:pt>
                <c:pt idx="905">
                  <c:v>0.59543080265460757</c:v>
                </c:pt>
                <c:pt idx="906">
                  <c:v>0.45946657950477388</c:v>
                </c:pt>
                <c:pt idx="907">
                  <c:v>0.52877766863111031</c:v>
                </c:pt>
                <c:pt idx="908">
                  <c:v>0.79023647325012991</c:v>
                </c:pt>
                <c:pt idx="909">
                  <c:v>0.81947998740039574</c:v>
                </c:pt>
                <c:pt idx="910">
                  <c:v>0.60600510936656726</c:v>
                </c:pt>
                <c:pt idx="911">
                  <c:v>0.39644559484248454</c:v>
                </c:pt>
                <c:pt idx="912">
                  <c:v>1.0517852318545382</c:v>
                </c:pt>
                <c:pt idx="913">
                  <c:v>0.55050018057415429</c:v>
                </c:pt>
                <c:pt idx="914">
                  <c:v>0.56886292238155389</c:v>
                </c:pt>
                <c:pt idx="915">
                  <c:v>0.70812499788108485</c:v>
                </c:pt>
                <c:pt idx="916">
                  <c:v>0.41849139478853381</c:v>
                </c:pt>
                <c:pt idx="917">
                  <c:v>0.11681043718490458</c:v>
                </c:pt>
                <c:pt idx="918">
                  <c:v>0.58433812603407675</c:v>
                </c:pt>
                <c:pt idx="919">
                  <c:v>0.57547336765424606</c:v>
                </c:pt>
                <c:pt idx="920">
                  <c:v>0.57482696653897347</c:v>
                </c:pt>
                <c:pt idx="921">
                  <c:v>0.84182193340613765</c:v>
                </c:pt>
                <c:pt idx="922">
                  <c:v>0.56310684195444738</c:v>
                </c:pt>
                <c:pt idx="923">
                  <c:v>-3.7707504369342892E-2</c:v>
                </c:pt>
                <c:pt idx="924">
                  <c:v>0.71440988538634154</c:v>
                </c:pt>
                <c:pt idx="925">
                  <c:v>0.53750954844872967</c:v>
                </c:pt>
                <c:pt idx="926">
                  <c:v>0.48655338387361113</c:v>
                </c:pt>
                <c:pt idx="927">
                  <c:v>-0.15024414507515949</c:v>
                </c:pt>
                <c:pt idx="928">
                  <c:v>1.0953706283257816</c:v>
                </c:pt>
                <c:pt idx="929">
                  <c:v>0.48508014607169259</c:v>
                </c:pt>
                <c:pt idx="930">
                  <c:v>0.44718944959006546</c:v>
                </c:pt>
                <c:pt idx="931">
                  <c:v>0.37323422941803153</c:v>
                </c:pt>
                <c:pt idx="932">
                  <c:v>0.95459018918687155</c:v>
                </c:pt>
                <c:pt idx="933">
                  <c:v>0.44009954448369448</c:v>
                </c:pt>
                <c:pt idx="934">
                  <c:v>0.94251786809426241</c:v>
                </c:pt>
                <c:pt idx="935">
                  <c:v>0.38334343546144778</c:v>
                </c:pt>
                <c:pt idx="936">
                  <c:v>0.56110356255272209</c:v>
                </c:pt>
                <c:pt idx="937">
                  <c:v>0.35707810697244025</c:v>
                </c:pt>
                <c:pt idx="938">
                  <c:v>-0.11974892932623238</c:v>
                </c:pt>
                <c:pt idx="939">
                  <c:v>0.32790056933513356</c:v>
                </c:pt>
                <c:pt idx="940">
                  <c:v>0.27673485222538519</c:v>
                </c:pt>
                <c:pt idx="941">
                  <c:v>0.51093532391888741</c:v>
                </c:pt>
                <c:pt idx="942">
                  <c:v>0.84168575262278722</c:v>
                </c:pt>
                <c:pt idx="943">
                  <c:v>0.79068084537014305</c:v>
                </c:pt>
                <c:pt idx="944">
                  <c:v>0.3157461573873459</c:v>
                </c:pt>
                <c:pt idx="945">
                  <c:v>0.57515987281357817</c:v>
                </c:pt>
                <c:pt idx="946">
                  <c:v>0.21411661829430484</c:v>
                </c:pt>
                <c:pt idx="947">
                  <c:v>0.87287987548041779</c:v>
                </c:pt>
                <c:pt idx="948">
                  <c:v>0.71897529494716039</c:v>
                </c:pt>
                <c:pt idx="949">
                  <c:v>0.6404378512862382</c:v>
                </c:pt>
                <c:pt idx="950">
                  <c:v>0.57115532558779725</c:v>
                </c:pt>
                <c:pt idx="951">
                  <c:v>0.48167049858542521</c:v>
                </c:pt>
                <c:pt idx="952">
                  <c:v>0.50775011568908324</c:v>
                </c:pt>
                <c:pt idx="953">
                  <c:v>0.58060177803012036</c:v>
                </c:pt>
                <c:pt idx="954">
                  <c:v>8.3985185538266727E-2</c:v>
                </c:pt>
                <c:pt idx="955">
                  <c:v>0.13284186709474477</c:v>
                </c:pt>
                <c:pt idx="956">
                  <c:v>0.95718035445504035</c:v>
                </c:pt>
                <c:pt idx="957">
                  <c:v>-7.0987425120490499E-2</c:v>
                </c:pt>
                <c:pt idx="958">
                  <c:v>1.342598003974474</c:v>
                </c:pt>
                <c:pt idx="959">
                  <c:v>0.39704329842531028</c:v>
                </c:pt>
                <c:pt idx="960">
                  <c:v>0.86459926311607693</c:v>
                </c:pt>
                <c:pt idx="961">
                  <c:v>0.68980677763594656</c:v>
                </c:pt>
                <c:pt idx="962">
                  <c:v>0.42589645374900365</c:v>
                </c:pt>
                <c:pt idx="963">
                  <c:v>0.77961134076667238</c:v>
                </c:pt>
                <c:pt idx="964">
                  <c:v>0.30324485218579733</c:v>
                </c:pt>
                <c:pt idx="965">
                  <c:v>0.39040616148754392</c:v>
                </c:pt>
                <c:pt idx="966">
                  <c:v>0.20850303119645019</c:v>
                </c:pt>
                <c:pt idx="967">
                  <c:v>0.38985486651548951</c:v>
                </c:pt>
                <c:pt idx="968">
                  <c:v>0.8945614533821703</c:v>
                </c:pt>
                <c:pt idx="969">
                  <c:v>8.8852686613110077E-2</c:v>
                </c:pt>
                <c:pt idx="970">
                  <c:v>0.34442574563649209</c:v>
                </c:pt>
                <c:pt idx="971">
                  <c:v>1.3312799280635428</c:v>
                </c:pt>
                <c:pt idx="972">
                  <c:v>0.49797206230378621</c:v>
                </c:pt>
                <c:pt idx="973">
                  <c:v>0.51627199860123985</c:v>
                </c:pt>
                <c:pt idx="974">
                  <c:v>0.90307269059708362</c:v>
                </c:pt>
                <c:pt idx="975">
                  <c:v>0.85980612929547251</c:v>
                </c:pt>
                <c:pt idx="976">
                  <c:v>0.36779234123368454</c:v>
                </c:pt>
                <c:pt idx="977">
                  <c:v>0.29386188506908395</c:v>
                </c:pt>
                <c:pt idx="978">
                  <c:v>0.42860284125871706</c:v>
                </c:pt>
                <c:pt idx="979">
                  <c:v>0.45019629691796903</c:v>
                </c:pt>
                <c:pt idx="980">
                  <c:v>0.45832685372482351</c:v>
                </c:pt>
                <c:pt idx="981">
                  <c:v>0.81048321619572028</c:v>
                </c:pt>
                <c:pt idx="982">
                  <c:v>0.94258815404015273</c:v>
                </c:pt>
                <c:pt idx="983">
                  <c:v>0.57052799374611396</c:v>
                </c:pt>
                <c:pt idx="984">
                  <c:v>0.10454035073560619</c:v>
                </c:pt>
                <c:pt idx="985">
                  <c:v>0.38425713643651482</c:v>
                </c:pt>
                <c:pt idx="986">
                  <c:v>0.41847318394931587</c:v>
                </c:pt>
                <c:pt idx="987">
                  <c:v>0.81720881653155519</c:v>
                </c:pt>
                <c:pt idx="988">
                  <c:v>0.81852535598315368</c:v>
                </c:pt>
                <c:pt idx="989">
                  <c:v>0.35211306158527478</c:v>
                </c:pt>
                <c:pt idx="990">
                  <c:v>0.27348732753008931</c:v>
                </c:pt>
                <c:pt idx="991">
                  <c:v>0.1489873930787089</c:v>
                </c:pt>
                <c:pt idx="992">
                  <c:v>0.86749574950755792</c:v>
                </c:pt>
                <c:pt idx="993">
                  <c:v>0.87568692150316552</c:v>
                </c:pt>
                <c:pt idx="994">
                  <c:v>0.23834115356841856</c:v>
                </c:pt>
                <c:pt idx="995">
                  <c:v>0.86572766417905278</c:v>
                </c:pt>
                <c:pt idx="996">
                  <c:v>0.33720088694931094</c:v>
                </c:pt>
                <c:pt idx="997">
                  <c:v>0.71885305073780681</c:v>
                </c:pt>
                <c:pt idx="998">
                  <c:v>0.84446988478625862</c:v>
                </c:pt>
                <c:pt idx="999">
                  <c:v>0.58602253753002764</c:v>
                </c:pt>
                <c:pt idx="1000">
                  <c:v>0.62422366555091857</c:v>
                </c:pt>
              </c:numCache>
            </c:numRef>
          </c:xVal>
          <c:yVal>
            <c:numRef>
              <c:f>Parameter!$P$125:$P$1125</c:f>
              <c:numCache>
                <c:formatCode>General</c:formatCode>
                <c:ptCount val="1001"/>
                <c:pt idx="0">
                  <c:v>10761.658886887908</c:v>
                </c:pt>
                <c:pt idx="1">
                  <c:v>10259.49927012477</c:v>
                </c:pt>
                <c:pt idx="2">
                  <c:v>7803.8803195032488</c:v>
                </c:pt>
                <c:pt idx="3">
                  <c:v>9149.2100253161607</c:v>
                </c:pt>
                <c:pt idx="4">
                  <c:v>14647.438521061196</c:v>
                </c:pt>
                <c:pt idx="5">
                  <c:v>6056.9876419378033</c:v>
                </c:pt>
                <c:pt idx="6">
                  <c:v>11480.729928070352</c:v>
                </c:pt>
                <c:pt idx="7">
                  <c:v>12166.395484764204</c:v>
                </c:pt>
                <c:pt idx="8">
                  <c:v>10211.978790823074</c:v>
                </c:pt>
                <c:pt idx="9">
                  <c:v>5746.3990081782831</c:v>
                </c:pt>
                <c:pt idx="10">
                  <c:v>9610.0348828962433</c:v>
                </c:pt>
                <c:pt idx="11">
                  <c:v>8662.5873836900246</c:v>
                </c:pt>
                <c:pt idx="12">
                  <c:v>8186.1865999895072</c:v>
                </c:pt>
                <c:pt idx="13">
                  <c:v>10986.314184816241</c:v>
                </c:pt>
                <c:pt idx="14">
                  <c:v>8043.8119028851906</c:v>
                </c:pt>
                <c:pt idx="15">
                  <c:v>11750.61764060886</c:v>
                </c:pt>
                <c:pt idx="16">
                  <c:v>8532.7166776498707</c:v>
                </c:pt>
                <c:pt idx="17">
                  <c:v>8008.9300062389102</c:v>
                </c:pt>
                <c:pt idx="18">
                  <c:v>10173.605278548563</c:v>
                </c:pt>
                <c:pt idx="19">
                  <c:v>10398.570704774278</c:v>
                </c:pt>
                <c:pt idx="20">
                  <c:v>10354.709604503447</c:v>
                </c:pt>
                <c:pt idx="21">
                  <c:v>7429.2227264230296</c:v>
                </c:pt>
                <c:pt idx="22">
                  <c:v>12436.19032745905</c:v>
                </c:pt>
                <c:pt idx="23">
                  <c:v>8655.2196824237653</c:v>
                </c:pt>
                <c:pt idx="24">
                  <c:v>11206.705546242734</c:v>
                </c:pt>
                <c:pt idx="25">
                  <c:v>9021.8382529180617</c:v>
                </c:pt>
                <c:pt idx="26">
                  <c:v>7266.1345140249759</c:v>
                </c:pt>
                <c:pt idx="27">
                  <c:v>11374.228415802267</c:v>
                </c:pt>
                <c:pt idx="28">
                  <c:v>10409.343000494502</c:v>
                </c:pt>
                <c:pt idx="29">
                  <c:v>13012.010295670265</c:v>
                </c:pt>
                <c:pt idx="30">
                  <c:v>9592.156128200053</c:v>
                </c:pt>
                <c:pt idx="31">
                  <c:v>13452.10797177765</c:v>
                </c:pt>
                <c:pt idx="32">
                  <c:v>11420.648193496741</c:v>
                </c:pt>
                <c:pt idx="33">
                  <c:v>12448.142714358712</c:v>
                </c:pt>
                <c:pt idx="34">
                  <c:v>14786.209135740071</c:v>
                </c:pt>
                <c:pt idx="35">
                  <c:v>10596.3651313315</c:v>
                </c:pt>
                <c:pt idx="36">
                  <c:v>9161.7929820388672</c:v>
                </c:pt>
                <c:pt idx="37">
                  <c:v>14539.79742446146</c:v>
                </c:pt>
                <c:pt idx="38">
                  <c:v>10630.965004438725</c:v>
                </c:pt>
                <c:pt idx="39">
                  <c:v>9443.9179398361848</c:v>
                </c:pt>
                <c:pt idx="40">
                  <c:v>9257.2228901338494</c:v>
                </c:pt>
                <c:pt idx="41">
                  <c:v>10204.128176038499</c:v>
                </c:pt>
                <c:pt idx="42">
                  <c:v>13851.261670873311</c:v>
                </c:pt>
                <c:pt idx="43">
                  <c:v>8593.4057499870869</c:v>
                </c:pt>
                <c:pt idx="44">
                  <c:v>20122.326108066249</c:v>
                </c:pt>
                <c:pt idx="45">
                  <c:v>12737.719414065035</c:v>
                </c:pt>
                <c:pt idx="46">
                  <c:v>10381.858020896951</c:v>
                </c:pt>
                <c:pt idx="47">
                  <c:v>15227.536646510545</c:v>
                </c:pt>
                <c:pt idx="48">
                  <c:v>9369.1613343144109</c:v>
                </c:pt>
                <c:pt idx="49">
                  <c:v>9360.3982902546704</c:v>
                </c:pt>
                <c:pt idx="50">
                  <c:v>10709.671963764151</c:v>
                </c:pt>
                <c:pt idx="51">
                  <c:v>16994.034311506417</c:v>
                </c:pt>
                <c:pt idx="52">
                  <c:v>9058.3253889179941</c:v>
                </c:pt>
                <c:pt idx="53">
                  <c:v>11317.720877802651</c:v>
                </c:pt>
                <c:pt idx="54">
                  <c:v>7099.4638044977692</c:v>
                </c:pt>
                <c:pt idx="55">
                  <c:v>11657.570881196601</c:v>
                </c:pt>
                <c:pt idx="56">
                  <c:v>7756.8719895589729</c:v>
                </c:pt>
                <c:pt idx="57">
                  <c:v>8904.4313179464498</c:v>
                </c:pt>
                <c:pt idx="58">
                  <c:v>14020.66128226569</c:v>
                </c:pt>
                <c:pt idx="59">
                  <c:v>9825.9592879962747</c:v>
                </c:pt>
                <c:pt idx="60">
                  <c:v>14827.207855281853</c:v>
                </c:pt>
                <c:pt idx="61">
                  <c:v>13098.974543583357</c:v>
                </c:pt>
                <c:pt idx="62">
                  <c:v>13983.51139310191</c:v>
                </c:pt>
                <c:pt idx="63">
                  <c:v>8833.8618718027319</c:v>
                </c:pt>
                <c:pt idx="64">
                  <c:v>10163.2201896923</c:v>
                </c:pt>
                <c:pt idx="65">
                  <c:v>7814.9675929464247</c:v>
                </c:pt>
                <c:pt idx="66">
                  <c:v>14176.563160589938</c:v>
                </c:pt>
                <c:pt idx="67">
                  <c:v>16726.457156690012</c:v>
                </c:pt>
                <c:pt idx="68">
                  <c:v>11014.742771407735</c:v>
                </c:pt>
                <c:pt idx="69">
                  <c:v>13970.86078798205</c:v>
                </c:pt>
                <c:pt idx="70">
                  <c:v>10350.744272810072</c:v>
                </c:pt>
                <c:pt idx="71">
                  <c:v>8570.0423441406801</c:v>
                </c:pt>
                <c:pt idx="72">
                  <c:v>9260.4935883371218</c:v>
                </c:pt>
                <c:pt idx="73">
                  <c:v>8336.2322758025439</c:v>
                </c:pt>
                <c:pt idx="74">
                  <c:v>8802.0083393817822</c:v>
                </c:pt>
                <c:pt idx="75">
                  <c:v>9831.6879466974897</c:v>
                </c:pt>
                <c:pt idx="76">
                  <c:v>13018.403343159034</c:v>
                </c:pt>
                <c:pt idx="77">
                  <c:v>9629.516562551169</c:v>
                </c:pt>
                <c:pt idx="78">
                  <c:v>11555.227610668047</c:v>
                </c:pt>
                <c:pt idx="79">
                  <c:v>15306.28591307223</c:v>
                </c:pt>
                <c:pt idx="80">
                  <c:v>10966.198985001261</c:v>
                </c:pt>
                <c:pt idx="81">
                  <c:v>9353.4697507442434</c:v>
                </c:pt>
                <c:pt idx="82">
                  <c:v>13241.845448693159</c:v>
                </c:pt>
                <c:pt idx="83">
                  <c:v>12363.847512484987</c:v>
                </c:pt>
                <c:pt idx="84">
                  <c:v>15871.12284964808</c:v>
                </c:pt>
                <c:pt idx="85">
                  <c:v>21034.64821430733</c:v>
                </c:pt>
                <c:pt idx="86">
                  <c:v>10591.498164037383</c:v>
                </c:pt>
                <c:pt idx="87">
                  <c:v>12613.483663469329</c:v>
                </c:pt>
                <c:pt idx="88">
                  <c:v>9375.9124571519696</c:v>
                </c:pt>
                <c:pt idx="89">
                  <c:v>13343.236255438826</c:v>
                </c:pt>
                <c:pt idx="90">
                  <c:v>8873.9723744774037</c:v>
                </c:pt>
                <c:pt idx="91">
                  <c:v>7743.7277459160923</c:v>
                </c:pt>
                <c:pt idx="92">
                  <c:v>9014.4164203484088</c:v>
                </c:pt>
                <c:pt idx="93">
                  <c:v>7576.8599534566711</c:v>
                </c:pt>
                <c:pt idx="94">
                  <c:v>7270.3341831887428</c:v>
                </c:pt>
                <c:pt idx="95">
                  <c:v>9207.7115789545951</c:v>
                </c:pt>
                <c:pt idx="96">
                  <c:v>9664.3436900430333</c:v>
                </c:pt>
                <c:pt idx="97">
                  <c:v>12607.691003331736</c:v>
                </c:pt>
                <c:pt idx="98">
                  <c:v>9838.9435595315372</c:v>
                </c:pt>
                <c:pt idx="99">
                  <c:v>11971.876107490196</c:v>
                </c:pt>
                <c:pt idx="100">
                  <c:v>15240.496446735211</c:v>
                </c:pt>
                <c:pt idx="101">
                  <c:v>11221.440910727253</c:v>
                </c:pt>
                <c:pt idx="102">
                  <c:v>9413.8911633101161</c:v>
                </c:pt>
                <c:pt idx="103">
                  <c:v>10681.848856586708</c:v>
                </c:pt>
                <c:pt idx="104">
                  <c:v>7772.0083218336003</c:v>
                </c:pt>
                <c:pt idx="105">
                  <c:v>13382.958473457818</c:v>
                </c:pt>
                <c:pt idx="106">
                  <c:v>11044.935512234839</c:v>
                </c:pt>
                <c:pt idx="107">
                  <c:v>9601.7173905289783</c:v>
                </c:pt>
                <c:pt idx="108">
                  <c:v>9931.2302629201749</c:v>
                </c:pt>
                <c:pt idx="109">
                  <c:v>17677.562326548901</c:v>
                </c:pt>
                <c:pt idx="110">
                  <c:v>24062.399726991185</c:v>
                </c:pt>
                <c:pt idx="111">
                  <c:v>11944.786705995011</c:v>
                </c:pt>
                <c:pt idx="112">
                  <c:v>13710.582337020405</c:v>
                </c:pt>
                <c:pt idx="113">
                  <c:v>12583.006550604772</c:v>
                </c:pt>
                <c:pt idx="114">
                  <c:v>19093.986578685712</c:v>
                </c:pt>
                <c:pt idx="115">
                  <c:v>13160.175979351392</c:v>
                </c:pt>
                <c:pt idx="116">
                  <c:v>16901.458652762594</c:v>
                </c:pt>
                <c:pt idx="117">
                  <c:v>18640.27355721093</c:v>
                </c:pt>
                <c:pt idx="118">
                  <c:v>8655.5410171321382</c:v>
                </c:pt>
                <c:pt idx="119">
                  <c:v>7037.2683990310306</c:v>
                </c:pt>
                <c:pt idx="120">
                  <c:v>13612.459478760695</c:v>
                </c:pt>
                <c:pt idx="121">
                  <c:v>14480.132415504313</c:v>
                </c:pt>
                <c:pt idx="122">
                  <c:v>16221.49938443324</c:v>
                </c:pt>
                <c:pt idx="123">
                  <c:v>11831.963752543688</c:v>
                </c:pt>
                <c:pt idx="124">
                  <c:v>15382.300788167744</c:v>
                </c:pt>
                <c:pt idx="125">
                  <c:v>13631.833739533606</c:v>
                </c:pt>
                <c:pt idx="126">
                  <c:v>11483.56005128992</c:v>
                </c:pt>
                <c:pt idx="127">
                  <c:v>6822.4952187377839</c:v>
                </c:pt>
                <c:pt idx="128">
                  <c:v>6941.1130861657221</c:v>
                </c:pt>
                <c:pt idx="129">
                  <c:v>21162.072259154909</c:v>
                </c:pt>
                <c:pt idx="130">
                  <c:v>8560.5286273102356</c:v>
                </c:pt>
                <c:pt idx="131">
                  <c:v>10800.861695243626</c:v>
                </c:pt>
                <c:pt idx="132">
                  <c:v>10449.267194201631</c:v>
                </c:pt>
                <c:pt idx="133">
                  <c:v>13700.971219121409</c:v>
                </c:pt>
                <c:pt idx="134">
                  <c:v>11488.647569958166</c:v>
                </c:pt>
                <c:pt idx="135">
                  <c:v>10058.786942835666</c:v>
                </c:pt>
                <c:pt idx="136">
                  <c:v>9212.0603877125777</c:v>
                </c:pt>
                <c:pt idx="137">
                  <c:v>3927.4236537394318</c:v>
                </c:pt>
                <c:pt idx="138">
                  <c:v>12161.325358721311</c:v>
                </c:pt>
                <c:pt idx="139">
                  <c:v>7320.3597198683347</c:v>
                </c:pt>
                <c:pt idx="140">
                  <c:v>8921.923166976725</c:v>
                </c:pt>
                <c:pt idx="141">
                  <c:v>11186.046560795005</c:v>
                </c:pt>
                <c:pt idx="142">
                  <c:v>12648.163326323102</c:v>
                </c:pt>
                <c:pt idx="143">
                  <c:v>14564.527049839049</c:v>
                </c:pt>
                <c:pt idx="144">
                  <c:v>18522.193301869345</c:v>
                </c:pt>
                <c:pt idx="145">
                  <c:v>13774.892593834755</c:v>
                </c:pt>
                <c:pt idx="146">
                  <c:v>13005.836950185509</c:v>
                </c:pt>
                <c:pt idx="147">
                  <c:v>5795.2614698234047</c:v>
                </c:pt>
                <c:pt idx="148">
                  <c:v>15788.408982206009</c:v>
                </c:pt>
                <c:pt idx="149">
                  <c:v>8504.9375066216344</c:v>
                </c:pt>
                <c:pt idx="150">
                  <c:v>9787.0533482385836</c:v>
                </c:pt>
                <c:pt idx="151">
                  <c:v>11195.036922388605</c:v>
                </c:pt>
                <c:pt idx="152">
                  <c:v>11269.551108655844</c:v>
                </c:pt>
                <c:pt idx="153">
                  <c:v>6374.5836465329576</c:v>
                </c:pt>
                <c:pt idx="154">
                  <c:v>10356.277668623745</c:v>
                </c:pt>
                <c:pt idx="155">
                  <c:v>14257.584190546188</c:v>
                </c:pt>
                <c:pt idx="156">
                  <c:v>16861.573287454274</c:v>
                </c:pt>
                <c:pt idx="157">
                  <c:v>16610.689611306778</c:v>
                </c:pt>
                <c:pt idx="158">
                  <c:v>8482.27893088368</c:v>
                </c:pt>
                <c:pt idx="159">
                  <c:v>17166.050550307278</c:v>
                </c:pt>
                <c:pt idx="160">
                  <c:v>9173.9978685975966</c:v>
                </c:pt>
                <c:pt idx="161">
                  <c:v>10164.546253129582</c:v>
                </c:pt>
                <c:pt idx="162">
                  <c:v>11078.971199999556</c:v>
                </c:pt>
                <c:pt idx="163">
                  <c:v>7774.7453931767941</c:v>
                </c:pt>
                <c:pt idx="164">
                  <c:v>7912.7376289515523</c:v>
                </c:pt>
                <c:pt idx="165">
                  <c:v>11079.259121246687</c:v>
                </c:pt>
                <c:pt idx="166">
                  <c:v>12714.099559228354</c:v>
                </c:pt>
                <c:pt idx="167">
                  <c:v>13858.202616665118</c:v>
                </c:pt>
                <c:pt idx="168">
                  <c:v>16008.116277370287</c:v>
                </c:pt>
                <c:pt idx="169">
                  <c:v>10881.202019809009</c:v>
                </c:pt>
                <c:pt idx="170">
                  <c:v>14235.247347631779</c:v>
                </c:pt>
                <c:pt idx="171">
                  <c:v>9958.3641124701207</c:v>
                </c:pt>
                <c:pt idx="172">
                  <c:v>7916.5734988321346</c:v>
                </c:pt>
                <c:pt idx="173">
                  <c:v>8742.0301881446157</c:v>
                </c:pt>
                <c:pt idx="174">
                  <c:v>10599.281289236476</c:v>
                </c:pt>
                <c:pt idx="175">
                  <c:v>9530.684378923861</c:v>
                </c:pt>
                <c:pt idx="176">
                  <c:v>11587.107113633068</c:v>
                </c:pt>
                <c:pt idx="177">
                  <c:v>5216.6333374084061</c:v>
                </c:pt>
                <c:pt idx="178">
                  <c:v>14343.091607618602</c:v>
                </c:pt>
                <c:pt idx="179">
                  <c:v>16290.255222995356</c:v>
                </c:pt>
                <c:pt idx="180">
                  <c:v>12376.135881072805</c:v>
                </c:pt>
                <c:pt idx="181">
                  <c:v>9370.3408569495696</c:v>
                </c:pt>
                <c:pt idx="182">
                  <c:v>14766.587504389598</c:v>
                </c:pt>
                <c:pt idx="183">
                  <c:v>14191.281042806466</c:v>
                </c:pt>
                <c:pt idx="184">
                  <c:v>14646.837067394647</c:v>
                </c:pt>
                <c:pt idx="185">
                  <c:v>12885.139043966901</c:v>
                </c:pt>
                <c:pt idx="186">
                  <c:v>10508.016601667779</c:v>
                </c:pt>
                <c:pt idx="187">
                  <c:v>11165.353439463221</c:v>
                </c:pt>
                <c:pt idx="188">
                  <c:v>9907.2858100574558</c:v>
                </c:pt>
                <c:pt idx="189">
                  <c:v>8411.9871600475635</c:v>
                </c:pt>
                <c:pt idx="190">
                  <c:v>8437.66943443534</c:v>
                </c:pt>
                <c:pt idx="191">
                  <c:v>8228.8151186474133</c:v>
                </c:pt>
                <c:pt idx="192">
                  <c:v>11057.05777165013</c:v>
                </c:pt>
                <c:pt idx="193">
                  <c:v>7224.8176418280618</c:v>
                </c:pt>
                <c:pt idx="194">
                  <c:v>12057.893809000452</c:v>
                </c:pt>
                <c:pt idx="195">
                  <c:v>7171.4479277091359</c:v>
                </c:pt>
                <c:pt idx="196">
                  <c:v>11154.196867643081</c:v>
                </c:pt>
                <c:pt idx="197">
                  <c:v>7380.001003523128</c:v>
                </c:pt>
                <c:pt idx="198">
                  <c:v>17041.846860957412</c:v>
                </c:pt>
                <c:pt idx="199">
                  <c:v>7287.8908805800675</c:v>
                </c:pt>
                <c:pt idx="200">
                  <c:v>11061.962794704534</c:v>
                </c:pt>
                <c:pt idx="201">
                  <c:v>8763.61118123708</c:v>
                </c:pt>
                <c:pt idx="202">
                  <c:v>10168.261195712712</c:v>
                </c:pt>
                <c:pt idx="203">
                  <c:v>12181.557838835533</c:v>
                </c:pt>
                <c:pt idx="204">
                  <c:v>9424.9359788673155</c:v>
                </c:pt>
                <c:pt idx="205">
                  <c:v>10261.751466498052</c:v>
                </c:pt>
                <c:pt idx="206">
                  <c:v>16327.506935859803</c:v>
                </c:pt>
                <c:pt idx="207">
                  <c:v>13327.844851534883</c:v>
                </c:pt>
                <c:pt idx="208">
                  <c:v>6917.668443170287</c:v>
                </c:pt>
                <c:pt idx="209">
                  <c:v>15731.163778881817</c:v>
                </c:pt>
                <c:pt idx="210">
                  <c:v>9002.1438572266834</c:v>
                </c:pt>
                <c:pt idx="211">
                  <c:v>15232.159838119638</c:v>
                </c:pt>
                <c:pt idx="212">
                  <c:v>9765.2345910558797</c:v>
                </c:pt>
                <c:pt idx="213">
                  <c:v>12919.442220195218</c:v>
                </c:pt>
                <c:pt idx="214">
                  <c:v>7924.2647476121474</c:v>
                </c:pt>
                <c:pt idx="215">
                  <c:v>9833.9931098299057</c:v>
                </c:pt>
                <c:pt idx="216">
                  <c:v>11729.010222819627</c:v>
                </c:pt>
                <c:pt idx="217">
                  <c:v>10297.201390338805</c:v>
                </c:pt>
                <c:pt idx="218">
                  <c:v>9458.9503392099468</c:v>
                </c:pt>
                <c:pt idx="219">
                  <c:v>8124.810017331467</c:v>
                </c:pt>
                <c:pt idx="220">
                  <c:v>10054.464149339135</c:v>
                </c:pt>
                <c:pt idx="221">
                  <c:v>5694.2304427256222</c:v>
                </c:pt>
                <c:pt idx="222">
                  <c:v>8584.5785174109242</c:v>
                </c:pt>
                <c:pt idx="223">
                  <c:v>7890.3329049794029</c:v>
                </c:pt>
                <c:pt idx="224">
                  <c:v>8714.8024304147857</c:v>
                </c:pt>
                <c:pt idx="225">
                  <c:v>22321.894016314036</c:v>
                </c:pt>
                <c:pt idx="226">
                  <c:v>15693.05028238404</c:v>
                </c:pt>
                <c:pt idx="227">
                  <c:v>9840.8665540948077</c:v>
                </c:pt>
                <c:pt idx="228">
                  <c:v>10125.890294570514</c:v>
                </c:pt>
                <c:pt idx="229">
                  <c:v>11211.467265864338</c:v>
                </c:pt>
                <c:pt idx="230">
                  <c:v>14365.280833171719</c:v>
                </c:pt>
                <c:pt idx="231">
                  <c:v>14340.258743443648</c:v>
                </c:pt>
                <c:pt idx="232">
                  <c:v>9956.2456226014892</c:v>
                </c:pt>
                <c:pt idx="233">
                  <c:v>9273.2771227653338</c:v>
                </c:pt>
                <c:pt idx="234">
                  <c:v>10132.286450419364</c:v>
                </c:pt>
                <c:pt idx="235">
                  <c:v>12783.922552826283</c:v>
                </c:pt>
                <c:pt idx="236">
                  <c:v>8305.588655443551</c:v>
                </c:pt>
                <c:pt idx="237">
                  <c:v>8302.0788635773479</c:v>
                </c:pt>
                <c:pt idx="238">
                  <c:v>10278.351592419482</c:v>
                </c:pt>
                <c:pt idx="239">
                  <c:v>17644.000173977518</c:v>
                </c:pt>
                <c:pt idx="240">
                  <c:v>10191.455468641583</c:v>
                </c:pt>
                <c:pt idx="241">
                  <c:v>13151.126912022431</c:v>
                </c:pt>
                <c:pt idx="242">
                  <c:v>12545.146151485342</c:v>
                </c:pt>
                <c:pt idx="243">
                  <c:v>16400.175371421705</c:v>
                </c:pt>
                <c:pt idx="244">
                  <c:v>11231.018281566105</c:v>
                </c:pt>
                <c:pt idx="245">
                  <c:v>13025.818948337779</c:v>
                </c:pt>
                <c:pt idx="246">
                  <c:v>12471.278892852913</c:v>
                </c:pt>
                <c:pt idx="247">
                  <c:v>11824.56487914494</c:v>
                </c:pt>
                <c:pt idx="248">
                  <c:v>8720.6605808424738</c:v>
                </c:pt>
                <c:pt idx="249">
                  <c:v>10696.975269306138</c:v>
                </c:pt>
                <c:pt idx="250">
                  <c:v>12172.37115463221</c:v>
                </c:pt>
                <c:pt idx="251">
                  <c:v>11818.759088951754</c:v>
                </c:pt>
                <c:pt idx="252">
                  <c:v>11554.138860097855</c:v>
                </c:pt>
                <c:pt idx="253">
                  <c:v>7533.3945871328669</c:v>
                </c:pt>
                <c:pt idx="254">
                  <c:v>13079.760765935092</c:v>
                </c:pt>
                <c:pt idx="255">
                  <c:v>19398.138968698491</c:v>
                </c:pt>
                <c:pt idx="256">
                  <c:v>7630.4582531518026</c:v>
                </c:pt>
                <c:pt idx="257">
                  <c:v>12415.082726082765</c:v>
                </c:pt>
                <c:pt idx="258">
                  <c:v>10796.479162752405</c:v>
                </c:pt>
                <c:pt idx="259">
                  <c:v>8776.1448913723489</c:v>
                </c:pt>
                <c:pt idx="260">
                  <c:v>18477.469569559635</c:v>
                </c:pt>
                <c:pt idx="261">
                  <c:v>9433.2965222190705</c:v>
                </c:pt>
                <c:pt idx="262">
                  <c:v>11532.543523959221</c:v>
                </c:pt>
                <c:pt idx="263">
                  <c:v>8970.4430704293081</c:v>
                </c:pt>
                <c:pt idx="264">
                  <c:v>12902.072000459702</c:v>
                </c:pt>
                <c:pt idx="265">
                  <c:v>15064.634648896785</c:v>
                </c:pt>
                <c:pt idx="266">
                  <c:v>20672.433426684271</c:v>
                </c:pt>
                <c:pt idx="267">
                  <c:v>8637.7387443460175</c:v>
                </c:pt>
                <c:pt idx="268">
                  <c:v>14128.550237372105</c:v>
                </c:pt>
                <c:pt idx="269">
                  <c:v>12348.83632378838</c:v>
                </c:pt>
                <c:pt idx="270">
                  <c:v>12426.636130150511</c:v>
                </c:pt>
                <c:pt idx="271">
                  <c:v>13599.858745424548</c:v>
                </c:pt>
                <c:pt idx="272">
                  <c:v>8984.8539268026998</c:v>
                </c:pt>
                <c:pt idx="273">
                  <c:v>14079.905045105428</c:v>
                </c:pt>
                <c:pt idx="274">
                  <c:v>15184.80592994481</c:v>
                </c:pt>
                <c:pt idx="275">
                  <c:v>7284.8966560147674</c:v>
                </c:pt>
                <c:pt idx="276">
                  <c:v>15753.147557454637</c:v>
                </c:pt>
                <c:pt idx="277">
                  <c:v>14306.492301325146</c:v>
                </c:pt>
                <c:pt idx="278">
                  <c:v>9129.0711244200156</c:v>
                </c:pt>
                <c:pt idx="279">
                  <c:v>8552.566432110063</c:v>
                </c:pt>
                <c:pt idx="280">
                  <c:v>8961.7314235038248</c:v>
                </c:pt>
                <c:pt idx="281">
                  <c:v>10714.856767080151</c:v>
                </c:pt>
                <c:pt idx="282">
                  <c:v>6940.2807922732245</c:v>
                </c:pt>
                <c:pt idx="283">
                  <c:v>12015.607097789205</c:v>
                </c:pt>
                <c:pt idx="284">
                  <c:v>12452.054177477878</c:v>
                </c:pt>
                <c:pt idx="285">
                  <c:v>13973.697441527562</c:v>
                </c:pt>
                <c:pt idx="286">
                  <c:v>12884.113244765835</c:v>
                </c:pt>
                <c:pt idx="287">
                  <c:v>10053.275135756421</c:v>
                </c:pt>
                <c:pt idx="288">
                  <c:v>17137.59687493604</c:v>
                </c:pt>
                <c:pt idx="289">
                  <c:v>13142.031257575312</c:v>
                </c:pt>
                <c:pt idx="290">
                  <c:v>9157.821859331294</c:v>
                </c:pt>
                <c:pt idx="291">
                  <c:v>19439.727696720249</c:v>
                </c:pt>
                <c:pt idx="292">
                  <c:v>7077.8215977026612</c:v>
                </c:pt>
                <c:pt idx="293">
                  <c:v>11979.798815355069</c:v>
                </c:pt>
                <c:pt idx="294">
                  <c:v>11055.350110275012</c:v>
                </c:pt>
                <c:pt idx="295">
                  <c:v>10300.547094332576</c:v>
                </c:pt>
                <c:pt idx="296">
                  <c:v>8248.9989913890677</c:v>
                </c:pt>
                <c:pt idx="297">
                  <c:v>7163.7850448356548</c:v>
                </c:pt>
                <c:pt idx="298">
                  <c:v>10225.361233292129</c:v>
                </c:pt>
                <c:pt idx="299">
                  <c:v>8007.2916920489934</c:v>
                </c:pt>
                <c:pt idx="300">
                  <c:v>12529.1474214886</c:v>
                </c:pt>
                <c:pt idx="301">
                  <c:v>9681.2237647300681</c:v>
                </c:pt>
                <c:pt idx="302">
                  <c:v>9561.8135613750146</c:v>
                </c:pt>
                <c:pt idx="303">
                  <c:v>8299.576854102952</c:v>
                </c:pt>
                <c:pt idx="304">
                  <c:v>7785.221856621527</c:v>
                </c:pt>
                <c:pt idx="305">
                  <c:v>12119.006738093572</c:v>
                </c:pt>
                <c:pt idx="306">
                  <c:v>7051.78596086365</c:v>
                </c:pt>
                <c:pt idx="307">
                  <c:v>8109.6675934728519</c:v>
                </c:pt>
                <c:pt idx="308">
                  <c:v>8373.9093622160217</c:v>
                </c:pt>
                <c:pt idx="309">
                  <c:v>14126.525285319334</c:v>
                </c:pt>
                <c:pt idx="310">
                  <c:v>16487.157601354826</c:v>
                </c:pt>
                <c:pt idx="311">
                  <c:v>7508.4810301144116</c:v>
                </c:pt>
                <c:pt idx="312">
                  <c:v>12862.666450921317</c:v>
                </c:pt>
                <c:pt idx="313">
                  <c:v>10784.201615368973</c:v>
                </c:pt>
                <c:pt idx="314">
                  <c:v>12313.844720339033</c:v>
                </c:pt>
                <c:pt idx="315">
                  <c:v>10867.12716606355</c:v>
                </c:pt>
                <c:pt idx="316">
                  <c:v>8576.4657290152863</c:v>
                </c:pt>
                <c:pt idx="317">
                  <c:v>16528.134449471811</c:v>
                </c:pt>
                <c:pt idx="318">
                  <c:v>7759.7924460156155</c:v>
                </c:pt>
                <c:pt idx="319">
                  <c:v>3896.4216455502283</c:v>
                </c:pt>
                <c:pt idx="320">
                  <c:v>8714.7249696732833</c:v>
                </c:pt>
                <c:pt idx="321">
                  <c:v>10460.914329300487</c:v>
                </c:pt>
                <c:pt idx="322">
                  <c:v>11534.925951763933</c:v>
                </c:pt>
                <c:pt idx="323">
                  <c:v>9517.3491245810346</c:v>
                </c:pt>
                <c:pt idx="324">
                  <c:v>14086.186418337911</c:v>
                </c:pt>
                <c:pt idx="325">
                  <c:v>8930.8863275430886</c:v>
                </c:pt>
                <c:pt idx="326">
                  <c:v>14891.287817470051</c:v>
                </c:pt>
                <c:pt idx="327">
                  <c:v>13323.250684319071</c:v>
                </c:pt>
                <c:pt idx="328">
                  <c:v>11770.487479744115</c:v>
                </c:pt>
                <c:pt idx="329">
                  <c:v>11811.552278026062</c:v>
                </c:pt>
                <c:pt idx="330">
                  <c:v>9617.1181690461799</c:v>
                </c:pt>
                <c:pt idx="331">
                  <c:v>13405.874415086475</c:v>
                </c:pt>
                <c:pt idx="332">
                  <c:v>9533.6918053064001</c:v>
                </c:pt>
                <c:pt idx="333">
                  <c:v>15103.656047334016</c:v>
                </c:pt>
                <c:pt idx="334">
                  <c:v>13343.376563926973</c:v>
                </c:pt>
                <c:pt idx="335">
                  <c:v>8588.5237069111663</c:v>
                </c:pt>
                <c:pt idx="336">
                  <c:v>10668.133186798248</c:v>
                </c:pt>
                <c:pt idx="337">
                  <c:v>19808.391052514067</c:v>
                </c:pt>
                <c:pt idx="338">
                  <c:v>7135.4240297466931</c:v>
                </c:pt>
                <c:pt idx="339">
                  <c:v>9598.0385508063919</c:v>
                </c:pt>
                <c:pt idx="340">
                  <c:v>8409.3887978701878</c:v>
                </c:pt>
                <c:pt idx="341">
                  <c:v>8250.2399269445468</c:v>
                </c:pt>
                <c:pt idx="342">
                  <c:v>12596.911689250857</c:v>
                </c:pt>
                <c:pt idx="343">
                  <c:v>12308.263163479738</c:v>
                </c:pt>
                <c:pt idx="344">
                  <c:v>16381.209325158168</c:v>
                </c:pt>
                <c:pt idx="345">
                  <c:v>10165.71355171962</c:v>
                </c:pt>
                <c:pt idx="346">
                  <c:v>9797.2138882027502</c:v>
                </c:pt>
                <c:pt idx="347">
                  <c:v>9459.377631035848</c:v>
                </c:pt>
                <c:pt idx="348">
                  <c:v>12120.049882007885</c:v>
                </c:pt>
                <c:pt idx="349">
                  <c:v>10331.452880382722</c:v>
                </c:pt>
                <c:pt idx="350">
                  <c:v>9048.8481464368524</c:v>
                </c:pt>
                <c:pt idx="351">
                  <c:v>6386.1292607090672</c:v>
                </c:pt>
                <c:pt idx="352">
                  <c:v>11531.161264592882</c:v>
                </c:pt>
                <c:pt idx="353">
                  <c:v>6194.9573388527515</c:v>
                </c:pt>
                <c:pt idx="354">
                  <c:v>13360.225119448658</c:v>
                </c:pt>
                <c:pt idx="355">
                  <c:v>15343.624405160766</c:v>
                </c:pt>
                <c:pt idx="356">
                  <c:v>11700.81386564097</c:v>
                </c:pt>
                <c:pt idx="357">
                  <c:v>9991.5079142427239</c:v>
                </c:pt>
                <c:pt idx="358">
                  <c:v>8781.8220751959743</c:v>
                </c:pt>
                <c:pt idx="359">
                  <c:v>6475.0541413706178</c:v>
                </c:pt>
                <c:pt idx="360">
                  <c:v>10036.450025053988</c:v>
                </c:pt>
                <c:pt idx="361">
                  <c:v>7441.1263847509017</c:v>
                </c:pt>
                <c:pt idx="362">
                  <c:v>15869.112928030574</c:v>
                </c:pt>
                <c:pt idx="363">
                  <c:v>11950.647091928262</c:v>
                </c:pt>
                <c:pt idx="364">
                  <c:v>8989.7101671970722</c:v>
                </c:pt>
                <c:pt idx="365">
                  <c:v>16359.217636420964</c:v>
                </c:pt>
                <c:pt idx="366">
                  <c:v>17916.274712726656</c:v>
                </c:pt>
                <c:pt idx="367">
                  <c:v>11120.760083818674</c:v>
                </c:pt>
                <c:pt idx="368">
                  <c:v>13825.532353879222</c:v>
                </c:pt>
                <c:pt idx="369">
                  <c:v>10048.976565533072</c:v>
                </c:pt>
                <c:pt idx="370">
                  <c:v>10645.295370659587</c:v>
                </c:pt>
                <c:pt idx="371">
                  <c:v>9064.1237712379389</c:v>
                </c:pt>
                <c:pt idx="372">
                  <c:v>13345.314598625471</c:v>
                </c:pt>
                <c:pt idx="373">
                  <c:v>7530.8504850100744</c:v>
                </c:pt>
                <c:pt idx="374">
                  <c:v>10851.121004688501</c:v>
                </c:pt>
                <c:pt idx="375">
                  <c:v>12066.484952722361</c:v>
                </c:pt>
                <c:pt idx="376">
                  <c:v>11536.92918484149</c:v>
                </c:pt>
                <c:pt idx="377">
                  <c:v>17869.221974628963</c:v>
                </c:pt>
                <c:pt idx="378">
                  <c:v>11988.057761991544</c:v>
                </c:pt>
                <c:pt idx="379">
                  <c:v>7063.8000651910152</c:v>
                </c:pt>
                <c:pt idx="380">
                  <c:v>8437.686565390728</c:v>
                </c:pt>
                <c:pt idx="381">
                  <c:v>16167.126344227789</c:v>
                </c:pt>
                <c:pt idx="382">
                  <c:v>10067.667930315598</c:v>
                </c:pt>
                <c:pt idx="383">
                  <c:v>15263.003488288665</c:v>
                </c:pt>
                <c:pt idx="384">
                  <c:v>11799.972302492366</c:v>
                </c:pt>
                <c:pt idx="385">
                  <c:v>12854.663819896632</c:v>
                </c:pt>
                <c:pt idx="386">
                  <c:v>14144.118112482171</c:v>
                </c:pt>
                <c:pt idx="387">
                  <c:v>13870.990181080828</c:v>
                </c:pt>
                <c:pt idx="388">
                  <c:v>13756.421091909602</c:v>
                </c:pt>
                <c:pt idx="389">
                  <c:v>10611.735808621259</c:v>
                </c:pt>
                <c:pt idx="390">
                  <c:v>9279.3243304573352</c:v>
                </c:pt>
                <c:pt idx="391">
                  <c:v>12400.506158062606</c:v>
                </c:pt>
                <c:pt idx="392">
                  <c:v>8582.3009011227659</c:v>
                </c:pt>
                <c:pt idx="393">
                  <c:v>12604.180342909562</c:v>
                </c:pt>
                <c:pt idx="394">
                  <c:v>16215.705502626055</c:v>
                </c:pt>
                <c:pt idx="395">
                  <c:v>13971.315724533817</c:v>
                </c:pt>
                <c:pt idx="396">
                  <c:v>11832.619637675889</c:v>
                </c:pt>
                <c:pt idx="397">
                  <c:v>10506.486609361687</c:v>
                </c:pt>
                <c:pt idx="398">
                  <c:v>5889.0027313316896</c:v>
                </c:pt>
                <c:pt idx="399">
                  <c:v>14460.966067309297</c:v>
                </c:pt>
                <c:pt idx="400">
                  <c:v>7603.1531350522891</c:v>
                </c:pt>
                <c:pt idx="401">
                  <c:v>12042.998760503086</c:v>
                </c:pt>
                <c:pt idx="402">
                  <c:v>10774.00747157908</c:v>
                </c:pt>
                <c:pt idx="403">
                  <c:v>9595.4501320402069</c:v>
                </c:pt>
                <c:pt idx="404">
                  <c:v>6327.8108208180038</c:v>
                </c:pt>
                <c:pt idx="405">
                  <c:v>13326.263373870881</c:v>
                </c:pt>
                <c:pt idx="406">
                  <c:v>8707.7682369453978</c:v>
                </c:pt>
                <c:pt idx="407">
                  <c:v>15078.565647465452</c:v>
                </c:pt>
                <c:pt idx="408">
                  <c:v>11130.38348252455</c:v>
                </c:pt>
                <c:pt idx="409">
                  <c:v>14556.180408566361</c:v>
                </c:pt>
                <c:pt idx="410">
                  <c:v>10578.140815189132</c:v>
                </c:pt>
                <c:pt idx="411">
                  <c:v>16269.886164051728</c:v>
                </c:pt>
                <c:pt idx="412">
                  <c:v>12645.050452078498</c:v>
                </c:pt>
                <c:pt idx="413">
                  <c:v>10756.240674939541</c:v>
                </c:pt>
                <c:pt idx="414">
                  <c:v>11043.086699405036</c:v>
                </c:pt>
                <c:pt idx="415">
                  <c:v>10275.924420462479</c:v>
                </c:pt>
                <c:pt idx="416">
                  <c:v>13870.693074131847</c:v>
                </c:pt>
                <c:pt idx="417">
                  <c:v>12303.757536555817</c:v>
                </c:pt>
                <c:pt idx="418">
                  <c:v>5094.1058511197934</c:v>
                </c:pt>
                <c:pt idx="419">
                  <c:v>13868.527410424012</c:v>
                </c:pt>
                <c:pt idx="420">
                  <c:v>16645.659842205911</c:v>
                </c:pt>
                <c:pt idx="421">
                  <c:v>8111.3182151969741</c:v>
                </c:pt>
                <c:pt idx="422">
                  <c:v>9993.3763619923047</c:v>
                </c:pt>
                <c:pt idx="423">
                  <c:v>21298.749798510235</c:v>
                </c:pt>
                <c:pt idx="424">
                  <c:v>11449.059274850713</c:v>
                </c:pt>
                <c:pt idx="425">
                  <c:v>8862.9130878276883</c:v>
                </c:pt>
                <c:pt idx="426">
                  <c:v>9682.5261233962519</c:v>
                </c:pt>
                <c:pt idx="427">
                  <c:v>11835.245695779424</c:v>
                </c:pt>
                <c:pt idx="428">
                  <c:v>8054.3405044112278</c:v>
                </c:pt>
                <c:pt idx="429">
                  <c:v>12701.286666688226</c:v>
                </c:pt>
                <c:pt idx="430">
                  <c:v>15322.853778205557</c:v>
                </c:pt>
                <c:pt idx="431">
                  <c:v>9482.7460503360799</c:v>
                </c:pt>
                <c:pt idx="432">
                  <c:v>8604.5285132745121</c:v>
                </c:pt>
                <c:pt idx="433">
                  <c:v>11402.41067639106</c:v>
                </c:pt>
                <c:pt idx="434">
                  <c:v>6700.1643571778495</c:v>
                </c:pt>
                <c:pt idx="435">
                  <c:v>10017.926932905697</c:v>
                </c:pt>
                <c:pt idx="436">
                  <c:v>13425.513258076397</c:v>
                </c:pt>
                <c:pt idx="437">
                  <c:v>7196.5150936793561</c:v>
                </c:pt>
                <c:pt idx="438">
                  <c:v>10715.642244730769</c:v>
                </c:pt>
                <c:pt idx="439">
                  <c:v>14113.800717416221</c:v>
                </c:pt>
                <c:pt idx="440">
                  <c:v>10430.751811729144</c:v>
                </c:pt>
                <c:pt idx="441">
                  <c:v>10851.389707844259</c:v>
                </c:pt>
                <c:pt idx="442">
                  <c:v>18156.18118962663</c:v>
                </c:pt>
                <c:pt idx="443">
                  <c:v>11588.10303798962</c:v>
                </c:pt>
                <c:pt idx="444">
                  <c:v>10295.08018329782</c:v>
                </c:pt>
                <c:pt idx="445">
                  <c:v>9406.2139844606954</c:v>
                </c:pt>
                <c:pt idx="446">
                  <c:v>11546.437677570866</c:v>
                </c:pt>
                <c:pt idx="447">
                  <c:v>12917.311506050846</c:v>
                </c:pt>
                <c:pt idx="448">
                  <c:v>21830.821364020063</c:v>
                </c:pt>
                <c:pt idx="449">
                  <c:v>12612.59269464199</c:v>
                </c:pt>
                <c:pt idx="450">
                  <c:v>14598.820977843447</c:v>
                </c:pt>
                <c:pt idx="451">
                  <c:v>9105.0215805418975</c:v>
                </c:pt>
                <c:pt idx="452">
                  <c:v>11831.657933691882</c:v>
                </c:pt>
                <c:pt idx="453">
                  <c:v>14813.294222996528</c:v>
                </c:pt>
                <c:pt idx="454">
                  <c:v>11261.957105466252</c:v>
                </c:pt>
                <c:pt idx="455">
                  <c:v>4243.4919625726488</c:v>
                </c:pt>
                <c:pt idx="456">
                  <c:v>13065.373112219107</c:v>
                </c:pt>
                <c:pt idx="457">
                  <c:v>9659.2665348749397</c:v>
                </c:pt>
                <c:pt idx="458">
                  <c:v>11832.913977360917</c:v>
                </c:pt>
                <c:pt idx="459">
                  <c:v>11970.684882872923</c:v>
                </c:pt>
                <c:pt idx="460">
                  <c:v>13204.003468424306</c:v>
                </c:pt>
                <c:pt idx="461">
                  <c:v>14167.6582400349</c:v>
                </c:pt>
                <c:pt idx="462">
                  <c:v>11813.261569789442</c:v>
                </c:pt>
                <c:pt idx="463">
                  <c:v>10746.128082789724</c:v>
                </c:pt>
                <c:pt idx="464">
                  <c:v>8170.21212313457</c:v>
                </c:pt>
                <c:pt idx="465">
                  <c:v>10510.530276877465</c:v>
                </c:pt>
                <c:pt idx="466">
                  <c:v>9336.6233604547233</c:v>
                </c:pt>
                <c:pt idx="467">
                  <c:v>14257.057331326441</c:v>
                </c:pt>
                <c:pt idx="468">
                  <c:v>8348.9459380795852</c:v>
                </c:pt>
                <c:pt idx="469">
                  <c:v>12831.299489964638</c:v>
                </c:pt>
                <c:pt idx="470">
                  <c:v>8823.1572844902967</c:v>
                </c:pt>
                <c:pt idx="471">
                  <c:v>9603.9343099374473</c:v>
                </c:pt>
                <c:pt idx="472">
                  <c:v>10442.972639098203</c:v>
                </c:pt>
                <c:pt idx="473">
                  <c:v>9740.8585125461104</c:v>
                </c:pt>
                <c:pt idx="474">
                  <c:v>13378.094342373983</c:v>
                </c:pt>
                <c:pt idx="475">
                  <c:v>13307.087273564721</c:v>
                </c:pt>
                <c:pt idx="476">
                  <c:v>9365.9769111482128</c:v>
                </c:pt>
                <c:pt idx="477">
                  <c:v>11104.413410899037</c:v>
                </c:pt>
                <c:pt idx="478">
                  <c:v>10091.743192486469</c:v>
                </c:pt>
                <c:pt idx="479">
                  <c:v>20290.092119594596</c:v>
                </c:pt>
                <c:pt idx="480">
                  <c:v>17749.513115144975</c:v>
                </c:pt>
                <c:pt idx="481">
                  <c:v>9976.4499903658671</c:v>
                </c:pt>
                <c:pt idx="482">
                  <c:v>10859.636229110054</c:v>
                </c:pt>
                <c:pt idx="483">
                  <c:v>10775.107753815155</c:v>
                </c:pt>
                <c:pt idx="484">
                  <c:v>11515.895939468492</c:v>
                </c:pt>
                <c:pt idx="485">
                  <c:v>12336.628346689693</c:v>
                </c:pt>
                <c:pt idx="486">
                  <c:v>7093.3995476362397</c:v>
                </c:pt>
                <c:pt idx="487">
                  <c:v>10439.989165799992</c:v>
                </c:pt>
                <c:pt idx="488">
                  <c:v>9230.5028268249152</c:v>
                </c:pt>
                <c:pt idx="489">
                  <c:v>12471.169038731688</c:v>
                </c:pt>
                <c:pt idx="490">
                  <c:v>16309.619350407285</c:v>
                </c:pt>
                <c:pt idx="491">
                  <c:v>6404.2455319094443</c:v>
                </c:pt>
                <c:pt idx="492">
                  <c:v>12440.274583336892</c:v>
                </c:pt>
                <c:pt idx="493">
                  <c:v>5942.4234315977246</c:v>
                </c:pt>
                <c:pt idx="494">
                  <c:v>7654.5506129379974</c:v>
                </c:pt>
                <c:pt idx="495">
                  <c:v>12476.868585040011</c:v>
                </c:pt>
                <c:pt idx="496">
                  <c:v>9173.1820089763751</c:v>
                </c:pt>
                <c:pt idx="497">
                  <c:v>10519.832023448787</c:v>
                </c:pt>
                <c:pt idx="498">
                  <c:v>10812.519413935946</c:v>
                </c:pt>
                <c:pt idx="499">
                  <c:v>9638.3882944764009</c:v>
                </c:pt>
                <c:pt idx="500">
                  <c:v>12148.051377881238</c:v>
                </c:pt>
                <c:pt idx="501">
                  <c:v>16274.785241242693</c:v>
                </c:pt>
                <c:pt idx="502">
                  <c:v>8647.2421075932798</c:v>
                </c:pt>
                <c:pt idx="503">
                  <c:v>15844.660015733074</c:v>
                </c:pt>
                <c:pt idx="504">
                  <c:v>10049.063108148322</c:v>
                </c:pt>
                <c:pt idx="505">
                  <c:v>11351.271198699349</c:v>
                </c:pt>
                <c:pt idx="506">
                  <c:v>17382.556868995242</c:v>
                </c:pt>
                <c:pt idx="507">
                  <c:v>11985.742558632945</c:v>
                </c:pt>
                <c:pt idx="508">
                  <c:v>8940.4728812788962</c:v>
                </c:pt>
                <c:pt idx="509">
                  <c:v>10857.526370027908</c:v>
                </c:pt>
                <c:pt idx="510">
                  <c:v>7588.5023600215827</c:v>
                </c:pt>
                <c:pt idx="511">
                  <c:v>9110.9915611501292</c:v>
                </c:pt>
                <c:pt idx="512">
                  <c:v>13419.072628281554</c:v>
                </c:pt>
                <c:pt idx="513">
                  <c:v>12247.607582205641</c:v>
                </c:pt>
                <c:pt idx="514">
                  <c:v>12697.662648132391</c:v>
                </c:pt>
                <c:pt idx="515">
                  <c:v>10283.76549392179</c:v>
                </c:pt>
                <c:pt idx="516">
                  <c:v>16830.463803815379</c:v>
                </c:pt>
                <c:pt idx="517">
                  <c:v>13418.842069340706</c:v>
                </c:pt>
                <c:pt idx="518">
                  <c:v>10643.393899547464</c:v>
                </c:pt>
                <c:pt idx="519">
                  <c:v>13268.272554698231</c:v>
                </c:pt>
                <c:pt idx="520">
                  <c:v>10954.331369278252</c:v>
                </c:pt>
                <c:pt idx="521">
                  <c:v>11225.912787520921</c:v>
                </c:pt>
                <c:pt idx="522">
                  <c:v>11419.322989525408</c:v>
                </c:pt>
                <c:pt idx="523">
                  <c:v>8215.7331519775889</c:v>
                </c:pt>
                <c:pt idx="524">
                  <c:v>10484.99823026704</c:v>
                </c:pt>
                <c:pt idx="525">
                  <c:v>8645.6606172630709</c:v>
                </c:pt>
                <c:pt idx="526">
                  <c:v>4735.4177415103968</c:v>
                </c:pt>
                <c:pt idx="527">
                  <c:v>15567.215185131061</c:v>
                </c:pt>
                <c:pt idx="528">
                  <c:v>6460.085444891336</c:v>
                </c:pt>
                <c:pt idx="529">
                  <c:v>15206.442855190448</c:v>
                </c:pt>
                <c:pt idx="530">
                  <c:v>14517.207187808634</c:v>
                </c:pt>
                <c:pt idx="531">
                  <c:v>8697.3197327381076</c:v>
                </c:pt>
                <c:pt idx="532">
                  <c:v>7443.6320263207999</c:v>
                </c:pt>
                <c:pt idx="533">
                  <c:v>8394.3711853512777</c:v>
                </c:pt>
                <c:pt idx="534">
                  <c:v>11486.903410905541</c:v>
                </c:pt>
                <c:pt idx="535">
                  <c:v>11012.232590785021</c:v>
                </c:pt>
                <c:pt idx="536">
                  <c:v>10200.150791330594</c:v>
                </c:pt>
                <c:pt idx="537">
                  <c:v>9116.3073838089313</c:v>
                </c:pt>
                <c:pt idx="538">
                  <c:v>6570.4653760586243</c:v>
                </c:pt>
                <c:pt idx="539">
                  <c:v>10662.803801135813</c:v>
                </c:pt>
                <c:pt idx="540">
                  <c:v>9777.6906501049525</c:v>
                </c:pt>
                <c:pt idx="541">
                  <c:v>8088.212815352048</c:v>
                </c:pt>
                <c:pt idx="542">
                  <c:v>9357.5860178178918</c:v>
                </c:pt>
                <c:pt idx="543">
                  <c:v>10202.626941369768</c:v>
                </c:pt>
                <c:pt idx="544">
                  <c:v>14065.79822185696</c:v>
                </c:pt>
                <c:pt idx="545">
                  <c:v>11625.103978228139</c:v>
                </c:pt>
                <c:pt idx="546">
                  <c:v>10148.272982824259</c:v>
                </c:pt>
                <c:pt idx="547">
                  <c:v>8669.8198617421403</c:v>
                </c:pt>
                <c:pt idx="548">
                  <c:v>12387.724473329199</c:v>
                </c:pt>
                <c:pt idx="549">
                  <c:v>10025.866652073204</c:v>
                </c:pt>
                <c:pt idx="550">
                  <c:v>11408.72819284648</c:v>
                </c:pt>
                <c:pt idx="551">
                  <c:v>8404.1855387143569</c:v>
                </c:pt>
                <c:pt idx="552">
                  <c:v>8826.3666205735481</c:v>
                </c:pt>
                <c:pt idx="553">
                  <c:v>12652.192592245574</c:v>
                </c:pt>
                <c:pt idx="554">
                  <c:v>14154.801828296146</c:v>
                </c:pt>
                <c:pt idx="555">
                  <c:v>11771.777404489978</c:v>
                </c:pt>
                <c:pt idx="556">
                  <c:v>15108.790913403629</c:v>
                </c:pt>
                <c:pt idx="557">
                  <c:v>10417.693189033416</c:v>
                </c:pt>
                <c:pt idx="558">
                  <c:v>12022.458087178862</c:v>
                </c:pt>
                <c:pt idx="559">
                  <c:v>11262.431124679313</c:v>
                </c:pt>
                <c:pt idx="560">
                  <c:v>13070.035588297462</c:v>
                </c:pt>
                <c:pt idx="561">
                  <c:v>9360.9491492911893</c:v>
                </c:pt>
                <c:pt idx="562">
                  <c:v>8661.8545798916039</c:v>
                </c:pt>
                <c:pt idx="563">
                  <c:v>11227.530645382332</c:v>
                </c:pt>
                <c:pt idx="564">
                  <c:v>18041.450499611579</c:v>
                </c:pt>
                <c:pt idx="565">
                  <c:v>8164.924128315859</c:v>
                </c:pt>
                <c:pt idx="566">
                  <c:v>12279.257899867998</c:v>
                </c:pt>
                <c:pt idx="567">
                  <c:v>12548.631423755269</c:v>
                </c:pt>
                <c:pt idx="568">
                  <c:v>13917.314585763277</c:v>
                </c:pt>
                <c:pt idx="569">
                  <c:v>15651.325830919513</c:v>
                </c:pt>
                <c:pt idx="570">
                  <c:v>10042.017273945821</c:v>
                </c:pt>
                <c:pt idx="571">
                  <c:v>8426.2093027469364</c:v>
                </c:pt>
                <c:pt idx="572">
                  <c:v>4496.362253178424</c:v>
                </c:pt>
                <c:pt idx="573">
                  <c:v>11366.673094245791</c:v>
                </c:pt>
                <c:pt idx="574">
                  <c:v>7160.3343492106778</c:v>
                </c:pt>
                <c:pt idx="575">
                  <c:v>12231.805709261422</c:v>
                </c:pt>
                <c:pt idx="576">
                  <c:v>13231.731821185553</c:v>
                </c:pt>
                <c:pt idx="577">
                  <c:v>10467.109829806999</c:v>
                </c:pt>
                <c:pt idx="578">
                  <c:v>8954.4694333630287</c:v>
                </c:pt>
                <c:pt idx="579">
                  <c:v>11617.438032538525</c:v>
                </c:pt>
                <c:pt idx="580">
                  <c:v>12709.275649332065</c:v>
                </c:pt>
                <c:pt idx="581">
                  <c:v>10859.295995851746</c:v>
                </c:pt>
                <c:pt idx="582">
                  <c:v>9496.9592110464037</c:v>
                </c:pt>
                <c:pt idx="583">
                  <c:v>14312.149958144306</c:v>
                </c:pt>
                <c:pt idx="584">
                  <c:v>11222.204112421567</c:v>
                </c:pt>
                <c:pt idx="585">
                  <c:v>12742.328599623705</c:v>
                </c:pt>
                <c:pt idx="586">
                  <c:v>9729.5732629942577</c:v>
                </c:pt>
                <c:pt idx="587">
                  <c:v>11847.437331798214</c:v>
                </c:pt>
                <c:pt idx="588">
                  <c:v>10947.822724946125</c:v>
                </c:pt>
                <c:pt idx="589">
                  <c:v>7466.5544717445882</c:v>
                </c:pt>
                <c:pt idx="590">
                  <c:v>18052.641006516966</c:v>
                </c:pt>
                <c:pt idx="591">
                  <c:v>14671.183870941379</c:v>
                </c:pt>
                <c:pt idx="592">
                  <c:v>10463.200416235764</c:v>
                </c:pt>
                <c:pt idx="593">
                  <c:v>10366.490741142316</c:v>
                </c:pt>
                <c:pt idx="594">
                  <c:v>15097.458732978204</c:v>
                </c:pt>
                <c:pt idx="595">
                  <c:v>9086.4561393101776</c:v>
                </c:pt>
                <c:pt idx="596">
                  <c:v>9792.1314001692554</c:v>
                </c:pt>
                <c:pt idx="597">
                  <c:v>10676.706900400057</c:v>
                </c:pt>
                <c:pt idx="598">
                  <c:v>8537.7127355384746</c:v>
                </c:pt>
                <c:pt idx="599">
                  <c:v>7272.5621860340962</c:v>
                </c:pt>
                <c:pt idx="600">
                  <c:v>15188.105244846898</c:v>
                </c:pt>
                <c:pt idx="601">
                  <c:v>7966.7657403198609</c:v>
                </c:pt>
                <c:pt idx="602">
                  <c:v>10748.162389894249</c:v>
                </c:pt>
                <c:pt idx="603">
                  <c:v>8727.2496834475824</c:v>
                </c:pt>
                <c:pt idx="604">
                  <c:v>14689.666618014859</c:v>
                </c:pt>
                <c:pt idx="605">
                  <c:v>10828.764817021369</c:v>
                </c:pt>
                <c:pt idx="606">
                  <c:v>14062.151508309877</c:v>
                </c:pt>
                <c:pt idx="607">
                  <c:v>5153.7676458730239</c:v>
                </c:pt>
                <c:pt idx="608">
                  <c:v>10239.305339824217</c:v>
                </c:pt>
                <c:pt idx="609">
                  <c:v>14885.94785940885</c:v>
                </c:pt>
                <c:pt idx="610">
                  <c:v>15164.667990011318</c:v>
                </c:pt>
                <c:pt idx="611">
                  <c:v>14246.986465020258</c:v>
                </c:pt>
                <c:pt idx="612">
                  <c:v>11245.034812357111</c:v>
                </c:pt>
                <c:pt idx="613">
                  <c:v>14398.271953256064</c:v>
                </c:pt>
                <c:pt idx="614">
                  <c:v>10318.853618959411</c:v>
                </c:pt>
                <c:pt idx="615">
                  <c:v>13042.914176787697</c:v>
                </c:pt>
                <c:pt idx="616">
                  <c:v>7929.7580755738254</c:v>
                </c:pt>
                <c:pt idx="617">
                  <c:v>9973.7362765095568</c:v>
                </c:pt>
                <c:pt idx="618">
                  <c:v>9043.1912959196143</c:v>
                </c:pt>
                <c:pt idx="619">
                  <c:v>12794.406521634806</c:v>
                </c:pt>
                <c:pt idx="620">
                  <c:v>9703.1407028478097</c:v>
                </c:pt>
                <c:pt idx="621">
                  <c:v>11508.971618621847</c:v>
                </c:pt>
                <c:pt idx="622">
                  <c:v>14184.813077775805</c:v>
                </c:pt>
                <c:pt idx="623">
                  <c:v>9494.4440532771223</c:v>
                </c:pt>
                <c:pt idx="624">
                  <c:v>6659.3084408891355</c:v>
                </c:pt>
                <c:pt idx="625">
                  <c:v>9007.6280961938919</c:v>
                </c:pt>
                <c:pt idx="626">
                  <c:v>11881.355994726797</c:v>
                </c:pt>
                <c:pt idx="627">
                  <c:v>7665.8366312483349</c:v>
                </c:pt>
                <c:pt idx="628">
                  <c:v>8471.0895904796798</c:v>
                </c:pt>
                <c:pt idx="629">
                  <c:v>11127.488823539386</c:v>
                </c:pt>
                <c:pt idx="630">
                  <c:v>8969.0478965884249</c:v>
                </c:pt>
                <c:pt idx="631">
                  <c:v>11286.448335161927</c:v>
                </c:pt>
                <c:pt idx="632">
                  <c:v>10571.258152981844</c:v>
                </c:pt>
                <c:pt idx="633">
                  <c:v>13922.759830170447</c:v>
                </c:pt>
                <c:pt idx="634">
                  <c:v>6512.3755714463823</c:v>
                </c:pt>
                <c:pt idx="635">
                  <c:v>11072.687821995223</c:v>
                </c:pt>
                <c:pt idx="636">
                  <c:v>9061.3354193968189</c:v>
                </c:pt>
                <c:pt idx="637">
                  <c:v>10842.839867631557</c:v>
                </c:pt>
                <c:pt idx="638">
                  <c:v>8474.4174485290732</c:v>
                </c:pt>
                <c:pt idx="639">
                  <c:v>5822.230295794785</c:v>
                </c:pt>
                <c:pt idx="640">
                  <c:v>12557.80917512534</c:v>
                </c:pt>
                <c:pt idx="641">
                  <c:v>13565.732808467541</c:v>
                </c:pt>
                <c:pt idx="642">
                  <c:v>13004.754089907583</c:v>
                </c:pt>
                <c:pt idx="643">
                  <c:v>6594.0753398275629</c:v>
                </c:pt>
                <c:pt idx="644">
                  <c:v>8654.619690512216</c:v>
                </c:pt>
                <c:pt idx="645">
                  <c:v>15084.291082942413</c:v>
                </c:pt>
                <c:pt idx="646">
                  <c:v>11272.790392025534</c:v>
                </c:pt>
                <c:pt idx="647">
                  <c:v>9577.794974165754</c:v>
                </c:pt>
                <c:pt idx="648">
                  <c:v>6319.1377137967047</c:v>
                </c:pt>
                <c:pt idx="649">
                  <c:v>8258.2204155907075</c:v>
                </c:pt>
                <c:pt idx="650">
                  <c:v>12173.618635041097</c:v>
                </c:pt>
                <c:pt idx="651">
                  <c:v>15758.069761259352</c:v>
                </c:pt>
                <c:pt idx="652">
                  <c:v>10405.533162574648</c:v>
                </c:pt>
                <c:pt idx="653">
                  <c:v>7786.8663012885609</c:v>
                </c:pt>
                <c:pt idx="654">
                  <c:v>10448.354178955291</c:v>
                </c:pt>
                <c:pt idx="655">
                  <c:v>6337.7423201613019</c:v>
                </c:pt>
                <c:pt idx="656">
                  <c:v>12298.687749082816</c:v>
                </c:pt>
                <c:pt idx="657">
                  <c:v>11243.019271635192</c:v>
                </c:pt>
                <c:pt idx="658">
                  <c:v>8254.2010900630648</c:v>
                </c:pt>
                <c:pt idx="659">
                  <c:v>9378.5455571118728</c:v>
                </c:pt>
                <c:pt idx="660">
                  <c:v>14560.990364944411</c:v>
                </c:pt>
                <c:pt idx="661">
                  <c:v>12309.793167568598</c:v>
                </c:pt>
                <c:pt idx="662">
                  <c:v>11028.975279991435</c:v>
                </c:pt>
                <c:pt idx="663">
                  <c:v>12119.639058066221</c:v>
                </c:pt>
                <c:pt idx="664">
                  <c:v>9050.3439796148905</c:v>
                </c:pt>
                <c:pt idx="665">
                  <c:v>6448.5221050289456</c:v>
                </c:pt>
                <c:pt idx="666">
                  <c:v>12273.979258525096</c:v>
                </c:pt>
                <c:pt idx="667">
                  <c:v>10764.692141853104</c:v>
                </c:pt>
                <c:pt idx="668">
                  <c:v>16622.573797714052</c:v>
                </c:pt>
                <c:pt idx="669">
                  <c:v>13364.0869470242</c:v>
                </c:pt>
                <c:pt idx="670">
                  <c:v>8198.302975345192</c:v>
                </c:pt>
                <c:pt idx="671">
                  <c:v>11988.09156951496</c:v>
                </c:pt>
                <c:pt idx="672">
                  <c:v>12177.882410436097</c:v>
                </c:pt>
                <c:pt idx="673">
                  <c:v>14124.050539198864</c:v>
                </c:pt>
                <c:pt idx="674">
                  <c:v>13394.787599260941</c:v>
                </c:pt>
                <c:pt idx="675">
                  <c:v>14317.139000384952</c:v>
                </c:pt>
                <c:pt idx="676">
                  <c:v>9756.9038035614376</c:v>
                </c:pt>
                <c:pt idx="677">
                  <c:v>8663.7125819919893</c:v>
                </c:pt>
                <c:pt idx="678">
                  <c:v>9010.8238468499712</c:v>
                </c:pt>
                <c:pt idx="679">
                  <c:v>11317.493904865796</c:v>
                </c:pt>
                <c:pt idx="680">
                  <c:v>11781.311193466739</c:v>
                </c:pt>
                <c:pt idx="681">
                  <c:v>9331.5786069882706</c:v>
                </c:pt>
                <c:pt idx="682">
                  <c:v>11489.805761010719</c:v>
                </c:pt>
                <c:pt idx="683">
                  <c:v>8272.6639517686799</c:v>
                </c:pt>
                <c:pt idx="684">
                  <c:v>11692.201693505545</c:v>
                </c:pt>
                <c:pt idx="685">
                  <c:v>9710.5286641312832</c:v>
                </c:pt>
                <c:pt idx="686">
                  <c:v>9557.505168286365</c:v>
                </c:pt>
                <c:pt idx="687">
                  <c:v>10808.672376503368</c:v>
                </c:pt>
                <c:pt idx="688">
                  <c:v>15945.169104985227</c:v>
                </c:pt>
                <c:pt idx="689">
                  <c:v>10370.65322493967</c:v>
                </c:pt>
                <c:pt idx="690">
                  <c:v>14450.427170858926</c:v>
                </c:pt>
                <c:pt idx="691">
                  <c:v>9752.1736894239111</c:v>
                </c:pt>
                <c:pt idx="692">
                  <c:v>5822.4788574124941</c:v>
                </c:pt>
                <c:pt idx="693">
                  <c:v>9878.2050542460092</c:v>
                </c:pt>
                <c:pt idx="694">
                  <c:v>14361.032093745169</c:v>
                </c:pt>
                <c:pt idx="695">
                  <c:v>23628.24791255749</c:v>
                </c:pt>
                <c:pt idx="696">
                  <c:v>11463.785972803478</c:v>
                </c:pt>
                <c:pt idx="697">
                  <c:v>10936.459035152757</c:v>
                </c:pt>
                <c:pt idx="698">
                  <c:v>11795.963201880539</c:v>
                </c:pt>
                <c:pt idx="699">
                  <c:v>17007.757367631883</c:v>
                </c:pt>
                <c:pt idx="700">
                  <c:v>11437.590803950505</c:v>
                </c:pt>
                <c:pt idx="701">
                  <c:v>13544.208511376479</c:v>
                </c:pt>
                <c:pt idx="702">
                  <c:v>13962.108372772986</c:v>
                </c:pt>
                <c:pt idx="703">
                  <c:v>11064.87071741191</c:v>
                </c:pt>
                <c:pt idx="704">
                  <c:v>9534.603852219132</c:v>
                </c:pt>
                <c:pt idx="705">
                  <c:v>9566.2013908052122</c:v>
                </c:pt>
                <c:pt idx="706">
                  <c:v>9900.2472324239316</c:v>
                </c:pt>
                <c:pt idx="707">
                  <c:v>12764.575293033284</c:v>
                </c:pt>
                <c:pt idx="708">
                  <c:v>12241.629043253832</c:v>
                </c:pt>
                <c:pt idx="709">
                  <c:v>12178.460312074489</c:v>
                </c:pt>
                <c:pt idx="710">
                  <c:v>16361.441027320965</c:v>
                </c:pt>
                <c:pt idx="711">
                  <c:v>9876.0425090858171</c:v>
                </c:pt>
                <c:pt idx="712">
                  <c:v>16176.543168526043</c:v>
                </c:pt>
                <c:pt idx="713">
                  <c:v>9142.8113241150695</c:v>
                </c:pt>
                <c:pt idx="714">
                  <c:v>8297.3150473272108</c:v>
                </c:pt>
                <c:pt idx="715">
                  <c:v>9054.7157416115606</c:v>
                </c:pt>
                <c:pt idx="716">
                  <c:v>8877.4722600226105</c:v>
                </c:pt>
                <c:pt idx="717">
                  <c:v>11126.707863155389</c:v>
                </c:pt>
                <c:pt idx="718">
                  <c:v>8571.4819862406148</c:v>
                </c:pt>
                <c:pt idx="719">
                  <c:v>9476.8944695435875</c:v>
                </c:pt>
                <c:pt idx="720">
                  <c:v>7781.6697324141605</c:v>
                </c:pt>
                <c:pt idx="721">
                  <c:v>9284.2985512144533</c:v>
                </c:pt>
                <c:pt idx="722">
                  <c:v>8479.6491920770713</c:v>
                </c:pt>
                <c:pt idx="723">
                  <c:v>9611.8209416191203</c:v>
                </c:pt>
                <c:pt idx="724">
                  <c:v>16411.19462303097</c:v>
                </c:pt>
                <c:pt idx="725">
                  <c:v>6500.9916977402663</c:v>
                </c:pt>
                <c:pt idx="726">
                  <c:v>7393.8897265566684</c:v>
                </c:pt>
                <c:pt idx="727">
                  <c:v>10555.611927475837</c:v>
                </c:pt>
                <c:pt idx="728">
                  <c:v>10613.329563555002</c:v>
                </c:pt>
                <c:pt idx="729">
                  <c:v>8801.8506049546068</c:v>
                </c:pt>
                <c:pt idx="730">
                  <c:v>13841.775649064861</c:v>
                </c:pt>
                <c:pt idx="731">
                  <c:v>10156.832216992325</c:v>
                </c:pt>
                <c:pt idx="732">
                  <c:v>11917.151386582702</c:v>
                </c:pt>
                <c:pt idx="733">
                  <c:v>11981.550123087683</c:v>
                </c:pt>
                <c:pt idx="734">
                  <c:v>4202.0545868804747</c:v>
                </c:pt>
                <c:pt idx="735">
                  <c:v>8046.6932301973848</c:v>
                </c:pt>
                <c:pt idx="736">
                  <c:v>10297.152740556336</c:v>
                </c:pt>
                <c:pt idx="737">
                  <c:v>7260.5673814669844</c:v>
                </c:pt>
                <c:pt idx="738">
                  <c:v>9341.2416160406938</c:v>
                </c:pt>
                <c:pt idx="739">
                  <c:v>11864.467198568764</c:v>
                </c:pt>
                <c:pt idx="740">
                  <c:v>14715.496096786841</c:v>
                </c:pt>
                <c:pt idx="741">
                  <c:v>10004.04390510659</c:v>
                </c:pt>
                <c:pt idx="742">
                  <c:v>7405.6071968809811</c:v>
                </c:pt>
                <c:pt idx="743">
                  <c:v>11621.319370567484</c:v>
                </c:pt>
                <c:pt idx="744">
                  <c:v>10670.007176483805</c:v>
                </c:pt>
                <c:pt idx="745">
                  <c:v>7858.1509481029352</c:v>
                </c:pt>
                <c:pt idx="746">
                  <c:v>18018.081149065423</c:v>
                </c:pt>
                <c:pt idx="747">
                  <c:v>11649.934764957237</c:v>
                </c:pt>
                <c:pt idx="748">
                  <c:v>17081.33768146389</c:v>
                </c:pt>
                <c:pt idx="749">
                  <c:v>12139.033811272639</c:v>
                </c:pt>
                <c:pt idx="750">
                  <c:v>7689.7115046809431</c:v>
                </c:pt>
                <c:pt idx="751">
                  <c:v>13884.820481076737</c:v>
                </c:pt>
                <c:pt idx="752">
                  <c:v>9901.1830415960812</c:v>
                </c:pt>
                <c:pt idx="753">
                  <c:v>15249.930406204619</c:v>
                </c:pt>
                <c:pt idx="754">
                  <c:v>10013.870558779789</c:v>
                </c:pt>
                <c:pt idx="755">
                  <c:v>8892.7179034218516</c:v>
                </c:pt>
                <c:pt idx="756">
                  <c:v>12525.184930594191</c:v>
                </c:pt>
                <c:pt idx="757">
                  <c:v>14519.184193911886</c:v>
                </c:pt>
                <c:pt idx="758">
                  <c:v>17903.089238353008</c:v>
                </c:pt>
                <c:pt idx="759">
                  <c:v>8861.5856379051838</c:v>
                </c:pt>
                <c:pt idx="760">
                  <c:v>12256.231868294113</c:v>
                </c:pt>
                <c:pt idx="761">
                  <c:v>12210.225595930171</c:v>
                </c:pt>
                <c:pt idx="762">
                  <c:v>10218.960270870271</c:v>
                </c:pt>
                <c:pt idx="763">
                  <c:v>10353.997830574206</c:v>
                </c:pt>
                <c:pt idx="764">
                  <c:v>9737.7240945377471</c:v>
                </c:pt>
                <c:pt idx="765">
                  <c:v>22893.015854209538</c:v>
                </c:pt>
                <c:pt idx="766">
                  <c:v>12370.358796368972</c:v>
                </c:pt>
                <c:pt idx="767">
                  <c:v>4824.0104317188816</c:v>
                </c:pt>
                <c:pt idx="768">
                  <c:v>7345.4662549891618</c:v>
                </c:pt>
                <c:pt idx="769">
                  <c:v>12639.293767215795</c:v>
                </c:pt>
                <c:pt idx="770">
                  <c:v>11376.991096972664</c:v>
                </c:pt>
                <c:pt idx="771">
                  <c:v>6545.3386585029784</c:v>
                </c:pt>
                <c:pt idx="772">
                  <c:v>4007.1765425040376</c:v>
                </c:pt>
                <c:pt idx="773">
                  <c:v>9483.0638050383241</c:v>
                </c:pt>
                <c:pt idx="774">
                  <c:v>11773.732121457011</c:v>
                </c:pt>
                <c:pt idx="775">
                  <c:v>13007.627132104179</c:v>
                </c:pt>
                <c:pt idx="776">
                  <c:v>16569.7740713331</c:v>
                </c:pt>
                <c:pt idx="777">
                  <c:v>17155.421798597956</c:v>
                </c:pt>
                <c:pt idx="778">
                  <c:v>14795.67526066595</c:v>
                </c:pt>
                <c:pt idx="779">
                  <c:v>18732.693777722419</c:v>
                </c:pt>
                <c:pt idx="780">
                  <c:v>12394.560332006928</c:v>
                </c:pt>
                <c:pt idx="781">
                  <c:v>13593.782910790362</c:v>
                </c:pt>
                <c:pt idx="782">
                  <c:v>8978.8623402795565</c:v>
                </c:pt>
                <c:pt idx="783">
                  <c:v>8907.0505864191982</c:v>
                </c:pt>
                <c:pt idx="784">
                  <c:v>12426.216429191145</c:v>
                </c:pt>
                <c:pt idx="785">
                  <c:v>17228.273898837258</c:v>
                </c:pt>
                <c:pt idx="786">
                  <c:v>9510.5947755934649</c:v>
                </c:pt>
                <c:pt idx="787">
                  <c:v>7337.1980187327044</c:v>
                </c:pt>
                <c:pt idx="788">
                  <c:v>6972.3515622860032</c:v>
                </c:pt>
                <c:pt idx="789">
                  <c:v>11101.837765838203</c:v>
                </c:pt>
                <c:pt idx="790">
                  <c:v>7496.6029418838989</c:v>
                </c:pt>
                <c:pt idx="791">
                  <c:v>10877.139136326979</c:v>
                </c:pt>
                <c:pt idx="792">
                  <c:v>7280.6698105902997</c:v>
                </c:pt>
                <c:pt idx="793">
                  <c:v>11711.235564203378</c:v>
                </c:pt>
                <c:pt idx="794">
                  <c:v>12253.619155275101</c:v>
                </c:pt>
                <c:pt idx="795">
                  <c:v>9348.2512350513043</c:v>
                </c:pt>
                <c:pt idx="796">
                  <c:v>11166.327041398687</c:v>
                </c:pt>
                <c:pt idx="797">
                  <c:v>8350.6132178059452</c:v>
                </c:pt>
                <c:pt idx="798">
                  <c:v>8520.9044141440645</c:v>
                </c:pt>
                <c:pt idx="799">
                  <c:v>9327.7256863573166</c:v>
                </c:pt>
                <c:pt idx="800">
                  <c:v>11796.178052670983</c:v>
                </c:pt>
                <c:pt idx="801">
                  <c:v>11479.603538284691</c:v>
                </c:pt>
                <c:pt idx="802">
                  <c:v>12819.020678402012</c:v>
                </c:pt>
                <c:pt idx="803">
                  <c:v>8763.5945305049518</c:v>
                </c:pt>
                <c:pt idx="804">
                  <c:v>8093.2237954284028</c:v>
                </c:pt>
                <c:pt idx="805">
                  <c:v>10674.192990224608</c:v>
                </c:pt>
                <c:pt idx="806">
                  <c:v>13928.551885443427</c:v>
                </c:pt>
                <c:pt idx="807">
                  <c:v>9722.0018035925204</c:v>
                </c:pt>
                <c:pt idx="808">
                  <c:v>12005.335392838986</c:v>
                </c:pt>
                <c:pt idx="809">
                  <c:v>10069.569706254666</c:v>
                </c:pt>
                <c:pt idx="810">
                  <c:v>17272.543237760347</c:v>
                </c:pt>
                <c:pt idx="811">
                  <c:v>10245.961288961007</c:v>
                </c:pt>
                <c:pt idx="812">
                  <c:v>12699.65448288295</c:v>
                </c:pt>
                <c:pt idx="813">
                  <c:v>13205.734748083603</c:v>
                </c:pt>
                <c:pt idx="814">
                  <c:v>9588.7285751063901</c:v>
                </c:pt>
                <c:pt idx="815">
                  <c:v>20441.604364418759</c:v>
                </c:pt>
                <c:pt idx="816">
                  <c:v>10544.846908257377</c:v>
                </c:pt>
                <c:pt idx="817">
                  <c:v>14926.438848585851</c:v>
                </c:pt>
                <c:pt idx="818">
                  <c:v>10783.050437285408</c:v>
                </c:pt>
                <c:pt idx="819">
                  <c:v>10644.486456066052</c:v>
                </c:pt>
                <c:pt idx="820">
                  <c:v>9014.0369540035517</c:v>
                </c:pt>
                <c:pt idx="821">
                  <c:v>12302.207124642176</c:v>
                </c:pt>
                <c:pt idx="822">
                  <c:v>9271.1419674172739</c:v>
                </c:pt>
                <c:pt idx="823">
                  <c:v>8186.1773646736074</c:v>
                </c:pt>
                <c:pt idx="824">
                  <c:v>11312.977763632587</c:v>
                </c:pt>
                <c:pt idx="825">
                  <c:v>10008.201450790568</c:v>
                </c:pt>
                <c:pt idx="826">
                  <c:v>9204.7410427285067</c:v>
                </c:pt>
                <c:pt idx="827">
                  <c:v>5892.3828400925177</c:v>
                </c:pt>
                <c:pt idx="828">
                  <c:v>13873.800208545312</c:v>
                </c:pt>
                <c:pt idx="829">
                  <c:v>11911.057833330995</c:v>
                </c:pt>
                <c:pt idx="830">
                  <c:v>15223.898774619896</c:v>
                </c:pt>
                <c:pt idx="831">
                  <c:v>9419.6867842535139</c:v>
                </c:pt>
                <c:pt idx="832">
                  <c:v>12150.252337570382</c:v>
                </c:pt>
                <c:pt idx="833">
                  <c:v>10877.652111261072</c:v>
                </c:pt>
                <c:pt idx="834">
                  <c:v>12011.651077941031</c:v>
                </c:pt>
                <c:pt idx="835">
                  <c:v>14192.376892051696</c:v>
                </c:pt>
                <c:pt idx="836">
                  <c:v>5688.9857816960048</c:v>
                </c:pt>
                <c:pt idx="837">
                  <c:v>9981.6297273627897</c:v>
                </c:pt>
                <c:pt idx="838">
                  <c:v>8542.6816231336998</c:v>
                </c:pt>
                <c:pt idx="839">
                  <c:v>9005.8970050461139</c:v>
                </c:pt>
                <c:pt idx="840">
                  <c:v>10388.295832805627</c:v>
                </c:pt>
                <c:pt idx="841">
                  <c:v>15947.902652410838</c:v>
                </c:pt>
                <c:pt idx="842">
                  <c:v>15371.129894320607</c:v>
                </c:pt>
                <c:pt idx="843">
                  <c:v>9496.9326735842969</c:v>
                </c:pt>
                <c:pt idx="844">
                  <c:v>15886.289153717324</c:v>
                </c:pt>
                <c:pt idx="845">
                  <c:v>10973.941478171468</c:v>
                </c:pt>
                <c:pt idx="846">
                  <c:v>15060.845168921085</c:v>
                </c:pt>
                <c:pt idx="847">
                  <c:v>11826.160998634874</c:v>
                </c:pt>
                <c:pt idx="848">
                  <c:v>14510.780119491292</c:v>
                </c:pt>
                <c:pt idx="849">
                  <c:v>7156.1115163071681</c:v>
                </c:pt>
                <c:pt idx="850">
                  <c:v>12874.692061319309</c:v>
                </c:pt>
                <c:pt idx="851">
                  <c:v>17513.295591327107</c:v>
                </c:pt>
                <c:pt idx="852">
                  <c:v>13982.486718986473</c:v>
                </c:pt>
                <c:pt idx="853">
                  <c:v>15812.406384887827</c:v>
                </c:pt>
                <c:pt idx="854">
                  <c:v>9079.4863162936563</c:v>
                </c:pt>
                <c:pt idx="855">
                  <c:v>13119.471209420304</c:v>
                </c:pt>
                <c:pt idx="856">
                  <c:v>9481.1788821175232</c:v>
                </c:pt>
                <c:pt idx="857">
                  <c:v>9292.9721284367752</c:v>
                </c:pt>
                <c:pt idx="858">
                  <c:v>11890.751722553845</c:v>
                </c:pt>
                <c:pt idx="859">
                  <c:v>10977.549884308981</c:v>
                </c:pt>
                <c:pt idx="860">
                  <c:v>12442.889331509927</c:v>
                </c:pt>
                <c:pt idx="861">
                  <c:v>14020.019372452491</c:v>
                </c:pt>
                <c:pt idx="862">
                  <c:v>9649.7652578292218</c:v>
                </c:pt>
                <c:pt idx="863">
                  <c:v>14719.617190484241</c:v>
                </c:pt>
                <c:pt idx="864">
                  <c:v>7896.8472922001856</c:v>
                </c:pt>
                <c:pt idx="865">
                  <c:v>15191.778751564641</c:v>
                </c:pt>
                <c:pt idx="866">
                  <c:v>9172.3017897657883</c:v>
                </c:pt>
                <c:pt idx="867">
                  <c:v>11572.109707209709</c:v>
                </c:pt>
                <c:pt idx="868">
                  <c:v>10694.033739202734</c:v>
                </c:pt>
                <c:pt idx="869">
                  <c:v>13890.030946933181</c:v>
                </c:pt>
                <c:pt idx="870">
                  <c:v>7855.1778792074529</c:v>
                </c:pt>
                <c:pt idx="871">
                  <c:v>12290.170193529466</c:v>
                </c:pt>
                <c:pt idx="872">
                  <c:v>10427.392836901652</c:v>
                </c:pt>
                <c:pt idx="873">
                  <c:v>7538.280917279244</c:v>
                </c:pt>
                <c:pt idx="874">
                  <c:v>9490.7434384112312</c:v>
                </c:pt>
                <c:pt idx="875">
                  <c:v>10448.236225267023</c:v>
                </c:pt>
                <c:pt idx="876">
                  <c:v>16647.402351145156</c:v>
                </c:pt>
                <c:pt idx="877">
                  <c:v>13623.417549583697</c:v>
                </c:pt>
                <c:pt idx="878">
                  <c:v>13903.518579918369</c:v>
                </c:pt>
                <c:pt idx="879">
                  <c:v>12378.058367646381</c:v>
                </c:pt>
                <c:pt idx="880">
                  <c:v>14403.954986528561</c:v>
                </c:pt>
                <c:pt idx="881">
                  <c:v>12459.505705104442</c:v>
                </c:pt>
                <c:pt idx="882">
                  <c:v>6613.980327829735</c:v>
                </c:pt>
                <c:pt idx="883">
                  <c:v>12804.56026197368</c:v>
                </c:pt>
                <c:pt idx="884">
                  <c:v>17378.219962854746</c:v>
                </c:pt>
                <c:pt idx="885">
                  <c:v>9578.3486785140431</c:v>
                </c:pt>
                <c:pt idx="886">
                  <c:v>15593.204577606182</c:v>
                </c:pt>
                <c:pt idx="887">
                  <c:v>7660.2039874817601</c:v>
                </c:pt>
                <c:pt idx="888">
                  <c:v>9100.7041047107668</c:v>
                </c:pt>
                <c:pt idx="889">
                  <c:v>7987.20490264211</c:v>
                </c:pt>
                <c:pt idx="890">
                  <c:v>7893.8232559464013</c:v>
                </c:pt>
                <c:pt idx="891">
                  <c:v>24829.591471391679</c:v>
                </c:pt>
                <c:pt idx="892">
                  <c:v>13291.445365143943</c:v>
                </c:pt>
                <c:pt idx="893">
                  <c:v>9212.5111714197028</c:v>
                </c:pt>
                <c:pt idx="894">
                  <c:v>10374.35329074917</c:v>
                </c:pt>
                <c:pt idx="895">
                  <c:v>11532.205642890112</c:v>
                </c:pt>
                <c:pt idx="896">
                  <c:v>12094.608274523196</c:v>
                </c:pt>
                <c:pt idx="897">
                  <c:v>14700.40758492412</c:v>
                </c:pt>
                <c:pt idx="898">
                  <c:v>13082.986627249176</c:v>
                </c:pt>
                <c:pt idx="899">
                  <c:v>8289.3636149237991</c:v>
                </c:pt>
                <c:pt idx="900">
                  <c:v>15724.966304672398</c:v>
                </c:pt>
                <c:pt idx="901">
                  <c:v>8776.5513648083088</c:v>
                </c:pt>
                <c:pt idx="902">
                  <c:v>8665.1870328141522</c:v>
                </c:pt>
                <c:pt idx="903">
                  <c:v>9260.2666848580393</c:v>
                </c:pt>
                <c:pt idx="904">
                  <c:v>12220.685284958172</c:v>
                </c:pt>
                <c:pt idx="905">
                  <c:v>12025.842741964729</c:v>
                </c:pt>
                <c:pt idx="906">
                  <c:v>10203.774733983784</c:v>
                </c:pt>
                <c:pt idx="907">
                  <c:v>11376.502428054388</c:v>
                </c:pt>
                <c:pt idx="908">
                  <c:v>12381.975078161329</c:v>
                </c:pt>
                <c:pt idx="909">
                  <c:v>14015.518062304202</c:v>
                </c:pt>
                <c:pt idx="910">
                  <c:v>14062.150705719594</c:v>
                </c:pt>
                <c:pt idx="911">
                  <c:v>8954.6580241202919</c:v>
                </c:pt>
                <c:pt idx="912">
                  <c:v>17038.002189596868</c:v>
                </c:pt>
                <c:pt idx="913">
                  <c:v>12039.275133593905</c:v>
                </c:pt>
                <c:pt idx="914">
                  <c:v>12122.263644615527</c:v>
                </c:pt>
                <c:pt idx="915">
                  <c:v>11893.320116674995</c:v>
                </c:pt>
                <c:pt idx="916">
                  <c:v>9008.2364409740967</c:v>
                </c:pt>
                <c:pt idx="917">
                  <c:v>7146.6609593740468</c:v>
                </c:pt>
                <c:pt idx="918">
                  <c:v>9612.3941460117185</c:v>
                </c:pt>
                <c:pt idx="919">
                  <c:v>12314.519393161832</c:v>
                </c:pt>
                <c:pt idx="920">
                  <c:v>10640.211060843692</c:v>
                </c:pt>
                <c:pt idx="921">
                  <c:v>13459.98757136188</c:v>
                </c:pt>
                <c:pt idx="922">
                  <c:v>11665.515578037663</c:v>
                </c:pt>
                <c:pt idx="923">
                  <c:v>4821.0553085820302</c:v>
                </c:pt>
                <c:pt idx="924">
                  <c:v>12406.031954472846</c:v>
                </c:pt>
                <c:pt idx="925">
                  <c:v>13069.358597406906</c:v>
                </c:pt>
                <c:pt idx="926">
                  <c:v>11324.367056352425</c:v>
                </c:pt>
                <c:pt idx="927">
                  <c:v>4661.2341135573497</c:v>
                </c:pt>
                <c:pt idx="928">
                  <c:v>16637.362214860739</c:v>
                </c:pt>
                <c:pt idx="929">
                  <c:v>11138.753243938363</c:v>
                </c:pt>
                <c:pt idx="930">
                  <c:v>10475.465753799173</c:v>
                </c:pt>
                <c:pt idx="931">
                  <c:v>10054.664147392315</c:v>
                </c:pt>
                <c:pt idx="932">
                  <c:v>15670.717122826354</c:v>
                </c:pt>
                <c:pt idx="933">
                  <c:v>8798.8876975192725</c:v>
                </c:pt>
                <c:pt idx="934">
                  <c:v>15018.866611922804</c:v>
                </c:pt>
                <c:pt idx="935">
                  <c:v>10898.925981385086</c:v>
                </c:pt>
                <c:pt idx="936">
                  <c:v>11303.446976478186</c:v>
                </c:pt>
                <c:pt idx="937">
                  <c:v>9177.7414289410299</c:v>
                </c:pt>
                <c:pt idx="938">
                  <c:v>3297.5395902717482</c:v>
                </c:pt>
                <c:pt idx="939">
                  <c:v>9006.522373850743</c:v>
                </c:pt>
                <c:pt idx="940">
                  <c:v>7941.3311216343409</c:v>
                </c:pt>
                <c:pt idx="941">
                  <c:v>10833.393792501927</c:v>
                </c:pt>
                <c:pt idx="942">
                  <c:v>14351.062439996607</c:v>
                </c:pt>
                <c:pt idx="943">
                  <c:v>13915.736474170135</c:v>
                </c:pt>
                <c:pt idx="944">
                  <c:v>8708.6117434137486</c:v>
                </c:pt>
                <c:pt idx="945">
                  <c:v>12095.694264789709</c:v>
                </c:pt>
                <c:pt idx="946">
                  <c:v>7209.9379073026612</c:v>
                </c:pt>
                <c:pt idx="947">
                  <c:v>14427.619264365891</c:v>
                </c:pt>
                <c:pt idx="948">
                  <c:v>12450.373366180025</c:v>
                </c:pt>
                <c:pt idx="949">
                  <c:v>11466.533010027089</c:v>
                </c:pt>
                <c:pt idx="950">
                  <c:v>11232.440005910788</c:v>
                </c:pt>
                <c:pt idx="951">
                  <c:v>11340.01991674328</c:v>
                </c:pt>
                <c:pt idx="952">
                  <c:v>10316.374084405761</c:v>
                </c:pt>
                <c:pt idx="953">
                  <c:v>11658.292894443386</c:v>
                </c:pt>
                <c:pt idx="954">
                  <c:v>7488.9128446890154</c:v>
                </c:pt>
                <c:pt idx="955">
                  <c:v>7726.2963971463323</c:v>
                </c:pt>
                <c:pt idx="956">
                  <c:v>13820.120879728591</c:v>
                </c:pt>
                <c:pt idx="957">
                  <c:v>4240.9487756353756</c:v>
                </c:pt>
                <c:pt idx="958">
                  <c:v>16920.303107409625</c:v>
                </c:pt>
                <c:pt idx="959">
                  <c:v>10201.541302382293</c:v>
                </c:pt>
                <c:pt idx="960">
                  <c:v>14192.354294929908</c:v>
                </c:pt>
                <c:pt idx="961">
                  <c:v>12258.117228675172</c:v>
                </c:pt>
                <c:pt idx="962">
                  <c:v>11410.216474103621</c:v>
                </c:pt>
                <c:pt idx="963">
                  <c:v>13611.307138982569</c:v>
                </c:pt>
                <c:pt idx="964">
                  <c:v>8242.1816562792483</c:v>
                </c:pt>
                <c:pt idx="965">
                  <c:v>9057.9539743218593</c:v>
                </c:pt>
                <c:pt idx="966">
                  <c:v>8189.307499083543</c:v>
                </c:pt>
                <c:pt idx="967">
                  <c:v>9633.0557855235566</c:v>
                </c:pt>
                <c:pt idx="968">
                  <c:v>13968.531075794162</c:v>
                </c:pt>
                <c:pt idx="969">
                  <c:v>8977.5398362835804</c:v>
                </c:pt>
                <c:pt idx="970">
                  <c:v>9030.4706873873129</c:v>
                </c:pt>
                <c:pt idx="971">
                  <c:v>19133.954599357538</c:v>
                </c:pt>
                <c:pt idx="972">
                  <c:v>10665.893549378541</c:v>
                </c:pt>
                <c:pt idx="973">
                  <c:v>10519.958163465046</c:v>
                </c:pt>
                <c:pt idx="974">
                  <c:v>13527.226107172062</c:v>
                </c:pt>
                <c:pt idx="975">
                  <c:v>13972.153896991871</c:v>
                </c:pt>
                <c:pt idx="976">
                  <c:v>9030.1946270621556</c:v>
                </c:pt>
                <c:pt idx="977">
                  <c:v>8601.1786140083423</c:v>
                </c:pt>
                <c:pt idx="978">
                  <c:v>9276.5504043049477</c:v>
                </c:pt>
                <c:pt idx="979">
                  <c:v>10495.635952588274</c:v>
                </c:pt>
                <c:pt idx="980">
                  <c:v>10123.280043410234</c:v>
                </c:pt>
                <c:pt idx="981">
                  <c:v>12589.638825643966</c:v>
                </c:pt>
                <c:pt idx="982">
                  <c:v>14804.509875287746</c:v>
                </c:pt>
                <c:pt idx="983">
                  <c:v>11531.443714108193</c:v>
                </c:pt>
                <c:pt idx="984">
                  <c:v>6732.7675824351372</c:v>
                </c:pt>
                <c:pt idx="985">
                  <c:v>8551.9207524673911</c:v>
                </c:pt>
                <c:pt idx="986">
                  <c:v>9022.9447006864248</c:v>
                </c:pt>
                <c:pt idx="987">
                  <c:v>13006.912461724856</c:v>
                </c:pt>
                <c:pt idx="988">
                  <c:v>13384.328626524744</c:v>
                </c:pt>
                <c:pt idx="989">
                  <c:v>9637.1699130547277</c:v>
                </c:pt>
                <c:pt idx="990">
                  <c:v>9544.6314300905578</c:v>
                </c:pt>
                <c:pt idx="991">
                  <c:v>7327.3227925143165</c:v>
                </c:pt>
                <c:pt idx="992">
                  <c:v>16091.203191134882</c:v>
                </c:pt>
                <c:pt idx="993">
                  <c:v>14565.109984865585</c:v>
                </c:pt>
                <c:pt idx="994">
                  <c:v>8566.9283203385094</c:v>
                </c:pt>
                <c:pt idx="995">
                  <c:v>12319.609120769039</c:v>
                </c:pt>
                <c:pt idx="996">
                  <c:v>9825.7202348264309</c:v>
                </c:pt>
                <c:pt idx="997">
                  <c:v>13788.510694594339</c:v>
                </c:pt>
                <c:pt idx="998">
                  <c:v>14339.751698585094</c:v>
                </c:pt>
                <c:pt idx="999">
                  <c:v>11184.165819860129</c:v>
                </c:pt>
                <c:pt idx="1000">
                  <c:v>11908.88204489658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76-4B07-A5A1-52BA2DDE1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724703"/>
        <c:axId val="2131728447"/>
      </c:scatterChart>
      <c:valAx>
        <c:axId val="2131724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31728447"/>
        <c:crosses val="autoZero"/>
        <c:crossBetween val="midCat"/>
      </c:valAx>
      <c:valAx>
        <c:axId val="21317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317247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cam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Parameter!$E$125:$E$1125</c:f>
              <c:numCache>
                <c:formatCode>0.00</c:formatCode>
                <c:ptCount val="1001"/>
                <c:pt idx="0">
                  <c:v>0.45277438951007953</c:v>
                </c:pt>
                <c:pt idx="1">
                  <c:v>0.35786663681129505</c:v>
                </c:pt>
                <c:pt idx="2" formatCode="General">
                  <c:v>0.43242726057195857</c:v>
                </c:pt>
                <c:pt idx="3" formatCode="General">
                  <c:v>0.17668252557609543</c:v>
                </c:pt>
                <c:pt idx="4" formatCode="General">
                  <c:v>0.27235682888727797</c:v>
                </c:pt>
                <c:pt idx="5" formatCode="General">
                  <c:v>6.9877771539992306E-3</c:v>
                </c:pt>
                <c:pt idx="6" formatCode="General">
                  <c:v>1.3233710331249755</c:v>
                </c:pt>
                <c:pt idx="7" formatCode="General">
                  <c:v>0.47787325289280436</c:v>
                </c:pt>
                <c:pt idx="8" formatCode="General">
                  <c:v>0.35808537456167233</c:v>
                </c:pt>
                <c:pt idx="9" formatCode="General">
                  <c:v>0.1381961120824573</c:v>
                </c:pt>
                <c:pt idx="10" formatCode="General">
                  <c:v>0.95518693537275234</c:v>
                </c:pt>
                <c:pt idx="11" formatCode="General">
                  <c:v>8.8329216046937109E-2</c:v>
                </c:pt>
                <c:pt idx="12" formatCode="General">
                  <c:v>0.61561837209100945</c:v>
                </c:pt>
                <c:pt idx="13" formatCode="General">
                  <c:v>0.23668195591218688</c:v>
                </c:pt>
                <c:pt idx="14" formatCode="General">
                  <c:v>0.78596450158508779</c:v>
                </c:pt>
                <c:pt idx="15" formatCode="General">
                  <c:v>0.51414601740529553</c:v>
                </c:pt>
                <c:pt idx="16" formatCode="General">
                  <c:v>-4.8554880461572303E-2</c:v>
                </c:pt>
                <c:pt idx="17" formatCode="General">
                  <c:v>0.61778735118507333</c:v>
                </c:pt>
                <c:pt idx="18" formatCode="General">
                  <c:v>1.2645113413045954</c:v>
                </c:pt>
                <c:pt idx="19" formatCode="General">
                  <c:v>0.51234063442699029</c:v>
                </c:pt>
                <c:pt idx="20" formatCode="General">
                  <c:v>0.52331958312063465</c:v>
                </c:pt>
                <c:pt idx="21" formatCode="General">
                  <c:v>0.54728735873233991</c:v>
                </c:pt>
                <c:pt idx="22" formatCode="General">
                  <c:v>0.6019865486263789</c:v>
                </c:pt>
                <c:pt idx="23" formatCode="General">
                  <c:v>0.27537066495464779</c:v>
                </c:pt>
                <c:pt idx="24" formatCode="General">
                  <c:v>0.72514916935634055</c:v>
                </c:pt>
                <c:pt idx="25" formatCode="General">
                  <c:v>0.72846908406272948</c:v>
                </c:pt>
                <c:pt idx="26" formatCode="General">
                  <c:v>0.55351944086281923</c:v>
                </c:pt>
                <c:pt idx="27" formatCode="General">
                  <c:v>0.79484056387627544</c:v>
                </c:pt>
                <c:pt idx="28" formatCode="General">
                  <c:v>0.63394924824378784</c:v>
                </c:pt>
                <c:pt idx="29" formatCode="General">
                  <c:v>1.4313510325511891</c:v>
                </c:pt>
                <c:pt idx="30" formatCode="General">
                  <c:v>0.67726469718396609</c:v>
                </c:pt>
                <c:pt idx="31" formatCode="General">
                  <c:v>0.60246567310244947</c:v>
                </c:pt>
                <c:pt idx="32" formatCode="General">
                  <c:v>0.3201063440039269</c:v>
                </c:pt>
                <c:pt idx="33" formatCode="General">
                  <c:v>0.62916587529186507</c:v>
                </c:pt>
                <c:pt idx="34" formatCode="General">
                  <c:v>0.39553645834843743</c:v>
                </c:pt>
                <c:pt idx="35" formatCode="General">
                  <c:v>0.51525635135010517</c:v>
                </c:pt>
                <c:pt idx="36" formatCode="General">
                  <c:v>0.92686172529542477</c:v>
                </c:pt>
                <c:pt idx="37" formatCode="General">
                  <c:v>0.66415886560712611</c:v>
                </c:pt>
                <c:pt idx="38" formatCode="General">
                  <c:v>0.5757204292437077</c:v>
                </c:pt>
                <c:pt idx="39" formatCode="General">
                  <c:v>0.20623410244438833</c:v>
                </c:pt>
                <c:pt idx="40" formatCode="General">
                  <c:v>0.23192020810054337</c:v>
                </c:pt>
                <c:pt idx="41" formatCode="General">
                  <c:v>0.45527233933239486</c:v>
                </c:pt>
                <c:pt idx="42" formatCode="General">
                  <c:v>0.33431710446917751</c:v>
                </c:pt>
                <c:pt idx="43" formatCode="General">
                  <c:v>0.7462506729001801</c:v>
                </c:pt>
                <c:pt idx="44" formatCode="General">
                  <c:v>0.74162121691567018</c:v>
                </c:pt>
                <c:pt idx="45" formatCode="General">
                  <c:v>0.91128885401536985</c:v>
                </c:pt>
                <c:pt idx="46" formatCode="General">
                  <c:v>0.75890207131982412</c:v>
                </c:pt>
                <c:pt idx="47" formatCode="General">
                  <c:v>0.68328713481952452</c:v>
                </c:pt>
                <c:pt idx="48" formatCode="General">
                  <c:v>0.37073340549008316</c:v>
                </c:pt>
                <c:pt idx="49" formatCode="General">
                  <c:v>0.65062875306439616</c:v>
                </c:pt>
                <c:pt idx="50" formatCode="General">
                  <c:v>0.66647634996946814</c:v>
                </c:pt>
                <c:pt idx="51" formatCode="General">
                  <c:v>0.73403874948949754</c:v>
                </c:pt>
                <c:pt idx="52" formatCode="General">
                  <c:v>0.41441055547360905</c:v>
                </c:pt>
                <c:pt idx="53" formatCode="General">
                  <c:v>0.76749761271564931</c:v>
                </c:pt>
                <c:pt idx="54" formatCode="General">
                  <c:v>0.43952001661396489</c:v>
                </c:pt>
                <c:pt idx="55" formatCode="General">
                  <c:v>1.9710653565993803</c:v>
                </c:pt>
                <c:pt idx="56" formatCode="General">
                  <c:v>0.31599229721623145</c:v>
                </c:pt>
                <c:pt idx="57" formatCode="General">
                  <c:v>9.8618335817244107E-2</c:v>
                </c:pt>
                <c:pt idx="58" formatCode="General">
                  <c:v>0.74984886784724947</c:v>
                </c:pt>
                <c:pt idx="59" formatCode="General">
                  <c:v>0.89830344821806596</c:v>
                </c:pt>
                <c:pt idx="60" formatCode="General">
                  <c:v>0.63442598563014829</c:v>
                </c:pt>
                <c:pt idx="61" formatCode="General">
                  <c:v>0.55724571792986588</c:v>
                </c:pt>
                <c:pt idx="62" formatCode="General">
                  <c:v>1.4360340190497531</c:v>
                </c:pt>
                <c:pt idx="63" formatCode="General">
                  <c:v>0.67742339761521342</c:v>
                </c:pt>
                <c:pt idx="64" formatCode="General">
                  <c:v>0.36458813647797972</c:v>
                </c:pt>
                <c:pt idx="65" formatCode="General">
                  <c:v>0.32317929688767522</c:v>
                </c:pt>
                <c:pt idx="66" formatCode="General">
                  <c:v>0.78313157068339312</c:v>
                </c:pt>
                <c:pt idx="67" formatCode="General">
                  <c:v>0.59315873641518568</c:v>
                </c:pt>
                <c:pt idx="68" formatCode="General">
                  <c:v>1.3832964742776599</c:v>
                </c:pt>
                <c:pt idx="69" formatCode="General">
                  <c:v>0.23161873078098005</c:v>
                </c:pt>
                <c:pt idx="70" formatCode="General">
                  <c:v>0.76222149573796683</c:v>
                </c:pt>
                <c:pt idx="71" formatCode="General">
                  <c:v>0.17537877933244173</c:v>
                </c:pt>
                <c:pt idx="72" formatCode="General">
                  <c:v>0.59902349377483821</c:v>
                </c:pt>
                <c:pt idx="73" formatCode="General">
                  <c:v>0.2732767278022743</c:v>
                </c:pt>
                <c:pt idx="74" formatCode="General">
                  <c:v>1.1340325576535946</c:v>
                </c:pt>
                <c:pt idx="75" formatCode="General">
                  <c:v>1.0904439475744399</c:v>
                </c:pt>
                <c:pt idx="76" formatCode="General">
                  <c:v>1.2099622934247485</c:v>
                </c:pt>
                <c:pt idx="77" formatCode="General">
                  <c:v>1.1923411489760924</c:v>
                </c:pt>
                <c:pt idx="78" formatCode="General">
                  <c:v>0.87312361989259335</c:v>
                </c:pt>
                <c:pt idx="79" formatCode="General">
                  <c:v>0.56903999253543802</c:v>
                </c:pt>
                <c:pt idx="80" formatCode="General">
                  <c:v>0.5184869821841247</c:v>
                </c:pt>
                <c:pt idx="81" formatCode="General">
                  <c:v>0.44152710538899076</c:v>
                </c:pt>
                <c:pt idx="82" formatCode="General">
                  <c:v>0.92290718849588327</c:v>
                </c:pt>
                <c:pt idx="83" formatCode="General">
                  <c:v>1.0198917417365689</c:v>
                </c:pt>
                <c:pt idx="84" formatCode="General">
                  <c:v>0.68807596867345688</c:v>
                </c:pt>
                <c:pt idx="85" formatCode="General">
                  <c:v>0.38635048958508666</c:v>
                </c:pt>
                <c:pt idx="86" formatCode="General">
                  <c:v>0.71757591167240475</c:v>
                </c:pt>
                <c:pt idx="87" formatCode="General">
                  <c:v>0.14353854748205541</c:v>
                </c:pt>
                <c:pt idx="88" formatCode="General">
                  <c:v>1.1460629167667582</c:v>
                </c:pt>
                <c:pt idx="89" formatCode="General">
                  <c:v>0.25779321324267024</c:v>
                </c:pt>
                <c:pt idx="90" formatCode="General">
                  <c:v>0.57965118224143941</c:v>
                </c:pt>
                <c:pt idx="91" formatCode="General">
                  <c:v>0.55540262394564399</c:v>
                </c:pt>
                <c:pt idx="92" formatCode="General">
                  <c:v>0.22790013695903255</c:v>
                </c:pt>
                <c:pt idx="93" formatCode="General">
                  <c:v>1.2579280563002664</c:v>
                </c:pt>
                <c:pt idx="94" formatCode="General">
                  <c:v>0.56063275625061171</c:v>
                </c:pt>
                <c:pt idx="95" formatCode="General">
                  <c:v>0.56484998990659785</c:v>
                </c:pt>
                <c:pt idx="96" formatCode="General">
                  <c:v>1.7446199804587392E-2</c:v>
                </c:pt>
                <c:pt idx="97" formatCode="General">
                  <c:v>0.30890506057278588</c:v>
                </c:pt>
                <c:pt idx="98" formatCode="General">
                  <c:v>0.28932951623230019</c:v>
                </c:pt>
                <c:pt idx="99" formatCode="General">
                  <c:v>0.60789721508634731</c:v>
                </c:pt>
                <c:pt idx="100" formatCode="General">
                  <c:v>0.40988088735012973</c:v>
                </c:pt>
                <c:pt idx="101" formatCode="General">
                  <c:v>0.43946236910149572</c:v>
                </c:pt>
                <c:pt idx="102" formatCode="General">
                  <c:v>0.54259787305895735</c:v>
                </c:pt>
                <c:pt idx="103" formatCode="General">
                  <c:v>0.47074363478971026</c:v>
                </c:pt>
                <c:pt idx="104" formatCode="General">
                  <c:v>0.59860552882490836</c:v>
                </c:pt>
                <c:pt idx="105" formatCode="General">
                  <c:v>0.39975490073070818</c:v>
                </c:pt>
                <c:pt idx="106" formatCode="General">
                  <c:v>0.77656063652298768</c:v>
                </c:pt>
                <c:pt idx="107" formatCode="General">
                  <c:v>0.99976559679074561</c:v>
                </c:pt>
                <c:pt idx="108" formatCode="General">
                  <c:v>0.77767160920959999</c:v>
                </c:pt>
                <c:pt idx="109" formatCode="General">
                  <c:v>0.30036846488303637</c:v>
                </c:pt>
                <c:pt idx="110" formatCode="General">
                  <c:v>0.33300496305331262</c:v>
                </c:pt>
                <c:pt idx="111" formatCode="General">
                  <c:v>0.47107078027531646</c:v>
                </c:pt>
                <c:pt idx="112" formatCode="General">
                  <c:v>0.19964509397867358</c:v>
                </c:pt>
                <c:pt idx="113" formatCode="General">
                  <c:v>0.74420999828924606</c:v>
                </c:pt>
                <c:pt idx="114" formatCode="General">
                  <c:v>0.59288646370888809</c:v>
                </c:pt>
                <c:pt idx="115" formatCode="General">
                  <c:v>0.65869945518948758</c:v>
                </c:pt>
                <c:pt idx="116" formatCode="General">
                  <c:v>0.28812831195162147</c:v>
                </c:pt>
                <c:pt idx="117" formatCode="General">
                  <c:v>0.37582559444686359</c:v>
                </c:pt>
                <c:pt idx="118" formatCode="General">
                  <c:v>0.64774774793306367</c:v>
                </c:pt>
                <c:pt idx="119" formatCode="General">
                  <c:v>0.33618095836609196</c:v>
                </c:pt>
                <c:pt idx="120" formatCode="General">
                  <c:v>0.36369637762003748</c:v>
                </c:pt>
                <c:pt idx="121" formatCode="General">
                  <c:v>-9.3196708070086842E-3</c:v>
                </c:pt>
                <c:pt idx="122" formatCode="General">
                  <c:v>0.93837437498159471</c:v>
                </c:pt>
                <c:pt idx="123" formatCode="General">
                  <c:v>0.26915545205008495</c:v>
                </c:pt>
                <c:pt idx="124" formatCode="General">
                  <c:v>0.40700350766388116</c:v>
                </c:pt>
                <c:pt idx="125" formatCode="General">
                  <c:v>0.62551393692825052</c:v>
                </c:pt>
                <c:pt idx="126" formatCode="General">
                  <c:v>0.85259444171390497</c:v>
                </c:pt>
                <c:pt idx="127" formatCode="General">
                  <c:v>0.16384273622138701</c:v>
                </c:pt>
                <c:pt idx="128" formatCode="General">
                  <c:v>0.10727931698145809</c:v>
                </c:pt>
                <c:pt idx="129" formatCode="General">
                  <c:v>0.41760326371135004</c:v>
                </c:pt>
                <c:pt idx="130" formatCode="General">
                  <c:v>0.36060126542792026</c:v>
                </c:pt>
                <c:pt idx="131" formatCode="General">
                  <c:v>0.45197262846675179</c:v>
                </c:pt>
                <c:pt idx="132" formatCode="General">
                  <c:v>0.57291592692273996</c:v>
                </c:pt>
                <c:pt idx="133" formatCode="General">
                  <c:v>0.47953424194749639</c:v>
                </c:pt>
                <c:pt idx="134" formatCode="General">
                  <c:v>0.26273070415853961</c:v>
                </c:pt>
                <c:pt idx="135" formatCode="General">
                  <c:v>0.42182550027359011</c:v>
                </c:pt>
                <c:pt idx="136" formatCode="General">
                  <c:v>2.3772091957932604</c:v>
                </c:pt>
                <c:pt idx="137" formatCode="General">
                  <c:v>-0.11727642511724645</c:v>
                </c:pt>
                <c:pt idx="138" formatCode="General">
                  <c:v>0.46003283359954961</c:v>
                </c:pt>
                <c:pt idx="139" formatCode="General">
                  <c:v>0.83128219065599152</c:v>
                </c:pt>
                <c:pt idx="140" formatCode="General">
                  <c:v>0.33933094738254233</c:v>
                </c:pt>
                <c:pt idx="141" formatCode="General">
                  <c:v>0.485198462282312</c:v>
                </c:pt>
                <c:pt idx="142" formatCode="General">
                  <c:v>0.51813885867908049</c:v>
                </c:pt>
                <c:pt idx="143" formatCode="General">
                  <c:v>0.85679106197765398</c:v>
                </c:pt>
                <c:pt idx="144" formatCode="General">
                  <c:v>0.8678881161763885</c:v>
                </c:pt>
                <c:pt idx="145" formatCode="General">
                  <c:v>0.2704915084368964</c:v>
                </c:pt>
                <c:pt idx="146" formatCode="General">
                  <c:v>1.311816862328721</c:v>
                </c:pt>
                <c:pt idx="147" formatCode="General">
                  <c:v>1.8838998819271646E-2</c:v>
                </c:pt>
                <c:pt idx="148" formatCode="General">
                  <c:v>0.78018913957554636</c:v>
                </c:pt>
                <c:pt idx="149" formatCode="General">
                  <c:v>0.47640542801874286</c:v>
                </c:pt>
                <c:pt idx="150" formatCode="General">
                  <c:v>0.66632566496542756</c:v>
                </c:pt>
                <c:pt idx="151" formatCode="General">
                  <c:v>0.49533272453306387</c:v>
                </c:pt>
                <c:pt idx="152" formatCode="General">
                  <c:v>0.28358796290923194</c:v>
                </c:pt>
                <c:pt idx="153" formatCode="General">
                  <c:v>0.54181341326425403</c:v>
                </c:pt>
                <c:pt idx="154" formatCode="General">
                  <c:v>9.0245201400932951E-2</c:v>
                </c:pt>
                <c:pt idx="155" formatCode="General">
                  <c:v>1.8780305837616824</c:v>
                </c:pt>
                <c:pt idx="156" formatCode="General">
                  <c:v>0.39575541637060274</c:v>
                </c:pt>
                <c:pt idx="157" formatCode="General">
                  <c:v>0.71078404268865181</c:v>
                </c:pt>
                <c:pt idx="158" formatCode="General">
                  <c:v>0.50500594253047204</c:v>
                </c:pt>
                <c:pt idx="159" formatCode="General">
                  <c:v>0.40777699979951587</c:v>
                </c:pt>
                <c:pt idx="160" formatCode="General">
                  <c:v>-0.283703308128884</c:v>
                </c:pt>
                <c:pt idx="161" formatCode="General">
                  <c:v>0.43476095951271121</c:v>
                </c:pt>
                <c:pt idx="162" formatCode="General">
                  <c:v>0.35879793462752896</c:v>
                </c:pt>
                <c:pt idx="163" formatCode="General">
                  <c:v>0.13017423655693561</c:v>
                </c:pt>
                <c:pt idx="164" formatCode="General">
                  <c:v>4.6332285158689368E-2</c:v>
                </c:pt>
                <c:pt idx="165" formatCode="General">
                  <c:v>1.2445051935344651</c:v>
                </c:pt>
                <c:pt idx="166" formatCode="General">
                  <c:v>0.76231703007537432</c:v>
                </c:pt>
                <c:pt idx="167" formatCode="General">
                  <c:v>0.19437397775390708</c:v>
                </c:pt>
                <c:pt idx="168" formatCode="General">
                  <c:v>0.9798764966804554</c:v>
                </c:pt>
                <c:pt idx="169" formatCode="General">
                  <c:v>0.15763851689756425</c:v>
                </c:pt>
                <c:pt idx="170" formatCode="General">
                  <c:v>0.71056812125252489</c:v>
                </c:pt>
                <c:pt idx="171" formatCode="General">
                  <c:v>0.23881140946776536</c:v>
                </c:pt>
                <c:pt idx="172" formatCode="General">
                  <c:v>0.38627817639949269</c:v>
                </c:pt>
                <c:pt idx="173" formatCode="General">
                  <c:v>0.43669859644369891</c:v>
                </c:pt>
                <c:pt idx="174" formatCode="General">
                  <c:v>0.55121497315849854</c:v>
                </c:pt>
                <c:pt idx="175" formatCode="General">
                  <c:v>0.64946816097826299</c:v>
                </c:pt>
                <c:pt idx="176" formatCode="General">
                  <c:v>3.8518630054682368E-2</c:v>
                </c:pt>
                <c:pt idx="177" formatCode="General">
                  <c:v>-0.1315484664462272</c:v>
                </c:pt>
                <c:pt idx="178" formatCode="General">
                  <c:v>1.7769796213915776</c:v>
                </c:pt>
                <c:pt idx="179" formatCode="General">
                  <c:v>0.56560922614744846</c:v>
                </c:pt>
                <c:pt idx="180" formatCode="General">
                  <c:v>1.4994795571932729E-2</c:v>
                </c:pt>
                <c:pt idx="181" formatCode="General">
                  <c:v>0.55564974576614468</c:v>
                </c:pt>
                <c:pt idx="182" formatCode="General">
                  <c:v>0.73102235080118649</c:v>
                </c:pt>
                <c:pt idx="183" formatCode="General">
                  <c:v>0.63870993913030194</c:v>
                </c:pt>
                <c:pt idx="184" formatCode="General">
                  <c:v>0.28796447015822912</c:v>
                </c:pt>
                <c:pt idx="185" formatCode="General">
                  <c:v>0.14399183355471346</c:v>
                </c:pt>
                <c:pt idx="186" formatCode="General">
                  <c:v>0.43531097285443954</c:v>
                </c:pt>
                <c:pt idx="187" formatCode="General">
                  <c:v>0.85130305555845176</c:v>
                </c:pt>
                <c:pt idx="188" formatCode="General">
                  <c:v>0.42030627384083064</c:v>
                </c:pt>
                <c:pt idx="189" formatCode="General">
                  <c:v>0.51736002612060572</c:v>
                </c:pt>
                <c:pt idx="190" formatCode="General">
                  <c:v>0.35075457562295187</c:v>
                </c:pt>
                <c:pt idx="191" formatCode="General">
                  <c:v>0.89668469717954702</c:v>
                </c:pt>
                <c:pt idx="192" formatCode="General">
                  <c:v>7.6652663646220809E-2</c:v>
                </c:pt>
                <c:pt idx="193" formatCode="General">
                  <c:v>0.73456892852678823</c:v>
                </c:pt>
                <c:pt idx="194" formatCode="General">
                  <c:v>0.38249757131553874</c:v>
                </c:pt>
                <c:pt idx="195" formatCode="General">
                  <c:v>-7.6630871357777686E-2</c:v>
                </c:pt>
                <c:pt idx="196" formatCode="General">
                  <c:v>0.86339628255204004</c:v>
                </c:pt>
                <c:pt idx="197" formatCode="General">
                  <c:v>0.44230006607119243</c:v>
                </c:pt>
                <c:pt idx="198" formatCode="General">
                  <c:v>0.19771209077438556</c:v>
                </c:pt>
                <c:pt idx="199" formatCode="General">
                  <c:v>0.75275225165698278</c:v>
                </c:pt>
                <c:pt idx="200" formatCode="General">
                  <c:v>0.33927343117560471</c:v>
                </c:pt>
                <c:pt idx="201" formatCode="General">
                  <c:v>0.3296287329356733</c:v>
                </c:pt>
                <c:pt idx="202" formatCode="General">
                  <c:v>0.65528548356575578</c:v>
                </c:pt>
                <c:pt idx="203" formatCode="General">
                  <c:v>0.95379164436860719</c:v>
                </c:pt>
                <c:pt idx="204" formatCode="General">
                  <c:v>0.37796121510372394</c:v>
                </c:pt>
                <c:pt idx="205" formatCode="General">
                  <c:v>-4.736533301020307E-2</c:v>
                </c:pt>
                <c:pt idx="206" formatCode="General">
                  <c:v>0.67806518023528173</c:v>
                </c:pt>
                <c:pt idx="207" formatCode="General">
                  <c:v>0.49436071202453835</c:v>
                </c:pt>
                <c:pt idx="208" formatCode="General">
                  <c:v>0.92108977155099736</c:v>
                </c:pt>
                <c:pt idx="209" formatCode="General">
                  <c:v>0.94124513174627134</c:v>
                </c:pt>
                <c:pt idx="210" formatCode="General">
                  <c:v>0.44746319519384414</c:v>
                </c:pt>
                <c:pt idx="211" formatCode="General">
                  <c:v>0.5969284694944802</c:v>
                </c:pt>
                <c:pt idx="212" formatCode="General">
                  <c:v>0.20802973983580331</c:v>
                </c:pt>
                <c:pt idx="213" formatCode="General">
                  <c:v>0.68789545212981418</c:v>
                </c:pt>
                <c:pt idx="214" formatCode="General">
                  <c:v>0.69500782631209423</c:v>
                </c:pt>
                <c:pt idx="215" formatCode="General">
                  <c:v>0.23592166505205436</c:v>
                </c:pt>
                <c:pt idx="216" formatCode="General">
                  <c:v>0.43178756845022936</c:v>
                </c:pt>
                <c:pt idx="217" formatCode="General">
                  <c:v>5.8482793586936088E-2</c:v>
                </c:pt>
                <c:pt idx="218" formatCode="General">
                  <c:v>0.56640057867293048</c:v>
                </c:pt>
                <c:pt idx="219" formatCode="General">
                  <c:v>0.23818700090482459</c:v>
                </c:pt>
                <c:pt idx="220" formatCode="General">
                  <c:v>0.34739860458928007</c:v>
                </c:pt>
                <c:pt idx="221" formatCode="General">
                  <c:v>0.48979705281762653</c:v>
                </c:pt>
                <c:pt idx="222" formatCode="General">
                  <c:v>1.0086594401168794</c:v>
                </c:pt>
                <c:pt idx="223" formatCode="General">
                  <c:v>0.23704540002969199</c:v>
                </c:pt>
                <c:pt idx="224" formatCode="General">
                  <c:v>0.76068491501744806</c:v>
                </c:pt>
                <c:pt idx="225" formatCode="General">
                  <c:v>-5.6515283024162644E-2</c:v>
                </c:pt>
                <c:pt idx="226" formatCode="General">
                  <c:v>0.31202617022716739</c:v>
                </c:pt>
                <c:pt idx="227" formatCode="General">
                  <c:v>1.1087904752531312</c:v>
                </c:pt>
                <c:pt idx="228" formatCode="General">
                  <c:v>0.24472677206739535</c:v>
                </c:pt>
                <c:pt idx="229" formatCode="General">
                  <c:v>0.20372564351797795</c:v>
                </c:pt>
                <c:pt idx="230" formatCode="General">
                  <c:v>0.33070234992139058</c:v>
                </c:pt>
                <c:pt idx="231" formatCode="General">
                  <c:v>0.35818371749107492</c:v>
                </c:pt>
                <c:pt idx="232" formatCode="General">
                  <c:v>0.81166974670861736</c:v>
                </c:pt>
                <c:pt idx="233" formatCode="General">
                  <c:v>0.67561185205352225</c:v>
                </c:pt>
                <c:pt idx="234" formatCode="General">
                  <c:v>0.91505832876813997</c:v>
                </c:pt>
                <c:pt idx="235" formatCode="General">
                  <c:v>0.48329191213126832</c:v>
                </c:pt>
                <c:pt idx="236" formatCode="General">
                  <c:v>0.26433498591191473</c:v>
                </c:pt>
                <c:pt idx="237" formatCode="General">
                  <c:v>9.7327678090141978E-2</c:v>
                </c:pt>
                <c:pt idx="238" formatCode="General">
                  <c:v>0.63587565193751328</c:v>
                </c:pt>
                <c:pt idx="239" formatCode="General">
                  <c:v>0.35092485941352736</c:v>
                </c:pt>
                <c:pt idx="240" formatCode="General">
                  <c:v>0.88819224501618332</c:v>
                </c:pt>
                <c:pt idx="241" formatCode="General">
                  <c:v>0.86230145198769237</c:v>
                </c:pt>
                <c:pt idx="242" formatCode="General">
                  <c:v>8.7853888883649423E-2</c:v>
                </c:pt>
                <c:pt idx="243" formatCode="General">
                  <c:v>0.72384088509616173</c:v>
                </c:pt>
                <c:pt idx="244" formatCode="General">
                  <c:v>0.48421555815801931</c:v>
                </c:pt>
                <c:pt idx="245" formatCode="General">
                  <c:v>1.0382524661421635</c:v>
                </c:pt>
                <c:pt idx="246" formatCode="General">
                  <c:v>0.22815063005186287</c:v>
                </c:pt>
                <c:pt idx="247" formatCode="General">
                  <c:v>0.77824080720949018</c:v>
                </c:pt>
                <c:pt idx="248" formatCode="General">
                  <c:v>0.29571497635429966</c:v>
                </c:pt>
                <c:pt idx="249" formatCode="General">
                  <c:v>0.20841050460372612</c:v>
                </c:pt>
                <c:pt idx="250" formatCode="General">
                  <c:v>0.36757969161834136</c:v>
                </c:pt>
                <c:pt idx="251" formatCode="General">
                  <c:v>0.63184296516782223</c:v>
                </c:pt>
                <c:pt idx="252" formatCode="General">
                  <c:v>0.5915185307435179</c:v>
                </c:pt>
                <c:pt idx="253" formatCode="General">
                  <c:v>3.7863518388812079E-2</c:v>
                </c:pt>
                <c:pt idx="254" formatCode="General">
                  <c:v>0.23910778628821738</c:v>
                </c:pt>
                <c:pt idx="255" formatCode="General">
                  <c:v>0.49907101891681771</c:v>
                </c:pt>
                <c:pt idx="256" formatCode="General">
                  <c:v>0.38673147856511636</c:v>
                </c:pt>
                <c:pt idx="257" formatCode="General">
                  <c:v>0.24141058426116757</c:v>
                </c:pt>
                <c:pt idx="258" formatCode="General">
                  <c:v>0.4231369222951975</c:v>
                </c:pt>
                <c:pt idx="259" formatCode="General">
                  <c:v>0.24928042543273543</c:v>
                </c:pt>
                <c:pt idx="260" formatCode="General">
                  <c:v>0.64857167810543603</c:v>
                </c:pt>
                <c:pt idx="261" formatCode="General">
                  <c:v>0.50911619329720592</c:v>
                </c:pt>
                <c:pt idx="262" formatCode="General">
                  <c:v>0.62635425185261928</c:v>
                </c:pt>
                <c:pt idx="263" formatCode="General">
                  <c:v>0.33841082648480914</c:v>
                </c:pt>
                <c:pt idx="264" formatCode="General">
                  <c:v>1.0945328043192739</c:v>
                </c:pt>
                <c:pt idx="265" formatCode="General">
                  <c:v>0.30951737845005667</c:v>
                </c:pt>
                <c:pt idx="266" formatCode="General">
                  <c:v>0.89351675891816484</c:v>
                </c:pt>
                <c:pt idx="267" formatCode="General">
                  <c:v>0.16664935457553143</c:v>
                </c:pt>
                <c:pt idx="268" formatCode="General">
                  <c:v>1.0049179506930948</c:v>
                </c:pt>
                <c:pt idx="269" formatCode="General">
                  <c:v>0.27450657855499561</c:v>
                </c:pt>
                <c:pt idx="270" formatCode="General">
                  <c:v>0.59894014880685698</c:v>
                </c:pt>
                <c:pt idx="271" formatCode="General">
                  <c:v>0.43538964190796603</c:v>
                </c:pt>
                <c:pt idx="272" formatCode="General">
                  <c:v>0.24527053454439041</c:v>
                </c:pt>
                <c:pt idx="273" formatCode="General">
                  <c:v>0.59990743539575864</c:v>
                </c:pt>
                <c:pt idx="274" formatCode="General">
                  <c:v>0.66536299979345914</c:v>
                </c:pt>
                <c:pt idx="275" formatCode="General">
                  <c:v>-4.1968333348455955E-2</c:v>
                </c:pt>
                <c:pt idx="276" formatCode="General">
                  <c:v>0.9367686866955085</c:v>
                </c:pt>
                <c:pt idx="277" formatCode="General">
                  <c:v>0.38242899471467662</c:v>
                </c:pt>
                <c:pt idx="278" formatCode="General">
                  <c:v>0.75427684906914183</c:v>
                </c:pt>
                <c:pt idx="279" formatCode="General">
                  <c:v>0.26495885725478252</c:v>
                </c:pt>
                <c:pt idx="280" formatCode="General">
                  <c:v>0.923813972705256</c:v>
                </c:pt>
                <c:pt idx="281" formatCode="General">
                  <c:v>3.6442577633241324E-2</c:v>
                </c:pt>
                <c:pt idx="282" formatCode="General">
                  <c:v>0.40254562445200492</c:v>
                </c:pt>
                <c:pt idx="283" formatCode="General">
                  <c:v>0.39516101409095228</c:v>
                </c:pt>
                <c:pt idx="284" formatCode="General">
                  <c:v>1.2007805871227413</c:v>
                </c:pt>
                <c:pt idx="285" formatCode="General">
                  <c:v>0.23220772314383753</c:v>
                </c:pt>
                <c:pt idx="286" formatCode="General">
                  <c:v>1.0490289105080581</c:v>
                </c:pt>
                <c:pt idx="287" formatCode="General">
                  <c:v>0.49402462234236366</c:v>
                </c:pt>
                <c:pt idx="288" formatCode="General">
                  <c:v>0.74556609434347787</c:v>
                </c:pt>
                <c:pt idx="289" formatCode="General">
                  <c:v>0.55754206117907945</c:v>
                </c:pt>
                <c:pt idx="290" formatCode="General">
                  <c:v>0.45605022872033607</c:v>
                </c:pt>
                <c:pt idx="291" formatCode="General">
                  <c:v>0.51841201915625457</c:v>
                </c:pt>
                <c:pt idx="292" formatCode="General">
                  <c:v>0.47587158418866604</c:v>
                </c:pt>
                <c:pt idx="293" formatCode="General">
                  <c:v>0.58447780756703305</c:v>
                </c:pt>
                <c:pt idx="294" formatCode="General">
                  <c:v>0.51514483607011741</c:v>
                </c:pt>
                <c:pt idx="295" formatCode="General">
                  <c:v>0.28037120263422732</c:v>
                </c:pt>
                <c:pt idx="296" formatCode="General">
                  <c:v>0.70021240136734408</c:v>
                </c:pt>
                <c:pt idx="297" formatCode="General">
                  <c:v>0.54563941620295409</c:v>
                </c:pt>
                <c:pt idx="298" formatCode="General">
                  <c:v>0.25158942432979536</c:v>
                </c:pt>
                <c:pt idx="299" formatCode="General">
                  <c:v>9.3131584800800749E-2</c:v>
                </c:pt>
                <c:pt idx="300" formatCode="General">
                  <c:v>0.49348801555569466</c:v>
                </c:pt>
                <c:pt idx="301" formatCode="General">
                  <c:v>0.17278176716574944</c:v>
                </c:pt>
                <c:pt idx="302" formatCode="General">
                  <c:v>0.7749433767873215</c:v>
                </c:pt>
                <c:pt idx="303" formatCode="General">
                  <c:v>0.48497118761560076</c:v>
                </c:pt>
                <c:pt idx="304" formatCode="General">
                  <c:v>0.89277929124991318</c:v>
                </c:pt>
                <c:pt idx="305" formatCode="General">
                  <c:v>1.0578568027935353</c:v>
                </c:pt>
                <c:pt idx="306" formatCode="General">
                  <c:v>0.19278500598078141</c:v>
                </c:pt>
                <c:pt idx="307" formatCode="General">
                  <c:v>0.37653101284385238</c:v>
                </c:pt>
                <c:pt idx="308" formatCode="General">
                  <c:v>0.3411528900024996</c:v>
                </c:pt>
                <c:pt idx="309" formatCode="General">
                  <c:v>0.39217331343433215</c:v>
                </c:pt>
                <c:pt idx="310" formatCode="General">
                  <c:v>0.98577265950217696</c:v>
                </c:pt>
                <c:pt idx="311" formatCode="General">
                  <c:v>0.80337519616365449</c:v>
                </c:pt>
                <c:pt idx="312" formatCode="General">
                  <c:v>0.51825884740516082</c:v>
                </c:pt>
                <c:pt idx="313" formatCode="General">
                  <c:v>0.61331074092489568</c:v>
                </c:pt>
                <c:pt idx="314" formatCode="General">
                  <c:v>0.3933281209707653</c:v>
                </c:pt>
                <c:pt idx="315" formatCode="General">
                  <c:v>1.1416089341315183</c:v>
                </c:pt>
                <c:pt idx="316" formatCode="General">
                  <c:v>0.38529237351127987</c:v>
                </c:pt>
                <c:pt idx="317" formatCode="General">
                  <c:v>0.86369153553340694</c:v>
                </c:pt>
                <c:pt idx="318" formatCode="General">
                  <c:v>0.96681231172854654</c:v>
                </c:pt>
                <c:pt idx="319" formatCode="General">
                  <c:v>-0.44167280481849325</c:v>
                </c:pt>
                <c:pt idx="320" formatCode="General">
                  <c:v>0.61410859464370926</c:v>
                </c:pt>
                <c:pt idx="321" formatCode="General">
                  <c:v>0.33794247702298141</c:v>
                </c:pt>
                <c:pt idx="322" formatCode="General">
                  <c:v>0.2533059075709434</c:v>
                </c:pt>
                <c:pt idx="323" formatCode="General">
                  <c:v>0.36643706797218267</c:v>
                </c:pt>
                <c:pt idx="324" formatCode="General">
                  <c:v>0.57029212081781566</c:v>
                </c:pt>
                <c:pt idx="325" formatCode="General">
                  <c:v>0.99791183024849794</c:v>
                </c:pt>
                <c:pt idx="326" formatCode="General">
                  <c:v>0.59830918105134756</c:v>
                </c:pt>
                <c:pt idx="327" formatCode="General">
                  <c:v>0.62769419450223585</c:v>
                </c:pt>
                <c:pt idx="328" formatCode="General">
                  <c:v>0.72277021646622619</c:v>
                </c:pt>
                <c:pt idx="329" formatCode="General">
                  <c:v>0.74491371642622428</c:v>
                </c:pt>
                <c:pt idx="330" formatCode="General">
                  <c:v>0.58491229758093999</c:v>
                </c:pt>
                <c:pt idx="331" formatCode="General">
                  <c:v>0.85415398126184849</c:v>
                </c:pt>
                <c:pt idx="332" formatCode="General">
                  <c:v>0.17236532696977758</c:v>
                </c:pt>
                <c:pt idx="333" formatCode="General">
                  <c:v>1.4407397038980525</c:v>
                </c:pt>
                <c:pt idx="334" formatCode="General">
                  <c:v>0.4816707702567451</c:v>
                </c:pt>
                <c:pt idx="335" formatCode="General">
                  <c:v>0.73740739843691849</c:v>
                </c:pt>
                <c:pt idx="336" formatCode="General">
                  <c:v>0.29194755699280084</c:v>
                </c:pt>
                <c:pt idx="337" formatCode="General">
                  <c:v>0.85064860494388483</c:v>
                </c:pt>
                <c:pt idx="338" formatCode="General">
                  <c:v>0.17937747357244116</c:v>
                </c:pt>
                <c:pt idx="339" formatCode="General">
                  <c:v>0.66989198310299725</c:v>
                </c:pt>
                <c:pt idx="340" formatCode="General">
                  <c:v>0.51493445465681353</c:v>
                </c:pt>
                <c:pt idx="341" formatCode="General">
                  <c:v>0.63670879076133879</c:v>
                </c:pt>
                <c:pt idx="342" formatCode="General">
                  <c:v>0.33449791185809397</c:v>
                </c:pt>
                <c:pt idx="343" formatCode="General">
                  <c:v>0.46855418613690869</c:v>
                </c:pt>
                <c:pt idx="344" formatCode="General">
                  <c:v>0.52024359037437529</c:v>
                </c:pt>
                <c:pt idx="345" formatCode="General">
                  <c:v>0.39971167716645795</c:v>
                </c:pt>
                <c:pt idx="346" formatCode="General">
                  <c:v>0.8291217236984586</c:v>
                </c:pt>
                <c:pt idx="347" formatCode="General">
                  <c:v>0.29389297643228551</c:v>
                </c:pt>
                <c:pt idx="348" formatCode="General">
                  <c:v>0.61705113861817806</c:v>
                </c:pt>
                <c:pt idx="349" formatCode="General">
                  <c:v>0.40534873463822019</c:v>
                </c:pt>
                <c:pt idx="350" formatCode="General">
                  <c:v>0.49577298252651114</c:v>
                </c:pt>
                <c:pt idx="351" formatCode="General">
                  <c:v>-2.1928770902200467E-2</c:v>
                </c:pt>
                <c:pt idx="352" formatCode="General">
                  <c:v>0.12870731276272918</c:v>
                </c:pt>
                <c:pt idx="353" formatCode="General">
                  <c:v>0.50540702100704049</c:v>
                </c:pt>
                <c:pt idx="354" formatCode="General">
                  <c:v>0.489881623884452</c:v>
                </c:pt>
                <c:pt idx="355" formatCode="General">
                  <c:v>0.35486828987771069</c:v>
                </c:pt>
                <c:pt idx="356" formatCode="General">
                  <c:v>1.1425653188997567</c:v>
                </c:pt>
                <c:pt idx="357" formatCode="General">
                  <c:v>0.87374742640604741</c:v>
                </c:pt>
                <c:pt idx="358" formatCode="General">
                  <c:v>0.79564126297973492</c:v>
                </c:pt>
                <c:pt idx="359" formatCode="General">
                  <c:v>0.43576372755094117</c:v>
                </c:pt>
                <c:pt idx="360" formatCode="General">
                  <c:v>0.71180039816094598</c:v>
                </c:pt>
                <c:pt idx="361" formatCode="General">
                  <c:v>0.37995850857868807</c:v>
                </c:pt>
                <c:pt idx="362" formatCode="General">
                  <c:v>0.28592972830306418</c:v>
                </c:pt>
                <c:pt idx="363" formatCode="General">
                  <c:v>1.0794566000845855</c:v>
                </c:pt>
                <c:pt idx="364" formatCode="General">
                  <c:v>0.33784764752761987</c:v>
                </c:pt>
                <c:pt idx="365" formatCode="General">
                  <c:v>-5.3139761171481226E-3</c:v>
                </c:pt>
                <c:pt idx="366" formatCode="General">
                  <c:v>0.36871610113195585</c:v>
                </c:pt>
                <c:pt idx="367" formatCode="General">
                  <c:v>0.37670049089013513</c:v>
                </c:pt>
                <c:pt idx="368" formatCode="General">
                  <c:v>0.40519147369197628</c:v>
                </c:pt>
                <c:pt idx="369" formatCode="General">
                  <c:v>0.8246194708244946</c:v>
                </c:pt>
                <c:pt idx="370" formatCode="General">
                  <c:v>0.29621455980919242</c:v>
                </c:pt>
                <c:pt idx="371" formatCode="General">
                  <c:v>0.86131969606024927</c:v>
                </c:pt>
                <c:pt idx="372" formatCode="General">
                  <c:v>0.6811461450261902</c:v>
                </c:pt>
                <c:pt idx="373" formatCode="General">
                  <c:v>0.49316766377319343</c:v>
                </c:pt>
                <c:pt idx="374" formatCode="General">
                  <c:v>0.49310032773802293</c:v>
                </c:pt>
                <c:pt idx="375" formatCode="General">
                  <c:v>1.0183664078361043</c:v>
                </c:pt>
                <c:pt idx="376" formatCode="General">
                  <c:v>0.13215118347763333</c:v>
                </c:pt>
                <c:pt idx="377" formatCode="General">
                  <c:v>0.23456712416959902</c:v>
                </c:pt>
                <c:pt idx="378" formatCode="General">
                  <c:v>0.52634072153832889</c:v>
                </c:pt>
                <c:pt idx="379" formatCode="General">
                  <c:v>-0.22325405957227573</c:v>
                </c:pt>
                <c:pt idx="380" formatCode="General">
                  <c:v>0.61213612714522037</c:v>
                </c:pt>
                <c:pt idx="381" formatCode="General">
                  <c:v>0.63564341122784573</c:v>
                </c:pt>
                <c:pt idx="382" formatCode="General">
                  <c:v>0.494686928400774</c:v>
                </c:pt>
                <c:pt idx="383" formatCode="General">
                  <c:v>0.7694615793671723</c:v>
                </c:pt>
                <c:pt idx="384" formatCode="General">
                  <c:v>0.66059646855390231</c:v>
                </c:pt>
                <c:pt idx="385" formatCode="General">
                  <c:v>0.49046218773752892</c:v>
                </c:pt>
                <c:pt idx="386" formatCode="General">
                  <c:v>0.23012179389599385</c:v>
                </c:pt>
                <c:pt idx="387" formatCode="General">
                  <c:v>0.73024821283416719</c:v>
                </c:pt>
                <c:pt idx="388" formatCode="General">
                  <c:v>0.3329633258149165</c:v>
                </c:pt>
                <c:pt idx="389" formatCode="General">
                  <c:v>0.25327641880530072</c:v>
                </c:pt>
                <c:pt idx="390" formatCode="General">
                  <c:v>0.1452475839217906</c:v>
                </c:pt>
                <c:pt idx="391" formatCode="General">
                  <c:v>0.24481145205817179</c:v>
                </c:pt>
                <c:pt idx="392" formatCode="General">
                  <c:v>0.28510029153510907</c:v>
                </c:pt>
                <c:pt idx="393" formatCode="General">
                  <c:v>0.85922543785335748</c:v>
                </c:pt>
                <c:pt idx="394" formatCode="General">
                  <c:v>0.73000299237161248</c:v>
                </c:pt>
                <c:pt idx="395" formatCode="General">
                  <c:v>0.97152411280011863</c:v>
                </c:pt>
                <c:pt idx="396" formatCode="General">
                  <c:v>0.83003231221721541</c:v>
                </c:pt>
                <c:pt idx="397" formatCode="General">
                  <c:v>1.1899792697654501</c:v>
                </c:pt>
                <c:pt idx="398" formatCode="General">
                  <c:v>0.18167529319646736</c:v>
                </c:pt>
                <c:pt idx="399" formatCode="General">
                  <c:v>0.42889114018480134</c:v>
                </c:pt>
                <c:pt idx="400" formatCode="General">
                  <c:v>1.1918580665393124</c:v>
                </c:pt>
                <c:pt idx="401" formatCode="General">
                  <c:v>0.22031751932013166</c:v>
                </c:pt>
                <c:pt idx="402" formatCode="General">
                  <c:v>0.54502979833456233</c:v>
                </c:pt>
                <c:pt idx="403" formatCode="General">
                  <c:v>0.54280108602595867</c:v>
                </c:pt>
                <c:pt idx="404" formatCode="General">
                  <c:v>-0.21429381983402584</c:v>
                </c:pt>
                <c:pt idx="405" formatCode="General">
                  <c:v>0.47775114244845573</c:v>
                </c:pt>
                <c:pt idx="406" formatCode="General">
                  <c:v>0.44022290446739087</c:v>
                </c:pt>
                <c:pt idx="407" formatCode="General">
                  <c:v>0.4827480201965948</c:v>
                </c:pt>
                <c:pt idx="408" formatCode="General">
                  <c:v>0.23026775304751834</c:v>
                </c:pt>
                <c:pt idx="409" formatCode="General">
                  <c:v>0.67518347535601597</c:v>
                </c:pt>
                <c:pt idx="410" formatCode="General">
                  <c:v>0.27383829822680239</c:v>
                </c:pt>
                <c:pt idx="411" formatCode="General">
                  <c:v>0.72096549071337845</c:v>
                </c:pt>
                <c:pt idx="412" formatCode="General">
                  <c:v>1.0182237630742565</c:v>
                </c:pt>
                <c:pt idx="413" formatCode="General">
                  <c:v>0.43229580425474423</c:v>
                </c:pt>
                <c:pt idx="414" formatCode="General">
                  <c:v>0.96896561934868863</c:v>
                </c:pt>
                <c:pt idx="415" formatCode="General">
                  <c:v>0.48806444711678965</c:v>
                </c:pt>
                <c:pt idx="416" formatCode="General">
                  <c:v>0.69968867659060474</c:v>
                </c:pt>
                <c:pt idx="417" formatCode="General">
                  <c:v>0.35733671454729787</c:v>
                </c:pt>
                <c:pt idx="418" formatCode="General">
                  <c:v>8.351101948441908E-2</c:v>
                </c:pt>
                <c:pt idx="419" formatCode="General">
                  <c:v>0.39781952914566521</c:v>
                </c:pt>
                <c:pt idx="420" formatCode="General">
                  <c:v>0.92617179528626969</c:v>
                </c:pt>
                <c:pt idx="421" formatCode="General">
                  <c:v>0.63440082634528516</c:v>
                </c:pt>
                <c:pt idx="422" formatCode="General">
                  <c:v>0.99500803902180446</c:v>
                </c:pt>
                <c:pt idx="423" formatCode="General">
                  <c:v>0.2821562242011495</c:v>
                </c:pt>
                <c:pt idx="424" formatCode="General">
                  <c:v>0.62724481756199868</c:v>
                </c:pt>
                <c:pt idx="425" formatCode="General">
                  <c:v>7.5167152576095075E-2</c:v>
                </c:pt>
                <c:pt idx="426" formatCode="General">
                  <c:v>0.91383531096548298</c:v>
                </c:pt>
                <c:pt idx="427" formatCode="General">
                  <c:v>9.0444118804391849E-2</c:v>
                </c:pt>
                <c:pt idx="428" formatCode="General">
                  <c:v>0.55484068089115679</c:v>
                </c:pt>
                <c:pt idx="429" formatCode="General">
                  <c:v>1.2763504465121722</c:v>
                </c:pt>
                <c:pt idx="430" formatCode="General">
                  <c:v>0.56317767676117447</c:v>
                </c:pt>
                <c:pt idx="431" formatCode="General">
                  <c:v>0.71996709318046281</c:v>
                </c:pt>
                <c:pt idx="432" formatCode="General">
                  <c:v>1.0053039570865119</c:v>
                </c:pt>
                <c:pt idx="433" formatCode="General">
                  <c:v>0.44861308900672037</c:v>
                </c:pt>
                <c:pt idx="434" formatCode="General">
                  <c:v>0.43916559773705877</c:v>
                </c:pt>
                <c:pt idx="435" formatCode="General">
                  <c:v>0.7380856122249404</c:v>
                </c:pt>
                <c:pt idx="436" formatCode="General">
                  <c:v>0.34779560396894027</c:v>
                </c:pt>
                <c:pt idx="437" formatCode="General">
                  <c:v>0.67907667184995568</c:v>
                </c:pt>
                <c:pt idx="438" formatCode="General">
                  <c:v>0.52439023460897549</c:v>
                </c:pt>
                <c:pt idx="439" formatCode="General">
                  <c:v>0.54957227356115612</c:v>
                </c:pt>
                <c:pt idx="440" formatCode="General">
                  <c:v>0.56791974424913971</c:v>
                </c:pt>
                <c:pt idx="441" formatCode="General">
                  <c:v>0.51348337155695334</c:v>
                </c:pt>
                <c:pt idx="442" formatCode="General">
                  <c:v>0.35298193631831098</c:v>
                </c:pt>
                <c:pt idx="443" formatCode="General">
                  <c:v>0.4011441918223787</c:v>
                </c:pt>
                <c:pt idx="444" formatCode="General">
                  <c:v>0.93301479081217131</c:v>
                </c:pt>
                <c:pt idx="445" formatCode="General">
                  <c:v>0.37302986121206017</c:v>
                </c:pt>
                <c:pt idx="446" formatCode="General">
                  <c:v>0.50248758993871556</c:v>
                </c:pt>
                <c:pt idx="447" formatCode="General">
                  <c:v>0.65716701550427425</c:v>
                </c:pt>
                <c:pt idx="448" formatCode="General">
                  <c:v>0.70260984833837392</c:v>
                </c:pt>
                <c:pt idx="449" formatCode="General">
                  <c:v>0.42851238105859979</c:v>
                </c:pt>
                <c:pt idx="450" formatCode="General">
                  <c:v>0.40563252698893826</c:v>
                </c:pt>
                <c:pt idx="451" formatCode="General">
                  <c:v>0.34236985509548701</c:v>
                </c:pt>
                <c:pt idx="452" formatCode="General">
                  <c:v>1.4004240855925172</c:v>
                </c:pt>
                <c:pt idx="453" formatCode="General">
                  <c:v>0.63641339673523345</c:v>
                </c:pt>
                <c:pt idx="454" formatCode="General">
                  <c:v>0.54712447482479942</c:v>
                </c:pt>
                <c:pt idx="455" formatCode="General">
                  <c:v>1.6549686430183508E-2</c:v>
                </c:pt>
                <c:pt idx="456" formatCode="General">
                  <c:v>0.21730246246830576</c:v>
                </c:pt>
                <c:pt idx="457" formatCode="General">
                  <c:v>0.44253929350204801</c:v>
                </c:pt>
                <c:pt idx="458" formatCode="General">
                  <c:v>0.39431175518612593</c:v>
                </c:pt>
                <c:pt idx="459" formatCode="General">
                  <c:v>1.2100136753429496</c:v>
                </c:pt>
                <c:pt idx="460" formatCode="General">
                  <c:v>0.28785284237970388</c:v>
                </c:pt>
                <c:pt idx="461" formatCode="General">
                  <c:v>0.33801496710693457</c:v>
                </c:pt>
                <c:pt idx="462" formatCode="General">
                  <c:v>0.72353555060346719</c:v>
                </c:pt>
                <c:pt idx="463" formatCode="General">
                  <c:v>0.78306726819700134</c:v>
                </c:pt>
                <c:pt idx="464" formatCode="General">
                  <c:v>0.34425958135770163</c:v>
                </c:pt>
                <c:pt idx="465" formatCode="General">
                  <c:v>0.36795926659215805</c:v>
                </c:pt>
                <c:pt idx="466" formatCode="General">
                  <c:v>0.22593002256129535</c:v>
                </c:pt>
                <c:pt idx="467" formatCode="General">
                  <c:v>0.35831999494664213</c:v>
                </c:pt>
                <c:pt idx="468" formatCode="General">
                  <c:v>0.47836240362704452</c:v>
                </c:pt>
                <c:pt idx="469" formatCode="General">
                  <c:v>0.7073912008590848</c:v>
                </c:pt>
                <c:pt idx="470" formatCode="General">
                  <c:v>1.4112029195782569</c:v>
                </c:pt>
                <c:pt idx="471" formatCode="General">
                  <c:v>1.1067591060266526</c:v>
                </c:pt>
                <c:pt idx="472" formatCode="General">
                  <c:v>0.5588777401297873</c:v>
                </c:pt>
                <c:pt idx="473" formatCode="General">
                  <c:v>0.26653052125539589</c:v>
                </c:pt>
                <c:pt idx="474" formatCode="General">
                  <c:v>0.58132534610720654</c:v>
                </c:pt>
                <c:pt idx="475" formatCode="General">
                  <c:v>0.46986783875815896</c:v>
                </c:pt>
                <c:pt idx="476" formatCode="General">
                  <c:v>0.80539230447866539</c:v>
                </c:pt>
                <c:pt idx="477" formatCode="General">
                  <c:v>0.33236698856534819</c:v>
                </c:pt>
                <c:pt idx="478" formatCode="General">
                  <c:v>0.70764922619831705</c:v>
                </c:pt>
                <c:pt idx="479" formatCode="General">
                  <c:v>0.55109987363441892</c:v>
                </c:pt>
                <c:pt idx="480" formatCode="General">
                  <c:v>0.18105469476935321</c:v>
                </c:pt>
                <c:pt idx="481" formatCode="General">
                  <c:v>1.3422237520121052</c:v>
                </c:pt>
                <c:pt idx="482" formatCode="General">
                  <c:v>0.38960300114527358</c:v>
                </c:pt>
                <c:pt idx="483" formatCode="General">
                  <c:v>0.52964423129987159</c:v>
                </c:pt>
                <c:pt idx="484" formatCode="General">
                  <c:v>0.11687642912071516</c:v>
                </c:pt>
                <c:pt idx="485" formatCode="General">
                  <c:v>0.84839955900333508</c:v>
                </c:pt>
                <c:pt idx="486" formatCode="General">
                  <c:v>0.28019178540045586</c:v>
                </c:pt>
                <c:pt idx="487" formatCode="General">
                  <c:v>0.92169131203476506</c:v>
                </c:pt>
                <c:pt idx="488" formatCode="General">
                  <c:v>0.31501766563303391</c:v>
                </c:pt>
                <c:pt idx="489" formatCode="General">
                  <c:v>0.57968080571811642</c:v>
                </c:pt>
                <c:pt idx="490" formatCode="General">
                  <c:v>0.42970382715566935</c:v>
                </c:pt>
                <c:pt idx="491" formatCode="General">
                  <c:v>0.58146446051017242</c:v>
                </c:pt>
                <c:pt idx="492" formatCode="General">
                  <c:v>-3.755148985182688E-2</c:v>
                </c:pt>
                <c:pt idx="493" formatCode="General">
                  <c:v>0.53692153243742191</c:v>
                </c:pt>
                <c:pt idx="494" formatCode="General">
                  <c:v>0.9300574464627609</c:v>
                </c:pt>
                <c:pt idx="495" formatCode="General">
                  <c:v>0.42258514021914917</c:v>
                </c:pt>
                <c:pt idx="496" formatCode="General">
                  <c:v>0.94320567173923486</c:v>
                </c:pt>
                <c:pt idx="497" formatCode="General">
                  <c:v>2.1251139214228054E-2</c:v>
                </c:pt>
                <c:pt idx="498" formatCode="General">
                  <c:v>0.50219836748189217</c:v>
                </c:pt>
                <c:pt idx="499" formatCode="General">
                  <c:v>0.5237150462814788</c:v>
                </c:pt>
                <c:pt idx="500" formatCode="General">
                  <c:v>0.8846389068609195</c:v>
                </c:pt>
                <c:pt idx="501" formatCode="General">
                  <c:v>0.56013387646965795</c:v>
                </c:pt>
                <c:pt idx="502" formatCode="General">
                  <c:v>0.32852106472197318</c:v>
                </c:pt>
                <c:pt idx="503" formatCode="General">
                  <c:v>0.77282861740782605</c:v>
                </c:pt>
                <c:pt idx="504" formatCode="General">
                  <c:v>0.57007169997409413</c:v>
                </c:pt>
                <c:pt idx="505" formatCode="General">
                  <c:v>0.40537622859429767</c:v>
                </c:pt>
                <c:pt idx="506" formatCode="General">
                  <c:v>0.67714293314914886</c:v>
                </c:pt>
                <c:pt idx="507" formatCode="General">
                  <c:v>0.31607423154674641</c:v>
                </c:pt>
                <c:pt idx="508" formatCode="General">
                  <c:v>0.69802118798568169</c:v>
                </c:pt>
                <c:pt idx="509" formatCode="General">
                  <c:v>0.4002062389750991</c:v>
                </c:pt>
                <c:pt idx="510" formatCode="General">
                  <c:v>0.51872248028201307</c:v>
                </c:pt>
                <c:pt idx="511" formatCode="General">
                  <c:v>0.44389385580687113</c:v>
                </c:pt>
                <c:pt idx="512" formatCode="General">
                  <c:v>0.34320328545619239</c:v>
                </c:pt>
                <c:pt idx="513" formatCode="General">
                  <c:v>0.32436210034927249</c:v>
                </c:pt>
                <c:pt idx="514" formatCode="General">
                  <c:v>1.0820067516737357</c:v>
                </c:pt>
                <c:pt idx="515" formatCode="General">
                  <c:v>0.58962099999238893</c:v>
                </c:pt>
                <c:pt idx="516" formatCode="General">
                  <c:v>0.66607107598024784</c:v>
                </c:pt>
                <c:pt idx="517" formatCode="General">
                  <c:v>0.79197064699961039</c:v>
                </c:pt>
                <c:pt idx="518" formatCode="General">
                  <c:v>0.51892266277054167</c:v>
                </c:pt>
                <c:pt idx="519" formatCode="General">
                  <c:v>0.54138760604584191</c:v>
                </c:pt>
                <c:pt idx="520" formatCode="General">
                  <c:v>0.27412406616858465</c:v>
                </c:pt>
                <c:pt idx="521" formatCode="General">
                  <c:v>0.54718989129475659</c:v>
                </c:pt>
                <c:pt idx="522" formatCode="General">
                  <c:v>0.31332466828582972</c:v>
                </c:pt>
                <c:pt idx="523" formatCode="General">
                  <c:v>0.775862804059403</c:v>
                </c:pt>
                <c:pt idx="524" formatCode="General">
                  <c:v>0.25485238402483334</c:v>
                </c:pt>
                <c:pt idx="525" formatCode="General">
                  <c:v>0.26686894381194226</c:v>
                </c:pt>
                <c:pt idx="526" formatCode="General">
                  <c:v>0.65547588286883585</c:v>
                </c:pt>
                <c:pt idx="527" formatCode="General">
                  <c:v>0.15936056718375979</c:v>
                </c:pt>
                <c:pt idx="528" formatCode="General">
                  <c:v>0.32027463430906611</c:v>
                </c:pt>
                <c:pt idx="529" formatCode="General">
                  <c:v>0.49158727850329231</c:v>
                </c:pt>
                <c:pt idx="530" formatCode="General">
                  <c:v>0.43298845032047328</c:v>
                </c:pt>
                <c:pt idx="531" formatCode="General">
                  <c:v>0.68690711518021219</c:v>
                </c:pt>
                <c:pt idx="532" formatCode="General">
                  <c:v>0.36274098457882642</c:v>
                </c:pt>
                <c:pt idx="533" formatCode="General">
                  <c:v>0.33794322680604261</c:v>
                </c:pt>
                <c:pt idx="534" formatCode="General">
                  <c:v>0.29547832776932415</c:v>
                </c:pt>
                <c:pt idx="535" formatCode="General">
                  <c:v>0.38165995369711414</c:v>
                </c:pt>
                <c:pt idx="536" formatCode="General">
                  <c:v>0.49409545645688191</c:v>
                </c:pt>
                <c:pt idx="537" formatCode="General">
                  <c:v>0.58543919841897529</c:v>
                </c:pt>
                <c:pt idx="538" formatCode="General">
                  <c:v>8.1006888935757027E-2</c:v>
                </c:pt>
                <c:pt idx="539" formatCode="General">
                  <c:v>0.22232131326055926</c:v>
                </c:pt>
                <c:pt idx="540" formatCode="General">
                  <c:v>0.54837953847649779</c:v>
                </c:pt>
                <c:pt idx="541" formatCode="General">
                  <c:v>0.32900915098841699</c:v>
                </c:pt>
                <c:pt idx="542" formatCode="General">
                  <c:v>0.86092359796799833</c:v>
                </c:pt>
                <c:pt idx="543" formatCode="General">
                  <c:v>0.5647878202233807</c:v>
                </c:pt>
                <c:pt idx="544" formatCode="General">
                  <c:v>0.89036772890872395</c:v>
                </c:pt>
                <c:pt idx="545" formatCode="General">
                  <c:v>0.94942119512048839</c:v>
                </c:pt>
                <c:pt idx="546" formatCode="General">
                  <c:v>0.5338789278612186</c:v>
                </c:pt>
                <c:pt idx="547" formatCode="General">
                  <c:v>0.1756853836672656</c:v>
                </c:pt>
                <c:pt idx="548" formatCode="General">
                  <c:v>0.64470269106658873</c:v>
                </c:pt>
                <c:pt idx="549" formatCode="General">
                  <c:v>6.7863111828195599E-2</c:v>
                </c:pt>
                <c:pt idx="550" formatCode="General">
                  <c:v>1.3789905188903564</c:v>
                </c:pt>
                <c:pt idx="551" formatCode="General">
                  <c:v>0.43532073528259874</c:v>
                </c:pt>
                <c:pt idx="552" formatCode="General">
                  <c:v>0.54830524200465347</c:v>
                </c:pt>
                <c:pt idx="553" formatCode="General">
                  <c:v>0.58204092573796429</c:v>
                </c:pt>
                <c:pt idx="554" formatCode="General">
                  <c:v>0.92330669489355621</c:v>
                </c:pt>
                <c:pt idx="555" formatCode="General">
                  <c:v>0.36957774569024782</c:v>
                </c:pt>
                <c:pt idx="556" formatCode="General">
                  <c:v>0.25195824149418478</c:v>
                </c:pt>
                <c:pt idx="557" formatCode="General">
                  <c:v>0.51610273732069045</c:v>
                </c:pt>
                <c:pt idx="558" formatCode="General">
                  <c:v>0.89709191054745319</c:v>
                </c:pt>
                <c:pt idx="559" formatCode="General">
                  <c:v>0.37682053439859886</c:v>
                </c:pt>
                <c:pt idx="560" formatCode="General">
                  <c:v>0.94987128049756153</c:v>
                </c:pt>
                <c:pt idx="561" formatCode="General">
                  <c:v>0.9747228085074735</c:v>
                </c:pt>
                <c:pt idx="562" formatCode="General">
                  <c:v>0.972629953772703</c:v>
                </c:pt>
                <c:pt idx="563" formatCode="General">
                  <c:v>0.49584777380564216</c:v>
                </c:pt>
                <c:pt idx="564" formatCode="General">
                  <c:v>0.28834493920171722</c:v>
                </c:pt>
                <c:pt idx="565" formatCode="General">
                  <c:v>0.73713154848387097</c:v>
                </c:pt>
                <c:pt idx="566" formatCode="General">
                  <c:v>0.43693747936542582</c:v>
                </c:pt>
                <c:pt idx="567" formatCode="General">
                  <c:v>1.0775460806373129</c:v>
                </c:pt>
                <c:pt idx="568" formatCode="General">
                  <c:v>0.89516724713461238</c:v>
                </c:pt>
                <c:pt idx="569" formatCode="General">
                  <c:v>0.41212413688000049</c:v>
                </c:pt>
                <c:pt idx="570" formatCode="General">
                  <c:v>1.0287941519205368</c:v>
                </c:pt>
                <c:pt idx="571" formatCode="General">
                  <c:v>0.18670163862877942</c:v>
                </c:pt>
                <c:pt idx="572" formatCode="General">
                  <c:v>0.32584084154192516</c:v>
                </c:pt>
                <c:pt idx="573" formatCode="General">
                  <c:v>0.75237821587073861</c:v>
                </c:pt>
                <c:pt idx="574" formatCode="General">
                  <c:v>0.81220686927499885</c:v>
                </c:pt>
                <c:pt idx="575" formatCode="General">
                  <c:v>0.28859777879577253</c:v>
                </c:pt>
                <c:pt idx="576" formatCode="General">
                  <c:v>0.989977413512652</c:v>
                </c:pt>
                <c:pt idx="577" formatCode="General">
                  <c:v>0.10998109320562077</c:v>
                </c:pt>
                <c:pt idx="578" formatCode="General">
                  <c:v>0.92144302235886233</c:v>
                </c:pt>
                <c:pt idx="579" formatCode="General">
                  <c:v>1.1745041479227281E-2</c:v>
                </c:pt>
                <c:pt idx="580" formatCode="General">
                  <c:v>0.62573329276556089</c:v>
                </c:pt>
                <c:pt idx="581" formatCode="General">
                  <c:v>0.5427116692242212</c:v>
                </c:pt>
                <c:pt idx="582" formatCode="General">
                  <c:v>0.88408575836634695</c:v>
                </c:pt>
                <c:pt idx="583" formatCode="General">
                  <c:v>0.60631899150630397</c:v>
                </c:pt>
                <c:pt idx="584" formatCode="General">
                  <c:v>0.48474614085861634</c:v>
                </c:pt>
                <c:pt idx="585" formatCode="General">
                  <c:v>0.31764140074347047</c:v>
                </c:pt>
                <c:pt idx="586" formatCode="General">
                  <c:v>0.66136947890492803</c:v>
                </c:pt>
                <c:pt idx="587" formatCode="General">
                  <c:v>0.65505620046004576</c:v>
                </c:pt>
                <c:pt idx="588" formatCode="General">
                  <c:v>0.44958122453063754</c:v>
                </c:pt>
                <c:pt idx="589" formatCode="General">
                  <c:v>6.5214811868848699E-2</c:v>
                </c:pt>
                <c:pt idx="590" formatCode="General">
                  <c:v>0.21762850256717681</c:v>
                </c:pt>
                <c:pt idx="591" formatCode="General">
                  <c:v>0.22204459714186542</c:v>
                </c:pt>
                <c:pt idx="592" formatCode="General">
                  <c:v>0.2257122613473308</c:v>
                </c:pt>
                <c:pt idx="593" formatCode="General">
                  <c:v>0.19760412409652295</c:v>
                </c:pt>
                <c:pt idx="594" formatCode="General">
                  <c:v>0.41140474439330865</c:v>
                </c:pt>
                <c:pt idx="595" formatCode="General">
                  <c:v>1.0258779434559848</c:v>
                </c:pt>
                <c:pt idx="596" formatCode="General">
                  <c:v>0.2315506886314036</c:v>
                </c:pt>
                <c:pt idx="597" formatCode="General">
                  <c:v>0.68715295818538613</c:v>
                </c:pt>
                <c:pt idx="598" formatCode="General">
                  <c:v>0.57019675176038054</c:v>
                </c:pt>
                <c:pt idx="599" formatCode="General">
                  <c:v>0.23346315014963026</c:v>
                </c:pt>
                <c:pt idx="600" formatCode="General">
                  <c:v>0.6487346071897504</c:v>
                </c:pt>
                <c:pt idx="601" formatCode="General">
                  <c:v>0.22861598909037795</c:v>
                </c:pt>
                <c:pt idx="602" formatCode="General">
                  <c:v>0.84491253983042947</c:v>
                </c:pt>
                <c:pt idx="603" formatCode="General">
                  <c:v>-1.6261740060683261E-2</c:v>
                </c:pt>
                <c:pt idx="604" formatCode="General">
                  <c:v>7.0725817739938357E-2</c:v>
                </c:pt>
                <c:pt idx="605" formatCode="General">
                  <c:v>0.9304389870732741</c:v>
                </c:pt>
                <c:pt idx="606" formatCode="General">
                  <c:v>1.0600230874291103</c:v>
                </c:pt>
                <c:pt idx="607" formatCode="General">
                  <c:v>0.31234264329699823</c:v>
                </c:pt>
                <c:pt idx="608" formatCode="General">
                  <c:v>0.65616121332904331</c:v>
                </c:pt>
                <c:pt idx="609" formatCode="General">
                  <c:v>0.59753965124453068</c:v>
                </c:pt>
                <c:pt idx="610" formatCode="General">
                  <c:v>0.48047500578966196</c:v>
                </c:pt>
                <c:pt idx="611" formatCode="General">
                  <c:v>0.39136564523033213</c:v>
                </c:pt>
                <c:pt idx="612" formatCode="General">
                  <c:v>0.76486189120278414</c:v>
                </c:pt>
                <c:pt idx="613" formatCode="General">
                  <c:v>0.70850628880366351</c:v>
                </c:pt>
                <c:pt idx="614" formatCode="General">
                  <c:v>0.65565699786050446</c:v>
                </c:pt>
                <c:pt idx="615" formatCode="General">
                  <c:v>0.61260660850779269</c:v>
                </c:pt>
                <c:pt idx="616" formatCode="General">
                  <c:v>0.17301143255582829</c:v>
                </c:pt>
                <c:pt idx="617" formatCode="General">
                  <c:v>0.65112497012248338</c:v>
                </c:pt>
                <c:pt idx="618" formatCode="General">
                  <c:v>0.40385269723235062</c:v>
                </c:pt>
                <c:pt idx="619" formatCode="General">
                  <c:v>0.58507556511760594</c:v>
                </c:pt>
                <c:pt idx="620" formatCode="General">
                  <c:v>0.52816411347831616</c:v>
                </c:pt>
                <c:pt idx="621" formatCode="General">
                  <c:v>0.60235303161640252</c:v>
                </c:pt>
                <c:pt idx="622" formatCode="General">
                  <c:v>0.81353724215655776</c:v>
                </c:pt>
                <c:pt idx="623" formatCode="General">
                  <c:v>0.78513986115510881</c:v>
                </c:pt>
                <c:pt idx="624" formatCode="General">
                  <c:v>0.28817177887320433</c:v>
                </c:pt>
                <c:pt idx="625" formatCode="General">
                  <c:v>-7.8677459248008175E-2</c:v>
                </c:pt>
                <c:pt idx="626" formatCode="General">
                  <c:v>0.73340244035962032</c:v>
                </c:pt>
                <c:pt idx="627" formatCode="General">
                  <c:v>0.41117967637513686</c:v>
                </c:pt>
                <c:pt idx="628" formatCode="General">
                  <c:v>-0.15360480076366301</c:v>
                </c:pt>
                <c:pt idx="629" formatCode="General">
                  <c:v>0.67952125260226359</c:v>
                </c:pt>
                <c:pt idx="630" formatCode="General">
                  <c:v>1.1355007352335291</c:v>
                </c:pt>
                <c:pt idx="631" formatCode="General">
                  <c:v>0.52165986455779867</c:v>
                </c:pt>
                <c:pt idx="632" formatCode="General">
                  <c:v>0.56263326638131761</c:v>
                </c:pt>
                <c:pt idx="633" formatCode="General">
                  <c:v>0.3623489542702627</c:v>
                </c:pt>
                <c:pt idx="634" formatCode="General">
                  <c:v>0.34048480973600603</c:v>
                </c:pt>
                <c:pt idx="635" formatCode="General">
                  <c:v>0.80386227545500943</c:v>
                </c:pt>
                <c:pt idx="636" formatCode="General">
                  <c:v>0.28015445134634476</c:v>
                </c:pt>
                <c:pt idx="637" formatCode="General">
                  <c:v>0.94654920896913697</c:v>
                </c:pt>
                <c:pt idx="638" formatCode="General">
                  <c:v>0.25169578153305094</c:v>
                </c:pt>
                <c:pt idx="639" formatCode="General">
                  <c:v>0.15302113565369391</c:v>
                </c:pt>
                <c:pt idx="640" formatCode="General">
                  <c:v>0.90734386395530708</c:v>
                </c:pt>
                <c:pt idx="641" formatCode="General">
                  <c:v>0.79385171583897129</c:v>
                </c:pt>
                <c:pt idx="642" formatCode="General">
                  <c:v>0.60348795576970349</c:v>
                </c:pt>
                <c:pt idx="643" formatCode="General">
                  <c:v>4.5111429323288377E-2</c:v>
                </c:pt>
                <c:pt idx="644" formatCode="General">
                  <c:v>0.36692066282458558</c:v>
                </c:pt>
                <c:pt idx="645" formatCode="General">
                  <c:v>0.27875665343318734</c:v>
                </c:pt>
                <c:pt idx="646" formatCode="General">
                  <c:v>0.41262841423700691</c:v>
                </c:pt>
                <c:pt idx="647" formatCode="General">
                  <c:v>6.5648002598783783E-3</c:v>
                </c:pt>
                <c:pt idx="648" formatCode="General">
                  <c:v>0.41259088288346968</c:v>
                </c:pt>
                <c:pt idx="649" formatCode="General">
                  <c:v>0.12524722586409553</c:v>
                </c:pt>
                <c:pt idx="650" formatCode="General">
                  <c:v>1.1221820417910031</c:v>
                </c:pt>
                <c:pt idx="651" formatCode="General">
                  <c:v>0.43995369900483605</c:v>
                </c:pt>
                <c:pt idx="652" formatCode="General">
                  <c:v>-4.0976592875836548E-3</c:v>
                </c:pt>
                <c:pt idx="653" formatCode="General">
                  <c:v>0.48446321075398469</c:v>
                </c:pt>
                <c:pt idx="654" formatCode="General">
                  <c:v>0.59792555938712022</c:v>
                </c:pt>
                <c:pt idx="655" formatCode="General">
                  <c:v>0.74596712575865443</c:v>
                </c:pt>
                <c:pt idx="656" formatCode="General">
                  <c:v>0.50011199252707039</c:v>
                </c:pt>
                <c:pt idx="657" formatCode="General">
                  <c:v>1.9802152080938111</c:v>
                </c:pt>
                <c:pt idx="658" formatCode="General">
                  <c:v>0.28602357595780092</c:v>
                </c:pt>
                <c:pt idx="659" formatCode="General">
                  <c:v>0.63663384437635706</c:v>
                </c:pt>
                <c:pt idx="660" formatCode="General">
                  <c:v>0.26758916794730492</c:v>
                </c:pt>
                <c:pt idx="661" formatCode="General">
                  <c:v>0.41923943488958471</c:v>
                </c:pt>
                <c:pt idx="662" formatCode="General">
                  <c:v>0.12638468158614713</c:v>
                </c:pt>
                <c:pt idx="663" formatCode="General">
                  <c:v>0.86958568390369295</c:v>
                </c:pt>
                <c:pt idx="664" formatCode="General">
                  <c:v>0.30209285294515331</c:v>
                </c:pt>
                <c:pt idx="665" formatCode="General">
                  <c:v>1.1693860064568895</c:v>
                </c:pt>
                <c:pt idx="666" formatCode="General">
                  <c:v>0.22677384775125498</c:v>
                </c:pt>
                <c:pt idx="667" formatCode="General">
                  <c:v>0.43714949109044199</c:v>
                </c:pt>
                <c:pt idx="668" formatCode="General">
                  <c:v>0.51854859504530537</c:v>
                </c:pt>
                <c:pt idx="669" formatCode="General">
                  <c:v>0.54390675605304417</c:v>
                </c:pt>
                <c:pt idx="670" formatCode="General">
                  <c:v>0.78607084900152024</c:v>
                </c:pt>
                <c:pt idx="671" formatCode="General">
                  <c:v>0.66924517196478339</c:v>
                </c:pt>
                <c:pt idx="672" formatCode="General">
                  <c:v>0.54697469274938504</c:v>
                </c:pt>
                <c:pt idx="673" formatCode="General">
                  <c:v>0.38742864769426533</c:v>
                </c:pt>
                <c:pt idx="674" formatCode="General">
                  <c:v>0.43645500655500657</c:v>
                </c:pt>
                <c:pt idx="675" formatCode="General">
                  <c:v>0.9678128977045346</c:v>
                </c:pt>
                <c:pt idx="676" formatCode="General">
                  <c:v>1.1304471039622661</c:v>
                </c:pt>
                <c:pt idx="677" formatCode="General">
                  <c:v>0.30661579958252194</c:v>
                </c:pt>
                <c:pt idx="678" formatCode="General">
                  <c:v>0.61386632848928402</c:v>
                </c:pt>
                <c:pt idx="679" formatCode="General">
                  <c:v>0.42310304756416039</c:v>
                </c:pt>
                <c:pt idx="680" formatCode="General">
                  <c:v>0.65758065108641417</c:v>
                </c:pt>
                <c:pt idx="681" formatCode="General">
                  <c:v>0.52738618058526576</c:v>
                </c:pt>
                <c:pt idx="682" formatCode="General">
                  <c:v>4.6519522804505886E-2</c:v>
                </c:pt>
                <c:pt idx="683" formatCode="General">
                  <c:v>0.36860647661398005</c:v>
                </c:pt>
                <c:pt idx="684" formatCode="General">
                  <c:v>0.38592885351507733</c:v>
                </c:pt>
                <c:pt idx="685" formatCode="General">
                  <c:v>1.3752540530034372</c:v>
                </c:pt>
                <c:pt idx="686" formatCode="General">
                  <c:v>0.94165192095479711</c:v>
                </c:pt>
                <c:pt idx="687" formatCode="General">
                  <c:v>0.56055802324422366</c:v>
                </c:pt>
                <c:pt idx="688" formatCode="General">
                  <c:v>0.1144625007363218</c:v>
                </c:pt>
                <c:pt idx="689" formatCode="General">
                  <c:v>0.35932064773109762</c:v>
                </c:pt>
                <c:pt idx="690" formatCode="General">
                  <c:v>0.93387527624015543</c:v>
                </c:pt>
                <c:pt idx="691" formatCode="General">
                  <c:v>0.26889530232120817</c:v>
                </c:pt>
                <c:pt idx="692" formatCode="General">
                  <c:v>-1.0165762128424571E-3</c:v>
                </c:pt>
                <c:pt idx="693" formatCode="General">
                  <c:v>0.48986869459717741</c:v>
                </c:pt>
                <c:pt idx="694" formatCode="General">
                  <c:v>0.72023950234853229</c:v>
                </c:pt>
                <c:pt idx="695" formatCode="General">
                  <c:v>0.36118791925166549</c:v>
                </c:pt>
                <c:pt idx="696" formatCode="General">
                  <c:v>0.76365709218408684</c:v>
                </c:pt>
                <c:pt idx="697" formatCode="General">
                  <c:v>0.74235888713722531</c:v>
                </c:pt>
                <c:pt idx="698" formatCode="General">
                  <c:v>9.5032822622993618E-2</c:v>
                </c:pt>
                <c:pt idx="699" formatCode="General">
                  <c:v>0.61664394616359131</c:v>
                </c:pt>
                <c:pt idx="700" formatCode="General">
                  <c:v>0.12521497312724295</c:v>
                </c:pt>
                <c:pt idx="701" formatCode="General">
                  <c:v>8.1997898901254751E-2</c:v>
                </c:pt>
                <c:pt idx="702" formatCode="General">
                  <c:v>0.44339615596889614</c:v>
                </c:pt>
                <c:pt idx="703" formatCode="General">
                  <c:v>0.81087241618595085</c:v>
                </c:pt>
                <c:pt idx="704" formatCode="General">
                  <c:v>0.39406933129390453</c:v>
                </c:pt>
                <c:pt idx="705" formatCode="General">
                  <c:v>0.50572175630727312</c:v>
                </c:pt>
                <c:pt idx="706" formatCode="General">
                  <c:v>0.89466050309529388</c:v>
                </c:pt>
                <c:pt idx="707" formatCode="General">
                  <c:v>0.41403464821712088</c:v>
                </c:pt>
                <c:pt idx="708" formatCode="General">
                  <c:v>0.27699696448288869</c:v>
                </c:pt>
                <c:pt idx="709" formatCode="General">
                  <c:v>1.1363542188904676</c:v>
                </c:pt>
                <c:pt idx="710" formatCode="General">
                  <c:v>0.48286459430347139</c:v>
                </c:pt>
                <c:pt idx="711" formatCode="General">
                  <c:v>0.63882162227278505</c:v>
                </c:pt>
                <c:pt idx="712" formatCode="General">
                  <c:v>0.14364533725190454</c:v>
                </c:pt>
                <c:pt idx="713" formatCode="General">
                  <c:v>0.4826086860524037</c:v>
                </c:pt>
                <c:pt idx="714" formatCode="General">
                  <c:v>0.46946485072354416</c:v>
                </c:pt>
                <c:pt idx="715" formatCode="General">
                  <c:v>0.5628906869339565</c:v>
                </c:pt>
                <c:pt idx="716" formatCode="General">
                  <c:v>0.36118437850646345</c:v>
                </c:pt>
                <c:pt idx="717" formatCode="General">
                  <c:v>0.46712174263162753</c:v>
                </c:pt>
                <c:pt idx="718" formatCode="General">
                  <c:v>0.36205838758974751</c:v>
                </c:pt>
                <c:pt idx="719" formatCode="General">
                  <c:v>1.5829143796650298</c:v>
                </c:pt>
                <c:pt idx="720" formatCode="General">
                  <c:v>0.43591384387872045</c:v>
                </c:pt>
                <c:pt idx="721" formatCode="General">
                  <c:v>0.29468956261710022</c:v>
                </c:pt>
                <c:pt idx="722" formatCode="General">
                  <c:v>0.40856881583407156</c:v>
                </c:pt>
                <c:pt idx="723" formatCode="General">
                  <c:v>0.91879238904782845</c:v>
                </c:pt>
                <c:pt idx="724" formatCode="General">
                  <c:v>0.45761337223637111</c:v>
                </c:pt>
                <c:pt idx="725" formatCode="General">
                  <c:v>0.6889152578342197</c:v>
                </c:pt>
                <c:pt idx="726" formatCode="General">
                  <c:v>0.52116728278280733</c:v>
                </c:pt>
                <c:pt idx="727" formatCode="General">
                  <c:v>0.5761730082221812</c:v>
                </c:pt>
                <c:pt idx="728" formatCode="General">
                  <c:v>1.0522645651648921</c:v>
                </c:pt>
                <c:pt idx="729" formatCode="General">
                  <c:v>0.61280300558555867</c:v>
                </c:pt>
                <c:pt idx="730" formatCode="General">
                  <c:v>1.0805944385887347</c:v>
                </c:pt>
                <c:pt idx="731" formatCode="General">
                  <c:v>0.40189426826083285</c:v>
                </c:pt>
                <c:pt idx="732" formatCode="General">
                  <c:v>0.55776434026130184</c:v>
                </c:pt>
                <c:pt idx="733" formatCode="General">
                  <c:v>1.2150656237501627</c:v>
                </c:pt>
                <c:pt idx="734" formatCode="General">
                  <c:v>0.63627117741011752</c:v>
                </c:pt>
                <c:pt idx="735" formatCode="General">
                  <c:v>0.58597936892756852</c:v>
                </c:pt>
                <c:pt idx="736" formatCode="General">
                  <c:v>0.88687663366262659</c:v>
                </c:pt>
                <c:pt idx="737" formatCode="General">
                  <c:v>0.70861848265392091</c:v>
                </c:pt>
                <c:pt idx="738" formatCode="General">
                  <c:v>0.52292731088221434</c:v>
                </c:pt>
                <c:pt idx="739" formatCode="General">
                  <c:v>1.0207506831729267</c:v>
                </c:pt>
                <c:pt idx="740" formatCode="General">
                  <c:v>1.1223745285823818</c:v>
                </c:pt>
                <c:pt idx="741" formatCode="General">
                  <c:v>1.1389418148356358</c:v>
                </c:pt>
                <c:pt idx="742" formatCode="General">
                  <c:v>-0.24433356261343198</c:v>
                </c:pt>
                <c:pt idx="743" formatCode="General">
                  <c:v>0.81156998360078725</c:v>
                </c:pt>
                <c:pt idx="744" formatCode="General">
                  <c:v>0.95172822399090018</c:v>
                </c:pt>
                <c:pt idx="745" formatCode="General">
                  <c:v>0.83007485247616253</c:v>
                </c:pt>
                <c:pt idx="746" formatCode="General">
                  <c:v>0.35344664379482693</c:v>
                </c:pt>
                <c:pt idx="747" formatCode="General">
                  <c:v>0.29726470234448343</c:v>
                </c:pt>
                <c:pt idx="748" formatCode="General">
                  <c:v>0.6333104748424172</c:v>
                </c:pt>
                <c:pt idx="749" formatCode="General">
                  <c:v>0.47389889793378226</c:v>
                </c:pt>
                <c:pt idx="750" formatCode="General">
                  <c:v>0.24073292199724672</c:v>
                </c:pt>
                <c:pt idx="751" formatCode="General">
                  <c:v>0.79922395954288572</c:v>
                </c:pt>
                <c:pt idx="752" formatCode="General">
                  <c:v>0.3547249034814477</c:v>
                </c:pt>
                <c:pt idx="753" formatCode="General">
                  <c:v>0.70009274565542656</c:v>
                </c:pt>
                <c:pt idx="754" formatCode="General">
                  <c:v>0.97714969361590276</c:v>
                </c:pt>
                <c:pt idx="755" formatCode="General">
                  <c:v>0.35330953061342418</c:v>
                </c:pt>
                <c:pt idx="756" formatCode="General">
                  <c:v>0.55647712946666439</c:v>
                </c:pt>
                <c:pt idx="757" formatCode="General">
                  <c:v>0.60697464879241692</c:v>
                </c:pt>
                <c:pt idx="758" formatCode="General">
                  <c:v>0.21827059699338103</c:v>
                </c:pt>
                <c:pt idx="759" formatCode="General">
                  <c:v>0.11968082429324556</c:v>
                </c:pt>
                <c:pt idx="760" formatCode="General">
                  <c:v>1.0259651878426874</c:v>
                </c:pt>
                <c:pt idx="761" formatCode="General">
                  <c:v>0.54559116828030529</c:v>
                </c:pt>
                <c:pt idx="762" formatCode="General">
                  <c:v>0.24614380456450957</c:v>
                </c:pt>
                <c:pt idx="763" formatCode="General">
                  <c:v>0.44203569602888015</c:v>
                </c:pt>
                <c:pt idx="764" formatCode="General">
                  <c:v>0.64423423498569266</c:v>
                </c:pt>
                <c:pt idx="765" formatCode="General">
                  <c:v>0.28676665315133465</c:v>
                </c:pt>
                <c:pt idx="766" formatCode="General">
                  <c:v>0.32542955214096814</c:v>
                </c:pt>
                <c:pt idx="767" formatCode="General">
                  <c:v>-0.15693298711043058</c:v>
                </c:pt>
                <c:pt idx="768" formatCode="General">
                  <c:v>0.88270875270955962</c:v>
                </c:pt>
                <c:pt idx="769" formatCode="General">
                  <c:v>0.49542853381621033</c:v>
                </c:pt>
                <c:pt idx="770" formatCode="General">
                  <c:v>0.22013186601018053</c:v>
                </c:pt>
                <c:pt idx="771" formatCode="General">
                  <c:v>0.71083870582056519</c:v>
                </c:pt>
                <c:pt idx="772" formatCode="General">
                  <c:v>-1.1087578314787905E-2</c:v>
                </c:pt>
                <c:pt idx="773" formatCode="General">
                  <c:v>0.35551769026000923</c:v>
                </c:pt>
                <c:pt idx="774" formatCode="General">
                  <c:v>-0.12764290392298405</c:v>
                </c:pt>
                <c:pt idx="775" formatCode="General">
                  <c:v>0.39015235888329169</c:v>
                </c:pt>
                <c:pt idx="776" formatCode="General">
                  <c:v>0.60666460316625559</c:v>
                </c:pt>
                <c:pt idx="777" formatCode="General">
                  <c:v>0.59790281451455995</c:v>
                </c:pt>
                <c:pt idx="778" formatCode="General">
                  <c:v>0.57814937476997008</c:v>
                </c:pt>
                <c:pt idx="779" formatCode="General">
                  <c:v>0.65781719990156984</c:v>
                </c:pt>
                <c:pt idx="780" formatCode="General">
                  <c:v>0.5476155947573047</c:v>
                </c:pt>
                <c:pt idx="781" formatCode="General">
                  <c:v>0.63426005941016839</c:v>
                </c:pt>
                <c:pt idx="782" formatCode="General">
                  <c:v>0.15879519712623402</c:v>
                </c:pt>
                <c:pt idx="783" formatCode="General">
                  <c:v>0.74653015880528062</c:v>
                </c:pt>
                <c:pt idx="784" formatCode="General">
                  <c:v>0.48038562412957542</c:v>
                </c:pt>
                <c:pt idx="785" formatCode="General">
                  <c:v>0.87136557836666451</c:v>
                </c:pt>
                <c:pt idx="786" formatCode="General">
                  <c:v>0.868227769890215</c:v>
                </c:pt>
                <c:pt idx="787" formatCode="General">
                  <c:v>0.19781528412633054</c:v>
                </c:pt>
                <c:pt idx="788" formatCode="General">
                  <c:v>1.5942414037693586E-2</c:v>
                </c:pt>
                <c:pt idx="789" formatCode="General">
                  <c:v>0.17764448967981294</c:v>
                </c:pt>
                <c:pt idx="790" formatCode="General">
                  <c:v>-0.19978960503221077</c:v>
                </c:pt>
                <c:pt idx="791" formatCode="General">
                  <c:v>0.23603012658732792</c:v>
                </c:pt>
                <c:pt idx="792" formatCode="General">
                  <c:v>0.39325853781370279</c:v>
                </c:pt>
                <c:pt idx="793" formatCode="General">
                  <c:v>0.19812356526320962</c:v>
                </c:pt>
                <c:pt idx="794" formatCode="General">
                  <c:v>0.62210562505116829</c:v>
                </c:pt>
                <c:pt idx="795" formatCode="General">
                  <c:v>0.15947512647716167</c:v>
                </c:pt>
                <c:pt idx="796" formatCode="General">
                  <c:v>0.78677478081010332</c:v>
                </c:pt>
                <c:pt idx="797" formatCode="General">
                  <c:v>0.58207451743208771</c:v>
                </c:pt>
                <c:pt idx="798" formatCode="General">
                  <c:v>0.13480623107970779</c:v>
                </c:pt>
                <c:pt idx="799" formatCode="General">
                  <c:v>-0.1334456289715068</c:v>
                </c:pt>
                <c:pt idx="800" formatCode="General">
                  <c:v>0.44108705063812415</c:v>
                </c:pt>
                <c:pt idx="801" formatCode="General">
                  <c:v>0.29006215110805234</c:v>
                </c:pt>
                <c:pt idx="802" formatCode="General">
                  <c:v>0.42982506656955632</c:v>
                </c:pt>
                <c:pt idx="803" formatCode="General">
                  <c:v>1.0933839863891992</c:v>
                </c:pt>
                <c:pt idx="804" formatCode="General">
                  <c:v>-3.4212360456045809E-2</c:v>
                </c:pt>
                <c:pt idx="805" formatCode="General">
                  <c:v>0.27784675785175184</c:v>
                </c:pt>
                <c:pt idx="806" formatCode="General">
                  <c:v>0.12189150912665747</c:v>
                </c:pt>
                <c:pt idx="807" formatCode="General">
                  <c:v>0.20464810821387502</c:v>
                </c:pt>
                <c:pt idx="808" formatCode="General">
                  <c:v>0.59744243964376276</c:v>
                </c:pt>
                <c:pt idx="809" formatCode="General">
                  <c:v>0.58957417998490047</c:v>
                </c:pt>
                <c:pt idx="810" formatCode="General">
                  <c:v>0.62621942852118651</c:v>
                </c:pt>
                <c:pt idx="811" formatCode="General">
                  <c:v>0.11223372259614584</c:v>
                </c:pt>
                <c:pt idx="812" formatCode="General">
                  <c:v>0.94994378502218901</c:v>
                </c:pt>
                <c:pt idx="813" formatCode="General">
                  <c:v>0.12480384963426427</c:v>
                </c:pt>
                <c:pt idx="814" formatCode="General">
                  <c:v>0.65980559433461905</c:v>
                </c:pt>
                <c:pt idx="815" formatCode="General">
                  <c:v>0.71273882857294468</c:v>
                </c:pt>
                <c:pt idx="816" formatCode="General">
                  <c:v>0.19708710425218912</c:v>
                </c:pt>
                <c:pt idx="817" formatCode="General">
                  <c:v>1.1281006993107432</c:v>
                </c:pt>
                <c:pt idx="818" formatCode="General">
                  <c:v>0.49800340309269264</c:v>
                </c:pt>
                <c:pt idx="819" formatCode="General">
                  <c:v>0.51605418723166774</c:v>
                </c:pt>
                <c:pt idx="820" formatCode="General">
                  <c:v>0.61434453062194128</c:v>
                </c:pt>
                <c:pt idx="821" formatCode="General">
                  <c:v>0.66932279258123084</c:v>
                </c:pt>
                <c:pt idx="822" formatCode="General">
                  <c:v>0.70138729343285755</c:v>
                </c:pt>
                <c:pt idx="823" formatCode="General">
                  <c:v>0.53243531349426942</c:v>
                </c:pt>
                <c:pt idx="824" formatCode="General">
                  <c:v>0.93606343954337423</c:v>
                </c:pt>
                <c:pt idx="825" formatCode="General">
                  <c:v>0.54690984929260766</c:v>
                </c:pt>
                <c:pt idx="826" formatCode="General">
                  <c:v>0.56256512907296119</c:v>
                </c:pt>
                <c:pt idx="827" formatCode="General">
                  <c:v>-0.1517451598339743</c:v>
                </c:pt>
                <c:pt idx="828" formatCode="General">
                  <c:v>0.72614964145030292</c:v>
                </c:pt>
                <c:pt idx="829" formatCode="General">
                  <c:v>0.94829925045960373</c:v>
                </c:pt>
                <c:pt idx="830" formatCode="General">
                  <c:v>1.0989846544481214</c:v>
                </c:pt>
                <c:pt idx="831" formatCode="General">
                  <c:v>0.26483328925980942</c:v>
                </c:pt>
                <c:pt idx="832" formatCode="General">
                  <c:v>0.82307702380466963</c:v>
                </c:pt>
                <c:pt idx="833" formatCode="General">
                  <c:v>0.43066473441936504</c:v>
                </c:pt>
                <c:pt idx="834" formatCode="General">
                  <c:v>0.277540237054682</c:v>
                </c:pt>
                <c:pt idx="835" formatCode="General">
                  <c:v>1.0901979383374483</c:v>
                </c:pt>
                <c:pt idx="836" formatCode="General">
                  <c:v>-8.7475177291724826E-2</c:v>
                </c:pt>
                <c:pt idx="837" formatCode="General">
                  <c:v>0.78659692979418483</c:v>
                </c:pt>
                <c:pt idx="838" formatCode="General">
                  <c:v>1.1148694038247995</c:v>
                </c:pt>
                <c:pt idx="839" formatCode="General">
                  <c:v>0.45583092849143414</c:v>
                </c:pt>
                <c:pt idx="840" formatCode="General">
                  <c:v>0.33296674832833162</c:v>
                </c:pt>
                <c:pt idx="841" formatCode="General">
                  <c:v>0.75973131571419494</c:v>
                </c:pt>
                <c:pt idx="842" formatCode="General">
                  <c:v>0.40440827288306025</c:v>
                </c:pt>
                <c:pt idx="843" formatCode="General">
                  <c:v>0.27608494870957478</c:v>
                </c:pt>
                <c:pt idx="844" formatCode="General">
                  <c:v>0.86690895619884478</c:v>
                </c:pt>
                <c:pt idx="845" formatCode="General">
                  <c:v>0.57454808810287394</c:v>
                </c:pt>
                <c:pt idx="846" formatCode="General">
                  <c:v>-4.3472294009450074E-4</c:v>
                </c:pt>
                <c:pt idx="847" formatCode="General">
                  <c:v>0.40726183522848025</c:v>
                </c:pt>
                <c:pt idx="848" formatCode="General">
                  <c:v>0.25186853899914463</c:v>
                </c:pt>
                <c:pt idx="849" formatCode="General">
                  <c:v>0.30803779858555025</c:v>
                </c:pt>
                <c:pt idx="850" formatCode="General">
                  <c:v>0.16508498607024857</c:v>
                </c:pt>
                <c:pt idx="851" formatCode="General">
                  <c:v>0.80721236718293032</c:v>
                </c:pt>
                <c:pt idx="852" formatCode="General">
                  <c:v>0.48804782181525763</c:v>
                </c:pt>
                <c:pt idx="853" formatCode="General">
                  <c:v>0.35411069716423182</c:v>
                </c:pt>
                <c:pt idx="854" formatCode="General">
                  <c:v>0.46246692678041457</c:v>
                </c:pt>
                <c:pt idx="855" formatCode="General">
                  <c:v>1.5161922753633759</c:v>
                </c:pt>
                <c:pt idx="856" formatCode="General">
                  <c:v>0.71216947581288759</c:v>
                </c:pt>
                <c:pt idx="857" formatCode="General">
                  <c:v>0.92384180071058752</c:v>
                </c:pt>
                <c:pt idx="858" formatCode="General">
                  <c:v>0.69377664378004633</c:v>
                </c:pt>
                <c:pt idx="859" formatCode="General">
                  <c:v>1.1190272001594812</c:v>
                </c:pt>
                <c:pt idx="860" formatCode="General">
                  <c:v>0.13502118181498834</c:v>
                </c:pt>
                <c:pt idx="861" formatCode="General">
                  <c:v>0.47290265051143843</c:v>
                </c:pt>
                <c:pt idx="862" formatCode="General">
                  <c:v>0.88781520969810135</c:v>
                </c:pt>
                <c:pt idx="863" formatCode="General">
                  <c:v>0.6971238567939424</c:v>
                </c:pt>
                <c:pt idx="864" formatCode="General">
                  <c:v>0.3600625342976298</c:v>
                </c:pt>
                <c:pt idx="865" formatCode="General">
                  <c:v>1.8213965205296039</c:v>
                </c:pt>
                <c:pt idx="866" formatCode="General">
                  <c:v>0.20721458823022998</c:v>
                </c:pt>
                <c:pt idx="867" formatCode="General">
                  <c:v>0.57821741796163373</c:v>
                </c:pt>
                <c:pt idx="868" formatCode="General">
                  <c:v>1.0065338614679695</c:v>
                </c:pt>
                <c:pt idx="869" formatCode="General">
                  <c:v>0.88642306447948849</c:v>
                </c:pt>
                <c:pt idx="870" formatCode="General">
                  <c:v>0.58992879988768854</c:v>
                </c:pt>
                <c:pt idx="871" formatCode="General">
                  <c:v>0.59611630361572576</c:v>
                </c:pt>
                <c:pt idx="872" formatCode="General">
                  <c:v>1.1400551057422665</c:v>
                </c:pt>
                <c:pt idx="873" formatCode="General">
                  <c:v>0.32755445236668401</c:v>
                </c:pt>
                <c:pt idx="874" formatCode="General">
                  <c:v>0.83652527434410395</c:v>
                </c:pt>
                <c:pt idx="875" formatCode="General">
                  <c:v>0.73239762499785366</c:v>
                </c:pt>
                <c:pt idx="876" formatCode="General">
                  <c:v>0.22264893972135247</c:v>
                </c:pt>
                <c:pt idx="877" formatCode="General">
                  <c:v>0.42031926269040776</c:v>
                </c:pt>
                <c:pt idx="878" formatCode="General">
                  <c:v>4.8496251971161808E-3</c:v>
                </c:pt>
                <c:pt idx="879" formatCode="General">
                  <c:v>0.93109531330728812</c:v>
                </c:pt>
                <c:pt idx="880" formatCode="General">
                  <c:v>0.49215219981473268</c:v>
                </c:pt>
                <c:pt idx="881" formatCode="General">
                  <c:v>-5.9020767910280991E-2</c:v>
                </c:pt>
                <c:pt idx="882" formatCode="General">
                  <c:v>0.70679530865627638</c:v>
                </c:pt>
                <c:pt idx="883" formatCode="General">
                  <c:v>0.40329939483913901</c:v>
                </c:pt>
                <c:pt idx="884" formatCode="General">
                  <c:v>0.59523659754942537</c:v>
                </c:pt>
                <c:pt idx="885" formatCode="General">
                  <c:v>0.15141143992558526</c:v>
                </c:pt>
                <c:pt idx="886" formatCode="General">
                  <c:v>0.57996429036155961</c:v>
                </c:pt>
                <c:pt idx="887" formatCode="General">
                  <c:v>0.16374020546053214</c:v>
                </c:pt>
                <c:pt idx="888" formatCode="General">
                  <c:v>0.62991555622060225</c:v>
                </c:pt>
                <c:pt idx="889" formatCode="General">
                  <c:v>7.8906718425008515E-2</c:v>
                </c:pt>
                <c:pt idx="890" formatCode="General">
                  <c:v>0.51275001312508661</c:v>
                </c:pt>
                <c:pt idx="891" formatCode="General">
                  <c:v>0.40934013632784949</c:v>
                </c:pt>
                <c:pt idx="892" formatCode="General">
                  <c:v>0.22675437576977275</c:v>
                </c:pt>
                <c:pt idx="893" formatCode="General">
                  <c:v>1.3392148050144104</c:v>
                </c:pt>
                <c:pt idx="894" formatCode="General">
                  <c:v>0.32925034539146369</c:v>
                </c:pt>
                <c:pt idx="895" formatCode="General">
                  <c:v>1.0008060716816205</c:v>
                </c:pt>
                <c:pt idx="896" formatCode="General">
                  <c:v>0.27669556813912244</c:v>
                </c:pt>
                <c:pt idx="897" formatCode="General">
                  <c:v>1.1000946707785291</c:v>
                </c:pt>
                <c:pt idx="898" formatCode="General">
                  <c:v>0.37846514006969212</c:v>
                </c:pt>
                <c:pt idx="899" formatCode="General">
                  <c:v>0.5690181090458033</c:v>
                </c:pt>
                <c:pt idx="900" formatCode="General">
                  <c:v>0.35396710936024167</c:v>
                </c:pt>
                <c:pt idx="901" formatCode="General">
                  <c:v>0.51234405694180341</c:v>
                </c:pt>
                <c:pt idx="902" formatCode="General">
                  <c:v>1.2958736441313838</c:v>
                </c:pt>
                <c:pt idx="903" formatCode="General">
                  <c:v>0.67650144458227468</c:v>
                </c:pt>
                <c:pt idx="904" formatCode="General">
                  <c:v>0.99086088369441427</c:v>
                </c:pt>
                <c:pt idx="905" formatCode="General">
                  <c:v>0.28287950160943276</c:v>
                </c:pt>
                <c:pt idx="906" formatCode="General">
                  <c:v>0.67785475594273081</c:v>
                </c:pt>
                <c:pt idx="907" formatCode="General">
                  <c:v>0.35947159179485677</c:v>
                </c:pt>
                <c:pt idx="908" formatCode="General">
                  <c:v>0.22085650378824506</c:v>
                </c:pt>
                <c:pt idx="909" formatCode="General">
                  <c:v>7.144580887573615E-2</c:v>
                </c:pt>
                <c:pt idx="910" formatCode="General">
                  <c:v>0.6302830404709856</c:v>
                </c:pt>
                <c:pt idx="911" formatCode="General">
                  <c:v>0.59486950592771715</c:v>
                </c:pt>
                <c:pt idx="912" formatCode="General">
                  <c:v>0.55003489583886922</c:v>
                </c:pt>
                <c:pt idx="913" formatCode="General">
                  <c:v>0.56987845367587697</c:v>
                </c:pt>
                <c:pt idx="914" formatCode="General">
                  <c:v>1.0873803295211086</c:v>
                </c:pt>
                <c:pt idx="915" formatCode="General">
                  <c:v>0.21450313584099012</c:v>
                </c:pt>
                <c:pt idx="916" formatCode="General">
                  <c:v>0.31378454907181164</c:v>
                </c:pt>
                <c:pt idx="917" formatCode="General">
                  <c:v>0.43152889684400719</c:v>
                </c:pt>
                <c:pt idx="918" formatCode="General">
                  <c:v>0.55037082822272554</c:v>
                </c:pt>
                <c:pt idx="919" formatCode="General">
                  <c:v>0.28291926198448558</c:v>
                </c:pt>
                <c:pt idx="920" formatCode="General">
                  <c:v>0.3401015423263053</c:v>
                </c:pt>
                <c:pt idx="921" formatCode="General">
                  <c:v>0.46872716852231378</c:v>
                </c:pt>
                <c:pt idx="922" formatCode="General">
                  <c:v>0.77210941582099735</c:v>
                </c:pt>
                <c:pt idx="923" formatCode="General">
                  <c:v>0.54974087938422667</c:v>
                </c:pt>
                <c:pt idx="924" formatCode="General">
                  <c:v>0.58427103799529567</c:v>
                </c:pt>
                <c:pt idx="925" formatCode="General">
                  <c:v>0.46731936474529567</c:v>
                </c:pt>
                <c:pt idx="926" formatCode="General">
                  <c:v>0.16744430505459929</c:v>
                </c:pt>
                <c:pt idx="927" formatCode="General">
                  <c:v>-0.17048243910644922</c:v>
                </c:pt>
                <c:pt idx="928" formatCode="General">
                  <c:v>0.37057862042750367</c:v>
                </c:pt>
                <c:pt idx="929" formatCode="General">
                  <c:v>0.54697378875950065</c:v>
                </c:pt>
                <c:pt idx="930" formatCode="General">
                  <c:v>0.35172026570290216</c:v>
                </c:pt>
                <c:pt idx="931" formatCode="General">
                  <c:v>0.53210631567014777</c:v>
                </c:pt>
                <c:pt idx="932" formatCode="General">
                  <c:v>0.5933887686832251</c:v>
                </c:pt>
                <c:pt idx="933" formatCode="General">
                  <c:v>0.56932807772290606</c:v>
                </c:pt>
                <c:pt idx="934" formatCode="General">
                  <c:v>0.75300212116653753</c:v>
                </c:pt>
                <c:pt idx="935" formatCode="General">
                  <c:v>0.383819836246722</c:v>
                </c:pt>
                <c:pt idx="936" formatCode="General">
                  <c:v>0.38368628265271343</c:v>
                </c:pt>
                <c:pt idx="937" formatCode="General">
                  <c:v>0.95217018041101209</c:v>
                </c:pt>
                <c:pt idx="938" formatCode="General">
                  <c:v>0.19990519437481535</c:v>
                </c:pt>
                <c:pt idx="939" formatCode="General">
                  <c:v>0.58521430760781179</c:v>
                </c:pt>
                <c:pt idx="940" formatCode="General">
                  <c:v>0.19637888253909219</c:v>
                </c:pt>
                <c:pt idx="941" formatCode="General">
                  <c:v>0.28963391587783205</c:v>
                </c:pt>
                <c:pt idx="942" formatCode="General">
                  <c:v>1.3085686600339064</c:v>
                </c:pt>
                <c:pt idx="943" formatCode="General">
                  <c:v>0.89063708761430194</c:v>
                </c:pt>
                <c:pt idx="944" formatCode="General">
                  <c:v>0.3136516700737193</c:v>
                </c:pt>
                <c:pt idx="945" formatCode="General">
                  <c:v>0.41071639169693752</c:v>
                </c:pt>
                <c:pt idx="946" formatCode="General">
                  <c:v>-8.9754011183076354E-3</c:v>
                </c:pt>
                <c:pt idx="947" formatCode="General">
                  <c:v>0.21302005690940329</c:v>
                </c:pt>
                <c:pt idx="948" formatCode="General">
                  <c:v>0.44362668323857912</c:v>
                </c:pt>
                <c:pt idx="949" formatCode="General">
                  <c:v>7.5353729880411557E-2</c:v>
                </c:pt>
                <c:pt idx="950" formatCode="General">
                  <c:v>0.86834882516847123</c:v>
                </c:pt>
                <c:pt idx="951" formatCode="General">
                  <c:v>0.35947985033841645</c:v>
                </c:pt>
                <c:pt idx="952" formatCode="General">
                  <c:v>0.50414769368930556</c:v>
                </c:pt>
                <c:pt idx="953" formatCode="General">
                  <c:v>1.0595187416011282</c:v>
                </c:pt>
                <c:pt idx="954" formatCode="General">
                  <c:v>2.7319208400092831E-2</c:v>
                </c:pt>
                <c:pt idx="955" formatCode="General">
                  <c:v>0.5422344621475147</c:v>
                </c:pt>
                <c:pt idx="956" formatCode="General">
                  <c:v>0.43234490727099106</c:v>
                </c:pt>
                <c:pt idx="957" formatCode="General">
                  <c:v>-1.0195610882359984E-2</c:v>
                </c:pt>
                <c:pt idx="958" formatCode="General">
                  <c:v>0.89780960152982492</c:v>
                </c:pt>
                <c:pt idx="959" formatCode="General">
                  <c:v>0.28980813197378708</c:v>
                </c:pt>
                <c:pt idx="960" formatCode="General">
                  <c:v>0.52326559264864325</c:v>
                </c:pt>
                <c:pt idx="961" formatCode="General">
                  <c:v>0.89587620000109369</c:v>
                </c:pt>
                <c:pt idx="962" formatCode="General">
                  <c:v>1.342752444772175</c:v>
                </c:pt>
                <c:pt idx="963" formatCode="General">
                  <c:v>0.67143194130405803</c:v>
                </c:pt>
                <c:pt idx="964" formatCode="General">
                  <c:v>0.23359609820266836</c:v>
                </c:pt>
                <c:pt idx="965" formatCode="General">
                  <c:v>0.30101613233957669</c:v>
                </c:pt>
                <c:pt idx="966" formatCode="General">
                  <c:v>-0.10761721112210698</c:v>
                </c:pt>
                <c:pt idx="967" formatCode="General">
                  <c:v>0.41671537074143195</c:v>
                </c:pt>
                <c:pt idx="968" formatCode="General">
                  <c:v>0.51833995352231821</c:v>
                </c:pt>
                <c:pt idx="969" formatCode="General">
                  <c:v>-4.0964967605662039E-2</c:v>
                </c:pt>
                <c:pt idx="970" formatCode="General">
                  <c:v>0.65358316160039931</c:v>
                </c:pt>
                <c:pt idx="971" formatCode="General">
                  <c:v>0.69193118654939745</c:v>
                </c:pt>
                <c:pt idx="972" formatCode="General">
                  <c:v>0.88094901929007796</c:v>
                </c:pt>
                <c:pt idx="973" formatCode="General">
                  <c:v>0.61328821453284799</c:v>
                </c:pt>
                <c:pt idx="974" formatCode="General">
                  <c:v>0.2339427990814662</c:v>
                </c:pt>
                <c:pt idx="975" formatCode="General">
                  <c:v>1.1577084096688535</c:v>
                </c:pt>
                <c:pt idx="976" formatCode="General">
                  <c:v>0.16102843133794797</c:v>
                </c:pt>
                <c:pt idx="977" formatCode="General">
                  <c:v>0.3525070188151096</c:v>
                </c:pt>
                <c:pt idx="978" formatCode="General">
                  <c:v>0.24503720624637659</c:v>
                </c:pt>
                <c:pt idx="979" formatCode="General">
                  <c:v>0.59795446451366085</c:v>
                </c:pt>
                <c:pt idx="980" formatCode="General">
                  <c:v>8.2836816028403426E-2</c:v>
                </c:pt>
                <c:pt idx="981" formatCode="General">
                  <c:v>1.2011452541022676</c:v>
                </c:pt>
                <c:pt idx="982" formatCode="General">
                  <c:v>0.56198920929942997</c:v>
                </c:pt>
                <c:pt idx="983" formatCode="General">
                  <c:v>0.46088675297510895</c:v>
                </c:pt>
                <c:pt idx="984" formatCode="General">
                  <c:v>0.62049763313342776</c:v>
                </c:pt>
                <c:pt idx="985" formatCode="General">
                  <c:v>0.70375142761677245</c:v>
                </c:pt>
                <c:pt idx="986" formatCode="General">
                  <c:v>0.61228338089340051</c:v>
                </c:pt>
                <c:pt idx="987" formatCode="General">
                  <c:v>0.81911624186887666</c:v>
                </c:pt>
                <c:pt idx="988" formatCode="General">
                  <c:v>0.50996824302820942</c:v>
                </c:pt>
                <c:pt idx="989" formatCode="General">
                  <c:v>0.15270703760135218</c:v>
                </c:pt>
                <c:pt idx="990" formatCode="General">
                  <c:v>9.3865936010160023E-2</c:v>
                </c:pt>
                <c:pt idx="991" formatCode="General">
                  <c:v>1.2939585470942092</c:v>
                </c:pt>
                <c:pt idx="992" formatCode="General">
                  <c:v>0.81747044949166492</c:v>
                </c:pt>
                <c:pt idx="993" formatCode="General">
                  <c:v>0.47983704337596023</c:v>
                </c:pt>
                <c:pt idx="994" formatCode="General">
                  <c:v>0.46360376480424281</c:v>
                </c:pt>
                <c:pt idx="995" formatCode="General">
                  <c:v>0.98886589886741172</c:v>
                </c:pt>
                <c:pt idx="996" formatCode="General">
                  <c:v>0.82139357238674282</c:v>
                </c:pt>
                <c:pt idx="997" formatCode="General">
                  <c:v>0.58304533701043737</c:v>
                </c:pt>
                <c:pt idx="998" formatCode="General">
                  <c:v>0.31721448900712601</c:v>
                </c:pt>
                <c:pt idx="999" formatCode="General">
                  <c:v>0.52273191044663303</c:v>
                </c:pt>
                <c:pt idx="1000" formatCode="General">
                  <c:v>0.30250460180240246</c:v>
                </c:pt>
              </c:numCache>
            </c:numRef>
          </c:xVal>
          <c:yVal>
            <c:numRef>
              <c:f>Parameter!$F$125:$F$1125</c:f>
              <c:numCache>
                <c:formatCode>0.00</c:formatCode>
                <c:ptCount val="1001"/>
                <c:pt idx="0">
                  <c:v>8666.6026338059637</c:v>
                </c:pt>
                <c:pt idx="1">
                  <c:v>8868.4926590949235</c:v>
                </c:pt>
                <c:pt idx="2">
                  <c:v>8955.2646452092595</c:v>
                </c:pt>
                <c:pt idx="3" formatCode="0">
                  <c:v>5166.151564488966</c:v>
                </c:pt>
                <c:pt idx="4" formatCode="General">
                  <c:v>7022.3320163752669</c:v>
                </c:pt>
                <c:pt idx="5" formatCode="General">
                  <c:v>6663.9212757776058</c:v>
                </c:pt>
                <c:pt idx="6" formatCode="General">
                  <c:v>16351.139408713072</c:v>
                </c:pt>
                <c:pt idx="7" formatCode="General">
                  <c:v>9373.036665287209</c:v>
                </c:pt>
                <c:pt idx="8" formatCode="General">
                  <c:v>8240.8674505954423</c:v>
                </c:pt>
                <c:pt idx="9" formatCode="General">
                  <c:v>5597.495471495673</c:v>
                </c:pt>
                <c:pt idx="10" formatCode="General">
                  <c:v>12343.3371138079</c:v>
                </c:pt>
                <c:pt idx="11" formatCode="General">
                  <c:v>4550.4785880861673</c:v>
                </c:pt>
                <c:pt idx="12" formatCode="General">
                  <c:v>10016.948868835874</c:v>
                </c:pt>
                <c:pt idx="13" formatCode="General">
                  <c:v>5808.8604881044994</c:v>
                </c:pt>
                <c:pt idx="14" formatCode="General">
                  <c:v>10525.410997066381</c:v>
                </c:pt>
                <c:pt idx="15" formatCode="General">
                  <c:v>10591.791698243705</c:v>
                </c:pt>
                <c:pt idx="16" formatCode="General">
                  <c:v>4057.2205588244233</c:v>
                </c:pt>
                <c:pt idx="17" formatCode="General">
                  <c:v>8907.0462583147073</c:v>
                </c:pt>
                <c:pt idx="18" formatCode="General">
                  <c:v>16721.776100097908</c:v>
                </c:pt>
                <c:pt idx="19" formatCode="General">
                  <c:v>8583.7918383805609</c:v>
                </c:pt>
                <c:pt idx="20" formatCode="General">
                  <c:v>9004.4746738956364</c:v>
                </c:pt>
                <c:pt idx="21" formatCode="General">
                  <c:v>9336.5137543946148</c:v>
                </c:pt>
                <c:pt idx="22" formatCode="General">
                  <c:v>9933.5345112285449</c:v>
                </c:pt>
                <c:pt idx="23" formatCode="General">
                  <c:v>6049.1316124770328</c:v>
                </c:pt>
                <c:pt idx="24" formatCode="General">
                  <c:v>12622.993950731263</c:v>
                </c:pt>
                <c:pt idx="25" formatCode="General">
                  <c:v>12299.504826990347</c:v>
                </c:pt>
                <c:pt idx="26" formatCode="General">
                  <c:v>8772.1712645814187</c:v>
                </c:pt>
                <c:pt idx="27" formatCode="General">
                  <c:v>11376.383842355041</c:v>
                </c:pt>
                <c:pt idx="28" formatCode="General">
                  <c:v>9418.8217965949425</c:v>
                </c:pt>
                <c:pt idx="29" formatCode="General">
                  <c:v>18625.090894010376</c:v>
                </c:pt>
                <c:pt idx="30" formatCode="General">
                  <c:v>10805.206308041603</c:v>
                </c:pt>
                <c:pt idx="31" formatCode="General">
                  <c:v>8348.0217660845028</c:v>
                </c:pt>
                <c:pt idx="32" formatCode="General">
                  <c:v>7681.0411958926434</c:v>
                </c:pt>
                <c:pt idx="33" formatCode="General">
                  <c:v>10073.146078445441</c:v>
                </c:pt>
                <c:pt idx="34" formatCode="General">
                  <c:v>7984.0689423915428</c:v>
                </c:pt>
                <c:pt idx="35" formatCode="General">
                  <c:v>8527.0046620798694</c:v>
                </c:pt>
                <c:pt idx="36" formatCode="General">
                  <c:v>14292.082401894437</c:v>
                </c:pt>
                <c:pt idx="37" formatCode="General">
                  <c:v>11071.023672463096</c:v>
                </c:pt>
                <c:pt idx="38" formatCode="General">
                  <c:v>9293.891096597652</c:v>
                </c:pt>
                <c:pt idx="39" formatCode="General">
                  <c:v>6495.9893100627833</c:v>
                </c:pt>
                <c:pt idx="40" formatCode="General">
                  <c:v>6588.2631941445634</c:v>
                </c:pt>
                <c:pt idx="41" formatCode="General">
                  <c:v>10821.505607816129</c:v>
                </c:pt>
                <c:pt idx="42" formatCode="General">
                  <c:v>8857.8399632321198</c:v>
                </c:pt>
                <c:pt idx="43" formatCode="General">
                  <c:v>10702.163831848175</c:v>
                </c:pt>
                <c:pt idx="44" formatCode="General">
                  <c:v>11948.789136111218</c:v>
                </c:pt>
                <c:pt idx="45" formatCode="General">
                  <c:v>13529.87760414488</c:v>
                </c:pt>
                <c:pt idx="46" formatCode="General">
                  <c:v>11631.725426579025</c:v>
                </c:pt>
                <c:pt idx="47" formatCode="General">
                  <c:v>12187.842446777626</c:v>
                </c:pt>
                <c:pt idx="48" formatCode="General">
                  <c:v>8045.193080977182</c:v>
                </c:pt>
                <c:pt idx="49" formatCode="General">
                  <c:v>10095.916686027023</c:v>
                </c:pt>
                <c:pt idx="50" formatCode="General">
                  <c:v>9955.2078819315393</c:v>
                </c:pt>
                <c:pt idx="51" formatCode="General">
                  <c:v>10255.55968397069</c:v>
                </c:pt>
                <c:pt idx="52" formatCode="General">
                  <c:v>7110.0480208733679</c:v>
                </c:pt>
                <c:pt idx="53" formatCode="General">
                  <c:v>11305.901653779412</c:v>
                </c:pt>
                <c:pt idx="54" formatCode="General">
                  <c:v>7580.5402688382292</c:v>
                </c:pt>
                <c:pt idx="55" formatCode="General">
                  <c:v>21355.956577130702</c:v>
                </c:pt>
                <c:pt idx="56" formatCode="General">
                  <c:v>6439.3523174619168</c:v>
                </c:pt>
                <c:pt idx="57" formatCode="General">
                  <c:v>7492.1031965835118</c:v>
                </c:pt>
                <c:pt idx="58" formatCode="General">
                  <c:v>12404.401529827144</c:v>
                </c:pt>
                <c:pt idx="59" formatCode="General">
                  <c:v>13701.832181627766</c:v>
                </c:pt>
                <c:pt idx="60" formatCode="General">
                  <c:v>9300.0408049928992</c:v>
                </c:pt>
                <c:pt idx="61" formatCode="General">
                  <c:v>9255.2806105331183</c:v>
                </c:pt>
                <c:pt idx="62" formatCode="General">
                  <c:v>16839.124387922384</c:v>
                </c:pt>
                <c:pt idx="63" formatCode="General">
                  <c:v>9615.7713681649366</c:v>
                </c:pt>
                <c:pt idx="64" formatCode="General">
                  <c:v>7514.4370068393473</c:v>
                </c:pt>
                <c:pt idx="65" formatCode="General">
                  <c:v>7230.5016655336694</c:v>
                </c:pt>
                <c:pt idx="66" formatCode="General">
                  <c:v>10081.780038766386</c:v>
                </c:pt>
                <c:pt idx="67" formatCode="General">
                  <c:v>10718.72029112014</c:v>
                </c:pt>
                <c:pt idx="68" formatCode="General">
                  <c:v>16130.961886827012</c:v>
                </c:pt>
                <c:pt idx="69" formatCode="General">
                  <c:v>6444.9109321450869</c:v>
                </c:pt>
                <c:pt idx="70" formatCode="General">
                  <c:v>12684.790051399268</c:v>
                </c:pt>
                <c:pt idx="71" formatCode="General">
                  <c:v>7092.2598054664613</c:v>
                </c:pt>
                <c:pt idx="72" formatCode="General">
                  <c:v>9862.3358250719903</c:v>
                </c:pt>
                <c:pt idx="73" formatCode="General">
                  <c:v>7775.4095545407763</c:v>
                </c:pt>
                <c:pt idx="74" formatCode="General">
                  <c:v>17919.400379748004</c:v>
                </c:pt>
                <c:pt idx="75" formatCode="General">
                  <c:v>16445.885939862335</c:v>
                </c:pt>
                <c:pt idx="76" formatCode="General">
                  <c:v>15440.779950513124</c:v>
                </c:pt>
                <c:pt idx="77" formatCode="General">
                  <c:v>15144.621972591711</c:v>
                </c:pt>
                <c:pt idx="78" formatCode="General">
                  <c:v>12476.563766590811</c:v>
                </c:pt>
                <c:pt idx="79" formatCode="General">
                  <c:v>9842.0767396386273</c:v>
                </c:pt>
                <c:pt idx="80" formatCode="General">
                  <c:v>10191.080427548732</c:v>
                </c:pt>
                <c:pt idx="81" formatCode="General">
                  <c:v>8523.4399045342725</c:v>
                </c:pt>
                <c:pt idx="82" formatCode="General">
                  <c:v>12423.067537977495</c:v>
                </c:pt>
                <c:pt idx="83" formatCode="General">
                  <c:v>13828.558775986792</c:v>
                </c:pt>
                <c:pt idx="84" formatCode="General">
                  <c:v>10260.35999501207</c:v>
                </c:pt>
                <c:pt idx="85" formatCode="General">
                  <c:v>7532.5387096155728</c:v>
                </c:pt>
                <c:pt idx="86" formatCode="General">
                  <c:v>10858.78507692327</c:v>
                </c:pt>
                <c:pt idx="87" formatCode="General">
                  <c:v>5843.9063280640949</c:v>
                </c:pt>
                <c:pt idx="88" formatCode="General">
                  <c:v>15304.488637477085</c:v>
                </c:pt>
                <c:pt idx="89" formatCode="General">
                  <c:v>6949.5791244646571</c:v>
                </c:pt>
                <c:pt idx="90" formatCode="General">
                  <c:v>10041.026254234201</c:v>
                </c:pt>
                <c:pt idx="91" formatCode="General">
                  <c:v>10833.805364165684</c:v>
                </c:pt>
                <c:pt idx="92" formatCode="General">
                  <c:v>6848.7304090525122</c:v>
                </c:pt>
                <c:pt idx="93" formatCode="General">
                  <c:v>15215.407336172953</c:v>
                </c:pt>
                <c:pt idx="94" formatCode="General">
                  <c:v>8344.2565375308186</c:v>
                </c:pt>
                <c:pt idx="95" formatCode="General">
                  <c:v>10824.597516752221</c:v>
                </c:pt>
                <c:pt idx="96" formatCode="General">
                  <c:v>4261.9402759185814</c:v>
                </c:pt>
                <c:pt idx="97" formatCode="General">
                  <c:v>7184.8250941974838</c:v>
                </c:pt>
                <c:pt idx="98" formatCode="General">
                  <c:v>7170.3710894509131</c:v>
                </c:pt>
                <c:pt idx="99" formatCode="General">
                  <c:v>8667.078597228694</c:v>
                </c:pt>
                <c:pt idx="100" formatCode="General">
                  <c:v>9269.3752913176831</c:v>
                </c:pt>
                <c:pt idx="101" formatCode="General">
                  <c:v>8094.8509235605579</c:v>
                </c:pt>
                <c:pt idx="102" formatCode="General">
                  <c:v>10977.134970099723</c:v>
                </c:pt>
                <c:pt idx="103" formatCode="General">
                  <c:v>6912.4642817073327</c:v>
                </c:pt>
                <c:pt idx="104" formatCode="General">
                  <c:v>9333.725533894336</c:v>
                </c:pt>
                <c:pt idx="105" formatCode="General">
                  <c:v>7886.8418814040324</c:v>
                </c:pt>
                <c:pt idx="106" formatCode="General">
                  <c:v>14614.785746908463</c:v>
                </c:pt>
                <c:pt idx="107" formatCode="General">
                  <c:v>12249.688925402803</c:v>
                </c:pt>
                <c:pt idx="108" formatCode="General">
                  <c:v>13670.075658459506</c:v>
                </c:pt>
                <c:pt idx="109" formatCode="General">
                  <c:v>8155.092097657307</c:v>
                </c:pt>
                <c:pt idx="110" formatCode="General">
                  <c:v>7180.1943175726719</c:v>
                </c:pt>
                <c:pt idx="111" formatCode="General">
                  <c:v>9256.1962198722249</c:v>
                </c:pt>
                <c:pt idx="112" formatCode="General">
                  <c:v>5594.4613141621703</c:v>
                </c:pt>
                <c:pt idx="113" formatCode="General">
                  <c:v>9731.2417342890149</c:v>
                </c:pt>
                <c:pt idx="114" formatCode="General">
                  <c:v>10809.327743019834</c:v>
                </c:pt>
                <c:pt idx="115" formatCode="General">
                  <c:v>10475.867343725029</c:v>
                </c:pt>
                <c:pt idx="116" formatCode="General">
                  <c:v>5839.1517513913113</c:v>
                </c:pt>
                <c:pt idx="117" formatCode="General">
                  <c:v>7256.8154865700235</c:v>
                </c:pt>
                <c:pt idx="118" formatCode="General">
                  <c:v>10152.745383388428</c:v>
                </c:pt>
                <c:pt idx="119" formatCode="General">
                  <c:v>7437.7592611608616</c:v>
                </c:pt>
                <c:pt idx="120" formatCode="General">
                  <c:v>9482.9638036142787</c:v>
                </c:pt>
                <c:pt idx="121" formatCode="General">
                  <c:v>4581.1169601141191</c:v>
                </c:pt>
                <c:pt idx="122" formatCode="General">
                  <c:v>13610.21374968656</c:v>
                </c:pt>
                <c:pt idx="123" formatCode="General">
                  <c:v>6880.24567022265</c:v>
                </c:pt>
                <c:pt idx="124" formatCode="General">
                  <c:v>9026.6880578988785</c:v>
                </c:pt>
                <c:pt idx="125" formatCode="General">
                  <c:v>10109.051530788332</c:v>
                </c:pt>
                <c:pt idx="126" formatCode="General">
                  <c:v>12533.846811082351</c:v>
                </c:pt>
                <c:pt idx="127" formatCode="General">
                  <c:v>7040.6089442715038</c:v>
                </c:pt>
                <c:pt idx="128" formatCode="General">
                  <c:v>6541.6069277560018</c:v>
                </c:pt>
                <c:pt idx="129" formatCode="General">
                  <c:v>8480.5980201682869</c:v>
                </c:pt>
                <c:pt idx="130" formatCode="General">
                  <c:v>8363.1740629874294</c:v>
                </c:pt>
                <c:pt idx="131" formatCode="General">
                  <c:v>8883.0236697393539</c:v>
                </c:pt>
                <c:pt idx="132" formatCode="General">
                  <c:v>10079.629574055081</c:v>
                </c:pt>
                <c:pt idx="133" formatCode="General">
                  <c:v>10468.170760162615</c:v>
                </c:pt>
                <c:pt idx="134" formatCode="General">
                  <c:v>8067.9987143348189</c:v>
                </c:pt>
                <c:pt idx="135" formatCode="General">
                  <c:v>9753.7434872463582</c:v>
                </c:pt>
                <c:pt idx="136" formatCode="General">
                  <c:v>25312.201776170979</c:v>
                </c:pt>
                <c:pt idx="137" formatCode="General">
                  <c:v>4286.8109705070074</c:v>
                </c:pt>
                <c:pt idx="138" formatCode="General">
                  <c:v>8873.2179241851736</c:v>
                </c:pt>
                <c:pt idx="139" formatCode="General">
                  <c:v>11257.440307198332</c:v>
                </c:pt>
                <c:pt idx="140" formatCode="General">
                  <c:v>6400.4678673746785</c:v>
                </c:pt>
                <c:pt idx="141" formatCode="General">
                  <c:v>9185.4023080965544</c:v>
                </c:pt>
                <c:pt idx="142" formatCode="General">
                  <c:v>8498.0386578037906</c:v>
                </c:pt>
                <c:pt idx="143" formatCode="General">
                  <c:v>11465.811835561435</c:v>
                </c:pt>
                <c:pt idx="144" formatCode="General">
                  <c:v>13009.784248271442</c:v>
                </c:pt>
                <c:pt idx="145" formatCode="General">
                  <c:v>7082.3783746725767</c:v>
                </c:pt>
                <c:pt idx="146" formatCode="General">
                  <c:v>16358.557721867099</c:v>
                </c:pt>
                <c:pt idx="147" formatCode="General">
                  <c:v>3521.6703283528313</c:v>
                </c:pt>
                <c:pt idx="148" formatCode="General">
                  <c:v>11380.236616583308</c:v>
                </c:pt>
                <c:pt idx="149" formatCode="General">
                  <c:v>8257.8177720827189</c:v>
                </c:pt>
                <c:pt idx="150" formatCode="General">
                  <c:v>10640.499028586204</c:v>
                </c:pt>
                <c:pt idx="151" formatCode="General">
                  <c:v>8935.3873396016788</c:v>
                </c:pt>
                <c:pt idx="152" formatCode="General">
                  <c:v>6664.8311082814644</c:v>
                </c:pt>
                <c:pt idx="153" formatCode="General">
                  <c:v>11514.489673921182</c:v>
                </c:pt>
                <c:pt idx="154" formatCode="General">
                  <c:v>5742.3921060838038</c:v>
                </c:pt>
                <c:pt idx="155" formatCode="General">
                  <c:v>21755.045044530889</c:v>
                </c:pt>
                <c:pt idx="156" formatCode="General">
                  <c:v>8205.919313369759</c:v>
                </c:pt>
                <c:pt idx="157" formatCode="General">
                  <c:v>10404.841990381097</c:v>
                </c:pt>
                <c:pt idx="158" formatCode="General">
                  <c:v>9052.3650438879486</c:v>
                </c:pt>
                <c:pt idx="159" formatCode="General">
                  <c:v>8107.2385927338237</c:v>
                </c:pt>
                <c:pt idx="160" formatCode="General">
                  <c:v>2725.399366895721</c:v>
                </c:pt>
                <c:pt idx="161" formatCode="General">
                  <c:v>8822.7777200135388</c:v>
                </c:pt>
                <c:pt idx="162" formatCode="General">
                  <c:v>7097.7476846909376</c:v>
                </c:pt>
                <c:pt idx="163" formatCode="General">
                  <c:v>6559.7384745983345</c:v>
                </c:pt>
                <c:pt idx="164" formatCode="General">
                  <c:v>4581.3232267983385</c:v>
                </c:pt>
                <c:pt idx="165" formatCode="General">
                  <c:v>13910.98092741931</c:v>
                </c:pt>
                <c:pt idx="166" formatCode="General">
                  <c:v>13232.807039772484</c:v>
                </c:pt>
                <c:pt idx="167" formatCode="General">
                  <c:v>6769.8219682666731</c:v>
                </c:pt>
                <c:pt idx="168" formatCode="General">
                  <c:v>12876.919564099024</c:v>
                </c:pt>
                <c:pt idx="169" formatCode="General">
                  <c:v>4873.1114219379888</c:v>
                </c:pt>
                <c:pt idx="170" formatCode="General">
                  <c:v>11141.760324892144</c:v>
                </c:pt>
                <c:pt idx="171" formatCode="General">
                  <c:v>6431.6770941799405</c:v>
                </c:pt>
                <c:pt idx="172" formatCode="General">
                  <c:v>8345.0421377321909</c:v>
                </c:pt>
                <c:pt idx="173" formatCode="General">
                  <c:v>8326.5813383258446</c:v>
                </c:pt>
                <c:pt idx="174" formatCode="General">
                  <c:v>8686.2282404787675</c:v>
                </c:pt>
                <c:pt idx="175" formatCode="General">
                  <c:v>10837.499467629734</c:v>
                </c:pt>
                <c:pt idx="176" formatCode="General">
                  <c:v>5138.0802082263544</c:v>
                </c:pt>
                <c:pt idx="177" formatCode="General">
                  <c:v>3072.8959466467895</c:v>
                </c:pt>
                <c:pt idx="178" formatCode="General">
                  <c:v>22327.212067360277</c:v>
                </c:pt>
                <c:pt idx="179" formatCode="General">
                  <c:v>9151.62790903725</c:v>
                </c:pt>
                <c:pt idx="180" formatCode="General">
                  <c:v>4317.75795672196</c:v>
                </c:pt>
                <c:pt idx="181" formatCode="General">
                  <c:v>10642.374894179422</c:v>
                </c:pt>
                <c:pt idx="182" formatCode="General">
                  <c:v>10084.659067946151</c:v>
                </c:pt>
                <c:pt idx="183" formatCode="General">
                  <c:v>11428.768967867829</c:v>
                </c:pt>
                <c:pt idx="184" formatCode="General">
                  <c:v>6767.4704974421329</c:v>
                </c:pt>
                <c:pt idx="185" formatCode="General">
                  <c:v>5468.45114403754</c:v>
                </c:pt>
                <c:pt idx="186" formatCode="General">
                  <c:v>8953.303685442017</c:v>
                </c:pt>
                <c:pt idx="187" formatCode="General">
                  <c:v>11405.236231440746</c:v>
                </c:pt>
                <c:pt idx="188" formatCode="General">
                  <c:v>7383.5136757214277</c:v>
                </c:pt>
                <c:pt idx="189" formatCode="General">
                  <c:v>8419.6181088061494</c:v>
                </c:pt>
                <c:pt idx="190" formatCode="General">
                  <c:v>8410.8043317816137</c:v>
                </c:pt>
                <c:pt idx="191" formatCode="General">
                  <c:v>14219.102260866584</c:v>
                </c:pt>
                <c:pt idx="192" formatCode="General">
                  <c:v>6055.660923557627</c:v>
                </c:pt>
                <c:pt idx="193" formatCode="General">
                  <c:v>11059.971534841583</c:v>
                </c:pt>
                <c:pt idx="194" formatCode="General">
                  <c:v>7690.5183409525525</c:v>
                </c:pt>
                <c:pt idx="195" formatCode="General">
                  <c:v>3794.8293532136904</c:v>
                </c:pt>
                <c:pt idx="196" formatCode="General">
                  <c:v>11721.075100225244</c:v>
                </c:pt>
                <c:pt idx="197" formatCode="General">
                  <c:v>7998.9463064815609</c:v>
                </c:pt>
                <c:pt idx="198" formatCode="General">
                  <c:v>6549.9297939289154</c:v>
                </c:pt>
                <c:pt idx="199" formatCode="General">
                  <c:v>12126.517705496968</c:v>
                </c:pt>
                <c:pt idx="200" formatCode="General">
                  <c:v>7540.929999006089</c:v>
                </c:pt>
                <c:pt idx="201" formatCode="General">
                  <c:v>7291.995095138027</c:v>
                </c:pt>
                <c:pt idx="202" formatCode="General">
                  <c:v>10800.533278772382</c:v>
                </c:pt>
                <c:pt idx="203" formatCode="General">
                  <c:v>12476.998180335222</c:v>
                </c:pt>
                <c:pt idx="204" formatCode="General">
                  <c:v>8330.28890384019</c:v>
                </c:pt>
                <c:pt idx="205" formatCode="General">
                  <c:v>3896.5322663173774</c:v>
                </c:pt>
                <c:pt idx="206" formatCode="General">
                  <c:v>10873.805581305924</c:v>
                </c:pt>
                <c:pt idx="207" formatCode="General">
                  <c:v>8780.2320750298277</c:v>
                </c:pt>
                <c:pt idx="208" formatCode="General">
                  <c:v>13714.985432308995</c:v>
                </c:pt>
                <c:pt idx="209" formatCode="General">
                  <c:v>13029.054801169348</c:v>
                </c:pt>
                <c:pt idx="210" formatCode="General">
                  <c:v>8578.1009817126414</c:v>
                </c:pt>
                <c:pt idx="211" formatCode="General">
                  <c:v>10970.663325981244</c:v>
                </c:pt>
                <c:pt idx="212" formatCode="General">
                  <c:v>5127.6766656215259</c:v>
                </c:pt>
                <c:pt idx="213" formatCode="General">
                  <c:v>11338.457175595518</c:v>
                </c:pt>
                <c:pt idx="214" formatCode="General">
                  <c:v>10469.954182946605</c:v>
                </c:pt>
                <c:pt idx="215" formatCode="General">
                  <c:v>7123.8334633361119</c:v>
                </c:pt>
                <c:pt idx="216" formatCode="General">
                  <c:v>8285.9091541374546</c:v>
                </c:pt>
                <c:pt idx="217" formatCode="General">
                  <c:v>5119.0883070033051</c:v>
                </c:pt>
                <c:pt idx="218" formatCode="General">
                  <c:v>8944.7961737117803</c:v>
                </c:pt>
                <c:pt idx="219" formatCode="General">
                  <c:v>6189.974674316265</c:v>
                </c:pt>
                <c:pt idx="220" formatCode="General">
                  <c:v>8743.8193641043435</c:v>
                </c:pt>
                <c:pt idx="221" formatCode="General">
                  <c:v>8896.8776725997759</c:v>
                </c:pt>
                <c:pt idx="222" formatCode="General">
                  <c:v>12043.774705908794</c:v>
                </c:pt>
                <c:pt idx="223" formatCode="General">
                  <c:v>6175.4644555183168</c:v>
                </c:pt>
                <c:pt idx="224" formatCode="General">
                  <c:v>10477.025936940981</c:v>
                </c:pt>
                <c:pt idx="225" formatCode="General">
                  <c:v>5301.6278559795446</c:v>
                </c:pt>
                <c:pt idx="226" formatCode="General">
                  <c:v>6816.7877041711308</c:v>
                </c:pt>
                <c:pt idx="227" formatCode="General">
                  <c:v>15776.870382317176</c:v>
                </c:pt>
                <c:pt idx="228" formatCode="General">
                  <c:v>6436.7249569888827</c:v>
                </c:pt>
                <c:pt idx="229" formatCode="General">
                  <c:v>6373.5542545680892</c:v>
                </c:pt>
                <c:pt idx="230" formatCode="General">
                  <c:v>7625.9271147596282</c:v>
                </c:pt>
                <c:pt idx="231" formatCode="General">
                  <c:v>5418.4649012239952</c:v>
                </c:pt>
                <c:pt idx="232" formatCode="General">
                  <c:v>12070.23714680752</c:v>
                </c:pt>
                <c:pt idx="233" formatCode="General">
                  <c:v>11891.450021105566</c:v>
                </c:pt>
                <c:pt idx="234" formatCode="General">
                  <c:v>13008.719579534471</c:v>
                </c:pt>
                <c:pt idx="235" formatCode="General">
                  <c:v>8914.6043918102005</c:v>
                </c:pt>
                <c:pt idx="236" formatCode="General">
                  <c:v>7958.576752374729</c:v>
                </c:pt>
                <c:pt idx="237" formatCode="General">
                  <c:v>4371.8776235528039</c:v>
                </c:pt>
                <c:pt idx="238" formatCode="General">
                  <c:v>9542.5905671210912</c:v>
                </c:pt>
                <c:pt idx="239" formatCode="General">
                  <c:v>7568.1962305194666</c:v>
                </c:pt>
                <c:pt idx="240" formatCode="General">
                  <c:v>13219.768099120378</c:v>
                </c:pt>
                <c:pt idx="241" formatCode="General">
                  <c:v>12040.113218204817</c:v>
                </c:pt>
                <c:pt idx="242" formatCode="General">
                  <c:v>5691.2471183005964</c:v>
                </c:pt>
                <c:pt idx="243" formatCode="General">
                  <c:v>9107.1842078089921</c:v>
                </c:pt>
                <c:pt idx="244" formatCode="General">
                  <c:v>8272.1328025032471</c:v>
                </c:pt>
                <c:pt idx="245" formatCode="General">
                  <c:v>13423.529237576808</c:v>
                </c:pt>
                <c:pt idx="246" formatCode="General">
                  <c:v>6858.4049923741859</c:v>
                </c:pt>
                <c:pt idx="247" formatCode="General">
                  <c:v>11774.610456749151</c:v>
                </c:pt>
                <c:pt idx="248" formatCode="General">
                  <c:v>7122.979437922646</c:v>
                </c:pt>
                <c:pt idx="249" formatCode="General">
                  <c:v>7838.941169618487</c:v>
                </c:pt>
                <c:pt idx="250" formatCode="General">
                  <c:v>7904.9924104610964</c:v>
                </c:pt>
                <c:pt idx="251" formatCode="General">
                  <c:v>10515.650496789664</c:v>
                </c:pt>
                <c:pt idx="252" formatCode="General">
                  <c:v>9738.3302511251659</c:v>
                </c:pt>
                <c:pt idx="253" formatCode="General">
                  <c:v>4833.2278858068876</c:v>
                </c:pt>
                <c:pt idx="254" formatCode="General">
                  <c:v>7541.7490338423431</c:v>
                </c:pt>
                <c:pt idx="255" formatCode="General">
                  <c:v>8664.5152939554791</c:v>
                </c:pt>
                <c:pt idx="256" formatCode="General">
                  <c:v>8277.8276246718633</c:v>
                </c:pt>
                <c:pt idx="257" formatCode="General">
                  <c:v>8718.8733742851255</c:v>
                </c:pt>
                <c:pt idx="258" formatCode="General">
                  <c:v>8868.0511141469342</c:v>
                </c:pt>
                <c:pt idx="259" formatCode="General">
                  <c:v>7459.3287591064181</c:v>
                </c:pt>
                <c:pt idx="260" formatCode="General">
                  <c:v>11231.114337767933</c:v>
                </c:pt>
                <c:pt idx="261" formatCode="General">
                  <c:v>8644.109445730779</c:v>
                </c:pt>
                <c:pt idx="262" formatCode="General">
                  <c:v>9878.415760243055</c:v>
                </c:pt>
                <c:pt idx="263" formatCode="General">
                  <c:v>7251.079369398627</c:v>
                </c:pt>
                <c:pt idx="264" formatCode="General">
                  <c:v>13275.531568409486</c:v>
                </c:pt>
                <c:pt idx="265" formatCode="General">
                  <c:v>7498.6723089260522</c:v>
                </c:pt>
                <c:pt idx="266" formatCode="General">
                  <c:v>13201.462063851648</c:v>
                </c:pt>
                <c:pt idx="267" formatCode="General">
                  <c:v>8507.1541636083857</c:v>
                </c:pt>
                <c:pt idx="268" formatCode="General">
                  <c:v>13578.684490905629</c:v>
                </c:pt>
                <c:pt idx="269" formatCode="General">
                  <c:v>7148.9202306273819</c:v>
                </c:pt>
                <c:pt idx="270" formatCode="General">
                  <c:v>9593.2440030834787</c:v>
                </c:pt>
                <c:pt idx="271" formatCode="General">
                  <c:v>7136.0977087133379</c:v>
                </c:pt>
                <c:pt idx="272" formatCode="General">
                  <c:v>7076.5487520094812</c:v>
                </c:pt>
                <c:pt idx="273" formatCode="General">
                  <c:v>11256.261256216432</c:v>
                </c:pt>
                <c:pt idx="274" formatCode="General">
                  <c:v>9795.2377842804599</c:v>
                </c:pt>
                <c:pt idx="275" formatCode="General">
                  <c:v>3905.1036653339688</c:v>
                </c:pt>
                <c:pt idx="276" formatCode="General">
                  <c:v>11357.953666589035</c:v>
                </c:pt>
                <c:pt idx="277" formatCode="General">
                  <c:v>9232.6431706104049</c:v>
                </c:pt>
                <c:pt idx="278" formatCode="General">
                  <c:v>10094.704170841977</c:v>
                </c:pt>
                <c:pt idx="279" formatCode="General">
                  <c:v>7217.9825406630953</c:v>
                </c:pt>
                <c:pt idx="280" formatCode="General">
                  <c:v>12866.601205012175</c:v>
                </c:pt>
                <c:pt idx="281" formatCode="General">
                  <c:v>5124.3669564709344</c:v>
                </c:pt>
                <c:pt idx="282" formatCode="General">
                  <c:v>7113.6268956082458</c:v>
                </c:pt>
                <c:pt idx="283" formatCode="General">
                  <c:v>8501.5586471129754</c:v>
                </c:pt>
                <c:pt idx="284" formatCode="General">
                  <c:v>13993.18083035296</c:v>
                </c:pt>
                <c:pt idx="285" formatCode="General">
                  <c:v>7378.3192226548053</c:v>
                </c:pt>
                <c:pt idx="286" formatCode="General">
                  <c:v>13062.175746775305</c:v>
                </c:pt>
                <c:pt idx="287" formatCode="General">
                  <c:v>8903.6051718612271</c:v>
                </c:pt>
                <c:pt idx="288" formatCode="General">
                  <c:v>11699.949552385044</c:v>
                </c:pt>
                <c:pt idx="289" formatCode="General">
                  <c:v>9835.4488431522077</c:v>
                </c:pt>
                <c:pt idx="290" formatCode="General">
                  <c:v>7475.5857243368573</c:v>
                </c:pt>
                <c:pt idx="291" formatCode="General">
                  <c:v>8906.2834128946797</c:v>
                </c:pt>
                <c:pt idx="292" formatCode="General">
                  <c:v>7515.3149816288405</c:v>
                </c:pt>
                <c:pt idx="293" formatCode="General">
                  <c:v>9283.3708247633222</c:v>
                </c:pt>
                <c:pt idx="294" formatCode="General">
                  <c:v>9356.7458758159955</c:v>
                </c:pt>
                <c:pt idx="295" formatCode="General">
                  <c:v>7402.9085075011699</c:v>
                </c:pt>
                <c:pt idx="296" formatCode="General">
                  <c:v>10759.17680998164</c:v>
                </c:pt>
                <c:pt idx="297" formatCode="General">
                  <c:v>8994.3439785351911</c:v>
                </c:pt>
                <c:pt idx="298" formatCode="General">
                  <c:v>6782.2409191898278</c:v>
                </c:pt>
                <c:pt idx="299" formatCode="General">
                  <c:v>4248.993916474943</c:v>
                </c:pt>
                <c:pt idx="300" formatCode="General">
                  <c:v>8144.078424463667</c:v>
                </c:pt>
                <c:pt idx="301" formatCode="General">
                  <c:v>5530.0442695453021</c:v>
                </c:pt>
                <c:pt idx="302" formatCode="General">
                  <c:v>12222.109684885241</c:v>
                </c:pt>
                <c:pt idx="303" formatCode="General">
                  <c:v>9114.0711597633508</c:v>
                </c:pt>
                <c:pt idx="304" formatCode="General">
                  <c:v>11743.604189914277</c:v>
                </c:pt>
                <c:pt idx="305" formatCode="General">
                  <c:v>13217.916316298473</c:v>
                </c:pt>
                <c:pt idx="306" formatCode="General">
                  <c:v>6461.3487703278115</c:v>
                </c:pt>
                <c:pt idx="307" formatCode="General">
                  <c:v>7781.3629733503039</c:v>
                </c:pt>
                <c:pt idx="308" formatCode="General">
                  <c:v>7477.6502007586168</c:v>
                </c:pt>
                <c:pt idx="309" formatCode="General">
                  <c:v>7615.7287609999094</c:v>
                </c:pt>
                <c:pt idx="310" formatCode="General">
                  <c:v>11705.502297723753</c:v>
                </c:pt>
                <c:pt idx="311" formatCode="General">
                  <c:v>9080.4020798515103</c:v>
                </c:pt>
                <c:pt idx="312" formatCode="General">
                  <c:v>8830.1722146912853</c:v>
                </c:pt>
                <c:pt idx="313" formatCode="General">
                  <c:v>9119.7739510438369</c:v>
                </c:pt>
                <c:pt idx="314" formatCode="General">
                  <c:v>8299.0741726430078</c:v>
                </c:pt>
                <c:pt idx="315" formatCode="General">
                  <c:v>12487.879628795767</c:v>
                </c:pt>
                <c:pt idx="316" formatCode="General">
                  <c:v>8783.2499811779344</c:v>
                </c:pt>
                <c:pt idx="317" formatCode="General">
                  <c:v>13750.089845784081</c:v>
                </c:pt>
                <c:pt idx="318" formatCode="General">
                  <c:v>13921.483057662963</c:v>
                </c:pt>
                <c:pt idx="319" formatCode="General">
                  <c:v>298.984073760108</c:v>
                </c:pt>
                <c:pt idx="320" formatCode="General">
                  <c:v>11553.67248972064</c:v>
                </c:pt>
                <c:pt idx="321" formatCode="General">
                  <c:v>7803.7595878478842</c:v>
                </c:pt>
                <c:pt idx="322" formatCode="General">
                  <c:v>6932.6693092347468</c:v>
                </c:pt>
                <c:pt idx="323" formatCode="General">
                  <c:v>8811.012604859503</c:v>
                </c:pt>
                <c:pt idx="324" formatCode="General">
                  <c:v>10743.925003503406</c:v>
                </c:pt>
                <c:pt idx="325" formatCode="General">
                  <c:v>14110.062246276742</c:v>
                </c:pt>
                <c:pt idx="326" formatCode="General">
                  <c:v>10297.025064791809</c:v>
                </c:pt>
                <c:pt idx="327" formatCode="General">
                  <c:v>9215.5538841631787</c:v>
                </c:pt>
                <c:pt idx="328" formatCode="General">
                  <c:v>10921.324003189085</c:v>
                </c:pt>
                <c:pt idx="329" formatCode="General">
                  <c:v>11765.937456725002</c:v>
                </c:pt>
                <c:pt idx="330" formatCode="General">
                  <c:v>10579.540606852033</c:v>
                </c:pt>
                <c:pt idx="331" formatCode="General">
                  <c:v>10594.679611379413</c:v>
                </c:pt>
                <c:pt idx="332" formatCode="General">
                  <c:v>5063.7907117220657</c:v>
                </c:pt>
                <c:pt idx="333" formatCode="General">
                  <c:v>17935.757410537117</c:v>
                </c:pt>
                <c:pt idx="334" formatCode="General">
                  <c:v>8612.1434829932514</c:v>
                </c:pt>
                <c:pt idx="335" formatCode="General">
                  <c:v>11571.581031508476</c:v>
                </c:pt>
                <c:pt idx="336" formatCode="General">
                  <c:v>7670.6868832474793</c:v>
                </c:pt>
                <c:pt idx="337" formatCode="General">
                  <c:v>12502.106884907422</c:v>
                </c:pt>
                <c:pt idx="338" formatCode="General">
                  <c:v>6365.932119105637</c:v>
                </c:pt>
                <c:pt idx="339" formatCode="General">
                  <c:v>10880.20390018756</c:v>
                </c:pt>
                <c:pt idx="340" formatCode="General">
                  <c:v>7943.4107864220696</c:v>
                </c:pt>
                <c:pt idx="341" formatCode="General">
                  <c:v>9120.4099621129153</c:v>
                </c:pt>
                <c:pt idx="342" formatCode="General">
                  <c:v>6811.6215118956752</c:v>
                </c:pt>
                <c:pt idx="343" formatCode="General">
                  <c:v>7431.8638020976996</c:v>
                </c:pt>
                <c:pt idx="344" formatCode="General">
                  <c:v>8257.2423699985484</c:v>
                </c:pt>
                <c:pt idx="345" formatCode="General">
                  <c:v>11309.205511624221</c:v>
                </c:pt>
                <c:pt idx="346" formatCode="General">
                  <c:v>12475.154807937914</c:v>
                </c:pt>
                <c:pt idx="347" formatCode="General">
                  <c:v>6011.76934905495</c:v>
                </c:pt>
                <c:pt idx="348" formatCode="General">
                  <c:v>10079.572911848785</c:v>
                </c:pt>
                <c:pt idx="349" formatCode="General">
                  <c:v>7658.1735399547233</c:v>
                </c:pt>
                <c:pt idx="350" formatCode="General">
                  <c:v>8757.7103479068828</c:v>
                </c:pt>
                <c:pt idx="351" formatCode="General">
                  <c:v>4956.5986670837901</c:v>
                </c:pt>
                <c:pt idx="352" formatCode="General">
                  <c:v>5726.8353072904411</c:v>
                </c:pt>
                <c:pt idx="353" formatCode="General">
                  <c:v>7324.0786216136494</c:v>
                </c:pt>
                <c:pt idx="354" formatCode="General">
                  <c:v>9514.7109874903672</c:v>
                </c:pt>
                <c:pt idx="355" formatCode="General">
                  <c:v>8026.4295490963905</c:v>
                </c:pt>
                <c:pt idx="356" formatCode="General">
                  <c:v>13806.637334563007</c:v>
                </c:pt>
                <c:pt idx="357" formatCode="General">
                  <c:v>13050.722055848615</c:v>
                </c:pt>
                <c:pt idx="358" formatCode="General">
                  <c:v>9901.9380990786049</c:v>
                </c:pt>
                <c:pt idx="359" formatCode="General">
                  <c:v>9553.1774851775172</c:v>
                </c:pt>
                <c:pt idx="360" formatCode="General">
                  <c:v>11031.770545390124</c:v>
                </c:pt>
                <c:pt idx="361" formatCode="General">
                  <c:v>7609.4810087499991</c:v>
                </c:pt>
                <c:pt idx="362" formatCode="General">
                  <c:v>7344.7481808024258</c:v>
                </c:pt>
                <c:pt idx="363" formatCode="General">
                  <c:v>13368.767071597933</c:v>
                </c:pt>
                <c:pt idx="364" formatCode="General">
                  <c:v>8344.8848548929982</c:v>
                </c:pt>
                <c:pt idx="365" formatCode="General">
                  <c:v>5578.1109258097331</c:v>
                </c:pt>
                <c:pt idx="366" formatCode="General">
                  <c:v>9043.5001070873823</c:v>
                </c:pt>
                <c:pt idx="367" formatCode="General">
                  <c:v>7622.7955522806042</c:v>
                </c:pt>
                <c:pt idx="368" formatCode="General">
                  <c:v>8186.4858668333618</c:v>
                </c:pt>
                <c:pt idx="369" formatCode="General">
                  <c:v>11808.697866659391</c:v>
                </c:pt>
                <c:pt idx="370" formatCode="General">
                  <c:v>7306.2998868787618</c:v>
                </c:pt>
                <c:pt idx="371" formatCode="General">
                  <c:v>12119.594251977682</c:v>
                </c:pt>
                <c:pt idx="372" formatCode="General">
                  <c:v>9287.4570592335913</c:v>
                </c:pt>
                <c:pt idx="373" formatCode="General">
                  <c:v>9246.5462797407454</c:v>
                </c:pt>
                <c:pt idx="374" formatCode="General">
                  <c:v>10193.657167401505</c:v>
                </c:pt>
                <c:pt idx="375" formatCode="General">
                  <c:v>11824.054365247373</c:v>
                </c:pt>
                <c:pt idx="376" formatCode="General">
                  <c:v>5992.605436763175</c:v>
                </c:pt>
                <c:pt idx="377" formatCode="General">
                  <c:v>6067.2655433644613</c:v>
                </c:pt>
                <c:pt idx="378" formatCode="General">
                  <c:v>7918.3054792928469</c:v>
                </c:pt>
                <c:pt idx="379" formatCode="General">
                  <c:v>2595.7900712704941</c:v>
                </c:pt>
                <c:pt idx="380" formatCode="General">
                  <c:v>8761.9317731544124</c:v>
                </c:pt>
                <c:pt idx="381" formatCode="General">
                  <c:v>10566.313727089026</c:v>
                </c:pt>
                <c:pt idx="382" formatCode="General">
                  <c:v>9235.6953068733819</c:v>
                </c:pt>
                <c:pt idx="383" formatCode="General">
                  <c:v>10976.242577808567</c:v>
                </c:pt>
                <c:pt idx="384" formatCode="General">
                  <c:v>9756.6155365951017</c:v>
                </c:pt>
                <c:pt idx="385" formatCode="General">
                  <c:v>9211.7997198479534</c:v>
                </c:pt>
                <c:pt idx="386" formatCode="General">
                  <c:v>6704.5107139814754</c:v>
                </c:pt>
                <c:pt idx="387" formatCode="General">
                  <c:v>10841.165549636558</c:v>
                </c:pt>
                <c:pt idx="388" formatCode="General">
                  <c:v>7464.7120653191978</c:v>
                </c:pt>
                <c:pt idx="389" formatCode="General">
                  <c:v>6025.6882029569624</c:v>
                </c:pt>
                <c:pt idx="390" formatCode="General">
                  <c:v>5931.8165643336306</c:v>
                </c:pt>
                <c:pt idx="391" formatCode="General">
                  <c:v>7014.1408201144732</c:v>
                </c:pt>
                <c:pt idx="392" formatCode="General">
                  <c:v>6378.3148108437454</c:v>
                </c:pt>
                <c:pt idx="393" formatCode="General">
                  <c:v>14006.957124021936</c:v>
                </c:pt>
                <c:pt idx="394" formatCode="General">
                  <c:v>11728.284224341614</c:v>
                </c:pt>
                <c:pt idx="395" formatCode="General">
                  <c:v>14802.743285586812</c:v>
                </c:pt>
                <c:pt idx="396" formatCode="General">
                  <c:v>12492.17143323112</c:v>
                </c:pt>
                <c:pt idx="397" formatCode="General">
                  <c:v>16327.113308410819</c:v>
                </c:pt>
                <c:pt idx="398" formatCode="General">
                  <c:v>6451.2460956970499</c:v>
                </c:pt>
                <c:pt idx="399" formatCode="General">
                  <c:v>8395.7056389320587</c:v>
                </c:pt>
                <c:pt idx="400" formatCode="General">
                  <c:v>13083.683253631643</c:v>
                </c:pt>
                <c:pt idx="401" formatCode="General">
                  <c:v>4736.0719353665136</c:v>
                </c:pt>
                <c:pt idx="402" formatCode="General">
                  <c:v>8444.9665836131062</c:v>
                </c:pt>
                <c:pt idx="403" formatCode="General">
                  <c:v>9710.4565454688218</c:v>
                </c:pt>
                <c:pt idx="404" formatCode="General">
                  <c:v>2340.5629347498125</c:v>
                </c:pt>
                <c:pt idx="405" formatCode="General">
                  <c:v>7823.3291083889253</c:v>
                </c:pt>
                <c:pt idx="406" formatCode="General">
                  <c:v>9434.0637613157305</c:v>
                </c:pt>
                <c:pt idx="407" formatCode="General">
                  <c:v>8112.8791561572671</c:v>
                </c:pt>
                <c:pt idx="408" formatCode="General">
                  <c:v>7014.836147246544</c:v>
                </c:pt>
                <c:pt idx="409" formatCode="General">
                  <c:v>9588.2782250692871</c:v>
                </c:pt>
                <c:pt idx="410" formatCode="General">
                  <c:v>6921.0900806951486</c:v>
                </c:pt>
                <c:pt idx="411" formatCode="General">
                  <c:v>11289.945955907566</c:v>
                </c:pt>
                <c:pt idx="412" formatCode="General">
                  <c:v>12094.370484475772</c:v>
                </c:pt>
                <c:pt idx="413" formatCode="General">
                  <c:v>8617.4937111591025</c:v>
                </c:pt>
                <c:pt idx="414" formatCode="General">
                  <c:v>12891.771296461715</c:v>
                </c:pt>
                <c:pt idx="415" formatCode="General">
                  <c:v>10319.909308046253</c:v>
                </c:pt>
                <c:pt idx="416" formatCode="General">
                  <c:v>10874.91392718162</c:v>
                </c:pt>
                <c:pt idx="417" formatCode="General">
                  <c:v>8994.0174087839459</c:v>
                </c:pt>
                <c:pt idx="418" formatCode="General">
                  <c:v>4683.7201461804325</c:v>
                </c:pt>
                <c:pt idx="419" formatCode="General">
                  <c:v>8910.3283857761053</c:v>
                </c:pt>
                <c:pt idx="420" formatCode="General">
                  <c:v>13301.346279708379</c:v>
                </c:pt>
                <c:pt idx="421" formatCode="General">
                  <c:v>10071.593034649319</c:v>
                </c:pt>
                <c:pt idx="422" formatCode="General">
                  <c:v>15243.786937606794</c:v>
                </c:pt>
                <c:pt idx="423" formatCode="General">
                  <c:v>8098.002057136724</c:v>
                </c:pt>
                <c:pt idx="424" formatCode="General">
                  <c:v>10476.632952923321</c:v>
                </c:pt>
                <c:pt idx="425" formatCode="General">
                  <c:v>4988.6611268794804</c:v>
                </c:pt>
                <c:pt idx="426" formatCode="General">
                  <c:v>13342.38986163052</c:v>
                </c:pt>
                <c:pt idx="427" formatCode="General">
                  <c:v>4893.5389070876026</c:v>
                </c:pt>
                <c:pt idx="428" formatCode="General">
                  <c:v>10138.957923542495</c:v>
                </c:pt>
                <c:pt idx="429" formatCode="General">
                  <c:v>15586.955461861307</c:v>
                </c:pt>
                <c:pt idx="430" formatCode="General">
                  <c:v>10180.51440186549</c:v>
                </c:pt>
                <c:pt idx="431" formatCode="General">
                  <c:v>10949.919736887632</c:v>
                </c:pt>
                <c:pt idx="432" formatCode="General">
                  <c:v>14897.760033186656</c:v>
                </c:pt>
                <c:pt idx="433" formatCode="General">
                  <c:v>9668.3838044749136</c:v>
                </c:pt>
                <c:pt idx="434" formatCode="General">
                  <c:v>9720.190223660602</c:v>
                </c:pt>
                <c:pt idx="435" formatCode="General">
                  <c:v>11573.639995492735</c:v>
                </c:pt>
                <c:pt idx="436" formatCode="General">
                  <c:v>7001.1560927494793</c:v>
                </c:pt>
                <c:pt idx="437" formatCode="General">
                  <c:v>9563.6468172099212</c:v>
                </c:pt>
                <c:pt idx="438" formatCode="General">
                  <c:v>10117.602047424747</c:v>
                </c:pt>
                <c:pt idx="439" formatCode="General">
                  <c:v>11978.742936440934</c:v>
                </c:pt>
                <c:pt idx="440" formatCode="General">
                  <c:v>10260.295891941896</c:v>
                </c:pt>
                <c:pt idx="441" formatCode="General">
                  <c:v>10807.051287772507</c:v>
                </c:pt>
                <c:pt idx="442" formatCode="General">
                  <c:v>8387.148607365114</c:v>
                </c:pt>
                <c:pt idx="443" formatCode="General">
                  <c:v>6817.5734929999398</c:v>
                </c:pt>
                <c:pt idx="444" formatCode="General">
                  <c:v>11581.627743208503</c:v>
                </c:pt>
                <c:pt idx="445" formatCode="General">
                  <c:v>7737.9606152425349</c:v>
                </c:pt>
                <c:pt idx="446" formatCode="General">
                  <c:v>8381.8568583637789</c:v>
                </c:pt>
                <c:pt idx="447" formatCode="General">
                  <c:v>10772.952415623273</c:v>
                </c:pt>
                <c:pt idx="448" formatCode="General">
                  <c:v>10293.535617652331</c:v>
                </c:pt>
                <c:pt idx="449" formatCode="General">
                  <c:v>6576.323612983615</c:v>
                </c:pt>
                <c:pt idx="450" formatCode="General">
                  <c:v>8279.1506340749111</c:v>
                </c:pt>
                <c:pt idx="451" formatCode="General">
                  <c:v>6659.3940625932355</c:v>
                </c:pt>
                <c:pt idx="452" formatCode="General">
                  <c:v>17448.654437970436</c:v>
                </c:pt>
                <c:pt idx="453" formatCode="General">
                  <c:v>11232.248645434973</c:v>
                </c:pt>
                <c:pt idx="454" formatCode="General">
                  <c:v>9657.5061754138806</c:v>
                </c:pt>
                <c:pt idx="455" formatCode="General">
                  <c:v>4259.3828542934225</c:v>
                </c:pt>
                <c:pt idx="456" formatCode="General">
                  <c:v>6337.837878321574</c:v>
                </c:pt>
                <c:pt idx="457" formatCode="General">
                  <c:v>8822.9039741440392</c:v>
                </c:pt>
                <c:pt idx="458" formatCode="General">
                  <c:v>7951.4040033968959</c:v>
                </c:pt>
                <c:pt idx="459" formatCode="General">
                  <c:v>15047.772491137534</c:v>
                </c:pt>
                <c:pt idx="460" formatCode="General">
                  <c:v>7636.1812287129796</c:v>
                </c:pt>
                <c:pt idx="461" formatCode="General">
                  <c:v>7750.598595021238</c:v>
                </c:pt>
                <c:pt idx="462" formatCode="General">
                  <c:v>12245.69534844205</c:v>
                </c:pt>
                <c:pt idx="463" formatCode="General">
                  <c:v>10709.829467754837</c:v>
                </c:pt>
                <c:pt idx="464" formatCode="General">
                  <c:v>7423.1410512591392</c:v>
                </c:pt>
                <c:pt idx="465" formatCode="General">
                  <c:v>7459.8225229029504</c:v>
                </c:pt>
                <c:pt idx="466" formatCode="General">
                  <c:v>6917.2477021959494</c:v>
                </c:pt>
                <c:pt idx="467" formatCode="General">
                  <c:v>7728.7794414421969</c:v>
                </c:pt>
                <c:pt idx="468" formatCode="General">
                  <c:v>9071.6444342170471</c:v>
                </c:pt>
                <c:pt idx="469" formatCode="General">
                  <c:v>12101.384110618541</c:v>
                </c:pt>
                <c:pt idx="470" formatCode="General">
                  <c:v>16552.231201052331</c:v>
                </c:pt>
                <c:pt idx="471" formatCode="General">
                  <c:v>15239.305136281027</c:v>
                </c:pt>
                <c:pt idx="472" formatCode="General">
                  <c:v>8585.496720430714</c:v>
                </c:pt>
                <c:pt idx="473" formatCode="General">
                  <c:v>7157.6602499147921</c:v>
                </c:pt>
                <c:pt idx="474" formatCode="General">
                  <c:v>9795.102174646674</c:v>
                </c:pt>
                <c:pt idx="475" formatCode="General">
                  <c:v>8550.391016161986</c:v>
                </c:pt>
                <c:pt idx="476" formatCode="General">
                  <c:v>13635.930138832282</c:v>
                </c:pt>
                <c:pt idx="477" formatCode="General">
                  <c:v>7596.8786025974514</c:v>
                </c:pt>
                <c:pt idx="478" formatCode="General">
                  <c:v>11305.457341606223</c:v>
                </c:pt>
                <c:pt idx="479" formatCode="General">
                  <c:v>10246.753603126013</c:v>
                </c:pt>
                <c:pt idx="480" formatCode="General">
                  <c:v>6916.5094177688461</c:v>
                </c:pt>
                <c:pt idx="481" formatCode="General">
                  <c:v>14832.790753648451</c:v>
                </c:pt>
                <c:pt idx="482" formatCode="General">
                  <c:v>9747.4120563325541</c:v>
                </c:pt>
                <c:pt idx="483" formatCode="General">
                  <c:v>8946.5322859974058</c:v>
                </c:pt>
                <c:pt idx="484" formatCode="General">
                  <c:v>5202.1013747169036</c:v>
                </c:pt>
                <c:pt idx="485" formatCode="General">
                  <c:v>12562.540181143053</c:v>
                </c:pt>
                <c:pt idx="486" formatCode="General">
                  <c:v>6571.2184628642681</c:v>
                </c:pt>
                <c:pt idx="487" formatCode="General">
                  <c:v>12798.38296559574</c:v>
                </c:pt>
                <c:pt idx="488" formatCode="General">
                  <c:v>7744.039573336162</c:v>
                </c:pt>
                <c:pt idx="489" formatCode="General">
                  <c:v>9737.8339831246449</c:v>
                </c:pt>
                <c:pt idx="490" formatCode="General">
                  <c:v>8501.0051370670171</c:v>
                </c:pt>
                <c:pt idx="491" formatCode="General">
                  <c:v>7757.7304482882246</c:v>
                </c:pt>
                <c:pt idx="492" formatCode="General">
                  <c:v>4745.7626306927323</c:v>
                </c:pt>
                <c:pt idx="493" formatCode="General">
                  <c:v>10758.889396945549</c:v>
                </c:pt>
                <c:pt idx="494" formatCode="General">
                  <c:v>12947.787097336171</c:v>
                </c:pt>
                <c:pt idx="495" formatCode="General">
                  <c:v>7335.4211842109835</c:v>
                </c:pt>
                <c:pt idx="496" formatCode="General">
                  <c:v>13302.63773815053</c:v>
                </c:pt>
                <c:pt idx="497" formatCode="General">
                  <c:v>4083.8169513620414</c:v>
                </c:pt>
                <c:pt idx="498" formatCode="General">
                  <c:v>8295.429930368924</c:v>
                </c:pt>
                <c:pt idx="499" formatCode="General">
                  <c:v>9270.8122393781123</c:v>
                </c:pt>
                <c:pt idx="500" formatCode="General">
                  <c:v>12577.057873819569</c:v>
                </c:pt>
                <c:pt idx="501" formatCode="General">
                  <c:v>9190.059391967201</c:v>
                </c:pt>
                <c:pt idx="502" formatCode="General">
                  <c:v>7306.5053748999417</c:v>
                </c:pt>
                <c:pt idx="503" formatCode="General">
                  <c:v>10696.384381406826</c:v>
                </c:pt>
                <c:pt idx="504" formatCode="General">
                  <c:v>8937.4630298534576</c:v>
                </c:pt>
                <c:pt idx="505" formatCode="General">
                  <c:v>8194.6988641148309</c:v>
                </c:pt>
                <c:pt idx="506" formatCode="General">
                  <c:v>10162.562230428508</c:v>
                </c:pt>
                <c:pt idx="507" formatCode="General">
                  <c:v>9895.2201979751808</c:v>
                </c:pt>
                <c:pt idx="508" formatCode="General">
                  <c:v>9640.2159645793145</c:v>
                </c:pt>
                <c:pt idx="509" formatCode="General">
                  <c:v>7223.2393152670465</c:v>
                </c:pt>
                <c:pt idx="510" formatCode="General">
                  <c:v>9040.3676153071865</c:v>
                </c:pt>
                <c:pt idx="511" formatCode="General">
                  <c:v>9496.8269637888243</c:v>
                </c:pt>
                <c:pt idx="512" formatCode="General">
                  <c:v>7592.4575449270942</c:v>
                </c:pt>
                <c:pt idx="513" formatCode="General">
                  <c:v>6297.8437351549328</c:v>
                </c:pt>
                <c:pt idx="514" formatCode="General">
                  <c:v>14159.594591185989</c:v>
                </c:pt>
                <c:pt idx="515" formatCode="General">
                  <c:v>8662.8169988756417</c:v>
                </c:pt>
                <c:pt idx="516" formatCode="General">
                  <c:v>11604.956815997573</c:v>
                </c:pt>
                <c:pt idx="517" formatCode="General">
                  <c:v>11894.4788287187</c:v>
                </c:pt>
                <c:pt idx="518" formatCode="General">
                  <c:v>8843.7263734615844</c:v>
                </c:pt>
                <c:pt idx="519" formatCode="General">
                  <c:v>9651.2940843807864</c:v>
                </c:pt>
                <c:pt idx="520" formatCode="General">
                  <c:v>7671.3803797849232</c:v>
                </c:pt>
                <c:pt idx="521" formatCode="General">
                  <c:v>8046.7898629837164</c:v>
                </c:pt>
                <c:pt idx="522" formatCode="General">
                  <c:v>6937.5472858154717</c:v>
                </c:pt>
                <c:pt idx="523" formatCode="General">
                  <c:v>11284.965494374073</c:v>
                </c:pt>
                <c:pt idx="524" formatCode="General">
                  <c:v>7012.3321151816817</c:v>
                </c:pt>
                <c:pt idx="525" formatCode="General">
                  <c:v>7592.8324264457096</c:v>
                </c:pt>
                <c:pt idx="526" formatCode="General">
                  <c:v>10933.543420423322</c:v>
                </c:pt>
                <c:pt idx="527" formatCode="General">
                  <c:v>5287.1795632923931</c:v>
                </c:pt>
                <c:pt idx="528" formatCode="General">
                  <c:v>6278.5049356800464</c:v>
                </c:pt>
                <c:pt idx="529" formatCode="General">
                  <c:v>9056.6574571884103</c:v>
                </c:pt>
                <c:pt idx="530" formatCode="General">
                  <c:v>8265.6679050582916</c:v>
                </c:pt>
                <c:pt idx="531" formatCode="General">
                  <c:v>10073.532913511126</c:v>
                </c:pt>
                <c:pt idx="532" formatCode="General">
                  <c:v>7909.0330261400304</c:v>
                </c:pt>
                <c:pt idx="533" formatCode="General">
                  <c:v>8127.4970389544305</c:v>
                </c:pt>
                <c:pt idx="534" formatCode="General">
                  <c:v>8196.6042232910677</c:v>
                </c:pt>
                <c:pt idx="535" formatCode="General">
                  <c:v>8682.9074218749956</c:v>
                </c:pt>
                <c:pt idx="536" formatCode="General">
                  <c:v>9389.7579008935681</c:v>
                </c:pt>
                <c:pt idx="537" formatCode="General">
                  <c:v>11507.011693283877</c:v>
                </c:pt>
                <c:pt idx="538" formatCode="General">
                  <c:v>6438.8613252549712</c:v>
                </c:pt>
                <c:pt idx="539" formatCode="General">
                  <c:v>5959.9294262728417</c:v>
                </c:pt>
                <c:pt idx="540" formatCode="General">
                  <c:v>9130.8389802950333</c:v>
                </c:pt>
                <c:pt idx="541" formatCode="General">
                  <c:v>7078.6463881690961</c:v>
                </c:pt>
                <c:pt idx="542" formatCode="General">
                  <c:v>13390.13773441175</c:v>
                </c:pt>
                <c:pt idx="543" formatCode="General">
                  <c:v>10070.667171702413</c:v>
                </c:pt>
                <c:pt idx="544" formatCode="General">
                  <c:v>12091.935336941777</c:v>
                </c:pt>
                <c:pt idx="545" formatCode="General">
                  <c:v>11434.154697797056</c:v>
                </c:pt>
                <c:pt idx="546" formatCode="General">
                  <c:v>9215.0028676308684</c:v>
                </c:pt>
                <c:pt idx="547" formatCode="General">
                  <c:v>5942.0820278955471</c:v>
                </c:pt>
                <c:pt idx="548" formatCode="General">
                  <c:v>11149.911102949471</c:v>
                </c:pt>
                <c:pt idx="549" formatCode="General">
                  <c:v>4894.7786170747004</c:v>
                </c:pt>
                <c:pt idx="550" formatCode="General">
                  <c:v>18096.708606003966</c:v>
                </c:pt>
                <c:pt idx="551" formatCode="General">
                  <c:v>6074.5768599154417</c:v>
                </c:pt>
                <c:pt idx="552" formatCode="General">
                  <c:v>10288.356765791601</c:v>
                </c:pt>
                <c:pt idx="553" formatCode="General">
                  <c:v>11887.909187181653</c:v>
                </c:pt>
                <c:pt idx="554" formatCode="General">
                  <c:v>14503.807192730328</c:v>
                </c:pt>
                <c:pt idx="555" formatCode="General">
                  <c:v>7821.0407845593845</c:v>
                </c:pt>
                <c:pt idx="556" formatCode="General">
                  <c:v>7654.1063279787704</c:v>
                </c:pt>
                <c:pt idx="557" formatCode="General">
                  <c:v>10534.995029646172</c:v>
                </c:pt>
                <c:pt idx="558" formatCode="General">
                  <c:v>12942.335690871254</c:v>
                </c:pt>
                <c:pt idx="559" formatCode="General">
                  <c:v>7293.1965315757243</c:v>
                </c:pt>
                <c:pt idx="560" formatCode="General">
                  <c:v>13664.922545616817</c:v>
                </c:pt>
                <c:pt idx="561" formatCode="General">
                  <c:v>14914.42957404956</c:v>
                </c:pt>
                <c:pt idx="562" formatCode="General">
                  <c:v>13746.666222238864</c:v>
                </c:pt>
                <c:pt idx="563" formatCode="General">
                  <c:v>8819.0580720376602</c:v>
                </c:pt>
                <c:pt idx="564" formatCode="General">
                  <c:v>7313.976515862103</c:v>
                </c:pt>
                <c:pt idx="565" formatCode="General">
                  <c:v>11474.00597862195</c:v>
                </c:pt>
                <c:pt idx="566" formatCode="General">
                  <c:v>8259.0877414874467</c:v>
                </c:pt>
                <c:pt idx="567" formatCode="General">
                  <c:v>12501.017333071824</c:v>
                </c:pt>
                <c:pt idx="568" formatCode="General">
                  <c:v>12535.566408718809</c:v>
                </c:pt>
                <c:pt idx="569" formatCode="General">
                  <c:v>8313.578924749936</c:v>
                </c:pt>
                <c:pt idx="570" formatCode="General">
                  <c:v>12411.227502593476</c:v>
                </c:pt>
                <c:pt idx="571" formatCode="General">
                  <c:v>8177.7936034946852</c:v>
                </c:pt>
                <c:pt idx="572" formatCode="General">
                  <c:v>5617.3230765646331</c:v>
                </c:pt>
                <c:pt idx="573" formatCode="General">
                  <c:v>12025.862330192838</c:v>
                </c:pt>
                <c:pt idx="574" formatCode="General">
                  <c:v>11504.152893182783</c:v>
                </c:pt>
                <c:pt idx="575" formatCode="General">
                  <c:v>7918.8309887331779</c:v>
                </c:pt>
                <c:pt idx="576" formatCode="General">
                  <c:v>14431.2962042896</c:v>
                </c:pt>
                <c:pt idx="577" formatCode="General">
                  <c:v>6514.2209534577451</c:v>
                </c:pt>
                <c:pt idx="578" formatCode="General">
                  <c:v>15434.628918910643</c:v>
                </c:pt>
                <c:pt idx="579" formatCode="General">
                  <c:v>3044.6991751951355</c:v>
                </c:pt>
                <c:pt idx="580" formatCode="General">
                  <c:v>11440.892844578766</c:v>
                </c:pt>
                <c:pt idx="581" formatCode="General">
                  <c:v>8953.102009138438</c:v>
                </c:pt>
                <c:pt idx="582" formatCode="General">
                  <c:v>12651.566065311683</c:v>
                </c:pt>
                <c:pt idx="583" formatCode="General">
                  <c:v>9318.1682676567616</c:v>
                </c:pt>
                <c:pt idx="584" formatCode="General">
                  <c:v>8936.937411612611</c:v>
                </c:pt>
                <c:pt idx="585" formatCode="General">
                  <c:v>6956.8351418337861</c:v>
                </c:pt>
                <c:pt idx="586" formatCode="General">
                  <c:v>10289.408001287655</c:v>
                </c:pt>
                <c:pt idx="587" formatCode="General">
                  <c:v>10458.898752495257</c:v>
                </c:pt>
                <c:pt idx="588" formatCode="General">
                  <c:v>8509.7521506440808</c:v>
                </c:pt>
                <c:pt idx="589" formatCode="General">
                  <c:v>5053.9212998751682</c:v>
                </c:pt>
                <c:pt idx="590" formatCode="General">
                  <c:v>6003.7701043218713</c:v>
                </c:pt>
                <c:pt idx="591" formatCode="General">
                  <c:v>6104.5016084505514</c:v>
                </c:pt>
                <c:pt idx="592" formatCode="General">
                  <c:v>8491.4345685284443</c:v>
                </c:pt>
                <c:pt idx="593" formatCode="General">
                  <c:v>6151.8834995048564</c:v>
                </c:pt>
                <c:pt idx="594" formatCode="General">
                  <c:v>9241.9422380765427</c:v>
                </c:pt>
                <c:pt idx="595" formatCode="General">
                  <c:v>11751.486029788584</c:v>
                </c:pt>
                <c:pt idx="596" formatCode="General">
                  <c:v>7130.9249497795063</c:v>
                </c:pt>
                <c:pt idx="597" formatCode="General">
                  <c:v>10468.356626023409</c:v>
                </c:pt>
                <c:pt idx="598" formatCode="General">
                  <c:v>9567.6791003945054</c:v>
                </c:pt>
                <c:pt idx="599" formatCode="General">
                  <c:v>6908.6157279651852</c:v>
                </c:pt>
                <c:pt idx="600" formatCode="General">
                  <c:v>9478.577709465404</c:v>
                </c:pt>
                <c:pt idx="601" formatCode="General">
                  <c:v>6147.7000566615989</c:v>
                </c:pt>
                <c:pt idx="602" formatCode="General">
                  <c:v>12363.72268159904</c:v>
                </c:pt>
                <c:pt idx="603" formatCode="General">
                  <c:v>4298.6641359097302</c:v>
                </c:pt>
                <c:pt idx="604" formatCode="General">
                  <c:v>5669.1470523348635</c:v>
                </c:pt>
                <c:pt idx="605" formatCode="General">
                  <c:v>13447.136410022471</c:v>
                </c:pt>
                <c:pt idx="606" formatCode="General">
                  <c:v>13676.992533851773</c:v>
                </c:pt>
                <c:pt idx="607" formatCode="General">
                  <c:v>6924.8865673966466</c:v>
                </c:pt>
                <c:pt idx="608" formatCode="General">
                  <c:v>11288.870224445944</c:v>
                </c:pt>
                <c:pt idx="609" formatCode="General">
                  <c:v>12094.591911471067</c:v>
                </c:pt>
                <c:pt idx="610" formatCode="General">
                  <c:v>7862.3799229387641</c:v>
                </c:pt>
                <c:pt idx="611" formatCode="General">
                  <c:v>9611.361487969396</c:v>
                </c:pt>
                <c:pt idx="612" formatCode="General">
                  <c:v>10861.404688647492</c:v>
                </c:pt>
                <c:pt idx="613" formatCode="General">
                  <c:v>11768.893958207211</c:v>
                </c:pt>
                <c:pt idx="614" formatCode="General">
                  <c:v>10644.585824169457</c:v>
                </c:pt>
                <c:pt idx="615" formatCode="General">
                  <c:v>10178.469287696498</c:v>
                </c:pt>
                <c:pt idx="616" formatCode="General">
                  <c:v>6247.5079114845448</c:v>
                </c:pt>
                <c:pt idx="617" formatCode="General">
                  <c:v>11029.99216754705</c:v>
                </c:pt>
                <c:pt idx="618" formatCode="General">
                  <c:v>7406.8733408846292</c:v>
                </c:pt>
                <c:pt idx="619" formatCode="General">
                  <c:v>8916.5729108049127</c:v>
                </c:pt>
                <c:pt idx="620" formatCode="General">
                  <c:v>8004.5722868590892</c:v>
                </c:pt>
                <c:pt idx="621" formatCode="General">
                  <c:v>9479.1945267844349</c:v>
                </c:pt>
                <c:pt idx="622" formatCode="General">
                  <c:v>12437.694711073211</c:v>
                </c:pt>
                <c:pt idx="623" formatCode="General">
                  <c:v>11183.175455891233</c:v>
                </c:pt>
                <c:pt idx="624" formatCode="General">
                  <c:v>7241.8706619149871</c:v>
                </c:pt>
                <c:pt idx="625" formatCode="General">
                  <c:v>5163.9548778047956</c:v>
                </c:pt>
                <c:pt idx="626" formatCode="General">
                  <c:v>11647.042966585235</c:v>
                </c:pt>
                <c:pt idx="627" formatCode="General">
                  <c:v>7295.2837758071882</c:v>
                </c:pt>
                <c:pt idx="628" formatCode="General">
                  <c:v>2477.8472004873438</c:v>
                </c:pt>
                <c:pt idx="629" formatCode="General">
                  <c:v>9957.9690502805879</c:v>
                </c:pt>
                <c:pt idx="630" formatCode="General">
                  <c:v>13973.438707194371</c:v>
                </c:pt>
                <c:pt idx="631" formatCode="General">
                  <c:v>8528.9242252065596</c:v>
                </c:pt>
                <c:pt idx="632" formatCode="General">
                  <c:v>8198.454070789825</c:v>
                </c:pt>
                <c:pt idx="633" formatCode="General">
                  <c:v>8397.1115718837409</c:v>
                </c:pt>
                <c:pt idx="634" formatCode="General">
                  <c:v>6649.2537992078524</c:v>
                </c:pt>
                <c:pt idx="635" formatCode="General">
                  <c:v>11910.111309443324</c:v>
                </c:pt>
                <c:pt idx="636" formatCode="General">
                  <c:v>6835.3711650018049</c:v>
                </c:pt>
                <c:pt idx="637" formatCode="General">
                  <c:v>13071.193022927515</c:v>
                </c:pt>
                <c:pt idx="638" formatCode="General">
                  <c:v>6152.3942679374904</c:v>
                </c:pt>
                <c:pt idx="639" formatCode="General">
                  <c:v>8561.4914476570611</c:v>
                </c:pt>
                <c:pt idx="640" formatCode="General">
                  <c:v>12022.64077069516</c:v>
                </c:pt>
                <c:pt idx="641" formatCode="General">
                  <c:v>12525.103928648243</c:v>
                </c:pt>
                <c:pt idx="642" formatCode="General">
                  <c:v>9232.1905495411665</c:v>
                </c:pt>
                <c:pt idx="643" formatCode="General">
                  <c:v>5594.7843229201208</c:v>
                </c:pt>
                <c:pt idx="644" formatCode="General">
                  <c:v>7888.6222144759704</c:v>
                </c:pt>
                <c:pt idx="645" formatCode="General">
                  <c:v>6264.2198591465258</c:v>
                </c:pt>
                <c:pt idx="646" formatCode="General">
                  <c:v>6775.1540140038287</c:v>
                </c:pt>
                <c:pt idx="647" formatCode="General">
                  <c:v>7261.8943221629779</c:v>
                </c:pt>
                <c:pt idx="648" formatCode="General">
                  <c:v>8166.0703791897777</c:v>
                </c:pt>
                <c:pt idx="649" formatCode="General">
                  <c:v>4999.2580076048671</c:v>
                </c:pt>
                <c:pt idx="650" formatCode="General">
                  <c:v>15436.080202094436</c:v>
                </c:pt>
                <c:pt idx="651" formatCode="General">
                  <c:v>8591.7239586432679</c:v>
                </c:pt>
                <c:pt idx="652" formatCode="General">
                  <c:v>3811.2359050423347</c:v>
                </c:pt>
                <c:pt idx="653" formatCode="General">
                  <c:v>8535.9166216088579</c:v>
                </c:pt>
                <c:pt idx="654" formatCode="General">
                  <c:v>11515.371553208148</c:v>
                </c:pt>
                <c:pt idx="655" formatCode="General">
                  <c:v>11577.469929806404</c:v>
                </c:pt>
                <c:pt idx="656" formatCode="General">
                  <c:v>9795.2829101978241</c:v>
                </c:pt>
                <c:pt idx="657" formatCode="General">
                  <c:v>23344.803631411192</c:v>
                </c:pt>
                <c:pt idx="658" formatCode="General">
                  <c:v>6323.8873932464612</c:v>
                </c:pt>
                <c:pt idx="659" formatCode="General">
                  <c:v>9388.1169540552728</c:v>
                </c:pt>
                <c:pt idx="660" formatCode="General">
                  <c:v>7193.2044081402346</c:v>
                </c:pt>
                <c:pt idx="661" formatCode="General">
                  <c:v>8061.0395478220644</c:v>
                </c:pt>
                <c:pt idx="662" formatCode="General">
                  <c:v>5303.0912775628531</c:v>
                </c:pt>
                <c:pt idx="663" formatCode="General">
                  <c:v>11339.453614461208</c:v>
                </c:pt>
                <c:pt idx="664" formatCode="General">
                  <c:v>7463.9195779074307</c:v>
                </c:pt>
                <c:pt idx="665" formatCode="General">
                  <c:v>14173.512868416854</c:v>
                </c:pt>
                <c:pt idx="666" formatCode="General">
                  <c:v>6972.3466326980451</c:v>
                </c:pt>
                <c:pt idx="667" formatCode="General">
                  <c:v>8094.2508547378948</c:v>
                </c:pt>
                <c:pt idx="668" formatCode="General">
                  <c:v>9131.2164387145531</c:v>
                </c:pt>
                <c:pt idx="669" formatCode="General">
                  <c:v>8018.8304743204826</c:v>
                </c:pt>
                <c:pt idx="670" formatCode="General">
                  <c:v>11971.62184298801</c:v>
                </c:pt>
                <c:pt idx="671" formatCode="General">
                  <c:v>10624.771962245348</c:v>
                </c:pt>
                <c:pt idx="672" formatCode="General">
                  <c:v>10557.176372978556</c:v>
                </c:pt>
                <c:pt idx="673" formatCode="General">
                  <c:v>8056.117354866099</c:v>
                </c:pt>
                <c:pt idx="674" formatCode="General">
                  <c:v>7474.6317610122642</c:v>
                </c:pt>
                <c:pt idx="675" formatCode="General">
                  <c:v>12635.337071850059</c:v>
                </c:pt>
                <c:pt idx="676" formatCode="General">
                  <c:v>14252.540807009811</c:v>
                </c:pt>
                <c:pt idx="677" formatCode="General">
                  <c:v>6941.2423021657196</c:v>
                </c:pt>
                <c:pt idx="678" formatCode="General">
                  <c:v>10368.590038474444</c:v>
                </c:pt>
                <c:pt idx="679" formatCode="General">
                  <c:v>8939.537460681413</c:v>
                </c:pt>
                <c:pt idx="680" formatCode="General">
                  <c:v>10860.584079761349</c:v>
                </c:pt>
                <c:pt idx="681" formatCode="General">
                  <c:v>9142.9288312166136</c:v>
                </c:pt>
                <c:pt idx="682" formatCode="General">
                  <c:v>4460.6642428692376</c:v>
                </c:pt>
                <c:pt idx="683" formatCode="General">
                  <c:v>7842.5385343246908</c:v>
                </c:pt>
                <c:pt idx="684" formatCode="General">
                  <c:v>8152.0420173815419</c:v>
                </c:pt>
                <c:pt idx="685" formatCode="General">
                  <c:v>17324.425604741627</c:v>
                </c:pt>
                <c:pt idx="686" formatCode="General">
                  <c:v>13964.177724522595</c:v>
                </c:pt>
                <c:pt idx="687" formatCode="General">
                  <c:v>10015.939755597625</c:v>
                </c:pt>
                <c:pt idx="688" formatCode="General">
                  <c:v>6468.6221863177489</c:v>
                </c:pt>
                <c:pt idx="689" formatCode="General">
                  <c:v>7382.8719299899294</c:v>
                </c:pt>
                <c:pt idx="690" formatCode="General">
                  <c:v>12854.100099265364</c:v>
                </c:pt>
                <c:pt idx="691" formatCode="General">
                  <c:v>6751.0790594964019</c:v>
                </c:pt>
                <c:pt idx="692" formatCode="General">
                  <c:v>4973.0762871336283</c:v>
                </c:pt>
                <c:pt idx="693" formatCode="General">
                  <c:v>10195.214809756912</c:v>
                </c:pt>
                <c:pt idx="694" formatCode="General">
                  <c:v>11546.609796726931</c:v>
                </c:pt>
                <c:pt idx="695" formatCode="General">
                  <c:v>8125.4852263787343</c:v>
                </c:pt>
                <c:pt idx="696" formatCode="General">
                  <c:v>11446.889345975764</c:v>
                </c:pt>
                <c:pt idx="697" formatCode="General">
                  <c:v>10936.438972392107</c:v>
                </c:pt>
                <c:pt idx="698" formatCode="General">
                  <c:v>5697.8503087510071</c:v>
                </c:pt>
                <c:pt idx="699" formatCode="General">
                  <c:v>10460.075692369319</c:v>
                </c:pt>
                <c:pt idx="700" formatCode="General">
                  <c:v>6959.2097202959958</c:v>
                </c:pt>
                <c:pt idx="701" formatCode="General">
                  <c:v>6789.8260665588514</c:v>
                </c:pt>
                <c:pt idx="702" formatCode="General">
                  <c:v>9389.7842402137394</c:v>
                </c:pt>
                <c:pt idx="703" formatCode="General">
                  <c:v>11986.97293081205</c:v>
                </c:pt>
                <c:pt idx="704" formatCode="General">
                  <c:v>9071.142055362574</c:v>
                </c:pt>
                <c:pt idx="705" formatCode="General">
                  <c:v>7888.0704408508336</c:v>
                </c:pt>
                <c:pt idx="706" formatCode="General">
                  <c:v>13293.781343637649</c:v>
                </c:pt>
                <c:pt idx="707" formatCode="General">
                  <c:v>8218.5736742466852</c:v>
                </c:pt>
                <c:pt idx="708" formatCode="General">
                  <c:v>6110.7150086572965</c:v>
                </c:pt>
                <c:pt idx="709" formatCode="General">
                  <c:v>14874.767335173261</c:v>
                </c:pt>
                <c:pt idx="710" formatCode="General">
                  <c:v>9119.8514286057871</c:v>
                </c:pt>
                <c:pt idx="711" formatCode="General">
                  <c:v>9959.4050843882269</c:v>
                </c:pt>
                <c:pt idx="712" formatCode="General">
                  <c:v>7126.8382259073442</c:v>
                </c:pt>
                <c:pt idx="713" formatCode="General">
                  <c:v>9655.3451300445613</c:v>
                </c:pt>
                <c:pt idx="714" formatCode="General">
                  <c:v>10168.029279280418</c:v>
                </c:pt>
                <c:pt idx="715" formatCode="General">
                  <c:v>7391.0452224945457</c:v>
                </c:pt>
                <c:pt idx="716" formatCode="General">
                  <c:v>6908.7108688234348</c:v>
                </c:pt>
                <c:pt idx="717" formatCode="General">
                  <c:v>8598.6619694790388</c:v>
                </c:pt>
                <c:pt idx="718" formatCode="General">
                  <c:v>7307.3914519564387</c:v>
                </c:pt>
                <c:pt idx="719" formatCode="General">
                  <c:v>16624.428893729462</c:v>
                </c:pt>
                <c:pt idx="720" formatCode="General">
                  <c:v>8312.4046901612455</c:v>
                </c:pt>
                <c:pt idx="721" formatCode="General">
                  <c:v>6558.3406815293292</c:v>
                </c:pt>
                <c:pt idx="722" formatCode="General">
                  <c:v>8023.5246701152982</c:v>
                </c:pt>
                <c:pt idx="723" formatCode="General">
                  <c:v>11577.376407205327</c:v>
                </c:pt>
                <c:pt idx="724" formatCode="General">
                  <c:v>8747.434510547635</c:v>
                </c:pt>
                <c:pt idx="725" formatCode="General">
                  <c:v>8771.6116314761712</c:v>
                </c:pt>
                <c:pt idx="726" formatCode="General">
                  <c:v>9787.9894077455046</c:v>
                </c:pt>
                <c:pt idx="727" formatCode="General">
                  <c:v>9731.8289048010029</c:v>
                </c:pt>
                <c:pt idx="728" formatCode="General">
                  <c:v>14283.284606162393</c:v>
                </c:pt>
                <c:pt idx="729" formatCode="General">
                  <c:v>10738.836778639294</c:v>
                </c:pt>
                <c:pt idx="730" formatCode="General">
                  <c:v>14611.651512533888</c:v>
                </c:pt>
                <c:pt idx="731" formatCode="General">
                  <c:v>7488.4913556765005</c:v>
                </c:pt>
                <c:pt idx="732" formatCode="General">
                  <c:v>9817.1986122016951</c:v>
                </c:pt>
                <c:pt idx="733" formatCode="General">
                  <c:v>15823.167279301939</c:v>
                </c:pt>
                <c:pt idx="734" formatCode="General">
                  <c:v>9830.4778838550246</c:v>
                </c:pt>
                <c:pt idx="735" formatCode="General">
                  <c:v>10490.213737113607</c:v>
                </c:pt>
                <c:pt idx="736" formatCode="General">
                  <c:v>13218.842952728537</c:v>
                </c:pt>
                <c:pt idx="737" formatCode="General">
                  <c:v>10572.99393368217</c:v>
                </c:pt>
                <c:pt idx="738" formatCode="General">
                  <c:v>10407.239659053495</c:v>
                </c:pt>
                <c:pt idx="739" formatCode="General">
                  <c:v>15042.828476113405</c:v>
                </c:pt>
                <c:pt idx="740" formatCode="General">
                  <c:v>13415.04782666217</c:v>
                </c:pt>
                <c:pt idx="741" formatCode="General">
                  <c:v>16436.974407322152</c:v>
                </c:pt>
                <c:pt idx="742" formatCode="General">
                  <c:v>3121.2362893224545</c:v>
                </c:pt>
                <c:pt idx="743" formatCode="General">
                  <c:v>12757.319971072555</c:v>
                </c:pt>
                <c:pt idx="744" formatCode="General">
                  <c:v>13000.357611631645</c:v>
                </c:pt>
                <c:pt idx="745" formatCode="General">
                  <c:v>12372.521725998664</c:v>
                </c:pt>
                <c:pt idx="746" formatCode="General">
                  <c:v>10468.313561282534</c:v>
                </c:pt>
                <c:pt idx="747" formatCode="General">
                  <c:v>8131.3071495172662</c:v>
                </c:pt>
                <c:pt idx="748" formatCode="General">
                  <c:v>10757.754963894744</c:v>
                </c:pt>
                <c:pt idx="749" formatCode="General">
                  <c:v>8654.8357177265825</c:v>
                </c:pt>
                <c:pt idx="750" formatCode="General">
                  <c:v>7185.262068977112</c:v>
                </c:pt>
                <c:pt idx="751" formatCode="General">
                  <c:v>11505.962777696632</c:v>
                </c:pt>
                <c:pt idx="752" formatCode="General">
                  <c:v>9596.5008602536709</c:v>
                </c:pt>
                <c:pt idx="753" formatCode="General">
                  <c:v>14093.102658213802</c:v>
                </c:pt>
                <c:pt idx="754" formatCode="General">
                  <c:v>12450.257968410493</c:v>
                </c:pt>
                <c:pt idx="755" formatCode="General">
                  <c:v>7099.3310357901883</c:v>
                </c:pt>
                <c:pt idx="756" formatCode="General">
                  <c:v>11335.829562470793</c:v>
                </c:pt>
                <c:pt idx="757" formatCode="General">
                  <c:v>10447.521248934954</c:v>
                </c:pt>
                <c:pt idx="758" formatCode="General">
                  <c:v>7505.8254726129144</c:v>
                </c:pt>
                <c:pt idx="759" formatCode="General">
                  <c:v>5827.4069887820624</c:v>
                </c:pt>
                <c:pt idx="760" formatCode="General">
                  <c:v>13414.635542817223</c:v>
                </c:pt>
                <c:pt idx="761" formatCode="General">
                  <c:v>9383.6742505211496</c:v>
                </c:pt>
                <c:pt idx="762" formatCode="General">
                  <c:v>6998.4727185701504</c:v>
                </c:pt>
                <c:pt idx="763" formatCode="General">
                  <c:v>8746.9553952011138</c:v>
                </c:pt>
                <c:pt idx="764" formatCode="General">
                  <c:v>10825.959989203608</c:v>
                </c:pt>
                <c:pt idx="765" formatCode="General">
                  <c:v>7398.7039045429246</c:v>
                </c:pt>
                <c:pt idx="766" formatCode="General">
                  <c:v>8157.3388189798452</c:v>
                </c:pt>
                <c:pt idx="767" formatCode="General">
                  <c:v>2868.4204949882387</c:v>
                </c:pt>
                <c:pt idx="768" formatCode="General">
                  <c:v>12792.869039398232</c:v>
                </c:pt>
                <c:pt idx="769" formatCode="General">
                  <c:v>10065.672948683723</c:v>
                </c:pt>
                <c:pt idx="770" formatCode="General">
                  <c:v>6346.1300847983966</c:v>
                </c:pt>
                <c:pt idx="771" formatCode="General">
                  <c:v>11875.361582569089</c:v>
                </c:pt>
                <c:pt idx="772" formatCode="General">
                  <c:v>4515.9585550925713</c:v>
                </c:pt>
                <c:pt idx="773" formatCode="General">
                  <c:v>7693.2990074976697</c:v>
                </c:pt>
                <c:pt idx="774" formatCode="General">
                  <c:v>2858.6755594060123</c:v>
                </c:pt>
                <c:pt idx="775" formatCode="General">
                  <c:v>8147.3665456009776</c:v>
                </c:pt>
                <c:pt idx="776" formatCode="General">
                  <c:v>10702.088045139146</c:v>
                </c:pt>
                <c:pt idx="777" formatCode="General">
                  <c:v>10416.340459322802</c:v>
                </c:pt>
                <c:pt idx="778" formatCode="General">
                  <c:v>11327.861444587154</c:v>
                </c:pt>
                <c:pt idx="779" formatCode="General">
                  <c:v>10481.101923137692</c:v>
                </c:pt>
                <c:pt idx="780" formatCode="General">
                  <c:v>9381.640340273756</c:v>
                </c:pt>
                <c:pt idx="781" formatCode="General">
                  <c:v>10135.700080462402</c:v>
                </c:pt>
                <c:pt idx="782" formatCode="General">
                  <c:v>6671.9902721903418</c:v>
                </c:pt>
                <c:pt idx="783" formatCode="General">
                  <c:v>9822.7336285926795</c:v>
                </c:pt>
                <c:pt idx="784" formatCode="General">
                  <c:v>9171.529074561191</c:v>
                </c:pt>
                <c:pt idx="785" formatCode="General">
                  <c:v>12698.857253347049</c:v>
                </c:pt>
                <c:pt idx="786" formatCode="General">
                  <c:v>11998.421381472508</c:v>
                </c:pt>
                <c:pt idx="787" formatCode="General">
                  <c:v>5651.960109935877</c:v>
                </c:pt>
                <c:pt idx="788" formatCode="General">
                  <c:v>5829.0231949233275</c:v>
                </c:pt>
                <c:pt idx="789" formatCode="General">
                  <c:v>7302.0867691309759</c:v>
                </c:pt>
                <c:pt idx="790" formatCode="General">
                  <c:v>2940.9368102789995</c:v>
                </c:pt>
                <c:pt idx="791" formatCode="General">
                  <c:v>7428.1235413155246</c:v>
                </c:pt>
                <c:pt idx="792" formatCode="General">
                  <c:v>7724.9808325903123</c:v>
                </c:pt>
                <c:pt idx="793" formatCode="General">
                  <c:v>5914.8373678444641</c:v>
                </c:pt>
                <c:pt idx="794" formatCode="General">
                  <c:v>10387.763593536725</c:v>
                </c:pt>
                <c:pt idx="795" formatCode="General">
                  <c:v>5344.9355866846035</c:v>
                </c:pt>
                <c:pt idx="796" formatCode="General">
                  <c:v>13582.353515925173</c:v>
                </c:pt>
                <c:pt idx="797" formatCode="General">
                  <c:v>9529.4738529565293</c:v>
                </c:pt>
                <c:pt idx="798" formatCode="General">
                  <c:v>6427.7824379131926</c:v>
                </c:pt>
                <c:pt idx="799" formatCode="General">
                  <c:v>4829.0866372472065</c:v>
                </c:pt>
                <c:pt idx="800" formatCode="General">
                  <c:v>9117.2965883677807</c:v>
                </c:pt>
                <c:pt idx="801" formatCode="General">
                  <c:v>7885.1035869095122</c:v>
                </c:pt>
                <c:pt idx="802" formatCode="General">
                  <c:v>8851.319584077497</c:v>
                </c:pt>
                <c:pt idx="803" formatCode="General">
                  <c:v>14979.560614127919</c:v>
                </c:pt>
                <c:pt idx="804" formatCode="General">
                  <c:v>5430.1997102043206</c:v>
                </c:pt>
                <c:pt idx="805" formatCode="General">
                  <c:v>7228.2470501416647</c:v>
                </c:pt>
                <c:pt idx="806" formatCode="General">
                  <c:v>5332.2440570895524</c:v>
                </c:pt>
                <c:pt idx="807" formatCode="General">
                  <c:v>7256.4576582738664</c:v>
                </c:pt>
                <c:pt idx="808" formatCode="General">
                  <c:v>9461.9949038154937</c:v>
                </c:pt>
                <c:pt idx="809" formatCode="General">
                  <c:v>10530.692305102222</c:v>
                </c:pt>
                <c:pt idx="810" formatCode="General">
                  <c:v>9752.987808793041</c:v>
                </c:pt>
                <c:pt idx="811" formatCode="General">
                  <c:v>4881.0811091636297</c:v>
                </c:pt>
                <c:pt idx="812" formatCode="General">
                  <c:v>14166.555339155639</c:v>
                </c:pt>
                <c:pt idx="813" formatCode="General">
                  <c:v>5695.3871180559745</c:v>
                </c:pt>
                <c:pt idx="814" formatCode="General">
                  <c:v>10525.86044764339</c:v>
                </c:pt>
                <c:pt idx="815" formatCode="General">
                  <c:v>10591.469966667772</c:v>
                </c:pt>
                <c:pt idx="816" formatCode="General">
                  <c:v>5782.3757430772948</c:v>
                </c:pt>
                <c:pt idx="817" formatCode="General">
                  <c:v>16008.834389718741</c:v>
                </c:pt>
                <c:pt idx="818" formatCode="General">
                  <c:v>9152.3937996470813</c:v>
                </c:pt>
                <c:pt idx="819" formatCode="General">
                  <c:v>8393.6073273982565</c:v>
                </c:pt>
                <c:pt idx="820" formatCode="General">
                  <c:v>10310.204744379165</c:v>
                </c:pt>
                <c:pt idx="821" formatCode="General">
                  <c:v>11072.177195538945</c:v>
                </c:pt>
                <c:pt idx="822" formatCode="General">
                  <c:v>10669.231655372218</c:v>
                </c:pt>
                <c:pt idx="823" formatCode="General">
                  <c:v>9314.2152244846402</c:v>
                </c:pt>
                <c:pt idx="824" formatCode="General">
                  <c:v>12098.79435595259</c:v>
                </c:pt>
                <c:pt idx="825" formatCode="General">
                  <c:v>7925.9341007105158</c:v>
                </c:pt>
                <c:pt idx="826" formatCode="General">
                  <c:v>7776.7427178017133</c:v>
                </c:pt>
                <c:pt idx="827" formatCode="General">
                  <c:v>3100.9366448731471</c:v>
                </c:pt>
                <c:pt idx="828" formatCode="General">
                  <c:v>13886.182094962631</c:v>
                </c:pt>
                <c:pt idx="829" formatCode="General">
                  <c:v>14771.113384777009</c:v>
                </c:pt>
                <c:pt idx="830" formatCode="General">
                  <c:v>14288.989662067203</c:v>
                </c:pt>
                <c:pt idx="831" formatCode="General">
                  <c:v>6705.3045575604083</c:v>
                </c:pt>
                <c:pt idx="832" formatCode="General">
                  <c:v>11167.100599351706</c:v>
                </c:pt>
                <c:pt idx="833" formatCode="General">
                  <c:v>7441.376240458354</c:v>
                </c:pt>
                <c:pt idx="834" formatCode="General">
                  <c:v>7415.8566065152154</c:v>
                </c:pt>
                <c:pt idx="835" formatCode="General">
                  <c:v>18632.408311620809</c:v>
                </c:pt>
                <c:pt idx="836" formatCode="General">
                  <c:v>3528.5985619252406</c:v>
                </c:pt>
                <c:pt idx="837" formatCode="General">
                  <c:v>12510.852736850171</c:v>
                </c:pt>
                <c:pt idx="838" formatCode="General">
                  <c:v>14751.971445187239</c:v>
                </c:pt>
                <c:pt idx="839" formatCode="General">
                  <c:v>7699.8364962738597</c:v>
                </c:pt>
                <c:pt idx="840" formatCode="General">
                  <c:v>7581.0698572084875</c:v>
                </c:pt>
                <c:pt idx="841" formatCode="General">
                  <c:v>11125.962257011743</c:v>
                </c:pt>
                <c:pt idx="842" formatCode="General">
                  <c:v>8103.8893278275627</c:v>
                </c:pt>
                <c:pt idx="843" formatCode="General">
                  <c:v>7883.5357512508144</c:v>
                </c:pt>
                <c:pt idx="844" formatCode="General">
                  <c:v>12809.21314215488</c:v>
                </c:pt>
                <c:pt idx="845" formatCode="General">
                  <c:v>8800.2240439446196</c:v>
                </c:pt>
                <c:pt idx="846" formatCode="General">
                  <c:v>4945.5930422844103</c:v>
                </c:pt>
                <c:pt idx="847" formatCode="General">
                  <c:v>8338.4739927768896</c:v>
                </c:pt>
                <c:pt idx="848" formatCode="General">
                  <c:v>7281.5704496312628</c:v>
                </c:pt>
                <c:pt idx="849" formatCode="General">
                  <c:v>6858.6683505971614</c:v>
                </c:pt>
                <c:pt idx="850" formatCode="General">
                  <c:v>5706.789851908361</c:v>
                </c:pt>
                <c:pt idx="851" formatCode="General">
                  <c:v>12826.039581830091</c:v>
                </c:pt>
                <c:pt idx="852" formatCode="General">
                  <c:v>8772.1319696065493</c:v>
                </c:pt>
                <c:pt idx="853" formatCode="General">
                  <c:v>7492.1528689218921</c:v>
                </c:pt>
                <c:pt idx="854" formatCode="General">
                  <c:v>9142.9375668106586</c:v>
                </c:pt>
                <c:pt idx="855" formatCode="General">
                  <c:v>17765.780534304526</c:v>
                </c:pt>
                <c:pt idx="856" formatCode="General">
                  <c:v>9764.097927376215</c:v>
                </c:pt>
                <c:pt idx="857" formatCode="General">
                  <c:v>13072.481451519447</c:v>
                </c:pt>
                <c:pt idx="858" formatCode="General">
                  <c:v>11749.376631336772</c:v>
                </c:pt>
                <c:pt idx="859" formatCode="General">
                  <c:v>15548.510686269296</c:v>
                </c:pt>
                <c:pt idx="860" formatCode="General">
                  <c:v>5813.2005817199788</c:v>
                </c:pt>
                <c:pt idx="861" formatCode="General">
                  <c:v>8675.0731698834279</c:v>
                </c:pt>
                <c:pt idx="862" formatCode="General">
                  <c:v>14015.801930278936</c:v>
                </c:pt>
                <c:pt idx="863" formatCode="General">
                  <c:v>13223.797151505682</c:v>
                </c:pt>
                <c:pt idx="864" formatCode="General">
                  <c:v>8094.8290544984739</c:v>
                </c:pt>
                <c:pt idx="865" formatCode="General">
                  <c:v>21421.922424184435</c:v>
                </c:pt>
                <c:pt idx="866" formatCode="General">
                  <c:v>5204.3632576334639</c:v>
                </c:pt>
                <c:pt idx="867" formatCode="General">
                  <c:v>10178.186377484259</c:v>
                </c:pt>
                <c:pt idx="868" formatCode="General">
                  <c:v>13432.62756249324</c:v>
                </c:pt>
                <c:pt idx="869" formatCode="General">
                  <c:v>13553.813196059225</c:v>
                </c:pt>
                <c:pt idx="870" formatCode="General">
                  <c:v>10073.510099490935</c:v>
                </c:pt>
                <c:pt idx="871" formatCode="General">
                  <c:v>9342.7549787194985</c:v>
                </c:pt>
                <c:pt idx="872" formatCode="General">
                  <c:v>14864.465541924552</c:v>
                </c:pt>
                <c:pt idx="873" formatCode="General">
                  <c:v>7437.2046609275349</c:v>
                </c:pt>
                <c:pt idx="874" formatCode="General">
                  <c:v>11385.159786069926</c:v>
                </c:pt>
                <c:pt idx="875" formatCode="General">
                  <c:v>12023.972399876739</c:v>
                </c:pt>
                <c:pt idx="876" formatCode="General">
                  <c:v>6420.4096787954986</c:v>
                </c:pt>
                <c:pt idx="877" formatCode="General">
                  <c:v>7987.4334861608004</c:v>
                </c:pt>
                <c:pt idx="878" formatCode="General">
                  <c:v>4750.6148283265593</c:v>
                </c:pt>
                <c:pt idx="879" formatCode="General">
                  <c:v>13238.605602234025</c:v>
                </c:pt>
                <c:pt idx="880" formatCode="General">
                  <c:v>9837.2510247693772</c:v>
                </c:pt>
                <c:pt idx="881" formatCode="General">
                  <c:v>3973.1831367054583</c:v>
                </c:pt>
                <c:pt idx="882" formatCode="General">
                  <c:v>11936.561321357169</c:v>
                </c:pt>
                <c:pt idx="883" formatCode="General">
                  <c:v>7680.2972958500122</c:v>
                </c:pt>
                <c:pt idx="884" formatCode="General">
                  <c:v>8507.9746690395059</c:v>
                </c:pt>
                <c:pt idx="885" formatCode="General">
                  <c:v>5489.1299092815298</c:v>
                </c:pt>
                <c:pt idx="886" formatCode="General">
                  <c:v>10135.840847944393</c:v>
                </c:pt>
                <c:pt idx="887" formatCode="General">
                  <c:v>6166.298874860182</c:v>
                </c:pt>
                <c:pt idx="888" formatCode="General">
                  <c:v>9247.9920082328499</c:v>
                </c:pt>
                <c:pt idx="889" formatCode="General">
                  <c:v>5796.7647699675927</c:v>
                </c:pt>
                <c:pt idx="890" formatCode="General">
                  <c:v>9562.0920904434133</c:v>
                </c:pt>
                <c:pt idx="891" formatCode="General">
                  <c:v>7781.925750000255</c:v>
                </c:pt>
                <c:pt idx="892" formatCode="General">
                  <c:v>5861.8002934752312</c:v>
                </c:pt>
                <c:pt idx="893" formatCode="General">
                  <c:v>15993.882214756997</c:v>
                </c:pt>
                <c:pt idx="894" formatCode="General">
                  <c:v>7844.0153768037508</c:v>
                </c:pt>
                <c:pt idx="895" formatCode="General">
                  <c:v>11442.318665749786</c:v>
                </c:pt>
                <c:pt idx="896" formatCode="General">
                  <c:v>7368.2964614110715</c:v>
                </c:pt>
                <c:pt idx="897" formatCode="General">
                  <c:v>13891.27255034362</c:v>
                </c:pt>
                <c:pt idx="898" formatCode="General">
                  <c:v>6908.736592187508</c:v>
                </c:pt>
                <c:pt idx="899" formatCode="General">
                  <c:v>9488.6318696627186</c:v>
                </c:pt>
                <c:pt idx="900" formatCode="General">
                  <c:v>7064.0880362487842</c:v>
                </c:pt>
                <c:pt idx="901" formatCode="General">
                  <c:v>9688.9664556985026</c:v>
                </c:pt>
                <c:pt idx="902" formatCode="General">
                  <c:v>15917.114036054223</c:v>
                </c:pt>
                <c:pt idx="903" formatCode="General">
                  <c:v>8517.3567379203359</c:v>
                </c:pt>
                <c:pt idx="904" formatCode="General">
                  <c:v>14764.815822173196</c:v>
                </c:pt>
                <c:pt idx="905" formatCode="General">
                  <c:v>6887.2065132810985</c:v>
                </c:pt>
                <c:pt idx="906" formatCode="General">
                  <c:v>9850.1326882844478</c:v>
                </c:pt>
                <c:pt idx="907" formatCode="General">
                  <c:v>7669.1198587269573</c:v>
                </c:pt>
                <c:pt idx="908" formatCode="General">
                  <c:v>6823.3637641627556</c:v>
                </c:pt>
                <c:pt idx="909" formatCode="General">
                  <c:v>6871.8795378123086</c:v>
                </c:pt>
                <c:pt idx="910" formatCode="General">
                  <c:v>12161.208227437261</c:v>
                </c:pt>
                <c:pt idx="911" formatCode="General">
                  <c:v>9299.2350650742101</c:v>
                </c:pt>
                <c:pt idx="912" formatCode="General">
                  <c:v>10198.691340982858</c:v>
                </c:pt>
                <c:pt idx="913" formatCode="General">
                  <c:v>9319.5704325872593</c:v>
                </c:pt>
                <c:pt idx="914" formatCode="General">
                  <c:v>16578.200622785029</c:v>
                </c:pt>
                <c:pt idx="915" formatCode="General">
                  <c:v>5509.5033528010244</c:v>
                </c:pt>
                <c:pt idx="916" formatCode="General">
                  <c:v>7590.9968147956934</c:v>
                </c:pt>
                <c:pt idx="917" formatCode="General">
                  <c:v>7736.0512130053248</c:v>
                </c:pt>
                <c:pt idx="918" formatCode="General">
                  <c:v>8297.1208464237516</c:v>
                </c:pt>
                <c:pt idx="919" formatCode="General">
                  <c:v>7201.8262373741254</c:v>
                </c:pt>
                <c:pt idx="920" formatCode="General">
                  <c:v>6816.1041944318349</c:v>
                </c:pt>
                <c:pt idx="921" formatCode="General">
                  <c:v>8887.6361812491577</c:v>
                </c:pt>
                <c:pt idx="922" formatCode="General">
                  <c:v>11862.525757410483</c:v>
                </c:pt>
                <c:pt idx="923" formatCode="General">
                  <c:v>7123.4845009999135</c:v>
                </c:pt>
                <c:pt idx="924" formatCode="General">
                  <c:v>8895.2316007616082</c:v>
                </c:pt>
                <c:pt idx="925" formatCode="General">
                  <c:v>8756.9779021846298</c:v>
                </c:pt>
                <c:pt idx="926" formatCode="General">
                  <c:v>5849.5940944201684</c:v>
                </c:pt>
                <c:pt idx="927" formatCode="General">
                  <c:v>3374.1535859500091</c:v>
                </c:pt>
                <c:pt idx="928" formatCode="General">
                  <c:v>8681.7868774801773</c:v>
                </c:pt>
                <c:pt idx="929" formatCode="General">
                  <c:v>10358.53862320454</c:v>
                </c:pt>
                <c:pt idx="930" formatCode="General">
                  <c:v>7085.1954785638336</c:v>
                </c:pt>
                <c:pt idx="931" formatCode="General">
                  <c:v>9338.5670997441994</c:v>
                </c:pt>
                <c:pt idx="932" formatCode="General">
                  <c:v>9417.0890675214287</c:v>
                </c:pt>
                <c:pt idx="933" formatCode="General">
                  <c:v>10347.452870256922</c:v>
                </c:pt>
                <c:pt idx="934" formatCode="General">
                  <c:v>12011.019524026939</c:v>
                </c:pt>
                <c:pt idx="935" formatCode="General">
                  <c:v>9233.343906422966</c:v>
                </c:pt>
                <c:pt idx="936" formatCode="General">
                  <c:v>7805.7885008251715</c:v>
                </c:pt>
                <c:pt idx="937" formatCode="General">
                  <c:v>13894.234328934908</c:v>
                </c:pt>
                <c:pt idx="938" formatCode="General">
                  <c:v>5502.2209235663977</c:v>
                </c:pt>
                <c:pt idx="939" formatCode="General">
                  <c:v>9891.5745972566747</c:v>
                </c:pt>
                <c:pt idx="940" formatCode="General">
                  <c:v>5693.2423542957895</c:v>
                </c:pt>
                <c:pt idx="941" formatCode="General">
                  <c:v>6971.4678918509671</c:v>
                </c:pt>
                <c:pt idx="942" formatCode="General">
                  <c:v>16163.55635328155</c:v>
                </c:pt>
                <c:pt idx="943" formatCode="General">
                  <c:v>13696.963833449568</c:v>
                </c:pt>
                <c:pt idx="944" formatCode="General">
                  <c:v>8275.6331838882033</c:v>
                </c:pt>
                <c:pt idx="945" formatCode="General">
                  <c:v>9625.7445284135174</c:v>
                </c:pt>
                <c:pt idx="946" formatCode="General">
                  <c:v>4460.8994236551134</c:v>
                </c:pt>
                <c:pt idx="947" formatCode="General">
                  <c:v>5786.492699267752</c:v>
                </c:pt>
                <c:pt idx="948" formatCode="General">
                  <c:v>7909.4642115472379</c:v>
                </c:pt>
                <c:pt idx="949" formatCode="General">
                  <c:v>4459.8195088648899</c:v>
                </c:pt>
                <c:pt idx="950" formatCode="General">
                  <c:v>13690.730532078416</c:v>
                </c:pt>
                <c:pt idx="951" formatCode="General">
                  <c:v>8070.6419362310444</c:v>
                </c:pt>
                <c:pt idx="952" formatCode="General">
                  <c:v>9576.0947849181757</c:v>
                </c:pt>
                <c:pt idx="953" formatCode="General">
                  <c:v>13282.096789372075</c:v>
                </c:pt>
                <c:pt idx="954" formatCode="General">
                  <c:v>4915.0456710163635</c:v>
                </c:pt>
                <c:pt idx="955" formatCode="General">
                  <c:v>10052.660270093544</c:v>
                </c:pt>
                <c:pt idx="956" formatCode="General">
                  <c:v>7342.1493390873256</c:v>
                </c:pt>
                <c:pt idx="957" formatCode="General">
                  <c:v>3814.5443845044192</c:v>
                </c:pt>
                <c:pt idx="958" formatCode="General">
                  <c:v>11746.259325649768</c:v>
                </c:pt>
                <c:pt idx="959" formatCode="General">
                  <c:v>9287.7750187699694</c:v>
                </c:pt>
                <c:pt idx="960" formatCode="General">
                  <c:v>10038.300917675333</c:v>
                </c:pt>
                <c:pt idx="961" formatCode="General">
                  <c:v>11389.129001706038</c:v>
                </c:pt>
                <c:pt idx="962" formatCode="General">
                  <c:v>14936.424779427911</c:v>
                </c:pt>
                <c:pt idx="963" formatCode="General">
                  <c:v>10567.534501779914</c:v>
                </c:pt>
                <c:pt idx="964" formatCode="General">
                  <c:v>6547.1842401138092</c:v>
                </c:pt>
                <c:pt idx="965" formatCode="General">
                  <c:v>8678.3483262707778</c:v>
                </c:pt>
                <c:pt idx="966" formatCode="General">
                  <c:v>3738.8855349634105</c:v>
                </c:pt>
                <c:pt idx="967" formatCode="General">
                  <c:v>8283.5715233556293</c:v>
                </c:pt>
                <c:pt idx="968" formatCode="General">
                  <c:v>9379.3079327341075</c:v>
                </c:pt>
                <c:pt idx="969" formatCode="General">
                  <c:v>7385.1893784561216</c:v>
                </c:pt>
                <c:pt idx="970" formatCode="General">
                  <c:v>10727.106794197398</c:v>
                </c:pt>
                <c:pt idx="971" formatCode="General">
                  <c:v>10477.392416514975</c:v>
                </c:pt>
                <c:pt idx="972" formatCode="General">
                  <c:v>12698.242434672995</c:v>
                </c:pt>
                <c:pt idx="973" formatCode="General">
                  <c:v>10270.568682051013</c:v>
                </c:pt>
                <c:pt idx="974" formatCode="General">
                  <c:v>6451.7888690949094</c:v>
                </c:pt>
                <c:pt idx="975" formatCode="General">
                  <c:v>15177.67479019542</c:v>
                </c:pt>
                <c:pt idx="976" formatCode="General">
                  <c:v>5654.394070161241</c:v>
                </c:pt>
                <c:pt idx="977" formatCode="General">
                  <c:v>7566.3155548844734</c:v>
                </c:pt>
                <c:pt idx="978" formatCode="General">
                  <c:v>6900.5706336396452</c:v>
                </c:pt>
                <c:pt idx="979" formatCode="General">
                  <c:v>11666.809822269204</c:v>
                </c:pt>
                <c:pt idx="980" formatCode="General">
                  <c:v>4746.4429608148912</c:v>
                </c:pt>
                <c:pt idx="981" formatCode="General">
                  <c:v>14813.308820329037</c:v>
                </c:pt>
                <c:pt idx="982" formatCode="General">
                  <c:v>9705.9431749038595</c:v>
                </c:pt>
                <c:pt idx="983" formatCode="General">
                  <c:v>8525.1298681165954</c:v>
                </c:pt>
                <c:pt idx="984" formatCode="General">
                  <c:v>10709.294935997159</c:v>
                </c:pt>
                <c:pt idx="985" formatCode="General">
                  <c:v>10412.021178284253</c:v>
                </c:pt>
                <c:pt idx="986" formatCode="General">
                  <c:v>9358.663255320218</c:v>
                </c:pt>
                <c:pt idx="987" formatCode="General">
                  <c:v>13181.796376071121</c:v>
                </c:pt>
                <c:pt idx="988" formatCode="General">
                  <c:v>8616.5308494875426</c:v>
                </c:pt>
                <c:pt idx="989" formatCode="General">
                  <c:v>6875.0952890277949</c:v>
                </c:pt>
                <c:pt idx="990" formatCode="General">
                  <c:v>5576.5894367091241</c:v>
                </c:pt>
                <c:pt idx="991" formatCode="General">
                  <c:v>16983.674518048407</c:v>
                </c:pt>
                <c:pt idx="992" formatCode="General">
                  <c:v>14588.495845722537</c:v>
                </c:pt>
                <c:pt idx="993" formatCode="General">
                  <c:v>8553.724015037069</c:v>
                </c:pt>
                <c:pt idx="994" formatCode="General">
                  <c:v>9975.1175999459447</c:v>
                </c:pt>
                <c:pt idx="995" formatCode="General">
                  <c:v>13701.82341369891</c:v>
                </c:pt>
                <c:pt idx="996" formatCode="General">
                  <c:v>12362.025660086778</c:v>
                </c:pt>
                <c:pt idx="997" formatCode="General">
                  <c:v>10750.015428073411</c:v>
                </c:pt>
                <c:pt idx="998" formatCode="General">
                  <c:v>8153.881153395394</c:v>
                </c:pt>
                <c:pt idx="999" formatCode="General">
                  <c:v>8893.0020109907673</c:v>
                </c:pt>
                <c:pt idx="1000" formatCode="General">
                  <c:v>7652.6426687290023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B8-458B-9BDB-EF87F2BAFAF0}"/>
            </c:ext>
          </c:extLst>
        </c:ser>
        <c:ser>
          <c:idx val="1"/>
          <c:order val="1"/>
          <c:tx>
            <c:v>sin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Parameter!$I$125:$I$1125</c:f>
              <c:numCache>
                <c:formatCode>0.00</c:formatCode>
                <c:ptCount val="1001"/>
                <c:pt idx="0">
                  <c:v>0.59030257065320546</c:v>
                </c:pt>
                <c:pt idx="1">
                  <c:v>1.176947486095709</c:v>
                </c:pt>
                <c:pt idx="2">
                  <c:v>0.22666589957924166</c:v>
                </c:pt>
                <c:pt idx="3">
                  <c:v>0.49766577570707582</c:v>
                </c:pt>
                <c:pt idx="4" formatCode="General">
                  <c:v>0.44104174442811561</c:v>
                </c:pt>
                <c:pt idx="5" formatCode="General">
                  <c:v>0.16242782383186283</c:v>
                </c:pt>
                <c:pt idx="6" formatCode="General">
                  <c:v>0.60803362151252072</c:v>
                </c:pt>
                <c:pt idx="7" formatCode="General">
                  <c:v>1.5251890157924608</c:v>
                </c:pt>
                <c:pt idx="8" formatCode="General">
                  <c:v>0.72606515121666604</c:v>
                </c:pt>
                <c:pt idx="9" formatCode="General">
                  <c:v>0.23686741156665891</c:v>
                </c:pt>
                <c:pt idx="10" formatCode="General">
                  <c:v>0.56234662182003603</c:v>
                </c:pt>
                <c:pt idx="11" formatCode="General">
                  <c:v>0.7420322893948168</c:v>
                </c:pt>
                <c:pt idx="12" formatCode="General">
                  <c:v>1.4031662894102013</c:v>
                </c:pt>
                <c:pt idx="13" formatCode="General">
                  <c:v>0.59247387858909506</c:v>
                </c:pt>
                <c:pt idx="14" formatCode="General">
                  <c:v>0.76738247518890401</c:v>
                </c:pt>
                <c:pt idx="15" formatCode="General">
                  <c:v>0.34748519374868503</c:v>
                </c:pt>
                <c:pt idx="16" formatCode="General">
                  <c:v>0.73136561803357125</c:v>
                </c:pt>
                <c:pt idx="17" formatCode="General">
                  <c:v>0.35644633341772747</c:v>
                </c:pt>
                <c:pt idx="18" formatCode="General">
                  <c:v>0.47792625602809835</c:v>
                </c:pt>
                <c:pt idx="19" formatCode="General">
                  <c:v>0.89615252038227378</c:v>
                </c:pt>
                <c:pt idx="20" formatCode="General">
                  <c:v>0.78889780620629024</c:v>
                </c:pt>
                <c:pt idx="21" formatCode="General">
                  <c:v>1.1092003659487757</c:v>
                </c:pt>
                <c:pt idx="22" formatCode="General">
                  <c:v>0.73722118980973894</c:v>
                </c:pt>
                <c:pt idx="23" formatCode="General">
                  <c:v>0.9311997730106244</c:v>
                </c:pt>
                <c:pt idx="24" formatCode="General">
                  <c:v>0.73380209565474863</c:v>
                </c:pt>
                <c:pt idx="25" formatCode="General">
                  <c:v>0.64540969003646498</c:v>
                </c:pt>
                <c:pt idx="26" formatCode="General">
                  <c:v>0.46735914471606921</c:v>
                </c:pt>
                <c:pt idx="27" formatCode="General">
                  <c:v>0.67296840907032052</c:v>
                </c:pt>
                <c:pt idx="28" formatCode="General">
                  <c:v>1.3153044401151617</c:v>
                </c:pt>
                <c:pt idx="29" formatCode="General">
                  <c:v>0.92874456828954566</c:v>
                </c:pt>
                <c:pt idx="30" formatCode="General">
                  <c:v>0.88173191061391221</c:v>
                </c:pt>
                <c:pt idx="31" formatCode="General">
                  <c:v>0.58347968408265849</c:v>
                </c:pt>
                <c:pt idx="32" formatCode="General">
                  <c:v>0.59134978329813492</c:v>
                </c:pt>
                <c:pt idx="33" formatCode="General">
                  <c:v>0.45110764048603269</c:v>
                </c:pt>
                <c:pt idx="34" formatCode="General">
                  <c:v>0.75792649617375962</c:v>
                </c:pt>
                <c:pt idx="35" formatCode="General">
                  <c:v>0.72639448449604593</c:v>
                </c:pt>
                <c:pt idx="36" formatCode="General">
                  <c:v>0.40451475414844307</c:v>
                </c:pt>
                <c:pt idx="37" formatCode="General">
                  <c:v>0.98109565572047386</c:v>
                </c:pt>
                <c:pt idx="38" formatCode="General">
                  <c:v>0.31122186834086851</c:v>
                </c:pt>
                <c:pt idx="39" formatCode="General">
                  <c:v>0.36799070381607857</c:v>
                </c:pt>
                <c:pt idx="40" formatCode="General">
                  <c:v>0.32834675014516135</c:v>
                </c:pt>
                <c:pt idx="41" formatCode="General">
                  <c:v>1.1629874760231376</c:v>
                </c:pt>
                <c:pt idx="42" formatCode="General">
                  <c:v>0.96735273113885012</c:v>
                </c:pt>
                <c:pt idx="43" formatCode="General">
                  <c:v>0.81967250063041486</c:v>
                </c:pt>
                <c:pt idx="44" formatCode="General">
                  <c:v>1.1890387411021066</c:v>
                </c:pt>
                <c:pt idx="45" formatCode="General">
                  <c:v>0.89695580849265144</c:v>
                </c:pt>
                <c:pt idx="46" formatCode="General">
                  <c:v>0.32595666004998047</c:v>
                </c:pt>
                <c:pt idx="47" formatCode="General">
                  <c:v>0.64165134423931136</c:v>
                </c:pt>
                <c:pt idx="48" formatCode="General">
                  <c:v>0.18718051526703172</c:v>
                </c:pt>
                <c:pt idx="49" formatCode="General">
                  <c:v>0.58286620222765384</c:v>
                </c:pt>
                <c:pt idx="50" formatCode="General">
                  <c:v>0.91497657396458787</c:v>
                </c:pt>
                <c:pt idx="51" formatCode="General">
                  <c:v>1.0805506805088092</c:v>
                </c:pt>
                <c:pt idx="52" formatCode="General">
                  <c:v>0.21727641572352119</c:v>
                </c:pt>
                <c:pt idx="53" formatCode="General">
                  <c:v>0.84835384487498289</c:v>
                </c:pt>
                <c:pt idx="54" formatCode="General">
                  <c:v>1.2365266491026441</c:v>
                </c:pt>
                <c:pt idx="55" formatCode="General">
                  <c:v>1.1128011139137002</c:v>
                </c:pt>
                <c:pt idx="56" formatCode="General">
                  <c:v>0.55128363521893764</c:v>
                </c:pt>
                <c:pt idx="57" formatCode="General">
                  <c:v>1.2488687347816707</c:v>
                </c:pt>
                <c:pt idx="58" formatCode="General">
                  <c:v>1.0156458904462382</c:v>
                </c:pt>
                <c:pt idx="59" formatCode="General">
                  <c:v>0.53351011040410079</c:v>
                </c:pt>
                <c:pt idx="60" formatCode="General">
                  <c:v>0.41781415228082508</c:v>
                </c:pt>
                <c:pt idx="61" formatCode="General">
                  <c:v>0.85383537202653426</c:v>
                </c:pt>
                <c:pt idx="62" formatCode="General">
                  <c:v>0.92931188842868262</c:v>
                </c:pt>
                <c:pt idx="63" formatCode="General">
                  <c:v>0.54846319632308738</c:v>
                </c:pt>
                <c:pt idx="64" formatCode="General">
                  <c:v>0.25384658369657997</c:v>
                </c:pt>
                <c:pt idx="65" formatCode="General">
                  <c:v>0.78894101199499822</c:v>
                </c:pt>
                <c:pt idx="66" formatCode="General">
                  <c:v>0.64149182433944729</c:v>
                </c:pt>
                <c:pt idx="67" formatCode="General">
                  <c:v>0.4599538504523214</c:v>
                </c:pt>
                <c:pt idx="68" formatCode="General">
                  <c:v>0.76128364539665594</c:v>
                </c:pt>
                <c:pt idx="69" formatCode="General">
                  <c:v>0.41767760623723027</c:v>
                </c:pt>
                <c:pt idx="70" formatCode="General">
                  <c:v>1.5068555784895596</c:v>
                </c:pt>
                <c:pt idx="71" formatCode="General">
                  <c:v>0.75007358240310928</c:v>
                </c:pt>
                <c:pt idx="72" formatCode="General">
                  <c:v>0.78007977774604176</c:v>
                </c:pt>
                <c:pt idx="73" formatCode="General">
                  <c:v>0.29654223241086841</c:v>
                </c:pt>
                <c:pt idx="74" formatCode="General">
                  <c:v>0.8855246888778685</c:v>
                </c:pt>
                <c:pt idx="75" formatCode="General">
                  <c:v>0.89984375811296247</c:v>
                </c:pt>
                <c:pt idx="76" formatCode="General">
                  <c:v>0.74795042950952273</c:v>
                </c:pt>
                <c:pt idx="77" formatCode="General">
                  <c:v>0.33237566239913341</c:v>
                </c:pt>
                <c:pt idx="78" formatCode="General">
                  <c:v>0.51282921464494469</c:v>
                </c:pt>
                <c:pt idx="79" formatCode="General">
                  <c:v>0.66278093260252302</c:v>
                </c:pt>
                <c:pt idx="80" formatCode="General">
                  <c:v>0.87010233656588709</c:v>
                </c:pt>
                <c:pt idx="81" formatCode="General">
                  <c:v>1.5833889369609002</c:v>
                </c:pt>
                <c:pt idx="82" formatCode="General">
                  <c:v>1.7127204632355748</c:v>
                </c:pt>
                <c:pt idx="83" formatCode="General">
                  <c:v>0.37541908076737096</c:v>
                </c:pt>
                <c:pt idx="84" formatCode="General">
                  <c:v>0.87468198719496593</c:v>
                </c:pt>
                <c:pt idx="85" formatCode="General">
                  <c:v>0.89929183046850758</c:v>
                </c:pt>
                <c:pt idx="86" formatCode="General">
                  <c:v>0.78252771195708681</c:v>
                </c:pt>
                <c:pt idx="87" formatCode="General">
                  <c:v>0.54974634385160637</c:v>
                </c:pt>
                <c:pt idx="88" formatCode="General">
                  <c:v>0.2813333656900161</c:v>
                </c:pt>
                <c:pt idx="89" formatCode="General">
                  <c:v>0.59500636430899456</c:v>
                </c:pt>
                <c:pt idx="90" formatCode="General">
                  <c:v>0.96913031025410001</c:v>
                </c:pt>
                <c:pt idx="91" formatCode="General">
                  <c:v>0.70174668011500563</c:v>
                </c:pt>
                <c:pt idx="92" formatCode="General">
                  <c:v>0.32939129392045907</c:v>
                </c:pt>
                <c:pt idx="93" formatCode="General">
                  <c:v>0.51250169630566167</c:v>
                </c:pt>
                <c:pt idx="94" formatCode="General">
                  <c:v>0.59161405079389384</c:v>
                </c:pt>
                <c:pt idx="95" formatCode="General">
                  <c:v>8.7919741638628035E-2</c:v>
                </c:pt>
                <c:pt idx="96" formatCode="General">
                  <c:v>1.1023553327377074</c:v>
                </c:pt>
                <c:pt idx="97" formatCode="General">
                  <c:v>0.73433685447904229</c:v>
                </c:pt>
                <c:pt idx="98" formatCode="General">
                  <c:v>0.41057916982401998</c:v>
                </c:pt>
                <c:pt idx="99" formatCode="General">
                  <c:v>0.55101638029400757</c:v>
                </c:pt>
                <c:pt idx="100" formatCode="General">
                  <c:v>0.76298283799329669</c:v>
                </c:pt>
                <c:pt idx="101" formatCode="General">
                  <c:v>0.74811743075384507</c:v>
                </c:pt>
                <c:pt idx="102" formatCode="General">
                  <c:v>0.81427364702621707</c:v>
                </c:pt>
                <c:pt idx="103" formatCode="General">
                  <c:v>1.985168923834739</c:v>
                </c:pt>
                <c:pt idx="104" formatCode="General">
                  <c:v>0.89185114217593142</c:v>
                </c:pt>
                <c:pt idx="105" formatCode="General">
                  <c:v>0.81255525091465808</c:v>
                </c:pt>
                <c:pt idx="106" formatCode="General">
                  <c:v>0.20613618306684012</c:v>
                </c:pt>
                <c:pt idx="107" formatCode="General">
                  <c:v>1.899756544819927</c:v>
                </c:pt>
                <c:pt idx="108" formatCode="General">
                  <c:v>0.57111380974595061</c:v>
                </c:pt>
                <c:pt idx="109" formatCode="General">
                  <c:v>0.64388058569888551</c:v>
                </c:pt>
                <c:pt idx="110" formatCode="General">
                  <c:v>0.50121528941227933</c:v>
                </c:pt>
                <c:pt idx="111" formatCode="General">
                  <c:v>1.2803472049302953</c:v>
                </c:pt>
                <c:pt idx="112" formatCode="General">
                  <c:v>0.34607904257511302</c:v>
                </c:pt>
                <c:pt idx="113" formatCode="General">
                  <c:v>0.66309602067266482</c:v>
                </c:pt>
                <c:pt idx="114" formatCode="General">
                  <c:v>1.0840946461901795</c:v>
                </c:pt>
                <c:pt idx="115" formatCode="General">
                  <c:v>0.42360107624385801</c:v>
                </c:pt>
                <c:pt idx="116" formatCode="General">
                  <c:v>0.43674414296707986</c:v>
                </c:pt>
                <c:pt idx="117" formatCode="General">
                  <c:v>0.80914645108400562</c:v>
                </c:pt>
                <c:pt idx="118" formatCode="General">
                  <c:v>1.255782899081233</c:v>
                </c:pt>
                <c:pt idx="119" formatCode="General">
                  <c:v>0.43130128995793382</c:v>
                </c:pt>
                <c:pt idx="120" formatCode="General">
                  <c:v>1.0792047057014427</c:v>
                </c:pt>
                <c:pt idx="121" formatCode="General">
                  <c:v>0.35163620038752619</c:v>
                </c:pt>
                <c:pt idx="122" formatCode="General">
                  <c:v>0.61289210006345307</c:v>
                </c:pt>
                <c:pt idx="123" formatCode="General">
                  <c:v>1.1383494884288281</c:v>
                </c:pt>
                <c:pt idx="124" formatCode="General">
                  <c:v>0.61803827372648645</c:v>
                </c:pt>
                <c:pt idx="125" formatCode="General">
                  <c:v>1.2625728004603827</c:v>
                </c:pt>
                <c:pt idx="126" formatCode="General">
                  <c:v>0.73626755317127468</c:v>
                </c:pt>
                <c:pt idx="127" formatCode="General">
                  <c:v>0.38252104201504555</c:v>
                </c:pt>
                <c:pt idx="128" formatCode="General">
                  <c:v>0.8858502297500872</c:v>
                </c:pt>
                <c:pt idx="129" formatCode="General">
                  <c:v>0.84720744397190617</c:v>
                </c:pt>
                <c:pt idx="130" formatCode="General">
                  <c:v>0.91393850172575708</c:v>
                </c:pt>
                <c:pt idx="131" formatCode="General">
                  <c:v>0.93524696315130806</c:v>
                </c:pt>
                <c:pt idx="132" formatCode="General">
                  <c:v>0.73353214013197587</c:v>
                </c:pt>
                <c:pt idx="133" formatCode="General">
                  <c:v>0.87661330884355304</c:v>
                </c:pt>
                <c:pt idx="134" formatCode="General">
                  <c:v>0.4519692507857781</c:v>
                </c:pt>
                <c:pt idx="135" formatCode="General">
                  <c:v>0.50469610208435267</c:v>
                </c:pt>
                <c:pt idx="136" formatCode="General">
                  <c:v>0.31731956523182381</c:v>
                </c:pt>
                <c:pt idx="137" formatCode="General">
                  <c:v>0.75587019494161756</c:v>
                </c:pt>
                <c:pt idx="138" formatCode="General">
                  <c:v>0.50524158432641575</c:v>
                </c:pt>
                <c:pt idx="139" formatCode="General">
                  <c:v>1.5360356761241374</c:v>
                </c:pt>
                <c:pt idx="140" formatCode="General">
                  <c:v>0.69860169208102341</c:v>
                </c:pt>
                <c:pt idx="141" formatCode="General">
                  <c:v>1.1195320645861191</c:v>
                </c:pt>
                <c:pt idx="142" formatCode="General">
                  <c:v>1.4185060598150185</c:v>
                </c:pt>
                <c:pt idx="143" formatCode="General">
                  <c:v>1.3889147392333445</c:v>
                </c:pt>
                <c:pt idx="144" formatCode="General">
                  <c:v>1.0237381968767345</c:v>
                </c:pt>
                <c:pt idx="145" formatCode="General">
                  <c:v>0.87633799782934774</c:v>
                </c:pt>
                <c:pt idx="146" formatCode="General">
                  <c:v>0.87931210260413084</c:v>
                </c:pt>
                <c:pt idx="147" formatCode="General">
                  <c:v>0.68069614966967751</c:v>
                </c:pt>
                <c:pt idx="148" formatCode="General">
                  <c:v>1.0297121832863749</c:v>
                </c:pt>
                <c:pt idx="149" formatCode="General">
                  <c:v>1.0819253547551126</c:v>
                </c:pt>
                <c:pt idx="150" formatCode="General">
                  <c:v>0.97761743321049688</c:v>
                </c:pt>
                <c:pt idx="151" formatCode="General">
                  <c:v>1.087527289542074</c:v>
                </c:pt>
                <c:pt idx="152" formatCode="General">
                  <c:v>1.3497764646944679</c:v>
                </c:pt>
                <c:pt idx="153" formatCode="General">
                  <c:v>-0.2037314434031654</c:v>
                </c:pt>
                <c:pt idx="154" formatCode="General">
                  <c:v>0.99255156213527229</c:v>
                </c:pt>
                <c:pt idx="155" formatCode="General">
                  <c:v>0.70394947074972924</c:v>
                </c:pt>
                <c:pt idx="156" formatCode="General">
                  <c:v>0.46960425529193772</c:v>
                </c:pt>
                <c:pt idx="157" formatCode="General">
                  <c:v>1.048926491615225</c:v>
                </c:pt>
                <c:pt idx="158" formatCode="General">
                  <c:v>0.73674874511347577</c:v>
                </c:pt>
                <c:pt idx="159" formatCode="General">
                  <c:v>0.94866685168485809</c:v>
                </c:pt>
                <c:pt idx="160" formatCode="General">
                  <c:v>-0.21286442891415414</c:v>
                </c:pt>
                <c:pt idx="161" formatCode="General">
                  <c:v>0.63748163004855718</c:v>
                </c:pt>
                <c:pt idx="162" formatCode="General">
                  <c:v>1.0667654179345929</c:v>
                </c:pt>
                <c:pt idx="163" formatCode="General">
                  <c:v>0.75477351881290078</c:v>
                </c:pt>
                <c:pt idx="164" formatCode="General">
                  <c:v>0.82353293974414288</c:v>
                </c:pt>
                <c:pt idx="165" formatCode="General">
                  <c:v>0.54117121274630664</c:v>
                </c:pt>
                <c:pt idx="166" formatCode="General">
                  <c:v>0.43039783155635725</c:v>
                </c:pt>
                <c:pt idx="167" formatCode="General">
                  <c:v>0.48703216537205885</c:v>
                </c:pt>
                <c:pt idx="168" formatCode="General">
                  <c:v>1.0477229716666097</c:v>
                </c:pt>
                <c:pt idx="169" formatCode="General">
                  <c:v>1.0160371074203964</c:v>
                </c:pt>
                <c:pt idx="170" formatCode="General">
                  <c:v>0.4587873759472646</c:v>
                </c:pt>
                <c:pt idx="171" formatCode="General">
                  <c:v>0.68766836250899521</c:v>
                </c:pt>
                <c:pt idx="172" formatCode="General">
                  <c:v>1.0679776775196055</c:v>
                </c:pt>
                <c:pt idx="173" formatCode="General">
                  <c:v>1.4189988544150172</c:v>
                </c:pt>
                <c:pt idx="174" formatCode="General">
                  <c:v>0.41615325533984038</c:v>
                </c:pt>
                <c:pt idx="175" formatCode="General">
                  <c:v>0.38532503969420906</c:v>
                </c:pt>
                <c:pt idx="176" formatCode="General">
                  <c:v>0.52854831026800497</c:v>
                </c:pt>
                <c:pt idx="177" formatCode="General">
                  <c:v>6.5350339152063341E-2</c:v>
                </c:pt>
                <c:pt idx="178" formatCode="General">
                  <c:v>0.52347978055144517</c:v>
                </c:pt>
                <c:pt idx="179" formatCode="General">
                  <c:v>0.59263108144016308</c:v>
                </c:pt>
                <c:pt idx="180" formatCode="General">
                  <c:v>0.38152544139387978</c:v>
                </c:pt>
                <c:pt idx="181" formatCode="General">
                  <c:v>0.11145714337242629</c:v>
                </c:pt>
                <c:pt idx="182" formatCode="General">
                  <c:v>0.76650682668130987</c:v>
                </c:pt>
                <c:pt idx="183" formatCode="General">
                  <c:v>1.3121528217955174</c:v>
                </c:pt>
                <c:pt idx="184" formatCode="General">
                  <c:v>0.30387659119375532</c:v>
                </c:pt>
                <c:pt idx="185" formatCode="General">
                  <c:v>0.85715481834308971</c:v>
                </c:pt>
                <c:pt idx="186" formatCode="General">
                  <c:v>0.14083794092376078</c:v>
                </c:pt>
                <c:pt idx="187" formatCode="General">
                  <c:v>0.7489554035853796</c:v>
                </c:pt>
                <c:pt idx="188" formatCode="General">
                  <c:v>0.31186458395842542</c:v>
                </c:pt>
                <c:pt idx="189" formatCode="General">
                  <c:v>0.53101571395954772</c:v>
                </c:pt>
                <c:pt idx="190" formatCode="General">
                  <c:v>0.44646680989927867</c:v>
                </c:pt>
                <c:pt idx="191" formatCode="General">
                  <c:v>0.70819199554573031</c:v>
                </c:pt>
                <c:pt idx="192" formatCode="General">
                  <c:v>0.31728520531732141</c:v>
                </c:pt>
                <c:pt idx="193" formatCode="General">
                  <c:v>8.2418464263935398E-2</c:v>
                </c:pt>
                <c:pt idx="194" formatCode="General">
                  <c:v>0.13637313169116894</c:v>
                </c:pt>
                <c:pt idx="195" formatCode="General">
                  <c:v>0.70626615447772711</c:v>
                </c:pt>
                <c:pt idx="196" formatCode="General">
                  <c:v>0.68072917633470298</c:v>
                </c:pt>
                <c:pt idx="197" formatCode="General">
                  <c:v>0.6625676700835581</c:v>
                </c:pt>
                <c:pt idx="198" formatCode="General">
                  <c:v>1.2067032737373116</c:v>
                </c:pt>
                <c:pt idx="199" formatCode="General">
                  <c:v>0.72544594030811005</c:v>
                </c:pt>
                <c:pt idx="200" formatCode="General">
                  <c:v>0.70681124958128905</c:v>
                </c:pt>
                <c:pt idx="201" formatCode="General">
                  <c:v>0.56090302242702528</c:v>
                </c:pt>
                <c:pt idx="202" formatCode="General">
                  <c:v>0.56220057555129843</c:v>
                </c:pt>
                <c:pt idx="203" formatCode="General">
                  <c:v>1.0507870884497317</c:v>
                </c:pt>
                <c:pt idx="204" formatCode="General">
                  <c:v>0.89586237292025883</c:v>
                </c:pt>
                <c:pt idx="205" formatCode="General">
                  <c:v>0.3946595312943697</c:v>
                </c:pt>
                <c:pt idx="206" formatCode="General">
                  <c:v>0.37494539668536708</c:v>
                </c:pt>
                <c:pt idx="207" formatCode="General">
                  <c:v>0.97524191925487846</c:v>
                </c:pt>
                <c:pt idx="208" formatCode="General">
                  <c:v>2.1200828788529389</c:v>
                </c:pt>
                <c:pt idx="209" formatCode="General">
                  <c:v>0.41474808050205336</c:v>
                </c:pt>
                <c:pt idx="210" formatCode="General">
                  <c:v>0.34872250710482566</c:v>
                </c:pt>
                <c:pt idx="211" formatCode="General">
                  <c:v>0.69251684663143009</c:v>
                </c:pt>
                <c:pt idx="212" formatCode="General">
                  <c:v>0.71200996977662045</c:v>
                </c:pt>
                <c:pt idx="213" formatCode="General">
                  <c:v>0.77962630228145979</c:v>
                </c:pt>
                <c:pt idx="214" formatCode="General">
                  <c:v>0.72983145375069847</c:v>
                </c:pt>
                <c:pt idx="215" formatCode="General">
                  <c:v>0.1152862427503476</c:v>
                </c:pt>
                <c:pt idx="216" formatCode="General">
                  <c:v>1.0121527601770972</c:v>
                </c:pt>
                <c:pt idx="217" formatCode="General">
                  <c:v>0.35475562729105303</c:v>
                </c:pt>
                <c:pt idx="218" formatCode="General">
                  <c:v>0.63678979902585287</c:v>
                </c:pt>
                <c:pt idx="219" formatCode="General">
                  <c:v>0.81321792853266173</c:v>
                </c:pt>
                <c:pt idx="220" formatCode="General">
                  <c:v>0.43404796136762092</c:v>
                </c:pt>
                <c:pt idx="221" formatCode="General">
                  <c:v>0.65292933769936568</c:v>
                </c:pt>
                <c:pt idx="222" formatCode="General">
                  <c:v>0.42602093493422966</c:v>
                </c:pt>
                <c:pt idx="223" formatCode="General">
                  <c:v>0.96221164734619347</c:v>
                </c:pt>
                <c:pt idx="224" formatCode="General">
                  <c:v>0.66826333259980053</c:v>
                </c:pt>
                <c:pt idx="225" formatCode="General">
                  <c:v>7.4474921880700595E-3</c:v>
                </c:pt>
                <c:pt idx="226" formatCode="General">
                  <c:v>0.57885785130366441</c:v>
                </c:pt>
                <c:pt idx="227" formatCode="General">
                  <c:v>0.89666724347923976</c:v>
                </c:pt>
                <c:pt idx="228" formatCode="General">
                  <c:v>0.54615391522497347</c:v>
                </c:pt>
                <c:pt idx="229" formatCode="General">
                  <c:v>0.64970719727011494</c:v>
                </c:pt>
                <c:pt idx="230" formatCode="General">
                  <c:v>0.54830420146763248</c:v>
                </c:pt>
                <c:pt idx="231" formatCode="General">
                  <c:v>0.55251752685587574</c:v>
                </c:pt>
                <c:pt idx="232" formatCode="General">
                  <c:v>0.73554666942480429</c:v>
                </c:pt>
                <c:pt idx="233" formatCode="General">
                  <c:v>0.82711974805291677</c:v>
                </c:pt>
                <c:pt idx="234" formatCode="General">
                  <c:v>0.61628953581961565</c:v>
                </c:pt>
                <c:pt idx="235" formatCode="General">
                  <c:v>0.51341610218289213</c:v>
                </c:pt>
                <c:pt idx="236" formatCode="General">
                  <c:v>0.32549401798770361</c:v>
                </c:pt>
                <c:pt idx="237" formatCode="General">
                  <c:v>0.6280982981592973</c:v>
                </c:pt>
                <c:pt idx="238" formatCode="General">
                  <c:v>0.81890417514350533</c:v>
                </c:pt>
                <c:pt idx="239" formatCode="General">
                  <c:v>0.45037488794370717</c:v>
                </c:pt>
                <c:pt idx="240" formatCode="General">
                  <c:v>0.62583080029920046</c:v>
                </c:pt>
                <c:pt idx="241" formatCode="General">
                  <c:v>0.89478309687369961</c:v>
                </c:pt>
                <c:pt idx="242" formatCode="General">
                  <c:v>0.43252472258202246</c:v>
                </c:pt>
                <c:pt idx="243" formatCode="General">
                  <c:v>0.88073863626928528</c:v>
                </c:pt>
                <c:pt idx="244" formatCode="General">
                  <c:v>0.83593325359167225</c:v>
                </c:pt>
                <c:pt idx="245" formatCode="General">
                  <c:v>0.76554164649358847</c:v>
                </c:pt>
                <c:pt idx="246" formatCode="General">
                  <c:v>0.23910553516237243</c:v>
                </c:pt>
                <c:pt idx="247" formatCode="General">
                  <c:v>0.35707899276841637</c:v>
                </c:pt>
                <c:pt idx="248" formatCode="General">
                  <c:v>0.36973923695093114</c:v>
                </c:pt>
                <c:pt idx="249" formatCode="General">
                  <c:v>0.80390229648811373</c:v>
                </c:pt>
                <c:pt idx="250" formatCode="General">
                  <c:v>1.2431410926780022</c:v>
                </c:pt>
                <c:pt idx="251" formatCode="General">
                  <c:v>1.3298039329228684</c:v>
                </c:pt>
                <c:pt idx="252" formatCode="General">
                  <c:v>0.63547914816432594</c:v>
                </c:pt>
                <c:pt idx="253" formatCode="General">
                  <c:v>0.58718218806175315</c:v>
                </c:pt>
                <c:pt idx="254" formatCode="General">
                  <c:v>0.40638506551267928</c:v>
                </c:pt>
                <c:pt idx="255" formatCode="General">
                  <c:v>0.85446833854438831</c:v>
                </c:pt>
                <c:pt idx="256" formatCode="General">
                  <c:v>0.30903251213709271</c:v>
                </c:pt>
                <c:pt idx="257" formatCode="General">
                  <c:v>0.26156210288570436</c:v>
                </c:pt>
                <c:pt idx="258" formatCode="General">
                  <c:v>0.9685108083627374</c:v>
                </c:pt>
                <c:pt idx="259" formatCode="General">
                  <c:v>0.22713361162415757</c:v>
                </c:pt>
                <c:pt idx="260" formatCode="General">
                  <c:v>0.42833907884018263</c:v>
                </c:pt>
                <c:pt idx="261" formatCode="General">
                  <c:v>0.47182027480214073</c:v>
                </c:pt>
                <c:pt idx="262" formatCode="General">
                  <c:v>0.70998476846295255</c:v>
                </c:pt>
                <c:pt idx="263" formatCode="General">
                  <c:v>1.6138987134180482</c:v>
                </c:pt>
                <c:pt idx="264" formatCode="General">
                  <c:v>0.3946943603364178</c:v>
                </c:pt>
                <c:pt idx="265" formatCode="General">
                  <c:v>0.77095790198105552</c:v>
                </c:pt>
                <c:pt idx="266" formatCode="General">
                  <c:v>0.72838960563929189</c:v>
                </c:pt>
                <c:pt idx="267" formatCode="General">
                  <c:v>0.3448352410594635</c:v>
                </c:pt>
                <c:pt idx="268" formatCode="General">
                  <c:v>0.58084846255349531</c:v>
                </c:pt>
                <c:pt idx="269" formatCode="General">
                  <c:v>0.65178597461156773</c:v>
                </c:pt>
                <c:pt idx="270" formatCode="General">
                  <c:v>0.50193599113654963</c:v>
                </c:pt>
                <c:pt idx="271" formatCode="General">
                  <c:v>0.40409409491747972</c:v>
                </c:pt>
                <c:pt idx="272" formatCode="General">
                  <c:v>0.29056570092250267</c:v>
                </c:pt>
                <c:pt idx="273" formatCode="General">
                  <c:v>1.2379246182834249</c:v>
                </c:pt>
                <c:pt idx="274" formatCode="General">
                  <c:v>0.93097300218172552</c:v>
                </c:pt>
                <c:pt idx="275" formatCode="General">
                  <c:v>0.35658608618602305</c:v>
                </c:pt>
                <c:pt idx="276" formatCode="General">
                  <c:v>0.64841540527230146</c:v>
                </c:pt>
                <c:pt idx="277" formatCode="General">
                  <c:v>0.88439696762585607</c:v>
                </c:pt>
                <c:pt idx="278" formatCode="General">
                  <c:v>0.24475653024084365</c:v>
                </c:pt>
                <c:pt idx="279" formatCode="General">
                  <c:v>1.032534879811462</c:v>
                </c:pt>
                <c:pt idx="280" formatCode="General">
                  <c:v>1.2361326758013536</c:v>
                </c:pt>
                <c:pt idx="281" formatCode="General">
                  <c:v>0.96783253016632154</c:v>
                </c:pt>
                <c:pt idx="282" formatCode="General">
                  <c:v>0.20407250800442456</c:v>
                </c:pt>
                <c:pt idx="283" formatCode="General">
                  <c:v>0.85889177672252237</c:v>
                </c:pt>
                <c:pt idx="284" formatCode="General">
                  <c:v>0.59249956475591681</c:v>
                </c:pt>
                <c:pt idx="285" formatCode="General">
                  <c:v>1.0357241086705244</c:v>
                </c:pt>
                <c:pt idx="286" formatCode="General">
                  <c:v>1.1285226328837177</c:v>
                </c:pt>
                <c:pt idx="287" formatCode="General">
                  <c:v>0.51922676857488703</c:v>
                </c:pt>
                <c:pt idx="288" formatCode="General">
                  <c:v>0.75784520236803288</c:v>
                </c:pt>
                <c:pt idx="289" formatCode="General">
                  <c:v>0.39893218980102951</c:v>
                </c:pt>
                <c:pt idx="290" formatCode="General">
                  <c:v>0.72775804861654225</c:v>
                </c:pt>
                <c:pt idx="291" formatCode="General">
                  <c:v>0.78293135747582931</c:v>
                </c:pt>
                <c:pt idx="292" formatCode="General">
                  <c:v>0.76333287981676157</c:v>
                </c:pt>
                <c:pt idx="293" formatCode="General">
                  <c:v>0.36096396186691415</c:v>
                </c:pt>
                <c:pt idx="294" formatCode="General">
                  <c:v>1.4832005636152359</c:v>
                </c:pt>
                <c:pt idx="295" formatCode="General">
                  <c:v>0.33754206202508463</c:v>
                </c:pt>
                <c:pt idx="296" formatCode="General">
                  <c:v>0.47642954395353865</c:v>
                </c:pt>
                <c:pt idx="297" formatCode="General">
                  <c:v>0.27089467557803482</c:v>
                </c:pt>
                <c:pt idx="298" formatCode="General">
                  <c:v>1.3486804892964703</c:v>
                </c:pt>
                <c:pt idx="299" formatCode="General">
                  <c:v>0.96758994724780334</c:v>
                </c:pt>
                <c:pt idx="300" formatCode="General">
                  <c:v>0.60401022828444839</c:v>
                </c:pt>
                <c:pt idx="301" formatCode="General">
                  <c:v>0.79636880112975539</c:v>
                </c:pt>
                <c:pt idx="302" formatCode="General">
                  <c:v>0.38187866122409209</c:v>
                </c:pt>
                <c:pt idx="303" formatCode="General">
                  <c:v>0.96003032620095918</c:v>
                </c:pt>
                <c:pt idx="304" formatCode="General">
                  <c:v>0.47354767072332182</c:v>
                </c:pt>
                <c:pt idx="305" formatCode="General">
                  <c:v>0.66203630777231348</c:v>
                </c:pt>
                <c:pt idx="306" formatCode="General">
                  <c:v>0.28821741290919722</c:v>
                </c:pt>
                <c:pt idx="307" formatCode="General">
                  <c:v>0.75213376271881183</c:v>
                </c:pt>
                <c:pt idx="308" formatCode="General">
                  <c:v>0.48650209126374788</c:v>
                </c:pt>
                <c:pt idx="309" formatCode="General">
                  <c:v>0.79001835561207323</c:v>
                </c:pt>
                <c:pt idx="310" formatCode="General">
                  <c:v>0.50786509978451067</c:v>
                </c:pt>
                <c:pt idx="311" formatCode="General">
                  <c:v>0.42549727038430907</c:v>
                </c:pt>
                <c:pt idx="312" formatCode="General">
                  <c:v>0.49618973195945881</c:v>
                </c:pt>
                <c:pt idx="313" formatCode="General">
                  <c:v>0.92053601107724137</c:v>
                </c:pt>
                <c:pt idx="314" formatCode="General">
                  <c:v>1.0696551011120012</c:v>
                </c:pt>
                <c:pt idx="315" formatCode="General">
                  <c:v>1.505153988146086</c:v>
                </c:pt>
                <c:pt idx="316" formatCode="General">
                  <c:v>0.49789638745246267</c:v>
                </c:pt>
                <c:pt idx="317" formatCode="General">
                  <c:v>0.80506136250881366</c:v>
                </c:pt>
                <c:pt idx="318" formatCode="General">
                  <c:v>0.85454283776886752</c:v>
                </c:pt>
                <c:pt idx="319" formatCode="General">
                  <c:v>5.037283938771564E-3</c:v>
                </c:pt>
                <c:pt idx="320" formatCode="General">
                  <c:v>0.77456721351417079</c:v>
                </c:pt>
                <c:pt idx="321" formatCode="General">
                  <c:v>1.0577859260728846</c:v>
                </c:pt>
                <c:pt idx="322" formatCode="General">
                  <c:v>0.95634786332966093</c:v>
                </c:pt>
                <c:pt idx="323" formatCode="General">
                  <c:v>0.32006087830839869</c:v>
                </c:pt>
                <c:pt idx="324" formatCode="General">
                  <c:v>0.54486160750651391</c:v>
                </c:pt>
                <c:pt idx="325" formatCode="General">
                  <c:v>1.3313627176179046</c:v>
                </c:pt>
                <c:pt idx="326" formatCode="General">
                  <c:v>0.60794622229893258</c:v>
                </c:pt>
                <c:pt idx="327" formatCode="General">
                  <c:v>1.387626442004636</c:v>
                </c:pt>
                <c:pt idx="328" formatCode="General">
                  <c:v>0.95369440193908517</c:v>
                </c:pt>
                <c:pt idx="329" formatCode="General">
                  <c:v>0.69307636223748426</c:v>
                </c:pt>
                <c:pt idx="330" formatCode="General">
                  <c:v>0.26773283606157694</c:v>
                </c:pt>
                <c:pt idx="331" formatCode="General">
                  <c:v>0.84183471800906073</c:v>
                </c:pt>
                <c:pt idx="332" formatCode="General">
                  <c:v>0.41761016093469672</c:v>
                </c:pt>
                <c:pt idx="333" formatCode="General">
                  <c:v>0.4962764022942141</c:v>
                </c:pt>
                <c:pt idx="334" formatCode="General">
                  <c:v>0.9891836940820955</c:v>
                </c:pt>
                <c:pt idx="335" formatCode="General">
                  <c:v>1.2621340759198745</c:v>
                </c:pt>
                <c:pt idx="336" formatCode="General">
                  <c:v>1.0017410144611976</c:v>
                </c:pt>
                <c:pt idx="337" formatCode="General">
                  <c:v>0.80435802324537553</c:v>
                </c:pt>
                <c:pt idx="338" formatCode="General">
                  <c:v>-1.8350710688286753E-2</c:v>
                </c:pt>
                <c:pt idx="339" formatCode="General">
                  <c:v>0.82574645700640992</c:v>
                </c:pt>
                <c:pt idx="340" formatCode="General">
                  <c:v>0.17092742627084068</c:v>
                </c:pt>
                <c:pt idx="341" formatCode="General">
                  <c:v>0.98559977319143444</c:v>
                </c:pt>
                <c:pt idx="342" formatCode="General">
                  <c:v>0.26494778163191235</c:v>
                </c:pt>
                <c:pt idx="343" formatCode="General">
                  <c:v>0.8185855603290364</c:v>
                </c:pt>
                <c:pt idx="344" formatCode="General">
                  <c:v>2.3957683807758876</c:v>
                </c:pt>
                <c:pt idx="345" formatCode="General">
                  <c:v>0.27820993447769782</c:v>
                </c:pt>
                <c:pt idx="346" formatCode="General">
                  <c:v>0.69937190013843253</c:v>
                </c:pt>
                <c:pt idx="347" formatCode="General">
                  <c:v>0.55817869299704981</c:v>
                </c:pt>
                <c:pt idx="348" formatCode="General">
                  <c:v>0.57159445875467618</c:v>
                </c:pt>
                <c:pt idx="349" formatCode="General">
                  <c:v>0.33914587353300518</c:v>
                </c:pt>
                <c:pt idx="350" formatCode="General">
                  <c:v>0.43550998331340462</c:v>
                </c:pt>
                <c:pt idx="351" formatCode="General">
                  <c:v>-3.6026080254634385E-2</c:v>
                </c:pt>
                <c:pt idx="352" formatCode="General">
                  <c:v>0.55730123589107761</c:v>
                </c:pt>
                <c:pt idx="353" formatCode="General">
                  <c:v>0.45002899546853015</c:v>
                </c:pt>
                <c:pt idx="354" formatCode="General">
                  <c:v>0.80305615107778505</c:v>
                </c:pt>
                <c:pt idx="355" formatCode="General">
                  <c:v>0.58536970556073054</c:v>
                </c:pt>
                <c:pt idx="356" formatCode="General">
                  <c:v>1.388697188738484</c:v>
                </c:pt>
                <c:pt idx="357" formatCode="General">
                  <c:v>0.46779547552999512</c:v>
                </c:pt>
                <c:pt idx="358" formatCode="General">
                  <c:v>0.83028268114850445</c:v>
                </c:pt>
                <c:pt idx="359" formatCode="General">
                  <c:v>0.29693907637666661</c:v>
                </c:pt>
                <c:pt idx="360" formatCode="General">
                  <c:v>0.65704365885150096</c:v>
                </c:pt>
                <c:pt idx="361" formatCode="General">
                  <c:v>0.10827450105433956</c:v>
                </c:pt>
                <c:pt idx="362" formatCode="General">
                  <c:v>0.78305872707970225</c:v>
                </c:pt>
                <c:pt idx="363" formatCode="General">
                  <c:v>0.88917048975823154</c:v>
                </c:pt>
                <c:pt idx="364" formatCode="General">
                  <c:v>0.60399403448062283</c:v>
                </c:pt>
                <c:pt idx="365" formatCode="General">
                  <c:v>0.72007530677866183</c:v>
                </c:pt>
                <c:pt idx="366" formatCode="General">
                  <c:v>0.91100730663359453</c:v>
                </c:pt>
                <c:pt idx="367" formatCode="General">
                  <c:v>0.62480957024876227</c:v>
                </c:pt>
                <c:pt idx="368" formatCode="General">
                  <c:v>0.97411234495499743</c:v>
                </c:pt>
                <c:pt idx="369" formatCode="General">
                  <c:v>0.52728062928611041</c:v>
                </c:pt>
                <c:pt idx="370" formatCode="General">
                  <c:v>0.51600613996329125</c:v>
                </c:pt>
                <c:pt idx="371" formatCode="General">
                  <c:v>0.87638859088979248</c:v>
                </c:pt>
                <c:pt idx="372" formatCode="General">
                  <c:v>0.60041134155367959</c:v>
                </c:pt>
                <c:pt idx="373" formatCode="General">
                  <c:v>0.69306815480788853</c:v>
                </c:pt>
                <c:pt idx="374" formatCode="General">
                  <c:v>0.3552883161178616</c:v>
                </c:pt>
                <c:pt idx="375" formatCode="General">
                  <c:v>1.352810085145808</c:v>
                </c:pt>
                <c:pt idx="376" formatCode="General">
                  <c:v>0.27874965304832877</c:v>
                </c:pt>
                <c:pt idx="377" formatCode="General">
                  <c:v>0.31845270303088369</c:v>
                </c:pt>
                <c:pt idx="378" formatCode="General">
                  <c:v>0.79848847568789338</c:v>
                </c:pt>
                <c:pt idx="379" formatCode="General">
                  <c:v>0.19121895559533253</c:v>
                </c:pt>
                <c:pt idx="380" formatCode="General">
                  <c:v>0.3893665359437104</c:v>
                </c:pt>
                <c:pt idx="381" formatCode="General">
                  <c:v>1.0150062205249519</c:v>
                </c:pt>
                <c:pt idx="382" formatCode="General">
                  <c:v>0.5922832158279423</c:v>
                </c:pt>
                <c:pt idx="383" formatCode="General">
                  <c:v>0.90940157298686708</c:v>
                </c:pt>
                <c:pt idx="384" formatCode="General">
                  <c:v>0.47186330589526682</c:v>
                </c:pt>
                <c:pt idx="385" formatCode="General">
                  <c:v>0.72826547577438439</c:v>
                </c:pt>
                <c:pt idx="386" formatCode="General">
                  <c:v>0.81042410511808183</c:v>
                </c:pt>
                <c:pt idx="387" formatCode="General">
                  <c:v>0.76451733164239721</c:v>
                </c:pt>
                <c:pt idx="388" formatCode="General">
                  <c:v>0.40004930949099538</c:v>
                </c:pt>
                <c:pt idx="389" formatCode="General">
                  <c:v>0.56386012911370265</c:v>
                </c:pt>
                <c:pt idx="390" formatCode="General">
                  <c:v>0.8941958465334352</c:v>
                </c:pt>
                <c:pt idx="391" formatCode="General">
                  <c:v>0.84191535797911443</c:v>
                </c:pt>
                <c:pt idx="392" formatCode="General">
                  <c:v>0.38319499846586047</c:v>
                </c:pt>
                <c:pt idx="393" formatCode="General">
                  <c:v>0.61038225571416072</c:v>
                </c:pt>
                <c:pt idx="394" formatCode="General">
                  <c:v>0.4137015363911003</c:v>
                </c:pt>
                <c:pt idx="395" formatCode="General">
                  <c:v>1.0074254057260859</c:v>
                </c:pt>
                <c:pt idx="396" formatCode="General">
                  <c:v>0.68361763233699879</c:v>
                </c:pt>
                <c:pt idx="397" formatCode="General">
                  <c:v>0.59221363245840597</c:v>
                </c:pt>
                <c:pt idx="398" formatCode="General">
                  <c:v>0.620586159125047</c:v>
                </c:pt>
                <c:pt idx="399" formatCode="General">
                  <c:v>0.37293558736303634</c:v>
                </c:pt>
                <c:pt idx="400" formatCode="General">
                  <c:v>0.28082242145465508</c:v>
                </c:pt>
                <c:pt idx="401" formatCode="General">
                  <c:v>0.26326029411844076</c:v>
                </c:pt>
                <c:pt idx="402" formatCode="General">
                  <c:v>1.0408948305937948</c:v>
                </c:pt>
                <c:pt idx="403" formatCode="General">
                  <c:v>0.60178870807925011</c:v>
                </c:pt>
                <c:pt idx="404" formatCode="General">
                  <c:v>-9.6081076702145829E-2</c:v>
                </c:pt>
                <c:pt idx="405" formatCode="General">
                  <c:v>0.32435394749928115</c:v>
                </c:pt>
                <c:pt idx="406" formatCode="General">
                  <c:v>0.41856966646082472</c:v>
                </c:pt>
                <c:pt idx="407" formatCode="General">
                  <c:v>0.86618821964818804</c:v>
                </c:pt>
                <c:pt idx="408" formatCode="General">
                  <c:v>0.39752046000300911</c:v>
                </c:pt>
                <c:pt idx="409" formatCode="General">
                  <c:v>0.80354232872688902</c:v>
                </c:pt>
                <c:pt idx="410" formatCode="General">
                  <c:v>0.13631334843738085</c:v>
                </c:pt>
                <c:pt idx="411" formatCode="General">
                  <c:v>0.63325589413293848</c:v>
                </c:pt>
                <c:pt idx="412" formatCode="General">
                  <c:v>1.0482741438630905</c:v>
                </c:pt>
                <c:pt idx="413" formatCode="General">
                  <c:v>8.6013343943721621E-2</c:v>
                </c:pt>
                <c:pt idx="414" formatCode="General">
                  <c:v>0.56509318077368187</c:v>
                </c:pt>
                <c:pt idx="415" formatCode="General">
                  <c:v>0.97184634875289944</c:v>
                </c:pt>
                <c:pt idx="416" formatCode="General">
                  <c:v>1.3798436431224121</c:v>
                </c:pt>
                <c:pt idx="417" formatCode="General">
                  <c:v>0.63222239409981218</c:v>
                </c:pt>
                <c:pt idx="418" formatCode="General">
                  <c:v>0.40265077339401456</c:v>
                </c:pt>
                <c:pt idx="419" formatCode="General">
                  <c:v>0.42217620157103686</c:v>
                </c:pt>
                <c:pt idx="420" formatCode="General">
                  <c:v>0.98440978652607136</c:v>
                </c:pt>
                <c:pt idx="421" formatCode="General">
                  <c:v>0.31962585430850665</c:v>
                </c:pt>
                <c:pt idx="422" formatCode="General">
                  <c:v>0.6210220026837473</c:v>
                </c:pt>
                <c:pt idx="423" formatCode="General">
                  <c:v>0.31570179456232705</c:v>
                </c:pt>
                <c:pt idx="424" formatCode="General">
                  <c:v>0.62006855264064287</c:v>
                </c:pt>
                <c:pt idx="425" formatCode="General">
                  <c:v>0.48494668759760251</c:v>
                </c:pt>
                <c:pt idx="426" formatCode="General">
                  <c:v>0.50238846156096073</c:v>
                </c:pt>
                <c:pt idx="427" formatCode="General">
                  <c:v>0.6312687467730842</c:v>
                </c:pt>
                <c:pt idx="428" formatCode="General">
                  <c:v>0.59257048391746903</c:v>
                </c:pt>
                <c:pt idx="429" formatCode="General">
                  <c:v>0.66450444037375389</c:v>
                </c:pt>
                <c:pt idx="430" formatCode="General">
                  <c:v>1.0593069153948786</c:v>
                </c:pt>
                <c:pt idx="431" formatCode="General">
                  <c:v>0.58690924123527843</c:v>
                </c:pt>
                <c:pt idx="432" formatCode="General">
                  <c:v>0.92269455931804945</c:v>
                </c:pt>
                <c:pt idx="433" formatCode="General">
                  <c:v>0.68383416001642572</c:v>
                </c:pt>
                <c:pt idx="434" formatCode="General">
                  <c:v>0.86426300619323326</c:v>
                </c:pt>
                <c:pt idx="435" formatCode="General">
                  <c:v>0.87527876976387131</c:v>
                </c:pt>
                <c:pt idx="436" formatCode="General">
                  <c:v>0.39696904177196823</c:v>
                </c:pt>
                <c:pt idx="437" formatCode="General">
                  <c:v>0.45365018354325692</c:v>
                </c:pt>
                <c:pt idx="438" formatCode="General">
                  <c:v>0.55665864647304075</c:v>
                </c:pt>
                <c:pt idx="439" formatCode="General">
                  <c:v>0.79756233343770488</c:v>
                </c:pt>
                <c:pt idx="440" formatCode="General">
                  <c:v>0.19415959375444669</c:v>
                </c:pt>
                <c:pt idx="441" formatCode="General">
                  <c:v>1.0987257854822425</c:v>
                </c:pt>
                <c:pt idx="442" formatCode="General">
                  <c:v>0.85872266974998224</c:v>
                </c:pt>
                <c:pt idx="443" formatCode="General">
                  <c:v>0.38453039948539891</c:v>
                </c:pt>
                <c:pt idx="444" formatCode="General">
                  <c:v>1.9197668944396402</c:v>
                </c:pt>
                <c:pt idx="445" formatCode="General">
                  <c:v>0.9248355081828068</c:v>
                </c:pt>
                <c:pt idx="446" formatCode="General">
                  <c:v>0.29137586910984448</c:v>
                </c:pt>
                <c:pt idx="447" formatCode="General">
                  <c:v>0.59067259558017471</c:v>
                </c:pt>
                <c:pt idx="448" formatCode="General">
                  <c:v>0.70393854679200818</c:v>
                </c:pt>
                <c:pt idx="449" formatCode="General">
                  <c:v>0.98783317677811455</c:v>
                </c:pt>
                <c:pt idx="450" formatCode="General">
                  <c:v>0.76876736948839763</c:v>
                </c:pt>
                <c:pt idx="451" formatCode="General">
                  <c:v>0.81863161915153726</c:v>
                </c:pt>
                <c:pt idx="452" formatCode="General">
                  <c:v>1.8927690291876229</c:v>
                </c:pt>
                <c:pt idx="453" formatCode="General">
                  <c:v>0.99327396710052107</c:v>
                </c:pt>
                <c:pt idx="454" formatCode="General">
                  <c:v>0.62218166077092696</c:v>
                </c:pt>
                <c:pt idx="455" formatCode="General">
                  <c:v>0.59176989221087783</c:v>
                </c:pt>
                <c:pt idx="456" formatCode="General">
                  <c:v>0.92085152395667969</c:v>
                </c:pt>
                <c:pt idx="457" formatCode="General">
                  <c:v>0.48352548103457749</c:v>
                </c:pt>
                <c:pt idx="458" formatCode="General">
                  <c:v>0.57823443381277606</c:v>
                </c:pt>
                <c:pt idx="459" formatCode="General">
                  <c:v>1.4484135514792746</c:v>
                </c:pt>
                <c:pt idx="460" formatCode="General">
                  <c:v>0.42582651718406772</c:v>
                </c:pt>
                <c:pt idx="461" formatCode="General">
                  <c:v>1.1349606193670074</c:v>
                </c:pt>
                <c:pt idx="462" formatCode="General">
                  <c:v>0.52757470697937314</c:v>
                </c:pt>
                <c:pt idx="463" formatCode="General">
                  <c:v>0.72283232048107682</c:v>
                </c:pt>
                <c:pt idx="464" formatCode="General">
                  <c:v>0.41741560523907895</c:v>
                </c:pt>
                <c:pt idx="465" formatCode="General">
                  <c:v>0.26878883301501211</c:v>
                </c:pt>
                <c:pt idx="466" formatCode="General">
                  <c:v>0.6017074277271196</c:v>
                </c:pt>
                <c:pt idx="467" formatCode="General">
                  <c:v>0.97484912398188006</c:v>
                </c:pt>
                <c:pt idx="468" formatCode="General">
                  <c:v>1.159984854359541</c:v>
                </c:pt>
                <c:pt idx="469" formatCode="General">
                  <c:v>0.6626505853541671</c:v>
                </c:pt>
                <c:pt idx="470" formatCode="General">
                  <c:v>0.82477819592994261</c:v>
                </c:pt>
                <c:pt idx="471" formatCode="General">
                  <c:v>1.1678102569287234</c:v>
                </c:pt>
                <c:pt idx="472" formatCode="General">
                  <c:v>0.71656132098273839</c:v>
                </c:pt>
                <c:pt idx="473" formatCode="General">
                  <c:v>0.73916276403963188</c:v>
                </c:pt>
                <c:pt idx="474" formatCode="General">
                  <c:v>0.31861828137152925</c:v>
                </c:pt>
                <c:pt idx="475" formatCode="General">
                  <c:v>1.0948613059610617</c:v>
                </c:pt>
                <c:pt idx="476" formatCode="General">
                  <c:v>0.22838639711259179</c:v>
                </c:pt>
                <c:pt idx="477" formatCode="General">
                  <c:v>0.54163652048583111</c:v>
                </c:pt>
                <c:pt idx="478" formatCode="General">
                  <c:v>0.79928251035561615</c:v>
                </c:pt>
                <c:pt idx="479" formatCode="General">
                  <c:v>0.63359267443485223</c:v>
                </c:pt>
                <c:pt idx="480" formatCode="General">
                  <c:v>1.0057756298352585</c:v>
                </c:pt>
                <c:pt idx="481" formatCode="General">
                  <c:v>0.57906709959234504</c:v>
                </c:pt>
                <c:pt idx="482" formatCode="General">
                  <c:v>0.44360862788452704</c:v>
                </c:pt>
                <c:pt idx="483" formatCode="General">
                  <c:v>1.2102583800757589</c:v>
                </c:pt>
                <c:pt idx="484" formatCode="General">
                  <c:v>0.60647422707002652</c:v>
                </c:pt>
                <c:pt idx="485" formatCode="General">
                  <c:v>0.36948760167432693</c:v>
                </c:pt>
                <c:pt idx="486" formatCode="General">
                  <c:v>0.49619350425998254</c:v>
                </c:pt>
                <c:pt idx="487" formatCode="General">
                  <c:v>0.70031556409079154</c:v>
                </c:pt>
                <c:pt idx="488" formatCode="General">
                  <c:v>0.30617175176806555</c:v>
                </c:pt>
                <c:pt idx="489" formatCode="General">
                  <c:v>0.64069486217229032</c:v>
                </c:pt>
                <c:pt idx="490" formatCode="General">
                  <c:v>0.25418747797213503</c:v>
                </c:pt>
                <c:pt idx="491" formatCode="General">
                  <c:v>0.48747255158988589</c:v>
                </c:pt>
                <c:pt idx="492" formatCode="General">
                  <c:v>0.45881703344386648</c:v>
                </c:pt>
                <c:pt idx="493" formatCode="General">
                  <c:v>0.96532596961689876</c:v>
                </c:pt>
                <c:pt idx="494" formatCode="General">
                  <c:v>0.78584532269154361</c:v>
                </c:pt>
                <c:pt idx="495" formatCode="General">
                  <c:v>1.0148465319699504</c:v>
                </c:pt>
                <c:pt idx="496" formatCode="General">
                  <c:v>0.63111786265597092</c:v>
                </c:pt>
                <c:pt idx="497" formatCode="General">
                  <c:v>0.57862977377021063</c:v>
                </c:pt>
                <c:pt idx="498" formatCode="General">
                  <c:v>0.44205007797583917</c:v>
                </c:pt>
                <c:pt idx="499" formatCode="General">
                  <c:v>1.287679682333488</c:v>
                </c:pt>
                <c:pt idx="500" formatCode="General">
                  <c:v>0.7512904688755222</c:v>
                </c:pt>
                <c:pt idx="501" formatCode="General">
                  <c:v>0.92996490157605027</c:v>
                </c:pt>
                <c:pt idx="502" formatCode="General">
                  <c:v>0.61010885166446882</c:v>
                </c:pt>
                <c:pt idx="503" formatCode="General">
                  <c:v>0.68325736306410234</c:v>
                </c:pt>
                <c:pt idx="504" formatCode="General">
                  <c:v>0.83480456698497163</c:v>
                </c:pt>
                <c:pt idx="505" formatCode="General">
                  <c:v>0.25806282048914864</c:v>
                </c:pt>
                <c:pt idx="506" formatCode="General">
                  <c:v>0.80461713059029438</c:v>
                </c:pt>
                <c:pt idx="507" formatCode="General">
                  <c:v>0.5338142758892972</c:v>
                </c:pt>
                <c:pt idx="508" formatCode="General">
                  <c:v>0.34228467864076539</c:v>
                </c:pt>
                <c:pt idx="509" formatCode="General">
                  <c:v>0.39636860765918902</c:v>
                </c:pt>
                <c:pt idx="510" formatCode="General">
                  <c:v>0.61361959878482397</c:v>
                </c:pt>
                <c:pt idx="511" formatCode="General">
                  <c:v>0.87895135846617867</c:v>
                </c:pt>
                <c:pt idx="512" formatCode="General">
                  <c:v>0.57125744663100608</c:v>
                </c:pt>
                <c:pt idx="513" formatCode="General">
                  <c:v>0.4496207800459795</c:v>
                </c:pt>
                <c:pt idx="514" formatCode="General">
                  <c:v>0.63607648669297667</c:v>
                </c:pt>
                <c:pt idx="515" formatCode="General">
                  <c:v>0.69038303240117416</c:v>
                </c:pt>
                <c:pt idx="516" formatCode="General">
                  <c:v>0.28319756225156179</c:v>
                </c:pt>
                <c:pt idx="517" formatCode="General">
                  <c:v>1.0339657340068928</c:v>
                </c:pt>
                <c:pt idx="518" formatCode="General">
                  <c:v>0.41729978244410737</c:v>
                </c:pt>
                <c:pt idx="519" formatCode="General">
                  <c:v>0.81040999851184681</c:v>
                </c:pt>
                <c:pt idx="520" formatCode="General">
                  <c:v>0.72697631700960863</c:v>
                </c:pt>
                <c:pt idx="521" formatCode="General">
                  <c:v>0.56098346271784139</c:v>
                </c:pt>
                <c:pt idx="522" formatCode="General">
                  <c:v>0.43903058764223712</c:v>
                </c:pt>
                <c:pt idx="523" formatCode="General">
                  <c:v>1.6965451265440574</c:v>
                </c:pt>
                <c:pt idx="524" formatCode="General">
                  <c:v>0.32284551925295535</c:v>
                </c:pt>
                <c:pt idx="525" formatCode="General">
                  <c:v>1.0439782551252312</c:v>
                </c:pt>
                <c:pt idx="526" formatCode="General">
                  <c:v>0.21108176241270638</c:v>
                </c:pt>
                <c:pt idx="527" formatCode="General">
                  <c:v>0.49572938919900411</c:v>
                </c:pt>
                <c:pt idx="528" formatCode="General">
                  <c:v>0.77037454129470428</c:v>
                </c:pt>
                <c:pt idx="529" formatCode="General">
                  <c:v>0.85575436944124805</c:v>
                </c:pt>
                <c:pt idx="530" formatCode="General">
                  <c:v>0.89383330060035227</c:v>
                </c:pt>
                <c:pt idx="531" formatCode="General">
                  <c:v>0.73257308136501864</c:v>
                </c:pt>
                <c:pt idx="532" formatCode="General">
                  <c:v>1.5536922088646592</c:v>
                </c:pt>
                <c:pt idx="533" formatCode="General">
                  <c:v>0.51293452532652972</c:v>
                </c:pt>
                <c:pt idx="534" formatCode="General">
                  <c:v>0.51881705982704507</c:v>
                </c:pt>
                <c:pt idx="535" formatCode="General">
                  <c:v>1.302387222110484</c:v>
                </c:pt>
                <c:pt idx="536" formatCode="General">
                  <c:v>0.63960150767918023</c:v>
                </c:pt>
                <c:pt idx="537" formatCode="General">
                  <c:v>0.86746653232925941</c:v>
                </c:pt>
                <c:pt idx="538" formatCode="General">
                  <c:v>0.11487263482978771</c:v>
                </c:pt>
                <c:pt idx="539" formatCode="General">
                  <c:v>0.35022810458473663</c:v>
                </c:pt>
                <c:pt idx="540" formatCode="General">
                  <c:v>0.40288326995369328</c:v>
                </c:pt>
                <c:pt idx="541" formatCode="General">
                  <c:v>0.45793031073356794</c:v>
                </c:pt>
                <c:pt idx="542" formatCode="General">
                  <c:v>0.62069901466863109</c:v>
                </c:pt>
                <c:pt idx="543" formatCode="General">
                  <c:v>0.6310176336726927</c:v>
                </c:pt>
                <c:pt idx="544" formatCode="General">
                  <c:v>0.68817685359117697</c:v>
                </c:pt>
                <c:pt idx="545" formatCode="General">
                  <c:v>0.56676544223665382</c:v>
                </c:pt>
                <c:pt idx="546" formatCode="General">
                  <c:v>0.3913421394572314</c:v>
                </c:pt>
                <c:pt idx="547" formatCode="General">
                  <c:v>0.42629681227062544</c:v>
                </c:pt>
                <c:pt idx="548" formatCode="General">
                  <c:v>0.65555722981251363</c:v>
                </c:pt>
                <c:pt idx="549" formatCode="General">
                  <c:v>0.41067270475152529</c:v>
                </c:pt>
                <c:pt idx="550" formatCode="General">
                  <c:v>0.83666735339122844</c:v>
                </c:pt>
                <c:pt idx="551" formatCode="General">
                  <c:v>0.28036303512162641</c:v>
                </c:pt>
                <c:pt idx="552" formatCode="General">
                  <c:v>0.39303676234843232</c:v>
                </c:pt>
                <c:pt idx="553" formatCode="General">
                  <c:v>0.98854049006516631</c:v>
                </c:pt>
                <c:pt idx="554" formatCode="General">
                  <c:v>1.000601972730393</c:v>
                </c:pt>
                <c:pt idx="555" formatCode="General">
                  <c:v>0.58425448244321698</c:v>
                </c:pt>
                <c:pt idx="556" formatCode="General">
                  <c:v>0.55439699146959565</c:v>
                </c:pt>
                <c:pt idx="557" formatCode="General">
                  <c:v>0.6940847089279113</c:v>
                </c:pt>
                <c:pt idx="558" formatCode="General">
                  <c:v>0.81198077187230278</c:v>
                </c:pt>
                <c:pt idx="559" formatCode="General">
                  <c:v>0.68200610111062931</c:v>
                </c:pt>
                <c:pt idx="560" formatCode="General">
                  <c:v>0.47694000339629339</c:v>
                </c:pt>
                <c:pt idx="561" formatCode="General">
                  <c:v>0.85185233939853133</c:v>
                </c:pt>
                <c:pt idx="562" formatCode="General">
                  <c:v>0.94122049221704107</c:v>
                </c:pt>
                <c:pt idx="563" formatCode="General">
                  <c:v>0.58605052419633163</c:v>
                </c:pt>
                <c:pt idx="564" formatCode="General">
                  <c:v>0.64230896078223454</c:v>
                </c:pt>
                <c:pt idx="565" formatCode="General">
                  <c:v>0.73985844624824204</c:v>
                </c:pt>
                <c:pt idx="566" formatCode="General">
                  <c:v>0.49829553135964699</c:v>
                </c:pt>
                <c:pt idx="567" formatCode="General">
                  <c:v>0.64639156555266997</c:v>
                </c:pt>
                <c:pt idx="568" formatCode="General">
                  <c:v>0.98535157479294955</c:v>
                </c:pt>
                <c:pt idx="569" formatCode="General">
                  <c:v>0.33167615899144753</c:v>
                </c:pt>
                <c:pt idx="570" formatCode="General">
                  <c:v>1.2218545006773105</c:v>
                </c:pt>
                <c:pt idx="571" formatCode="General">
                  <c:v>0.4237667137188208</c:v>
                </c:pt>
                <c:pt idx="572" formatCode="General">
                  <c:v>0.39802410227156937</c:v>
                </c:pt>
                <c:pt idx="573" formatCode="General">
                  <c:v>0.67960926958188206</c:v>
                </c:pt>
                <c:pt idx="574" formatCode="General">
                  <c:v>0.3174865672005136</c:v>
                </c:pt>
                <c:pt idx="575" formatCode="General">
                  <c:v>0.60696055993418763</c:v>
                </c:pt>
                <c:pt idx="576" formatCode="General">
                  <c:v>0.32167359418035946</c:v>
                </c:pt>
                <c:pt idx="577" formatCode="General">
                  <c:v>1.1603272606265391</c:v>
                </c:pt>
                <c:pt idx="578" formatCode="General">
                  <c:v>0.98319098135216265</c:v>
                </c:pt>
                <c:pt idx="579" formatCode="General">
                  <c:v>0.81284418946849235</c:v>
                </c:pt>
                <c:pt idx="580" formatCode="General">
                  <c:v>0.67625401756035763</c:v>
                </c:pt>
                <c:pt idx="581" formatCode="General">
                  <c:v>0.91748334834846623</c:v>
                </c:pt>
                <c:pt idx="582" formatCode="General">
                  <c:v>0.68769067782003901</c:v>
                </c:pt>
                <c:pt idx="583" formatCode="General">
                  <c:v>0.86928198460813022</c:v>
                </c:pt>
                <c:pt idx="584" formatCode="General">
                  <c:v>0.54762282055861455</c:v>
                </c:pt>
                <c:pt idx="585" formatCode="General">
                  <c:v>0.69787210859802018</c:v>
                </c:pt>
                <c:pt idx="586" formatCode="General">
                  <c:v>0.98938455174701367</c:v>
                </c:pt>
                <c:pt idx="587" formatCode="General">
                  <c:v>0.66147747487771213</c:v>
                </c:pt>
                <c:pt idx="588" formatCode="General">
                  <c:v>0.9025476967451217</c:v>
                </c:pt>
                <c:pt idx="589" formatCode="General">
                  <c:v>0.4433136231970114</c:v>
                </c:pt>
                <c:pt idx="590" formatCode="General">
                  <c:v>0.27540602887594801</c:v>
                </c:pt>
                <c:pt idx="591" formatCode="General">
                  <c:v>0.6746993448581815</c:v>
                </c:pt>
                <c:pt idx="592" formatCode="General">
                  <c:v>0.30947499369094578</c:v>
                </c:pt>
                <c:pt idx="593" formatCode="General">
                  <c:v>0.29000038242876869</c:v>
                </c:pt>
                <c:pt idx="594" formatCode="General">
                  <c:v>1.245232449516392</c:v>
                </c:pt>
                <c:pt idx="595" formatCode="General">
                  <c:v>0.83097122280588109</c:v>
                </c:pt>
                <c:pt idx="596" formatCode="General">
                  <c:v>0.39508597524991584</c:v>
                </c:pt>
                <c:pt idx="597" formatCode="General">
                  <c:v>0.51901871100268626</c:v>
                </c:pt>
                <c:pt idx="598" formatCode="General">
                  <c:v>0.38493010559761909</c:v>
                </c:pt>
                <c:pt idx="599" formatCode="General">
                  <c:v>0.84797673326834344</c:v>
                </c:pt>
                <c:pt idx="600" formatCode="General">
                  <c:v>0.65444891136863936</c:v>
                </c:pt>
                <c:pt idx="601" formatCode="General">
                  <c:v>0.73445737490242469</c:v>
                </c:pt>
                <c:pt idx="602" formatCode="General">
                  <c:v>1.5933253261112768</c:v>
                </c:pt>
                <c:pt idx="603" formatCode="General">
                  <c:v>1.3120359370254908E-2</c:v>
                </c:pt>
                <c:pt idx="604" formatCode="General">
                  <c:v>0.51015675388522674</c:v>
                </c:pt>
                <c:pt idx="605" formatCode="General">
                  <c:v>1.7354329972686395</c:v>
                </c:pt>
                <c:pt idx="606" formatCode="General">
                  <c:v>0.79345705193128357</c:v>
                </c:pt>
                <c:pt idx="607" formatCode="General">
                  <c:v>0.61173533007252989</c:v>
                </c:pt>
                <c:pt idx="608" formatCode="General">
                  <c:v>0.97856505648573644</c:v>
                </c:pt>
                <c:pt idx="609" formatCode="General">
                  <c:v>0.47779279807558261</c:v>
                </c:pt>
                <c:pt idx="610" formatCode="General">
                  <c:v>0.69999237981039808</c:v>
                </c:pt>
                <c:pt idx="611" formatCode="General">
                  <c:v>0.98622921363382343</c:v>
                </c:pt>
                <c:pt idx="612" formatCode="General">
                  <c:v>0.79688371215832821</c:v>
                </c:pt>
                <c:pt idx="613" formatCode="General">
                  <c:v>0.6115728580211901</c:v>
                </c:pt>
                <c:pt idx="614" formatCode="General">
                  <c:v>1.0302814578558546</c:v>
                </c:pt>
                <c:pt idx="615" formatCode="General">
                  <c:v>1.1005448627676149</c:v>
                </c:pt>
                <c:pt idx="616" formatCode="General">
                  <c:v>0.22898574121260107</c:v>
                </c:pt>
                <c:pt idx="617" formatCode="General">
                  <c:v>0.3988638896007316</c:v>
                </c:pt>
                <c:pt idx="618" formatCode="General">
                  <c:v>0.18296395066158588</c:v>
                </c:pt>
                <c:pt idx="619" formatCode="General">
                  <c:v>0.90340125319587783</c:v>
                </c:pt>
                <c:pt idx="620" formatCode="General">
                  <c:v>0.57143042136505429</c:v>
                </c:pt>
                <c:pt idx="621" formatCode="General">
                  <c:v>0.77516919751298108</c:v>
                </c:pt>
                <c:pt idx="622" formatCode="General">
                  <c:v>0.61272496601755921</c:v>
                </c:pt>
                <c:pt idx="623" formatCode="General">
                  <c:v>0.91383267183281269</c:v>
                </c:pt>
                <c:pt idx="624" formatCode="General">
                  <c:v>0.92592431238170803</c:v>
                </c:pt>
                <c:pt idx="625" formatCode="General">
                  <c:v>0.91637341892761648</c:v>
                </c:pt>
                <c:pt idx="626" formatCode="General">
                  <c:v>0.51214660400859791</c:v>
                </c:pt>
                <c:pt idx="627" formatCode="General">
                  <c:v>0.82944840211750492</c:v>
                </c:pt>
                <c:pt idx="628" formatCode="General">
                  <c:v>0.13484512127815007</c:v>
                </c:pt>
                <c:pt idx="629" formatCode="General">
                  <c:v>0.70167518073618185</c:v>
                </c:pt>
                <c:pt idx="630" formatCode="General">
                  <c:v>1.025722680516516</c:v>
                </c:pt>
                <c:pt idx="631" formatCode="General">
                  <c:v>0.68450326538504924</c:v>
                </c:pt>
                <c:pt idx="632" formatCode="General">
                  <c:v>0.47493574540252603</c:v>
                </c:pt>
                <c:pt idx="633" formatCode="General">
                  <c:v>0.30800879826092409</c:v>
                </c:pt>
                <c:pt idx="634" formatCode="General">
                  <c:v>0.49622802748590611</c:v>
                </c:pt>
                <c:pt idx="635" formatCode="General">
                  <c:v>1.0687425984971277</c:v>
                </c:pt>
                <c:pt idx="636" formatCode="General">
                  <c:v>1.4344418184757408</c:v>
                </c:pt>
                <c:pt idx="637" formatCode="General">
                  <c:v>0.64328107287139291</c:v>
                </c:pt>
                <c:pt idx="638" formatCode="General">
                  <c:v>0.35246239525581857</c:v>
                </c:pt>
                <c:pt idx="639" formatCode="General">
                  <c:v>0.11151701496803401</c:v>
                </c:pt>
                <c:pt idx="640" formatCode="General">
                  <c:v>0.95884307210178155</c:v>
                </c:pt>
                <c:pt idx="641" formatCode="General">
                  <c:v>0.50876690731040042</c:v>
                </c:pt>
                <c:pt idx="642" formatCode="General">
                  <c:v>0.73883905240148828</c:v>
                </c:pt>
                <c:pt idx="643" formatCode="General">
                  <c:v>0.61933396445978439</c:v>
                </c:pt>
                <c:pt idx="644" formatCode="General">
                  <c:v>0.96701894034492697</c:v>
                </c:pt>
                <c:pt idx="645" formatCode="General">
                  <c:v>0.84652158530204069</c:v>
                </c:pt>
                <c:pt idx="646" formatCode="General">
                  <c:v>0.45036848165849208</c:v>
                </c:pt>
                <c:pt idx="647" formatCode="General">
                  <c:v>0.81618190139405788</c:v>
                </c:pt>
                <c:pt idx="648" formatCode="General">
                  <c:v>0.37150019008237689</c:v>
                </c:pt>
                <c:pt idx="649" formatCode="General">
                  <c:v>1.218112880526542</c:v>
                </c:pt>
                <c:pt idx="650" formatCode="General">
                  <c:v>1.0956050062913194</c:v>
                </c:pt>
                <c:pt idx="651" formatCode="General">
                  <c:v>0.94982919216331907</c:v>
                </c:pt>
                <c:pt idx="652" formatCode="General">
                  <c:v>0.16040395411825603</c:v>
                </c:pt>
                <c:pt idx="653" formatCode="General">
                  <c:v>1.0061956600742237</c:v>
                </c:pt>
                <c:pt idx="654" formatCode="General">
                  <c:v>0.56924739210259268</c:v>
                </c:pt>
                <c:pt idx="655" formatCode="General">
                  <c:v>0.2120603726943262</c:v>
                </c:pt>
                <c:pt idx="656" formatCode="General">
                  <c:v>0.47451661245140875</c:v>
                </c:pt>
                <c:pt idx="657" formatCode="General">
                  <c:v>0.96976074291972214</c:v>
                </c:pt>
                <c:pt idx="658" formatCode="General">
                  <c:v>0.23267527304402602</c:v>
                </c:pt>
                <c:pt idx="659" formatCode="General">
                  <c:v>0.54174831790875388</c:v>
                </c:pt>
                <c:pt idx="660" formatCode="General">
                  <c:v>1.8539172068769671</c:v>
                </c:pt>
                <c:pt idx="661" formatCode="General">
                  <c:v>0.5777642182456213</c:v>
                </c:pt>
                <c:pt idx="662" formatCode="General">
                  <c:v>0.19795671808352688</c:v>
                </c:pt>
                <c:pt idx="663" formatCode="General">
                  <c:v>0.57878658812574868</c:v>
                </c:pt>
                <c:pt idx="664" formatCode="General">
                  <c:v>1.21292658939227</c:v>
                </c:pt>
                <c:pt idx="665" formatCode="General">
                  <c:v>0.66930538924877991</c:v>
                </c:pt>
                <c:pt idx="666" formatCode="General">
                  <c:v>0.61661262300934661</c:v>
                </c:pt>
                <c:pt idx="667" formatCode="General">
                  <c:v>0.74205810295289465</c:v>
                </c:pt>
                <c:pt idx="668" formatCode="General">
                  <c:v>0.82555856697446151</c:v>
                </c:pt>
                <c:pt idx="669" formatCode="General">
                  <c:v>0.76148494485345575</c:v>
                </c:pt>
                <c:pt idx="670" formatCode="General">
                  <c:v>0.35500368976772911</c:v>
                </c:pt>
                <c:pt idx="671" formatCode="General">
                  <c:v>0.54040429170907855</c:v>
                </c:pt>
                <c:pt idx="672" formatCode="General">
                  <c:v>0.57546789110319541</c:v>
                </c:pt>
                <c:pt idx="673" formatCode="General">
                  <c:v>0.69343114803205952</c:v>
                </c:pt>
                <c:pt idx="674" formatCode="General">
                  <c:v>0.84417237664890954</c:v>
                </c:pt>
                <c:pt idx="675" formatCode="General">
                  <c:v>0.46309282574484678</c:v>
                </c:pt>
                <c:pt idx="676" formatCode="General">
                  <c:v>0.44679125480553517</c:v>
                </c:pt>
                <c:pt idx="677" formatCode="General">
                  <c:v>0.81945833301968041</c:v>
                </c:pt>
                <c:pt idx="678" formatCode="General">
                  <c:v>0.69453743529445533</c:v>
                </c:pt>
                <c:pt idx="679" formatCode="General">
                  <c:v>0.48872112410829383</c:v>
                </c:pt>
                <c:pt idx="680" formatCode="General">
                  <c:v>0.41516069237527686</c:v>
                </c:pt>
                <c:pt idx="681" formatCode="General">
                  <c:v>1.3414879859770015</c:v>
                </c:pt>
                <c:pt idx="682" formatCode="General">
                  <c:v>0.46674607791536027</c:v>
                </c:pt>
                <c:pt idx="683" formatCode="General">
                  <c:v>0.57592027829888126</c:v>
                </c:pt>
                <c:pt idx="684" formatCode="General">
                  <c:v>0.54541809656346296</c:v>
                </c:pt>
                <c:pt idx="685" formatCode="General">
                  <c:v>1.2514466701319851</c:v>
                </c:pt>
                <c:pt idx="686" formatCode="General">
                  <c:v>0.32774359010561072</c:v>
                </c:pt>
                <c:pt idx="687" formatCode="General">
                  <c:v>1.0215151607560649</c:v>
                </c:pt>
                <c:pt idx="688" formatCode="General">
                  <c:v>0.45263487541460279</c:v>
                </c:pt>
                <c:pt idx="689" formatCode="General">
                  <c:v>0.76279247543114892</c:v>
                </c:pt>
                <c:pt idx="690" formatCode="General">
                  <c:v>0.55592283073509963</c:v>
                </c:pt>
                <c:pt idx="691" formatCode="General">
                  <c:v>0.52572998231440882</c:v>
                </c:pt>
                <c:pt idx="692" formatCode="General">
                  <c:v>0.45980914439261755</c:v>
                </c:pt>
                <c:pt idx="693" formatCode="General">
                  <c:v>0.34647265191483168</c:v>
                </c:pt>
                <c:pt idx="694" formatCode="General">
                  <c:v>1.4305213753073285</c:v>
                </c:pt>
                <c:pt idx="695" formatCode="General">
                  <c:v>0.6704911985508083</c:v>
                </c:pt>
                <c:pt idx="696" formatCode="General">
                  <c:v>1.1167151258001475</c:v>
                </c:pt>
                <c:pt idx="697" formatCode="General">
                  <c:v>0.32596371639692112</c:v>
                </c:pt>
                <c:pt idx="698" formatCode="General">
                  <c:v>0.66158142043218471</c:v>
                </c:pt>
                <c:pt idx="699" formatCode="General">
                  <c:v>0.75090218498063033</c:v>
                </c:pt>
                <c:pt idx="700" formatCode="General">
                  <c:v>0.28736256865484111</c:v>
                </c:pt>
                <c:pt idx="701" formatCode="General">
                  <c:v>0.569430283004148</c:v>
                </c:pt>
                <c:pt idx="702" formatCode="General">
                  <c:v>0.52006465056723505</c:v>
                </c:pt>
                <c:pt idx="703" formatCode="General">
                  <c:v>0.63716531346607441</c:v>
                </c:pt>
                <c:pt idx="704" formatCode="General">
                  <c:v>0.50631116762516593</c:v>
                </c:pt>
                <c:pt idx="705" formatCode="General">
                  <c:v>0.85145519011546078</c:v>
                </c:pt>
                <c:pt idx="706" formatCode="General">
                  <c:v>0.47472491179560405</c:v>
                </c:pt>
                <c:pt idx="707" formatCode="General">
                  <c:v>0.59452654118288617</c:v>
                </c:pt>
                <c:pt idx="708" formatCode="General">
                  <c:v>0.74683828292936116</c:v>
                </c:pt>
                <c:pt idx="709" formatCode="General">
                  <c:v>0.54788640202644956</c:v>
                </c:pt>
                <c:pt idx="710" formatCode="General">
                  <c:v>0.75310535104322718</c:v>
                </c:pt>
                <c:pt idx="711" formatCode="General">
                  <c:v>0.74777351732663633</c:v>
                </c:pt>
                <c:pt idx="712" formatCode="General">
                  <c:v>0.2107211716385391</c:v>
                </c:pt>
                <c:pt idx="713" formatCode="General">
                  <c:v>0.62244874505360626</c:v>
                </c:pt>
                <c:pt idx="714" formatCode="General">
                  <c:v>0.42928603511318153</c:v>
                </c:pt>
                <c:pt idx="715" formatCode="General">
                  <c:v>0.97497247979858148</c:v>
                </c:pt>
                <c:pt idx="716" formatCode="General">
                  <c:v>0.1853895795500522</c:v>
                </c:pt>
                <c:pt idx="717" formatCode="General">
                  <c:v>0.7393626659711855</c:v>
                </c:pt>
                <c:pt idx="718" formatCode="General">
                  <c:v>0.34590826351338511</c:v>
                </c:pt>
                <c:pt idx="719" formatCode="General">
                  <c:v>1.0616416668489694</c:v>
                </c:pt>
                <c:pt idx="720" formatCode="General">
                  <c:v>0.55769280116036746</c:v>
                </c:pt>
                <c:pt idx="721" formatCode="General">
                  <c:v>0.82018932609921302</c:v>
                </c:pt>
                <c:pt idx="722" formatCode="General">
                  <c:v>0.66036014023374523</c:v>
                </c:pt>
                <c:pt idx="723" formatCode="General">
                  <c:v>1.757258500740893</c:v>
                </c:pt>
                <c:pt idx="724" formatCode="General">
                  <c:v>0.44291293096829776</c:v>
                </c:pt>
                <c:pt idx="725" formatCode="General">
                  <c:v>0.25191819070014976</c:v>
                </c:pt>
                <c:pt idx="726" formatCode="General">
                  <c:v>0.42140425277992355</c:v>
                </c:pt>
                <c:pt idx="727" formatCode="General">
                  <c:v>0.44962388180161583</c:v>
                </c:pt>
                <c:pt idx="728" formatCode="General">
                  <c:v>0.46776786931140779</c:v>
                </c:pt>
                <c:pt idx="729" formatCode="General">
                  <c:v>0.3090626927778648</c:v>
                </c:pt>
                <c:pt idx="730" formatCode="General">
                  <c:v>0.95218068113786647</c:v>
                </c:pt>
                <c:pt idx="731" formatCode="General">
                  <c:v>0.90636567228052334</c:v>
                </c:pt>
                <c:pt idx="732" formatCode="General">
                  <c:v>0.50305091259194834</c:v>
                </c:pt>
                <c:pt idx="733" formatCode="General">
                  <c:v>0.65312502395473326</c:v>
                </c:pt>
                <c:pt idx="734" formatCode="General">
                  <c:v>1.074258270404048</c:v>
                </c:pt>
                <c:pt idx="735" formatCode="General">
                  <c:v>0.19517648931651022</c:v>
                </c:pt>
                <c:pt idx="736" formatCode="General">
                  <c:v>0.58428434736983359</c:v>
                </c:pt>
                <c:pt idx="737" formatCode="General">
                  <c:v>0.75383839008978548</c:v>
                </c:pt>
                <c:pt idx="738" formatCode="General">
                  <c:v>0.65770822900864667</c:v>
                </c:pt>
                <c:pt idx="739" formatCode="General">
                  <c:v>0.56452431353847954</c:v>
                </c:pt>
                <c:pt idx="740" formatCode="General">
                  <c:v>0.53451457349614828</c:v>
                </c:pt>
                <c:pt idx="741" formatCode="General">
                  <c:v>0.58697753724605672</c:v>
                </c:pt>
                <c:pt idx="742" formatCode="General">
                  <c:v>0.38022671036393207</c:v>
                </c:pt>
                <c:pt idx="743" formatCode="General">
                  <c:v>0.72209930231324626</c:v>
                </c:pt>
                <c:pt idx="744" formatCode="General">
                  <c:v>0.69061357482501684</c:v>
                </c:pt>
                <c:pt idx="745" formatCode="General">
                  <c:v>0.68763769780078432</c:v>
                </c:pt>
                <c:pt idx="746" formatCode="General">
                  <c:v>0.12848903202410433</c:v>
                </c:pt>
                <c:pt idx="747" formatCode="General">
                  <c:v>0.59688590787148588</c:v>
                </c:pt>
                <c:pt idx="748" formatCode="General">
                  <c:v>0.54050691937728024</c:v>
                </c:pt>
                <c:pt idx="749" formatCode="General">
                  <c:v>0.51246773856158157</c:v>
                </c:pt>
                <c:pt idx="750" formatCode="General">
                  <c:v>1.1191378512723393</c:v>
                </c:pt>
                <c:pt idx="751" formatCode="General">
                  <c:v>0.69318864074815811</c:v>
                </c:pt>
                <c:pt idx="752" formatCode="General">
                  <c:v>0.3249928856428026</c:v>
                </c:pt>
                <c:pt idx="753" formatCode="General">
                  <c:v>0.51627469085359767</c:v>
                </c:pt>
                <c:pt idx="754" formatCode="General">
                  <c:v>0.18723806259161124</c:v>
                </c:pt>
                <c:pt idx="755" formatCode="General">
                  <c:v>0.25598469803989832</c:v>
                </c:pt>
                <c:pt idx="756" formatCode="General">
                  <c:v>0.30888179653764603</c:v>
                </c:pt>
                <c:pt idx="757" formatCode="General">
                  <c:v>0.7475226476911111</c:v>
                </c:pt>
                <c:pt idx="758" formatCode="General">
                  <c:v>1.035459396395809</c:v>
                </c:pt>
                <c:pt idx="759" formatCode="General">
                  <c:v>0.42424683298557853</c:v>
                </c:pt>
                <c:pt idx="760" formatCode="General">
                  <c:v>0.61398032451080564</c:v>
                </c:pt>
                <c:pt idx="761" formatCode="General">
                  <c:v>0.93681160701499289</c:v>
                </c:pt>
                <c:pt idx="762" formatCode="General">
                  <c:v>0.60693299479052942</c:v>
                </c:pt>
                <c:pt idx="763" formatCode="General">
                  <c:v>0.69510970141235118</c:v>
                </c:pt>
                <c:pt idx="764" formatCode="General">
                  <c:v>0.45398331078093035</c:v>
                </c:pt>
                <c:pt idx="765" formatCode="General">
                  <c:v>0.39963497342482102</c:v>
                </c:pt>
                <c:pt idx="766" formatCode="General">
                  <c:v>0.52545663837335332</c:v>
                </c:pt>
                <c:pt idx="767" formatCode="General">
                  <c:v>0.3370447329873385</c:v>
                </c:pt>
                <c:pt idx="768" formatCode="General">
                  <c:v>0.35337792335384943</c:v>
                </c:pt>
                <c:pt idx="769" formatCode="General">
                  <c:v>0.44745012376895787</c:v>
                </c:pt>
                <c:pt idx="770" formatCode="General">
                  <c:v>0.34774610229760694</c:v>
                </c:pt>
                <c:pt idx="771" formatCode="General">
                  <c:v>0.57609136028132069</c:v>
                </c:pt>
                <c:pt idx="772" formatCode="General">
                  <c:v>-0.10268999955029279</c:v>
                </c:pt>
                <c:pt idx="773" formatCode="General">
                  <c:v>0.75397558727892111</c:v>
                </c:pt>
                <c:pt idx="774" formatCode="General">
                  <c:v>0.34471045378362852</c:v>
                </c:pt>
                <c:pt idx="775" formatCode="General">
                  <c:v>0.9483536056849714</c:v>
                </c:pt>
                <c:pt idx="776" formatCode="General">
                  <c:v>0.91212265250066216</c:v>
                </c:pt>
                <c:pt idx="777" formatCode="General">
                  <c:v>0.65956943614797603</c:v>
                </c:pt>
                <c:pt idx="778" formatCode="General">
                  <c:v>0.57890696008499709</c:v>
                </c:pt>
                <c:pt idx="779" formatCode="General">
                  <c:v>0.86946763138303829</c:v>
                </c:pt>
                <c:pt idx="780" formatCode="General">
                  <c:v>0.32570239170167237</c:v>
                </c:pt>
                <c:pt idx="781" formatCode="General">
                  <c:v>0.89792148602586153</c:v>
                </c:pt>
                <c:pt idx="782" formatCode="General">
                  <c:v>0.44710872990874617</c:v>
                </c:pt>
                <c:pt idx="783" formatCode="General">
                  <c:v>0.62767702874539055</c:v>
                </c:pt>
                <c:pt idx="784" formatCode="General">
                  <c:v>0.57405242277290625</c:v>
                </c:pt>
                <c:pt idx="785" formatCode="General">
                  <c:v>0.78917062446405351</c:v>
                </c:pt>
                <c:pt idx="786" formatCode="General">
                  <c:v>0.55583394346084991</c:v>
                </c:pt>
                <c:pt idx="787" formatCode="General">
                  <c:v>0.59534977403682676</c:v>
                </c:pt>
                <c:pt idx="788" formatCode="General">
                  <c:v>0.70922516131585378</c:v>
                </c:pt>
                <c:pt idx="789" formatCode="General">
                  <c:v>0.64407685232709444</c:v>
                </c:pt>
                <c:pt idx="790" formatCode="General">
                  <c:v>0.26786455927913422</c:v>
                </c:pt>
                <c:pt idx="791" formatCode="General">
                  <c:v>0.76504907718504911</c:v>
                </c:pt>
                <c:pt idx="792" formatCode="General">
                  <c:v>0.71092044705591295</c:v>
                </c:pt>
                <c:pt idx="793" formatCode="General">
                  <c:v>0.64825463898925606</c:v>
                </c:pt>
                <c:pt idx="794" formatCode="General">
                  <c:v>0.80103742280868495</c:v>
                </c:pt>
                <c:pt idx="795" formatCode="General">
                  <c:v>0.11440473034798515</c:v>
                </c:pt>
                <c:pt idx="796" formatCode="General">
                  <c:v>0.88972255740330186</c:v>
                </c:pt>
                <c:pt idx="797" formatCode="General">
                  <c:v>0.76930793824013433</c:v>
                </c:pt>
                <c:pt idx="798" formatCode="General">
                  <c:v>-0.24268848041973046</c:v>
                </c:pt>
                <c:pt idx="799" formatCode="General">
                  <c:v>0.51873014788980509</c:v>
                </c:pt>
                <c:pt idx="800" formatCode="General">
                  <c:v>0.59032139410073858</c:v>
                </c:pt>
                <c:pt idx="801" formatCode="General">
                  <c:v>0.55826657394031232</c:v>
                </c:pt>
                <c:pt idx="802" formatCode="General">
                  <c:v>0.92640629843342615</c:v>
                </c:pt>
                <c:pt idx="803" formatCode="General">
                  <c:v>0.28872544174264836</c:v>
                </c:pt>
                <c:pt idx="804" formatCode="General">
                  <c:v>0.57789999739893894</c:v>
                </c:pt>
                <c:pt idx="805" formatCode="General">
                  <c:v>0.51799095462759848</c:v>
                </c:pt>
                <c:pt idx="806" formatCode="General">
                  <c:v>0.90954268813457606</c:v>
                </c:pt>
                <c:pt idx="807" formatCode="General">
                  <c:v>0.898358688435409</c:v>
                </c:pt>
                <c:pt idx="808" formatCode="General">
                  <c:v>0.54293173156595631</c:v>
                </c:pt>
                <c:pt idx="809" formatCode="General">
                  <c:v>0.45032389202715029</c:v>
                </c:pt>
                <c:pt idx="810" formatCode="General">
                  <c:v>0.41062252897053686</c:v>
                </c:pt>
                <c:pt idx="811" formatCode="General">
                  <c:v>0.75728964144042732</c:v>
                </c:pt>
                <c:pt idx="812" formatCode="General">
                  <c:v>0.48540503037616922</c:v>
                </c:pt>
                <c:pt idx="813" formatCode="General">
                  <c:v>-5.499982224412836E-4</c:v>
                </c:pt>
                <c:pt idx="814" formatCode="General">
                  <c:v>1.159768691962167</c:v>
                </c:pt>
                <c:pt idx="815" formatCode="General">
                  <c:v>0.74599897928074432</c:v>
                </c:pt>
                <c:pt idx="816" formatCode="General">
                  <c:v>0.55662503985252143</c:v>
                </c:pt>
                <c:pt idx="817" formatCode="General">
                  <c:v>1.365370286993471</c:v>
                </c:pt>
                <c:pt idx="818" formatCode="General">
                  <c:v>0.52117766127595677</c:v>
                </c:pt>
                <c:pt idx="819" formatCode="General">
                  <c:v>0.22397316358355224</c:v>
                </c:pt>
                <c:pt idx="820" formatCode="General">
                  <c:v>1.1058973490757693</c:v>
                </c:pt>
                <c:pt idx="821" formatCode="General">
                  <c:v>0.68206527299418118</c:v>
                </c:pt>
                <c:pt idx="822" formatCode="General">
                  <c:v>0.46329304616982725</c:v>
                </c:pt>
                <c:pt idx="823" formatCode="General">
                  <c:v>0.18188840345392832</c:v>
                </c:pt>
                <c:pt idx="824" formatCode="General">
                  <c:v>1.6477838432000975</c:v>
                </c:pt>
                <c:pt idx="825" formatCode="General">
                  <c:v>0.4862451402403809</c:v>
                </c:pt>
                <c:pt idx="826" formatCode="General">
                  <c:v>0.36497684016992116</c:v>
                </c:pt>
                <c:pt idx="827" formatCode="General">
                  <c:v>7.5645436828548629E-2</c:v>
                </c:pt>
                <c:pt idx="828" formatCode="General">
                  <c:v>0.86289215244030359</c:v>
                </c:pt>
                <c:pt idx="829" formatCode="General">
                  <c:v>0.32973671396115667</c:v>
                </c:pt>
                <c:pt idx="830" formatCode="General">
                  <c:v>0.93983855230641256</c:v>
                </c:pt>
                <c:pt idx="831" formatCode="General">
                  <c:v>0.59714558487806435</c:v>
                </c:pt>
                <c:pt idx="832" formatCode="General">
                  <c:v>1.2796190809274215</c:v>
                </c:pt>
                <c:pt idx="833" formatCode="General">
                  <c:v>0.60730352057360171</c:v>
                </c:pt>
                <c:pt idx="834" formatCode="General">
                  <c:v>0.42970099663093353</c:v>
                </c:pt>
                <c:pt idx="835" formatCode="General">
                  <c:v>0.27162715967330242</c:v>
                </c:pt>
                <c:pt idx="836" formatCode="General">
                  <c:v>1.0182521997107372</c:v>
                </c:pt>
                <c:pt idx="837" formatCode="General">
                  <c:v>0.19968446209493496</c:v>
                </c:pt>
                <c:pt idx="838" formatCode="General">
                  <c:v>0.45949727187609146</c:v>
                </c:pt>
                <c:pt idx="839" formatCode="General">
                  <c:v>0.64447864792804266</c:v>
                </c:pt>
                <c:pt idx="840" formatCode="General">
                  <c:v>0.59874585640289757</c:v>
                </c:pt>
                <c:pt idx="841" formatCode="General">
                  <c:v>1.0527965590304924</c:v>
                </c:pt>
                <c:pt idx="842" formatCode="General">
                  <c:v>0.83165309968392931</c:v>
                </c:pt>
                <c:pt idx="843" formatCode="General">
                  <c:v>0.18191043094759751</c:v>
                </c:pt>
                <c:pt idx="844" formatCode="General">
                  <c:v>0.53486982056914356</c:v>
                </c:pt>
                <c:pt idx="845" formatCode="General">
                  <c:v>0.73098378409327136</c:v>
                </c:pt>
                <c:pt idx="846" formatCode="General">
                  <c:v>0.31610255634155604</c:v>
                </c:pt>
                <c:pt idx="847" formatCode="General">
                  <c:v>0.27055522148103939</c:v>
                </c:pt>
                <c:pt idx="848" formatCode="General">
                  <c:v>0.56535636609507534</c:v>
                </c:pt>
                <c:pt idx="849" formatCode="General">
                  <c:v>0.47034789830416224</c:v>
                </c:pt>
                <c:pt idx="850" formatCode="General">
                  <c:v>0.14895019159474399</c:v>
                </c:pt>
                <c:pt idx="851" formatCode="General">
                  <c:v>0.47088102081029137</c:v>
                </c:pt>
                <c:pt idx="852" formatCode="General">
                  <c:v>0.50687548253120995</c:v>
                </c:pt>
                <c:pt idx="853" formatCode="General">
                  <c:v>4.277399856838815E-2</c:v>
                </c:pt>
                <c:pt idx="854" formatCode="General">
                  <c:v>1.4030557883881465</c:v>
                </c:pt>
                <c:pt idx="855" formatCode="General">
                  <c:v>0.26943937975694965</c:v>
                </c:pt>
                <c:pt idx="856" formatCode="General">
                  <c:v>0.90132612463605977</c:v>
                </c:pt>
                <c:pt idx="857" formatCode="General">
                  <c:v>0.54601456955976113</c:v>
                </c:pt>
                <c:pt idx="858" formatCode="General">
                  <c:v>0.75345244958891988</c:v>
                </c:pt>
                <c:pt idx="859" formatCode="General">
                  <c:v>0.82489568414560255</c:v>
                </c:pt>
                <c:pt idx="860" formatCode="General">
                  <c:v>0.51478971269217688</c:v>
                </c:pt>
                <c:pt idx="861" formatCode="General">
                  <c:v>0.39660260248164381</c:v>
                </c:pt>
                <c:pt idx="862" formatCode="General">
                  <c:v>1.1048773033332864</c:v>
                </c:pt>
                <c:pt idx="863" formatCode="General">
                  <c:v>0.5712335465371039</c:v>
                </c:pt>
                <c:pt idx="864" formatCode="General">
                  <c:v>0.30321908830113986</c:v>
                </c:pt>
                <c:pt idx="865" formatCode="General">
                  <c:v>1.1353321688985978</c:v>
                </c:pt>
                <c:pt idx="866" formatCode="General">
                  <c:v>0.75902189159826816</c:v>
                </c:pt>
                <c:pt idx="867" formatCode="General">
                  <c:v>0.15804587594798192</c:v>
                </c:pt>
                <c:pt idx="868" formatCode="General">
                  <c:v>0.5177273670639374</c:v>
                </c:pt>
                <c:pt idx="869" formatCode="General">
                  <c:v>0.95971955350613836</c:v>
                </c:pt>
                <c:pt idx="870" formatCode="General">
                  <c:v>0.37477813350823497</c:v>
                </c:pt>
                <c:pt idx="871" formatCode="General">
                  <c:v>0.55988123023629321</c:v>
                </c:pt>
                <c:pt idx="872" formatCode="General">
                  <c:v>0.55204107044870909</c:v>
                </c:pt>
                <c:pt idx="873" formatCode="General">
                  <c:v>0.97544352019234459</c:v>
                </c:pt>
                <c:pt idx="874" formatCode="General">
                  <c:v>1.0572407120325571</c:v>
                </c:pt>
                <c:pt idx="875" formatCode="General">
                  <c:v>0.36602437356346385</c:v>
                </c:pt>
                <c:pt idx="876" formatCode="General">
                  <c:v>0.77822161126880252</c:v>
                </c:pt>
                <c:pt idx="877" formatCode="General">
                  <c:v>0.40781868841432423</c:v>
                </c:pt>
                <c:pt idx="878" formatCode="General">
                  <c:v>0.72947948112756911</c:v>
                </c:pt>
                <c:pt idx="879" formatCode="General">
                  <c:v>0.25198941676926534</c:v>
                </c:pt>
                <c:pt idx="880" formatCode="General">
                  <c:v>0.62648705020016782</c:v>
                </c:pt>
                <c:pt idx="881" formatCode="General">
                  <c:v>0.39950990707209688</c:v>
                </c:pt>
                <c:pt idx="882" formatCode="General">
                  <c:v>0.61231532119669629</c:v>
                </c:pt>
                <c:pt idx="883" formatCode="General">
                  <c:v>0.18816869684929793</c:v>
                </c:pt>
                <c:pt idx="884" formatCode="General">
                  <c:v>0.95415837208560883</c:v>
                </c:pt>
                <c:pt idx="885" formatCode="General">
                  <c:v>-4.2339013397112657E-2</c:v>
                </c:pt>
                <c:pt idx="886" formatCode="General">
                  <c:v>0.6973379438551901</c:v>
                </c:pt>
                <c:pt idx="887" formatCode="General">
                  <c:v>0.60348888782614396</c:v>
                </c:pt>
                <c:pt idx="888" formatCode="General">
                  <c:v>0.74589133025026233</c:v>
                </c:pt>
                <c:pt idx="889" formatCode="General">
                  <c:v>0.19320644313757618</c:v>
                </c:pt>
                <c:pt idx="890" formatCode="General">
                  <c:v>0.44583143235936795</c:v>
                </c:pt>
                <c:pt idx="891" formatCode="General">
                  <c:v>0.51654228525006562</c:v>
                </c:pt>
                <c:pt idx="892" formatCode="General">
                  <c:v>0.90144628371917013</c:v>
                </c:pt>
                <c:pt idx="893" formatCode="General">
                  <c:v>0.4525031427138666</c:v>
                </c:pt>
                <c:pt idx="894" formatCode="General">
                  <c:v>0.68499680952593844</c:v>
                </c:pt>
                <c:pt idx="895" formatCode="General">
                  <c:v>0.60384768771747244</c:v>
                </c:pt>
                <c:pt idx="896" formatCode="General">
                  <c:v>0.58608133975166876</c:v>
                </c:pt>
                <c:pt idx="897" formatCode="General">
                  <c:v>1.4964832765788856</c:v>
                </c:pt>
                <c:pt idx="898" formatCode="General">
                  <c:v>0.66100592918811074</c:v>
                </c:pt>
                <c:pt idx="899" formatCode="General">
                  <c:v>0.1470426642200795</c:v>
                </c:pt>
                <c:pt idx="900" formatCode="General">
                  <c:v>0.49069001921732025</c:v>
                </c:pt>
                <c:pt idx="901" formatCode="General">
                  <c:v>0.9976142359265705</c:v>
                </c:pt>
                <c:pt idx="902" formatCode="General">
                  <c:v>0.46665245525070942</c:v>
                </c:pt>
                <c:pt idx="903" formatCode="General">
                  <c:v>0.49968969628862958</c:v>
                </c:pt>
                <c:pt idx="904" formatCode="General">
                  <c:v>0.61141193358838553</c:v>
                </c:pt>
                <c:pt idx="905" formatCode="General">
                  <c:v>0.959918897380035</c:v>
                </c:pt>
                <c:pt idx="906" formatCode="General">
                  <c:v>0.42515278967797498</c:v>
                </c:pt>
                <c:pt idx="907" formatCode="General">
                  <c:v>0.94863053862435387</c:v>
                </c:pt>
                <c:pt idx="908" formatCode="General">
                  <c:v>0.3899670174572516</c:v>
                </c:pt>
                <c:pt idx="909" formatCode="General">
                  <c:v>0.71716431019346727</c:v>
                </c:pt>
                <c:pt idx="910" formatCode="General">
                  <c:v>0.35542859741849009</c:v>
                </c:pt>
                <c:pt idx="911" formatCode="General">
                  <c:v>0.61383608655142408</c:v>
                </c:pt>
                <c:pt idx="912" formatCode="General">
                  <c:v>0.38550693682756787</c:v>
                </c:pt>
                <c:pt idx="913" formatCode="General">
                  <c:v>1.2258852388424377</c:v>
                </c:pt>
                <c:pt idx="914" formatCode="General">
                  <c:v>0.34933411426939609</c:v>
                </c:pt>
                <c:pt idx="915" formatCode="General">
                  <c:v>0.56149347169506347</c:v>
                </c:pt>
                <c:pt idx="916" formatCode="General">
                  <c:v>0.96441032577611718</c:v>
                </c:pt>
                <c:pt idx="917" formatCode="General">
                  <c:v>0.32795992575453736</c:v>
                </c:pt>
                <c:pt idx="918" formatCode="General">
                  <c:v>1.2298785294093739</c:v>
                </c:pt>
                <c:pt idx="919" formatCode="General">
                  <c:v>0.96097808229185899</c:v>
                </c:pt>
                <c:pt idx="920" formatCode="General">
                  <c:v>0.28748260530763103</c:v>
                </c:pt>
                <c:pt idx="921" formatCode="General">
                  <c:v>0.55006050325333877</c:v>
                </c:pt>
                <c:pt idx="922" formatCode="General">
                  <c:v>1.7392876726481099</c:v>
                </c:pt>
                <c:pt idx="923" formatCode="General">
                  <c:v>-2.8239235960702658E-2</c:v>
                </c:pt>
                <c:pt idx="924" formatCode="General">
                  <c:v>0.25511908900891955</c:v>
                </c:pt>
                <c:pt idx="925" formatCode="General">
                  <c:v>0.41652344967852561</c:v>
                </c:pt>
                <c:pt idx="926" formatCode="General">
                  <c:v>0.42819523228586021</c:v>
                </c:pt>
                <c:pt idx="927" formatCode="General">
                  <c:v>-0.2348305444082075</c:v>
                </c:pt>
                <c:pt idx="928" formatCode="General">
                  <c:v>1.1002465490284647</c:v>
                </c:pt>
                <c:pt idx="929" formatCode="General">
                  <c:v>0.75603248395291389</c:v>
                </c:pt>
                <c:pt idx="930" formatCode="General">
                  <c:v>0.904512735759472</c:v>
                </c:pt>
                <c:pt idx="931" formatCode="General">
                  <c:v>1.5363602429433656</c:v>
                </c:pt>
                <c:pt idx="932" formatCode="General">
                  <c:v>0.52079753227750869</c:v>
                </c:pt>
                <c:pt idx="933" formatCode="General">
                  <c:v>1.3927235424295423</c:v>
                </c:pt>
                <c:pt idx="934" formatCode="General">
                  <c:v>1.0244237161517828</c:v>
                </c:pt>
                <c:pt idx="935" formatCode="General">
                  <c:v>1.0895315392347049</c:v>
                </c:pt>
                <c:pt idx="936" formatCode="General">
                  <c:v>0.70502939806352316</c:v>
                </c:pt>
                <c:pt idx="937" formatCode="General">
                  <c:v>1.0890806639998332</c:v>
                </c:pt>
                <c:pt idx="938" formatCode="General">
                  <c:v>0.58856074074616793</c:v>
                </c:pt>
                <c:pt idx="939" formatCode="General">
                  <c:v>0.44001689342175854</c:v>
                </c:pt>
                <c:pt idx="940" formatCode="General">
                  <c:v>0.57563749710269008</c:v>
                </c:pt>
                <c:pt idx="941" formatCode="General">
                  <c:v>0.7318120361729088</c:v>
                </c:pt>
                <c:pt idx="942" formatCode="General">
                  <c:v>0.50199328271507015</c:v>
                </c:pt>
                <c:pt idx="943" formatCode="General">
                  <c:v>0.45294050837995381</c:v>
                </c:pt>
                <c:pt idx="944" formatCode="General">
                  <c:v>0.54342197806785308</c:v>
                </c:pt>
                <c:pt idx="945" formatCode="General">
                  <c:v>0.34102427695105197</c:v>
                </c:pt>
                <c:pt idx="946" formatCode="General">
                  <c:v>0.55660096405108206</c:v>
                </c:pt>
                <c:pt idx="947" formatCode="General">
                  <c:v>1.1028761498319803</c:v>
                </c:pt>
                <c:pt idx="948" formatCode="General">
                  <c:v>0.51130991602521703</c:v>
                </c:pt>
                <c:pt idx="949" formatCode="General">
                  <c:v>0.58295895323006641</c:v>
                </c:pt>
                <c:pt idx="950" formatCode="General">
                  <c:v>0.33631370323010823</c:v>
                </c:pt>
                <c:pt idx="951" formatCode="General">
                  <c:v>0.46728653250539498</c:v>
                </c:pt>
                <c:pt idx="952" formatCode="General">
                  <c:v>0.39077335827046056</c:v>
                </c:pt>
                <c:pt idx="953" formatCode="General">
                  <c:v>0.70311019029685962</c:v>
                </c:pt>
                <c:pt idx="954" formatCode="General">
                  <c:v>0.24958350876215096</c:v>
                </c:pt>
                <c:pt idx="955" formatCode="General">
                  <c:v>0.34953542634100609</c:v>
                </c:pt>
                <c:pt idx="956" formatCode="General">
                  <c:v>0.59739785895487274</c:v>
                </c:pt>
                <c:pt idx="957" formatCode="General">
                  <c:v>0.10167308910737005</c:v>
                </c:pt>
                <c:pt idx="958" formatCode="General">
                  <c:v>2.1091524761254918</c:v>
                </c:pt>
                <c:pt idx="959" formatCode="General">
                  <c:v>0.57151916175813477</c:v>
                </c:pt>
                <c:pt idx="960" formatCode="General">
                  <c:v>1.2524024700546459</c:v>
                </c:pt>
                <c:pt idx="961" formatCode="General">
                  <c:v>0.83835176481204587</c:v>
                </c:pt>
                <c:pt idx="962" formatCode="General">
                  <c:v>1.0146828166753377</c:v>
                </c:pt>
                <c:pt idx="963" formatCode="General">
                  <c:v>1.2385916462692572</c:v>
                </c:pt>
                <c:pt idx="964" formatCode="General">
                  <c:v>0.74368255728865873</c:v>
                </c:pt>
                <c:pt idx="965" formatCode="General">
                  <c:v>0.98072059555672653</c:v>
                </c:pt>
                <c:pt idx="966" formatCode="General">
                  <c:v>0.45722951031374315</c:v>
                </c:pt>
                <c:pt idx="967" formatCode="General">
                  <c:v>0.30180401401720025</c:v>
                </c:pt>
                <c:pt idx="968" formatCode="General">
                  <c:v>1.0105174456951169</c:v>
                </c:pt>
                <c:pt idx="969" formatCode="General">
                  <c:v>2.6667381919252442E-2</c:v>
                </c:pt>
                <c:pt idx="970" formatCode="General">
                  <c:v>0.84038145170471679</c:v>
                </c:pt>
                <c:pt idx="971" formatCode="General">
                  <c:v>0.61365801972446643</c:v>
                </c:pt>
                <c:pt idx="972" formatCode="General">
                  <c:v>0.49968933986154296</c:v>
                </c:pt>
                <c:pt idx="973" formatCode="General">
                  <c:v>0.49831812109456974</c:v>
                </c:pt>
                <c:pt idx="974" formatCode="General">
                  <c:v>0.70322109169814451</c:v>
                </c:pt>
                <c:pt idx="975" formatCode="General">
                  <c:v>0.84300874767396461</c:v>
                </c:pt>
                <c:pt idx="976" formatCode="General">
                  <c:v>7.3835216096174605E-2</c:v>
                </c:pt>
                <c:pt idx="977" formatCode="General">
                  <c:v>0.40761911537293449</c:v>
                </c:pt>
                <c:pt idx="978" formatCode="General">
                  <c:v>0.63484858475628214</c:v>
                </c:pt>
                <c:pt idx="979" formatCode="General">
                  <c:v>0.72705378339844151</c:v>
                </c:pt>
                <c:pt idx="980" formatCode="General">
                  <c:v>0.4383315371387293</c:v>
                </c:pt>
                <c:pt idx="981" formatCode="General">
                  <c:v>0.83439679916157394</c:v>
                </c:pt>
                <c:pt idx="982" formatCode="General">
                  <c:v>0.43859557578321928</c:v>
                </c:pt>
                <c:pt idx="983" formatCode="General">
                  <c:v>0.61832297571876416</c:v>
                </c:pt>
                <c:pt idx="984" formatCode="General">
                  <c:v>0.73336370188536137</c:v>
                </c:pt>
                <c:pt idx="985" formatCode="General">
                  <c:v>1.0035334717703503</c:v>
                </c:pt>
                <c:pt idx="986" formatCode="General">
                  <c:v>0.79365997508488495</c:v>
                </c:pt>
                <c:pt idx="987" formatCode="General">
                  <c:v>0.56957469138953476</c:v>
                </c:pt>
                <c:pt idx="988" formatCode="General">
                  <c:v>1.1867266046134715</c:v>
                </c:pt>
                <c:pt idx="989" formatCode="General">
                  <c:v>0.11608494337309749</c:v>
                </c:pt>
                <c:pt idx="990" formatCode="General">
                  <c:v>-0.13444147781547622</c:v>
                </c:pt>
                <c:pt idx="991" formatCode="General">
                  <c:v>1.0712689859077578</c:v>
                </c:pt>
                <c:pt idx="992" formatCode="General">
                  <c:v>1.0140117179108044</c:v>
                </c:pt>
                <c:pt idx="993" formatCode="General">
                  <c:v>0.38430626176576554</c:v>
                </c:pt>
                <c:pt idx="994" formatCode="General">
                  <c:v>0.88168298349370677</c:v>
                </c:pt>
                <c:pt idx="995" formatCode="General">
                  <c:v>0.32177477442796021</c:v>
                </c:pt>
                <c:pt idx="996" formatCode="General">
                  <c:v>0.65480247534651215</c:v>
                </c:pt>
                <c:pt idx="997" formatCode="General">
                  <c:v>0.66517156066559635</c:v>
                </c:pt>
                <c:pt idx="998" formatCode="General">
                  <c:v>0.81749877603308452</c:v>
                </c:pt>
                <c:pt idx="999" formatCode="General">
                  <c:v>0.58472685593439988</c:v>
                </c:pt>
                <c:pt idx="1000" formatCode="General">
                  <c:v>0.71047343262894724</c:v>
                </c:pt>
              </c:numCache>
            </c:numRef>
          </c:xVal>
          <c:yVal>
            <c:numRef>
              <c:f>Parameter!$J$125:$J$1125</c:f>
              <c:numCache>
                <c:formatCode>0.00</c:formatCode>
                <c:ptCount val="1001"/>
                <c:pt idx="0">
                  <c:v>10486.360579708497</c:v>
                </c:pt>
                <c:pt idx="1">
                  <c:v>15128.780288110844</c:v>
                </c:pt>
                <c:pt idx="2">
                  <c:v>7064.6869508736982</c:v>
                </c:pt>
                <c:pt idx="3">
                  <c:v>9335.3584020064482</c:v>
                </c:pt>
                <c:pt idx="4" formatCode="General">
                  <c:v>8745.9093048327268</c:v>
                </c:pt>
                <c:pt idx="5" formatCode="General">
                  <c:v>6902.9808839126708</c:v>
                </c:pt>
                <c:pt idx="6" formatCode="General">
                  <c:v>9301.7595976289067</c:v>
                </c:pt>
                <c:pt idx="7" formatCode="General">
                  <c:v>20181.172373608133</c:v>
                </c:pt>
                <c:pt idx="8" formatCode="General">
                  <c:v>12501.736909030744</c:v>
                </c:pt>
                <c:pt idx="9" formatCode="General">
                  <c:v>6703.9965649807691</c:v>
                </c:pt>
                <c:pt idx="10" formatCode="General">
                  <c:v>9869.5615173550832</c:v>
                </c:pt>
                <c:pt idx="11" formatCode="General">
                  <c:v>11647.225479837418</c:v>
                </c:pt>
                <c:pt idx="12" formatCode="General">
                  <c:v>17640.317106235219</c:v>
                </c:pt>
                <c:pt idx="13" formatCode="General">
                  <c:v>10119.077071311214</c:v>
                </c:pt>
                <c:pt idx="14" formatCode="General">
                  <c:v>10983.760212052191</c:v>
                </c:pt>
                <c:pt idx="15" formatCode="General">
                  <c:v>8390.0601757753648</c:v>
                </c:pt>
                <c:pt idx="16" formatCode="General">
                  <c:v>12340.343056709573</c:v>
                </c:pt>
                <c:pt idx="17" formatCode="General">
                  <c:v>7215.4925864468823</c:v>
                </c:pt>
                <c:pt idx="18" formatCode="General">
                  <c:v>8878.6365263535317</c:v>
                </c:pt>
                <c:pt idx="19" formatCode="General">
                  <c:v>13575.365481213288</c:v>
                </c:pt>
                <c:pt idx="20" formatCode="General">
                  <c:v>11485.529147337049</c:v>
                </c:pt>
                <c:pt idx="21" formatCode="General">
                  <c:v>16453.39837028538</c:v>
                </c:pt>
                <c:pt idx="22" formatCode="General">
                  <c:v>10827.126475481538</c:v>
                </c:pt>
                <c:pt idx="23" formatCode="General">
                  <c:v>12928.562892280377</c:v>
                </c:pt>
                <c:pt idx="24" formatCode="General">
                  <c:v>12993.819931356491</c:v>
                </c:pt>
                <c:pt idx="25" formatCode="General">
                  <c:v>11634.251232403951</c:v>
                </c:pt>
                <c:pt idx="26" formatCode="General">
                  <c:v>7954.2348357542342</c:v>
                </c:pt>
                <c:pt idx="27" formatCode="General">
                  <c:v>11146.718950293647</c:v>
                </c:pt>
                <c:pt idx="28" formatCode="General">
                  <c:v>16510.829068710656</c:v>
                </c:pt>
                <c:pt idx="29" formatCode="General">
                  <c:v>14209.982448484705</c:v>
                </c:pt>
                <c:pt idx="30" formatCode="General">
                  <c:v>12837.384180924657</c:v>
                </c:pt>
                <c:pt idx="31" formatCode="General">
                  <c:v>9600.3478720163093</c:v>
                </c:pt>
                <c:pt idx="32" formatCode="General">
                  <c:v>10107.230841060984</c:v>
                </c:pt>
                <c:pt idx="33" formatCode="General">
                  <c:v>9390.1711913278796</c:v>
                </c:pt>
                <c:pt idx="34" formatCode="General">
                  <c:v>10774.958135978235</c:v>
                </c:pt>
                <c:pt idx="35" formatCode="General">
                  <c:v>11471.010976581118</c:v>
                </c:pt>
                <c:pt idx="36" formatCode="General">
                  <c:v>10530.040659231754</c:v>
                </c:pt>
                <c:pt idx="37" formatCode="General">
                  <c:v>14933.620186295149</c:v>
                </c:pt>
                <c:pt idx="38" formatCode="General">
                  <c:v>7851.868939216547</c:v>
                </c:pt>
                <c:pt idx="39" formatCode="General">
                  <c:v>9347.2199796490459</c:v>
                </c:pt>
                <c:pt idx="40" formatCode="General">
                  <c:v>8941.1242514289661</c:v>
                </c:pt>
                <c:pt idx="41" formatCode="General">
                  <c:v>19386.304389251301</c:v>
                </c:pt>
                <c:pt idx="42" formatCode="General">
                  <c:v>16006.494281133164</c:v>
                </c:pt>
                <c:pt idx="43" formatCode="General">
                  <c:v>11555.012412137383</c:v>
                </c:pt>
                <c:pt idx="44" formatCode="General">
                  <c:v>16020.537901562351</c:v>
                </c:pt>
                <c:pt idx="45" formatCode="General">
                  <c:v>13981.562863952258</c:v>
                </c:pt>
                <c:pt idx="46" formatCode="General">
                  <c:v>8186.9176958980206</c:v>
                </c:pt>
                <c:pt idx="47" formatCode="General">
                  <c:v>13222.965632913005</c:v>
                </c:pt>
                <c:pt idx="48" formatCode="General">
                  <c:v>6260.9474781529843</c:v>
                </c:pt>
                <c:pt idx="49" formatCode="General">
                  <c:v>9564.3906688247662</c:v>
                </c:pt>
                <c:pt idx="50" formatCode="General">
                  <c:v>12300.786412546322</c:v>
                </c:pt>
                <c:pt idx="51" formatCode="General">
                  <c:v>14288.301853914094</c:v>
                </c:pt>
                <c:pt idx="52" formatCode="General">
                  <c:v>6503.5050458155001</c:v>
                </c:pt>
                <c:pt idx="53" formatCode="General">
                  <c:v>12691.310852267447</c:v>
                </c:pt>
                <c:pt idx="54" formatCode="General">
                  <c:v>16020.339464461367</c:v>
                </c:pt>
                <c:pt idx="55" formatCode="General">
                  <c:v>13912.082260572108</c:v>
                </c:pt>
                <c:pt idx="56" formatCode="General">
                  <c:v>10082.440025501191</c:v>
                </c:pt>
                <c:pt idx="57" formatCode="General">
                  <c:v>15795.897444040906</c:v>
                </c:pt>
                <c:pt idx="58" formatCode="General">
                  <c:v>14729.274975885872</c:v>
                </c:pt>
                <c:pt idx="59" formatCode="General">
                  <c:v>10050.486937197269</c:v>
                </c:pt>
                <c:pt idx="60" formatCode="General">
                  <c:v>7580.2091793446516</c:v>
                </c:pt>
                <c:pt idx="61" formatCode="General">
                  <c:v>13054.407010329869</c:v>
                </c:pt>
                <c:pt idx="62" formatCode="General">
                  <c:v>12981.396123425844</c:v>
                </c:pt>
                <c:pt idx="63" formatCode="General">
                  <c:v>9078.8449105238014</c:v>
                </c:pt>
                <c:pt idx="64" formatCode="General">
                  <c:v>7423.7587622044066</c:v>
                </c:pt>
                <c:pt idx="65" formatCode="General">
                  <c:v>11869.956008633912</c:v>
                </c:pt>
                <c:pt idx="66" formatCode="General">
                  <c:v>9028.4101230624128</c:v>
                </c:pt>
                <c:pt idx="67" formatCode="General">
                  <c:v>9727.016826035564</c:v>
                </c:pt>
                <c:pt idx="68" formatCode="General">
                  <c:v>11482.489119982696</c:v>
                </c:pt>
                <c:pt idx="69" formatCode="General">
                  <c:v>8990.1257626044735</c:v>
                </c:pt>
                <c:pt idx="70" formatCode="General">
                  <c:v>19107.246865656358</c:v>
                </c:pt>
                <c:pt idx="71" formatCode="General">
                  <c:v>11768.04034579552</c:v>
                </c:pt>
                <c:pt idx="72" formatCode="General">
                  <c:v>12587.579465166393</c:v>
                </c:pt>
                <c:pt idx="73" formatCode="General">
                  <c:v>7826.3028589891801</c:v>
                </c:pt>
                <c:pt idx="74" formatCode="General">
                  <c:v>13838.976797203126</c:v>
                </c:pt>
                <c:pt idx="75" formatCode="General">
                  <c:v>15968.399947124541</c:v>
                </c:pt>
                <c:pt idx="76" formatCode="General">
                  <c:v>11936.385562337317</c:v>
                </c:pt>
                <c:pt idx="77" formatCode="General">
                  <c:v>7867.9668554623295</c:v>
                </c:pt>
                <c:pt idx="78" formatCode="General">
                  <c:v>10191.04379859865</c:v>
                </c:pt>
                <c:pt idx="79" formatCode="General">
                  <c:v>11771.73836625912</c:v>
                </c:pt>
                <c:pt idx="80" formatCode="General">
                  <c:v>16290.108769166847</c:v>
                </c:pt>
                <c:pt idx="81" formatCode="General">
                  <c:v>23734.507242042229</c:v>
                </c:pt>
                <c:pt idx="82" formatCode="General">
                  <c:v>20326.894771938067</c:v>
                </c:pt>
                <c:pt idx="83" formatCode="General">
                  <c:v>7268.4618884135416</c:v>
                </c:pt>
                <c:pt idx="84" formatCode="General">
                  <c:v>12896.89673544009</c:v>
                </c:pt>
                <c:pt idx="85" formatCode="General">
                  <c:v>13291.697633058606</c:v>
                </c:pt>
                <c:pt idx="86" formatCode="General">
                  <c:v>11185.904973239723</c:v>
                </c:pt>
                <c:pt idx="87" formatCode="General">
                  <c:v>10246.863302009509</c:v>
                </c:pt>
                <c:pt idx="88" formatCode="General">
                  <c:v>8977.3340740274307</c:v>
                </c:pt>
                <c:pt idx="89" formatCode="General">
                  <c:v>11006.254500761186</c:v>
                </c:pt>
                <c:pt idx="90" formatCode="General">
                  <c:v>13730.673751765575</c:v>
                </c:pt>
                <c:pt idx="91" formatCode="General">
                  <c:v>12670.018366637116</c:v>
                </c:pt>
                <c:pt idx="92" formatCode="General">
                  <c:v>7818.3483995268543</c:v>
                </c:pt>
                <c:pt idx="93" formatCode="General">
                  <c:v>9193.0150360489788</c:v>
                </c:pt>
                <c:pt idx="94" formatCode="General">
                  <c:v>9533.2298162652405</c:v>
                </c:pt>
                <c:pt idx="95" formatCode="General">
                  <c:v>6225.986058360184</c:v>
                </c:pt>
                <c:pt idx="96" formatCode="General">
                  <c:v>15866.340056197754</c:v>
                </c:pt>
                <c:pt idx="97" formatCode="General">
                  <c:v>10819.787084391744</c:v>
                </c:pt>
                <c:pt idx="98" formatCode="General">
                  <c:v>7999.2332393053966</c:v>
                </c:pt>
                <c:pt idx="99" formatCode="General">
                  <c:v>8641.7751256908086</c:v>
                </c:pt>
                <c:pt idx="100" formatCode="General">
                  <c:v>11958.794372980021</c:v>
                </c:pt>
                <c:pt idx="101" formatCode="General">
                  <c:v>11274.509008577763</c:v>
                </c:pt>
                <c:pt idx="102" formatCode="General">
                  <c:v>12423.001113997678</c:v>
                </c:pt>
                <c:pt idx="103" formatCode="General">
                  <c:v>20718.28398365148</c:v>
                </c:pt>
                <c:pt idx="104" formatCode="General">
                  <c:v>12418.394588117784</c:v>
                </c:pt>
                <c:pt idx="105" formatCode="General">
                  <c:v>13205.797241337848</c:v>
                </c:pt>
                <c:pt idx="106" formatCode="General">
                  <c:v>7760.0067339981233</c:v>
                </c:pt>
                <c:pt idx="107" formatCode="General">
                  <c:v>23452.323232143808</c:v>
                </c:pt>
                <c:pt idx="108" formatCode="General">
                  <c:v>12589.812334239103</c:v>
                </c:pt>
                <c:pt idx="109" formatCode="General">
                  <c:v>11061.165949163425</c:v>
                </c:pt>
                <c:pt idx="110" formatCode="General">
                  <c:v>9958.1313278702673</c:v>
                </c:pt>
                <c:pt idx="111" formatCode="General">
                  <c:v>16818.000245204526</c:v>
                </c:pt>
                <c:pt idx="112" formatCode="General">
                  <c:v>8395.570134423062</c:v>
                </c:pt>
                <c:pt idx="113" formatCode="General">
                  <c:v>9409.959476519005</c:v>
                </c:pt>
                <c:pt idx="114" formatCode="General">
                  <c:v>18435.965463027609</c:v>
                </c:pt>
                <c:pt idx="115" formatCode="General">
                  <c:v>8850.9897709745401</c:v>
                </c:pt>
                <c:pt idx="116" formatCode="General">
                  <c:v>8924.1231669157987</c:v>
                </c:pt>
                <c:pt idx="117" formatCode="General">
                  <c:v>12180.771136137115</c:v>
                </c:pt>
                <c:pt idx="118" formatCode="General">
                  <c:v>16071.323532777807</c:v>
                </c:pt>
                <c:pt idx="119" formatCode="General">
                  <c:v>8719.409544262935</c:v>
                </c:pt>
                <c:pt idx="120" formatCode="General">
                  <c:v>14529.533387421592</c:v>
                </c:pt>
                <c:pt idx="121" formatCode="General">
                  <c:v>8338.6432812169733</c:v>
                </c:pt>
                <c:pt idx="122" formatCode="General">
                  <c:v>11031.223950187485</c:v>
                </c:pt>
                <c:pt idx="123" formatCode="General">
                  <c:v>16523.551851840781</c:v>
                </c:pt>
                <c:pt idx="124" formatCode="General">
                  <c:v>11451.900551785928</c:v>
                </c:pt>
                <c:pt idx="125" formatCode="General">
                  <c:v>16569.340959421203</c:v>
                </c:pt>
                <c:pt idx="126" formatCode="General">
                  <c:v>11566.028012340501</c:v>
                </c:pt>
                <c:pt idx="127" formatCode="General">
                  <c:v>9708.7556122203405</c:v>
                </c:pt>
                <c:pt idx="128" formatCode="General">
                  <c:v>12432.455200249928</c:v>
                </c:pt>
                <c:pt idx="129" formatCode="General">
                  <c:v>13287.036711213635</c:v>
                </c:pt>
                <c:pt idx="130" formatCode="General">
                  <c:v>12166.879826117351</c:v>
                </c:pt>
                <c:pt idx="131" formatCode="General">
                  <c:v>14035.882419559666</c:v>
                </c:pt>
                <c:pt idx="132" formatCode="General">
                  <c:v>12355.478848905781</c:v>
                </c:pt>
                <c:pt idx="133" formatCode="General">
                  <c:v>15717.672936203602</c:v>
                </c:pt>
                <c:pt idx="134" formatCode="General">
                  <c:v>10676.41741055001</c:v>
                </c:pt>
                <c:pt idx="135" formatCode="General">
                  <c:v>11388.339223321937</c:v>
                </c:pt>
                <c:pt idx="136" formatCode="General">
                  <c:v>7996.3834089450256</c:v>
                </c:pt>
                <c:pt idx="137" formatCode="General">
                  <c:v>12164.514980759392</c:v>
                </c:pt>
                <c:pt idx="138" formatCode="General">
                  <c:v>8953.737919911724</c:v>
                </c:pt>
                <c:pt idx="139" formatCode="General">
                  <c:v>18359.376187780621</c:v>
                </c:pt>
                <c:pt idx="140" formatCode="General">
                  <c:v>10953.282859422712</c:v>
                </c:pt>
                <c:pt idx="141" formatCode="General">
                  <c:v>16970.857063543866</c:v>
                </c:pt>
                <c:pt idx="142" formatCode="General">
                  <c:v>18370.388760885777</c:v>
                </c:pt>
                <c:pt idx="143" formatCode="General">
                  <c:v>17800.367269848593</c:v>
                </c:pt>
                <c:pt idx="144" formatCode="General">
                  <c:v>15048.727106410874</c:v>
                </c:pt>
                <c:pt idx="145" formatCode="General">
                  <c:v>13449.022958639733</c:v>
                </c:pt>
                <c:pt idx="146" formatCode="General">
                  <c:v>13441.908039000518</c:v>
                </c:pt>
                <c:pt idx="147" formatCode="General">
                  <c:v>11067.142593281988</c:v>
                </c:pt>
                <c:pt idx="148" formatCode="General">
                  <c:v>15432.289319068397</c:v>
                </c:pt>
                <c:pt idx="149" formatCode="General">
                  <c:v>14689.491755351892</c:v>
                </c:pt>
                <c:pt idx="150" formatCode="General">
                  <c:v>12811.244793570582</c:v>
                </c:pt>
                <c:pt idx="151" formatCode="General">
                  <c:v>14973.198739598734</c:v>
                </c:pt>
                <c:pt idx="152" formatCode="General">
                  <c:v>17791.823585575505</c:v>
                </c:pt>
                <c:pt idx="153" formatCode="General">
                  <c:v>3549.1481019000803</c:v>
                </c:pt>
                <c:pt idx="154" formatCode="General">
                  <c:v>13952.340723965659</c:v>
                </c:pt>
                <c:pt idx="155" formatCode="General">
                  <c:v>11224.25753004348</c:v>
                </c:pt>
                <c:pt idx="156" formatCode="General">
                  <c:v>8137.8570262247049</c:v>
                </c:pt>
                <c:pt idx="157" formatCode="General">
                  <c:v>13492.134102047799</c:v>
                </c:pt>
                <c:pt idx="158" formatCode="General">
                  <c:v>11772.962351800126</c:v>
                </c:pt>
                <c:pt idx="159" formatCode="General">
                  <c:v>14793.071014152463</c:v>
                </c:pt>
                <c:pt idx="160" formatCode="General">
                  <c:v>4144.599585645421</c:v>
                </c:pt>
                <c:pt idx="161" formatCode="General">
                  <c:v>11995.002292153709</c:v>
                </c:pt>
                <c:pt idx="162" formatCode="General">
                  <c:v>14577.970068100511</c:v>
                </c:pt>
                <c:pt idx="163" formatCode="General">
                  <c:v>12779.742881440536</c:v>
                </c:pt>
                <c:pt idx="164" formatCode="General">
                  <c:v>11247.611329884983</c:v>
                </c:pt>
                <c:pt idx="165" formatCode="General">
                  <c:v>8548.0658456615693</c:v>
                </c:pt>
                <c:pt idx="166" formatCode="General">
                  <c:v>10265.263620847707</c:v>
                </c:pt>
                <c:pt idx="167" formatCode="General">
                  <c:v>11043.026072541434</c:v>
                </c:pt>
                <c:pt idx="168" formatCode="General">
                  <c:v>14603.661980269097</c:v>
                </c:pt>
                <c:pt idx="169" formatCode="General">
                  <c:v>13158.190206425583</c:v>
                </c:pt>
                <c:pt idx="170" formatCode="General">
                  <c:v>8221.7903648523497</c:v>
                </c:pt>
                <c:pt idx="171" formatCode="General">
                  <c:v>11645.479248612784</c:v>
                </c:pt>
                <c:pt idx="172" formatCode="General">
                  <c:v>14922.098962576989</c:v>
                </c:pt>
                <c:pt idx="173" formatCode="General">
                  <c:v>16155.212841766433</c:v>
                </c:pt>
                <c:pt idx="174" formatCode="General">
                  <c:v>8792.3536897556714</c:v>
                </c:pt>
                <c:pt idx="175" formatCode="General">
                  <c:v>8696.9307679011708</c:v>
                </c:pt>
                <c:pt idx="176" formatCode="General">
                  <c:v>10893.64695747296</c:v>
                </c:pt>
                <c:pt idx="177" formatCode="General">
                  <c:v>4045.7746641984886</c:v>
                </c:pt>
                <c:pt idx="178" formatCode="General">
                  <c:v>10310.161716386232</c:v>
                </c:pt>
                <c:pt idx="179" formatCode="General">
                  <c:v>9883.5614696660159</c:v>
                </c:pt>
                <c:pt idx="180" formatCode="General">
                  <c:v>7951.8854737496767</c:v>
                </c:pt>
                <c:pt idx="181" formatCode="General">
                  <c:v>5734.4072012095512</c:v>
                </c:pt>
                <c:pt idx="182" formatCode="General">
                  <c:v>10834.780575510602</c:v>
                </c:pt>
                <c:pt idx="183" formatCode="General">
                  <c:v>19215.203829351238</c:v>
                </c:pt>
                <c:pt idx="184" formatCode="General">
                  <c:v>6892.5195943007402</c:v>
                </c:pt>
                <c:pt idx="185" formatCode="General">
                  <c:v>12737.774462891157</c:v>
                </c:pt>
                <c:pt idx="186" formatCode="General">
                  <c:v>6685.6850654127502</c:v>
                </c:pt>
                <c:pt idx="187" formatCode="General">
                  <c:v>12129.330567039795</c:v>
                </c:pt>
                <c:pt idx="188" formatCode="General">
                  <c:v>7207.6390370598856</c:v>
                </c:pt>
                <c:pt idx="189" formatCode="General">
                  <c:v>8507.6448476119403</c:v>
                </c:pt>
                <c:pt idx="190" formatCode="General">
                  <c:v>9587.6775630438351</c:v>
                </c:pt>
                <c:pt idx="191" formatCode="General">
                  <c:v>13911.111711578718</c:v>
                </c:pt>
                <c:pt idx="192" formatCode="General">
                  <c:v>8934.906246116323</c:v>
                </c:pt>
                <c:pt idx="193" formatCode="General">
                  <c:v>5595.6463383057908</c:v>
                </c:pt>
                <c:pt idx="194" formatCode="General">
                  <c:v>6217.7088276523064</c:v>
                </c:pt>
                <c:pt idx="195" formatCode="General">
                  <c:v>11319.965445696833</c:v>
                </c:pt>
                <c:pt idx="196" formatCode="General">
                  <c:v>11178.709800488716</c:v>
                </c:pt>
                <c:pt idx="197" formatCode="General">
                  <c:v>10757.51004233047</c:v>
                </c:pt>
                <c:pt idx="198" formatCode="General">
                  <c:v>15821.970193610096</c:v>
                </c:pt>
                <c:pt idx="199" formatCode="General">
                  <c:v>12156.996451490817</c:v>
                </c:pt>
                <c:pt idx="200" formatCode="General">
                  <c:v>11546.38157882809</c:v>
                </c:pt>
                <c:pt idx="201" formatCode="General">
                  <c:v>11441.719354989678</c:v>
                </c:pt>
                <c:pt idx="202" formatCode="General">
                  <c:v>11113.494156835022</c:v>
                </c:pt>
                <c:pt idx="203" formatCode="General">
                  <c:v>13446.933942152338</c:v>
                </c:pt>
                <c:pt idx="204" formatCode="General">
                  <c:v>14888.746924332539</c:v>
                </c:pt>
                <c:pt idx="205" formatCode="General">
                  <c:v>8354.6414564031511</c:v>
                </c:pt>
                <c:pt idx="206" formatCode="General">
                  <c:v>9062.521556301208</c:v>
                </c:pt>
                <c:pt idx="207" formatCode="General">
                  <c:v>14140.907584307499</c:v>
                </c:pt>
                <c:pt idx="208" formatCode="General">
                  <c:v>25056.392500499031</c:v>
                </c:pt>
                <c:pt idx="209" formatCode="General">
                  <c:v>8702.7915433537873</c:v>
                </c:pt>
                <c:pt idx="210" formatCode="General">
                  <c:v>7641.2276732674272</c:v>
                </c:pt>
                <c:pt idx="211" formatCode="General">
                  <c:v>13548.631389334798</c:v>
                </c:pt>
                <c:pt idx="212" formatCode="General">
                  <c:v>9795.7589134699574</c:v>
                </c:pt>
                <c:pt idx="213" formatCode="General">
                  <c:v>12314.516948499855</c:v>
                </c:pt>
                <c:pt idx="214" formatCode="General">
                  <c:v>10995.8726363518</c:v>
                </c:pt>
                <c:pt idx="215" formatCode="General">
                  <c:v>7279.2100316026881</c:v>
                </c:pt>
                <c:pt idx="216" formatCode="General">
                  <c:v>13792.170591921142</c:v>
                </c:pt>
                <c:pt idx="217" formatCode="General">
                  <c:v>8488.2360322408622</c:v>
                </c:pt>
                <c:pt idx="218" formatCode="General">
                  <c:v>10285.574957866917</c:v>
                </c:pt>
                <c:pt idx="219" formatCode="General">
                  <c:v>11852.689743465389</c:v>
                </c:pt>
                <c:pt idx="220" formatCode="General">
                  <c:v>9608.1387118859366</c:v>
                </c:pt>
                <c:pt idx="221" formatCode="General">
                  <c:v>9866.2613145339546</c:v>
                </c:pt>
                <c:pt idx="222" formatCode="General">
                  <c:v>9136.3778513230227</c:v>
                </c:pt>
                <c:pt idx="223" formatCode="General">
                  <c:v>13440.587842645922</c:v>
                </c:pt>
                <c:pt idx="224" formatCode="General">
                  <c:v>10703.147856449688</c:v>
                </c:pt>
                <c:pt idx="225" formatCode="General">
                  <c:v>6155.0617357778701</c:v>
                </c:pt>
                <c:pt idx="226" formatCode="General">
                  <c:v>10077.570401856803</c:v>
                </c:pt>
                <c:pt idx="227" formatCode="General">
                  <c:v>14518.319434317818</c:v>
                </c:pt>
                <c:pt idx="228" formatCode="General">
                  <c:v>9485.3791864411487</c:v>
                </c:pt>
                <c:pt idx="229" formatCode="General">
                  <c:v>10589.023399991947</c:v>
                </c:pt>
                <c:pt idx="230" formatCode="General">
                  <c:v>10095.535945820056</c:v>
                </c:pt>
                <c:pt idx="231" formatCode="General">
                  <c:v>8719.2869160485116</c:v>
                </c:pt>
                <c:pt idx="232" formatCode="General">
                  <c:v>11559.151516937996</c:v>
                </c:pt>
                <c:pt idx="233" formatCode="General">
                  <c:v>12802.097037859512</c:v>
                </c:pt>
                <c:pt idx="234" formatCode="General">
                  <c:v>10464.148356860134</c:v>
                </c:pt>
                <c:pt idx="235" formatCode="General">
                  <c:v>9343.3710928954661</c:v>
                </c:pt>
                <c:pt idx="236" formatCode="General">
                  <c:v>9224.3922344789989</c:v>
                </c:pt>
                <c:pt idx="237" formatCode="General">
                  <c:v>10993.298148652666</c:v>
                </c:pt>
                <c:pt idx="238" formatCode="General">
                  <c:v>12514.491368540648</c:v>
                </c:pt>
                <c:pt idx="239" formatCode="General">
                  <c:v>8867.7683086472807</c:v>
                </c:pt>
                <c:pt idx="240" formatCode="General">
                  <c:v>9752.7636946256243</c:v>
                </c:pt>
                <c:pt idx="241" formatCode="General">
                  <c:v>13348.149350916408</c:v>
                </c:pt>
                <c:pt idx="242" formatCode="General">
                  <c:v>10104.011057815862</c:v>
                </c:pt>
                <c:pt idx="243" formatCode="General">
                  <c:v>12276.956057204694</c:v>
                </c:pt>
                <c:pt idx="244" formatCode="General">
                  <c:v>13262.55588425321</c:v>
                </c:pt>
                <c:pt idx="245" formatCode="General">
                  <c:v>11753.293020554001</c:v>
                </c:pt>
                <c:pt idx="246" formatCode="General">
                  <c:v>7015.651455827252</c:v>
                </c:pt>
                <c:pt idx="247" formatCode="General">
                  <c:v>8387.8334900793743</c:v>
                </c:pt>
                <c:pt idx="248" formatCode="General">
                  <c:v>8729.7111706874912</c:v>
                </c:pt>
                <c:pt idx="249" formatCode="General">
                  <c:v>12965.543609464923</c:v>
                </c:pt>
                <c:pt idx="250" formatCode="General">
                  <c:v>17692.168713567597</c:v>
                </c:pt>
                <c:pt idx="251" formatCode="General">
                  <c:v>18560.078629296688</c:v>
                </c:pt>
                <c:pt idx="252" formatCode="General">
                  <c:v>11303.307208778953</c:v>
                </c:pt>
                <c:pt idx="253" formatCode="General">
                  <c:v>12465.8975402715</c:v>
                </c:pt>
                <c:pt idx="254" formatCode="General">
                  <c:v>10076.980043354093</c:v>
                </c:pt>
                <c:pt idx="255" formatCode="General">
                  <c:v>12292.281106792983</c:v>
                </c:pt>
                <c:pt idx="256" formatCode="General">
                  <c:v>9458.6320502772924</c:v>
                </c:pt>
                <c:pt idx="257" formatCode="General">
                  <c:v>7910.4643006487277</c:v>
                </c:pt>
                <c:pt idx="258" formatCode="General">
                  <c:v>14068.06772603143</c:v>
                </c:pt>
                <c:pt idx="259" formatCode="General">
                  <c:v>7490.5218886390248</c:v>
                </c:pt>
                <c:pt idx="260" formatCode="General">
                  <c:v>13776.816919088082</c:v>
                </c:pt>
                <c:pt idx="261" formatCode="General">
                  <c:v>9181.0258551151583</c:v>
                </c:pt>
                <c:pt idx="262" formatCode="General">
                  <c:v>10731.470355849953</c:v>
                </c:pt>
                <c:pt idx="263" formatCode="General">
                  <c:v>19769.021756870956</c:v>
                </c:pt>
                <c:pt idx="264" formatCode="General">
                  <c:v>8125.1659464958884</c:v>
                </c:pt>
                <c:pt idx="265" formatCode="General">
                  <c:v>12494.879828793271</c:v>
                </c:pt>
                <c:pt idx="266" formatCode="General">
                  <c:v>10694.512718046763</c:v>
                </c:pt>
                <c:pt idx="267" formatCode="General">
                  <c:v>9817.5487133527749</c:v>
                </c:pt>
                <c:pt idx="268" formatCode="General">
                  <c:v>9933.5943013411779</c:v>
                </c:pt>
                <c:pt idx="269" formatCode="General">
                  <c:v>10392.917859000128</c:v>
                </c:pt>
                <c:pt idx="270" formatCode="General">
                  <c:v>9218.5445774066957</c:v>
                </c:pt>
                <c:pt idx="271" formatCode="General">
                  <c:v>7837.9089657641398</c:v>
                </c:pt>
                <c:pt idx="272" formatCode="General">
                  <c:v>8434.0309055972521</c:v>
                </c:pt>
                <c:pt idx="273" formatCode="General">
                  <c:v>17445.156850145915</c:v>
                </c:pt>
                <c:pt idx="274" formatCode="General">
                  <c:v>12942.309277125178</c:v>
                </c:pt>
                <c:pt idx="275" formatCode="General">
                  <c:v>8280.2383834721713</c:v>
                </c:pt>
                <c:pt idx="276" formatCode="General">
                  <c:v>9724.5685394428419</c:v>
                </c:pt>
                <c:pt idx="277" formatCode="General">
                  <c:v>13502.902420420818</c:v>
                </c:pt>
                <c:pt idx="278" formatCode="General">
                  <c:v>5798.8790788137867</c:v>
                </c:pt>
                <c:pt idx="279" formatCode="General">
                  <c:v>14874.476229826305</c:v>
                </c:pt>
                <c:pt idx="280" formatCode="General">
                  <c:v>16329.825589003649</c:v>
                </c:pt>
                <c:pt idx="281" formatCode="General">
                  <c:v>14216.482698695923</c:v>
                </c:pt>
                <c:pt idx="282" formatCode="General">
                  <c:v>5949.6256420729533</c:v>
                </c:pt>
                <c:pt idx="283" formatCode="General">
                  <c:v>13480.966574982413</c:v>
                </c:pt>
                <c:pt idx="284" formatCode="General">
                  <c:v>9771.2584536519062</c:v>
                </c:pt>
                <c:pt idx="285" formatCode="General">
                  <c:v>13981.990038536262</c:v>
                </c:pt>
                <c:pt idx="286" formatCode="General">
                  <c:v>14547.192630653895</c:v>
                </c:pt>
                <c:pt idx="287" formatCode="General">
                  <c:v>9633.6746288790182</c:v>
                </c:pt>
                <c:pt idx="288" formatCode="General">
                  <c:v>12285.035622571504</c:v>
                </c:pt>
                <c:pt idx="289" formatCode="General">
                  <c:v>8644.1791299070101</c:v>
                </c:pt>
                <c:pt idx="290" formatCode="General">
                  <c:v>11521.796388469018</c:v>
                </c:pt>
                <c:pt idx="291" formatCode="General">
                  <c:v>12511.607768597667</c:v>
                </c:pt>
                <c:pt idx="292" formatCode="General">
                  <c:v>11360.776382481759</c:v>
                </c:pt>
                <c:pt idx="293" formatCode="General">
                  <c:v>7276.6746290338879</c:v>
                </c:pt>
                <c:pt idx="294" formatCode="General">
                  <c:v>19816.000294406396</c:v>
                </c:pt>
                <c:pt idx="295" formatCode="General">
                  <c:v>7694.0666579454846</c:v>
                </c:pt>
                <c:pt idx="296" formatCode="General">
                  <c:v>9241.1496632913259</c:v>
                </c:pt>
                <c:pt idx="297" formatCode="General">
                  <c:v>6645.6466377853594</c:v>
                </c:pt>
                <c:pt idx="298" formatCode="General">
                  <c:v>17917.274885208149</c:v>
                </c:pt>
                <c:pt idx="299" formatCode="General">
                  <c:v>13847.931807322666</c:v>
                </c:pt>
                <c:pt idx="300" formatCode="General">
                  <c:v>10407.70464359926</c:v>
                </c:pt>
                <c:pt idx="301" formatCode="General">
                  <c:v>13367.081587727109</c:v>
                </c:pt>
                <c:pt idx="302" formatCode="General">
                  <c:v>6623.5198800038597</c:v>
                </c:pt>
                <c:pt idx="303" formatCode="General">
                  <c:v>14148.847232892473</c:v>
                </c:pt>
                <c:pt idx="304" formatCode="General">
                  <c:v>8656.2529751557922</c:v>
                </c:pt>
                <c:pt idx="305" formatCode="General">
                  <c:v>10896.291067710223</c:v>
                </c:pt>
                <c:pt idx="306" formatCode="General">
                  <c:v>9491.1187656231214</c:v>
                </c:pt>
                <c:pt idx="307" formatCode="General">
                  <c:v>12516.503603679397</c:v>
                </c:pt>
                <c:pt idx="308" formatCode="General">
                  <c:v>8938.6565373223748</c:v>
                </c:pt>
                <c:pt idx="309" formatCode="General">
                  <c:v>13634.929370840617</c:v>
                </c:pt>
                <c:pt idx="310" formatCode="General">
                  <c:v>9295.9598781747281</c:v>
                </c:pt>
                <c:pt idx="311" formatCode="General">
                  <c:v>7804.1274520722363</c:v>
                </c:pt>
                <c:pt idx="312" formatCode="General">
                  <c:v>9779.9847565341897</c:v>
                </c:pt>
                <c:pt idx="313" formatCode="General">
                  <c:v>12750.51702718868</c:v>
                </c:pt>
                <c:pt idx="314" formatCode="General">
                  <c:v>12708.351371507184</c:v>
                </c:pt>
                <c:pt idx="315" formatCode="General">
                  <c:v>18277.856131267126</c:v>
                </c:pt>
                <c:pt idx="316" formatCode="General">
                  <c:v>9932.5211109142911</c:v>
                </c:pt>
                <c:pt idx="317" formatCode="General">
                  <c:v>13098.666621952261</c:v>
                </c:pt>
                <c:pt idx="318" formatCode="General">
                  <c:v>12622.526096863963</c:v>
                </c:pt>
                <c:pt idx="319" formatCode="General">
                  <c:v>5236.5237054466597</c:v>
                </c:pt>
                <c:pt idx="320" formatCode="General">
                  <c:v>12973.121799275032</c:v>
                </c:pt>
                <c:pt idx="321" formatCode="General">
                  <c:v>14082.768507379353</c:v>
                </c:pt>
                <c:pt idx="322" formatCode="General">
                  <c:v>12072.825245748943</c:v>
                </c:pt>
                <c:pt idx="323" formatCode="General">
                  <c:v>8134.6222926340597</c:v>
                </c:pt>
                <c:pt idx="324" formatCode="General">
                  <c:v>12007.208742026951</c:v>
                </c:pt>
                <c:pt idx="325" formatCode="General">
                  <c:v>18441.96929171525</c:v>
                </c:pt>
                <c:pt idx="326" formatCode="General">
                  <c:v>11185.486611569828</c:v>
                </c:pt>
                <c:pt idx="327" formatCode="General">
                  <c:v>17235.36951331998</c:v>
                </c:pt>
                <c:pt idx="328" formatCode="General">
                  <c:v>12259.137792367794</c:v>
                </c:pt>
                <c:pt idx="329" formatCode="General">
                  <c:v>11756.204949154966</c:v>
                </c:pt>
                <c:pt idx="330" formatCode="General">
                  <c:v>8019.3648986145181</c:v>
                </c:pt>
                <c:pt idx="331" formatCode="General">
                  <c:v>11965.442602887326</c:v>
                </c:pt>
                <c:pt idx="332" formatCode="General">
                  <c:v>8219.961737938951</c:v>
                </c:pt>
                <c:pt idx="333" formatCode="General">
                  <c:v>10547.666266365086</c:v>
                </c:pt>
                <c:pt idx="334" formatCode="General">
                  <c:v>14786.270123094593</c:v>
                </c:pt>
                <c:pt idx="335" formatCode="General">
                  <c:v>18040.981614231303</c:v>
                </c:pt>
                <c:pt idx="336" formatCode="General">
                  <c:v>15267.583242514133</c:v>
                </c:pt>
                <c:pt idx="337" formatCode="General">
                  <c:v>12235.13025063868</c:v>
                </c:pt>
                <c:pt idx="338" formatCode="General">
                  <c:v>5884.8775440111822</c:v>
                </c:pt>
                <c:pt idx="339" formatCode="General">
                  <c:v>11510.992793550326</c:v>
                </c:pt>
                <c:pt idx="340" formatCode="General">
                  <c:v>6433.8801351682105</c:v>
                </c:pt>
                <c:pt idx="341" formatCode="General">
                  <c:v>14499.199032312803</c:v>
                </c:pt>
                <c:pt idx="342" formatCode="General">
                  <c:v>6977.1553738326329</c:v>
                </c:pt>
                <c:pt idx="343" formatCode="General">
                  <c:v>11402.68033227623</c:v>
                </c:pt>
                <c:pt idx="344" formatCode="General">
                  <c:v>28041.709897777975</c:v>
                </c:pt>
                <c:pt idx="345" formatCode="General">
                  <c:v>8979.9879812554991</c:v>
                </c:pt>
                <c:pt idx="346" formatCode="General">
                  <c:v>9752.332988225553</c:v>
                </c:pt>
                <c:pt idx="347" formatCode="General">
                  <c:v>10065.265870386247</c:v>
                </c:pt>
                <c:pt idx="348" formatCode="General">
                  <c:v>9539.1002328901832</c:v>
                </c:pt>
                <c:pt idx="349" formatCode="General">
                  <c:v>7385.4517913870859</c:v>
                </c:pt>
                <c:pt idx="350" formatCode="General">
                  <c:v>8194.5530027243112</c:v>
                </c:pt>
                <c:pt idx="351" formatCode="General">
                  <c:v>5364.6661670276753</c:v>
                </c:pt>
                <c:pt idx="352" formatCode="General">
                  <c:v>9572.2083060073201</c:v>
                </c:pt>
                <c:pt idx="353" formatCode="General">
                  <c:v>7445.6905575412511</c:v>
                </c:pt>
                <c:pt idx="354" formatCode="General">
                  <c:v>13466.712675380459</c:v>
                </c:pt>
                <c:pt idx="355" formatCode="General">
                  <c:v>11058.800141327485</c:v>
                </c:pt>
                <c:pt idx="356" formatCode="General">
                  <c:v>17251.206453707342</c:v>
                </c:pt>
                <c:pt idx="357" formatCode="General">
                  <c:v>11549.280392888184</c:v>
                </c:pt>
                <c:pt idx="358" formatCode="General">
                  <c:v>11449.262862421219</c:v>
                </c:pt>
                <c:pt idx="359" formatCode="General">
                  <c:v>8004.5930850046534</c:v>
                </c:pt>
                <c:pt idx="360" formatCode="General">
                  <c:v>11431.228081343208</c:v>
                </c:pt>
                <c:pt idx="361" formatCode="General">
                  <c:v>5960.0561480191918</c:v>
                </c:pt>
                <c:pt idx="362" formatCode="General">
                  <c:v>12559.318964961345</c:v>
                </c:pt>
                <c:pt idx="363" formatCode="General">
                  <c:v>12584.064855878689</c:v>
                </c:pt>
                <c:pt idx="364" formatCode="General">
                  <c:v>12107.413350920238</c:v>
                </c:pt>
                <c:pt idx="365" formatCode="General">
                  <c:v>11911.080509932062</c:v>
                </c:pt>
                <c:pt idx="366" formatCode="General">
                  <c:v>13894.439107116152</c:v>
                </c:pt>
                <c:pt idx="367" formatCode="General">
                  <c:v>10177.178329247654</c:v>
                </c:pt>
                <c:pt idx="368" formatCode="General">
                  <c:v>14859.277073870418</c:v>
                </c:pt>
                <c:pt idx="369" formatCode="General">
                  <c:v>10494.732992524965</c:v>
                </c:pt>
                <c:pt idx="370" formatCode="General">
                  <c:v>10903.52499056447</c:v>
                </c:pt>
                <c:pt idx="371" formatCode="General">
                  <c:v>13442.5339359227</c:v>
                </c:pt>
                <c:pt idx="372" formatCode="General">
                  <c:v>9467.1342178575087</c:v>
                </c:pt>
                <c:pt idx="373" formatCode="General">
                  <c:v>10767.332740752581</c:v>
                </c:pt>
                <c:pt idx="374" formatCode="General">
                  <c:v>7841.3858220248931</c:v>
                </c:pt>
                <c:pt idx="375" formatCode="General">
                  <c:v>17611.331492242527</c:v>
                </c:pt>
                <c:pt idx="376" formatCode="General">
                  <c:v>7285.6483807586683</c:v>
                </c:pt>
                <c:pt idx="377" formatCode="General">
                  <c:v>8324.222651571079</c:v>
                </c:pt>
                <c:pt idx="378" formatCode="General">
                  <c:v>10441.242364218837</c:v>
                </c:pt>
                <c:pt idx="379" formatCode="General">
                  <c:v>7297.6396856645988</c:v>
                </c:pt>
                <c:pt idx="380" formatCode="General">
                  <c:v>7690.8992238475639</c:v>
                </c:pt>
                <c:pt idx="381" formatCode="General">
                  <c:v>14306.805434304461</c:v>
                </c:pt>
                <c:pt idx="382" formatCode="General">
                  <c:v>10750.329722284428</c:v>
                </c:pt>
                <c:pt idx="383" formatCode="General">
                  <c:v>13539.101561635642</c:v>
                </c:pt>
                <c:pt idx="384" formatCode="General">
                  <c:v>9161.0975743631043</c:v>
                </c:pt>
                <c:pt idx="385" formatCode="General">
                  <c:v>11989.191411842097</c:v>
                </c:pt>
                <c:pt idx="386" formatCode="General">
                  <c:v>14919.452257214887</c:v>
                </c:pt>
                <c:pt idx="387" formatCode="General">
                  <c:v>10939.358190445213</c:v>
                </c:pt>
                <c:pt idx="388" formatCode="General">
                  <c:v>8051.0555424220474</c:v>
                </c:pt>
                <c:pt idx="389" formatCode="General">
                  <c:v>8599.5071683402111</c:v>
                </c:pt>
                <c:pt idx="390" formatCode="General">
                  <c:v>13977.485483576253</c:v>
                </c:pt>
                <c:pt idx="391" formatCode="General">
                  <c:v>13740.443937463378</c:v>
                </c:pt>
                <c:pt idx="392" formatCode="General">
                  <c:v>8297.7868559122289</c:v>
                </c:pt>
                <c:pt idx="393" formatCode="General">
                  <c:v>11925.453477641475</c:v>
                </c:pt>
                <c:pt idx="394" formatCode="General">
                  <c:v>9117.022175258584</c:v>
                </c:pt>
                <c:pt idx="395" formatCode="General">
                  <c:v>15135.421653376023</c:v>
                </c:pt>
                <c:pt idx="396" formatCode="General">
                  <c:v>11702.88356452351</c:v>
                </c:pt>
                <c:pt idx="397" formatCode="General">
                  <c:v>10709.512232758283</c:v>
                </c:pt>
                <c:pt idx="398" formatCode="General">
                  <c:v>11729.844026696834</c:v>
                </c:pt>
                <c:pt idx="399" formatCode="General">
                  <c:v>9049.6001122473808</c:v>
                </c:pt>
                <c:pt idx="400" formatCode="General">
                  <c:v>6171.4018339196864</c:v>
                </c:pt>
                <c:pt idx="401" formatCode="General">
                  <c:v>6289.0531443007421</c:v>
                </c:pt>
                <c:pt idx="402" formatCode="General">
                  <c:v>13249.066976858014</c:v>
                </c:pt>
                <c:pt idx="403" formatCode="General">
                  <c:v>8851.8978640642872</c:v>
                </c:pt>
                <c:pt idx="404" formatCode="General">
                  <c:v>3738.4266358015266</c:v>
                </c:pt>
                <c:pt idx="405" formatCode="General">
                  <c:v>7453.6173935646348</c:v>
                </c:pt>
                <c:pt idx="406" formatCode="General">
                  <c:v>10134.016112413741</c:v>
                </c:pt>
                <c:pt idx="407" formatCode="General">
                  <c:v>11815.930170425014</c:v>
                </c:pt>
                <c:pt idx="408" formatCode="General">
                  <c:v>10136.646943192276</c:v>
                </c:pt>
                <c:pt idx="409" formatCode="General">
                  <c:v>13191.192499761164</c:v>
                </c:pt>
                <c:pt idx="410" formatCode="General">
                  <c:v>5645.6728769734582</c:v>
                </c:pt>
                <c:pt idx="411" formatCode="General">
                  <c:v>11335.862598126259</c:v>
                </c:pt>
                <c:pt idx="412" formatCode="General">
                  <c:v>13065.322367312432</c:v>
                </c:pt>
                <c:pt idx="413" formatCode="General">
                  <c:v>5347.7944053569045</c:v>
                </c:pt>
                <c:pt idx="414" formatCode="General">
                  <c:v>9532.9864648239145</c:v>
                </c:pt>
                <c:pt idx="415" formatCode="General">
                  <c:v>16692.301603767839</c:v>
                </c:pt>
                <c:pt idx="416" formatCode="General">
                  <c:v>16283.316501568679</c:v>
                </c:pt>
                <c:pt idx="417" formatCode="General">
                  <c:v>11441.893947196299</c:v>
                </c:pt>
                <c:pt idx="418" formatCode="General">
                  <c:v>7696.9211061306778</c:v>
                </c:pt>
                <c:pt idx="419" formatCode="General">
                  <c:v>10186.493805141708</c:v>
                </c:pt>
                <c:pt idx="420" formatCode="General">
                  <c:v>14251.609495042178</c:v>
                </c:pt>
                <c:pt idx="421" formatCode="General">
                  <c:v>6957.8620031829632</c:v>
                </c:pt>
                <c:pt idx="422" formatCode="General">
                  <c:v>11256.594466187278</c:v>
                </c:pt>
                <c:pt idx="423" formatCode="General">
                  <c:v>8295.0030110211119</c:v>
                </c:pt>
                <c:pt idx="424" formatCode="General">
                  <c:v>9713.9521293462039</c:v>
                </c:pt>
                <c:pt idx="425" formatCode="General">
                  <c:v>10178.913847298827</c:v>
                </c:pt>
                <c:pt idx="426" formatCode="General">
                  <c:v>10850.436598676122</c:v>
                </c:pt>
                <c:pt idx="427" formatCode="General">
                  <c:v>10131.28997165092</c:v>
                </c:pt>
                <c:pt idx="428" formatCode="General">
                  <c:v>11509.707303596801</c:v>
                </c:pt>
                <c:pt idx="429" formatCode="General">
                  <c:v>11290.417698639118</c:v>
                </c:pt>
                <c:pt idx="430" formatCode="General">
                  <c:v>16465.668827176774</c:v>
                </c:pt>
                <c:pt idx="431" formatCode="General">
                  <c:v>10501.305579818922</c:v>
                </c:pt>
                <c:pt idx="432" formatCode="General">
                  <c:v>14041.614806410809</c:v>
                </c:pt>
                <c:pt idx="433" formatCode="General">
                  <c:v>12355.300855632599</c:v>
                </c:pt>
                <c:pt idx="434" formatCode="General">
                  <c:v>13229.67813197306</c:v>
                </c:pt>
                <c:pt idx="435" formatCode="General">
                  <c:v>12743.374329829483</c:v>
                </c:pt>
                <c:pt idx="436" formatCode="General">
                  <c:v>8382.3670807739691</c:v>
                </c:pt>
                <c:pt idx="437" formatCode="General">
                  <c:v>8639.4257923456807</c:v>
                </c:pt>
                <c:pt idx="438" formatCode="General">
                  <c:v>10484.999841167037</c:v>
                </c:pt>
                <c:pt idx="439" formatCode="General">
                  <c:v>15299.002646780396</c:v>
                </c:pt>
                <c:pt idx="440" formatCode="General">
                  <c:v>6835.9765312832169</c:v>
                </c:pt>
                <c:pt idx="441" formatCode="General">
                  <c:v>17104.507206422961</c:v>
                </c:pt>
                <c:pt idx="442" formatCode="General">
                  <c:v>13941.530134711786</c:v>
                </c:pt>
                <c:pt idx="443" formatCode="General">
                  <c:v>7380.3265932070517</c:v>
                </c:pt>
                <c:pt idx="444" formatCode="General">
                  <c:v>21668.053788149169</c:v>
                </c:pt>
                <c:pt idx="445" formatCode="General">
                  <c:v>14435.654433727859</c:v>
                </c:pt>
                <c:pt idx="446" formatCode="General">
                  <c:v>8209.2014178450554</c:v>
                </c:pt>
                <c:pt idx="447" formatCode="General">
                  <c:v>10291.609479072617</c:v>
                </c:pt>
                <c:pt idx="448" formatCode="General">
                  <c:v>10105.940807055455</c:v>
                </c:pt>
                <c:pt idx="449" formatCode="General">
                  <c:v>14283.250611171328</c:v>
                </c:pt>
                <c:pt idx="450" formatCode="General">
                  <c:v>11514.800247303556</c:v>
                </c:pt>
                <c:pt idx="451" formatCode="General">
                  <c:v>11486.970751333081</c:v>
                </c:pt>
                <c:pt idx="452" formatCode="General">
                  <c:v>21028.655939139782</c:v>
                </c:pt>
                <c:pt idx="453" formatCode="General">
                  <c:v>15472.253915437541</c:v>
                </c:pt>
                <c:pt idx="454" formatCode="General">
                  <c:v>10769.687973445667</c:v>
                </c:pt>
                <c:pt idx="455" formatCode="General">
                  <c:v>10785.679291474222</c:v>
                </c:pt>
                <c:pt idx="456" formatCode="General">
                  <c:v>12321.60886366352</c:v>
                </c:pt>
                <c:pt idx="457" formatCode="General">
                  <c:v>8969.8414212667813</c:v>
                </c:pt>
                <c:pt idx="458" formatCode="General">
                  <c:v>9658.7602124906171</c:v>
                </c:pt>
                <c:pt idx="459" formatCode="General">
                  <c:v>19565.090238025085</c:v>
                </c:pt>
                <c:pt idx="460" formatCode="General">
                  <c:v>9960.8323126107243</c:v>
                </c:pt>
                <c:pt idx="461" formatCode="General">
                  <c:v>15349.298043429273</c:v>
                </c:pt>
                <c:pt idx="462" formatCode="General">
                  <c:v>9146.6972463287184</c:v>
                </c:pt>
                <c:pt idx="463" formatCode="General">
                  <c:v>10240.137585654225</c:v>
                </c:pt>
                <c:pt idx="464" formatCode="General">
                  <c:v>8238.841316388105</c:v>
                </c:pt>
                <c:pt idx="465" formatCode="General">
                  <c:v>6965.8489508399161</c:v>
                </c:pt>
                <c:pt idx="466" formatCode="General">
                  <c:v>10475.965354042679</c:v>
                </c:pt>
                <c:pt idx="467" formatCode="General">
                  <c:v>15228.967903023435</c:v>
                </c:pt>
                <c:pt idx="468" formatCode="General">
                  <c:v>15771.332266036499</c:v>
                </c:pt>
                <c:pt idx="469" formatCode="General">
                  <c:v>11880.080993971385</c:v>
                </c:pt>
                <c:pt idx="470" formatCode="General">
                  <c:v>11671.560594388318</c:v>
                </c:pt>
                <c:pt idx="471" formatCode="General">
                  <c:v>14741.235592080664</c:v>
                </c:pt>
                <c:pt idx="472" formatCode="General">
                  <c:v>11527.61981209527</c:v>
                </c:pt>
                <c:pt idx="473" formatCode="General">
                  <c:v>13094.671979498758</c:v>
                </c:pt>
                <c:pt idx="474" formatCode="General">
                  <c:v>7833.7240297918997</c:v>
                </c:pt>
                <c:pt idx="475" formatCode="General">
                  <c:v>15947.824383302926</c:v>
                </c:pt>
                <c:pt idx="476" formatCode="General">
                  <c:v>7307.7443191656494</c:v>
                </c:pt>
                <c:pt idx="477" formatCode="General">
                  <c:v>11779.933350697411</c:v>
                </c:pt>
                <c:pt idx="478" formatCode="General">
                  <c:v>11410.794809896488</c:v>
                </c:pt>
                <c:pt idx="479" formatCode="General">
                  <c:v>11733.06209199765</c:v>
                </c:pt>
                <c:pt idx="480" formatCode="General">
                  <c:v>14108.361155887675</c:v>
                </c:pt>
                <c:pt idx="481" formatCode="General">
                  <c:v>9818.769352543206</c:v>
                </c:pt>
                <c:pt idx="482" formatCode="General">
                  <c:v>9738.3609417632306</c:v>
                </c:pt>
                <c:pt idx="483" formatCode="General">
                  <c:v>13775.358117054677</c:v>
                </c:pt>
                <c:pt idx="484" formatCode="General">
                  <c:v>10376.251649008762</c:v>
                </c:pt>
                <c:pt idx="485" formatCode="General">
                  <c:v>8305.1595395285367</c:v>
                </c:pt>
                <c:pt idx="486" formatCode="General">
                  <c:v>8169.3318261880213</c:v>
                </c:pt>
                <c:pt idx="487" formatCode="General">
                  <c:v>11924.118455254049</c:v>
                </c:pt>
                <c:pt idx="488" formatCode="General">
                  <c:v>7337.3471536292</c:v>
                </c:pt>
                <c:pt idx="489" formatCode="General">
                  <c:v>10636.345691197668</c:v>
                </c:pt>
                <c:pt idx="490" formatCode="General">
                  <c:v>6975.9639231437504</c:v>
                </c:pt>
                <c:pt idx="491" formatCode="General">
                  <c:v>7459.3009536837071</c:v>
                </c:pt>
                <c:pt idx="492" formatCode="General">
                  <c:v>12416.519389396766</c:v>
                </c:pt>
                <c:pt idx="493" formatCode="General">
                  <c:v>13518.285089610003</c:v>
                </c:pt>
                <c:pt idx="494" formatCode="General">
                  <c:v>12251.670250735096</c:v>
                </c:pt>
                <c:pt idx="495" formatCode="General">
                  <c:v>12488.570418526702</c:v>
                </c:pt>
                <c:pt idx="496" formatCode="General">
                  <c:v>10963.938510341241</c:v>
                </c:pt>
                <c:pt idx="497" formatCode="General">
                  <c:v>10259.753442341693</c:v>
                </c:pt>
                <c:pt idx="498" formatCode="General">
                  <c:v>9534.560937797376</c:v>
                </c:pt>
                <c:pt idx="499" formatCode="General">
                  <c:v>15147.645053806074</c:v>
                </c:pt>
                <c:pt idx="500" formatCode="General">
                  <c:v>12601.171916111361</c:v>
                </c:pt>
                <c:pt idx="501" formatCode="General">
                  <c:v>13208.287231086259</c:v>
                </c:pt>
                <c:pt idx="502" formatCode="General">
                  <c:v>10845.322180246345</c:v>
                </c:pt>
                <c:pt idx="503" formatCode="General">
                  <c:v>10706.85657748566</c:v>
                </c:pt>
                <c:pt idx="504" formatCode="General">
                  <c:v>11648.553148932326</c:v>
                </c:pt>
                <c:pt idx="505" formatCode="General">
                  <c:v>7188.0467144740978</c:v>
                </c:pt>
                <c:pt idx="506" formatCode="General">
                  <c:v>11721.562868828678</c:v>
                </c:pt>
                <c:pt idx="507" formatCode="General">
                  <c:v>12146.428270558557</c:v>
                </c:pt>
                <c:pt idx="508" formatCode="General">
                  <c:v>6472.9309055329704</c:v>
                </c:pt>
                <c:pt idx="509" formatCode="General">
                  <c:v>7858.2196490009737</c:v>
                </c:pt>
                <c:pt idx="510" formatCode="General">
                  <c:v>11096.687396039908</c:v>
                </c:pt>
                <c:pt idx="511" formatCode="General">
                  <c:v>12965.353935299294</c:v>
                </c:pt>
                <c:pt idx="512" formatCode="General">
                  <c:v>10571.313873998564</c:v>
                </c:pt>
                <c:pt idx="513" formatCode="General">
                  <c:v>8082.5946885833528</c:v>
                </c:pt>
                <c:pt idx="514" formatCode="General">
                  <c:v>11017.736874678556</c:v>
                </c:pt>
                <c:pt idx="515" formatCode="General">
                  <c:v>9695.9324173760251</c:v>
                </c:pt>
                <c:pt idx="516" formatCode="General">
                  <c:v>8717.8281658299766</c:v>
                </c:pt>
                <c:pt idx="517" formatCode="General">
                  <c:v>14159.925397318926</c:v>
                </c:pt>
                <c:pt idx="518" formatCode="General">
                  <c:v>9124.2780280270927</c:v>
                </c:pt>
                <c:pt idx="519" formatCode="General">
                  <c:v>12152.34409764245</c:v>
                </c:pt>
                <c:pt idx="520" formatCode="General">
                  <c:v>13287.856373359225</c:v>
                </c:pt>
                <c:pt idx="521" formatCode="General">
                  <c:v>9300.9981383577779</c:v>
                </c:pt>
                <c:pt idx="522" formatCode="General">
                  <c:v>8550.4960191322316</c:v>
                </c:pt>
                <c:pt idx="523" formatCode="General">
                  <c:v>20317.754965631837</c:v>
                </c:pt>
                <c:pt idx="524" formatCode="General">
                  <c:v>8152.1093655255245</c:v>
                </c:pt>
                <c:pt idx="525" formatCode="General">
                  <c:v>15453.083593419424</c:v>
                </c:pt>
                <c:pt idx="526" formatCode="General">
                  <c:v>6642.419585194888</c:v>
                </c:pt>
                <c:pt idx="527" formatCode="General">
                  <c:v>9258.2717609582542</c:v>
                </c:pt>
                <c:pt idx="528" formatCode="General">
                  <c:v>13167.909469079752</c:v>
                </c:pt>
                <c:pt idx="529" formatCode="General">
                  <c:v>13038.974931743267</c:v>
                </c:pt>
                <c:pt idx="530" formatCode="General">
                  <c:v>13155.340869153812</c:v>
                </c:pt>
                <c:pt idx="531" formatCode="General">
                  <c:v>10882.155484063407</c:v>
                </c:pt>
                <c:pt idx="532" formatCode="General">
                  <c:v>19420.057048114351</c:v>
                </c:pt>
                <c:pt idx="533" formatCode="General">
                  <c:v>11350.276093030914</c:v>
                </c:pt>
                <c:pt idx="534" formatCode="General">
                  <c:v>10227.806591688544</c:v>
                </c:pt>
                <c:pt idx="535" formatCode="General">
                  <c:v>18526.667805797188</c:v>
                </c:pt>
                <c:pt idx="536" formatCode="General">
                  <c:v>12015.62805175076</c:v>
                </c:pt>
                <c:pt idx="537" formatCode="General">
                  <c:v>14138.625934723688</c:v>
                </c:pt>
                <c:pt idx="538" formatCode="General">
                  <c:v>6486.2567184287163</c:v>
                </c:pt>
                <c:pt idx="539" formatCode="General">
                  <c:v>8064.3473730576043</c:v>
                </c:pt>
                <c:pt idx="540" formatCode="General">
                  <c:v>8015.5960325337201</c:v>
                </c:pt>
                <c:pt idx="541" formatCode="General">
                  <c:v>8783.5358221432271</c:v>
                </c:pt>
                <c:pt idx="542" formatCode="General">
                  <c:v>11189.60464959606</c:v>
                </c:pt>
                <c:pt idx="543" formatCode="General">
                  <c:v>11318.011099706619</c:v>
                </c:pt>
                <c:pt idx="544" formatCode="General">
                  <c:v>10484.962003449771</c:v>
                </c:pt>
                <c:pt idx="545" formatCode="General">
                  <c:v>9058.8460917880129</c:v>
                </c:pt>
                <c:pt idx="546" formatCode="General">
                  <c:v>9071.5024121290589</c:v>
                </c:pt>
                <c:pt idx="547" formatCode="General">
                  <c:v>8861.7856919313181</c:v>
                </c:pt>
                <c:pt idx="548" formatCode="General">
                  <c:v>13501.70235973196</c:v>
                </c:pt>
                <c:pt idx="549" formatCode="General">
                  <c:v>8227.7102485032447</c:v>
                </c:pt>
                <c:pt idx="550" formatCode="General">
                  <c:v>13314.117965591024</c:v>
                </c:pt>
                <c:pt idx="551" formatCode="General">
                  <c:v>6615.1105862352433</c:v>
                </c:pt>
                <c:pt idx="552" formatCode="General">
                  <c:v>9411.3443796031588</c:v>
                </c:pt>
                <c:pt idx="553" formatCode="General">
                  <c:v>13901.033923688392</c:v>
                </c:pt>
                <c:pt idx="554" formatCode="General">
                  <c:v>15468.249316004389</c:v>
                </c:pt>
                <c:pt idx="555" formatCode="General">
                  <c:v>9670.4889913723309</c:v>
                </c:pt>
                <c:pt idx="556" formatCode="General">
                  <c:v>12481.017433804001</c:v>
                </c:pt>
                <c:pt idx="557" formatCode="General">
                  <c:v>12322.206416044643</c:v>
                </c:pt>
                <c:pt idx="558" formatCode="General">
                  <c:v>13147.466029224444</c:v>
                </c:pt>
                <c:pt idx="559" formatCode="General">
                  <c:v>11099.780851986645</c:v>
                </c:pt>
                <c:pt idx="560" formatCode="General">
                  <c:v>10964.308926557769</c:v>
                </c:pt>
                <c:pt idx="561" formatCode="General">
                  <c:v>13052.530460133261</c:v>
                </c:pt>
                <c:pt idx="562" formatCode="General">
                  <c:v>13250.942440062505</c:v>
                </c:pt>
                <c:pt idx="563" formatCode="General">
                  <c:v>10443.282378870912</c:v>
                </c:pt>
                <c:pt idx="564" formatCode="General">
                  <c:v>11062.67271600716</c:v>
                </c:pt>
                <c:pt idx="565" formatCode="General">
                  <c:v>12102.492824425242</c:v>
                </c:pt>
                <c:pt idx="566" formatCode="General">
                  <c:v>8887.6652591426991</c:v>
                </c:pt>
                <c:pt idx="567" formatCode="General">
                  <c:v>9902.8599999751332</c:v>
                </c:pt>
                <c:pt idx="568" formatCode="General">
                  <c:v>13776.711692478992</c:v>
                </c:pt>
                <c:pt idx="569" formatCode="General">
                  <c:v>8273.5718188820083</c:v>
                </c:pt>
                <c:pt idx="570" formatCode="General">
                  <c:v>16309.480608217104</c:v>
                </c:pt>
                <c:pt idx="571" formatCode="General">
                  <c:v>10354.190692506259</c:v>
                </c:pt>
                <c:pt idx="572" formatCode="General">
                  <c:v>8162.9849262424068</c:v>
                </c:pt>
                <c:pt idx="573" formatCode="General">
                  <c:v>12206.377106348507</c:v>
                </c:pt>
                <c:pt idx="574" formatCode="General">
                  <c:v>9029.611181670929</c:v>
                </c:pt>
                <c:pt idx="575" formatCode="General">
                  <c:v>10223.454840493898</c:v>
                </c:pt>
                <c:pt idx="576" formatCode="General">
                  <c:v>7793.5954013012833</c:v>
                </c:pt>
                <c:pt idx="577" formatCode="General">
                  <c:v>17873.557316171045</c:v>
                </c:pt>
                <c:pt idx="578" formatCode="General">
                  <c:v>12967.463364575895</c:v>
                </c:pt>
                <c:pt idx="579" formatCode="General">
                  <c:v>12472.605482943542</c:v>
                </c:pt>
                <c:pt idx="580" formatCode="General">
                  <c:v>12279.402093292114</c:v>
                </c:pt>
                <c:pt idx="581" formatCode="General">
                  <c:v>12770.460711869568</c:v>
                </c:pt>
                <c:pt idx="582" formatCode="General">
                  <c:v>10431.991841341804</c:v>
                </c:pt>
                <c:pt idx="583" formatCode="General">
                  <c:v>12745.093293585918</c:v>
                </c:pt>
                <c:pt idx="584" formatCode="General">
                  <c:v>10047.894035073805</c:v>
                </c:pt>
                <c:pt idx="585" formatCode="General">
                  <c:v>12787.388701914011</c:v>
                </c:pt>
                <c:pt idx="586" formatCode="General">
                  <c:v>14334.189546362786</c:v>
                </c:pt>
                <c:pt idx="587" formatCode="General">
                  <c:v>14332.590684361363</c:v>
                </c:pt>
                <c:pt idx="588" formatCode="General">
                  <c:v>13501.970895136526</c:v>
                </c:pt>
                <c:pt idx="589" formatCode="General">
                  <c:v>9305.8578343043591</c:v>
                </c:pt>
                <c:pt idx="590" formatCode="General">
                  <c:v>7425.9674279902083</c:v>
                </c:pt>
                <c:pt idx="591" formatCode="General">
                  <c:v>11133.402332280291</c:v>
                </c:pt>
                <c:pt idx="592" formatCode="General">
                  <c:v>8782.2995476851593</c:v>
                </c:pt>
                <c:pt idx="593" formatCode="General">
                  <c:v>7592.6949214342822</c:v>
                </c:pt>
                <c:pt idx="594" formatCode="General">
                  <c:v>19029.566784577662</c:v>
                </c:pt>
                <c:pt idx="595" formatCode="General">
                  <c:v>9296.4070751389991</c:v>
                </c:pt>
                <c:pt idx="596" formatCode="General">
                  <c:v>8088.9489680205334</c:v>
                </c:pt>
                <c:pt idx="597" formatCode="General">
                  <c:v>9506.7857543597474</c:v>
                </c:pt>
                <c:pt idx="598" formatCode="General">
                  <c:v>7297.2320461192994</c:v>
                </c:pt>
                <c:pt idx="599" formatCode="General">
                  <c:v>14934.903060276341</c:v>
                </c:pt>
                <c:pt idx="600" formatCode="General">
                  <c:v>10362.975191171559</c:v>
                </c:pt>
                <c:pt idx="601" formatCode="General">
                  <c:v>13287.857852421932</c:v>
                </c:pt>
                <c:pt idx="602" formatCode="General">
                  <c:v>19749.738610944503</c:v>
                </c:pt>
                <c:pt idx="603" formatCode="General">
                  <c:v>4365.8141122038687</c:v>
                </c:pt>
                <c:pt idx="604" formatCode="General">
                  <c:v>9879.1263851509193</c:v>
                </c:pt>
                <c:pt idx="605" formatCode="General">
                  <c:v>20933.197355774711</c:v>
                </c:pt>
                <c:pt idx="606" formatCode="General">
                  <c:v>12962.55380356802</c:v>
                </c:pt>
                <c:pt idx="607" formatCode="General">
                  <c:v>9777.4381530842002</c:v>
                </c:pt>
                <c:pt idx="608" formatCode="General">
                  <c:v>15218.126214982729</c:v>
                </c:pt>
                <c:pt idx="609" formatCode="General">
                  <c:v>9153.094698838886</c:v>
                </c:pt>
                <c:pt idx="610" formatCode="General">
                  <c:v>11201.217774161267</c:v>
                </c:pt>
                <c:pt idx="611" formatCode="General">
                  <c:v>16644.294239819228</c:v>
                </c:pt>
                <c:pt idx="612" formatCode="General">
                  <c:v>11973.889367254909</c:v>
                </c:pt>
                <c:pt idx="613" formatCode="General">
                  <c:v>10980.125331517382</c:v>
                </c:pt>
                <c:pt idx="614" formatCode="General">
                  <c:v>13096.197683069224</c:v>
                </c:pt>
                <c:pt idx="615" formatCode="General">
                  <c:v>16514.965778870326</c:v>
                </c:pt>
                <c:pt idx="616" formatCode="General">
                  <c:v>7350.4589689793884</c:v>
                </c:pt>
                <c:pt idx="617" formatCode="General">
                  <c:v>9272.0852197777531</c:v>
                </c:pt>
                <c:pt idx="618" formatCode="General">
                  <c:v>6216.6098945314279</c:v>
                </c:pt>
                <c:pt idx="619" formatCode="General">
                  <c:v>11614.551817688071</c:v>
                </c:pt>
                <c:pt idx="620" formatCode="General">
                  <c:v>7833.0662079546055</c:v>
                </c:pt>
                <c:pt idx="621" formatCode="General">
                  <c:v>11147.648983033674</c:v>
                </c:pt>
                <c:pt idx="622" formatCode="General">
                  <c:v>11831.456143775551</c:v>
                </c:pt>
                <c:pt idx="623" formatCode="General">
                  <c:v>12531.0528887812</c:v>
                </c:pt>
                <c:pt idx="624" formatCode="General">
                  <c:v>14605.832413892635</c:v>
                </c:pt>
                <c:pt idx="625" formatCode="General">
                  <c:v>14013.675884953225</c:v>
                </c:pt>
                <c:pt idx="626" formatCode="General">
                  <c:v>11281.199589714583</c:v>
                </c:pt>
                <c:pt idx="627" formatCode="General">
                  <c:v>12638.614159294006</c:v>
                </c:pt>
                <c:pt idx="628" formatCode="General">
                  <c:v>5545.0213578417915</c:v>
                </c:pt>
                <c:pt idx="629" formatCode="General">
                  <c:v>10824.013507573443</c:v>
                </c:pt>
                <c:pt idx="630" formatCode="General">
                  <c:v>12890.248649666133</c:v>
                </c:pt>
                <c:pt idx="631" formatCode="General">
                  <c:v>10912.581269906606</c:v>
                </c:pt>
                <c:pt idx="632" formatCode="General">
                  <c:v>7406.5934439868961</c:v>
                </c:pt>
                <c:pt idx="633" formatCode="General">
                  <c:v>8414.464419955395</c:v>
                </c:pt>
                <c:pt idx="634" formatCode="General">
                  <c:v>9449.4554184485933</c:v>
                </c:pt>
                <c:pt idx="635" formatCode="General">
                  <c:v>14293.268368765766</c:v>
                </c:pt>
                <c:pt idx="636" formatCode="General">
                  <c:v>18715.744106231243</c:v>
                </c:pt>
                <c:pt idx="637" formatCode="General">
                  <c:v>12796.272246260631</c:v>
                </c:pt>
                <c:pt idx="638" formatCode="General">
                  <c:v>7599.3028889331763</c:v>
                </c:pt>
                <c:pt idx="639" formatCode="General">
                  <c:v>6156.5125826904714</c:v>
                </c:pt>
                <c:pt idx="640" formatCode="General">
                  <c:v>13398.600849524235</c:v>
                </c:pt>
                <c:pt idx="641" formatCode="General">
                  <c:v>10126.455457907221</c:v>
                </c:pt>
                <c:pt idx="642" formatCode="General">
                  <c:v>11147.670589113253</c:v>
                </c:pt>
                <c:pt idx="643" formatCode="General">
                  <c:v>11595.416335083617</c:v>
                </c:pt>
                <c:pt idx="644" formatCode="General">
                  <c:v>15820.04084127569</c:v>
                </c:pt>
                <c:pt idx="645" formatCode="General">
                  <c:v>11801.780181020973</c:v>
                </c:pt>
                <c:pt idx="646" formatCode="General">
                  <c:v>7991.8764988224866</c:v>
                </c:pt>
                <c:pt idx="647" formatCode="General">
                  <c:v>12208.365164704403</c:v>
                </c:pt>
                <c:pt idx="648" formatCode="General">
                  <c:v>8307.4612045832037</c:v>
                </c:pt>
                <c:pt idx="649" formatCode="General">
                  <c:v>15776.812324720484</c:v>
                </c:pt>
                <c:pt idx="650" formatCode="General">
                  <c:v>15234.742806859516</c:v>
                </c:pt>
                <c:pt idx="651" formatCode="General">
                  <c:v>14910.904282215726</c:v>
                </c:pt>
                <c:pt idx="652" formatCode="General">
                  <c:v>5708.2409463321746</c:v>
                </c:pt>
                <c:pt idx="653" formatCode="General">
                  <c:v>14372.660609596665</c:v>
                </c:pt>
                <c:pt idx="654" formatCode="General">
                  <c:v>11606.803612292451</c:v>
                </c:pt>
                <c:pt idx="655" formatCode="General">
                  <c:v>6659.3703580783767</c:v>
                </c:pt>
                <c:pt idx="656" formatCode="General">
                  <c:v>9339.0586434182987</c:v>
                </c:pt>
                <c:pt idx="657" formatCode="General">
                  <c:v>13461.189395875535</c:v>
                </c:pt>
                <c:pt idx="658" formatCode="General">
                  <c:v>5749.0065292215095</c:v>
                </c:pt>
                <c:pt idx="659" formatCode="General">
                  <c:v>9365.347067493376</c:v>
                </c:pt>
                <c:pt idx="660" formatCode="General">
                  <c:v>22321.638329248141</c:v>
                </c:pt>
                <c:pt idx="661" formatCode="General">
                  <c:v>10906.569657779146</c:v>
                </c:pt>
                <c:pt idx="662" formatCode="General">
                  <c:v>7556.3249811340756</c:v>
                </c:pt>
                <c:pt idx="663" formatCode="General">
                  <c:v>9860.3125854289301</c:v>
                </c:pt>
                <c:pt idx="664" formatCode="General">
                  <c:v>17288.691740568946</c:v>
                </c:pt>
                <c:pt idx="665" formatCode="General">
                  <c:v>10940.112371174941</c:v>
                </c:pt>
                <c:pt idx="666" formatCode="General">
                  <c:v>12361.840605873022</c:v>
                </c:pt>
                <c:pt idx="667" formatCode="General">
                  <c:v>11286.99464914606</c:v>
                </c:pt>
                <c:pt idx="668" formatCode="General">
                  <c:v>13031.161615037337</c:v>
                </c:pt>
                <c:pt idx="669" formatCode="General">
                  <c:v>10609.511710521676</c:v>
                </c:pt>
                <c:pt idx="670" formatCode="General">
                  <c:v>8484.1535965910789</c:v>
                </c:pt>
                <c:pt idx="671" formatCode="General">
                  <c:v>9737.7459761269056</c:v>
                </c:pt>
                <c:pt idx="672" formatCode="General">
                  <c:v>12448.215751990881</c:v>
                </c:pt>
                <c:pt idx="673" formatCode="General">
                  <c:v>12053.178613852098</c:v>
                </c:pt>
                <c:pt idx="674" formatCode="General">
                  <c:v>11791.235035205611</c:v>
                </c:pt>
                <c:pt idx="675" formatCode="General">
                  <c:v>8720.3038592214216</c:v>
                </c:pt>
                <c:pt idx="676" formatCode="General">
                  <c:v>8610.878728225387</c:v>
                </c:pt>
                <c:pt idx="677" formatCode="General">
                  <c:v>11974.102633571605</c:v>
                </c:pt>
                <c:pt idx="678" formatCode="General">
                  <c:v>11674.961010598023</c:v>
                </c:pt>
                <c:pt idx="679" formatCode="General">
                  <c:v>9682.1986720122131</c:v>
                </c:pt>
                <c:pt idx="680" formatCode="General">
                  <c:v>8348.8688325989351</c:v>
                </c:pt>
                <c:pt idx="681" formatCode="General">
                  <c:v>17703.299875147601</c:v>
                </c:pt>
                <c:pt idx="682" formatCode="General">
                  <c:v>8891.2603130732077</c:v>
                </c:pt>
                <c:pt idx="683" formatCode="General">
                  <c:v>7998.4062886471802</c:v>
                </c:pt>
                <c:pt idx="684" formatCode="General">
                  <c:v>10013.478317637999</c:v>
                </c:pt>
                <c:pt idx="685" formatCode="General">
                  <c:v>16881.530979664058</c:v>
                </c:pt>
                <c:pt idx="686" formatCode="General">
                  <c:v>8134.7386509255784</c:v>
                </c:pt>
                <c:pt idx="687" formatCode="General">
                  <c:v>15997.552091305113</c:v>
                </c:pt>
                <c:pt idx="688" formatCode="General">
                  <c:v>10387.862519738963</c:v>
                </c:pt>
                <c:pt idx="689" formatCode="General">
                  <c:v>10945.152206570936</c:v>
                </c:pt>
                <c:pt idx="690" formatCode="General">
                  <c:v>9901.800509332068</c:v>
                </c:pt>
                <c:pt idx="691" formatCode="General">
                  <c:v>8895.2266460224309</c:v>
                </c:pt>
                <c:pt idx="692" formatCode="General">
                  <c:v>10524.928655836824</c:v>
                </c:pt>
                <c:pt idx="693" formatCode="General">
                  <c:v>8339.3415476462214</c:v>
                </c:pt>
                <c:pt idx="694" formatCode="General">
                  <c:v>17960.681868897085</c:v>
                </c:pt>
                <c:pt idx="695" formatCode="General">
                  <c:v>11063.346432180129</c:v>
                </c:pt>
                <c:pt idx="696" formatCode="General">
                  <c:v>17015.140319789745</c:v>
                </c:pt>
                <c:pt idx="697" formatCode="General">
                  <c:v>7808.7373215188181</c:v>
                </c:pt>
                <c:pt idx="698" formatCode="General">
                  <c:v>13461.655103513625</c:v>
                </c:pt>
                <c:pt idx="699" formatCode="General">
                  <c:v>12511.606796358301</c:v>
                </c:pt>
                <c:pt idx="700" formatCode="General">
                  <c:v>7575.8598215793791</c:v>
                </c:pt>
                <c:pt idx="701" formatCode="General">
                  <c:v>13203.142333559137</c:v>
                </c:pt>
                <c:pt idx="702" formatCode="General">
                  <c:v>10240.117750233776</c:v>
                </c:pt>
                <c:pt idx="703" formatCode="General">
                  <c:v>11694.466591901528</c:v>
                </c:pt>
                <c:pt idx="704" formatCode="General">
                  <c:v>10246.52650699114</c:v>
                </c:pt>
                <c:pt idx="705" formatCode="General">
                  <c:v>12742.736305531305</c:v>
                </c:pt>
                <c:pt idx="706" formatCode="General">
                  <c:v>9354.1376677785429</c:v>
                </c:pt>
                <c:pt idx="707" formatCode="General">
                  <c:v>10444.602956012863</c:v>
                </c:pt>
                <c:pt idx="708" formatCode="General">
                  <c:v>10893.360161936545</c:v>
                </c:pt>
                <c:pt idx="709" formatCode="General">
                  <c:v>9761.6585849465264</c:v>
                </c:pt>
                <c:pt idx="710" formatCode="General">
                  <c:v>12945.865520178208</c:v>
                </c:pt>
                <c:pt idx="711" formatCode="General">
                  <c:v>11146.700317609249</c:v>
                </c:pt>
                <c:pt idx="712" formatCode="General">
                  <c:v>7014.4200211649822</c:v>
                </c:pt>
                <c:pt idx="713" formatCode="General">
                  <c:v>11143.81949479899</c:v>
                </c:pt>
                <c:pt idx="714" formatCode="General">
                  <c:v>10703.791855394027</c:v>
                </c:pt>
                <c:pt idx="715" formatCode="General">
                  <c:v>13725.681877470381</c:v>
                </c:pt>
                <c:pt idx="716" formatCode="General">
                  <c:v>5551.7908672915964</c:v>
                </c:pt>
                <c:pt idx="717" formatCode="General">
                  <c:v>12632.056412204533</c:v>
                </c:pt>
                <c:pt idx="718" formatCode="General">
                  <c:v>7828.5037266737927</c:v>
                </c:pt>
                <c:pt idx="719" formatCode="General">
                  <c:v>14313.351542775159</c:v>
                </c:pt>
                <c:pt idx="720" formatCode="General">
                  <c:v>9068.5858746895065</c:v>
                </c:pt>
                <c:pt idx="721" formatCode="General">
                  <c:v>10879.112015220453</c:v>
                </c:pt>
                <c:pt idx="722" formatCode="General">
                  <c:v>10886.572914318782</c:v>
                </c:pt>
                <c:pt idx="723" formatCode="General">
                  <c:v>20397.066787877109</c:v>
                </c:pt>
                <c:pt idx="724" formatCode="General">
                  <c:v>8327.9631735503935</c:v>
                </c:pt>
                <c:pt idx="725" formatCode="General">
                  <c:v>6298.8940661394518</c:v>
                </c:pt>
                <c:pt idx="726" formatCode="General">
                  <c:v>9681.4663009124524</c:v>
                </c:pt>
                <c:pt idx="727" formatCode="General">
                  <c:v>8538.0435771761404</c:v>
                </c:pt>
                <c:pt idx="728" formatCode="General">
                  <c:v>9448.471478537349</c:v>
                </c:pt>
                <c:pt idx="729" formatCode="General">
                  <c:v>8650.1125177247632</c:v>
                </c:pt>
                <c:pt idx="730" formatCode="General">
                  <c:v>12624.707582502366</c:v>
                </c:pt>
                <c:pt idx="731" formatCode="General">
                  <c:v>13253.69271534759</c:v>
                </c:pt>
                <c:pt idx="732" formatCode="General">
                  <c:v>9785.092804687687</c:v>
                </c:pt>
                <c:pt idx="733" formatCode="General">
                  <c:v>11090.744129842305</c:v>
                </c:pt>
                <c:pt idx="734" formatCode="General">
                  <c:v>13437.578527295644</c:v>
                </c:pt>
                <c:pt idx="735" formatCode="General">
                  <c:v>6607.1040481877189</c:v>
                </c:pt>
                <c:pt idx="736" formatCode="General">
                  <c:v>10478.98547798923</c:v>
                </c:pt>
                <c:pt idx="737" formatCode="General">
                  <c:v>11630.464774382877</c:v>
                </c:pt>
                <c:pt idx="738" formatCode="General">
                  <c:v>12088.33569148405</c:v>
                </c:pt>
                <c:pt idx="739" formatCode="General">
                  <c:v>10498.096506315953</c:v>
                </c:pt>
                <c:pt idx="740" formatCode="General">
                  <c:v>8945.1327288227712</c:v>
                </c:pt>
                <c:pt idx="741" formatCode="General">
                  <c:v>10923.60489874825</c:v>
                </c:pt>
                <c:pt idx="742" formatCode="General">
                  <c:v>9026.1672940657299</c:v>
                </c:pt>
                <c:pt idx="743" formatCode="General">
                  <c:v>12014.916779365189</c:v>
                </c:pt>
                <c:pt idx="744" formatCode="General">
                  <c:v>11071.03611894106</c:v>
                </c:pt>
                <c:pt idx="745" formatCode="General">
                  <c:v>11961.842845698508</c:v>
                </c:pt>
                <c:pt idx="746" formatCode="General">
                  <c:v>6352.6201146147705</c:v>
                </c:pt>
                <c:pt idx="747" formatCode="General">
                  <c:v>10518.897769281843</c:v>
                </c:pt>
                <c:pt idx="748" formatCode="General">
                  <c:v>10254.202865876068</c:v>
                </c:pt>
                <c:pt idx="749" formatCode="General">
                  <c:v>10443.082028929633</c:v>
                </c:pt>
                <c:pt idx="750" formatCode="General">
                  <c:v>14329.93207373306</c:v>
                </c:pt>
                <c:pt idx="751" formatCode="General">
                  <c:v>10567.850727445573</c:v>
                </c:pt>
                <c:pt idx="752" formatCode="General">
                  <c:v>8428.3200102043775</c:v>
                </c:pt>
                <c:pt idx="753" formatCode="General">
                  <c:v>11296.852314034391</c:v>
                </c:pt>
                <c:pt idx="754" formatCode="General">
                  <c:v>6954.9626108163829</c:v>
                </c:pt>
                <c:pt idx="755" formatCode="General">
                  <c:v>6488.2427601461222</c:v>
                </c:pt>
                <c:pt idx="756" formatCode="General">
                  <c:v>9393.2555569427095</c:v>
                </c:pt>
                <c:pt idx="757" formatCode="General">
                  <c:v>12581.623250492332</c:v>
                </c:pt>
                <c:pt idx="758" formatCode="General">
                  <c:v>15624.312524859066</c:v>
                </c:pt>
                <c:pt idx="759" formatCode="General">
                  <c:v>11454.324230210923</c:v>
                </c:pt>
                <c:pt idx="760" formatCode="General">
                  <c:v>9369.3923780018686</c:v>
                </c:pt>
                <c:pt idx="761" formatCode="General">
                  <c:v>12777.720205484593</c:v>
                </c:pt>
                <c:pt idx="762" formatCode="General">
                  <c:v>10850.127908623823</c:v>
                </c:pt>
                <c:pt idx="763" formatCode="General">
                  <c:v>11520.871571382138</c:v>
                </c:pt>
                <c:pt idx="764" formatCode="General">
                  <c:v>10689.652565111881</c:v>
                </c:pt>
                <c:pt idx="765" formatCode="General">
                  <c:v>9039.7112784091842</c:v>
                </c:pt>
                <c:pt idx="766" formatCode="General">
                  <c:v>10846.224200423183</c:v>
                </c:pt>
                <c:pt idx="767" formatCode="General">
                  <c:v>8193.0494621426151</c:v>
                </c:pt>
                <c:pt idx="768" formatCode="General">
                  <c:v>8375.5458123584904</c:v>
                </c:pt>
                <c:pt idx="769" formatCode="General">
                  <c:v>9841.9474575062941</c:v>
                </c:pt>
                <c:pt idx="770" formatCode="General">
                  <c:v>9289.6299946723429</c:v>
                </c:pt>
                <c:pt idx="771" formatCode="General">
                  <c:v>10504.725694867149</c:v>
                </c:pt>
                <c:pt idx="772" formatCode="General">
                  <c:v>4120.3687426166016</c:v>
                </c:pt>
                <c:pt idx="773" formatCode="General">
                  <c:v>12035.390604411532</c:v>
                </c:pt>
                <c:pt idx="774" formatCode="General">
                  <c:v>8396.6057236851448</c:v>
                </c:pt>
                <c:pt idx="775" formatCode="General">
                  <c:v>12674.552865348767</c:v>
                </c:pt>
                <c:pt idx="776" formatCode="General">
                  <c:v>14307.426030582823</c:v>
                </c:pt>
                <c:pt idx="777" formatCode="General">
                  <c:v>11521.619294186081</c:v>
                </c:pt>
                <c:pt idx="778" formatCode="General">
                  <c:v>11082.558949895472</c:v>
                </c:pt>
                <c:pt idx="779" formatCode="General">
                  <c:v>11955.289557861832</c:v>
                </c:pt>
                <c:pt idx="780" formatCode="General">
                  <c:v>8533.5343093978554</c:v>
                </c:pt>
                <c:pt idx="781" formatCode="General">
                  <c:v>13116.327998253098</c:v>
                </c:pt>
                <c:pt idx="782" formatCode="General">
                  <c:v>9193.0712946613567</c:v>
                </c:pt>
                <c:pt idx="783" formatCode="General">
                  <c:v>10767.503980993626</c:v>
                </c:pt>
                <c:pt idx="784" formatCode="General">
                  <c:v>9362.4302716937309</c:v>
                </c:pt>
                <c:pt idx="785" formatCode="General">
                  <c:v>11846.965245013535</c:v>
                </c:pt>
                <c:pt idx="786" formatCode="General">
                  <c:v>9202.6819170067301</c:v>
                </c:pt>
                <c:pt idx="787" formatCode="General">
                  <c:v>8873.5079262322361</c:v>
                </c:pt>
                <c:pt idx="788" formatCode="General">
                  <c:v>11321.645461706397</c:v>
                </c:pt>
                <c:pt idx="789" formatCode="General">
                  <c:v>13585.666219369254</c:v>
                </c:pt>
                <c:pt idx="790" formatCode="General">
                  <c:v>7808.4039623191129</c:v>
                </c:pt>
                <c:pt idx="791" formatCode="General">
                  <c:v>13754.202287689441</c:v>
                </c:pt>
                <c:pt idx="792" formatCode="General">
                  <c:v>14276.496210012001</c:v>
                </c:pt>
                <c:pt idx="793" formatCode="General">
                  <c:v>8801.3426413037869</c:v>
                </c:pt>
                <c:pt idx="794" formatCode="General">
                  <c:v>12931.900363383487</c:v>
                </c:pt>
                <c:pt idx="795" formatCode="General">
                  <c:v>4959.9646689750225</c:v>
                </c:pt>
                <c:pt idx="796" formatCode="General">
                  <c:v>13752.305416576581</c:v>
                </c:pt>
                <c:pt idx="797" formatCode="General">
                  <c:v>12321.375879212817</c:v>
                </c:pt>
                <c:pt idx="798" formatCode="General">
                  <c:v>3379.9431905073834</c:v>
                </c:pt>
                <c:pt idx="799" formatCode="General">
                  <c:v>10717.357024985011</c:v>
                </c:pt>
                <c:pt idx="800" formatCode="General">
                  <c:v>10659.275882243715</c:v>
                </c:pt>
                <c:pt idx="801" formatCode="General">
                  <c:v>11137.802395903673</c:v>
                </c:pt>
                <c:pt idx="802" formatCode="General">
                  <c:v>13648.763273378579</c:v>
                </c:pt>
                <c:pt idx="803" formatCode="General">
                  <c:v>7102.0320939675858</c:v>
                </c:pt>
                <c:pt idx="804" formatCode="General">
                  <c:v>10871.726555270658</c:v>
                </c:pt>
                <c:pt idx="805" formatCode="General">
                  <c:v>9548.9215783051477</c:v>
                </c:pt>
                <c:pt idx="806" formatCode="General">
                  <c:v>13096.34393886408</c:v>
                </c:pt>
                <c:pt idx="807" formatCode="General">
                  <c:v>16400.431913072956</c:v>
                </c:pt>
                <c:pt idx="808" formatCode="General">
                  <c:v>9439.5248922907431</c:v>
                </c:pt>
                <c:pt idx="809" formatCode="General">
                  <c:v>9172.0514827835905</c:v>
                </c:pt>
                <c:pt idx="810" formatCode="General">
                  <c:v>9382.9539202370615</c:v>
                </c:pt>
                <c:pt idx="811" formatCode="General">
                  <c:v>12526.459877452146</c:v>
                </c:pt>
                <c:pt idx="812" formatCode="General">
                  <c:v>9570.8605653257109</c:v>
                </c:pt>
                <c:pt idx="813" formatCode="General">
                  <c:v>4593.7701249858292</c:v>
                </c:pt>
                <c:pt idx="814" formatCode="General">
                  <c:v>16052.771757738788</c:v>
                </c:pt>
                <c:pt idx="815" formatCode="General">
                  <c:v>11610.45437300244</c:v>
                </c:pt>
                <c:pt idx="816" formatCode="General">
                  <c:v>9322.4406258162344</c:v>
                </c:pt>
                <c:pt idx="817" formatCode="General">
                  <c:v>18708.654544540819</c:v>
                </c:pt>
                <c:pt idx="818" formatCode="General">
                  <c:v>9765.9418659950134</c:v>
                </c:pt>
                <c:pt idx="819" formatCode="General">
                  <c:v>6727.3603692231482</c:v>
                </c:pt>
                <c:pt idx="820" formatCode="General">
                  <c:v>15711.32422955055</c:v>
                </c:pt>
                <c:pt idx="821" formatCode="General">
                  <c:v>10796.087043879339</c:v>
                </c:pt>
                <c:pt idx="822" formatCode="General">
                  <c:v>9360.6503307078074</c:v>
                </c:pt>
                <c:pt idx="823" formatCode="General">
                  <c:v>5509.9459162315634</c:v>
                </c:pt>
                <c:pt idx="824" formatCode="General">
                  <c:v>20191.518344316439</c:v>
                </c:pt>
                <c:pt idx="825" formatCode="General">
                  <c:v>8874.0218779261213</c:v>
                </c:pt>
                <c:pt idx="826" formatCode="General">
                  <c:v>7743.0330399962186</c:v>
                </c:pt>
                <c:pt idx="827" formatCode="General">
                  <c:v>5957.6105169541952</c:v>
                </c:pt>
                <c:pt idx="828" formatCode="General">
                  <c:v>13141.10097164433</c:v>
                </c:pt>
                <c:pt idx="829" formatCode="General">
                  <c:v>8576.0396448401607</c:v>
                </c:pt>
                <c:pt idx="830" formatCode="General">
                  <c:v>12683.167251043851</c:v>
                </c:pt>
                <c:pt idx="831" formatCode="General">
                  <c:v>10672.033818365117</c:v>
                </c:pt>
                <c:pt idx="832" formatCode="General">
                  <c:v>15509.190201728155</c:v>
                </c:pt>
                <c:pt idx="833" formatCode="General">
                  <c:v>9320.905015696595</c:v>
                </c:pt>
                <c:pt idx="834" formatCode="General">
                  <c:v>9547.0916987182864</c:v>
                </c:pt>
                <c:pt idx="835" formatCode="General">
                  <c:v>9152.8237414471296</c:v>
                </c:pt>
                <c:pt idx="836" formatCode="General">
                  <c:v>15863.446418676314</c:v>
                </c:pt>
                <c:pt idx="837" formatCode="General">
                  <c:v>6765.9656775340118</c:v>
                </c:pt>
                <c:pt idx="838" formatCode="General">
                  <c:v>9573.8513115231835</c:v>
                </c:pt>
                <c:pt idx="839" formatCode="General">
                  <c:v>10291.574677286073</c:v>
                </c:pt>
                <c:pt idx="840" formatCode="General">
                  <c:v>12030.176630688802</c:v>
                </c:pt>
                <c:pt idx="841" formatCode="General">
                  <c:v>14953.855975847739</c:v>
                </c:pt>
                <c:pt idx="842" formatCode="General">
                  <c:v>11953.756239775932</c:v>
                </c:pt>
                <c:pt idx="843" formatCode="General">
                  <c:v>7051.2305670255282</c:v>
                </c:pt>
                <c:pt idx="844" formatCode="General">
                  <c:v>10262.649739905348</c:v>
                </c:pt>
                <c:pt idx="845" formatCode="General">
                  <c:v>10657.530024090216</c:v>
                </c:pt>
                <c:pt idx="846" formatCode="General">
                  <c:v>7551.9458011472598</c:v>
                </c:pt>
                <c:pt idx="847" formatCode="General">
                  <c:v>6702.8733665420914</c:v>
                </c:pt>
                <c:pt idx="848" formatCode="General">
                  <c:v>10584.490661247539</c:v>
                </c:pt>
                <c:pt idx="849" formatCode="General">
                  <c:v>8996.7486521544797</c:v>
                </c:pt>
                <c:pt idx="850" formatCode="General">
                  <c:v>5663.8224988138754</c:v>
                </c:pt>
                <c:pt idx="851" formatCode="General">
                  <c:v>9944.8403144078839</c:v>
                </c:pt>
                <c:pt idx="852" formatCode="General">
                  <c:v>9809.5425838975989</c:v>
                </c:pt>
                <c:pt idx="853" formatCode="General">
                  <c:v>5271.3245052288476</c:v>
                </c:pt>
                <c:pt idx="854" formatCode="General">
                  <c:v>19592.285714295082</c:v>
                </c:pt>
                <c:pt idx="855" formatCode="General">
                  <c:v>6920.1836339806687</c:v>
                </c:pt>
                <c:pt idx="856" formatCode="General">
                  <c:v>13768.290148291084</c:v>
                </c:pt>
                <c:pt idx="857" formatCode="General">
                  <c:v>10462.980560605192</c:v>
                </c:pt>
                <c:pt idx="858" formatCode="General">
                  <c:v>11416.522753351508</c:v>
                </c:pt>
                <c:pt idx="859" formatCode="General">
                  <c:v>12402.819395301542</c:v>
                </c:pt>
                <c:pt idx="860" formatCode="General">
                  <c:v>9673.9658132981331</c:v>
                </c:pt>
                <c:pt idx="861" formatCode="General">
                  <c:v>8643.5631695243083</c:v>
                </c:pt>
                <c:pt idx="862" formatCode="General">
                  <c:v>15585.629238962138</c:v>
                </c:pt>
                <c:pt idx="863" formatCode="General">
                  <c:v>11970.468683458826</c:v>
                </c:pt>
                <c:pt idx="864" formatCode="General">
                  <c:v>7938.4547104302164</c:v>
                </c:pt>
                <c:pt idx="865" formatCode="General">
                  <c:v>16456.159301941771</c:v>
                </c:pt>
                <c:pt idx="866" formatCode="General">
                  <c:v>10061.163754981575</c:v>
                </c:pt>
                <c:pt idx="867" formatCode="General">
                  <c:v>6530.0163718178937</c:v>
                </c:pt>
                <c:pt idx="868" formatCode="General">
                  <c:v>10388.414092280891</c:v>
                </c:pt>
                <c:pt idx="869" formatCode="General">
                  <c:v>14514.317860397068</c:v>
                </c:pt>
                <c:pt idx="870" formatCode="General">
                  <c:v>7142.1823017397091</c:v>
                </c:pt>
                <c:pt idx="871" formatCode="General">
                  <c:v>10707.587162131367</c:v>
                </c:pt>
                <c:pt idx="872" formatCode="General">
                  <c:v>9636.6744153086329</c:v>
                </c:pt>
                <c:pt idx="873" formatCode="General">
                  <c:v>14111.816300178925</c:v>
                </c:pt>
                <c:pt idx="874" formatCode="General">
                  <c:v>13840.884546374375</c:v>
                </c:pt>
                <c:pt idx="875" formatCode="General">
                  <c:v>8639.4550002381493</c:v>
                </c:pt>
                <c:pt idx="876" formatCode="General">
                  <c:v>12229.335972266712</c:v>
                </c:pt>
                <c:pt idx="877" formatCode="General">
                  <c:v>8785.1002542580009</c:v>
                </c:pt>
                <c:pt idx="878" formatCode="General">
                  <c:v>12088.010614577144</c:v>
                </c:pt>
                <c:pt idx="879" formatCode="General">
                  <c:v>6676.1301289705298</c:v>
                </c:pt>
                <c:pt idx="880" formatCode="General">
                  <c:v>11738.23556505094</c:v>
                </c:pt>
                <c:pt idx="881" formatCode="General">
                  <c:v>8904.4167489376487</c:v>
                </c:pt>
                <c:pt idx="882" formatCode="General">
                  <c:v>10850.737970345526</c:v>
                </c:pt>
                <c:pt idx="883" formatCode="General">
                  <c:v>5635.4115433453044</c:v>
                </c:pt>
                <c:pt idx="884" formatCode="General">
                  <c:v>12824.65980573782</c:v>
                </c:pt>
                <c:pt idx="885" formatCode="General">
                  <c:v>4047.3599510854547</c:v>
                </c:pt>
                <c:pt idx="886" formatCode="General">
                  <c:v>12239.663774729222</c:v>
                </c:pt>
                <c:pt idx="887" formatCode="General">
                  <c:v>10377.565537522696</c:v>
                </c:pt>
                <c:pt idx="888" formatCode="General">
                  <c:v>10770.456373777666</c:v>
                </c:pt>
                <c:pt idx="889" formatCode="General">
                  <c:v>7098.0822262021156</c:v>
                </c:pt>
                <c:pt idx="890" formatCode="General">
                  <c:v>9458.3846658495822</c:v>
                </c:pt>
                <c:pt idx="891" formatCode="General">
                  <c:v>9369.1064039430403</c:v>
                </c:pt>
                <c:pt idx="892" formatCode="General">
                  <c:v>14066.542406604642</c:v>
                </c:pt>
                <c:pt idx="893" formatCode="General">
                  <c:v>10222.755210817826</c:v>
                </c:pt>
                <c:pt idx="894" formatCode="General">
                  <c:v>13416.401691884101</c:v>
                </c:pt>
                <c:pt idx="895" formatCode="General">
                  <c:v>9218.566710784944</c:v>
                </c:pt>
                <c:pt idx="896" formatCode="General">
                  <c:v>9783.4612028840529</c:v>
                </c:pt>
                <c:pt idx="897" formatCode="General">
                  <c:v>18786.492991551488</c:v>
                </c:pt>
                <c:pt idx="898" formatCode="General">
                  <c:v>10657.484810235155</c:v>
                </c:pt>
                <c:pt idx="899" formatCode="General">
                  <c:v>6685.9466529122783</c:v>
                </c:pt>
                <c:pt idx="900" formatCode="General">
                  <c:v>9672.1943732532964</c:v>
                </c:pt>
                <c:pt idx="901" formatCode="General">
                  <c:v>15272.511334352623</c:v>
                </c:pt>
                <c:pt idx="902" formatCode="General">
                  <c:v>8485.7893302531575</c:v>
                </c:pt>
                <c:pt idx="903" formatCode="General">
                  <c:v>8192.1872687286213</c:v>
                </c:pt>
                <c:pt idx="904" formatCode="General">
                  <c:v>11462.658346160058</c:v>
                </c:pt>
                <c:pt idx="905" formatCode="General">
                  <c:v>14709.927649124829</c:v>
                </c:pt>
                <c:pt idx="906" formatCode="General">
                  <c:v>8937.5170804049139</c:v>
                </c:pt>
                <c:pt idx="907" formatCode="General">
                  <c:v>13569.973855081716</c:v>
                </c:pt>
                <c:pt idx="908" formatCode="General">
                  <c:v>7731.3137361963873</c:v>
                </c:pt>
                <c:pt idx="909" formatCode="General">
                  <c:v>12171.388439159491</c:v>
                </c:pt>
                <c:pt idx="910" formatCode="General">
                  <c:v>10082.47778868069</c:v>
                </c:pt>
                <c:pt idx="911" formatCode="General">
                  <c:v>10461.200655490835</c:v>
                </c:pt>
                <c:pt idx="912" formatCode="General">
                  <c:v>8148.5218127486205</c:v>
                </c:pt>
                <c:pt idx="913" formatCode="General">
                  <c:v>16905.205360420678</c:v>
                </c:pt>
                <c:pt idx="914" formatCode="General">
                  <c:v>9603.654540194726</c:v>
                </c:pt>
                <c:pt idx="915" formatCode="General">
                  <c:v>9173.4421942733243</c:v>
                </c:pt>
                <c:pt idx="916" formatCode="General">
                  <c:v>14451.866284139696</c:v>
                </c:pt>
                <c:pt idx="917" formatCode="General">
                  <c:v>8802.6438288419649</c:v>
                </c:pt>
                <c:pt idx="918" formatCode="General">
                  <c:v>14875.340669020594</c:v>
                </c:pt>
                <c:pt idx="919" formatCode="General">
                  <c:v>14620.390919765001</c:v>
                </c:pt>
                <c:pt idx="920" formatCode="General">
                  <c:v>6806.6740139028861</c:v>
                </c:pt>
                <c:pt idx="921" formatCode="General">
                  <c:v>10059.510607896464</c:v>
                </c:pt>
                <c:pt idx="922" formatCode="General">
                  <c:v>20907.135391428674</c:v>
                </c:pt>
                <c:pt idx="923" formatCode="General">
                  <c:v>2941.7282989883006</c:v>
                </c:pt>
                <c:pt idx="924" formatCode="General">
                  <c:v>6417.4071420840828</c:v>
                </c:pt>
                <c:pt idx="925" formatCode="General">
                  <c:v>9632.6042592024314</c:v>
                </c:pt>
                <c:pt idx="926" formatCode="General">
                  <c:v>8490.8979797742286</c:v>
                </c:pt>
                <c:pt idx="927" formatCode="General">
                  <c:v>2242.5848702342191</c:v>
                </c:pt>
                <c:pt idx="928" formatCode="General">
                  <c:v>15598.951327719684</c:v>
                </c:pt>
                <c:pt idx="929" formatCode="General">
                  <c:v>12929.26828477058</c:v>
                </c:pt>
                <c:pt idx="930" formatCode="General">
                  <c:v>12758.185220979616</c:v>
                </c:pt>
                <c:pt idx="931" formatCode="General">
                  <c:v>21481.005105026063</c:v>
                </c:pt>
                <c:pt idx="932" formatCode="General">
                  <c:v>9456.4557094483353</c:v>
                </c:pt>
                <c:pt idx="933" formatCode="General">
                  <c:v>18091.224480726407</c:v>
                </c:pt>
                <c:pt idx="934" formatCode="General">
                  <c:v>15017.401170566325</c:v>
                </c:pt>
                <c:pt idx="935" formatCode="General">
                  <c:v>16421.745682506084</c:v>
                </c:pt>
                <c:pt idx="936" formatCode="General">
                  <c:v>11890.351666519389</c:v>
                </c:pt>
                <c:pt idx="937" formatCode="General">
                  <c:v>16033.016347412333</c:v>
                </c:pt>
                <c:pt idx="938" formatCode="General">
                  <c:v>9428.1658132411867</c:v>
                </c:pt>
                <c:pt idx="939" formatCode="General">
                  <c:v>8914.1243666609917</c:v>
                </c:pt>
                <c:pt idx="940" formatCode="General">
                  <c:v>9300.8495222559832</c:v>
                </c:pt>
                <c:pt idx="941" formatCode="General">
                  <c:v>11667.942300759816</c:v>
                </c:pt>
                <c:pt idx="942" formatCode="General">
                  <c:v>9841.0875811187252</c:v>
                </c:pt>
                <c:pt idx="943" formatCode="General">
                  <c:v>9268.4374711600158</c:v>
                </c:pt>
                <c:pt idx="944" formatCode="General">
                  <c:v>10282.81866609795</c:v>
                </c:pt>
                <c:pt idx="945" formatCode="General">
                  <c:v>9419.488826196517</c:v>
                </c:pt>
                <c:pt idx="946" formatCode="General">
                  <c:v>9885.62330143283</c:v>
                </c:pt>
                <c:pt idx="947" formatCode="General">
                  <c:v>16078.74931297172</c:v>
                </c:pt>
                <c:pt idx="948" formatCode="General">
                  <c:v>8760.8434127827259</c:v>
                </c:pt>
                <c:pt idx="949" formatCode="General">
                  <c:v>10211.032145089312</c:v>
                </c:pt>
                <c:pt idx="950" formatCode="General">
                  <c:v>8383.2315181411304</c:v>
                </c:pt>
                <c:pt idx="951" formatCode="General">
                  <c:v>9244.045633485659</c:v>
                </c:pt>
                <c:pt idx="952" formatCode="General">
                  <c:v>9453.7052090617399</c:v>
                </c:pt>
                <c:pt idx="953" formatCode="General">
                  <c:v>11260.081274881482</c:v>
                </c:pt>
                <c:pt idx="954" formatCode="General">
                  <c:v>9075.1114928996594</c:v>
                </c:pt>
                <c:pt idx="955" formatCode="General">
                  <c:v>7753.9844088592035</c:v>
                </c:pt>
                <c:pt idx="956" formatCode="General">
                  <c:v>11308.038278474552</c:v>
                </c:pt>
                <c:pt idx="957" formatCode="General">
                  <c:v>4557.8633952466243</c:v>
                </c:pt>
                <c:pt idx="958" formatCode="General">
                  <c:v>24001.740589319837</c:v>
                </c:pt>
                <c:pt idx="959" formatCode="General">
                  <c:v>11284.115875911337</c:v>
                </c:pt>
                <c:pt idx="960" formatCode="General">
                  <c:v>16020.771140596062</c:v>
                </c:pt>
                <c:pt idx="961" formatCode="General">
                  <c:v>11616.667649771967</c:v>
                </c:pt>
                <c:pt idx="962" formatCode="General">
                  <c:v>15773.268833699347</c:v>
                </c:pt>
                <c:pt idx="963" formatCode="General">
                  <c:v>16347.038301719163</c:v>
                </c:pt>
                <c:pt idx="964" formatCode="General">
                  <c:v>11461.314323412054</c:v>
                </c:pt>
                <c:pt idx="965" formatCode="General">
                  <c:v>19402.336623219657</c:v>
                </c:pt>
                <c:pt idx="966" formatCode="General">
                  <c:v>9672.1437377214916</c:v>
                </c:pt>
                <c:pt idx="967" formatCode="General">
                  <c:v>7669.0312454505274</c:v>
                </c:pt>
                <c:pt idx="968" formatCode="General">
                  <c:v>14052.457899345021</c:v>
                </c:pt>
                <c:pt idx="969" formatCode="General">
                  <c:v>7927.3271748913321</c:v>
                </c:pt>
                <c:pt idx="970" formatCode="General">
                  <c:v>12971.433102390823</c:v>
                </c:pt>
                <c:pt idx="971" formatCode="General">
                  <c:v>10533.62286502946</c:v>
                </c:pt>
                <c:pt idx="972" formatCode="General">
                  <c:v>11195.578919938253</c:v>
                </c:pt>
                <c:pt idx="973" formatCode="General">
                  <c:v>9649.4409349455709</c:v>
                </c:pt>
                <c:pt idx="974" formatCode="General">
                  <c:v>11024.897139876426</c:v>
                </c:pt>
                <c:pt idx="975" formatCode="General">
                  <c:v>14420.986367468893</c:v>
                </c:pt>
                <c:pt idx="976" formatCode="General">
                  <c:v>5876.4282730076884</c:v>
                </c:pt>
                <c:pt idx="977" formatCode="General">
                  <c:v>8442.7511320773974</c:v>
                </c:pt>
                <c:pt idx="978" formatCode="General">
                  <c:v>10663.066378731379</c:v>
                </c:pt>
                <c:pt idx="979" formatCode="General">
                  <c:v>13617.292664194878</c:v>
                </c:pt>
                <c:pt idx="980" formatCode="General">
                  <c:v>8602.5657943741189</c:v>
                </c:pt>
                <c:pt idx="981" formatCode="General">
                  <c:v>13585.880036202054</c:v>
                </c:pt>
                <c:pt idx="982" formatCode="General">
                  <c:v>8600.9431089959253</c:v>
                </c:pt>
                <c:pt idx="983" formatCode="General">
                  <c:v>9700.3623107137955</c:v>
                </c:pt>
                <c:pt idx="984" formatCode="General">
                  <c:v>11578.357548375745</c:v>
                </c:pt>
                <c:pt idx="985" formatCode="General">
                  <c:v>13695.512210636029</c:v>
                </c:pt>
                <c:pt idx="986" formatCode="General">
                  <c:v>11881.914688219977</c:v>
                </c:pt>
                <c:pt idx="987" formatCode="General">
                  <c:v>9999.4773112438561</c:v>
                </c:pt>
                <c:pt idx="988" formatCode="General">
                  <c:v>15311.331702047039</c:v>
                </c:pt>
                <c:pt idx="989" formatCode="General">
                  <c:v>6745.8553348489877</c:v>
                </c:pt>
                <c:pt idx="990" formatCode="General">
                  <c:v>2839.8783747409852</c:v>
                </c:pt>
                <c:pt idx="991" formatCode="General">
                  <c:v>13771.869730754148</c:v>
                </c:pt>
                <c:pt idx="992" formatCode="General">
                  <c:v>15809.668983045536</c:v>
                </c:pt>
                <c:pt idx="993" formatCode="General">
                  <c:v>8283.8855175592635</c:v>
                </c:pt>
                <c:pt idx="994" formatCode="General">
                  <c:v>14293.05706710596</c:v>
                </c:pt>
                <c:pt idx="995" formatCode="General">
                  <c:v>7947.9804477715934</c:v>
                </c:pt>
                <c:pt idx="996" formatCode="General">
                  <c:v>11473.447965893654</c:v>
                </c:pt>
                <c:pt idx="997" formatCode="General">
                  <c:v>11692.545109828532</c:v>
                </c:pt>
                <c:pt idx="998" formatCode="General">
                  <c:v>13106.823679726749</c:v>
                </c:pt>
                <c:pt idx="999" formatCode="General">
                  <c:v>10391.339626977227</c:v>
                </c:pt>
                <c:pt idx="1000" formatCode="General">
                  <c:v>12962.030170800272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B8-458B-9BDB-EF87F2BAFAF0}"/>
            </c:ext>
          </c:extLst>
        </c:ser>
        <c:ser>
          <c:idx val="2"/>
          <c:order val="2"/>
          <c:tx>
            <c:v>tor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Parameter!$K$125:$K$1125</c:f>
              <c:numCache>
                <c:formatCode>0.00</c:formatCode>
                <c:ptCount val="1001"/>
                <c:pt idx="0">
                  <c:v>0.70649757881061515</c:v>
                </c:pt>
                <c:pt idx="1">
                  <c:v>1.1192345868043263</c:v>
                </c:pt>
                <c:pt idx="2">
                  <c:v>0.23782071039592512</c:v>
                </c:pt>
                <c:pt idx="3">
                  <c:v>0.83588567515101386</c:v>
                </c:pt>
                <c:pt idx="4" formatCode="General">
                  <c:v>0.95099127346229761</c:v>
                </c:pt>
                <c:pt idx="5" formatCode="General">
                  <c:v>0.53623517165148749</c:v>
                </c:pt>
                <c:pt idx="6" formatCode="General">
                  <c:v>0.73797307966119441</c:v>
                </c:pt>
                <c:pt idx="7" formatCode="General">
                  <c:v>0.72585473278630108</c:v>
                </c:pt>
                <c:pt idx="8" formatCode="General">
                  <c:v>0.65720892839627743</c:v>
                </c:pt>
                <c:pt idx="9" formatCode="General">
                  <c:v>0.43725535716756436</c:v>
                </c:pt>
                <c:pt idx="10" formatCode="General">
                  <c:v>1.2206685008602709</c:v>
                </c:pt>
                <c:pt idx="11" formatCode="General">
                  <c:v>1.0901920265265781</c:v>
                </c:pt>
                <c:pt idx="12" formatCode="General">
                  <c:v>0.35201253053937342</c:v>
                </c:pt>
                <c:pt idx="13" formatCode="General">
                  <c:v>0.73117760184575586</c:v>
                </c:pt>
                <c:pt idx="14" formatCode="General">
                  <c:v>0.76381039366105585</c:v>
                </c:pt>
                <c:pt idx="15" formatCode="General">
                  <c:v>0.68916158168634201</c:v>
                </c:pt>
                <c:pt idx="16" formatCode="General">
                  <c:v>0.24395143098142613</c:v>
                </c:pt>
                <c:pt idx="17" formatCode="General">
                  <c:v>1.2829777644170721</c:v>
                </c:pt>
                <c:pt idx="18" formatCode="General">
                  <c:v>1.1674495264338873</c:v>
                </c:pt>
                <c:pt idx="19" formatCode="General">
                  <c:v>0.87457249892280831</c:v>
                </c:pt>
                <c:pt idx="20" formatCode="General">
                  <c:v>1.1369734359754355</c:v>
                </c:pt>
                <c:pt idx="21" formatCode="General">
                  <c:v>0.45719097909198592</c:v>
                </c:pt>
                <c:pt idx="22" formatCode="General">
                  <c:v>0.90689221927402408</c:v>
                </c:pt>
                <c:pt idx="23" formatCode="General">
                  <c:v>1.2348483717395937</c:v>
                </c:pt>
                <c:pt idx="24" formatCode="General">
                  <c:v>0.65747805771903867</c:v>
                </c:pt>
                <c:pt idx="25" formatCode="General">
                  <c:v>0.61640235278273581</c:v>
                </c:pt>
                <c:pt idx="26" formatCode="General">
                  <c:v>1.4737577227187311</c:v>
                </c:pt>
                <c:pt idx="27" formatCode="General">
                  <c:v>1.0029082587097042</c:v>
                </c:pt>
                <c:pt idx="28" formatCode="General">
                  <c:v>1.0400813825300621</c:v>
                </c:pt>
                <c:pt idx="29" formatCode="General">
                  <c:v>0.6336442581997983</c:v>
                </c:pt>
                <c:pt idx="30" formatCode="General">
                  <c:v>0.82656986799932219</c:v>
                </c:pt>
                <c:pt idx="31" formatCode="General">
                  <c:v>0.55199264768566814</c:v>
                </c:pt>
                <c:pt idx="32" formatCode="General">
                  <c:v>0.4762621311788513</c:v>
                </c:pt>
                <c:pt idx="33" formatCode="General">
                  <c:v>1.1353067714412335</c:v>
                </c:pt>
                <c:pt idx="34" formatCode="General">
                  <c:v>0.79001859234681715</c:v>
                </c:pt>
                <c:pt idx="35" formatCode="General">
                  <c:v>0.85211193178166011</c:v>
                </c:pt>
                <c:pt idx="36" formatCode="General">
                  <c:v>0.85408391785922522</c:v>
                </c:pt>
                <c:pt idx="37" formatCode="General">
                  <c:v>0.77530697361537093</c:v>
                </c:pt>
                <c:pt idx="38" formatCode="General">
                  <c:v>0.53702820758311054</c:v>
                </c:pt>
                <c:pt idx="39" formatCode="General">
                  <c:v>0.85691746059834006</c:v>
                </c:pt>
                <c:pt idx="40" formatCode="General">
                  <c:v>0.5912891341141373</c:v>
                </c:pt>
                <c:pt idx="41" formatCode="General">
                  <c:v>0.61437439167731245</c:v>
                </c:pt>
                <c:pt idx="42" formatCode="General">
                  <c:v>0.94980703549621537</c:v>
                </c:pt>
                <c:pt idx="43" formatCode="General">
                  <c:v>0.96340860669833961</c:v>
                </c:pt>
                <c:pt idx="44" formatCode="General">
                  <c:v>0.47233582805261198</c:v>
                </c:pt>
                <c:pt idx="45" formatCode="General">
                  <c:v>0.56484406686326682</c:v>
                </c:pt>
                <c:pt idx="46" formatCode="General">
                  <c:v>0.81106368315761646</c:v>
                </c:pt>
                <c:pt idx="47" formatCode="General">
                  <c:v>0.46538885772475791</c:v>
                </c:pt>
                <c:pt idx="48" formatCode="General">
                  <c:v>1.1007606074444394</c:v>
                </c:pt>
                <c:pt idx="49" formatCode="General">
                  <c:v>1.4125733763584667</c:v>
                </c:pt>
                <c:pt idx="50" formatCode="General">
                  <c:v>0.28970226068778349</c:v>
                </c:pt>
                <c:pt idx="51" formatCode="General">
                  <c:v>1.2545111052773354</c:v>
                </c:pt>
                <c:pt idx="52" formatCode="General">
                  <c:v>0.57332632228389779</c:v>
                </c:pt>
                <c:pt idx="53" formatCode="General">
                  <c:v>1.4766003406506432</c:v>
                </c:pt>
                <c:pt idx="54" formatCode="General">
                  <c:v>0.96319555730328965</c:v>
                </c:pt>
                <c:pt idx="55" formatCode="General">
                  <c:v>0.43804201244453034</c:v>
                </c:pt>
                <c:pt idx="56" formatCode="General">
                  <c:v>0.36796431527226736</c:v>
                </c:pt>
                <c:pt idx="57" formatCode="General">
                  <c:v>0.68587581140277498</c:v>
                </c:pt>
                <c:pt idx="58" formatCode="General">
                  <c:v>0.81565673558314589</c:v>
                </c:pt>
                <c:pt idx="59" formatCode="General">
                  <c:v>0.52839507634663574</c:v>
                </c:pt>
                <c:pt idx="60" formatCode="General">
                  <c:v>0.79943278310442645</c:v>
                </c:pt>
                <c:pt idx="61" formatCode="General">
                  <c:v>1.1209669815532664</c:v>
                </c:pt>
                <c:pt idx="62" formatCode="General">
                  <c:v>1.1488772951820052</c:v>
                </c:pt>
                <c:pt idx="63" formatCode="General">
                  <c:v>0.42367466126687525</c:v>
                </c:pt>
                <c:pt idx="64" formatCode="General">
                  <c:v>0.96567327994073437</c:v>
                </c:pt>
                <c:pt idx="65" formatCode="General">
                  <c:v>0.33782436326171661</c:v>
                </c:pt>
                <c:pt idx="66" formatCode="General">
                  <c:v>1.2457750313816072</c:v>
                </c:pt>
                <c:pt idx="67" formatCode="General">
                  <c:v>0.82547124726092969</c:v>
                </c:pt>
                <c:pt idx="68" formatCode="General">
                  <c:v>1.2302537232525852</c:v>
                </c:pt>
                <c:pt idx="69" formatCode="General">
                  <c:v>0.31570325719472114</c:v>
                </c:pt>
                <c:pt idx="70" formatCode="General">
                  <c:v>1.3671968917290234</c:v>
                </c:pt>
                <c:pt idx="71" formatCode="General">
                  <c:v>0.57597569031191331</c:v>
                </c:pt>
                <c:pt idx="72" formatCode="General">
                  <c:v>0.36714941359443354</c:v>
                </c:pt>
                <c:pt idx="73" formatCode="General">
                  <c:v>0.67566971958178912</c:v>
                </c:pt>
                <c:pt idx="74" formatCode="General">
                  <c:v>0.57593610420897901</c:v>
                </c:pt>
                <c:pt idx="75" formatCode="General">
                  <c:v>1.5395168562835928</c:v>
                </c:pt>
                <c:pt idx="76" formatCode="General">
                  <c:v>1.0572519434791856</c:v>
                </c:pt>
                <c:pt idx="77" formatCode="General">
                  <c:v>0.37443126197141741</c:v>
                </c:pt>
                <c:pt idx="78" formatCode="General">
                  <c:v>0.55447681016651607</c:v>
                </c:pt>
                <c:pt idx="79" formatCode="General">
                  <c:v>1.1403490048433955</c:v>
                </c:pt>
                <c:pt idx="80" formatCode="General">
                  <c:v>0.96896166390686411</c:v>
                </c:pt>
                <c:pt idx="81" formatCode="General">
                  <c:v>0.92581320001062928</c:v>
                </c:pt>
                <c:pt idx="82" formatCode="General">
                  <c:v>1.5517514980676932</c:v>
                </c:pt>
                <c:pt idx="83" formatCode="General">
                  <c:v>1.473033987260143</c:v>
                </c:pt>
                <c:pt idx="84" formatCode="General">
                  <c:v>1.3666283240344481</c:v>
                </c:pt>
                <c:pt idx="85" formatCode="General">
                  <c:v>1.4982299018770022</c:v>
                </c:pt>
                <c:pt idx="86" formatCode="General">
                  <c:v>0.65383771483158171</c:v>
                </c:pt>
                <c:pt idx="87" formatCode="General">
                  <c:v>0.54300786469672779</c:v>
                </c:pt>
                <c:pt idx="88" formatCode="General">
                  <c:v>0.34249234868951106</c:v>
                </c:pt>
                <c:pt idx="89" formatCode="General">
                  <c:v>0.5445667141589946</c:v>
                </c:pt>
                <c:pt idx="90" formatCode="General">
                  <c:v>1.8380490977190715</c:v>
                </c:pt>
                <c:pt idx="91" formatCode="General">
                  <c:v>0.55408916341367953</c:v>
                </c:pt>
                <c:pt idx="92" formatCode="General">
                  <c:v>0.13990583190705497</c:v>
                </c:pt>
                <c:pt idx="93" formatCode="General">
                  <c:v>0.23896908860602717</c:v>
                </c:pt>
                <c:pt idx="94" formatCode="General">
                  <c:v>1.221336687183064</c:v>
                </c:pt>
                <c:pt idx="95" formatCode="General">
                  <c:v>0.30936844772980698</c:v>
                </c:pt>
                <c:pt idx="96" formatCode="General">
                  <c:v>0.53198596101688267</c:v>
                </c:pt>
                <c:pt idx="97" formatCode="General">
                  <c:v>0.46848459524777653</c:v>
                </c:pt>
                <c:pt idx="98" formatCode="General">
                  <c:v>0.95616107717208942</c:v>
                </c:pt>
                <c:pt idx="99" formatCode="General">
                  <c:v>0.79124339154851775</c:v>
                </c:pt>
                <c:pt idx="100" formatCode="General">
                  <c:v>1.2571610051344599</c:v>
                </c:pt>
                <c:pt idx="101" formatCode="General">
                  <c:v>0.45020674982634346</c:v>
                </c:pt>
                <c:pt idx="102" formatCode="General">
                  <c:v>1.1951265441996961</c:v>
                </c:pt>
                <c:pt idx="103" formatCode="General">
                  <c:v>0.32389900170329922</c:v>
                </c:pt>
                <c:pt idx="104" formatCode="General">
                  <c:v>0.71467245211008801</c:v>
                </c:pt>
                <c:pt idx="105" formatCode="General">
                  <c:v>0.48814464517535638</c:v>
                </c:pt>
                <c:pt idx="106" formatCode="General">
                  <c:v>0.29221227329312482</c:v>
                </c:pt>
                <c:pt idx="107" formatCode="General">
                  <c:v>0.55829272705331723</c:v>
                </c:pt>
                <c:pt idx="108" formatCode="General">
                  <c:v>1.0852553684544106</c:v>
                </c:pt>
                <c:pt idx="109" formatCode="General">
                  <c:v>2.1864053551299749</c:v>
                </c:pt>
                <c:pt idx="110" formatCode="General">
                  <c:v>0.90175278053487162</c:v>
                </c:pt>
                <c:pt idx="111" formatCode="General">
                  <c:v>1.6876556479670612</c:v>
                </c:pt>
                <c:pt idx="112" formatCode="General">
                  <c:v>0.46937668221547812</c:v>
                </c:pt>
                <c:pt idx="113" formatCode="General">
                  <c:v>1.5330531877635274</c:v>
                </c:pt>
                <c:pt idx="114" formatCode="General">
                  <c:v>0.47632930987663824</c:v>
                </c:pt>
                <c:pt idx="115" formatCode="General">
                  <c:v>0.61545452225543285</c:v>
                </c:pt>
                <c:pt idx="116" formatCode="General">
                  <c:v>0.74117103435202891</c:v>
                </c:pt>
                <c:pt idx="117" formatCode="General">
                  <c:v>1.0670248364983137</c:v>
                </c:pt>
                <c:pt idx="118" formatCode="General">
                  <c:v>1.3654981886032314</c:v>
                </c:pt>
                <c:pt idx="119" formatCode="General">
                  <c:v>0.94807621796028596</c:v>
                </c:pt>
                <c:pt idx="120" formatCode="General">
                  <c:v>0.58460175666777658</c:v>
                </c:pt>
                <c:pt idx="121" formatCode="General">
                  <c:v>0.43777737273208728</c:v>
                </c:pt>
                <c:pt idx="122" formatCode="General">
                  <c:v>0.95087530384234231</c:v>
                </c:pt>
                <c:pt idx="123" formatCode="General">
                  <c:v>1.176902415786709</c:v>
                </c:pt>
                <c:pt idx="124" formatCode="General">
                  <c:v>0.76094691404096393</c:v>
                </c:pt>
                <c:pt idx="125" formatCode="General">
                  <c:v>1.1259830063585858</c:v>
                </c:pt>
                <c:pt idx="126" formatCode="General">
                  <c:v>0.71756689130734441</c:v>
                </c:pt>
                <c:pt idx="127" formatCode="General">
                  <c:v>0.53286381245507353</c:v>
                </c:pt>
                <c:pt idx="128" formatCode="General">
                  <c:v>0.14905584939809358</c:v>
                </c:pt>
                <c:pt idx="129" formatCode="General">
                  <c:v>0.80131415920509164</c:v>
                </c:pt>
                <c:pt idx="130" formatCode="General">
                  <c:v>0.87246889895555424</c:v>
                </c:pt>
                <c:pt idx="131" formatCode="General">
                  <c:v>1.3620854258868029</c:v>
                </c:pt>
                <c:pt idx="132" formatCode="General">
                  <c:v>1.0925745311652455</c:v>
                </c:pt>
                <c:pt idx="133" formatCode="General">
                  <c:v>0.75356579666198331</c:v>
                </c:pt>
                <c:pt idx="134" formatCode="General">
                  <c:v>1.2307216180129283</c:v>
                </c:pt>
                <c:pt idx="135" formatCode="General">
                  <c:v>0.31418441043734047</c:v>
                </c:pt>
                <c:pt idx="136" formatCode="General">
                  <c:v>0.25618578247844936</c:v>
                </c:pt>
                <c:pt idx="137" formatCode="General">
                  <c:v>0.95471690990616387</c:v>
                </c:pt>
                <c:pt idx="138" formatCode="General">
                  <c:v>0.34149416418597212</c:v>
                </c:pt>
                <c:pt idx="139" formatCode="General">
                  <c:v>0.65406033802422692</c:v>
                </c:pt>
                <c:pt idx="140" formatCode="General">
                  <c:v>0.53016573169794334</c:v>
                </c:pt>
                <c:pt idx="141" formatCode="General">
                  <c:v>0.8825978212318244</c:v>
                </c:pt>
                <c:pt idx="142" formatCode="General">
                  <c:v>1.3544709848184673</c:v>
                </c:pt>
                <c:pt idx="143" formatCode="General">
                  <c:v>1.748648464246823</c:v>
                </c:pt>
                <c:pt idx="144" formatCode="General">
                  <c:v>0.74387653300526102</c:v>
                </c:pt>
                <c:pt idx="145" formatCode="General">
                  <c:v>0.5583898541406549</c:v>
                </c:pt>
                <c:pt idx="146" formatCode="General">
                  <c:v>1.9832925090399127</c:v>
                </c:pt>
                <c:pt idx="147" formatCode="General">
                  <c:v>0.11245451954227992</c:v>
                </c:pt>
                <c:pt idx="148" formatCode="General">
                  <c:v>1.1549914177315377</c:v>
                </c:pt>
                <c:pt idx="149" formatCode="General">
                  <c:v>1.3510569124898424</c:v>
                </c:pt>
                <c:pt idx="150" formatCode="General">
                  <c:v>1.1264571650653403</c:v>
                </c:pt>
                <c:pt idx="151" formatCode="General">
                  <c:v>1.2004837339241343</c:v>
                </c:pt>
                <c:pt idx="152" formatCode="General">
                  <c:v>0.4882619135230124</c:v>
                </c:pt>
                <c:pt idx="153" formatCode="General">
                  <c:v>0.46201563108710109</c:v>
                </c:pt>
                <c:pt idx="154" formatCode="General">
                  <c:v>0.12386840943596145</c:v>
                </c:pt>
                <c:pt idx="155" formatCode="General">
                  <c:v>1.0168474198116333</c:v>
                </c:pt>
                <c:pt idx="156" formatCode="General">
                  <c:v>0.81813496364512694</c:v>
                </c:pt>
                <c:pt idx="157" formatCode="General">
                  <c:v>1.0463073541050913</c:v>
                </c:pt>
                <c:pt idx="158" formatCode="General">
                  <c:v>0.59074979890365453</c:v>
                </c:pt>
                <c:pt idx="159" formatCode="General">
                  <c:v>1.2138869405313266</c:v>
                </c:pt>
                <c:pt idx="160" formatCode="General">
                  <c:v>0.1348606158273209</c:v>
                </c:pt>
                <c:pt idx="161" formatCode="General">
                  <c:v>0.80609521174833632</c:v>
                </c:pt>
                <c:pt idx="162" formatCode="General">
                  <c:v>0.57449807796651431</c:v>
                </c:pt>
                <c:pt idx="163" formatCode="General">
                  <c:v>0.50949393015425226</c:v>
                </c:pt>
                <c:pt idx="164" formatCode="General">
                  <c:v>0.52081753695399158</c:v>
                </c:pt>
                <c:pt idx="165" formatCode="General">
                  <c:v>0.68211496291846085</c:v>
                </c:pt>
                <c:pt idx="166" formatCode="General">
                  <c:v>0.48059607623776701</c:v>
                </c:pt>
                <c:pt idx="167" formatCode="General">
                  <c:v>0.43918665988204197</c:v>
                </c:pt>
                <c:pt idx="168" formatCode="General">
                  <c:v>0.99446529474388345</c:v>
                </c:pt>
                <c:pt idx="169" formatCode="General">
                  <c:v>0.28705237297401975</c:v>
                </c:pt>
                <c:pt idx="170" formatCode="General">
                  <c:v>0.93372781905314162</c:v>
                </c:pt>
                <c:pt idx="171" formatCode="General">
                  <c:v>0.53931911661063792</c:v>
                </c:pt>
                <c:pt idx="172" formatCode="General">
                  <c:v>1.2210502794805234</c:v>
                </c:pt>
                <c:pt idx="173" formatCode="General">
                  <c:v>0.90979467632564437</c:v>
                </c:pt>
                <c:pt idx="174" formatCode="General">
                  <c:v>0.3679201963800649</c:v>
                </c:pt>
                <c:pt idx="175" formatCode="General">
                  <c:v>0.70609471385024281</c:v>
                </c:pt>
                <c:pt idx="176" formatCode="General">
                  <c:v>0.39245603945466889</c:v>
                </c:pt>
                <c:pt idx="177" formatCode="General">
                  <c:v>0.15527171430369791</c:v>
                </c:pt>
                <c:pt idx="178" formatCode="General">
                  <c:v>0.62876478698455351</c:v>
                </c:pt>
                <c:pt idx="179" formatCode="General">
                  <c:v>1.0040373430816132</c:v>
                </c:pt>
                <c:pt idx="180" formatCode="General">
                  <c:v>1.027742815159211</c:v>
                </c:pt>
                <c:pt idx="181" formatCode="General">
                  <c:v>1.0258178210364786</c:v>
                </c:pt>
                <c:pt idx="182" formatCode="General">
                  <c:v>0.70586270999170153</c:v>
                </c:pt>
                <c:pt idx="183" formatCode="General">
                  <c:v>1.1845507882571473</c:v>
                </c:pt>
                <c:pt idx="184" formatCode="General">
                  <c:v>0.99043175449922471</c:v>
                </c:pt>
                <c:pt idx="185" formatCode="General">
                  <c:v>0.79843536641474189</c:v>
                </c:pt>
                <c:pt idx="186" formatCode="General">
                  <c:v>0.743070720179281</c:v>
                </c:pt>
                <c:pt idx="187" formatCode="General">
                  <c:v>0.82954971705312741</c:v>
                </c:pt>
                <c:pt idx="188" formatCode="General">
                  <c:v>0.87555840838373034</c:v>
                </c:pt>
                <c:pt idx="189" formatCode="General">
                  <c:v>0.58085271599879418</c:v>
                </c:pt>
                <c:pt idx="190" formatCode="General">
                  <c:v>0.5591426145741526</c:v>
                </c:pt>
                <c:pt idx="191" formatCode="General">
                  <c:v>0.26369741138191327</c:v>
                </c:pt>
                <c:pt idx="192" formatCode="General">
                  <c:v>0.53732863914708018</c:v>
                </c:pt>
                <c:pt idx="193" formatCode="General">
                  <c:v>0.77883796143521344</c:v>
                </c:pt>
                <c:pt idx="194" formatCode="General">
                  <c:v>1.0450616660855101</c:v>
                </c:pt>
                <c:pt idx="195" formatCode="General">
                  <c:v>-9.8060903990786485E-3</c:v>
                </c:pt>
                <c:pt idx="196" formatCode="General">
                  <c:v>0.87519431768658573</c:v>
                </c:pt>
                <c:pt idx="197" formatCode="General">
                  <c:v>0.5789757137038074</c:v>
                </c:pt>
                <c:pt idx="198" formatCode="General">
                  <c:v>0.96864108013086303</c:v>
                </c:pt>
                <c:pt idx="199" formatCode="General">
                  <c:v>0.5799381498656474</c:v>
                </c:pt>
                <c:pt idx="200" formatCode="General">
                  <c:v>0.40539423946129172</c:v>
                </c:pt>
                <c:pt idx="201" formatCode="General">
                  <c:v>1.3465308387403525</c:v>
                </c:pt>
                <c:pt idx="202" formatCode="General">
                  <c:v>0.39901582885021725</c:v>
                </c:pt>
                <c:pt idx="203" formatCode="General">
                  <c:v>0.93607011471145096</c:v>
                </c:pt>
                <c:pt idx="204" formatCode="General">
                  <c:v>0.75464591708996487</c:v>
                </c:pt>
                <c:pt idx="205" formatCode="General">
                  <c:v>0.70229905528956182</c:v>
                </c:pt>
                <c:pt idx="206" formatCode="General">
                  <c:v>1.3016964259806143</c:v>
                </c:pt>
                <c:pt idx="207" formatCode="General">
                  <c:v>1.1305274790097948</c:v>
                </c:pt>
                <c:pt idx="208" formatCode="General">
                  <c:v>1.4593019941428647</c:v>
                </c:pt>
                <c:pt idx="209" formatCode="General">
                  <c:v>0.5422950907439219</c:v>
                </c:pt>
                <c:pt idx="210" formatCode="General">
                  <c:v>0.12983653008749485</c:v>
                </c:pt>
                <c:pt idx="211" formatCode="General">
                  <c:v>0.86567291156168713</c:v>
                </c:pt>
                <c:pt idx="212" formatCode="General">
                  <c:v>1.0776764349893542</c:v>
                </c:pt>
                <c:pt idx="213" formatCode="General">
                  <c:v>1.2180623291618227</c:v>
                </c:pt>
                <c:pt idx="214" formatCode="General">
                  <c:v>0.15530103844474108</c:v>
                </c:pt>
                <c:pt idx="215" formatCode="General">
                  <c:v>0.43984615290495888</c:v>
                </c:pt>
                <c:pt idx="216" formatCode="General">
                  <c:v>0.34992297875298572</c:v>
                </c:pt>
                <c:pt idx="217" formatCode="General">
                  <c:v>0.93005479460250196</c:v>
                </c:pt>
                <c:pt idx="218" formatCode="General">
                  <c:v>0.74231888154740533</c:v>
                </c:pt>
                <c:pt idx="219" formatCode="General">
                  <c:v>0.68826419808832395</c:v>
                </c:pt>
                <c:pt idx="220" formatCode="General">
                  <c:v>0.94437477297880434</c:v>
                </c:pt>
                <c:pt idx="221" formatCode="General">
                  <c:v>0.2847761053426241</c:v>
                </c:pt>
                <c:pt idx="222" formatCode="General">
                  <c:v>-6.9701464735495433E-2</c:v>
                </c:pt>
                <c:pt idx="223" formatCode="General">
                  <c:v>0.34882607077574024</c:v>
                </c:pt>
                <c:pt idx="224" formatCode="General">
                  <c:v>0.53102937519834847</c:v>
                </c:pt>
                <c:pt idx="225" formatCode="General">
                  <c:v>2.3630674260774587E-2</c:v>
                </c:pt>
                <c:pt idx="226" formatCode="General">
                  <c:v>1.2581365309420731</c:v>
                </c:pt>
                <c:pt idx="227" formatCode="General">
                  <c:v>0.3050266862867681</c:v>
                </c:pt>
                <c:pt idx="228" formatCode="General">
                  <c:v>0.43973753501205692</c:v>
                </c:pt>
                <c:pt idx="229" formatCode="General">
                  <c:v>0.9096639227014256</c:v>
                </c:pt>
                <c:pt idx="230" formatCode="General">
                  <c:v>0.73712541492408135</c:v>
                </c:pt>
                <c:pt idx="231" formatCode="General">
                  <c:v>0.50558251586812442</c:v>
                </c:pt>
                <c:pt idx="232" formatCode="General">
                  <c:v>0.64581008271322471</c:v>
                </c:pt>
                <c:pt idx="233" formatCode="General">
                  <c:v>0.57571339303986935</c:v>
                </c:pt>
                <c:pt idx="234" formatCode="General">
                  <c:v>0.97943099247292742</c:v>
                </c:pt>
                <c:pt idx="235" formatCode="General">
                  <c:v>1.0710931907858177</c:v>
                </c:pt>
                <c:pt idx="236" formatCode="General">
                  <c:v>0.80977007168585835</c:v>
                </c:pt>
                <c:pt idx="237" formatCode="General">
                  <c:v>0.20772284235049332</c:v>
                </c:pt>
                <c:pt idx="238" formatCode="General">
                  <c:v>0.71086632762141466</c:v>
                </c:pt>
                <c:pt idx="239" formatCode="General">
                  <c:v>0.77537643731909645</c:v>
                </c:pt>
                <c:pt idx="240" formatCode="General">
                  <c:v>0.63106124442596923</c:v>
                </c:pt>
                <c:pt idx="241" formatCode="General">
                  <c:v>0.95042534733946171</c:v>
                </c:pt>
                <c:pt idx="242" formatCode="General">
                  <c:v>0.99877781747708594</c:v>
                </c:pt>
                <c:pt idx="243" formatCode="General">
                  <c:v>0.94904913366066856</c:v>
                </c:pt>
                <c:pt idx="244" formatCode="General">
                  <c:v>0.71213407936642892</c:v>
                </c:pt>
                <c:pt idx="245" formatCode="General">
                  <c:v>0.73628873462631472</c:v>
                </c:pt>
                <c:pt idx="246" formatCode="General">
                  <c:v>0.66082224152381464</c:v>
                </c:pt>
                <c:pt idx="247" formatCode="General">
                  <c:v>0.68239758500167702</c:v>
                </c:pt>
                <c:pt idx="248" formatCode="General">
                  <c:v>0.5984637601599605</c:v>
                </c:pt>
                <c:pt idx="249" formatCode="General">
                  <c:v>0.56511144819915105</c:v>
                </c:pt>
                <c:pt idx="250" formatCode="General">
                  <c:v>0.71251047559042968</c:v>
                </c:pt>
                <c:pt idx="251" formatCode="General">
                  <c:v>0.45756628155906276</c:v>
                </c:pt>
                <c:pt idx="252" formatCode="General">
                  <c:v>0.38003006485836888</c:v>
                </c:pt>
                <c:pt idx="253" formatCode="General">
                  <c:v>3.7671091485070862E-2</c:v>
                </c:pt>
                <c:pt idx="254" formatCode="General">
                  <c:v>0.74542066543750374</c:v>
                </c:pt>
                <c:pt idx="255" formatCode="General">
                  <c:v>0.45740155052148124</c:v>
                </c:pt>
                <c:pt idx="256" formatCode="General">
                  <c:v>0.44751642576080708</c:v>
                </c:pt>
                <c:pt idx="257" formatCode="General">
                  <c:v>0.59848624369656911</c:v>
                </c:pt>
                <c:pt idx="258" formatCode="General">
                  <c:v>0.67603120107214609</c:v>
                </c:pt>
                <c:pt idx="259" formatCode="General">
                  <c:v>0.5598711829963483</c:v>
                </c:pt>
                <c:pt idx="260" formatCode="General">
                  <c:v>0.46509624477857314</c:v>
                </c:pt>
                <c:pt idx="261" formatCode="General">
                  <c:v>0.60325632475285862</c:v>
                </c:pt>
                <c:pt idx="262" formatCode="General">
                  <c:v>0.6940352164328254</c:v>
                </c:pt>
                <c:pt idx="263" formatCode="General">
                  <c:v>1.6699878106021753</c:v>
                </c:pt>
                <c:pt idx="264" formatCode="General">
                  <c:v>0.86488058259401568</c:v>
                </c:pt>
                <c:pt idx="265" formatCode="General">
                  <c:v>1.0409636078718907</c:v>
                </c:pt>
                <c:pt idx="266" formatCode="General">
                  <c:v>0.630826097229502</c:v>
                </c:pt>
                <c:pt idx="267" formatCode="General">
                  <c:v>1.0384765849062623</c:v>
                </c:pt>
                <c:pt idx="268" formatCode="General">
                  <c:v>0.71943179820552539</c:v>
                </c:pt>
                <c:pt idx="269" formatCode="General">
                  <c:v>0.53376860362545231</c:v>
                </c:pt>
                <c:pt idx="270" formatCode="General">
                  <c:v>0.55497665305722832</c:v>
                </c:pt>
                <c:pt idx="271" formatCode="General">
                  <c:v>0.53957193919986002</c:v>
                </c:pt>
                <c:pt idx="272" formatCode="General">
                  <c:v>1.4060813977409341</c:v>
                </c:pt>
                <c:pt idx="273" formatCode="General">
                  <c:v>0.67367896001366645</c:v>
                </c:pt>
                <c:pt idx="274" formatCode="General">
                  <c:v>1.1136601273870776</c:v>
                </c:pt>
                <c:pt idx="275" formatCode="General">
                  <c:v>-0.14079467756754926</c:v>
                </c:pt>
                <c:pt idx="276" formatCode="General">
                  <c:v>0.88298664205245214</c:v>
                </c:pt>
                <c:pt idx="277" formatCode="General">
                  <c:v>1.190185108893943</c:v>
                </c:pt>
                <c:pt idx="278" formatCode="General">
                  <c:v>0.72825820446613498</c:v>
                </c:pt>
                <c:pt idx="279" formatCode="General">
                  <c:v>0.54503679451605724</c:v>
                </c:pt>
                <c:pt idx="280" formatCode="General">
                  <c:v>1.8058282740489311</c:v>
                </c:pt>
                <c:pt idx="281" formatCode="General">
                  <c:v>0.96213865507060348</c:v>
                </c:pt>
                <c:pt idx="282" formatCode="General">
                  <c:v>0.5094038560245826</c:v>
                </c:pt>
                <c:pt idx="283" formatCode="General">
                  <c:v>1.4526266589831562</c:v>
                </c:pt>
                <c:pt idx="284" formatCode="General">
                  <c:v>1.123956088732015</c:v>
                </c:pt>
                <c:pt idx="285" formatCode="General">
                  <c:v>0.24235605571527685</c:v>
                </c:pt>
                <c:pt idx="286" formatCode="General">
                  <c:v>1.0593715359673821</c:v>
                </c:pt>
                <c:pt idx="287" formatCode="General">
                  <c:v>0.38063637187745614</c:v>
                </c:pt>
                <c:pt idx="288" formatCode="General">
                  <c:v>0.29150395083981029</c:v>
                </c:pt>
                <c:pt idx="289" formatCode="General">
                  <c:v>0.48246696029886749</c:v>
                </c:pt>
                <c:pt idx="290" formatCode="General">
                  <c:v>0.65903435555606849</c:v>
                </c:pt>
                <c:pt idx="291" formatCode="General">
                  <c:v>0.61668872104601535</c:v>
                </c:pt>
                <c:pt idx="292" formatCode="General">
                  <c:v>0.29773178309576886</c:v>
                </c:pt>
                <c:pt idx="293" formatCode="General">
                  <c:v>1.3660880723370741</c:v>
                </c:pt>
                <c:pt idx="294" formatCode="General">
                  <c:v>0.99499132622551167</c:v>
                </c:pt>
                <c:pt idx="295" formatCode="General">
                  <c:v>0.57584128082190866</c:v>
                </c:pt>
                <c:pt idx="296" formatCode="General">
                  <c:v>0.54273143837658977</c:v>
                </c:pt>
                <c:pt idx="297" formatCode="General">
                  <c:v>0.18283608939138718</c:v>
                </c:pt>
                <c:pt idx="298" formatCode="General">
                  <c:v>0.53281288939740157</c:v>
                </c:pt>
                <c:pt idx="299" formatCode="General">
                  <c:v>0.99598331231288939</c:v>
                </c:pt>
                <c:pt idx="300" formatCode="General">
                  <c:v>0.51887538820697143</c:v>
                </c:pt>
                <c:pt idx="301" formatCode="General">
                  <c:v>0.533923101762523</c:v>
                </c:pt>
                <c:pt idx="302" formatCode="General">
                  <c:v>0.21516004885153617</c:v>
                </c:pt>
                <c:pt idx="303" formatCode="General">
                  <c:v>0.44403858359075288</c:v>
                </c:pt>
                <c:pt idx="304" formatCode="General">
                  <c:v>0.79814534277663507</c:v>
                </c:pt>
                <c:pt idx="305" formatCode="General">
                  <c:v>1.4038090390575491</c:v>
                </c:pt>
                <c:pt idx="306" formatCode="General">
                  <c:v>0.84155574096423491</c:v>
                </c:pt>
                <c:pt idx="307" formatCode="General">
                  <c:v>0.31185223315515898</c:v>
                </c:pt>
                <c:pt idx="308" formatCode="General">
                  <c:v>0.48096915513171989</c:v>
                </c:pt>
                <c:pt idx="309" formatCode="General">
                  <c:v>0.66209720483617729</c:v>
                </c:pt>
                <c:pt idx="310" formatCode="General">
                  <c:v>1.6677682453529472</c:v>
                </c:pt>
                <c:pt idx="311" formatCode="General">
                  <c:v>0.33584903831759638</c:v>
                </c:pt>
                <c:pt idx="312" formatCode="General">
                  <c:v>0.55111656918055729</c:v>
                </c:pt>
                <c:pt idx="313" formatCode="General">
                  <c:v>0.78467098698648052</c:v>
                </c:pt>
                <c:pt idx="314" formatCode="General">
                  <c:v>0.57540200296223265</c:v>
                </c:pt>
                <c:pt idx="315" formatCode="General">
                  <c:v>1.212757604309574</c:v>
                </c:pt>
                <c:pt idx="316" formatCode="General">
                  <c:v>-1.7351465487185358E-2</c:v>
                </c:pt>
                <c:pt idx="317" formatCode="General">
                  <c:v>0.85920677466404127</c:v>
                </c:pt>
                <c:pt idx="318" formatCode="General">
                  <c:v>0.69698109930274721</c:v>
                </c:pt>
                <c:pt idx="319" formatCode="General">
                  <c:v>-4.8109418878509835E-2</c:v>
                </c:pt>
                <c:pt idx="320" formatCode="General">
                  <c:v>0.55922687671489957</c:v>
                </c:pt>
                <c:pt idx="321" formatCode="General">
                  <c:v>1.6654594788628105</c:v>
                </c:pt>
                <c:pt idx="322" formatCode="General">
                  <c:v>0.25355846024286466</c:v>
                </c:pt>
                <c:pt idx="323" formatCode="General">
                  <c:v>0.83272610798057611</c:v>
                </c:pt>
                <c:pt idx="324" formatCode="General">
                  <c:v>0.66278447835653476</c:v>
                </c:pt>
                <c:pt idx="325" formatCode="General">
                  <c:v>0.93331521172801013</c:v>
                </c:pt>
                <c:pt idx="326" formatCode="General">
                  <c:v>0.616721573163869</c:v>
                </c:pt>
                <c:pt idx="327" formatCode="General">
                  <c:v>1.1677178184247792</c:v>
                </c:pt>
                <c:pt idx="328" formatCode="General">
                  <c:v>1.1814974679525865</c:v>
                </c:pt>
                <c:pt idx="329" formatCode="General">
                  <c:v>0.43628725423446735</c:v>
                </c:pt>
                <c:pt idx="330" formatCode="General">
                  <c:v>1.2596851766013411</c:v>
                </c:pt>
                <c:pt idx="331" formatCode="General">
                  <c:v>1.0914314312962756</c:v>
                </c:pt>
                <c:pt idx="332" formatCode="General">
                  <c:v>0.66947693036126155</c:v>
                </c:pt>
                <c:pt idx="333" formatCode="General">
                  <c:v>0.72512749407741639</c:v>
                </c:pt>
                <c:pt idx="334" formatCode="General">
                  <c:v>1.4503758549294117</c:v>
                </c:pt>
                <c:pt idx="335" formatCode="General">
                  <c:v>0.65247756932651502</c:v>
                </c:pt>
                <c:pt idx="336" formatCode="General">
                  <c:v>0.80074621794115275</c:v>
                </c:pt>
                <c:pt idx="337" formatCode="General">
                  <c:v>0.71815662986191997</c:v>
                </c:pt>
                <c:pt idx="338" formatCode="General">
                  <c:v>8.5700097099341788E-2</c:v>
                </c:pt>
                <c:pt idx="339" formatCode="General">
                  <c:v>0.84832646311576165</c:v>
                </c:pt>
                <c:pt idx="340" formatCode="General">
                  <c:v>0.63268622916618411</c:v>
                </c:pt>
                <c:pt idx="341" formatCode="General">
                  <c:v>1.1177680474245588</c:v>
                </c:pt>
                <c:pt idx="342" formatCode="General">
                  <c:v>0.51510156760678938</c:v>
                </c:pt>
                <c:pt idx="343" formatCode="General">
                  <c:v>0.80160682792101334</c:v>
                </c:pt>
                <c:pt idx="344" formatCode="General">
                  <c:v>0.76437142296931671</c:v>
                </c:pt>
                <c:pt idx="345" formatCode="General">
                  <c:v>0.39963192421578553</c:v>
                </c:pt>
                <c:pt idx="346" formatCode="General">
                  <c:v>0.67333996006160357</c:v>
                </c:pt>
                <c:pt idx="347" formatCode="General">
                  <c:v>0.9344715250469644</c:v>
                </c:pt>
                <c:pt idx="348" formatCode="General">
                  <c:v>1.7181784557461151</c:v>
                </c:pt>
                <c:pt idx="349" formatCode="General">
                  <c:v>1.6208437194242924</c:v>
                </c:pt>
                <c:pt idx="350" formatCode="General">
                  <c:v>0.51531840235772775</c:v>
                </c:pt>
                <c:pt idx="351" formatCode="General">
                  <c:v>0.51023410934092417</c:v>
                </c:pt>
                <c:pt idx="352" formatCode="General">
                  <c:v>0.45563659666038947</c:v>
                </c:pt>
                <c:pt idx="353" formatCode="General">
                  <c:v>1.4450745951900803</c:v>
                </c:pt>
                <c:pt idx="354" formatCode="General">
                  <c:v>0.87627516881249778</c:v>
                </c:pt>
                <c:pt idx="355" formatCode="General">
                  <c:v>0.40498252197312623</c:v>
                </c:pt>
                <c:pt idx="356" formatCode="General">
                  <c:v>1.6172007090350062</c:v>
                </c:pt>
                <c:pt idx="357" formatCode="General">
                  <c:v>0.71981313648422907</c:v>
                </c:pt>
                <c:pt idx="358" formatCode="General">
                  <c:v>0.96675382543915123</c:v>
                </c:pt>
                <c:pt idx="359" formatCode="General">
                  <c:v>0.77374397820024421</c:v>
                </c:pt>
                <c:pt idx="360" formatCode="General">
                  <c:v>0.70575869525570778</c:v>
                </c:pt>
                <c:pt idx="361" formatCode="General">
                  <c:v>0.32906841589174762</c:v>
                </c:pt>
                <c:pt idx="362" formatCode="General">
                  <c:v>0.88142325953673839</c:v>
                </c:pt>
                <c:pt idx="363" formatCode="General">
                  <c:v>0.82810961691842744</c:v>
                </c:pt>
                <c:pt idx="364" formatCode="General">
                  <c:v>1.0028585434201234</c:v>
                </c:pt>
                <c:pt idx="365" formatCode="General">
                  <c:v>1.1467384422515965</c:v>
                </c:pt>
                <c:pt idx="366" formatCode="General">
                  <c:v>0.52137259372671207</c:v>
                </c:pt>
                <c:pt idx="367" formatCode="General">
                  <c:v>1.261677262910045</c:v>
                </c:pt>
                <c:pt idx="368" formatCode="General">
                  <c:v>1.0483428971537441</c:v>
                </c:pt>
                <c:pt idx="369" formatCode="General">
                  <c:v>1.537969062363556</c:v>
                </c:pt>
                <c:pt idx="370" formatCode="General">
                  <c:v>0.7026736902486711</c:v>
                </c:pt>
                <c:pt idx="371" formatCode="General">
                  <c:v>0.64607868324810236</c:v>
                </c:pt>
                <c:pt idx="372" formatCode="General">
                  <c:v>0.98287258934900157</c:v>
                </c:pt>
                <c:pt idx="373" formatCode="General">
                  <c:v>1.0720406866508252</c:v>
                </c:pt>
                <c:pt idx="374" formatCode="General">
                  <c:v>0.90830558926196348</c:v>
                </c:pt>
                <c:pt idx="375" formatCode="General">
                  <c:v>0.78025823260136395</c:v>
                </c:pt>
                <c:pt idx="376" formatCode="General">
                  <c:v>0.33237970047623155</c:v>
                </c:pt>
                <c:pt idx="377" formatCode="General">
                  <c:v>1.6520045910373324</c:v>
                </c:pt>
                <c:pt idx="378" formatCode="General">
                  <c:v>0.88419725653389714</c:v>
                </c:pt>
                <c:pt idx="379" formatCode="General">
                  <c:v>0.57459640561953584</c:v>
                </c:pt>
                <c:pt idx="380" formatCode="General">
                  <c:v>0.50965389883884149</c:v>
                </c:pt>
                <c:pt idx="381" formatCode="General">
                  <c:v>1.3785488315224343</c:v>
                </c:pt>
                <c:pt idx="382" formatCode="General">
                  <c:v>0.60332336466130454</c:v>
                </c:pt>
                <c:pt idx="383" formatCode="General">
                  <c:v>1.0763785339701508</c:v>
                </c:pt>
                <c:pt idx="384" formatCode="General">
                  <c:v>0.63116095871595634</c:v>
                </c:pt>
                <c:pt idx="385" formatCode="General">
                  <c:v>0.79301437292811217</c:v>
                </c:pt>
                <c:pt idx="386" formatCode="General">
                  <c:v>0.30078370303785973</c:v>
                </c:pt>
                <c:pt idx="387" formatCode="General">
                  <c:v>0.52295949883828574</c:v>
                </c:pt>
                <c:pt idx="388" formatCode="General">
                  <c:v>0.87469521662213734</c:v>
                </c:pt>
                <c:pt idx="389" formatCode="General">
                  <c:v>1.0604206928613187</c:v>
                </c:pt>
                <c:pt idx="390" formatCode="General">
                  <c:v>0.92964162902932679</c:v>
                </c:pt>
                <c:pt idx="391" formatCode="General">
                  <c:v>0.94754183218090604</c:v>
                </c:pt>
                <c:pt idx="392" formatCode="General">
                  <c:v>0.79685278990353736</c:v>
                </c:pt>
                <c:pt idx="393" formatCode="General">
                  <c:v>1.1726038238281062</c:v>
                </c:pt>
                <c:pt idx="394" formatCode="General">
                  <c:v>0.30319298655123994</c:v>
                </c:pt>
                <c:pt idx="395" formatCode="General">
                  <c:v>1.1381271686549073</c:v>
                </c:pt>
                <c:pt idx="396" formatCode="General">
                  <c:v>0.75794136742428975</c:v>
                </c:pt>
                <c:pt idx="397" formatCode="General">
                  <c:v>0.65085093025193452</c:v>
                </c:pt>
                <c:pt idx="398" formatCode="General">
                  <c:v>0.51659550009130761</c:v>
                </c:pt>
                <c:pt idx="399" formatCode="General">
                  <c:v>1.0475496041824344</c:v>
                </c:pt>
                <c:pt idx="400" formatCode="General">
                  <c:v>0.59894212537834091</c:v>
                </c:pt>
                <c:pt idx="401" formatCode="General">
                  <c:v>0.13046047667166549</c:v>
                </c:pt>
                <c:pt idx="402" formatCode="General">
                  <c:v>0.90039310869963207</c:v>
                </c:pt>
                <c:pt idx="403" formatCode="General">
                  <c:v>0.84728299537940788</c:v>
                </c:pt>
                <c:pt idx="404" formatCode="General">
                  <c:v>6.1106980213532225E-4</c:v>
                </c:pt>
                <c:pt idx="405" formatCode="General">
                  <c:v>0.43180462442674661</c:v>
                </c:pt>
                <c:pt idx="406" formatCode="General">
                  <c:v>0.59780044418646017</c:v>
                </c:pt>
                <c:pt idx="407" formatCode="General">
                  <c:v>0.56295425109786623</c:v>
                </c:pt>
                <c:pt idx="408" formatCode="General">
                  <c:v>0.6770720797239862</c:v>
                </c:pt>
                <c:pt idx="409" formatCode="General">
                  <c:v>0.93674966883276345</c:v>
                </c:pt>
                <c:pt idx="410" formatCode="General">
                  <c:v>0.54873097158680983</c:v>
                </c:pt>
                <c:pt idx="411" formatCode="General">
                  <c:v>0.53741215385935726</c:v>
                </c:pt>
                <c:pt idx="412" formatCode="General">
                  <c:v>0.71265453946424118</c:v>
                </c:pt>
                <c:pt idx="413" formatCode="General">
                  <c:v>1.0631667165095429</c:v>
                </c:pt>
                <c:pt idx="414" formatCode="General">
                  <c:v>0.4845565687253055</c:v>
                </c:pt>
                <c:pt idx="415" formatCode="General">
                  <c:v>0.28624226198739522</c:v>
                </c:pt>
                <c:pt idx="416" formatCode="General">
                  <c:v>1.4659462520844493</c:v>
                </c:pt>
                <c:pt idx="417" formatCode="General">
                  <c:v>7.024586809838107E-2</c:v>
                </c:pt>
                <c:pt idx="418" formatCode="General">
                  <c:v>0.73331156110027385</c:v>
                </c:pt>
                <c:pt idx="419" formatCode="General">
                  <c:v>0.53720874618403358</c:v>
                </c:pt>
                <c:pt idx="420" formatCode="General">
                  <c:v>1.5031191724072976</c:v>
                </c:pt>
                <c:pt idx="421" formatCode="General">
                  <c:v>1.3972861776890084</c:v>
                </c:pt>
                <c:pt idx="422" formatCode="General">
                  <c:v>0.64969288416063342</c:v>
                </c:pt>
                <c:pt idx="423" formatCode="General">
                  <c:v>0.86552860577154433</c:v>
                </c:pt>
                <c:pt idx="424" formatCode="General">
                  <c:v>0.52273974314938965</c:v>
                </c:pt>
                <c:pt idx="425" formatCode="General">
                  <c:v>1.2643204100429166</c:v>
                </c:pt>
                <c:pt idx="426" formatCode="General">
                  <c:v>1.7106260760779728</c:v>
                </c:pt>
                <c:pt idx="427" formatCode="General">
                  <c:v>1.0185719576725729</c:v>
                </c:pt>
                <c:pt idx="428" formatCode="General">
                  <c:v>0.59923841425747404</c:v>
                </c:pt>
                <c:pt idx="429" formatCode="General">
                  <c:v>0.60720613699807102</c:v>
                </c:pt>
                <c:pt idx="430" formatCode="General">
                  <c:v>0.91491017719883438</c:v>
                </c:pt>
                <c:pt idx="431" formatCode="General">
                  <c:v>0.78479199332982141</c:v>
                </c:pt>
                <c:pt idx="432" formatCode="General">
                  <c:v>0.86639079940254582</c:v>
                </c:pt>
                <c:pt idx="433" formatCode="General">
                  <c:v>0.40026724181333062</c:v>
                </c:pt>
                <c:pt idx="434" formatCode="General">
                  <c:v>0.75893777465443746</c:v>
                </c:pt>
                <c:pt idx="435" formatCode="General">
                  <c:v>0.67497312215465732</c:v>
                </c:pt>
                <c:pt idx="436" formatCode="General">
                  <c:v>0.70328708657423933</c:v>
                </c:pt>
                <c:pt idx="437" formatCode="General">
                  <c:v>1.0516797518805172</c:v>
                </c:pt>
                <c:pt idx="438" formatCode="General">
                  <c:v>0.73279653840111214</c:v>
                </c:pt>
                <c:pt idx="439" formatCode="General">
                  <c:v>0.58983735762888068</c:v>
                </c:pt>
                <c:pt idx="440" formatCode="General">
                  <c:v>1.1275111421488213</c:v>
                </c:pt>
                <c:pt idx="441" formatCode="General">
                  <c:v>0.48671003846049343</c:v>
                </c:pt>
                <c:pt idx="442" formatCode="General">
                  <c:v>0.68208934337358806</c:v>
                </c:pt>
                <c:pt idx="443" formatCode="General">
                  <c:v>1.22025233062209</c:v>
                </c:pt>
                <c:pt idx="444" formatCode="General">
                  <c:v>0.56701740199382256</c:v>
                </c:pt>
                <c:pt idx="445" formatCode="General">
                  <c:v>0.65328207734901089</c:v>
                </c:pt>
                <c:pt idx="446" formatCode="General">
                  <c:v>0.55433899382210905</c:v>
                </c:pt>
                <c:pt idx="447" formatCode="General">
                  <c:v>0.45862372519940153</c:v>
                </c:pt>
                <c:pt idx="448" formatCode="General">
                  <c:v>0.53188938918369388</c:v>
                </c:pt>
                <c:pt idx="449" formatCode="General">
                  <c:v>0.80112753308393625</c:v>
                </c:pt>
                <c:pt idx="450" formatCode="General">
                  <c:v>1.084859272431058</c:v>
                </c:pt>
                <c:pt idx="451" formatCode="General">
                  <c:v>1.3042404240130059</c:v>
                </c:pt>
                <c:pt idx="452" formatCode="General">
                  <c:v>0.8708608583928743</c:v>
                </c:pt>
                <c:pt idx="453" formatCode="General">
                  <c:v>1.5798961767208219</c:v>
                </c:pt>
                <c:pt idx="454" formatCode="General">
                  <c:v>1.1730961040104826</c:v>
                </c:pt>
                <c:pt idx="455" formatCode="General">
                  <c:v>0.84690181500509176</c:v>
                </c:pt>
                <c:pt idx="456" formatCode="General">
                  <c:v>0.89285068823099745</c:v>
                </c:pt>
                <c:pt idx="457" formatCode="General">
                  <c:v>0.69125908234052336</c:v>
                </c:pt>
                <c:pt idx="458" formatCode="General">
                  <c:v>0.32752909268290176</c:v>
                </c:pt>
                <c:pt idx="459" formatCode="General">
                  <c:v>1.0236608136380614</c:v>
                </c:pt>
                <c:pt idx="460" formatCode="General">
                  <c:v>0.46514266984724728</c:v>
                </c:pt>
                <c:pt idx="461" formatCode="General">
                  <c:v>0.96099511925098224</c:v>
                </c:pt>
                <c:pt idx="462" formatCode="General">
                  <c:v>0.82020298454214224</c:v>
                </c:pt>
                <c:pt idx="463" formatCode="General">
                  <c:v>1.1011996108739464</c:v>
                </c:pt>
                <c:pt idx="464" formatCode="General">
                  <c:v>0.52372000351496606</c:v>
                </c:pt>
                <c:pt idx="465" formatCode="General">
                  <c:v>1.0233356224117844</c:v>
                </c:pt>
                <c:pt idx="466" formatCode="General">
                  <c:v>0.35017840734721484</c:v>
                </c:pt>
                <c:pt idx="467" formatCode="General">
                  <c:v>0.70562789533989456</c:v>
                </c:pt>
                <c:pt idx="468" formatCode="General">
                  <c:v>0.8248235617102665</c:v>
                </c:pt>
                <c:pt idx="469" formatCode="General">
                  <c:v>0.9091882567621139</c:v>
                </c:pt>
                <c:pt idx="470" formatCode="General">
                  <c:v>0.65153211450553561</c:v>
                </c:pt>
                <c:pt idx="471" formatCode="General">
                  <c:v>0.64067524516387997</c:v>
                </c:pt>
                <c:pt idx="472" formatCode="General">
                  <c:v>1.0844408692954648</c:v>
                </c:pt>
                <c:pt idx="473" formatCode="General">
                  <c:v>0.55039586552993791</c:v>
                </c:pt>
                <c:pt idx="474" formatCode="General">
                  <c:v>0.33894260354763661</c:v>
                </c:pt>
                <c:pt idx="475" formatCode="General">
                  <c:v>0.26218296035542354</c:v>
                </c:pt>
                <c:pt idx="476" formatCode="General">
                  <c:v>0.46732225000956984</c:v>
                </c:pt>
                <c:pt idx="477" formatCode="General">
                  <c:v>0.49549189380693703</c:v>
                </c:pt>
                <c:pt idx="478" formatCode="General">
                  <c:v>1.1639887640553606</c:v>
                </c:pt>
                <c:pt idx="479" formatCode="General">
                  <c:v>1.6830003958711042</c:v>
                </c:pt>
                <c:pt idx="480" formatCode="General">
                  <c:v>1.4228037747379476</c:v>
                </c:pt>
                <c:pt idx="481" formatCode="General">
                  <c:v>1.0006675486289376</c:v>
                </c:pt>
                <c:pt idx="482" formatCode="General">
                  <c:v>0.62530191417850522</c:v>
                </c:pt>
                <c:pt idx="483" formatCode="General">
                  <c:v>1.240015580501491</c:v>
                </c:pt>
                <c:pt idx="484" formatCode="General">
                  <c:v>0.73431505353270343</c:v>
                </c:pt>
                <c:pt idx="485" formatCode="General">
                  <c:v>1.1585573248689947</c:v>
                </c:pt>
                <c:pt idx="486" formatCode="General">
                  <c:v>0.45581822159078156</c:v>
                </c:pt>
                <c:pt idx="487" formatCode="General">
                  <c:v>0.6163461317092046</c:v>
                </c:pt>
                <c:pt idx="488" formatCode="General">
                  <c:v>0.98302366822241249</c:v>
                </c:pt>
                <c:pt idx="489" formatCode="General">
                  <c:v>0.73164938238169985</c:v>
                </c:pt>
                <c:pt idx="490" formatCode="General">
                  <c:v>0.68928804655482645</c:v>
                </c:pt>
                <c:pt idx="491" formatCode="General">
                  <c:v>0.60186270432045985</c:v>
                </c:pt>
                <c:pt idx="492" formatCode="General">
                  <c:v>1.1111608194622224</c:v>
                </c:pt>
                <c:pt idx="493" formatCode="General">
                  <c:v>0.30580385045635672</c:v>
                </c:pt>
                <c:pt idx="494" formatCode="General">
                  <c:v>0.99477084267888949</c:v>
                </c:pt>
                <c:pt idx="495" formatCode="General">
                  <c:v>0.11509691488034579</c:v>
                </c:pt>
                <c:pt idx="496" formatCode="General">
                  <c:v>0.91850059719023858</c:v>
                </c:pt>
                <c:pt idx="497" formatCode="General">
                  <c:v>0.50301036831277202</c:v>
                </c:pt>
                <c:pt idx="498" formatCode="General">
                  <c:v>0.88251731274205203</c:v>
                </c:pt>
                <c:pt idx="499" formatCode="General">
                  <c:v>0.56207317894363995</c:v>
                </c:pt>
                <c:pt idx="500" formatCode="General">
                  <c:v>0.34505056060326278</c:v>
                </c:pt>
                <c:pt idx="501" formatCode="General">
                  <c:v>1.0384666426743918</c:v>
                </c:pt>
                <c:pt idx="502" formatCode="General">
                  <c:v>-8.3860651016689713E-2</c:v>
                </c:pt>
                <c:pt idx="503" formatCode="General">
                  <c:v>0.32687182160240691</c:v>
                </c:pt>
                <c:pt idx="504" formatCode="General">
                  <c:v>1.1917821113667366</c:v>
                </c:pt>
                <c:pt idx="505" formatCode="General">
                  <c:v>0.34421241280133463</c:v>
                </c:pt>
                <c:pt idx="506" formatCode="General">
                  <c:v>1.4751928443036864</c:v>
                </c:pt>
                <c:pt idx="507" formatCode="General">
                  <c:v>0.63242794797156732</c:v>
                </c:pt>
                <c:pt idx="508" formatCode="General">
                  <c:v>0.27328148538622821</c:v>
                </c:pt>
                <c:pt idx="509" formatCode="General">
                  <c:v>0.4293531666716266</c:v>
                </c:pt>
                <c:pt idx="510" formatCode="General">
                  <c:v>0.42327248568131248</c:v>
                </c:pt>
                <c:pt idx="511" formatCode="General">
                  <c:v>0.3214812893148159</c:v>
                </c:pt>
                <c:pt idx="512" formatCode="General">
                  <c:v>0.72606309987006901</c:v>
                </c:pt>
                <c:pt idx="513" formatCode="General">
                  <c:v>0.80132429414852147</c:v>
                </c:pt>
                <c:pt idx="514" formatCode="General">
                  <c:v>1.017473828449093</c:v>
                </c:pt>
                <c:pt idx="515" formatCode="General">
                  <c:v>1.3785680919682777</c:v>
                </c:pt>
                <c:pt idx="516" formatCode="General">
                  <c:v>1.1730387366924488</c:v>
                </c:pt>
                <c:pt idx="517" formatCode="General">
                  <c:v>1.0990692422352453</c:v>
                </c:pt>
                <c:pt idx="518" formatCode="General">
                  <c:v>0.80550097360470785</c:v>
                </c:pt>
                <c:pt idx="519" formatCode="General">
                  <c:v>0.82178544316481494</c:v>
                </c:pt>
                <c:pt idx="520" formatCode="General">
                  <c:v>0.40161290051322229</c:v>
                </c:pt>
                <c:pt idx="521" formatCode="General">
                  <c:v>0.62216336971138775</c:v>
                </c:pt>
                <c:pt idx="522" formatCode="General">
                  <c:v>0.57422937382553818</c:v>
                </c:pt>
                <c:pt idx="523" formatCode="General">
                  <c:v>0.90468941110851275</c:v>
                </c:pt>
                <c:pt idx="524" formatCode="General">
                  <c:v>0.79158755506932432</c:v>
                </c:pt>
                <c:pt idx="525" formatCode="General">
                  <c:v>0.54962414175278962</c:v>
                </c:pt>
                <c:pt idx="526" formatCode="General">
                  <c:v>0.54352836671446592</c:v>
                </c:pt>
                <c:pt idx="527" formatCode="General">
                  <c:v>1.2170642681696573</c:v>
                </c:pt>
                <c:pt idx="528" formatCode="General">
                  <c:v>0.16531880074333039</c:v>
                </c:pt>
                <c:pt idx="529" formatCode="General">
                  <c:v>1.1598576218766019</c:v>
                </c:pt>
                <c:pt idx="530" formatCode="General">
                  <c:v>1.7877982178893446</c:v>
                </c:pt>
                <c:pt idx="531" formatCode="General">
                  <c:v>1.1118368050339509</c:v>
                </c:pt>
                <c:pt idx="532" formatCode="General">
                  <c:v>0.76495122525681436</c:v>
                </c:pt>
                <c:pt idx="533" formatCode="General">
                  <c:v>0.79168015074857234</c:v>
                </c:pt>
                <c:pt idx="534" formatCode="General">
                  <c:v>0.32033587626877746</c:v>
                </c:pt>
                <c:pt idx="535" formatCode="General">
                  <c:v>0.43603498142207053</c:v>
                </c:pt>
                <c:pt idx="536" formatCode="General">
                  <c:v>1.214214128066692</c:v>
                </c:pt>
                <c:pt idx="537" formatCode="General">
                  <c:v>1.193387850050369</c:v>
                </c:pt>
                <c:pt idx="538" formatCode="General">
                  <c:v>0.51972927813691472</c:v>
                </c:pt>
                <c:pt idx="539" formatCode="General">
                  <c:v>0.51612526338050491</c:v>
                </c:pt>
                <c:pt idx="540" formatCode="General">
                  <c:v>0.26323651886264887</c:v>
                </c:pt>
                <c:pt idx="541" formatCode="General">
                  <c:v>0.67926122780155196</c:v>
                </c:pt>
                <c:pt idx="542" formatCode="General">
                  <c:v>1.4544201737255549</c:v>
                </c:pt>
                <c:pt idx="543" formatCode="General">
                  <c:v>0.62566828619776405</c:v>
                </c:pt>
                <c:pt idx="544" formatCode="General">
                  <c:v>0.5207279119915702</c:v>
                </c:pt>
                <c:pt idx="545" formatCode="General">
                  <c:v>0.77437495659957623</c:v>
                </c:pt>
                <c:pt idx="546" formatCode="General">
                  <c:v>0.66695416353768922</c:v>
                </c:pt>
                <c:pt idx="547" formatCode="General">
                  <c:v>0.46691351358049871</c:v>
                </c:pt>
                <c:pt idx="548" formatCode="General">
                  <c:v>1.3231944875974126</c:v>
                </c:pt>
                <c:pt idx="549" formatCode="General">
                  <c:v>0.41161145395209497</c:v>
                </c:pt>
                <c:pt idx="550" formatCode="General">
                  <c:v>0.74592525277345045</c:v>
                </c:pt>
                <c:pt idx="551" formatCode="General">
                  <c:v>0.84109857386368581</c:v>
                </c:pt>
                <c:pt idx="552" formatCode="General">
                  <c:v>1.3588109574698621</c:v>
                </c:pt>
                <c:pt idx="553" formatCode="General">
                  <c:v>0.3458114829985347</c:v>
                </c:pt>
                <c:pt idx="554" formatCode="General">
                  <c:v>0.51530110344199254</c:v>
                </c:pt>
                <c:pt idx="555" formatCode="General">
                  <c:v>0.63370194437234062</c:v>
                </c:pt>
                <c:pt idx="556" formatCode="General">
                  <c:v>1.4340777799549536</c:v>
                </c:pt>
                <c:pt idx="557" formatCode="General">
                  <c:v>1.4147854586733679</c:v>
                </c:pt>
                <c:pt idx="558" formatCode="General">
                  <c:v>0.66334664705249702</c:v>
                </c:pt>
                <c:pt idx="559" formatCode="General">
                  <c:v>0.64243162668621623</c:v>
                </c:pt>
                <c:pt idx="560" formatCode="General">
                  <c:v>0.43042349644200084</c:v>
                </c:pt>
                <c:pt idx="561" formatCode="General">
                  <c:v>1.3719826110251023</c:v>
                </c:pt>
                <c:pt idx="562" formatCode="General">
                  <c:v>0.64013918877820997</c:v>
                </c:pt>
                <c:pt idx="563" formatCode="General">
                  <c:v>0.66913463870762668</c:v>
                </c:pt>
                <c:pt idx="564" formatCode="General">
                  <c:v>0.61008771268851669</c:v>
                </c:pt>
                <c:pt idx="565" formatCode="General">
                  <c:v>0.48928845991225978</c:v>
                </c:pt>
                <c:pt idx="566" formatCode="General">
                  <c:v>0.8050004870755999</c:v>
                </c:pt>
                <c:pt idx="567" formatCode="General">
                  <c:v>1.7428828182412357</c:v>
                </c:pt>
                <c:pt idx="568" formatCode="General">
                  <c:v>1.2280072909268689</c:v>
                </c:pt>
                <c:pt idx="569" formatCode="General">
                  <c:v>1.0134448142133703</c:v>
                </c:pt>
                <c:pt idx="570" formatCode="General">
                  <c:v>0.88663050703569923</c:v>
                </c:pt>
                <c:pt idx="571" formatCode="General">
                  <c:v>-5.6883396328020308E-2</c:v>
                </c:pt>
                <c:pt idx="572" formatCode="General">
                  <c:v>0.67809784927937611</c:v>
                </c:pt>
                <c:pt idx="573" formatCode="General">
                  <c:v>0.21613659283813846</c:v>
                </c:pt>
                <c:pt idx="574" formatCode="General">
                  <c:v>0.57417868859777998</c:v>
                </c:pt>
                <c:pt idx="575" formatCode="General">
                  <c:v>0.12560947183864002</c:v>
                </c:pt>
                <c:pt idx="576" formatCode="General">
                  <c:v>0.22168204924903301</c:v>
                </c:pt>
                <c:pt idx="577" formatCode="General">
                  <c:v>0.77957220488853052</c:v>
                </c:pt>
                <c:pt idx="578" formatCode="General">
                  <c:v>0.49558320590111782</c:v>
                </c:pt>
                <c:pt idx="579" formatCode="General">
                  <c:v>0.56958156521722336</c:v>
                </c:pt>
                <c:pt idx="580" formatCode="General">
                  <c:v>0.76192832408104072</c:v>
                </c:pt>
                <c:pt idx="581" formatCode="General">
                  <c:v>0.63282071215794533</c:v>
                </c:pt>
                <c:pt idx="582" formatCode="General">
                  <c:v>0.91969556956572684</c:v>
                </c:pt>
                <c:pt idx="583" formatCode="General">
                  <c:v>1.8587485214156967</c:v>
                </c:pt>
                <c:pt idx="584" formatCode="General">
                  <c:v>0.89474776604756878</c:v>
                </c:pt>
                <c:pt idx="585" formatCode="General">
                  <c:v>0.37548206744418011</c:v>
                </c:pt>
                <c:pt idx="586" formatCode="General">
                  <c:v>0.6914371787520408</c:v>
                </c:pt>
                <c:pt idx="587" formatCode="General">
                  <c:v>0.32314022349156524</c:v>
                </c:pt>
                <c:pt idx="588" formatCode="General">
                  <c:v>0.27419190109700387</c:v>
                </c:pt>
                <c:pt idx="589" formatCode="General">
                  <c:v>1.4623888890352503</c:v>
                </c:pt>
                <c:pt idx="590" formatCode="General">
                  <c:v>0.3369077195386051</c:v>
                </c:pt>
                <c:pt idx="591" formatCode="General">
                  <c:v>0.69527572015770533</c:v>
                </c:pt>
                <c:pt idx="592" formatCode="General">
                  <c:v>0.25708132869407319</c:v>
                </c:pt>
                <c:pt idx="593" formatCode="General">
                  <c:v>0.44996461795436993</c:v>
                </c:pt>
                <c:pt idx="594" formatCode="General">
                  <c:v>1.196250665730243</c:v>
                </c:pt>
                <c:pt idx="595" formatCode="General">
                  <c:v>1.1730322574727268</c:v>
                </c:pt>
                <c:pt idx="596" formatCode="General">
                  <c:v>7.6687797507926758E-2</c:v>
                </c:pt>
                <c:pt idx="597" formatCode="General">
                  <c:v>0.20894899087680141</c:v>
                </c:pt>
                <c:pt idx="598" formatCode="General">
                  <c:v>0.52168641590645959</c:v>
                </c:pt>
                <c:pt idx="599" formatCode="General">
                  <c:v>0.14668359937150999</c:v>
                </c:pt>
                <c:pt idx="600" formatCode="General">
                  <c:v>0.73217533615218722</c:v>
                </c:pt>
                <c:pt idx="601" formatCode="General">
                  <c:v>0.58047759655728959</c:v>
                </c:pt>
                <c:pt idx="602" formatCode="General">
                  <c:v>1.8606007858085856</c:v>
                </c:pt>
                <c:pt idx="603" formatCode="General">
                  <c:v>0.45989458237084313</c:v>
                </c:pt>
                <c:pt idx="604" formatCode="General">
                  <c:v>0.20484701338231304</c:v>
                </c:pt>
                <c:pt idx="605" formatCode="General">
                  <c:v>0.49029294102952825</c:v>
                </c:pt>
                <c:pt idx="606" formatCode="General">
                  <c:v>0.88330438760052998</c:v>
                </c:pt>
                <c:pt idx="607" formatCode="General">
                  <c:v>0.38250316004955143</c:v>
                </c:pt>
                <c:pt idx="608" formatCode="General">
                  <c:v>1.6287953863334963</c:v>
                </c:pt>
                <c:pt idx="609" formatCode="General">
                  <c:v>1.9383798814013375</c:v>
                </c:pt>
                <c:pt idx="610" formatCode="General">
                  <c:v>0.52506039610930844</c:v>
                </c:pt>
                <c:pt idx="611" formatCode="General">
                  <c:v>0.88896372940587221</c:v>
                </c:pt>
                <c:pt idx="612" formatCode="General">
                  <c:v>1.8547181670791173</c:v>
                </c:pt>
                <c:pt idx="613" formatCode="General">
                  <c:v>0.95888127760148945</c:v>
                </c:pt>
                <c:pt idx="614" formatCode="General">
                  <c:v>1.4086110764102964</c:v>
                </c:pt>
                <c:pt idx="615" formatCode="General">
                  <c:v>0.55113555764561351</c:v>
                </c:pt>
                <c:pt idx="616" formatCode="General">
                  <c:v>0.52866926475739096</c:v>
                </c:pt>
                <c:pt idx="617" formatCode="General">
                  <c:v>0.61657987936707837</c:v>
                </c:pt>
                <c:pt idx="618" formatCode="General">
                  <c:v>0.43568954555834516</c:v>
                </c:pt>
                <c:pt idx="619" formatCode="General">
                  <c:v>0.50065863595028881</c:v>
                </c:pt>
                <c:pt idx="620" formatCode="General">
                  <c:v>0.65256061922787456</c:v>
                </c:pt>
                <c:pt idx="621" formatCode="General">
                  <c:v>1.1768060150645869</c:v>
                </c:pt>
                <c:pt idx="622" formatCode="General">
                  <c:v>0.79713232142555202</c:v>
                </c:pt>
                <c:pt idx="623" formatCode="General">
                  <c:v>0.96267627879347817</c:v>
                </c:pt>
                <c:pt idx="624" formatCode="General">
                  <c:v>0.8669592220073119</c:v>
                </c:pt>
                <c:pt idx="625" formatCode="General">
                  <c:v>0.482164914507063</c:v>
                </c:pt>
                <c:pt idx="626" formatCode="General">
                  <c:v>1.55982809021627</c:v>
                </c:pt>
                <c:pt idx="627" formatCode="General">
                  <c:v>1.1572813994771898</c:v>
                </c:pt>
                <c:pt idx="628" formatCode="General">
                  <c:v>0.11802556262291186</c:v>
                </c:pt>
                <c:pt idx="629" formatCode="General">
                  <c:v>0.9260599800663678</c:v>
                </c:pt>
                <c:pt idx="630" formatCode="General">
                  <c:v>1.4663936572957659</c:v>
                </c:pt>
                <c:pt idx="631" formatCode="General">
                  <c:v>1.0688003025099633</c:v>
                </c:pt>
                <c:pt idx="632" formatCode="General">
                  <c:v>0.45439585376163394</c:v>
                </c:pt>
                <c:pt idx="633" formatCode="General">
                  <c:v>0.63701385700563828</c:v>
                </c:pt>
                <c:pt idx="634" formatCode="General">
                  <c:v>0.80799232331276882</c:v>
                </c:pt>
                <c:pt idx="635" formatCode="General">
                  <c:v>0.94107150053934452</c:v>
                </c:pt>
                <c:pt idx="636" formatCode="General">
                  <c:v>0.87878120731343712</c:v>
                </c:pt>
                <c:pt idx="637" formatCode="General">
                  <c:v>0.34516946442110896</c:v>
                </c:pt>
                <c:pt idx="638" formatCode="General">
                  <c:v>1.2635267688017529</c:v>
                </c:pt>
                <c:pt idx="639" formatCode="General">
                  <c:v>0.34530213701143841</c:v>
                </c:pt>
                <c:pt idx="640" formatCode="General">
                  <c:v>1.0578199295660384</c:v>
                </c:pt>
                <c:pt idx="641" formatCode="General">
                  <c:v>0.49555040573295472</c:v>
                </c:pt>
                <c:pt idx="642" formatCode="General">
                  <c:v>1.6596612990243269</c:v>
                </c:pt>
                <c:pt idx="643" formatCode="General">
                  <c:v>0.83203270879475499</c:v>
                </c:pt>
                <c:pt idx="644" formatCode="General">
                  <c:v>0.14654498215766787</c:v>
                </c:pt>
                <c:pt idx="645" formatCode="General">
                  <c:v>1.1817130329153565</c:v>
                </c:pt>
                <c:pt idx="646" formatCode="General">
                  <c:v>0.50487699076075532</c:v>
                </c:pt>
                <c:pt idx="647" formatCode="General">
                  <c:v>0.34678783619457132</c:v>
                </c:pt>
                <c:pt idx="648" formatCode="General">
                  <c:v>1.2791322517606731</c:v>
                </c:pt>
                <c:pt idx="649" formatCode="General">
                  <c:v>0.5819164013008804</c:v>
                </c:pt>
                <c:pt idx="650" formatCode="General">
                  <c:v>0.64338975024560907</c:v>
                </c:pt>
                <c:pt idx="651" formatCode="General">
                  <c:v>1.0299199427772343</c:v>
                </c:pt>
                <c:pt idx="652" formatCode="General">
                  <c:v>0.97267989713642944</c:v>
                </c:pt>
                <c:pt idx="653" formatCode="General">
                  <c:v>0.79190149067546589</c:v>
                </c:pt>
                <c:pt idx="654" formatCode="General">
                  <c:v>1.0668152994708155</c:v>
                </c:pt>
                <c:pt idx="655" formatCode="General">
                  <c:v>0.8880736493472321</c:v>
                </c:pt>
                <c:pt idx="656" formatCode="General">
                  <c:v>0.73396514546902358</c:v>
                </c:pt>
                <c:pt idx="657" formatCode="General">
                  <c:v>0.83468400095581807</c:v>
                </c:pt>
                <c:pt idx="658" formatCode="General">
                  <c:v>0.42949493647893511</c:v>
                </c:pt>
                <c:pt idx="659" formatCode="General">
                  <c:v>0.6340935295846688</c:v>
                </c:pt>
                <c:pt idx="660" formatCode="General">
                  <c:v>0.198418163646639</c:v>
                </c:pt>
                <c:pt idx="661" formatCode="General">
                  <c:v>0.458076289985202</c:v>
                </c:pt>
                <c:pt idx="662" formatCode="General">
                  <c:v>0.4808879629096745</c:v>
                </c:pt>
                <c:pt idx="663" formatCode="General">
                  <c:v>0.73268961411978284</c:v>
                </c:pt>
                <c:pt idx="664" formatCode="General">
                  <c:v>0.57588576414132364</c:v>
                </c:pt>
                <c:pt idx="665" formatCode="General">
                  <c:v>0.88946554364924379</c:v>
                </c:pt>
                <c:pt idx="666" formatCode="General">
                  <c:v>0.57258597961417979</c:v>
                </c:pt>
                <c:pt idx="667" formatCode="General">
                  <c:v>0.35659977021855915</c:v>
                </c:pt>
                <c:pt idx="668" formatCode="General">
                  <c:v>0.95961373688193052</c:v>
                </c:pt>
                <c:pt idx="669" formatCode="General">
                  <c:v>1.1608224255953443</c:v>
                </c:pt>
                <c:pt idx="670" formatCode="General">
                  <c:v>0.30526701867297334</c:v>
                </c:pt>
                <c:pt idx="671" formatCode="General">
                  <c:v>0.38687913283813491</c:v>
                </c:pt>
                <c:pt idx="672" formatCode="General">
                  <c:v>0.78663866589320386</c:v>
                </c:pt>
                <c:pt idx="673" formatCode="General">
                  <c:v>0.51660483685111369</c:v>
                </c:pt>
                <c:pt idx="674" formatCode="General">
                  <c:v>1.2122452442578355</c:v>
                </c:pt>
                <c:pt idx="675" formatCode="General">
                  <c:v>1.2288941354964413</c:v>
                </c:pt>
                <c:pt idx="676" formatCode="General">
                  <c:v>0.54626786956533724</c:v>
                </c:pt>
                <c:pt idx="677" formatCode="General">
                  <c:v>1.3541336818814624</c:v>
                </c:pt>
                <c:pt idx="678" formatCode="General">
                  <c:v>0.72737005831068857</c:v>
                </c:pt>
                <c:pt idx="679" formatCode="General">
                  <c:v>0.21695701288481861</c:v>
                </c:pt>
                <c:pt idx="680" formatCode="General">
                  <c:v>0.69209817795466422</c:v>
                </c:pt>
                <c:pt idx="681" formatCode="General">
                  <c:v>1.9759814216145595</c:v>
                </c:pt>
                <c:pt idx="682" formatCode="General">
                  <c:v>0.37253150302681703</c:v>
                </c:pt>
                <c:pt idx="683" formatCode="General">
                  <c:v>0.55656047596511926</c:v>
                </c:pt>
                <c:pt idx="684" formatCode="General">
                  <c:v>0.75161174413835097</c:v>
                </c:pt>
                <c:pt idx="685" formatCode="General">
                  <c:v>0.92415499189000405</c:v>
                </c:pt>
                <c:pt idx="686" formatCode="General">
                  <c:v>0.53320451093474053</c:v>
                </c:pt>
                <c:pt idx="687" formatCode="General">
                  <c:v>0.53758316305534171</c:v>
                </c:pt>
                <c:pt idx="688" formatCode="General">
                  <c:v>0.89120788343674406</c:v>
                </c:pt>
                <c:pt idx="689" formatCode="General">
                  <c:v>0.82408464626538425</c:v>
                </c:pt>
                <c:pt idx="690" formatCode="General">
                  <c:v>1.5191913158603674</c:v>
                </c:pt>
                <c:pt idx="691" formatCode="General">
                  <c:v>0.42699333216154001</c:v>
                </c:pt>
                <c:pt idx="692" formatCode="General">
                  <c:v>0.16317271665568289</c:v>
                </c:pt>
                <c:pt idx="693" formatCode="General">
                  <c:v>0.41235680369692218</c:v>
                </c:pt>
                <c:pt idx="694" formatCode="General">
                  <c:v>0.48576685265934849</c:v>
                </c:pt>
                <c:pt idx="695" formatCode="General">
                  <c:v>1.1845160100728171</c:v>
                </c:pt>
                <c:pt idx="696" formatCode="General">
                  <c:v>1.0434220162089864</c:v>
                </c:pt>
                <c:pt idx="697" formatCode="General">
                  <c:v>0.68921211330539167</c:v>
                </c:pt>
                <c:pt idx="698" formatCode="General">
                  <c:v>0.54363424027112128</c:v>
                </c:pt>
                <c:pt idx="699" formatCode="General">
                  <c:v>0.60041216465957947</c:v>
                </c:pt>
                <c:pt idx="700" formatCode="General">
                  <c:v>0.48645159772185043</c:v>
                </c:pt>
                <c:pt idx="701" formatCode="General">
                  <c:v>0.58432023642025954</c:v>
                </c:pt>
                <c:pt idx="702" formatCode="General">
                  <c:v>0.63251562546670703</c:v>
                </c:pt>
                <c:pt idx="703" formatCode="General">
                  <c:v>0.29785117603122746</c:v>
                </c:pt>
                <c:pt idx="704" formatCode="General">
                  <c:v>0.61879960749950436</c:v>
                </c:pt>
                <c:pt idx="705" formatCode="General">
                  <c:v>0.49906531283130651</c:v>
                </c:pt>
                <c:pt idx="706" formatCode="General">
                  <c:v>0.92914655592946938</c:v>
                </c:pt>
                <c:pt idx="707" formatCode="General">
                  <c:v>0.54544971132372377</c:v>
                </c:pt>
                <c:pt idx="708" formatCode="General">
                  <c:v>0.76195013815326118</c:v>
                </c:pt>
                <c:pt idx="709" formatCode="General">
                  <c:v>0.47179020634358038</c:v>
                </c:pt>
                <c:pt idx="710" formatCode="General">
                  <c:v>1.8123311462058327</c:v>
                </c:pt>
                <c:pt idx="711" formatCode="General">
                  <c:v>1.1033858998784551</c:v>
                </c:pt>
                <c:pt idx="712" formatCode="General">
                  <c:v>0.38658938975020241</c:v>
                </c:pt>
                <c:pt idx="713" formatCode="General">
                  <c:v>0.87157948140831309</c:v>
                </c:pt>
                <c:pt idx="714" formatCode="General">
                  <c:v>0.50638793323786091</c:v>
                </c:pt>
                <c:pt idx="715" formatCode="General">
                  <c:v>0.63876591979483655</c:v>
                </c:pt>
                <c:pt idx="716" formatCode="General">
                  <c:v>0.25797184368477311</c:v>
                </c:pt>
                <c:pt idx="717" formatCode="General">
                  <c:v>0.46862367493401569</c:v>
                </c:pt>
                <c:pt idx="718" formatCode="General">
                  <c:v>0.26669716614925976</c:v>
                </c:pt>
                <c:pt idx="719" formatCode="General">
                  <c:v>1.1826956099743771</c:v>
                </c:pt>
                <c:pt idx="720" formatCode="General">
                  <c:v>0.58522643750154835</c:v>
                </c:pt>
                <c:pt idx="721" formatCode="General">
                  <c:v>0.50606302620387167</c:v>
                </c:pt>
                <c:pt idx="722" formatCode="General">
                  <c:v>1.1255115778446276</c:v>
                </c:pt>
                <c:pt idx="723" formatCode="General">
                  <c:v>0.57305058121226993</c:v>
                </c:pt>
                <c:pt idx="724" formatCode="General">
                  <c:v>0.81530073517920654</c:v>
                </c:pt>
                <c:pt idx="725" formatCode="General">
                  <c:v>0.77484646749523067</c:v>
                </c:pt>
                <c:pt idx="726" formatCode="General">
                  <c:v>1.6476369126393171</c:v>
                </c:pt>
                <c:pt idx="727" formatCode="General">
                  <c:v>0.52455070304332763</c:v>
                </c:pt>
                <c:pt idx="728" formatCode="General">
                  <c:v>5.9360252052212736E-2</c:v>
                </c:pt>
                <c:pt idx="729" formatCode="General">
                  <c:v>0.58658942280393078</c:v>
                </c:pt>
                <c:pt idx="730" formatCode="General">
                  <c:v>0.82658271791897187</c:v>
                </c:pt>
                <c:pt idx="731" formatCode="General">
                  <c:v>0.7976672483660816</c:v>
                </c:pt>
                <c:pt idx="732" formatCode="General">
                  <c:v>0.51581603956815669</c:v>
                </c:pt>
                <c:pt idx="733" formatCode="General">
                  <c:v>1.06276934847451</c:v>
                </c:pt>
                <c:pt idx="734" formatCode="General">
                  <c:v>0.51880246052906975</c:v>
                </c:pt>
                <c:pt idx="735" formatCode="General">
                  <c:v>1.1054145777377293</c:v>
                </c:pt>
                <c:pt idx="736" formatCode="General">
                  <c:v>1.3775711363077099</c:v>
                </c:pt>
                <c:pt idx="737" formatCode="General">
                  <c:v>0.97662334801626416</c:v>
                </c:pt>
                <c:pt idx="738" formatCode="General">
                  <c:v>0.98901294507656745</c:v>
                </c:pt>
                <c:pt idx="739" formatCode="General">
                  <c:v>0.87951374326330856</c:v>
                </c:pt>
                <c:pt idx="740" formatCode="General">
                  <c:v>1.1638529031631342</c:v>
                </c:pt>
                <c:pt idx="741" formatCode="General">
                  <c:v>2.7319135882180654</c:v>
                </c:pt>
                <c:pt idx="742" formatCode="General">
                  <c:v>0.2852986048537467</c:v>
                </c:pt>
                <c:pt idx="743" formatCode="General">
                  <c:v>0.87315777647860937</c:v>
                </c:pt>
                <c:pt idx="744" formatCode="General">
                  <c:v>0.95355544940666226</c:v>
                </c:pt>
                <c:pt idx="745" formatCode="General">
                  <c:v>0.78778100438416998</c:v>
                </c:pt>
                <c:pt idx="746" formatCode="General">
                  <c:v>1.1484730332520583</c:v>
                </c:pt>
                <c:pt idx="747" formatCode="General">
                  <c:v>0.49515516922136671</c:v>
                </c:pt>
                <c:pt idx="748" formatCode="General">
                  <c:v>0.77427908877513674</c:v>
                </c:pt>
                <c:pt idx="749" formatCode="General">
                  <c:v>0.7657458692009399</c:v>
                </c:pt>
                <c:pt idx="750" formatCode="General">
                  <c:v>0.68614744000242855</c:v>
                </c:pt>
                <c:pt idx="751" formatCode="General">
                  <c:v>1.3424009159933741</c:v>
                </c:pt>
                <c:pt idx="752" formatCode="General">
                  <c:v>0.28792657291260726</c:v>
                </c:pt>
                <c:pt idx="753" formatCode="General">
                  <c:v>0.8880053679697667</c:v>
                </c:pt>
                <c:pt idx="754" formatCode="General">
                  <c:v>0.42515489718329769</c:v>
                </c:pt>
                <c:pt idx="755" formatCode="General">
                  <c:v>0.40203157711252513</c:v>
                </c:pt>
                <c:pt idx="756" formatCode="General">
                  <c:v>1.0954594521357415</c:v>
                </c:pt>
                <c:pt idx="757" formatCode="General">
                  <c:v>0.67951119246570746</c:v>
                </c:pt>
                <c:pt idx="758" formatCode="General">
                  <c:v>0.71425090691950388</c:v>
                </c:pt>
                <c:pt idx="759" formatCode="General">
                  <c:v>0.56293098993218671</c:v>
                </c:pt>
                <c:pt idx="760" formatCode="General">
                  <c:v>0.62863087734550238</c:v>
                </c:pt>
                <c:pt idx="761" formatCode="General">
                  <c:v>0.45052604668364815</c:v>
                </c:pt>
                <c:pt idx="762" formatCode="General">
                  <c:v>1.0238870835128591</c:v>
                </c:pt>
                <c:pt idx="763" formatCode="General">
                  <c:v>0.87857104021598509</c:v>
                </c:pt>
                <c:pt idx="764" formatCode="General">
                  <c:v>0.76900352063089894</c:v>
                </c:pt>
                <c:pt idx="765" formatCode="General">
                  <c:v>0.58546823361798839</c:v>
                </c:pt>
                <c:pt idx="766" formatCode="General">
                  <c:v>1.2238977538485236</c:v>
                </c:pt>
                <c:pt idx="767" formatCode="General">
                  <c:v>0.16487108515784854</c:v>
                </c:pt>
                <c:pt idx="768" formatCode="General">
                  <c:v>0.40493432311559308</c:v>
                </c:pt>
                <c:pt idx="769" formatCode="General">
                  <c:v>0.28110750504262727</c:v>
                </c:pt>
                <c:pt idx="770" formatCode="General">
                  <c:v>0.21117989085703992</c:v>
                </c:pt>
                <c:pt idx="771" formatCode="General">
                  <c:v>1.2077620422460651</c:v>
                </c:pt>
                <c:pt idx="772" formatCode="General">
                  <c:v>0.6019475660553637</c:v>
                </c:pt>
                <c:pt idx="773" formatCode="General">
                  <c:v>0.76250309605542466</c:v>
                </c:pt>
                <c:pt idx="774" formatCode="General">
                  <c:v>0.53828559326656489</c:v>
                </c:pt>
                <c:pt idx="775" formatCode="General">
                  <c:v>0.97323458734922086</c:v>
                </c:pt>
                <c:pt idx="776" formatCode="General">
                  <c:v>0.65555499796012684</c:v>
                </c:pt>
                <c:pt idx="777" formatCode="General">
                  <c:v>0.73298763423173341</c:v>
                </c:pt>
                <c:pt idx="778" formatCode="General">
                  <c:v>0.60597562310882702</c:v>
                </c:pt>
                <c:pt idx="779" formatCode="General">
                  <c:v>0.25288735212926361</c:v>
                </c:pt>
                <c:pt idx="780" formatCode="General">
                  <c:v>0.18368032137224044</c:v>
                </c:pt>
                <c:pt idx="781" formatCode="General">
                  <c:v>0.64054390369647507</c:v>
                </c:pt>
                <c:pt idx="782" formatCode="General">
                  <c:v>0.10268322802053365</c:v>
                </c:pt>
                <c:pt idx="783" formatCode="General">
                  <c:v>0.632553936144717</c:v>
                </c:pt>
                <c:pt idx="784" formatCode="General">
                  <c:v>2.0343905582061415</c:v>
                </c:pt>
                <c:pt idx="785" formatCode="General">
                  <c:v>2.1727249750074145</c:v>
                </c:pt>
                <c:pt idx="786" formatCode="General">
                  <c:v>1.7925793726875305</c:v>
                </c:pt>
                <c:pt idx="787" formatCode="General">
                  <c:v>0.84883927908438706</c:v>
                </c:pt>
                <c:pt idx="788" formatCode="General">
                  <c:v>0.75425207235001346</c:v>
                </c:pt>
                <c:pt idx="789" formatCode="General">
                  <c:v>0.67952001012900964</c:v>
                </c:pt>
                <c:pt idx="790" formatCode="General">
                  <c:v>0.29245049055596573</c:v>
                </c:pt>
                <c:pt idx="791" formatCode="General">
                  <c:v>0.52371742251841735</c:v>
                </c:pt>
                <c:pt idx="792" formatCode="General">
                  <c:v>0.33193171619219242</c:v>
                </c:pt>
                <c:pt idx="793" formatCode="General">
                  <c:v>0.60874203159505691</c:v>
                </c:pt>
                <c:pt idx="794" formatCode="General">
                  <c:v>0.83938829511096724</c:v>
                </c:pt>
                <c:pt idx="795" formatCode="General">
                  <c:v>0.68225332239095327</c:v>
                </c:pt>
                <c:pt idx="796" formatCode="General">
                  <c:v>0.20798959696042285</c:v>
                </c:pt>
                <c:pt idx="797" formatCode="General">
                  <c:v>0.62161949166511976</c:v>
                </c:pt>
                <c:pt idx="798" formatCode="General">
                  <c:v>0.48730269513535363</c:v>
                </c:pt>
                <c:pt idx="799" formatCode="General">
                  <c:v>1.3403637319718991</c:v>
                </c:pt>
                <c:pt idx="800" formatCode="General">
                  <c:v>0.66547309677204813</c:v>
                </c:pt>
                <c:pt idx="801" formatCode="General">
                  <c:v>1.0793286255625465</c:v>
                </c:pt>
                <c:pt idx="802" formatCode="General">
                  <c:v>1.8642736707059946</c:v>
                </c:pt>
                <c:pt idx="803" formatCode="General">
                  <c:v>0.50771848481537996</c:v>
                </c:pt>
                <c:pt idx="804" formatCode="General">
                  <c:v>1.0023594124108526</c:v>
                </c:pt>
                <c:pt idx="805" formatCode="General">
                  <c:v>0.43735195018757467</c:v>
                </c:pt>
                <c:pt idx="806" formatCode="General">
                  <c:v>0.80873608423171084</c:v>
                </c:pt>
                <c:pt idx="807" formatCode="General">
                  <c:v>1.8863840189073144</c:v>
                </c:pt>
                <c:pt idx="808" formatCode="General">
                  <c:v>0.29393777394683984</c:v>
                </c:pt>
                <c:pt idx="809" formatCode="General">
                  <c:v>0.85430171552469314</c:v>
                </c:pt>
                <c:pt idx="810" formatCode="General">
                  <c:v>0.7864788211164736</c:v>
                </c:pt>
                <c:pt idx="811" formatCode="General">
                  <c:v>0.35892660256736786</c:v>
                </c:pt>
                <c:pt idx="812" formatCode="General">
                  <c:v>0.40308191374383551</c:v>
                </c:pt>
                <c:pt idx="813" formatCode="General">
                  <c:v>0.90637501678484789</c:v>
                </c:pt>
                <c:pt idx="814" formatCode="General">
                  <c:v>0.44986566926291105</c:v>
                </c:pt>
                <c:pt idx="815" formatCode="General">
                  <c:v>0.83791551068534675</c:v>
                </c:pt>
                <c:pt idx="816" formatCode="General">
                  <c:v>0.86208902437026058</c:v>
                </c:pt>
                <c:pt idx="817" formatCode="General">
                  <c:v>1.4544370457586264</c:v>
                </c:pt>
                <c:pt idx="818" formatCode="General">
                  <c:v>0.38608207630963121</c:v>
                </c:pt>
                <c:pt idx="819" formatCode="General">
                  <c:v>0.66179683994852323</c:v>
                </c:pt>
                <c:pt idx="820" formatCode="General">
                  <c:v>0.58796821739409943</c:v>
                </c:pt>
                <c:pt idx="821" formatCode="General">
                  <c:v>1.0217679321122004</c:v>
                </c:pt>
                <c:pt idx="822" formatCode="General">
                  <c:v>0.35921906166227591</c:v>
                </c:pt>
                <c:pt idx="823" formatCode="General">
                  <c:v>1.0343124187912678</c:v>
                </c:pt>
                <c:pt idx="824" formatCode="General">
                  <c:v>1.2318283480923513</c:v>
                </c:pt>
                <c:pt idx="825" formatCode="General">
                  <c:v>1.6875134471010085</c:v>
                </c:pt>
                <c:pt idx="826" formatCode="General">
                  <c:v>0.51338136640429122</c:v>
                </c:pt>
                <c:pt idx="827" formatCode="General">
                  <c:v>-0.26211538495281661</c:v>
                </c:pt>
                <c:pt idx="828" formatCode="General">
                  <c:v>0.87521167688223633</c:v>
                </c:pt>
                <c:pt idx="829" formatCode="General">
                  <c:v>0.79610643868041442</c:v>
                </c:pt>
                <c:pt idx="830" formatCode="General">
                  <c:v>1.0368604766161376</c:v>
                </c:pt>
                <c:pt idx="831" formatCode="General">
                  <c:v>0.5070357049031341</c:v>
                </c:pt>
                <c:pt idx="832" formatCode="General">
                  <c:v>0.52070892935673729</c:v>
                </c:pt>
                <c:pt idx="833" formatCode="General">
                  <c:v>1.1702492644920435</c:v>
                </c:pt>
                <c:pt idx="834" formatCode="General">
                  <c:v>0.46794058619196632</c:v>
                </c:pt>
                <c:pt idx="835" formatCode="General">
                  <c:v>0.34064377628825726</c:v>
                </c:pt>
                <c:pt idx="836" formatCode="General">
                  <c:v>0.32160441538905027</c:v>
                </c:pt>
                <c:pt idx="837" formatCode="General">
                  <c:v>0.90495362907436494</c:v>
                </c:pt>
                <c:pt idx="838" formatCode="General">
                  <c:v>0.84175947175375443</c:v>
                </c:pt>
                <c:pt idx="839" formatCode="General">
                  <c:v>0.73197558086223169</c:v>
                </c:pt>
                <c:pt idx="840" formatCode="General">
                  <c:v>0.77589573115257737</c:v>
                </c:pt>
                <c:pt idx="841" formatCode="General">
                  <c:v>0.77284735280367656</c:v>
                </c:pt>
                <c:pt idx="842" formatCode="General">
                  <c:v>0.51947038679719837</c:v>
                </c:pt>
                <c:pt idx="843" formatCode="General">
                  <c:v>0.99271586472316453</c:v>
                </c:pt>
                <c:pt idx="844" formatCode="General">
                  <c:v>0.35642740299906506</c:v>
                </c:pt>
                <c:pt idx="845" formatCode="General">
                  <c:v>0.92390972492910017</c:v>
                </c:pt>
                <c:pt idx="846" formatCode="General">
                  <c:v>1.1099439060895044</c:v>
                </c:pt>
                <c:pt idx="847" formatCode="General">
                  <c:v>0.63123015374663538</c:v>
                </c:pt>
                <c:pt idx="848" formatCode="General">
                  <c:v>0.28594182797524725</c:v>
                </c:pt>
                <c:pt idx="849" formatCode="General">
                  <c:v>0.79476670996901566</c:v>
                </c:pt>
                <c:pt idx="850" formatCode="General">
                  <c:v>0.85310984643208321</c:v>
                </c:pt>
                <c:pt idx="851" formatCode="General">
                  <c:v>0.79639699663623786</c:v>
                </c:pt>
                <c:pt idx="852" formatCode="General">
                  <c:v>0.85433532296724646</c:v>
                </c:pt>
                <c:pt idx="853" formatCode="General">
                  <c:v>0.67956791087834323</c:v>
                </c:pt>
                <c:pt idx="854" formatCode="General">
                  <c:v>0.86030729208516321</c:v>
                </c:pt>
                <c:pt idx="855" formatCode="General">
                  <c:v>0.39089528484994607</c:v>
                </c:pt>
                <c:pt idx="856" formatCode="General">
                  <c:v>0.28319718299692065</c:v>
                </c:pt>
                <c:pt idx="857" formatCode="General">
                  <c:v>0.95219886721708713</c:v>
                </c:pt>
                <c:pt idx="858" formatCode="General">
                  <c:v>0.26199577944817665</c:v>
                </c:pt>
                <c:pt idx="859" formatCode="General">
                  <c:v>0.59335196258376421</c:v>
                </c:pt>
                <c:pt idx="860" formatCode="General">
                  <c:v>1.1298503047090827</c:v>
                </c:pt>
                <c:pt idx="861" formatCode="General">
                  <c:v>0.85755824668057312</c:v>
                </c:pt>
                <c:pt idx="862" formatCode="General">
                  <c:v>0.57727108766527246</c:v>
                </c:pt>
                <c:pt idx="863" formatCode="General">
                  <c:v>0.56836031861143232</c:v>
                </c:pt>
                <c:pt idx="864" formatCode="General">
                  <c:v>0.57652706739760129</c:v>
                </c:pt>
                <c:pt idx="865" formatCode="General">
                  <c:v>0.7380819763153198</c:v>
                </c:pt>
                <c:pt idx="866" formatCode="General">
                  <c:v>1.0988305520158925</c:v>
                </c:pt>
                <c:pt idx="867" formatCode="General">
                  <c:v>0.44835771526153567</c:v>
                </c:pt>
                <c:pt idx="868" formatCode="General">
                  <c:v>0.42392431734749436</c:v>
                </c:pt>
                <c:pt idx="869" formatCode="General">
                  <c:v>0.70210134286196946</c:v>
                </c:pt>
                <c:pt idx="870" formatCode="General">
                  <c:v>1.0413747796974031</c:v>
                </c:pt>
                <c:pt idx="871" formatCode="General">
                  <c:v>1.3168259241426754</c:v>
                </c:pt>
                <c:pt idx="872" formatCode="General">
                  <c:v>1.7046201178867044</c:v>
                </c:pt>
                <c:pt idx="873" formatCode="General">
                  <c:v>0.3007640863645713</c:v>
                </c:pt>
                <c:pt idx="874" formatCode="General">
                  <c:v>0.62033264364296914</c:v>
                </c:pt>
                <c:pt idx="875" formatCode="General">
                  <c:v>1.8388731044912725</c:v>
                </c:pt>
                <c:pt idx="876" formatCode="General">
                  <c:v>1.2363342223290181</c:v>
                </c:pt>
                <c:pt idx="877" formatCode="General">
                  <c:v>0.71575971101191516</c:v>
                </c:pt>
                <c:pt idx="878" formatCode="General">
                  <c:v>0.38843770988889803</c:v>
                </c:pt>
                <c:pt idx="879" formatCode="General">
                  <c:v>1.1083920580405153</c:v>
                </c:pt>
                <c:pt idx="880" formatCode="General">
                  <c:v>1.0440399603278119</c:v>
                </c:pt>
                <c:pt idx="881" formatCode="General">
                  <c:v>0.43230474931786378</c:v>
                </c:pt>
                <c:pt idx="882" formatCode="General">
                  <c:v>0.18173934883492127</c:v>
                </c:pt>
                <c:pt idx="883" formatCode="General">
                  <c:v>0.34324688299339123</c:v>
                </c:pt>
                <c:pt idx="884" formatCode="General">
                  <c:v>0.53404782791103655</c:v>
                </c:pt>
                <c:pt idx="885" formatCode="General">
                  <c:v>0.51192764712229777</c:v>
                </c:pt>
                <c:pt idx="886" formatCode="General">
                  <c:v>0.60848781741548907</c:v>
                </c:pt>
                <c:pt idx="887" formatCode="General">
                  <c:v>0.9712804941549964</c:v>
                </c:pt>
                <c:pt idx="888" formatCode="General">
                  <c:v>0.85349204275782342</c:v>
                </c:pt>
                <c:pt idx="889" formatCode="General">
                  <c:v>1.1285744473720152</c:v>
                </c:pt>
                <c:pt idx="890" formatCode="General">
                  <c:v>0.51855144296180855</c:v>
                </c:pt>
                <c:pt idx="891" formatCode="General">
                  <c:v>-1.8150909790924707E-2</c:v>
                </c:pt>
                <c:pt idx="892" formatCode="General">
                  <c:v>1.116179772505258</c:v>
                </c:pt>
                <c:pt idx="893" formatCode="General">
                  <c:v>1.0036830295976662</c:v>
                </c:pt>
                <c:pt idx="894" formatCode="General">
                  <c:v>0.44433747179822514</c:v>
                </c:pt>
                <c:pt idx="895" formatCode="General">
                  <c:v>1.0282644641326915</c:v>
                </c:pt>
                <c:pt idx="896" formatCode="General">
                  <c:v>1.1571273630072598</c:v>
                </c:pt>
                <c:pt idx="897" formatCode="General">
                  <c:v>1.7398273467135241</c:v>
                </c:pt>
                <c:pt idx="898" formatCode="General">
                  <c:v>0.95490126277648701</c:v>
                </c:pt>
                <c:pt idx="899" formatCode="General">
                  <c:v>0.7496640042153595</c:v>
                </c:pt>
                <c:pt idx="900" formatCode="General">
                  <c:v>1.2487828054194838</c:v>
                </c:pt>
                <c:pt idx="901" formatCode="General">
                  <c:v>1.0252137479265988</c:v>
                </c:pt>
                <c:pt idx="902" formatCode="General">
                  <c:v>0.47775025524069914</c:v>
                </c:pt>
                <c:pt idx="903" formatCode="General">
                  <c:v>0.66876075851149286</c:v>
                </c:pt>
                <c:pt idx="904" formatCode="General">
                  <c:v>1.1091338683291059</c:v>
                </c:pt>
                <c:pt idx="905" formatCode="General">
                  <c:v>0.82684703641558777</c:v>
                </c:pt>
                <c:pt idx="906" formatCode="General">
                  <c:v>0.73759179464187152</c:v>
                </c:pt>
                <c:pt idx="907" formatCode="General">
                  <c:v>1.9539189945652937</c:v>
                </c:pt>
                <c:pt idx="908" formatCode="General">
                  <c:v>0.94256947226142929</c:v>
                </c:pt>
                <c:pt idx="909" formatCode="General">
                  <c:v>1.1890451928127947</c:v>
                </c:pt>
                <c:pt idx="910" formatCode="General">
                  <c:v>0.32210911294530642</c:v>
                </c:pt>
                <c:pt idx="911" formatCode="General">
                  <c:v>1.0248783055289639</c:v>
                </c:pt>
                <c:pt idx="912" formatCode="General">
                  <c:v>0.21930323288451947</c:v>
                </c:pt>
                <c:pt idx="913" formatCode="General">
                  <c:v>0.49264664727857022</c:v>
                </c:pt>
                <c:pt idx="914" formatCode="General">
                  <c:v>0.5152707445430863</c:v>
                </c:pt>
                <c:pt idx="915" formatCode="General">
                  <c:v>1.0332344036618486</c:v>
                </c:pt>
                <c:pt idx="916" formatCode="General">
                  <c:v>0.57872197265584191</c:v>
                </c:pt>
                <c:pt idx="917" formatCode="General">
                  <c:v>0.58081637181881929</c:v>
                </c:pt>
                <c:pt idx="918" formatCode="General">
                  <c:v>1.5946361186105404</c:v>
                </c:pt>
                <c:pt idx="919" formatCode="General">
                  <c:v>0.66023018160928548</c:v>
                </c:pt>
                <c:pt idx="920" formatCode="General">
                  <c:v>0.70533818562308725</c:v>
                </c:pt>
                <c:pt idx="921" formatCode="General">
                  <c:v>0.62155449933427653</c:v>
                </c:pt>
                <c:pt idx="922" formatCode="General">
                  <c:v>0.61665725747440914</c:v>
                </c:pt>
                <c:pt idx="923" formatCode="General">
                  <c:v>0.60560915266242943</c:v>
                </c:pt>
                <c:pt idx="924" formatCode="General">
                  <c:v>1.0294832272659811</c:v>
                </c:pt>
                <c:pt idx="925" formatCode="General">
                  <c:v>0.5532101794307448</c:v>
                </c:pt>
                <c:pt idx="926" formatCode="General">
                  <c:v>0.54459180969280263</c:v>
                </c:pt>
                <c:pt idx="927" formatCode="General">
                  <c:v>-1.7171274448672058E-2</c:v>
                </c:pt>
                <c:pt idx="928" formatCode="General">
                  <c:v>0.73167489943393282</c:v>
                </c:pt>
                <c:pt idx="929" formatCode="General">
                  <c:v>0.89259142869849317</c:v>
                </c:pt>
                <c:pt idx="930" formatCode="General">
                  <c:v>0.40152972534384923</c:v>
                </c:pt>
                <c:pt idx="931" formatCode="General">
                  <c:v>0.25379484142439557</c:v>
                </c:pt>
                <c:pt idx="932" formatCode="General">
                  <c:v>1.1523884007872374</c:v>
                </c:pt>
                <c:pt idx="933" formatCode="General">
                  <c:v>1.5037704495022362</c:v>
                </c:pt>
                <c:pt idx="934" formatCode="General">
                  <c:v>0.30722556442529092</c:v>
                </c:pt>
                <c:pt idx="935" formatCode="General">
                  <c:v>1.1278019364015777</c:v>
                </c:pt>
                <c:pt idx="936" formatCode="General">
                  <c:v>1.6167028613140526</c:v>
                </c:pt>
                <c:pt idx="937" formatCode="General">
                  <c:v>0.55992967879214062</c:v>
                </c:pt>
                <c:pt idx="938" formatCode="General">
                  <c:v>0.36336916996924917</c:v>
                </c:pt>
                <c:pt idx="939" formatCode="General">
                  <c:v>0.50630694403207821</c:v>
                </c:pt>
                <c:pt idx="940" formatCode="General">
                  <c:v>0.91458843387415012</c:v>
                </c:pt>
                <c:pt idx="941" formatCode="General">
                  <c:v>1.136211656735667</c:v>
                </c:pt>
                <c:pt idx="942" formatCode="General">
                  <c:v>0.75450912091533962</c:v>
                </c:pt>
                <c:pt idx="943" formatCode="General">
                  <c:v>0.6549644411738329</c:v>
                </c:pt>
                <c:pt idx="944" formatCode="General">
                  <c:v>0.53285843305440506</c:v>
                </c:pt>
                <c:pt idx="945" formatCode="General">
                  <c:v>0.69216321045946472</c:v>
                </c:pt>
                <c:pt idx="946" formatCode="General">
                  <c:v>0.50430702158966922</c:v>
                </c:pt>
                <c:pt idx="947" formatCode="General">
                  <c:v>1.3253297083232791</c:v>
                </c:pt>
                <c:pt idx="948" formatCode="General">
                  <c:v>1.1946483443468645</c:v>
                </c:pt>
                <c:pt idx="949" formatCode="General">
                  <c:v>0.5657128271583941</c:v>
                </c:pt>
                <c:pt idx="950" formatCode="General">
                  <c:v>0.99555061651739685</c:v>
                </c:pt>
                <c:pt idx="951" formatCode="General">
                  <c:v>0.59564372855156655</c:v>
                </c:pt>
                <c:pt idx="952" formatCode="General">
                  <c:v>0.64854141757394845</c:v>
                </c:pt>
                <c:pt idx="953" formatCode="General">
                  <c:v>1.4195212989299573</c:v>
                </c:pt>
                <c:pt idx="954" formatCode="General">
                  <c:v>0.2730561418623334</c:v>
                </c:pt>
                <c:pt idx="955" formatCode="General">
                  <c:v>0.57852687817892623</c:v>
                </c:pt>
                <c:pt idx="956" formatCode="General">
                  <c:v>0.88000479283632083</c:v>
                </c:pt>
                <c:pt idx="957" formatCode="General">
                  <c:v>0.59456663852006963</c:v>
                </c:pt>
                <c:pt idx="958" formatCode="General">
                  <c:v>1.0770234067441897</c:v>
                </c:pt>
                <c:pt idx="959" formatCode="General">
                  <c:v>1.0754331578764618</c:v>
                </c:pt>
                <c:pt idx="960" formatCode="General">
                  <c:v>0.72596117047580344</c:v>
                </c:pt>
                <c:pt idx="961" formatCode="General">
                  <c:v>0.40223150538408381</c:v>
                </c:pt>
                <c:pt idx="962" formatCode="General">
                  <c:v>0.97893766740799559</c:v>
                </c:pt>
                <c:pt idx="963" formatCode="General">
                  <c:v>0.64454557362483345</c:v>
                </c:pt>
                <c:pt idx="964" formatCode="General">
                  <c:v>1.2621267810787029</c:v>
                </c:pt>
                <c:pt idx="965" formatCode="General">
                  <c:v>1.6318944693037811</c:v>
                </c:pt>
                <c:pt idx="966" formatCode="General">
                  <c:v>-1.008270750294149E-2</c:v>
                </c:pt>
                <c:pt idx="967" formatCode="General">
                  <c:v>0.89180774984879818</c:v>
                </c:pt>
                <c:pt idx="968" formatCode="General">
                  <c:v>0.31819861548323336</c:v>
                </c:pt>
                <c:pt idx="969" formatCode="General">
                  <c:v>0.32266410939461521</c:v>
                </c:pt>
                <c:pt idx="970" formatCode="General">
                  <c:v>0.65773122216112379</c:v>
                </c:pt>
                <c:pt idx="971" formatCode="General">
                  <c:v>0.81087555135800959</c:v>
                </c:pt>
                <c:pt idx="972" formatCode="General">
                  <c:v>1.0665758886819807</c:v>
                </c:pt>
                <c:pt idx="973" formatCode="General">
                  <c:v>0.5883816313359389</c:v>
                </c:pt>
                <c:pt idx="974" formatCode="General">
                  <c:v>0.88276540448776886</c:v>
                </c:pt>
                <c:pt idx="975" formatCode="General">
                  <c:v>1.2301326006395481</c:v>
                </c:pt>
                <c:pt idx="976" formatCode="General">
                  <c:v>-0.35794163651115818</c:v>
                </c:pt>
                <c:pt idx="977" formatCode="General">
                  <c:v>0.60498788126370151</c:v>
                </c:pt>
                <c:pt idx="978" formatCode="General">
                  <c:v>0.5056710773352926</c:v>
                </c:pt>
                <c:pt idx="979" formatCode="General">
                  <c:v>0.5093208036549205</c:v>
                </c:pt>
                <c:pt idx="980" formatCode="General">
                  <c:v>1.0675056730420904</c:v>
                </c:pt>
                <c:pt idx="981" formatCode="General">
                  <c:v>0.65387705374520899</c:v>
                </c:pt>
                <c:pt idx="982" formatCode="General">
                  <c:v>0.61837882958004997</c:v>
                </c:pt>
                <c:pt idx="983" formatCode="General">
                  <c:v>0.82591856119521989</c:v>
                </c:pt>
                <c:pt idx="984" formatCode="General">
                  <c:v>2.0870658014479604</c:v>
                </c:pt>
                <c:pt idx="985" formatCode="General">
                  <c:v>0.77728598778038216</c:v>
                </c:pt>
                <c:pt idx="986" formatCode="General">
                  <c:v>0.41899629026903606</c:v>
                </c:pt>
                <c:pt idx="987" formatCode="General">
                  <c:v>1.057513621305834</c:v>
                </c:pt>
                <c:pt idx="988" formatCode="General">
                  <c:v>0.84767457311817929</c:v>
                </c:pt>
                <c:pt idx="989" formatCode="General">
                  <c:v>1.7130661044474138E-2</c:v>
                </c:pt>
                <c:pt idx="990" formatCode="General">
                  <c:v>0.42143058371561071</c:v>
                </c:pt>
                <c:pt idx="991" formatCode="General">
                  <c:v>0.27051666386304163</c:v>
                </c:pt>
                <c:pt idx="992" formatCode="General">
                  <c:v>0.96922432816466353</c:v>
                </c:pt>
                <c:pt idx="993" formatCode="General">
                  <c:v>0.37394064260710724</c:v>
                </c:pt>
                <c:pt idx="994" formatCode="General">
                  <c:v>0.27606265779755801</c:v>
                </c:pt>
                <c:pt idx="995" formatCode="General">
                  <c:v>1.6646675916028899</c:v>
                </c:pt>
                <c:pt idx="996" formatCode="General">
                  <c:v>1.5000983996883974</c:v>
                </c:pt>
                <c:pt idx="997" formatCode="General">
                  <c:v>0.4533888014639309</c:v>
                </c:pt>
                <c:pt idx="998" formatCode="General">
                  <c:v>1.1598311316937824</c:v>
                </c:pt>
                <c:pt idx="999" formatCode="General">
                  <c:v>0.29944747427913887</c:v>
                </c:pt>
                <c:pt idx="1000" formatCode="General">
                  <c:v>0.77937571390798421</c:v>
                </c:pt>
              </c:numCache>
            </c:numRef>
          </c:xVal>
          <c:yVal>
            <c:numRef>
              <c:f>Parameter!$L$125:$L$1125</c:f>
              <c:numCache>
                <c:formatCode>0.00</c:formatCode>
                <c:ptCount val="1001"/>
                <c:pt idx="0">
                  <c:v>10796.604406271479</c:v>
                </c:pt>
                <c:pt idx="1">
                  <c:v>14581.507017011771</c:v>
                </c:pt>
                <c:pt idx="2">
                  <c:v>7723.3195491948536</c:v>
                </c:pt>
                <c:pt idx="3">
                  <c:v>13053.04005164853</c:v>
                </c:pt>
                <c:pt idx="4" formatCode="General">
                  <c:v>11864.82035308203</c:v>
                </c:pt>
                <c:pt idx="5" formatCode="General">
                  <c:v>10047.955349432339</c:v>
                </c:pt>
                <c:pt idx="6" formatCode="General">
                  <c:v>10201.094739797274</c:v>
                </c:pt>
                <c:pt idx="7" formatCode="General">
                  <c:v>11983.903642419633</c:v>
                </c:pt>
                <c:pt idx="8" formatCode="General">
                  <c:v>10401.753990105301</c:v>
                </c:pt>
                <c:pt idx="9" formatCode="General">
                  <c:v>8558.1561527179074</c:v>
                </c:pt>
                <c:pt idx="10" formatCode="General">
                  <c:v>16915.097644568959</c:v>
                </c:pt>
                <c:pt idx="11" formatCode="General">
                  <c:v>13056.705522248205</c:v>
                </c:pt>
                <c:pt idx="12" formatCode="General">
                  <c:v>7881.1411339433707</c:v>
                </c:pt>
                <c:pt idx="13" formatCode="General">
                  <c:v>10984.598311023154</c:v>
                </c:pt>
                <c:pt idx="14" formatCode="General">
                  <c:v>10654.196631950763</c:v>
                </c:pt>
                <c:pt idx="15" formatCode="General">
                  <c:v>12109.353188949826</c:v>
                </c:pt>
                <c:pt idx="16" formatCode="General">
                  <c:v>6511.8120387310082</c:v>
                </c:pt>
                <c:pt idx="17" formatCode="General">
                  <c:v>14175.543683366164</c:v>
                </c:pt>
                <c:pt idx="18" formatCode="General">
                  <c:v>14822.473154729214</c:v>
                </c:pt>
                <c:pt idx="19" formatCode="General">
                  <c:v>12672.097403620448</c:v>
                </c:pt>
                <c:pt idx="20" formatCode="General">
                  <c:v>13929.08058289534</c:v>
                </c:pt>
                <c:pt idx="21" formatCode="General">
                  <c:v>8530.3430350948947</c:v>
                </c:pt>
                <c:pt idx="22" formatCode="General">
                  <c:v>12968.277609871237</c:v>
                </c:pt>
                <c:pt idx="23" formatCode="General">
                  <c:v>14615.451764594567</c:v>
                </c:pt>
                <c:pt idx="24" formatCode="General">
                  <c:v>11595.555609793253</c:v>
                </c:pt>
                <c:pt idx="25" formatCode="General">
                  <c:v>10104.142510837619</c:v>
                </c:pt>
                <c:pt idx="26" formatCode="General">
                  <c:v>18525.656592038333</c:v>
                </c:pt>
                <c:pt idx="27" formatCode="General">
                  <c:v>11428.681254352072</c:v>
                </c:pt>
                <c:pt idx="28" formatCode="General">
                  <c:v>13053.110191295853</c:v>
                </c:pt>
                <c:pt idx="29" formatCode="General">
                  <c:v>10414.418230819094</c:v>
                </c:pt>
                <c:pt idx="30" formatCode="General">
                  <c:v>11775.59141570021</c:v>
                </c:pt>
                <c:pt idx="31" formatCode="General">
                  <c:v>9546.9340859290878</c:v>
                </c:pt>
                <c:pt idx="32" formatCode="General">
                  <c:v>8136.6661692791604</c:v>
                </c:pt>
                <c:pt idx="33" formatCode="General">
                  <c:v>16039.647677652973</c:v>
                </c:pt>
                <c:pt idx="34" formatCode="General">
                  <c:v>10905.082313842617</c:v>
                </c:pt>
                <c:pt idx="35" formatCode="General">
                  <c:v>11815.914957435378</c:v>
                </c:pt>
                <c:pt idx="36" formatCode="General">
                  <c:v>13686.869391994616</c:v>
                </c:pt>
                <c:pt idx="37" formatCode="General">
                  <c:v>12730.532290789233</c:v>
                </c:pt>
                <c:pt idx="38" formatCode="General">
                  <c:v>8803.7158620222235</c:v>
                </c:pt>
                <c:pt idx="39" formatCode="General">
                  <c:v>12844.361280186324</c:v>
                </c:pt>
                <c:pt idx="40" formatCode="General">
                  <c:v>8886.4200731198216</c:v>
                </c:pt>
                <c:pt idx="41" formatCode="General">
                  <c:v>11412.640711802203</c:v>
                </c:pt>
                <c:pt idx="42" formatCode="General">
                  <c:v>15390.717091076378</c:v>
                </c:pt>
                <c:pt idx="43" formatCode="General">
                  <c:v>12157.728669338947</c:v>
                </c:pt>
                <c:pt idx="44" formatCode="General">
                  <c:v>8706.2414758966097</c:v>
                </c:pt>
                <c:pt idx="45" formatCode="General">
                  <c:v>9682.9657614649768</c:v>
                </c:pt>
                <c:pt idx="46" formatCode="General">
                  <c:v>12882.282148464856</c:v>
                </c:pt>
                <c:pt idx="47" formatCode="General">
                  <c:v>11783.53889981975</c:v>
                </c:pt>
                <c:pt idx="48" formatCode="General">
                  <c:v>14372.831166826732</c:v>
                </c:pt>
                <c:pt idx="49" formatCode="General">
                  <c:v>16750.16001032506</c:v>
                </c:pt>
                <c:pt idx="50" formatCode="General">
                  <c:v>6064.6353414221085</c:v>
                </c:pt>
                <c:pt idx="51" formatCode="General">
                  <c:v>15113.991142791305</c:v>
                </c:pt>
                <c:pt idx="52" formatCode="General">
                  <c:v>9597.0330810916785</c:v>
                </c:pt>
                <c:pt idx="53" formatCode="General">
                  <c:v>17079.515163092085</c:v>
                </c:pt>
                <c:pt idx="54" formatCode="General">
                  <c:v>12163.632896291327</c:v>
                </c:pt>
                <c:pt idx="55" formatCode="General">
                  <c:v>7966.6590734824586</c:v>
                </c:pt>
                <c:pt idx="56" formatCode="General">
                  <c:v>7995.6323837096006</c:v>
                </c:pt>
                <c:pt idx="57" formatCode="General">
                  <c:v>9725.7249237806045</c:v>
                </c:pt>
                <c:pt idx="58" formatCode="General">
                  <c:v>12205.946914320823</c:v>
                </c:pt>
                <c:pt idx="59" formatCode="General">
                  <c:v>9578.8461835572107</c:v>
                </c:pt>
                <c:pt idx="60" formatCode="General">
                  <c:v>10114.540555069718</c:v>
                </c:pt>
                <c:pt idx="61" formatCode="General">
                  <c:v>14468.089549078482</c:v>
                </c:pt>
                <c:pt idx="62" formatCode="General">
                  <c:v>13554.547496784044</c:v>
                </c:pt>
                <c:pt idx="63" formatCode="General">
                  <c:v>7386.4820309719398</c:v>
                </c:pt>
                <c:pt idx="64" formatCode="General">
                  <c:v>14767.324186258054</c:v>
                </c:pt>
                <c:pt idx="65" formatCode="General">
                  <c:v>6902.9133206996848</c:v>
                </c:pt>
                <c:pt idx="66" formatCode="General">
                  <c:v>14746.185518634667</c:v>
                </c:pt>
                <c:pt idx="67" formatCode="General">
                  <c:v>13236.83953595035</c:v>
                </c:pt>
                <c:pt idx="68" formatCode="General">
                  <c:v>13929.501209209073</c:v>
                </c:pt>
                <c:pt idx="69" formatCode="General">
                  <c:v>7014.8303888984465</c:v>
                </c:pt>
                <c:pt idx="70" formatCode="General">
                  <c:v>17055.924452141855</c:v>
                </c:pt>
                <c:pt idx="71" formatCode="General">
                  <c:v>12168.399346269134</c:v>
                </c:pt>
                <c:pt idx="72" formatCode="General">
                  <c:v>7963.7304643677089</c:v>
                </c:pt>
                <c:pt idx="73" formatCode="General">
                  <c:v>11117.01645393432</c:v>
                </c:pt>
                <c:pt idx="74" formatCode="General">
                  <c:v>10711.711479402997</c:v>
                </c:pt>
                <c:pt idx="75" formatCode="General">
                  <c:v>20472.839464189856</c:v>
                </c:pt>
                <c:pt idx="76" formatCode="General">
                  <c:v>14520.424685043823</c:v>
                </c:pt>
                <c:pt idx="77" formatCode="General">
                  <c:v>7323.1868411214818</c:v>
                </c:pt>
                <c:pt idx="78" formatCode="General">
                  <c:v>10267.721570864829</c:v>
                </c:pt>
                <c:pt idx="79" formatCode="General">
                  <c:v>14413.080575930826</c:v>
                </c:pt>
                <c:pt idx="80" formatCode="General">
                  <c:v>15219.356651675327</c:v>
                </c:pt>
                <c:pt idx="81" formatCode="General">
                  <c:v>15212.308068164984</c:v>
                </c:pt>
                <c:pt idx="82" formatCode="General">
                  <c:v>16033.874414596117</c:v>
                </c:pt>
                <c:pt idx="83" formatCode="General">
                  <c:v>18477.963221206817</c:v>
                </c:pt>
                <c:pt idx="84" formatCode="General">
                  <c:v>17095.554873786641</c:v>
                </c:pt>
                <c:pt idx="85" formatCode="General">
                  <c:v>20162.920081948363</c:v>
                </c:pt>
                <c:pt idx="86" formatCode="General">
                  <c:v>10077.884546546671</c:v>
                </c:pt>
                <c:pt idx="87" formatCode="General">
                  <c:v>10131.929956657832</c:v>
                </c:pt>
                <c:pt idx="88" formatCode="General">
                  <c:v>7822.9587905951284</c:v>
                </c:pt>
                <c:pt idx="89" formatCode="General">
                  <c:v>9651.7585021874856</c:v>
                </c:pt>
                <c:pt idx="90" formatCode="General">
                  <c:v>21695.846593537754</c:v>
                </c:pt>
                <c:pt idx="91" formatCode="General">
                  <c:v>9436.0558200238047</c:v>
                </c:pt>
                <c:pt idx="92" formatCode="General">
                  <c:v>5253.7676024181255</c:v>
                </c:pt>
                <c:pt idx="93" formatCode="General">
                  <c:v>6406.8848711636729</c:v>
                </c:pt>
                <c:pt idx="94" formatCode="General">
                  <c:v>14997.225889661935</c:v>
                </c:pt>
                <c:pt idx="95" formatCode="General">
                  <c:v>7461.3799219402736</c:v>
                </c:pt>
                <c:pt idx="96" formatCode="General">
                  <c:v>9234.0145363558277</c:v>
                </c:pt>
                <c:pt idx="97" formatCode="General">
                  <c:v>8246.524941293108</c:v>
                </c:pt>
                <c:pt idx="98" formatCode="General">
                  <c:v>12147.588733263157</c:v>
                </c:pt>
                <c:pt idx="99" formatCode="General">
                  <c:v>9725.7565217625634</c:v>
                </c:pt>
                <c:pt idx="100" formatCode="General">
                  <c:v>15069.335940315148</c:v>
                </c:pt>
                <c:pt idx="101" formatCode="General">
                  <c:v>8127.6086528158758</c:v>
                </c:pt>
                <c:pt idx="102" formatCode="General">
                  <c:v>15416.854772355324</c:v>
                </c:pt>
                <c:pt idx="103" formatCode="General">
                  <c:v>6536.9527085707705</c:v>
                </c:pt>
                <c:pt idx="104" formatCode="General">
                  <c:v>11052.484945796197</c:v>
                </c:pt>
                <c:pt idx="105" formatCode="General">
                  <c:v>8729.2311426672295</c:v>
                </c:pt>
                <c:pt idx="106" formatCode="General">
                  <c:v>8601.8737221549382</c:v>
                </c:pt>
                <c:pt idx="107" formatCode="General">
                  <c:v>8248.5823341419018</c:v>
                </c:pt>
                <c:pt idx="108" formatCode="General">
                  <c:v>15716.953216280728</c:v>
                </c:pt>
                <c:pt idx="109" formatCode="General">
                  <c:v>25660.249415500344</c:v>
                </c:pt>
                <c:pt idx="110" formatCode="General">
                  <c:v>12833.36262614425</c:v>
                </c:pt>
                <c:pt idx="111" formatCode="General">
                  <c:v>20843.093962970128</c:v>
                </c:pt>
                <c:pt idx="112" formatCode="General">
                  <c:v>7842.0300517506876</c:v>
                </c:pt>
                <c:pt idx="113" formatCode="General">
                  <c:v>15625.649085839457</c:v>
                </c:pt>
                <c:pt idx="114" formatCode="General">
                  <c:v>8800.8224963091652</c:v>
                </c:pt>
                <c:pt idx="115" formatCode="General">
                  <c:v>9738.1749621711242</c:v>
                </c:pt>
                <c:pt idx="116" formatCode="General">
                  <c:v>11026.604813687602</c:v>
                </c:pt>
                <c:pt idx="117" formatCode="General">
                  <c:v>13418.358707764342</c:v>
                </c:pt>
                <c:pt idx="118" formatCode="General">
                  <c:v>16767.146736542549</c:v>
                </c:pt>
                <c:pt idx="119" formatCode="General">
                  <c:v>12468.59035789974</c:v>
                </c:pt>
                <c:pt idx="120" formatCode="General">
                  <c:v>9692.420266232868</c:v>
                </c:pt>
                <c:pt idx="121" formatCode="General">
                  <c:v>8444.305846784735</c:v>
                </c:pt>
                <c:pt idx="122" formatCode="General">
                  <c:v>13956.394145013654</c:v>
                </c:pt>
                <c:pt idx="123" formatCode="General">
                  <c:v>16002.873370650694</c:v>
                </c:pt>
                <c:pt idx="124" formatCode="General">
                  <c:v>10737.727709627838</c:v>
                </c:pt>
                <c:pt idx="125" formatCode="General">
                  <c:v>14383.224779312128</c:v>
                </c:pt>
                <c:pt idx="126" formatCode="General">
                  <c:v>10969.207986740175</c:v>
                </c:pt>
                <c:pt idx="127" formatCode="General">
                  <c:v>10340.509539411343</c:v>
                </c:pt>
                <c:pt idx="128" formatCode="General">
                  <c:v>6383.4294667424256</c:v>
                </c:pt>
                <c:pt idx="129" formatCode="General">
                  <c:v>10402.644692122016</c:v>
                </c:pt>
                <c:pt idx="130" formatCode="General">
                  <c:v>11941.040664763514</c:v>
                </c:pt>
                <c:pt idx="131" formatCode="General">
                  <c:v>17661.195884745553</c:v>
                </c:pt>
                <c:pt idx="132" formatCode="General">
                  <c:v>15124.705527900125</c:v>
                </c:pt>
                <c:pt idx="133" formatCode="General">
                  <c:v>12576.930977401924</c:v>
                </c:pt>
                <c:pt idx="134" formatCode="General">
                  <c:v>16886.250330037663</c:v>
                </c:pt>
                <c:pt idx="135" formatCode="General">
                  <c:v>8577.0108900060313</c:v>
                </c:pt>
                <c:pt idx="136" formatCode="General">
                  <c:v>7620.8225996921446</c:v>
                </c:pt>
                <c:pt idx="137" formatCode="General">
                  <c:v>12964.484383238427</c:v>
                </c:pt>
                <c:pt idx="138" formatCode="General">
                  <c:v>6807.8669358343577</c:v>
                </c:pt>
                <c:pt idx="139" formatCode="General">
                  <c:v>9490.2715272313508</c:v>
                </c:pt>
                <c:pt idx="140" formatCode="General">
                  <c:v>8225.6186374659665</c:v>
                </c:pt>
                <c:pt idx="141" formatCode="General">
                  <c:v>12961.598818656666</c:v>
                </c:pt>
                <c:pt idx="142" formatCode="General">
                  <c:v>17425.345936630609</c:v>
                </c:pt>
                <c:pt idx="143" formatCode="General">
                  <c:v>18541.61666379264</c:v>
                </c:pt>
                <c:pt idx="144" formatCode="General">
                  <c:v>11525.854629554191</c:v>
                </c:pt>
                <c:pt idx="145" formatCode="General">
                  <c:v>9454.5208989385301</c:v>
                </c:pt>
                <c:pt idx="146" formatCode="General">
                  <c:v>20752.719780221923</c:v>
                </c:pt>
                <c:pt idx="147" formatCode="General">
                  <c:v>5038.8072327846476</c:v>
                </c:pt>
                <c:pt idx="148" formatCode="General">
                  <c:v>15458.297160961811</c:v>
                </c:pt>
                <c:pt idx="149" formatCode="General">
                  <c:v>16433.612231351039</c:v>
                </c:pt>
                <c:pt idx="150" formatCode="General">
                  <c:v>14567.62097875564</c:v>
                </c:pt>
                <c:pt idx="151" formatCode="General">
                  <c:v>13596.058202415763</c:v>
                </c:pt>
                <c:pt idx="152" formatCode="General">
                  <c:v>8399.5846218174629</c:v>
                </c:pt>
                <c:pt idx="153" formatCode="General">
                  <c:v>9561.7035842656896</c:v>
                </c:pt>
                <c:pt idx="154" formatCode="General">
                  <c:v>5896.5574544882256</c:v>
                </c:pt>
                <c:pt idx="155" formatCode="General">
                  <c:v>13724.506532924852</c:v>
                </c:pt>
                <c:pt idx="156" formatCode="General">
                  <c:v>11994.819820177963</c:v>
                </c:pt>
                <c:pt idx="157" formatCode="General">
                  <c:v>12220.640972643796</c:v>
                </c:pt>
                <c:pt idx="158" formatCode="General">
                  <c:v>10348.129863625822</c:v>
                </c:pt>
                <c:pt idx="159" formatCode="General">
                  <c:v>17714.100676755341</c:v>
                </c:pt>
                <c:pt idx="160" formatCode="General">
                  <c:v>4978.0398883687612</c:v>
                </c:pt>
                <c:pt idx="161" formatCode="General">
                  <c:v>12264.758092628257</c:v>
                </c:pt>
                <c:pt idx="162" formatCode="General">
                  <c:v>9179.1474521827113</c:v>
                </c:pt>
                <c:pt idx="163" formatCode="General">
                  <c:v>10338.698165990654</c:v>
                </c:pt>
                <c:pt idx="164" formatCode="General">
                  <c:v>8396.934038615691</c:v>
                </c:pt>
                <c:pt idx="165" formatCode="General">
                  <c:v>9881.5936395560311</c:v>
                </c:pt>
                <c:pt idx="166" formatCode="General">
                  <c:v>10103.668078178995</c:v>
                </c:pt>
                <c:pt idx="167" formatCode="General">
                  <c:v>8752.0167422072282</c:v>
                </c:pt>
                <c:pt idx="168" formatCode="General">
                  <c:v>13234.031836221269</c:v>
                </c:pt>
                <c:pt idx="169" formatCode="General">
                  <c:v>6081.9480337090281</c:v>
                </c:pt>
                <c:pt idx="170" formatCode="General">
                  <c:v>13852.399194300338</c:v>
                </c:pt>
                <c:pt idx="171" formatCode="General">
                  <c:v>8863.5331783510046</c:v>
                </c:pt>
                <c:pt idx="172" formatCode="General">
                  <c:v>16223.93810069171</c:v>
                </c:pt>
                <c:pt idx="173" formatCode="General">
                  <c:v>11487.334345854242</c:v>
                </c:pt>
                <c:pt idx="174" formatCode="General">
                  <c:v>7833.3776124137639</c:v>
                </c:pt>
                <c:pt idx="175" formatCode="General">
                  <c:v>11663.421706055635</c:v>
                </c:pt>
                <c:pt idx="176" formatCode="General">
                  <c:v>7737.7997317766603</c:v>
                </c:pt>
                <c:pt idx="177" formatCode="General">
                  <c:v>5210.4945231640813</c:v>
                </c:pt>
                <c:pt idx="178" formatCode="General">
                  <c:v>10467.769897394513</c:v>
                </c:pt>
                <c:pt idx="179" formatCode="General">
                  <c:v>12725.630903765496</c:v>
                </c:pt>
                <c:pt idx="180" formatCode="General">
                  <c:v>14372.29289082811</c:v>
                </c:pt>
                <c:pt idx="181" formatCode="General">
                  <c:v>12713.585640946039</c:v>
                </c:pt>
                <c:pt idx="182" formatCode="General">
                  <c:v>10294.26782795605</c:v>
                </c:pt>
                <c:pt idx="183" formatCode="General">
                  <c:v>17499.491765177179</c:v>
                </c:pt>
                <c:pt idx="184" formatCode="General">
                  <c:v>12732.43792174362</c:v>
                </c:pt>
                <c:pt idx="185" formatCode="General">
                  <c:v>11567.518095211264</c:v>
                </c:pt>
                <c:pt idx="186" formatCode="General">
                  <c:v>10505.083641288871</c:v>
                </c:pt>
                <c:pt idx="187" formatCode="General">
                  <c:v>10843.433904665684</c:v>
                </c:pt>
                <c:pt idx="188" formatCode="General">
                  <c:v>11286.617824896413</c:v>
                </c:pt>
                <c:pt idx="189" formatCode="General">
                  <c:v>9671.7495143909546</c:v>
                </c:pt>
                <c:pt idx="190" formatCode="General">
                  <c:v>10601.008706493516</c:v>
                </c:pt>
                <c:pt idx="191" formatCode="General">
                  <c:v>7829.049594074153</c:v>
                </c:pt>
                <c:pt idx="192" formatCode="General">
                  <c:v>9057.5328632092187</c:v>
                </c:pt>
                <c:pt idx="193" formatCode="General">
                  <c:v>11138.833325852678</c:v>
                </c:pt>
                <c:pt idx="194" formatCode="General">
                  <c:v>13277.031440348277</c:v>
                </c:pt>
                <c:pt idx="195" formatCode="General">
                  <c:v>5139.1716014729882</c:v>
                </c:pt>
                <c:pt idx="196" formatCode="General">
                  <c:v>10688.567054850482</c:v>
                </c:pt>
                <c:pt idx="197" formatCode="General">
                  <c:v>9624.4924007617774</c:v>
                </c:pt>
                <c:pt idx="198" formatCode="General">
                  <c:v>13684.986836392953</c:v>
                </c:pt>
                <c:pt idx="199" formatCode="General">
                  <c:v>9493.9099882782066</c:v>
                </c:pt>
                <c:pt idx="200" formatCode="General">
                  <c:v>8079.4889578108096</c:v>
                </c:pt>
                <c:pt idx="201" formatCode="General">
                  <c:v>22754.065639189852</c:v>
                </c:pt>
                <c:pt idx="202" formatCode="General">
                  <c:v>7865.2111297011234</c:v>
                </c:pt>
                <c:pt idx="203" formatCode="General">
                  <c:v>11719.681630086348</c:v>
                </c:pt>
                <c:pt idx="204" formatCode="General">
                  <c:v>11972.190758582523</c:v>
                </c:pt>
                <c:pt idx="205" formatCode="General">
                  <c:v>10372.902654985239</c:v>
                </c:pt>
                <c:pt idx="206" formatCode="General">
                  <c:v>18855.921575079505</c:v>
                </c:pt>
                <c:pt idx="207" formatCode="General">
                  <c:v>15378.901430821337</c:v>
                </c:pt>
                <c:pt idx="208" formatCode="General">
                  <c:v>18536.762536749884</c:v>
                </c:pt>
                <c:pt idx="209" formatCode="General">
                  <c:v>9338.5033858104052</c:v>
                </c:pt>
                <c:pt idx="210" formatCode="General">
                  <c:v>5224.8732909707705</c:v>
                </c:pt>
                <c:pt idx="211" formatCode="General">
                  <c:v>14391.146239346261</c:v>
                </c:pt>
                <c:pt idx="212" formatCode="General">
                  <c:v>13387.157474040698</c:v>
                </c:pt>
                <c:pt idx="213" formatCode="General">
                  <c:v>16495.254160426295</c:v>
                </c:pt>
                <c:pt idx="214" formatCode="General">
                  <c:v>5533.9536225358697</c:v>
                </c:pt>
                <c:pt idx="215" formatCode="General">
                  <c:v>12328.823854712962</c:v>
                </c:pt>
                <c:pt idx="216" formatCode="General">
                  <c:v>6917.9708400337486</c:v>
                </c:pt>
                <c:pt idx="217" formatCode="General">
                  <c:v>12892.090125634315</c:v>
                </c:pt>
                <c:pt idx="218" formatCode="General">
                  <c:v>10648.193051436512</c:v>
                </c:pt>
                <c:pt idx="219" formatCode="General">
                  <c:v>9626.5256912111217</c:v>
                </c:pt>
                <c:pt idx="220" formatCode="General">
                  <c:v>15794.021951987579</c:v>
                </c:pt>
                <c:pt idx="221" formatCode="General">
                  <c:v>7730.5635321405807</c:v>
                </c:pt>
                <c:pt idx="222" formatCode="General">
                  <c:v>3447.7485746248112</c:v>
                </c:pt>
                <c:pt idx="223" formatCode="General">
                  <c:v>6946.6334744133146</c:v>
                </c:pt>
                <c:pt idx="224" formatCode="General">
                  <c:v>8206.4976882345054</c:v>
                </c:pt>
                <c:pt idx="225" formatCode="General">
                  <c:v>4264.7143252252445</c:v>
                </c:pt>
                <c:pt idx="226" formatCode="General">
                  <c:v>16726.293917124327</c:v>
                </c:pt>
                <c:pt idx="227" formatCode="General">
                  <c:v>6491.0952600961737</c:v>
                </c:pt>
                <c:pt idx="228" formatCode="General">
                  <c:v>8471.5465083147556</c:v>
                </c:pt>
                <c:pt idx="229" formatCode="General">
                  <c:v>12213.15053772363</c:v>
                </c:pt>
                <c:pt idx="230" formatCode="General">
                  <c:v>11892.707270645102</c:v>
                </c:pt>
                <c:pt idx="231" formatCode="General">
                  <c:v>7662.0389095668706</c:v>
                </c:pt>
                <c:pt idx="232" formatCode="General">
                  <c:v>10163.743338517934</c:v>
                </c:pt>
                <c:pt idx="233" formatCode="General">
                  <c:v>10383.797201802436</c:v>
                </c:pt>
                <c:pt idx="234" formatCode="General">
                  <c:v>13002.440937567633</c:v>
                </c:pt>
                <c:pt idx="235" formatCode="General">
                  <c:v>13844.804608761133</c:v>
                </c:pt>
                <c:pt idx="236" formatCode="General">
                  <c:v>14616.545965542578</c:v>
                </c:pt>
                <c:pt idx="237" formatCode="General">
                  <c:v>5920.2022938606879</c:v>
                </c:pt>
                <c:pt idx="238" formatCode="General">
                  <c:v>10839.118822241513</c:v>
                </c:pt>
                <c:pt idx="239" formatCode="General">
                  <c:v>11805.015120050019</c:v>
                </c:pt>
                <c:pt idx="240" formatCode="General">
                  <c:v>8304.2702749990931</c:v>
                </c:pt>
                <c:pt idx="241" formatCode="General">
                  <c:v>12172.321299910924</c:v>
                </c:pt>
                <c:pt idx="242" formatCode="General">
                  <c:v>15227.001966966267</c:v>
                </c:pt>
                <c:pt idx="243" formatCode="General">
                  <c:v>12615.793059844267</c:v>
                </c:pt>
                <c:pt idx="244" formatCode="General">
                  <c:v>10381.82448679508</c:v>
                </c:pt>
                <c:pt idx="245" formatCode="General">
                  <c:v>10729.848771297005</c:v>
                </c:pt>
                <c:pt idx="246" formatCode="General">
                  <c:v>10790.550053420642</c:v>
                </c:pt>
                <c:pt idx="247" formatCode="General">
                  <c:v>11288.784667018315</c:v>
                </c:pt>
                <c:pt idx="248" formatCode="General">
                  <c:v>10254.164489536068</c:v>
                </c:pt>
                <c:pt idx="249" formatCode="General">
                  <c:v>10552.239333403879</c:v>
                </c:pt>
                <c:pt idx="250" formatCode="General">
                  <c:v>11310.50184788271</c:v>
                </c:pt>
                <c:pt idx="251" formatCode="General">
                  <c:v>8265.2358993052603</c:v>
                </c:pt>
                <c:pt idx="252" formatCode="General">
                  <c:v>7410.6554527995468</c:v>
                </c:pt>
                <c:pt idx="253" formatCode="General">
                  <c:v>4369.1200660529357</c:v>
                </c:pt>
                <c:pt idx="254" formatCode="General">
                  <c:v>14128.054162142633</c:v>
                </c:pt>
                <c:pt idx="255" formatCode="General">
                  <c:v>8649.1577409472629</c:v>
                </c:pt>
                <c:pt idx="256" formatCode="General">
                  <c:v>8837.9625374487587</c:v>
                </c:pt>
                <c:pt idx="257" formatCode="General">
                  <c:v>13421.251729360378</c:v>
                </c:pt>
                <c:pt idx="258" formatCode="General">
                  <c:v>9590.356066314338</c:v>
                </c:pt>
                <c:pt idx="259" formatCode="General">
                  <c:v>11420.682086392861</c:v>
                </c:pt>
                <c:pt idx="260" formatCode="General">
                  <c:v>11373.246814919272</c:v>
                </c:pt>
                <c:pt idx="261" formatCode="General">
                  <c:v>10001.173445930332</c:v>
                </c:pt>
                <c:pt idx="262" formatCode="General">
                  <c:v>9391.9821466843478</c:v>
                </c:pt>
                <c:pt idx="263" formatCode="General">
                  <c:v>18039.200010943008</c:v>
                </c:pt>
                <c:pt idx="264" formatCode="General">
                  <c:v>11699.002487296711</c:v>
                </c:pt>
                <c:pt idx="265" formatCode="General">
                  <c:v>14828.199343645438</c:v>
                </c:pt>
                <c:pt idx="266" formatCode="General">
                  <c:v>9742.7402792616685</c:v>
                </c:pt>
                <c:pt idx="267" formatCode="General">
                  <c:v>13270.241788643048</c:v>
                </c:pt>
                <c:pt idx="268" formatCode="General">
                  <c:v>10540.161661906875</c:v>
                </c:pt>
                <c:pt idx="269" formatCode="General">
                  <c:v>8264.6005849892299</c:v>
                </c:pt>
                <c:pt idx="270" formatCode="General">
                  <c:v>8807.9662735883921</c:v>
                </c:pt>
                <c:pt idx="271" formatCode="General">
                  <c:v>8631.6721158302407</c:v>
                </c:pt>
                <c:pt idx="272" formatCode="General">
                  <c:v>18394.699348599694</c:v>
                </c:pt>
                <c:pt idx="273" formatCode="General">
                  <c:v>11444.935022294863</c:v>
                </c:pt>
                <c:pt idx="274" formatCode="General">
                  <c:v>14339.350706550886</c:v>
                </c:pt>
                <c:pt idx="275" formatCode="General">
                  <c:v>1988.1390578371193</c:v>
                </c:pt>
                <c:pt idx="276" formatCode="General">
                  <c:v>11719.380418638759</c:v>
                </c:pt>
                <c:pt idx="277" formatCode="General">
                  <c:v>15698.551159855269</c:v>
                </c:pt>
                <c:pt idx="278" formatCode="General">
                  <c:v>9984.621906158709</c:v>
                </c:pt>
                <c:pt idx="279" formatCode="General">
                  <c:v>8702.0712553561207</c:v>
                </c:pt>
                <c:pt idx="280" formatCode="General">
                  <c:v>20490.200862639045</c:v>
                </c:pt>
                <c:pt idx="281" formatCode="General">
                  <c:v>14443.793490811093</c:v>
                </c:pt>
                <c:pt idx="282" formatCode="General">
                  <c:v>8501.4542911173048</c:v>
                </c:pt>
                <c:pt idx="283" formatCode="General">
                  <c:v>15282.994803488815</c:v>
                </c:pt>
                <c:pt idx="284" formatCode="General">
                  <c:v>13050.595143805442</c:v>
                </c:pt>
                <c:pt idx="285" formatCode="General">
                  <c:v>6079.6630069070397</c:v>
                </c:pt>
                <c:pt idx="286" formatCode="General">
                  <c:v>13828.187647138991</c:v>
                </c:pt>
                <c:pt idx="287" formatCode="General">
                  <c:v>7835.6715005569222</c:v>
                </c:pt>
                <c:pt idx="288" formatCode="General">
                  <c:v>6173.505118244846</c:v>
                </c:pt>
                <c:pt idx="289" formatCode="General">
                  <c:v>8957.1961117121245</c:v>
                </c:pt>
                <c:pt idx="290" formatCode="General">
                  <c:v>10080.119834707571</c:v>
                </c:pt>
                <c:pt idx="291" formatCode="General">
                  <c:v>10619.343130680101</c:v>
                </c:pt>
                <c:pt idx="292" formatCode="General">
                  <c:v>6087.3788871833294</c:v>
                </c:pt>
                <c:pt idx="293" formatCode="General">
                  <c:v>15421.932304588259</c:v>
                </c:pt>
                <c:pt idx="294" formatCode="General">
                  <c:v>14078.775813157783</c:v>
                </c:pt>
                <c:pt idx="295" formatCode="General">
                  <c:v>8771.0033580634899</c:v>
                </c:pt>
                <c:pt idx="296" formatCode="General">
                  <c:v>9444.5923910781348</c:v>
                </c:pt>
                <c:pt idx="297" formatCode="General">
                  <c:v>5642.0168842017392</c:v>
                </c:pt>
                <c:pt idx="298" formatCode="General">
                  <c:v>9098.2191907440247</c:v>
                </c:pt>
                <c:pt idx="299" formatCode="General">
                  <c:v>12671.277074309159</c:v>
                </c:pt>
                <c:pt idx="300" formatCode="General">
                  <c:v>8970.083202506783</c:v>
                </c:pt>
                <c:pt idx="301" formatCode="General">
                  <c:v>9215.0046446382185</c:v>
                </c:pt>
                <c:pt idx="302" formatCode="General">
                  <c:v>5862.790054384046</c:v>
                </c:pt>
                <c:pt idx="303" formatCode="General">
                  <c:v>8127.1409008554456</c:v>
                </c:pt>
                <c:pt idx="304" formatCode="General">
                  <c:v>11119.305778283324</c:v>
                </c:pt>
                <c:pt idx="305" formatCode="General">
                  <c:v>16863.772121217255</c:v>
                </c:pt>
                <c:pt idx="306" formatCode="General">
                  <c:v>12707.548826425365</c:v>
                </c:pt>
                <c:pt idx="307" formatCode="General">
                  <c:v>7106.4168548636408</c:v>
                </c:pt>
                <c:pt idx="308" formatCode="General">
                  <c:v>8897.3900566126977</c:v>
                </c:pt>
                <c:pt idx="309" formatCode="General">
                  <c:v>10425.221578055523</c:v>
                </c:pt>
                <c:pt idx="310" formatCode="General">
                  <c:v>19108.201000713885</c:v>
                </c:pt>
                <c:pt idx="311" formatCode="General">
                  <c:v>5721.1494002975796</c:v>
                </c:pt>
                <c:pt idx="312" formatCode="General">
                  <c:v>10309.509734560515</c:v>
                </c:pt>
                <c:pt idx="313" formatCode="General">
                  <c:v>11009.101196906824</c:v>
                </c:pt>
                <c:pt idx="314" formatCode="General">
                  <c:v>10964.566954330448</c:v>
                </c:pt>
                <c:pt idx="315" formatCode="General">
                  <c:v>14054.986995011626</c:v>
                </c:pt>
                <c:pt idx="316" formatCode="General">
                  <c:v>4005.9420616371535</c:v>
                </c:pt>
                <c:pt idx="317" formatCode="General">
                  <c:v>12027.999178440608</c:v>
                </c:pt>
                <c:pt idx="318" formatCode="General">
                  <c:v>11116.567430097688</c:v>
                </c:pt>
                <c:pt idx="319" formatCode="General">
                  <c:v>4025.1725634617687</c:v>
                </c:pt>
                <c:pt idx="320" formatCode="General">
                  <c:v>11474.463733373825</c:v>
                </c:pt>
                <c:pt idx="321" formatCode="General">
                  <c:v>18937.707820756405</c:v>
                </c:pt>
                <c:pt idx="322" formatCode="General">
                  <c:v>6170.8597810760002</c:v>
                </c:pt>
                <c:pt idx="323" formatCode="General">
                  <c:v>11950.54278258146</c:v>
                </c:pt>
                <c:pt idx="324" formatCode="General">
                  <c:v>11537.543155981057</c:v>
                </c:pt>
                <c:pt idx="325" formatCode="General">
                  <c:v>13457.779828491297</c:v>
                </c:pt>
                <c:pt idx="326" formatCode="General">
                  <c:v>11474.979987714951</c:v>
                </c:pt>
                <c:pt idx="327" formatCode="General">
                  <c:v>14134.342669246042</c:v>
                </c:pt>
                <c:pt idx="328" formatCode="General">
                  <c:v>13839.976004169126</c:v>
                </c:pt>
                <c:pt idx="329" formatCode="General">
                  <c:v>8214.1409119904965</c:v>
                </c:pt>
                <c:pt idx="330" formatCode="General">
                  <c:v>15905.788425867484</c:v>
                </c:pt>
                <c:pt idx="331" formatCode="General">
                  <c:v>12862.522297184367</c:v>
                </c:pt>
                <c:pt idx="332" formatCode="General">
                  <c:v>9575.8363325319551</c:v>
                </c:pt>
                <c:pt idx="333" formatCode="General">
                  <c:v>11986.015389109702</c:v>
                </c:pt>
                <c:pt idx="334" formatCode="General">
                  <c:v>19254.654976528582</c:v>
                </c:pt>
                <c:pt idx="335" formatCode="General">
                  <c:v>10175.203955275238</c:v>
                </c:pt>
                <c:pt idx="336" formatCode="General">
                  <c:v>12134.007419755853</c:v>
                </c:pt>
                <c:pt idx="337" formatCode="General">
                  <c:v>11058.546225806869</c:v>
                </c:pt>
                <c:pt idx="338" formatCode="General">
                  <c:v>4687.134488765043</c:v>
                </c:pt>
                <c:pt idx="339" formatCode="General">
                  <c:v>11573.54414933117</c:v>
                </c:pt>
                <c:pt idx="340" formatCode="General">
                  <c:v>9159.8831285965625</c:v>
                </c:pt>
                <c:pt idx="341" formatCode="General">
                  <c:v>12978.391879609337</c:v>
                </c:pt>
                <c:pt idx="342" formatCode="General">
                  <c:v>8672.7917728206266</c:v>
                </c:pt>
                <c:pt idx="343" formatCode="General">
                  <c:v>10431.660127409692</c:v>
                </c:pt>
                <c:pt idx="344" formatCode="General">
                  <c:v>11218.526931488708</c:v>
                </c:pt>
                <c:pt idx="345" formatCode="General">
                  <c:v>7280.0672698672552</c:v>
                </c:pt>
                <c:pt idx="346" formatCode="General">
                  <c:v>10366.983233569488</c:v>
                </c:pt>
                <c:pt idx="347" formatCode="General">
                  <c:v>12372.118025600521</c:v>
                </c:pt>
                <c:pt idx="348" formatCode="General">
                  <c:v>21674.047875090117</c:v>
                </c:pt>
                <c:pt idx="349" formatCode="General">
                  <c:v>18643.246327022265</c:v>
                </c:pt>
                <c:pt idx="350" formatCode="General">
                  <c:v>8749.8081091459098</c:v>
                </c:pt>
                <c:pt idx="351" formatCode="General">
                  <c:v>11756.435818033222</c:v>
                </c:pt>
                <c:pt idx="352" formatCode="General">
                  <c:v>8867.7563675093315</c:v>
                </c:pt>
                <c:pt idx="353" formatCode="General">
                  <c:v>18596.986634024994</c:v>
                </c:pt>
                <c:pt idx="354" formatCode="General">
                  <c:v>11499.422328033283</c:v>
                </c:pt>
                <c:pt idx="355" formatCode="General">
                  <c:v>8198.3870427511265</c:v>
                </c:pt>
                <c:pt idx="356" formatCode="General">
                  <c:v>18358.16477229834</c:v>
                </c:pt>
                <c:pt idx="357" formatCode="General">
                  <c:v>12716.70526713768</c:v>
                </c:pt>
                <c:pt idx="358" formatCode="General">
                  <c:v>11125.246187472996</c:v>
                </c:pt>
                <c:pt idx="359" formatCode="General">
                  <c:v>12010.931539710922</c:v>
                </c:pt>
                <c:pt idx="360" formatCode="General">
                  <c:v>10805.152184331533</c:v>
                </c:pt>
                <c:pt idx="361" formatCode="General">
                  <c:v>7342.8186182595982</c:v>
                </c:pt>
                <c:pt idx="362" formatCode="General">
                  <c:v>11557.191645233061</c:v>
                </c:pt>
                <c:pt idx="363" formatCode="General">
                  <c:v>10920.171303783529</c:v>
                </c:pt>
                <c:pt idx="364" formatCode="General">
                  <c:v>15300.383254705774</c:v>
                </c:pt>
                <c:pt idx="365" formatCode="General">
                  <c:v>14318.506368157601</c:v>
                </c:pt>
                <c:pt idx="366" formatCode="General">
                  <c:v>9882.1488927742193</c:v>
                </c:pt>
                <c:pt idx="367" formatCode="General">
                  <c:v>15299.254785458506</c:v>
                </c:pt>
                <c:pt idx="368" formatCode="General">
                  <c:v>14721.939279578375</c:v>
                </c:pt>
                <c:pt idx="369" formatCode="General">
                  <c:v>18333.045278111858</c:v>
                </c:pt>
                <c:pt idx="370" formatCode="General">
                  <c:v>11472.525776582828</c:v>
                </c:pt>
                <c:pt idx="371" formatCode="General">
                  <c:v>11274.34545657283</c:v>
                </c:pt>
                <c:pt idx="372" formatCode="General">
                  <c:v>12197.494753434636</c:v>
                </c:pt>
                <c:pt idx="373" formatCode="General">
                  <c:v>14251.969176134891</c:v>
                </c:pt>
                <c:pt idx="374" formatCode="General">
                  <c:v>12123.319096798563</c:v>
                </c:pt>
                <c:pt idx="375" formatCode="General">
                  <c:v>10689.02770296897</c:v>
                </c:pt>
                <c:pt idx="376" formatCode="General">
                  <c:v>7512.3044578579102</c:v>
                </c:pt>
                <c:pt idx="377" formatCode="General">
                  <c:v>19936.943718172079</c:v>
                </c:pt>
                <c:pt idx="378" formatCode="General">
                  <c:v>10654.338896606079</c:v>
                </c:pt>
                <c:pt idx="379" formatCode="General">
                  <c:v>9475.1863100326082</c:v>
                </c:pt>
                <c:pt idx="380" formatCode="General">
                  <c:v>7571.6815169613201</c:v>
                </c:pt>
                <c:pt idx="381" formatCode="General">
                  <c:v>18037.272406285196</c:v>
                </c:pt>
                <c:pt idx="382" formatCode="General">
                  <c:v>10219.856041595824</c:v>
                </c:pt>
                <c:pt idx="383" formatCode="General">
                  <c:v>14298.10699210496</c:v>
                </c:pt>
                <c:pt idx="384" formatCode="General">
                  <c:v>9336.0075351131854</c:v>
                </c:pt>
                <c:pt idx="385" formatCode="General">
                  <c:v>11589.327171551111</c:v>
                </c:pt>
                <c:pt idx="386" formatCode="General">
                  <c:v>6981.5999883772092</c:v>
                </c:pt>
                <c:pt idx="387" formatCode="General">
                  <c:v>8810.3781185547177</c:v>
                </c:pt>
                <c:pt idx="388" formatCode="General">
                  <c:v>11499.280479511004</c:v>
                </c:pt>
                <c:pt idx="389" formatCode="General">
                  <c:v>13423.706719472375</c:v>
                </c:pt>
                <c:pt idx="390" formatCode="General">
                  <c:v>12999.687554644997</c:v>
                </c:pt>
                <c:pt idx="391" formatCode="General">
                  <c:v>13636.132973747448</c:v>
                </c:pt>
                <c:pt idx="392" formatCode="General">
                  <c:v>11154.500867681803</c:v>
                </c:pt>
                <c:pt idx="393" formatCode="General">
                  <c:v>16678.466843608396</c:v>
                </c:pt>
                <c:pt idx="394" formatCode="General">
                  <c:v>7466.2806514760687</c:v>
                </c:pt>
                <c:pt idx="395" formatCode="General">
                  <c:v>16634.267519313398</c:v>
                </c:pt>
                <c:pt idx="396" formatCode="General">
                  <c:v>10985.506184920083</c:v>
                </c:pt>
                <c:pt idx="397" formatCode="General">
                  <c:v>9892.8267845948067</c:v>
                </c:pt>
                <c:pt idx="398" formatCode="General">
                  <c:v>9870.9877354186829</c:v>
                </c:pt>
                <c:pt idx="399" formatCode="General">
                  <c:v>13492.158068035069</c:v>
                </c:pt>
                <c:pt idx="400" formatCode="General">
                  <c:v>9079.6207474713228</c:v>
                </c:pt>
                <c:pt idx="401" formatCode="General">
                  <c:v>4298.6126646232897</c:v>
                </c:pt>
                <c:pt idx="402" formatCode="General">
                  <c:v>11754.662991211168</c:v>
                </c:pt>
                <c:pt idx="403" formatCode="General">
                  <c:v>11581.181784636787</c:v>
                </c:pt>
                <c:pt idx="404" formatCode="General">
                  <c:v>5112.9927424649013</c:v>
                </c:pt>
                <c:pt idx="405" formatCode="General">
                  <c:v>7047.2520034432509</c:v>
                </c:pt>
                <c:pt idx="406" formatCode="General">
                  <c:v>9968.7543639281503</c:v>
                </c:pt>
                <c:pt idx="407" formatCode="General">
                  <c:v>8058.5659213738381</c:v>
                </c:pt>
                <c:pt idx="408" formatCode="General">
                  <c:v>11219.229089277698</c:v>
                </c:pt>
                <c:pt idx="409" formatCode="General">
                  <c:v>12271.04339429818</c:v>
                </c:pt>
                <c:pt idx="410" formatCode="General">
                  <c:v>8941.0623096920699</c:v>
                </c:pt>
                <c:pt idx="411" formatCode="General">
                  <c:v>9131.8818432321932</c:v>
                </c:pt>
                <c:pt idx="412" formatCode="General">
                  <c:v>9597.0913666838624</c:v>
                </c:pt>
                <c:pt idx="413" formatCode="General">
                  <c:v>11902.034722236727</c:v>
                </c:pt>
                <c:pt idx="414" formatCode="General">
                  <c:v>7975.3126390744346</c:v>
                </c:pt>
                <c:pt idx="415" formatCode="General">
                  <c:v>7289.5079308338627</c:v>
                </c:pt>
                <c:pt idx="416" formatCode="General">
                  <c:v>16604.246430174288</c:v>
                </c:pt>
                <c:pt idx="417" formatCode="General">
                  <c:v>6041.2736233171872</c:v>
                </c:pt>
                <c:pt idx="418" formatCode="General">
                  <c:v>10029.484505074119</c:v>
                </c:pt>
                <c:pt idx="419" formatCode="General">
                  <c:v>9392.1333360460958</c:v>
                </c:pt>
                <c:pt idx="420" formatCode="General">
                  <c:v>17344.616659767133</c:v>
                </c:pt>
                <c:pt idx="421" formatCode="General">
                  <c:v>17335.500017138642</c:v>
                </c:pt>
                <c:pt idx="422" formatCode="General">
                  <c:v>10931.132124490046</c:v>
                </c:pt>
                <c:pt idx="423" formatCode="General">
                  <c:v>11259.392493372045</c:v>
                </c:pt>
                <c:pt idx="424" formatCode="General">
                  <c:v>8240.452463046915</c:v>
                </c:pt>
                <c:pt idx="425" formatCode="General">
                  <c:v>17715.035338446462</c:v>
                </c:pt>
                <c:pt idx="426" formatCode="General">
                  <c:v>21055.894182874803</c:v>
                </c:pt>
                <c:pt idx="427" formatCode="General">
                  <c:v>13976.173247868635</c:v>
                </c:pt>
                <c:pt idx="428" formatCode="General">
                  <c:v>9511.8751529834899</c:v>
                </c:pt>
                <c:pt idx="429" formatCode="General">
                  <c:v>9565.8705310212717</c:v>
                </c:pt>
                <c:pt idx="430" formatCode="General">
                  <c:v>14159.296516911996</c:v>
                </c:pt>
                <c:pt idx="431" formatCode="General">
                  <c:v>11458.47019670042</c:v>
                </c:pt>
                <c:pt idx="432" formatCode="General">
                  <c:v>13171.292880113531</c:v>
                </c:pt>
                <c:pt idx="433" formatCode="General">
                  <c:v>8299.2586522994952</c:v>
                </c:pt>
                <c:pt idx="434" formatCode="General">
                  <c:v>11532.264624117457</c:v>
                </c:pt>
                <c:pt idx="435" formatCode="General">
                  <c:v>11309.077774205167</c:v>
                </c:pt>
                <c:pt idx="436" formatCode="General">
                  <c:v>10699.530964659985</c:v>
                </c:pt>
                <c:pt idx="437" formatCode="General">
                  <c:v>11827.322561140443</c:v>
                </c:pt>
                <c:pt idx="438" formatCode="General">
                  <c:v>11969.043781520662</c:v>
                </c:pt>
                <c:pt idx="439" formatCode="General">
                  <c:v>9799.5003168241765</c:v>
                </c:pt>
                <c:pt idx="440" formatCode="General">
                  <c:v>15830.119292488002</c:v>
                </c:pt>
                <c:pt idx="441" formatCode="General">
                  <c:v>8986.4318303190612</c:v>
                </c:pt>
                <c:pt idx="442" formatCode="General">
                  <c:v>10847.391933573872</c:v>
                </c:pt>
                <c:pt idx="443" formatCode="General">
                  <c:v>15283.287831888463</c:v>
                </c:pt>
                <c:pt idx="444" formatCode="General">
                  <c:v>8425.080352087838</c:v>
                </c:pt>
                <c:pt idx="445" formatCode="General">
                  <c:v>10456.673677766468</c:v>
                </c:pt>
                <c:pt idx="446" formatCode="General">
                  <c:v>10147.641779722264</c:v>
                </c:pt>
                <c:pt idx="447" formatCode="General">
                  <c:v>8151.0081696961606</c:v>
                </c:pt>
                <c:pt idx="448" formatCode="General">
                  <c:v>8702.7188307827782</c:v>
                </c:pt>
                <c:pt idx="449" formatCode="General">
                  <c:v>10980.520323311939</c:v>
                </c:pt>
                <c:pt idx="450" formatCode="General">
                  <c:v>13270.098832317191</c:v>
                </c:pt>
                <c:pt idx="451" formatCode="General">
                  <c:v>14276.234505686627</c:v>
                </c:pt>
                <c:pt idx="452" formatCode="General">
                  <c:v>11604.831779582806</c:v>
                </c:pt>
                <c:pt idx="453" formatCode="General">
                  <c:v>20765.866511294524</c:v>
                </c:pt>
                <c:pt idx="454" formatCode="General">
                  <c:v>15190.25749724016</c:v>
                </c:pt>
                <c:pt idx="455" formatCode="General">
                  <c:v>12959.582670626065</c:v>
                </c:pt>
                <c:pt idx="456" formatCode="General">
                  <c:v>12210.79765900703</c:v>
                </c:pt>
                <c:pt idx="457" formatCode="General">
                  <c:v>10332.059319006763</c:v>
                </c:pt>
                <c:pt idx="458" formatCode="General">
                  <c:v>7222.4541479749732</c:v>
                </c:pt>
                <c:pt idx="459" formatCode="General">
                  <c:v>13255.096755226001</c:v>
                </c:pt>
                <c:pt idx="460" formatCode="General">
                  <c:v>8881.6254784925204</c:v>
                </c:pt>
                <c:pt idx="461" formatCode="General">
                  <c:v>12814.91294982774</c:v>
                </c:pt>
                <c:pt idx="462" formatCode="General">
                  <c:v>11349.880306827707</c:v>
                </c:pt>
                <c:pt idx="463" formatCode="General">
                  <c:v>13388.122637424127</c:v>
                </c:pt>
                <c:pt idx="464" formatCode="General">
                  <c:v>9127.0926195553293</c:v>
                </c:pt>
                <c:pt idx="465" formatCode="General">
                  <c:v>13192.392418663085</c:v>
                </c:pt>
                <c:pt idx="466" formatCode="General">
                  <c:v>8069.6010729737282</c:v>
                </c:pt>
                <c:pt idx="467" formatCode="General">
                  <c:v>11429.356609722237</c:v>
                </c:pt>
                <c:pt idx="468" formatCode="General">
                  <c:v>10891.469049341569</c:v>
                </c:pt>
                <c:pt idx="469" formatCode="General">
                  <c:v>12299.03583552324</c:v>
                </c:pt>
                <c:pt idx="470" formatCode="General">
                  <c:v>10397.546616022189</c:v>
                </c:pt>
                <c:pt idx="471" formatCode="General">
                  <c:v>10472.078766891513</c:v>
                </c:pt>
                <c:pt idx="472" formatCode="General">
                  <c:v>13794.855190313181</c:v>
                </c:pt>
                <c:pt idx="473" formatCode="General">
                  <c:v>10454.617482890288</c:v>
                </c:pt>
                <c:pt idx="474" formatCode="General">
                  <c:v>7966.6244471429545</c:v>
                </c:pt>
                <c:pt idx="475" formatCode="General">
                  <c:v>7485.4411793714389</c:v>
                </c:pt>
                <c:pt idx="476" formatCode="General">
                  <c:v>9652.705301588423</c:v>
                </c:pt>
                <c:pt idx="477" formatCode="General">
                  <c:v>9339.8385135675344</c:v>
                </c:pt>
                <c:pt idx="478" formatCode="General">
                  <c:v>14013.415006384312</c:v>
                </c:pt>
                <c:pt idx="479" formatCode="General">
                  <c:v>21590.570975017577</c:v>
                </c:pt>
                <c:pt idx="480" formatCode="General">
                  <c:v>16070.167265699865</c:v>
                </c:pt>
                <c:pt idx="481" formatCode="General">
                  <c:v>13492.618761746891</c:v>
                </c:pt>
                <c:pt idx="482" formatCode="General">
                  <c:v>10494.65926363876</c:v>
                </c:pt>
                <c:pt idx="483" formatCode="General">
                  <c:v>14422.571564863934</c:v>
                </c:pt>
                <c:pt idx="484" formatCode="General">
                  <c:v>10676.592932458998</c:v>
                </c:pt>
                <c:pt idx="485" formatCode="General">
                  <c:v>15010.300310687329</c:v>
                </c:pt>
                <c:pt idx="486" formatCode="General">
                  <c:v>8022.2717435058657</c:v>
                </c:pt>
                <c:pt idx="487" formatCode="General">
                  <c:v>10326.456033039658</c:v>
                </c:pt>
                <c:pt idx="488" formatCode="General">
                  <c:v>14039.490764414692</c:v>
                </c:pt>
                <c:pt idx="489" formatCode="General">
                  <c:v>10565.631194777368</c:v>
                </c:pt>
                <c:pt idx="490" formatCode="General">
                  <c:v>10738.076281252686</c:v>
                </c:pt>
                <c:pt idx="491" formatCode="General">
                  <c:v>9982.4613094452579</c:v>
                </c:pt>
                <c:pt idx="492" formatCode="General">
                  <c:v>14940.071803862489</c:v>
                </c:pt>
                <c:pt idx="493" formatCode="General">
                  <c:v>7510.6751245725718</c:v>
                </c:pt>
                <c:pt idx="494" formatCode="General">
                  <c:v>12962.471533739361</c:v>
                </c:pt>
                <c:pt idx="495" formatCode="General">
                  <c:v>4203.1929372117156</c:v>
                </c:pt>
                <c:pt idx="496" formatCode="General">
                  <c:v>12813.176085404601</c:v>
                </c:pt>
                <c:pt idx="497" formatCode="General">
                  <c:v>7830.5866151183945</c:v>
                </c:pt>
                <c:pt idx="498" formatCode="General">
                  <c:v>12496.686571790118</c:v>
                </c:pt>
                <c:pt idx="499" formatCode="General">
                  <c:v>9734.080797209459</c:v>
                </c:pt>
                <c:pt idx="500" formatCode="General">
                  <c:v>8323.497772461129</c:v>
                </c:pt>
                <c:pt idx="501" formatCode="General">
                  <c:v>13317.835580282064</c:v>
                </c:pt>
                <c:pt idx="502" formatCode="General">
                  <c:v>2746.7116349533753</c:v>
                </c:pt>
                <c:pt idx="503" formatCode="General">
                  <c:v>6349.4828204459318</c:v>
                </c:pt>
                <c:pt idx="504" formatCode="General">
                  <c:v>14366.361049126965</c:v>
                </c:pt>
                <c:pt idx="505" formatCode="General">
                  <c:v>6588.4306479692459</c:v>
                </c:pt>
                <c:pt idx="506" formatCode="General">
                  <c:v>16969.771198645052</c:v>
                </c:pt>
                <c:pt idx="507" formatCode="General">
                  <c:v>14300.131210872027</c:v>
                </c:pt>
                <c:pt idx="508" formatCode="General">
                  <c:v>5601.4011649859585</c:v>
                </c:pt>
                <c:pt idx="509" formatCode="General">
                  <c:v>7831.1618465340052</c:v>
                </c:pt>
                <c:pt idx="510" formatCode="General">
                  <c:v>7867.8538363897133</c:v>
                </c:pt>
                <c:pt idx="511" formatCode="General">
                  <c:v>7110.3816113982921</c:v>
                </c:pt>
                <c:pt idx="512" formatCode="General">
                  <c:v>11105.549022855374</c:v>
                </c:pt>
                <c:pt idx="513" formatCode="General">
                  <c:v>10741.563214663009</c:v>
                </c:pt>
                <c:pt idx="514" formatCode="General">
                  <c:v>13194.585080756431</c:v>
                </c:pt>
                <c:pt idx="515" formatCode="General">
                  <c:v>14742.501960217309</c:v>
                </c:pt>
                <c:pt idx="516" formatCode="General">
                  <c:v>17139.766782385763</c:v>
                </c:pt>
                <c:pt idx="517" formatCode="General">
                  <c:v>12712.596285628173</c:v>
                </c:pt>
                <c:pt idx="518" formatCode="General">
                  <c:v>10986.852844865665</c:v>
                </c:pt>
                <c:pt idx="519" formatCode="General">
                  <c:v>11116.980314634167</c:v>
                </c:pt>
                <c:pt idx="520" formatCode="General">
                  <c:v>8772.5866633130954</c:v>
                </c:pt>
                <c:pt idx="521" formatCode="General">
                  <c:v>10083.540204181261</c:v>
                </c:pt>
                <c:pt idx="522" formatCode="General">
                  <c:v>8661.3133299511574</c:v>
                </c:pt>
                <c:pt idx="523" formatCode="General">
                  <c:v>11917.49291412236</c:v>
                </c:pt>
                <c:pt idx="524" formatCode="General">
                  <c:v>11803.509120148541</c:v>
                </c:pt>
                <c:pt idx="525" formatCode="General">
                  <c:v>9337.3591831302692</c:v>
                </c:pt>
                <c:pt idx="526" formatCode="General">
                  <c:v>8347.9811875461364</c:v>
                </c:pt>
                <c:pt idx="527" formatCode="General">
                  <c:v>15280.511553409417</c:v>
                </c:pt>
                <c:pt idx="528" formatCode="General">
                  <c:v>4429.4051023798365</c:v>
                </c:pt>
                <c:pt idx="529" formatCode="General">
                  <c:v>14901.083216441721</c:v>
                </c:pt>
                <c:pt idx="530" formatCode="General">
                  <c:v>19674.515562879613</c:v>
                </c:pt>
                <c:pt idx="531" formatCode="General">
                  <c:v>14394.637623098986</c:v>
                </c:pt>
                <c:pt idx="532" formatCode="General">
                  <c:v>11290.042415576001</c:v>
                </c:pt>
                <c:pt idx="533" formatCode="General">
                  <c:v>12778.53443103365</c:v>
                </c:pt>
                <c:pt idx="534" formatCode="General">
                  <c:v>7912.3261343014074</c:v>
                </c:pt>
                <c:pt idx="535" formatCode="General">
                  <c:v>8486.5115014604962</c:v>
                </c:pt>
                <c:pt idx="536" formatCode="General">
                  <c:v>15180.709736871126</c:v>
                </c:pt>
                <c:pt idx="537" formatCode="General">
                  <c:v>16444.313755016592</c:v>
                </c:pt>
                <c:pt idx="538" formatCode="General">
                  <c:v>10046.586829563739</c:v>
                </c:pt>
                <c:pt idx="539" formatCode="General">
                  <c:v>9055.4119273751112</c:v>
                </c:pt>
                <c:pt idx="540" formatCode="General">
                  <c:v>6070.0259133767686</c:v>
                </c:pt>
                <c:pt idx="541" formatCode="General">
                  <c:v>10187.982304050058</c:v>
                </c:pt>
                <c:pt idx="542" formatCode="General">
                  <c:v>18209.807279880733</c:v>
                </c:pt>
                <c:pt idx="543" formatCode="General">
                  <c:v>10476.508529345914</c:v>
                </c:pt>
                <c:pt idx="544" formatCode="General">
                  <c:v>8188.8989696852041</c:v>
                </c:pt>
                <c:pt idx="545" formatCode="General">
                  <c:v>10020.31660521386</c:v>
                </c:pt>
                <c:pt idx="546" formatCode="General">
                  <c:v>10688.904435951899</c:v>
                </c:pt>
                <c:pt idx="547" formatCode="General">
                  <c:v>8572.3497876953115</c:v>
                </c:pt>
                <c:pt idx="548" formatCode="General">
                  <c:v>15180.523553702667</c:v>
                </c:pt>
                <c:pt idx="549" formatCode="General">
                  <c:v>7759.8842302684352</c:v>
                </c:pt>
                <c:pt idx="550" formatCode="General">
                  <c:v>11212.178616904665</c:v>
                </c:pt>
                <c:pt idx="551" formatCode="General">
                  <c:v>9289.1909609164741</c:v>
                </c:pt>
                <c:pt idx="552" formatCode="General">
                  <c:v>20170.116811016625</c:v>
                </c:pt>
                <c:pt idx="553" formatCode="General">
                  <c:v>8986.9891899727045</c:v>
                </c:pt>
                <c:pt idx="554" formatCode="General">
                  <c:v>9587.1915482903423</c:v>
                </c:pt>
                <c:pt idx="555" formatCode="General">
                  <c:v>9473.0538438904987</c:v>
                </c:pt>
                <c:pt idx="556" formatCode="General">
                  <c:v>18303.897123029303</c:v>
                </c:pt>
                <c:pt idx="557" formatCode="General">
                  <c:v>17473.12353265112</c:v>
                </c:pt>
                <c:pt idx="558" formatCode="General">
                  <c:v>10357.91986718404</c:v>
                </c:pt>
                <c:pt idx="559" formatCode="General">
                  <c:v>10014.697012617484</c:v>
                </c:pt>
                <c:pt idx="560" formatCode="General">
                  <c:v>9115.7987446713669</c:v>
                </c:pt>
                <c:pt idx="561" formatCode="General">
                  <c:v>17606.122596084948</c:v>
                </c:pt>
                <c:pt idx="562" formatCode="General">
                  <c:v>9700.9717061014981</c:v>
                </c:pt>
                <c:pt idx="563" formatCode="General">
                  <c:v>10620.525546598288</c:v>
                </c:pt>
                <c:pt idx="564" formatCode="General">
                  <c:v>9274.8403338286134</c:v>
                </c:pt>
                <c:pt idx="565" formatCode="General">
                  <c:v>8287.3807636615966</c:v>
                </c:pt>
                <c:pt idx="566" formatCode="General">
                  <c:v>11375.33073221562</c:v>
                </c:pt>
                <c:pt idx="567" formatCode="General">
                  <c:v>18974.930743152192</c:v>
                </c:pt>
                <c:pt idx="568" formatCode="General">
                  <c:v>14984.923320131005</c:v>
                </c:pt>
                <c:pt idx="569" formatCode="General">
                  <c:v>13662.167479345748</c:v>
                </c:pt>
                <c:pt idx="570" formatCode="General">
                  <c:v>12635.382941657685</c:v>
                </c:pt>
                <c:pt idx="571" formatCode="General">
                  <c:v>4001.4004468911971</c:v>
                </c:pt>
                <c:pt idx="572" formatCode="General">
                  <c:v>10560.17228297186</c:v>
                </c:pt>
                <c:pt idx="573" formatCode="General">
                  <c:v>6840.6972726058229</c:v>
                </c:pt>
                <c:pt idx="574" formatCode="General">
                  <c:v>9450.453122378769</c:v>
                </c:pt>
                <c:pt idx="575" formatCode="General">
                  <c:v>5425.3099226304621</c:v>
                </c:pt>
                <c:pt idx="576" formatCode="General">
                  <c:v>6066.6693470534592</c:v>
                </c:pt>
                <c:pt idx="577" formatCode="General">
                  <c:v>14311.058691094342</c:v>
                </c:pt>
                <c:pt idx="578" formatCode="General">
                  <c:v>9527.7868769433953</c:v>
                </c:pt>
                <c:pt idx="579" formatCode="General">
                  <c:v>9250.1676635808399</c:v>
                </c:pt>
                <c:pt idx="580" formatCode="General">
                  <c:v>12554.19776717196</c:v>
                </c:pt>
                <c:pt idx="581" formatCode="General">
                  <c:v>10593.263222258429</c:v>
                </c:pt>
                <c:pt idx="582" formatCode="General">
                  <c:v>12354.405953506299</c:v>
                </c:pt>
                <c:pt idx="583" formatCode="General">
                  <c:v>20570.381766155486</c:v>
                </c:pt>
                <c:pt idx="584" formatCode="General">
                  <c:v>13109.385240789305</c:v>
                </c:pt>
                <c:pt idx="585" formatCode="General">
                  <c:v>8229.6004103416071</c:v>
                </c:pt>
                <c:pt idx="586" formatCode="General">
                  <c:v>10524.81161437316</c:v>
                </c:pt>
                <c:pt idx="587" formatCode="General">
                  <c:v>8819.2215955556494</c:v>
                </c:pt>
                <c:pt idx="588" formatCode="General">
                  <c:v>9222.2176087664757</c:v>
                </c:pt>
                <c:pt idx="589" formatCode="General">
                  <c:v>17085.123125521262</c:v>
                </c:pt>
                <c:pt idx="590" formatCode="General">
                  <c:v>7042.8937661790842</c:v>
                </c:pt>
                <c:pt idx="591" formatCode="General">
                  <c:v>10327.884073330642</c:v>
                </c:pt>
                <c:pt idx="592" formatCode="General">
                  <c:v>7213.5963754866334</c:v>
                </c:pt>
                <c:pt idx="593" formatCode="General">
                  <c:v>7404.38406339219</c:v>
                </c:pt>
                <c:pt idx="594" formatCode="General">
                  <c:v>16917.888929987421</c:v>
                </c:pt>
                <c:pt idx="595" formatCode="General">
                  <c:v>13945.406787054346</c:v>
                </c:pt>
                <c:pt idx="596" formatCode="General">
                  <c:v>4840.8568419299208</c:v>
                </c:pt>
                <c:pt idx="597" formatCode="General">
                  <c:v>6113.5036292720488</c:v>
                </c:pt>
                <c:pt idx="598" formatCode="General">
                  <c:v>8493.2829093362216</c:v>
                </c:pt>
                <c:pt idx="599" formatCode="General">
                  <c:v>5782.5078800639822</c:v>
                </c:pt>
                <c:pt idx="600" formatCode="General">
                  <c:v>10077.476878794296</c:v>
                </c:pt>
                <c:pt idx="601" formatCode="General">
                  <c:v>10687.296836163536</c:v>
                </c:pt>
                <c:pt idx="602" formatCode="General">
                  <c:v>20465.828817443078</c:v>
                </c:pt>
                <c:pt idx="603" formatCode="General">
                  <c:v>8387.1378493232187</c:v>
                </c:pt>
                <c:pt idx="604" formatCode="General">
                  <c:v>6730.5943525453567</c:v>
                </c:pt>
                <c:pt idx="605" formatCode="General">
                  <c:v>10193.832920611319</c:v>
                </c:pt>
                <c:pt idx="606" formatCode="General">
                  <c:v>11963.928065556151</c:v>
                </c:pt>
                <c:pt idx="607" formatCode="General">
                  <c:v>7813.589386077645</c:v>
                </c:pt>
                <c:pt idx="608" formatCode="General">
                  <c:v>21101.272214267919</c:v>
                </c:pt>
                <c:pt idx="609" formatCode="General">
                  <c:v>21186.102928983681</c:v>
                </c:pt>
                <c:pt idx="610" formatCode="General">
                  <c:v>8495.141764763639</c:v>
                </c:pt>
                <c:pt idx="611" formatCode="General">
                  <c:v>12781.265861463162</c:v>
                </c:pt>
                <c:pt idx="612" formatCode="General">
                  <c:v>20576.398655127028</c:v>
                </c:pt>
                <c:pt idx="613" formatCode="General">
                  <c:v>13349.552317387976</c:v>
                </c:pt>
                <c:pt idx="614" formatCode="General">
                  <c:v>15596.499673534547</c:v>
                </c:pt>
                <c:pt idx="615" formatCode="General">
                  <c:v>9443.3301726107347</c:v>
                </c:pt>
                <c:pt idx="616" formatCode="General">
                  <c:v>9880.8863551677186</c:v>
                </c:pt>
                <c:pt idx="617" formatCode="General">
                  <c:v>10331.658100654739</c:v>
                </c:pt>
                <c:pt idx="618" formatCode="General">
                  <c:v>8120.5714576341034</c:v>
                </c:pt>
                <c:pt idx="619" formatCode="General">
                  <c:v>7821.3316212334503</c:v>
                </c:pt>
                <c:pt idx="620" formatCode="General">
                  <c:v>8866.5222663554414</c:v>
                </c:pt>
                <c:pt idx="621" formatCode="General">
                  <c:v>14414.494682785753</c:v>
                </c:pt>
                <c:pt idx="622" formatCode="General">
                  <c:v>12700.653950117416</c:v>
                </c:pt>
                <c:pt idx="623" formatCode="General">
                  <c:v>12671.215692897054</c:v>
                </c:pt>
                <c:pt idx="624" formatCode="General">
                  <c:v>12540.992475970424</c:v>
                </c:pt>
                <c:pt idx="625" formatCode="General">
                  <c:v>9902.3403020546994</c:v>
                </c:pt>
                <c:pt idx="626" formatCode="General">
                  <c:v>18582.639998347055</c:v>
                </c:pt>
                <c:pt idx="627" formatCode="General">
                  <c:v>13736.059188296367</c:v>
                </c:pt>
                <c:pt idx="628" formatCode="General">
                  <c:v>4992.9566059145236</c:v>
                </c:pt>
                <c:pt idx="629" formatCode="General">
                  <c:v>12291.054977726219</c:v>
                </c:pt>
                <c:pt idx="630" formatCode="General">
                  <c:v>16582.700120612117</c:v>
                </c:pt>
                <c:pt idx="631" formatCode="General">
                  <c:v>12886.477492969963</c:v>
                </c:pt>
                <c:pt idx="632" formatCode="General">
                  <c:v>8063.5665223125343</c:v>
                </c:pt>
                <c:pt idx="633" formatCode="General">
                  <c:v>11595.309864492427</c:v>
                </c:pt>
                <c:pt idx="634" formatCode="General">
                  <c:v>11617.252843839922</c:v>
                </c:pt>
                <c:pt idx="635" formatCode="General">
                  <c:v>12795.960720733885</c:v>
                </c:pt>
                <c:pt idx="636" formatCode="General">
                  <c:v>13366.803301518616</c:v>
                </c:pt>
                <c:pt idx="637" formatCode="General">
                  <c:v>7323.2509748092507</c:v>
                </c:pt>
                <c:pt idx="638" formatCode="General">
                  <c:v>15750.163463621166</c:v>
                </c:pt>
                <c:pt idx="639" formatCode="General">
                  <c:v>9123.0343457198342</c:v>
                </c:pt>
                <c:pt idx="640" formatCode="General">
                  <c:v>13360.255949967179</c:v>
                </c:pt>
                <c:pt idx="641" formatCode="General">
                  <c:v>9620.5389627753884</c:v>
                </c:pt>
                <c:pt idx="642" formatCode="General">
                  <c:v>17165.77487471934</c:v>
                </c:pt>
                <c:pt idx="643" formatCode="General">
                  <c:v>13116.068378506294</c:v>
                </c:pt>
                <c:pt idx="644" formatCode="General">
                  <c:v>5440.1219970969469</c:v>
                </c:pt>
                <c:pt idx="645" formatCode="General">
                  <c:v>13978.757628331508</c:v>
                </c:pt>
                <c:pt idx="646" formatCode="General">
                  <c:v>9150.5245690684933</c:v>
                </c:pt>
                <c:pt idx="647" formatCode="General">
                  <c:v>11783.258703311443</c:v>
                </c:pt>
                <c:pt idx="648" formatCode="General">
                  <c:v>15732.707679907739</c:v>
                </c:pt>
                <c:pt idx="649" formatCode="General">
                  <c:v>8843.1548567752998</c:v>
                </c:pt>
                <c:pt idx="650" formatCode="General">
                  <c:v>10827.775538327463</c:v>
                </c:pt>
                <c:pt idx="651" formatCode="General">
                  <c:v>13904.536885250667</c:v>
                </c:pt>
                <c:pt idx="652" formatCode="General">
                  <c:v>12734.681433789061</c:v>
                </c:pt>
                <c:pt idx="653" formatCode="General">
                  <c:v>11141.264168343083</c:v>
                </c:pt>
                <c:pt idx="654" formatCode="General">
                  <c:v>15868.908182340332</c:v>
                </c:pt>
                <c:pt idx="655" formatCode="General">
                  <c:v>13140.888659622418</c:v>
                </c:pt>
                <c:pt idx="656" formatCode="General">
                  <c:v>10664.514956990595</c:v>
                </c:pt>
                <c:pt idx="657" formatCode="General">
                  <c:v>11447.46506826417</c:v>
                </c:pt>
                <c:pt idx="658" formatCode="General">
                  <c:v>6902.0115546364705</c:v>
                </c:pt>
                <c:pt idx="659" formatCode="General">
                  <c:v>9464.1165504056189</c:v>
                </c:pt>
                <c:pt idx="660" formatCode="General">
                  <c:v>6226.4116397781563</c:v>
                </c:pt>
                <c:pt idx="661" formatCode="General">
                  <c:v>8450.072382600847</c:v>
                </c:pt>
                <c:pt idx="662" formatCode="General">
                  <c:v>8403.130457784493</c:v>
                </c:pt>
                <c:pt idx="663" formatCode="General">
                  <c:v>11389.087167427422</c:v>
                </c:pt>
                <c:pt idx="664" formatCode="General">
                  <c:v>10212.021388269628</c:v>
                </c:pt>
                <c:pt idx="665" formatCode="General">
                  <c:v>12423.381755138986</c:v>
                </c:pt>
                <c:pt idx="666" formatCode="General">
                  <c:v>10264.750596532953</c:v>
                </c:pt>
                <c:pt idx="667" formatCode="General">
                  <c:v>7041.4981145355887</c:v>
                </c:pt>
                <c:pt idx="668" formatCode="General">
                  <c:v>13036.879949274749</c:v>
                </c:pt>
                <c:pt idx="669" formatCode="General">
                  <c:v>13694.097899749962</c:v>
                </c:pt>
                <c:pt idx="670" formatCode="General">
                  <c:v>6977.3348801544416</c:v>
                </c:pt>
                <c:pt idx="671" formatCode="General">
                  <c:v>7321.4114336580169</c:v>
                </c:pt>
                <c:pt idx="672" formatCode="General">
                  <c:v>13556.146609765776</c:v>
                </c:pt>
                <c:pt idx="673" formatCode="General">
                  <c:v>9506.853219083494</c:v>
                </c:pt>
                <c:pt idx="674" formatCode="General">
                  <c:v>14792.60732143528</c:v>
                </c:pt>
                <c:pt idx="675" formatCode="General">
                  <c:v>15234.293849706261</c:v>
                </c:pt>
                <c:pt idx="676" formatCode="General">
                  <c:v>9340.3637307311528</c:v>
                </c:pt>
                <c:pt idx="677" formatCode="General">
                  <c:v>16122.274855602125</c:v>
                </c:pt>
                <c:pt idx="678" formatCode="General">
                  <c:v>11887.002015814242</c:v>
                </c:pt>
                <c:pt idx="679" formatCode="General">
                  <c:v>6051.3344572135611</c:v>
                </c:pt>
                <c:pt idx="680" formatCode="General">
                  <c:v>10550.748587223094</c:v>
                </c:pt>
                <c:pt idx="681" formatCode="General">
                  <c:v>23378.004256138753</c:v>
                </c:pt>
                <c:pt idx="682" formatCode="General">
                  <c:v>7052.7397750434484</c:v>
                </c:pt>
                <c:pt idx="683" formatCode="General">
                  <c:v>10016.110324628511</c:v>
                </c:pt>
                <c:pt idx="684" formatCode="General">
                  <c:v>10150.805923159131</c:v>
                </c:pt>
                <c:pt idx="685" formatCode="General">
                  <c:v>12995.379515117538</c:v>
                </c:pt>
                <c:pt idx="686" formatCode="General">
                  <c:v>10047.28345058099</c:v>
                </c:pt>
                <c:pt idx="687" formatCode="General">
                  <c:v>10212.278977424226</c:v>
                </c:pt>
                <c:pt idx="688" formatCode="General">
                  <c:v>11341.258423194617</c:v>
                </c:pt>
                <c:pt idx="689" formatCode="General">
                  <c:v>11254.240160638008</c:v>
                </c:pt>
                <c:pt idx="690" formatCode="General">
                  <c:v>17251.471589709381</c:v>
                </c:pt>
                <c:pt idx="691" formatCode="General">
                  <c:v>7078.7894643004547</c:v>
                </c:pt>
                <c:pt idx="692" formatCode="General">
                  <c:v>7181.0857814790979</c:v>
                </c:pt>
                <c:pt idx="693" formatCode="General">
                  <c:v>8052.5022363717362</c:v>
                </c:pt>
                <c:pt idx="694" formatCode="General">
                  <c:v>8719.6277255814894</c:v>
                </c:pt>
                <c:pt idx="695" formatCode="General">
                  <c:v>15614.672721542598</c:v>
                </c:pt>
                <c:pt idx="696" formatCode="General">
                  <c:v>13914.283675699171</c:v>
                </c:pt>
                <c:pt idx="697" formatCode="General">
                  <c:v>10412.484819910978</c:v>
                </c:pt>
                <c:pt idx="698" formatCode="General">
                  <c:v>10291.783008604412</c:v>
                </c:pt>
                <c:pt idx="699" formatCode="General">
                  <c:v>9590.0734964442963</c:v>
                </c:pt>
                <c:pt idx="700" formatCode="General">
                  <c:v>9191.1378685119926</c:v>
                </c:pt>
                <c:pt idx="701" formatCode="General">
                  <c:v>9904.2974564470114</c:v>
                </c:pt>
                <c:pt idx="702" formatCode="General">
                  <c:v>10713.870227234573</c:v>
                </c:pt>
                <c:pt idx="703" formatCode="General">
                  <c:v>6560.9991521955126</c:v>
                </c:pt>
                <c:pt idx="704" formatCode="General">
                  <c:v>10135.775857187067</c:v>
                </c:pt>
                <c:pt idx="705" formatCode="General">
                  <c:v>8359.3472282683342</c:v>
                </c:pt>
                <c:pt idx="706" formatCode="General">
                  <c:v>13053.91180513041</c:v>
                </c:pt>
                <c:pt idx="707" formatCode="General">
                  <c:v>8961.1700294691018</c:v>
                </c:pt>
                <c:pt idx="708" formatCode="General">
                  <c:v>11038.479372599884</c:v>
                </c:pt>
                <c:pt idx="709" formatCode="General">
                  <c:v>8317.6112473453995</c:v>
                </c:pt>
                <c:pt idx="710" formatCode="General">
                  <c:v>20247.917987602545</c:v>
                </c:pt>
                <c:pt idx="711" formatCode="General">
                  <c:v>13037.508157581504</c:v>
                </c:pt>
                <c:pt idx="712" formatCode="General">
                  <c:v>9600.0719481869073</c:v>
                </c:pt>
                <c:pt idx="713" formatCode="General">
                  <c:v>12681.678634350394</c:v>
                </c:pt>
                <c:pt idx="714" formatCode="General">
                  <c:v>10924.96781626192</c:v>
                </c:pt>
                <c:pt idx="715" formatCode="General">
                  <c:v>9653.1781252075907</c:v>
                </c:pt>
                <c:pt idx="716" formatCode="General">
                  <c:v>6443.2322364753181</c:v>
                </c:pt>
                <c:pt idx="717" formatCode="General">
                  <c:v>8780.7124886112615</c:v>
                </c:pt>
                <c:pt idx="718" formatCode="General">
                  <c:v>5912.5792332059864</c:v>
                </c:pt>
                <c:pt idx="719" formatCode="General">
                  <c:v>14460.549875159742</c:v>
                </c:pt>
                <c:pt idx="720" formatCode="General">
                  <c:v>9588.4543986233839</c:v>
                </c:pt>
                <c:pt idx="721" formatCode="General">
                  <c:v>8167.7434994688247</c:v>
                </c:pt>
                <c:pt idx="722" formatCode="General">
                  <c:v>14330.504592900339</c:v>
                </c:pt>
                <c:pt idx="723" formatCode="General">
                  <c:v>8248.302480677954</c:v>
                </c:pt>
                <c:pt idx="724" formatCode="General">
                  <c:v>10955.16126910811</c:v>
                </c:pt>
                <c:pt idx="725" formatCode="General">
                  <c:v>9906.7920402627351</c:v>
                </c:pt>
                <c:pt idx="726" formatCode="General">
                  <c:v>21365.358968614179</c:v>
                </c:pt>
                <c:pt idx="727" formatCode="General">
                  <c:v>8253.9497216258442</c:v>
                </c:pt>
                <c:pt idx="728" formatCode="General">
                  <c:v>4968.0776546444504</c:v>
                </c:pt>
                <c:pt idx="729" formatCode="General">
                  <c:v>9289.7974573161209</c:v>
                </c:pt>
                <c:pt idx="730" formatCode="General">
                  <c:v>11203.696993991201</c:v>
                </c:pt>
                <c:pt idx="731" formatCode="General">
                  <c:v>11060.018731116643</c:v>
                </c:pt>
                <c:pt idx="732" formatCode="General">
                  <c:v>9354.9483608490536</c:v>
                </c:pt>
                <c:pt idx="733" formatCode="General">
                  <c:v>13692.390750934141</c:v>
                </c:pt>
                <c:pt idx="734" formatCode="General">
                  <c:v>8561.461336379145</c:v>
                </c:pt>
                <c:pt idx="735" formatCode="General">
                  <c:v>14071.212849636357</c:v>
                </c:pt>
                <c:pt idx="736" formatCode="General">
                  <c:v>16363.676178267364</c:v>
                </c:pt>
                <c:pt idx="737" formatCode="General">
                  <c:v>13075.868497675401</c:v>
                </c:pt>
                <c:pt idx="738" formatCode="General">
                  <c:v>15346.494298052483</c:v>
                </c:pt>
                <c:pt idx="739" formatCode="General">
                  <c:v>13808.451914745849</c:v>
                </c:pt>
                <c:pt idx="740" formatCode="General">
                  <c:v>14512.015504682809</c:v>
                </c:pt>
                <c:pt idx="741" formatCode="General">
                  <c:v>28463.143358314876</c:v>
                </c:pt>
                <c:pt idx="742" formatCode="General">
                  <c:v>7582.8390533072998</c:v>
                </c:pt>
                <c:pt idx="743" formatCode="General">
                  <c:v>12597.295180573974</c:v>
                </c:pt>
                <c:pt idx="744" formatCode="General">
                  <c:v>11153.177190565055</c:v>
                </c:pt>
                <c:pt idx="745" formatCode="General">
                  <c:v>12408.628445507336</c:v>
                </c:pt>
                <c:pt idx="746" formatCode="General">
                  <c:v>15918.34268955215</c:v>
                </c:pt>
                <c:pt idx="747" formatCode="General">
                  <c:v>10049.931843455437</c:v>
                </c:pt>
                <c:pt idx="748" formatCode="General">
                  <c:v>12502.627787700947</c:v>
                </c:pt>
                <c:pt idx="749" formatCode="General">
                  <c:v>11919.43826818651</c:v>
                </c:pt>
                <c:pt idx="750" formatCode="General">
                  <c:v>10191.323044778461</c:v>
                </c:pt>
                <c:pt idx="751" formatCode="General">
                  <c:v>15569.398502909464</c:v>
                </c:pt>
                <c:pt idx="752" formatCode="General">
                  <c:v>8395.4597842563908</c:v>
                </c:pt>
                <c:pt idx="753" formatCode="General">
                  <c:v>14116.413915133717</c:v>
                </c:pt>
                <c:pt idx="754" formatCode="General">
                  <c:v>7961.1160826832129</c:v>
                </c:pt>
                <c:pt idx="755" formatCode="General">
                  <c:v>7824.2610076890032</c:v>
                </c:pt>
                <c:pt idx="756" formatCode="General">
                  <c:v>15104.689806246646</c:v>
                </c:pt>
                <c:pt idx="757" formatCode="General">
                  <c:v>11043.634282805157</c:v>
                </c:pt>
                <c:pt idx="758" formatCode="General">
                  <c:v>12253.950080695487</c:v>
                </c:pt>
                <c:pt idx="759" formatCode="General">
                  <c:v>10726.882923192123</c:v>
                </c:pt>
                <c:pt idx="760" formatCode="General">
                  <c:v>7746.1279890834321</c:v>
                </c:pt>
                <c:pt idx="761" formatCode="General">
                  <c:v>7809.4220112925559</c:v>
                </c:pt>
                <c:pt idx="762" formatCode="General">
                  <c:v>14054.663147626123</c:v>
                </c:pt>
                <c:pt idx="763" formatCode="General">
                  <c:v>14010.631624087984</c:v>
                </c:pt>
                <c:pt idx="764" formatCode="General">
                  <c:v>11429.468050877464</c:v>
                </c:pt>
                <c:pt idx="765" formatCode="General">
                  <c:v>10120.435933308518</c:v>
                </c:pt>
                <c:pt idx="766" formatCode="General">
                  <c:v>18311.353475793472</c:v>
                </c:pt>
                <c:pt idx="767" formatCode="General">
                  <c:v>5912.5157430495638</c:v>
                </c:pt>
                <c:pt idx="768" formatCode="General">
                  <c:v>7763.3789478105755</c:v>
                </c:pt>
                <c:pt idx="769" formatCode="General">
                  <c:v>8091.0337563086923</c:v>
                </c:pt>
                <c:pt idx="770" formatCode="General">
                  <c:v>6315.2617902792208</c:v>
                </c:pt>
                <c:pt idx="771" formatCode="General">
                  <c:v>15767.259881857472</c:v>
                </c:pt>
                <c:pt idx="772" formatCode="General">
                  <c:v>9883.15307305028</c:v>
                </c:pt>
                <c:pt idx="773" formatCode="General">
                  <c:v>11203.111253869785</c:v>
                </c:pt>
                <c:pt idx="774" formatCode="General">
                  <c:v>8914.3444128211013</c:v>
                </c:pt>
                <c:pt idx="775" formatCode="General">
                  <c:v>12711.938054819151</c:v>
                </c:pt>
                <c:pt idx="776" formatCode="General">
                  <c:v>10877.628237987301</c:v>
                </c:pt>
                <c:pt idx="777" formatCode="General">
                  <c:v>15013.895833184257</c:v>
                </c:pt>
                <c:pt idx="778" formatCode="General">
                  <c:v>11110.849627644908</c:v>
                </c:pt>
                <c:pt idx="779" formatCode="General">
                  <c:v>6084.5611233076561</c:v>
                </c:pt>
                <c:pt idx="780" formatCode="General">
                  <c:v>5911.5336037454526</c:v>
                </c:pt>
                <c:pt idx="781" formatCode="General">
                  <c:v>10055.744460540585</c:v>
                </c:pt>
                <c:pt idx="782" formatCode="General">
                  <c:v>5626.103047753415</c:v>
                </c:pt>
                <c:pt idx="783" formatCode="General">
                  <c:v>9354.6104238536063</c:v>
                </c:pt>
                <c:pt idx="784" formatCode="General">
                  <c:v>19635.914421746078</c:v>
                </c:pt>
                <c:pt idx="785" formatCode="General">
                  <c:v>24481.198950176615</c:v>
                </c:pt>
                <c:pt idx="786" formatCode="General">
                  <c:v>20786.813058632128</c:v>
                </c:pt>
                <c:pt idx="787" formatCode="General">
                  <c:v>10084.225854898725</c:v>
                </c:pt>
                <c:pt idx="788" formatCode="General">
                  <c:v>13889.031684707214</c:v>
                </c:pt>
                <c:pt idx="789" formatCode="General">
                  <c:v>15991.748186801853</c:v>
                </c:pt>
                <c:pt idx="790" formatCode="General">
                  <c:v>7409.034661297308</c:v>
                </c:pt>
                <c:pt idx="791" formatCode="General">
                  <c:v>9861.4730098048894</c:v>
                </c:pt>
                <c:pt idx="792" formatCode="General">
                  <c:v>8557.139963586631</c:v>
                </c:pt>
                <c:pt idx="793" formatCode="General">
                  <c:v>9246.3413797389676</c:v>
                </c:pt>
                <c:pt idx="794" formatCode="General">
                  <c:v>12723.102502481142</c:v>
                </c:pt>
                <c:pt idx="795" formatCode="General">
                  <c:v>9544.7538708346783</c:v>
                </c:pt>
                <c:pt idx="796" formatCode="General">
                  <c:v>7451.1852549793985</c:v>
                </c:pt>
                <c:pt idx="797" formatCode="General">
                  <c:v>9933.7403892691545</c:v>
                </c:pt>
                <c:pt idx="798" formatCode="General">
                  <c:v>9140.4033763850966</c:v>
                </c:pt>
                <c:pt idx="799" formatCode="General">
                  <c:v>19016.239561817496</c:v>
                </c:pt>
                <c:pt idx="800" formatCode="General">
                  <c:v>10063.443018504136</c:v>
                </c:pt>
                <c:pt idx="801" formatCode="General">
                  <c:v>15525.601895561676</c:v>
                </c:pt>
                <c:pt idx="802" formatCode="General">
                  <c:v>21857.907684682417</c:v>
                </c:pt>
                <c:pt idx="803" formatCode="General">
                  <c:v>7772.7651157935306</c:v>
                </c:pt>
                <c:pt idx="804" formatCode="General">
                  <c:v>13133.56598493948</c:v>
                </c:pt>
                <c:pt idx="805" formatCode="General">
                  <c:v>7810.8093035348029</c:v>
                </c:pt>
                <c:pt idx="806" formatCode="General">
                  <c:v>13454.18070226071</c:v>
                </c:pt>
                <c:pt idx="807" formatCode="General">
                  <c:v>24033.522718605444</c:v>
                </c:pt>
                <c:pt idx="808" formatCode="General">
                  <c:v>6128.485968981413</c:v>
                </c:pt>
                <c:pt idx="809" formatCode="General">
                  <c:v>12507.17445525187</c:v>
                </c:pt>
                <c:pt idx="810" formatCode="General">
                  <c:v>11352.903872067945</c:v>
                </c:pt>
                <c:pt idx="811" formatCode="General">
                  <c:v>7430.182498227914</c:v>
                </c:pt>
                <c:pt idx="812" formatCode="General">
                  <c:v>8405.7941539407657</c:v>
                </c:pt>
                <c:pt idx="813" formatCode="General">
                  <c:v>12596.90885232202</c:v>
                </c:pt>
                <c:pt idx="814" formatCode="General">
                  <c:v>8678.8800163800479</c:v>
                </c:pt>
                <c:pt idx="815" formatCode="General">
                  <c:v>11917.206750498144</c:v>
                </c:pt>
                <c:pt idx="816" formatCode="General">
                  <c:v>11955.719532849836</c:v>
                </c:pt>
                <c:pt idx="817" formatCode="General">
                  <c:v>17739.94443760299</c:v>
                </c:pt>
                <c:pt idx="818" formatCode="General">
                  <c:v>7618.3081110228841</c:v>
                </c:pt>
                <c:pt idx="819" formatCode="General">
                  <c:v>9379.5533621635932</c:v>
                </c:pt>
                <c:pt idx="820" formatCode="General">
                  <c:v>9397.8977647092306</c:v>
                </c:pt>
                <c:pt idx="821" formatCode="General">
                  <c:v>13186.812280431877</c:v>
                </c:pt>
                <c:pt idx="822" formatCode="General">
                  <c:v>7882.656536073986</c:v>
                </c:pt>
                <c:pt idx="823" formatCode="General">
                  <c:v>13594.272391341943</c:v>
                </c:pt>
                <c:pt idx="824" formatCode="General">
                  <c:v>16050.360923264428</c:v>
                </c:pt>
                <c:pt idx="825" formatCode="General">
                  <c:v>20308.447669736124</c:v>
                </c:pt>
                <c:pt idx="826" formatCode="General">
                  <c:v>8973.9184156084593</c:v>
                </c:pt>
                <c:pt idx="827" formatCode="General">
                  <c:v>1850.0310068881336</c:v>
                </c:pt>
                <c:pt idx="828" formatCode="General">
                  <c:v>13499.571324122251</c:v>
                </c:pt>
                <c:pt idx="829" formatCode="General">
                  <c:v>12976.792043076655</c:v>
                </c:pt>
                <c:pt idx="830" formatCode="General">
                  <c:v>13294.848378976707</c:v>
                </c:pt>
                <c:pt idx="831" formatCode="General">
                  <c:v>9432.7149769664793</c:v>
                </c:pt>
                <c:pt idx="832" formatCode="General">
                  <c:v>9076.4865631937901</c:v>
                </c:pt>
                <c:pt idx="833" formatCode="General">
                  <c:v>15669.547734410546</c:v>
                </c:pt>
                <c:pt idx="834" formatCode="General">
                  <c:v>9044.9028670125299</c:v>
                </c:pt>
                <c:pt idx="835" formatCode="General">
                  <c:v>9443.305661451268</c:v>
                </c:pt>
                <c:pt idx="836" formatCode="General">
                  <c:v>7931.2602869434722</c:v>
                </c:pt>
                <c:pt idx="837" formatCode="General">
                  <c:v>12193.233808551086</c:v>
                </c:pt>
                <c:pt idx="838" formatCode="General">
                  <c:v>10719.493547509595</c:v>
                </c:pt>
                <c:pt idx="839" formatCode="General">
                  <c:v>10311.754152683749</c:v>
                </c:pt>
                <c:pt idx="840" formatCode="General">
                  <c:v>11766.362986805045</c:v>
                </c:pt>
                <c:pt idx="841" formatCode="General">
                  <c:v>11219.063048744676</c:v>
                </c:pt>
                <c:pt idx="842" formatCode="General">
                  <c:v>8394.6543174916678</c:v>
                </c:pt>
                <c:pt idx="843" formatCode="General">
                  <c:v>13513.28283057465</c:v>
                </c:pt>
                <c:pt idx="844" formatCode="General">
                  <c:v>8044.3345420116857</c:v>
                </c:pt>
                <c:pt idx="845" formatCode="General">
                  <c:v>11307.954651857233</c:v>
                </c:pt>
                <c:pt idx="846" formatCode="General">
                  <c:v>13680.994606695862</c:v>
                </c:pt>
                <c:pt idx="847" formatCode="General">
                  <c:v>9580.8972393404438</c:v>
                </c:pt>
                <c:pt idx="848" formatCode="General">
                  <c:v>7090.3255861411108</c:v>
                </c:pt>
                <c:pt idx="849" formatCode="General">
                  <c:v>10701.132479192996</c:v>
                </c:pt>
                <c:pt idx="850" formatCode="General">
                  <c:v>12377.40290909953</c:v>
                </c:pt>
                <c:pt idx="851" formatCode="General">
                  <c:v>12892.491580251137</c:v>
                </c:pt>
                <c:pt idx="852" formatCode="General">
                  <c:v>11957.677759355653</c:v>
                </c:pt>
                <c:pt idx="853" formatCode="General">
                  <c:v>10867.949494231472</c:v>
                </c:pt>
                <c:pt idx="854" formatCode="General">
                  <c:v>13057.811977313908</c:v>
                </c:pt>
                <c:pt idx="855" formatCode="General">
                  <c:v>7031.4802775875669</c:v>
                </c:pt>
                <c:pt idx="856" formatCode="General">
                  <c:v>6739.5043045775401</c:v>
                </c:pt>
                <c:pt idx="857" formatCode="General">
                  <c:v>13352.504489140856</c:v>
                </c:pt>
                <c:pt idx="858" formatCode="General">
                  <c:v>6144.4082280662078</c:v>
                </c:pt>
                <c:pt idx="859" formatCode="General">
                  <c:v>9433.5690432611045</c:v>
                </c:pt>
                <c:pt idx="860" formatCode="General">
                  <c:v>15229.085973365763</c:v>
                </c:pt>
                <c:pt idx="861" formatCode="General">
                  <c:v>11780.148406747296</c:v>
                </c:pt>
                <c:pt idx="862" formatCode="General">
                  <c:v>9478.1227421551121</c:v>
                </c:pt>
                <c:pt idx="863" formatCode="General">
                  <c:v>10154.370829210431</c:v>
                </c:pt>
                <c:pt idx="864" formatCode="General">
                  <c:v>10296.667598992291</c:v>
                </c:pt>
                <c:pt idx="865" formatCode="General">
                  <c:v>10621.242728836511</c:v>
                </c:pt>
                <c:pt idx="866" formatCode="General">
                  <c:v>16298.402594014991</c:v>
                </c:pt>
                <c:pt idx="867" formatCode="General">
                  <c:v>8334.8586484631323</c:v>
                </c:pt>
                <c:pt idx="868" formatCode="General">
                  <c:v>9434.8446198332003</c:v>
                </c:pt>
                <c:pt idx="869" formatCode="General">
                  <c:v>12058.272751490218</c:v>
                </c:pt>
                <c:pt idx="870" formatCode="General">
                  <c:v>13715.125409473889</c:v>
                </c:pt>
                <c:pt idx="871" formatCode="General">
                  <c:v>17738.580054799513</c:v>
                </c:pt>
                <c:pt idx="872" formatCode="General">
                  <c:v>19748.489772500317</c:v>
                </c:pt>
                <c:pt idx="873" formatCode="General">
                  <c:v>6181.9443672373527</c:v>
                </c:pt>
                <c:pt idx="874" formatCode="General">
                  <c:v>9226.2156618764784</c:v>
                </c:pt>
                <c:pt idx="875" formatCode="General">
                  <c:v>19697.089051615229</c:v>
                </c:pt>
                <c:pt idx="876" formatCode="General">
                  <c:v>15057.4700089779</c:v>
                </c:pt>
                <c:pt idx="877" formatCode="General">
                  <c:v>11774.088103606558</c:v>
                </c:pt>
                <c:pt idx="878" formatCode="General">
                  <c:v>7891.5869029278965</c:v>
                </c:pt>
                <c:pt idx="879" formatCode="General">
                  <c:v>14887.504573408458</c:v>
                </c:pt>
                <c:pt idx="880" formatCode="General">
                  <c:v>14871.338334390117</c:v>
                </c:pt>
                <c:pt idx="881" formatCode="General">
                  <c:v>8624.1382005269261</c:v>
                </c:pt>
                <c:pt idx="882" formatCode="General">
                  <c:v>5254.7519469461822</c:v>
                </c:pt>
                <c:pt idx="883" formatCode="General">
                  <c:v>6399.0575379926649</c:v>
                </c:pt>
                <c:pt idx="884" formatCode="General">
                  <c:v>9048.2612195021593</c:v>
                </c:pt>
                <c:pt idx="885" formatCode="General">
                  <c:v>8742.5274843607531</c:v>
                </c:pt>
                <c:pt idx="886" formatCode="General">
                  <c:v>10349.737667678291</c:v>
                </c:pt>
                <c:pt idx="887" formatCode="General">
                  <c:v>12747.741306173808</c:v>
                </c:pt>
                <c:pt idx="888" formatCode="General">
                  <c:v>10856.281715723144</c:v>
                </c:pt>
                <c:pt idx="889" formatCode="General">
                  <c:v>14933.738857736947</c:v>
                </c:pt>
                <c:pt idx="890" formatCode="General">
                  <c:v>9288.8624761578249</c:v>
                </c:pt>
                <c:pt idx="891" formatCode="General">
                  <c:v>3490.4802163353961</c:v>
                </c:pt>
                <c:pt idx="892" formatCode="General">
                  <c:v>15272.000640044196</c:v>
                </c:pt>
                <c:pt idx="893" formatCode="General">
                  <c:v>14837.554086610447</c:v>
                </c:pt>
                <c:pt idx="894" formatCode="General">
                  <c:v>9520.2116724018688</c:v>
                </c:pt>
                <c:pt idx="895" formatCode="General">
                  <c:v>12103.672653762198</c:v>
                </c:pt>
                <c:pt idx="896" formatCode="General">
                  <c:v>13398.198015612774</c:v>
                </c:pt>
                <c:pt idx="897" formatCode="General">
                  <c:v>20431.097092325326</c:v>
                </c:pt>
                <c:pt idx="898" formatCode="General">
                  <c:v>13339.145285787332</c:v>
                </c:pt>
                <c:pt idx="899" formatCode="General">
                  <c:v>11947.395199110177</c:v>
                </c:pt>
                <c:pt idx="900" formatCode="General">
                  <c:v>16028.265266796625</c:v>
                </c:pt>
                <c:pt idx="901" formatCode="General">
                  <c:v>14496.378243306628</c:v>
                </c:pt>
                <c:pt idx="902" formatCode="General">
                  <c:v>8562.1844065077785</c:v>
                </c:pt>
                <c:pt idx="903" formatCode="General">
                  <c:v>9052.9629291684341</c:v>
                </c:pt>
                <c:pt idx="904" formatCode="General">
                  <c:v>13435.11657957794</c:v>
                </c:pt>
                <c:pt idx="905" formatCode="General">
                  <c:v>12322.42218305282</c:v>
                </c:pt>
                <c:pt idx="906" formatCode="General">
                  <c:v>10022.24722579413</c:v>
                </c:pt>
                <c:pt idx="907" formatCode="General">
                  <c:v>21093.91848783784</c:v>
                </c:pt>
                <c:pt idx="908" formatCode="General">
                  <c:v>12044.962459038812</c:v>
                </c:pt>
                <c:pt idx="909" formatCode="General">
                  <c:v>15309.706253578084</c:v>
                </c:pt>
                <c:pt idx="910" formatCode="General">
                  <c:v>8963.187590047366</c:v>
                </c:pt>
                <c:pt idx="911" formatCode="General">
                  <c:v>13215.684661006058</c:v>
                </c:pt>
                <c:pt idx="912" formatCode="General">
                  <c:v>6291.3549060092209</c:v>
                </c:pt>
                <c:pt idx="913" formatCode="General">
                  <c:v>8953.4473201262172</c:v>
                </c:pt>
                <c:pt idx="914" formatCode="General">
                  <c:v>9965.8358277736043</c:v>
                </c:pt>
                <c:pt idx="915" formatCode="General">
                  <c:v>12628.815417535907</c:v>
                </c:pt>
                <c:pt idx="916" formatCode="General">
                  <c:v>10314.18545917843</c:v>
                </c:pt>
                <c:pt idx="917" formatCode="General">
                  <c:v>8790.0733084624953</c:v>
                </c:pt>
                <c:pt idx="918" formatCode="General">
                  <c:v>18259.147707280928</c:v>
                </c:pt>
                <c:pt idx="919" formatCode="General">
                  <c:v>10225.174437409774</c:v>
                </c:pt>
                <c:pt idx="920" formatCode="General">
                  <c:v>10799.047126334863</c:v>
                </c:pt>
                <c:pt idx="921" formatCode="General">
                  <c:v>9651.2150596488336</c:v>
                </c:pt>
                <c:pt idx="922" formatCode="General">
                  <c:v>9940.0934930318144</c:v>
                </c:pt>
                <c:pt idx="923" formatCode="General">
                  <c:v>8274.521745390035</c:v>
                </c:pt>
                <c:pt idx="924" formatCode="General">
                  <c:v>12804.644205437575</c:v>
                </c:pt>
                <c:pt idx="925" formatCode="General">
                  <c:v>9743.6383160403057</c:v>
                </c:pt>
                <c:pt idx="926" formatCode="General">
                  <c:v>8712.4871308388065</c:v>
                </c:pt>
                <c:pt idx="927" formatCode="General">
                  <c:v>3987.171759494975</c:v>
                </c:pt>
                <c:pt idx="928" formatCode="General">
                  <c:v>10793.277913547887</c:v>
                </c:pt>
                <c:pt idx="929" formatCode="General">
                  <c:v>12877.745554738567</c:v>
                </c:pt>
                <c:pt idx="930" formatCode="General">
                  <c:v>7588.8299851087213</c:v>
                </c:pt>
                <c:pt idx="931" formatCode="General">
                  <c:v>6470.6262010592654</c:v>
                </c:pt>
                <c:pt idx="932" formatCode="General">
                  <c:v>14883.6394289372</c:v>
                </c:pt>
                <c:pt idx="933" formatCode="General">
                  <c:v>18188.284902895488</c:v>
                </c:pt>
                <c:pt idx="934" formatCode="General">
                  <c:v>7373.9265336533608</c:v>
                </c:pt>
                <c:pt idx="935" formatCode="General">
                  <c:v>16183.978395431468</c:v>
                </c:pt>
                <c:pt idx="936" formatCode="General">
                  <c:v>17441.415707133649</c:v>
                </c:pt>
                <c:pt idx="937" formatCode="General">
                  <c:v>9974.5770902463519</c:v>
                </c:pt>
                <c:pt idx="938" formatCode="General">
                  <c:v>6622.2875914900287</c:v>
                </c:pt>
                <c:pt idx="939" formatCode="General">
                  <c:v>9139.6973491333574</c:v>
                </c:pt>
                <c:pt idx="940" formatCode="General">
                  <c:v>12389.948084213926</c:v>
                </c:pt>
                <c:pt idx="941" formatCode="General">
                  <c:v>12975.021008903575</c:v>
                </c:pt>
                <c:pt idx="942" formatCode="General">
                  <c:v>11318.936550377868</c:v>
                </c:pt>
                <c:pt idx="943" formatCode="General">
                  <c:v>11261.223889233323</c:v>
                </c:pt>
                <c:pt idx="944" formatCode="General">
                  <c:v>9288.2130202021581</c:v>
                </c:pt>
                <c:pt idx="945" formatCode="General">
                  <c:v>11254.807364369637</c:v>
                </c:pt>
                <c:pt idx="946" formatCode="General">
                  <c:v>8506.591159100084</c:v>
                </c:pt>
                <c:pt idx="947" formatCode="General">
                  <c:v>17497.112277960237</c:v>
                </c:pt>
                <c:pt idx="948" formatCode="General">
                  <c:v>15125.653165808628</c:v>
                </c:pt>
                <c:pt idx="949" formatCode="General">
                  <c:v>8629.9117575800028</c:v>
                </c:pt>
                <c:pt idx="950" formatCode="General">
                  <c:v>14449.3186496935</c:v>
                </c:pt>
                <c:pt idx="951" formatCode="General">
                  <c:v>10149.753552666349</c:v>
                </c:pt>
                <c:pt idx="952" formatCode="General">
                  <c:v>11381.278561479921</c:v>
                </c:pt>
                <c:pt idx="953" formatCode="General">
                  <c:v>16725.531926837706</c:v>
                </c:pt>
                <c:pt idx="954" formatCode="General">
                  <c:v>8241.3980140958283</c:v>
                </c:pt>
                <c:pt idx="955" formatCode="General">
                  <c:v>10426.530018582023</c:v>
                </c:pt>
                <c:pt idx="956" formatCode="General">
                  <c:v>11783.566282809756</c:v>
                </c:pt>
                <c:pt idx="957" formatCode="General">
                  <c:v>9059.8619012791805</c:v>
                </c:pt>
                <c:pt idx="958" formatCode="General">
                  <c:v>13396.328091692485</c:v>
                </c:pt>
                <c:pt idx="959" formatCode="General">
                  <c:v>15768.202468145801</c:v>
                </c:pt>
                <c:pt idx="960" formatCode="General">
                  <c:v>10716.329198267737</c:v>
                </c:pt>
                <c:pt idx="961" formatCode="General">
                  <c:v>7332.0219997804979</c:v>
                </c:pt>
                <c:pt idx="962" formatCode="General">
                  <c:v>12754.078735115891</c:v>
                </c:pt>
                <c:pt idx="963" formatCode="General">
                  <c:v>10072.051053512028</c:v>
                </c:pt>
                <c:pt idx="964" formatCode="General">
                  <c:v>15597.665001116726</c:v>
                </c:pt>
                <c:pt idx="965" formatCode="General">
                  <c:v>19732.762803965208</c:v>
                </c:pt>
                <c:pt idx="966" formatCode="General">
                  <c:v>4189.6794123952368</c:v>
                </c:pt>
                <c:pt idx="967" formatCode="General">
                  <c:v>11911.839949747908</c:v>
                </c:pt>
                <c:pt idx="968" formatCode="General">
                  <c:v>6986.8911309410396</c:v>
                </c:pt>
                <c:pt idx="969" formatCode="General">
                  <c:v>8513.2562919469092</c:v>
                </c:pt>
                <c:pt idx="970" formatCode="General">
                  <c:v>10311.469785530184</c:v>
                </c:pt>
                <c:pt idx="971" formatCode="General">
                  <c:v>11485.507857917803</c:v>
                </c:pt>
                <c:pt idx="972" formatCode="General">
                  <c:v>15335.212173518599</c:v>
                </c:pt>
                <c:pt idx="973" formatCode="General">
                  <c:v>9458.0092104227115</c:v>
                </c:pt>
                <c:pt idx="974" formatCode="General">
                  <c:v>12026.779897516977</c:v>
                </c:pt>
                <c:pt idx="975" formatCode="General">
                  <c:v>15353.216203903014</c:v>
                </c:pt>
                <c:pt idx="976" formatCode="General">
                  <c:v>800.52881714754585</c:v>
                </c:pt>
                <c:pt idx="977" formatCode="General">
                  <c:v>9469.8083156672983</c:v>
                </c:pt>
                <c:pt idx="978" formatCode="General">
                  <c:v>8279.7574331184987</c:v>
                </c:pt>
                <c:pt idx="979" formatCode="General">
                  <c:v>9779.3223501324737</c:v>
                </c:pt>
                <c:pt idx="980" formatCode="General">
                  <c:v>12923.989881035099</c:v>
                </c:pt>
                <c:pt idx="981" formatCode="General">
                  <c:v>9413.2037524003445</c:v>
                </c:pt>
                <c:pt idx="982" formatCode="General">
                  <c:v>10001.593126271102</c:v>
                </c:pt>
                <c:pt idx="983" formatCode="General">
                  <c:v>11489.324983956167</c:v>
                </c:pt>
                <c:pt idx="984" formatCode="General">
                  <c:v>23661.946101621412</c:v>
                </c:pt>
                <c:pt idx="985" formatCode="General">
                  <c:v>10747.842287451906</c:v>
                </c:pt>
                <c:pt idx="986" formatCode="General">
                  <c:v>7863.1256925936359</c:v>
                </c:pt>
                <c:pt idx="987" formatCode="General">
                  <c:v>13949.056924561792</c:v>
                </c:pt>
                <c:pt idx="988" formatCode="General">
                  <c:v>11323.412636816756</c:v>
                </c:pt>
                <c:pt idx="989" formatCode="General">
                  <c:v>4757.8080568330697</c:v>
                </c:pt>
                <c:pt idx="990" formatCode="General">
                  <c:v>9106.0493667384617</c:v>
                </c:pt>
                <c:pt idx="991" formatCode="General">
                  <c:v>6454.8489910279986</c:v>
                </c:pt>
                <c:pt idx="992" formatCode="General">
                  <c:v>18635.709620884827</c:v>
                </c:pt>
                <c:pt idx="993" formatCode="General">
                  <c:v>7358.8878135200175</c:v>
                </c:pt>
                <c:pt idx="994" formatCode="General">
                  <c:v>7880.8164083324809</c:v>
                </c:pt>
                <c:pt idx="995" formatCode="General">
                  <c:v>17272.332545412472</c:v>
                </c:pt>
                <c:pt idx="996" formatCode="General">
                  <c:v>17898.974407054491</c:v>
                </c:pt>
                <c:pt idx="997" formatCode="General">
                  <c:v>8390.6749266505121</c:v>
                </c:pt>
                <c:pt idx="998" formatCode="General">
                  <c:v>15532.790265393794</c:v>
                </c:pt>
                <c:pt idx="999" formatCode="General">
                  <c:v>6958.2171479884728</c:v>
                </c:pt>
                <c:pt idx="1000" formatCode="General">
                  <c:v>12138.329400396711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B8-458B-9BDB-EF87F2BAFAF0}"/>
            </c:ext>
          </c:extLst>
        </c:ser>
        <c:ser>
          <c:idx val="3"/>
          <c:order val="3"/>
          <c:tx>
            <c:v>tis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Parameter!$O$125:$O$1125</c:f>
              <c:numCache>
                <c:formatCode>General</c:formatCode>
                <c:ptCount val="1001"/>
                <c:pt idx="0">
                  <c:v>0.51285146172509588</c:v>
                </c:pt>
                <c:pt idx="1">
                  <c:v>0.49478343558791393</c:v>
                </c:pt>
                <c:pt idx="2">
                  <c:v>1.2960610171618869E-2</c:v>
                </c:pt>
                <c:pt idx="3">
                  <c:v>0.37282412568867696</c:v>
                </c:pt>
                <c:pt idx="4">
                  <c:v>1.0294048024821889</c:v>
                </c:pt>
                <c:pt idx="5">
                  <c:v>-9.4722434175761316E-2</c:v>
                </c:pt>
                <c:pt idx="6">
                  <c:v>0.60501538082346695</c:v>
                </c:pt>
                <c:pt idx="7">
                  <c:v>0.51746297829405596</c:v>
                </c:pt>
                <c:pt idx="8">
                  <c:v>0.50986577370762554</c:v>
                </c:pt>
                <c:pt idx="9">
                  <c:v>3.7713382238147686E-2</c:v>
                </c:pt>
                <c:pt idx="10">
                  <c:v>0.42829768096865484</c:v>
                </c:pt>
                <c:pt idx="11">
                  <c:v>0.36785135459958074</c:v>
                </c:pt>
                <c:pt idx="12">
                  <c:v>0.30759276790341217</c:v>
                </c:pt>
                <c:pt idx="13">
                  <c:v>0.51515095394521504</c:v>
                </c:pt>
                <c:pt idx="14">
                  <c:v>0.34724250497620979</c:v>
                </c:pt>
                <c:pt idx="15">
                  <c:v>0.55032212112524326</c:v>
                </c:pt>
                <c:pt idx="16">
                  <c:v>0.19149778573555087</c:v>
                </c:pt>
                <c:pt idx="17">
                  <c:v>0.32866396242154861</c:v>
                </c:pt>
                <c:pt idx="18">
                  <c:v>0.50043009705134511</c:v>
                </c:pt>
                <c:pt idx="19">
                  <c:v>0.43032692401263173</c:v>
                </c:pt>
                <c:pt idx="20">
                  <c:v>0.57548770163795104</c:v>
                </c:pt>
                <c:pt idx="21">
                  <c:v>0.28339226529618977</c:v>
                </c:pt>
                <c:pt idx="22">
                  <c:v>0.65191742884343173</c:v>
                </c:pt>
                <c:pt idx="23">
                  <c:v>0.37549487639233214</c:v>
                </c:pt>
                <c:pt idx="24">
                  <c:v>0.4493715132317333</c:v>
                </c:pt>
                <c:pt idx="25">
                  <c:v>0.38917993444643462</c:v>
                </c:pt>
                <c:pt idx="26">
                  <c:v>0.32430217431614761</c:v>
                </c:pt>
                <c:pt idx="27">
                  <c:v>0.57330896524141628</c:v>
                </c:pt>
                <c:pt idx="28">
                  <c:v>0.5830073726331888</c:v>
                </c:pt>
                <c:pt idx="29">
                  <c:v>0.69245740255892074</c:v>
                </c:pt>
                <c:pt idx="30">
                  <c:v>0.41272374561838043</c:v>
                </c:pt>
                <c:pt idx="31">
                  <c:v>0.91045310231844268</c:v>
                </c:pt>
                <c:pt idx="32">
                  <c:v>0.58849151480245521</c:v>
                </c:pt>
                <c:pt idx="33">
                  <c:v>0.65064683275637292</c:v>
                </c:pt>
                <c:pt idx="34">
                  <c:v>1.1118337757813115</c:v>
                </c:pt>
                <c:pt idx="35">
                  <c:v>0.49439571202773602</c:v>
                </c:pt>
                <c:pt idx="36">
                  <c:v>0.19533856691259865</c:v>
                </c:pt>
                <c:pt idx="37">
                  <c:v>0.94977817936879616</c:v>
                </c:pt>
                <c:pt idx="38">
                  <c:v>0.48278602704495799</c:v>
                </c:pt>
                <c:pt idx="39">
                  <c:v>0.30857335145505838</c:v>
                </c:pt>
                <c:pt idx="40">
                  <c:v>0.38228789857511591</c:v>
                </c:pt>
                <c:pt idx="41">
                  <c:v>0.38053132826580982</c:v>
                </c:pt>
                <c:pt idx="42">
                  <c:v>0.68339186867746116</c:v>
                </c:pt>
                <c:pt idx="43">
                  <c:v>0.27565286406954703</c:v>
                </c:pt>
                <c:pt idx="44">
                  <c:v>1.5327472448881458</c:v>
                </c:pt>
                <c:pt idx="45">
                  <c:v>0.62447789966298717</c:v>
                </c:pt>
                <c:pt idx="46">
                  <c:v>0.43810921680597692</c:v>
                </c:pt>
                <c:pt idx="47">
                  <c:v>0.84190984800195656</c:v>
                </c:pt>
                <c:pt idx="48">
                  <c:v>0.38598819780954974</c:v>
                </c:pt>
                <c:pt idx="49">
                  <c:v>0.33525422021556173</c:v>
                </c:pt>
                <c:pt idx="50">
                  <c:v>0.65078457665430722</c:v>
                </c:pt>
                <c:pt idx="51">
                  <c:v>1.2356303527114696</c:v>
                </c:pt>
                <c:pt idx="52">
                  <c:v>0.34894927669366815</c:v>
                </c:pt>
                <c:pt idx="53">
                  <c:v>0.6533232198373452</c:v>
                </c:pt>
                <c:pt idx="54">
                  <c:v>0.21983919611806824</c:v>
                </c:pt>
                <c:pt idx="55">
                  <c:v>0.7472570069186113</c:v>
                </c:pt>
                <c:pt idx="56">
                  <c:v>0.24425767936469978</c:v>
                </c:pt>
                <c:pt idx="57">
                  <c:v>0.28449297580076571</c:v>
                </c:pt>
                <c:pt idx="58">
                  <c:v>0.7810498688658003</c:v>
                </c:pt>
                <c:pt idx="59">
                  <c:v>0.36563805103742697</c:v>
                </c:pt>
                <c:pt idx="60">
                  <c:v>1.1485394347225086</c:v>
                </c:pt>
                <c:pt idx="61">
                  <c:v>0.80131265420990949</c:v>
                </c:pt>
                <c:pt idx="62">
                  <c:v>0.8110929502893236</c:v>
                </c:pt>
                <c:pt idx="63">
                  <c:v>0.35938299754643055</c:v>
                </c:pt>
                <c:pt idx="64">
                  <c:v>0.37065500400149576</c:v>
                </c:pt>
                <c:pt idx="65">
                  <c:v>0.2401801945885067</c:v>
                </c:pt>
                <c:pt idx="66">
                  <c:v>0.98566125045605257</c:v>
                </c:pt>
                <c:pt idx="67">
                  <c:v>0.96745482074586564</c:v>
                </c:pt>
                <c:pt idx="68">
                  <c:v>0.62575270474571709</c:v>
                </c:pt>
                <c:pt idx="69">
                  <c:v>0.8722502456227561</c:v>
                </c:pt>
                <c:pt idx="70">
                  <c:v>0.47790064478850958</c:v>
                </c:pt>
                <c:pt idx="71">
                  <c:v>0.16723382791371444</c:v>
                </c:pt>
                <c:pt idx="72">
                  <c:v>0.31468101995827813</c:v>
                </c:pt>
                <c:pt idx="73">
                  <c:v>0.24379339742592165</c:v>
                </c:pt>
                <c:pt idx="74">
                  <c:v>0.24850236201786124</c:v>
                </c:pt>
                <c:pt idx="75">
                  <c:v>0.32515835429198081</c:v>
                </c:pt>
                <c:pt idx="76">
                  <c:v>0.60967864722785192</c:v>
                </c:pt>
                <c:pt idx="77">
                  <c:v>0.41908761919870674</c:v>
                </c:pt>
                <c:pt idx="78">
                  <c:v>0.44165862784502075</c:v>
                </c:pt>
                <c:pt idx="79">
                  <c:v>0.84928394656933326</c:v>
                </c:pt>
                <c:pt idx="80">
                  <c:v>0.38808962390157808</c:v>
                </c:pt>
                <c:pt idx="81">
                  <c:v>0.31988634111548009</c:v>
                </c:pt>
                <c:pt idx="82">
                  <c:v>0.93420950824473747</c:v>
                </c:pt>
                <c:pt idx="83">
                  <c:v>0.61508357912048228</c:v>
                </c:pt>
                <c:pt idx="84">
                  <c:v>1.0633054335972738</c:v>
                </c:pt>
                <c:pt idx="85">
                  <c:v>1.4304230734829813</c:v>
                </c:pt>
                <c:pt idx="86">
                  <c:v>0.52350844204999558</c:v>
                </c:pt>
                <c:pt idx="87">
                  <c:v>0.69643146516395871</c:v>
                </c:pt>
                <c:pt idx="88">
                  <c:v>0.33709762296559864</c:v>
                </c:pt>
                <c:pt idx="89">
                  <c:v>0.77767609495014633</c:v>
                </c:pt>
                <c:pt idx="90">
                  <c:v>0.40307840375192416</c:v>
                </c:pt>
                <c:pt idx="91">
                  <c:v>0.26371457059504644</c:v>
                </c:pt>
                <c:pt idx="92">
                  <c:v>0.25183073558295166</c:v>
                </c:pt>
                <c:pt idx="93">
                  <c:v>0.26202035864130324</c:v>
                </c:pt>
                <c:pt idx="94">
                  <c:v>0.28863257194853098</c:v>
                </c:pt>
                <c:pt idx="95">
                  <c:v>0.42113696974236225</c:v>
                </c:pt>
                <c:pt idx="96">
                  <c:v>0.45928295227525773</c:v>
                </c:pt>
                <c:pt idx="97">
                  <c:v>0.72281922126025377</c:v>
                </c:pt>
                <c:pt idx="98">
                  <c:v>0.41397019130416646</c:v>
                </c:pt>
                <c:pt idx="99">
                  <c:v>0.77071415459846326</c:v>
                </c:pt>
                <c:pt idx="100">
                  <c:v>1.0989262092470193</c:v>
                </c:pt>
                <c:pt idx="101">
                  <c:v>0.53166530074656249</c:v>
                </c:pt>
                <c:pt idx="102">
                  <c:v>0.36457169126907818</c:v>
                </c:pt>
                <c:pt idx="103">
                  <c:v>0.70084817590499626</c:v>
                </c:pt>
                <c:pt idx="104">
                  <c:v>3.2317550364256542E-2</c:v>
                </c:pt>
                <c:pt idx="105">
                  <c:v>0.73491538653932231</c:v>
                </c:pt>
                <c:pt idx="106">
                  <c:v>0.39844192956529201</c:v>
                </c:pt>
                <c:pt idx="107">
                  <c:v>0.48946137335032669</c:v>
                </c:pt>
                <c:pt idx="108">
                  <c:v>0.3614952532898551</c:v>
                </c:pt>
                <c:pt idx="109">
                  <c:v>0.93002780913780014</c:v>
                </c:pt>
                <c:pt idx="110">
                  <c:v>1.9123081766996775</c:v>
                </c:pt>
                <c:pt idx="111">
                  <c:v>0.60000079680529095</c:v>
                </c:pt>
                <c:pt idx="112">
                  <c:v>0.81930056291380216</c:v>
                </c:pt>
                <c:pt idx="113">
                  <c:v>0.84288816669694411</c:v>
                </c:pt>
                <c:pt idx="114">
                  <c:v>1.0953585632056417</c:v>
                </c:pt>
                <c:pt idx="115">
                  <c:v>0.70304421528750027</c:v>
                </c:pt>
                <c:pt idx="116">
                  <c:v>1.1122308302686097</c:v>
                </c:pt>
                <c:pt idx="117">
                  <c:v>1.2526937129473068</c:v>
                </c:pt>
                <c:pt idx="118">
                  <c:v>0.33900450880534694</c:v>
                </c:pt>
                <c:pt idx="119">
                  <c:v>0.26653075116847735</c:v>
                </c:pt>
                <c:pt idx="120">
                  <c:v>0.76514950443544771</c:v>
                </c:pt>
                <c:pt idx="121">
                  <c:v>0.8423101854084547</c:v>
                </c:pt>
                <c:pt idx="122">
                  <c:v>1.0314589525126514</c:v>
                </c:pt>
                <c:pt idx="123">
                  <c:v>0.63577150325933363</c:v>
                </c:pt>
                <c:pt idx="124">
                  <c:v>1.1419271183244297</c:v>
                </c:pt>
                <c:pt idx="125">
                  <c:v>0.82203873608497613</c:v>
                </c:pt>
                <c:pt idx="126">
                  <c:v>0.61202948101438703</c:v>
                </c:pt>
                <c:pt idx="127">
                  <c:v>0.15735600869342559</c:v>
                </c:pt>
                <c:pt idx="128">
                  <c:v>0.15804632628801785</c:v>
                </c:pt>
                <c:pt idx="129">
                  <c:v>1.6883405406895657</c:v>
                </c:pt>
                <c:pt idx="130">
                  <c:v>0.38898243727877246</c:v>
                </c:pt>
                <c:pt idx="131">
                  <c:v>0.47045941054610552</c:v>
                </c:pt>
                <c:pt idx="132">
                  <c:v>0.45636522055546802</c:v>
                </c:pt>
                <c:pt idx="133">
                  <c:v>0.6592252757835908</c:v>
                </c:pt>
                <c:pt idx="134">
                  <c:v>0.64023066680893381</c:v>
                </c:pt>
                <c:pt idx="135">
                  <c:v>0.29870742919655513</c:v>
                </c:pt>
                <c:pt idx="136">
                  <c:v>0.38187070966862724</c:v>
                </c:pt>
                <c:pt idx="137">
                  <c:v>-0.22794418063345656</c:v>
                </c:pt>
                <c:pt idx="138">
                  <c:v>0.71251544541576139</c:v>
                </c:pt>
                <c:pt idx="139">
                  <c:v>0.17051588021773245</c:v>
                </c:pt>
                <c:pt idx="140">
                  <c:v>0.32964821946657752</c:v>
                </c:pt>
                <c:pt idx="141">
                  <c:v>0.55437557763124778</c:v>
                </c:pt>
                <c:pt idx="142">
                  <c:v>0.77428036246136722</c:v>
                </c:pt>
                <c:pt idx="143">
                  <c:v>1.0916253956851116</c:v>
                </c:pt>
                <c:pt idx="144">
                  <c:v>1.30537784206358</c:v>
                </c:pt>
                <c:pt idx="145">
                  <c:v>0.78000969292678501</c:v>
                </c:pt>
                <c:pt idx="146">
                  <c:v>0.78631236681507777</c:v>
                </c:pt>
                <c:pt idx="147">
                  <c:v>7.2041881445368938E-2</c:v>
                </c:pt>
                <c:pt idx="148">
                  <c:v>0.85845701839123334</c:v>
                </c:pt>
                <c:pt idx="149">
                  <c:v>0.27561558588057888</c:v>
                </c:pt>
                <c:pt idx="150">
                  <c:v>0.42477862170580039</c:v>
                </c:pt>
                <c:pt idx="151">
                  <c:v>0.55457128016138535</c:v>
                </c:pt>
                <c:pt idx="152">
                  <c:v>0.57927312182434632</c:v>
                </c:pt>
                <c:pt idx="153">
                  <c:v>-8.3553584920791346E-2</c:v>
                </c:pt>
                <c:pt idx="154">
                  <c:v>0.42862521952444332</c:v>
                </c:pt>
                <c:pt idx="155">
                  <c:v>0.76880802076144705</c:v>
                </c:pt>
                <c:pt idx="156">
                  <c:v>1.2023111886727347</c:v>
                </c:pt>
                <c:pt idx="157">
                  <c:v>1.2718932462712547</c:v>
                </c:pt>
                <c:pt idx="158">
                  <c:v>0.3446687006647311</c:v>
                </c:pt>
                <c:pt idx="159">
                  <c:v>1.0352667216104443</c:v>
                </c:pt>
                <c:pt idx="160">
                  <c:v>0.43842379374025309</c:v>
                </c:pt>
                <c:pt idx="161">
                  <c:v>0.49795150124735066</c:v>
                </c:pt>
                <c:pt idx="162">
                  <c:v>0.57038122597285179</c:v>
                </c:pt>
                <c:pt idx="163">
                  <c:v>0.11962935722017276</c:v>
                </c:pt>
                <c:pt idx="164">
                  <c:v>0.30601671484386417</c:v>
                </c:pt>
                <c:pt idx="165">
                  <c:v>0.67680569954415715</c:v>
                </c:pt>
                <c:pt idx="166">
                  <c:v>0.57784699815181573</c:v>
                </c:pt>
                <c:pt idx="167">
                  <c:v>0.82753049087377994</c:v>
                </c:pt>
                <c:pt idx="168">
                  <c:v>1.0726700309376032</c:v>
                </c:pt>
                <c:pt idx="169">
                  <c:v>0.60942745772932594</c:v>
                </c:pt>
                <c:pt idx="170">
                  <c:v>0.79624732188290637</c:v>
                </c:pt>
                <c:pt idx="171">
                  <c:v>0.47010130033155773</c:v>
                </c:pt>
                <c:pt idx="172">
                  <c:v>0.19120790584910119</c:v>
                </c:pt>
                <c:pt idx="173">
                  <c:v>0.26366209866279555</c:v>
                </c:pt>
                <c:pt idx="174">
                  <c:v>0.45252889884034753</c:v>
                </c:pt>
                <c:pt idx="175">
                  <c:v>0.38850919744890977</c:v>
                </c:pt>
                <c:pt idx="176">
                  <c:v>0.54927064886355159</c:v>
                </c:pt>
                <c:pt idx="177">
                  <c:v>5.1199548825741736E-2</c:v>
                </c:pt>
                <c:pt idx="178">
                  <c:v>0.71171949305992166</c:v>
                </c:pt>
                <c:pt idx="179">
                  <c:v>1.2091554472342736</c:v>
                </c:pt>
                <c:pt idx="180">
                  <c:v>0.60343190077899189</c:v>
                </c:pt>
                <c:pt idx="181">
                  <c:v>0.26261143805513942</c:v>
                </c:pt>
                <c:pt idx="182">
                  <c:v>1.0232167149058129</c:v>
                </c:pt>
                <c:pt idx="183">
                  <c:v>0.78399409643757445</c:v>
                </c:pt>
                <c:pt idx="184">
                  <c:v>0.94408535906830093</c:v>
                </c:pt>
                <c:pt idx="185">
                  <c:v>0.81195209024415727</c:v>
                </c:pt>
                <c:pt idx="186">
                  <c:v>0.43974081131816778</c:v>
                </c:pt>
                <c:pt idx="187">
                  <c:v>0.53812237306532618</c:v>
                </c:pt>
                <c:pt idx="188">
                  <c:v>0.43865807774142118</c:v>
                </c:pt>
                <c:pt idx="189">
                  <c:v>0.33476969629367592</c:v>
                </c:pt>
                <c:pt idx="190">
                  <c:v>0.22259667847282183</c:v>
                </c:pt>
                <c:pt idx="191">
                  <c:v>0.20858272070299799</c:v>
                </c:pt>
                <c:pt idx="192">
                  <c:v>0.59093106869299428</c:v>
                </c:pt>
                <c:pt idx="193">
                  <c:v>0.1584127033903806</c:v>
                </c:pt>
                <c:pt idx="194">
                  <c:v>0.65199520047152393</c:v>
                </c:pt>
                <c:pt idx="195">
                  <c:v>0.16388090533074684</c:v>
                </c:pt>
                <c:pt idx="196">
                  <c:v>0.62372623553168571</c:v>
                </c:pt>
                <c:pt idx="197">
                  <c:v>0.2136419723738352</c:v>
                </c:pt>
                <c:pt idx="198">
                  <c:v>1.1287533045061409</c:v>
                </c:pt>
                <c:pt idx="199">
                  <c:v>0.21840634270899828</c:v>
                </c:pt>
                <c:pt idx="200">
                  <c:v>0.57227900734831816</c:v>
                </c:pt>
                <c:pt idx="201">
                  <c:v>0.24330547367159805</c:v>
                </c:pt>
                <c:pt idx="202">
                  <c:v>0.44440889227577696</c:v>
                </c:pt>
                <c:pt idx="203">
                  <c:v>0.64654101912481843</c:v>
                </c:pt>
                <c:pt idx="204">
                  <c:v>0.28909302007600224</c:v>
                </c:pt>
                <c:pt idx="205">
                  <c:v>0.53764794987430187</c:v>
                </c:pt>
                <c:pt idx="206">
                  <c:v>0.86057230404543117</c:v>
                </c:pt>
                <c:pt idx="207">
                  <c:v>0.66175527577648019</c:v>
                </c:pt>
                <c:pt idx="208">
                  <c:v>0.1189602875593293</c:v>
                </c:pt>
                <c:pt idx="209">
                  <c:v>0.93556456522904186</c:v>
                </c:pt>
                <c:pt idx="210">
                  <c:v>0.18821531959204085</c:v>
                </c:pt>
                <c:pt idx="211">
                  <c:v>0.79975986345176764</c:v>
                </c:pt>
                <c:pt idx="212">
                  <c:v>0.52583074183880685</c:v>
                </c:pt>
                <c:pt idx="213">
                  <c:v>0.73503470765207024</c:v>
                </c:pt>
                <c:pt idx="214">
                  <c:v>0.26828967239172719</c:v>
                </c:pt>
                <c:pt idx="215">
                  <c:v>0.15302958580336967</c:v>
                </c:pt>
                <c:pt idx="216">
                  <c:v>0.60659885160395211</c:v>
                </c:pt>
                <c:pt idx="217">
                  <c:v>0.49773866087389917</c:v>
                </c:pt>
                <c:pt idx="218">
                  <c:v>0.47835823760149676</c:v>
                </c:pt>
                <c:pt idx="219">
                  <c:v>0.31267203503057894</c:v>
                </c:pt>
                <c:pt idx="220">
                  <c:v>0.50890038979647256</c:v>
                </c:pt>
                <c:pt idx="221">
                  <c:v>9.1264829348950194E-2</c:v>
                </c:pt>
                <c:pt idx="222">
                  <c:v>0.26351819553466149</c:v>
                </c:pt>
                <c:pt idx="223">
                  <c:v>0.33123060539744364</c:v>
                </c:pt>
                <c:pt idx="224">
                  <c:v>0.37263698358527042</c:v>
                </c:pt>
                <c:pt idx="225">
                  <c:v>1.4043693398320458</c:v>
                </c:pt>
                <c:pt idx="226">
                  <c:v>0.98016362559218217</c:v>
                </c:pt>
                <c:pt idx="227">
                  <c:v>0.40417511514435911</c:v>
                </c:pt>
                <c:pt idx="228">
                  <c:v>0.61439565310801192</c:v>
                </c:pt>
                <c:pt idx="229">
                  <c:v>0.54629367793035977</c:v>
                </c:pt>
                <c:pt idx="230">
                  <c:v>0.81731176015843476</c:v>
                </c:pt>
                <c:pt idx="231">
                  <c:v>0.93255823319944753</c:v>
                </c:pt>
                <c:pt idx="232">
                  <c:v>0.46736359452940834</c:v>
                </c:pt>
                <c:pt idx="233">
                  <c:v>0.20216082748452135</c:v>
                </c:pt>
                <c:pt idx="234">
                  <c:v>0.4296477886504344</c:v>
                </c:pt>
                <c:pt idx="235">
                  <c:v>0.7160762371846553</c:v>
                </c:pt>
                <c:pt idx="236">
                  <c:v>0.19910158739665962</c:v>
                </c:pt>
                <c:pt idx="237">
                  <c:v>0.21521534684678989</c:v>
                </c:pt>
                <c:pt idx="238">
                  <c:v>0.54000843153687406</c:v>
                </c:pt>
                <c:pt idx="239">
                  <c:v>1.0909051956440274</c:v>
                </c:pt>
                <c:pt idx="240">
                  <c:v>0.54419741967455615</c:v>
                </c:pt>
                <c:pt idx="241">
                  <c:v>0.80121794662681611</c:v>
                </c:pt>
                <c:pt idx="242">
                  <c:v>0.65132870191402115</c:v>
                </c:pt>
                <c:pt idx="243">
                  <c:v>1.1808145305259934</c:v>
                </c:pt>
                <c:pt idx="244">
                  <c:v>0.65785416603602231</c:v>
                </c:pt>
                <c:pt idx="245">
                  <c:v>0.81238178058445443</c:v>
                </c:pt>
                <c:pt idx="246">
                  <c:v>0.49303850116350356</c:v>
                </c:pt>
                <c:pt idx="247">
                  <c:v>0.59331111959762151</c:v>
                </c:pt>
                <c:pt idx="248">
                  <c:v>0.25311923453617391</c:v>
                </c:pt>
                <c:pt idx="249">
                  <c:v>0.43864039262829468</c:v>
                </c:pt>
                <c:pt idx="250">
                  <c:v>0.54425928782519795</c:v>
                </c:pt>
                <c:pt idx="251">
                  <c:v>0.57967065747095725</c:v>
                </c:pt>
                <c:pt idx="252">
                  <c:v>0.56969570820487159</c:v>
                </c:pt>
                <c:pt idx="253">
                  <c:v>0.10981745602825055</c:v>
                </c:pt>
                <c:pt idx="254">
                  <c:v>0.6865948319721189</c:v>
                </c:pt>
                <c:pt idx="255">
                  <c:v>1.4197395690863124</c:v>
                </c:pt>
                <c:pt idx="256">
                  <c:v>0.16001288604741926</c:v>
                </c:pt>
                <c:pt idx="257">
                  <c:v>0.52552409736490546</c:v>
                </c:pt>
                <c:pt idx="258">
                  <c:v>0.48608060746288695</c:v>
                </c:pt>
                <c:pt idx="259">
                  <c:v>0.32783152641774604</c:v>
                </c:pt>
                <c:pt idx="260">
                  <c:v>1.1439503986155264</c:v>
                </c:pt>
                <c:pt idx="261">
                  <c:v>0.42590930671781813</c:v>
                </c:pt>
                <c:pt idx="262">
                  <c:v>0.64506039701542539</c:v>
                </c:pt>
                <c:pt idx="263">
                  <c:v>0.34258741750447608</c:v>
                </c:pt>
                <c:pt idx="264">
                  <c:v>0.85811566757345037</c:v>
                </c:pt>
                <c:pt idx="265">
                  <c:v>0.9062848410435973</c:v>
                </c:pt>
                <c:pt idx="266">
                  <c:v>1.6083813086753227</c:v>
                </c:pt>
                <c:pt idx="267">
                  <c:v>4.5921220852631173E-2</c:v>
                </c:pt>
                <c:pt idx="268">
                  <c:v>0.83778792255243051</c:v>
                </c:pt>
                <c:pt idx="269">
                  <c:v>0.74093013896193538</c:v>
                </c:pt>
                <c:pt idx="270">
                  <c:v>0.76689144923220975</c:v>
                </c:pt>
                <c:pt idx="271">
                  <c:v>0.82303486782485169</c:v>
                </c:pt>
                <c:pt idx="272">
                  <c:v>0.30987995839219851</c:v>
                </c:pt>
                <c:pt idx="273">
                  <c:v>0.77521550604978595</c:v>
                </c:pt>
                <c:pt idx="274">
                  <c:v>1.0120553501817273</c:v>
                </c:pt>
                <c:pt idx="275">
                  <c:v>0.13896104821055988</c:v>
                </c:pt>
                <c:pt idx="276">
                  <c:v>1.3066685050949916</c:v>
                </c:pt>
                <c:pt idx="277">
                  <c:v>0.7731860953669778</c:v>
                </c:pt>
                <c:pt idx="278">
                  <c:v>0.55076336494829725</c:v>
                </c:pt>
                <c:pt idx="279">
                  <c:v>0.30506279356620158</c:v>
                </c:pt>
                <c:pt idx="280">
                  <c:v>0.30297434070143592</c:v>
                </c:pt>
                <c:pt idx="281">
                  <c:v>0.47344069030244396</c:v>
                </c:pt>
                <c:pt idx="282">
                  <c:v>0.21995256494072368</c:v>
                </c:pt>
                <c:pt idx="283">
                  <c:v>0.28066475743761199</c:v>
                </c:pt>
                <c:pt idx="284">
                  <c:v>0.81148202583259765</c:v>
                </c:pt>
                <c:pt idx="285">
                  <c:v>0.64783850063619153</c:v>
                </c:pt>
                <c:pt idx="286">
                  <c:v>0.77274941619917026</c:v>
                </c:pt>
                <c:pt idx="287">
                  <c:v>0.47470075212717733</c:v>
                </c:pt>
                <c:pt idx="288">
                  <c:v>1.1184298522881884</c:v>
                </c:pt>
                <c:pt idx="289">
                  <c:v>0.58672374849897591</c:v>
                </c:pt>
                <c:pt idx="290">
                  <c:v>0.45284718417767311</c:v>
                </c:pt>
                <c:pt idx="291">
                  <c:v>1.3476294976509902</c:v>
                </c:pt>
                <c:pt idx="292">
                  <c:v>0.15577610715813717</c:v>
                </c:pt>
                <c:pt idx="293">
                  <c:v>0.67226270500734964</c:v>
                </c:pt>
                <c:pt idx="294">
                  <c:v>0.57945223465819806</c:v>
                </c:pt>
                <c:pt idx="295">
                  <c:v>0.42862380094357344</c:v>
                </c:pt>
                <c:pt idx="296">
                  <c:v>0.30166484669231974</c:v>
                </c:pt>
                <c:pt idx="297">
                  <c:v>0.13588345985547701</c:v>
                </c:pt>
                <c:pt idx="298">
                  <c:v>0.52511409581636159</c:v>
                </c:pt>
                <c:pt idx="299">
                  <c:v>0.21310660507369472</c:v>
                </c:pt>
                <c:pt idx="300">
                  <c:v>0.71556495891863081</c:v>
                </c:pt>
                <c:pt idx="301">
                  <c:v>0.39819278111576217</c:v>
                </c:pt>
                <c:pt idx="302">
                  <c:v>0.43370966213370665</c:v>
                </c:pt>
                <c:pt idx="303">
                  <c:v>0.27336629896442466</c:v>
                </c:pt>
                <c:pt idx="304">
                  <c:v>0.21653182404039317</c:v>
                </c:pt>
                <c:pt idx="305">
                  <c:v>0.69628708867447564</c:v>
                </c:pt>
                <c:pt idx="306">
                  <c:v>2.7383953485444978E-2</c:v>
                </c:pt>
                <c:pt idx="307">
                  <c:v>0.27818410498036528</c:v>
                </c:pt>
                <c:pt idx="308">
                  <c:v>0.2817058501389258</c:v>
                </c:pt>
                <c:pt idx="309">
                  <c:v>0.81491593599214074</c:v>
                </c:pt>
                <c:pt idx="310">
                  <c:v>1.1431637575716111</c:v>
                </c:pt>
                <c:pt idx="311">
                  <c:v>0.41026717544102265</c:v>
                </c:pt>
                <c:pt idx="312">
                  <c:v>0.74488179093035578</c:v>
                </c:pt>
                <c:pt idx="313">
                  <c:v>0.59866352695723468</c:v>
                </c:pt>
                <c:pt idx="314">
                  <c:v>0.55859608794838733</c:v>
                </c:pt>
                <c:pt idx="315">
                  <c:v>0.60533790423816014</c:v>
                </c:pt>
                <c:pt idx="316">
                  <c:v>0.29066594278611091</c:v>
                </c:pt>
                <c:pt idx="317">
                  <c:v>0.9760507718097704</c:v>
                </c:pt>
                <c:pt idx="318">
                  <c:v>0.21286645803113102</c:v>
                </c:pt>
                <c:pt idx="319">
                  <c:v>-0.26802242690888844</c:v>
                </c:pt>
                <c:pt idx="320">
                  <c:v>0.25399972187900688</c:v>
                </c:pt>
                <c:pt idx="321">
                  <c:v>0.62750822684829199</c:v>
                </c:pt>
                <c:pt idx="322">
                  <c:v>0.7176230266027106</c:v>
                </c:pt>
                <c:pt idx="323">
                  <c:v>0.45121220239212256</c:v>
                </c:pt>
                <c:pt idx="324">
                  <c:v>0.70236727665065291</c:v>
                </c:pt>
                <c:pt idx="325">
                  <c:v>0.36302993556642971</c:v>
                </c:pt>
                <c:pt idx="326">
                  <c:v>0.87875177459025855</c:v>
                </c:pt>
                <c:pt idx="327">
                  <c:v>0.86695650901243693</c:v>
                </c:pt>
                <c:pt idx="328">
                  <c:v>0.64779123154620977</c:v>
                </c:pt>
                <c:pt idx="329">
                  <c:v>0.58988332465929449</c:v>
                </c:pt>
                <c:pt idx="330">
                  <c:v>0.49565851170474073</c:v>
                </c:pt>
                <c:pt idx="331">
                  <c:v>0.89555735674305603</c:v>
                </c:pt>
                <c:pt idx="332">
                  <c:v>0.33946520390280321</c:v>
                </c:pt>
                <c:pt idx="333">
                  <c:v>0.88945845946251878</c:v>
                </c:pt>
                <c:pt idx="334">
                  <c:v>0.78798841476959658</c:v>
                </c:pt>
                <c:pt idx="335">
                  <c:v>0.32063548775265893</c:v>
                </c:pt>
                <c:pt idx="336">
                  <c:v>0.41825002453480964</c:v>
                </c:pt>
                <c:pt idx="337">
                  <c:v>1.3598020001901043</c:v>
                </c:pt>
                <c:pt idx="338">
                  <c:v>7.0654399033276194E-2</c:v>
                </c:pt>
                <c:pt idx="339">
                  <c:v>0.53904772934150591</c:v>
                </c:pt>
                <c:pt idx="340">
                  <c:v>0.27258840832270526</c:v>
                </c:pt>
                <c:pt idx="341">
                  <c:v>0.30753402328524648</c:v>
                </c:pt>
                <c:pt idx="342">
                  <c:v>0.73496973560830936</c:v>
                </c:pt>
                <c:pt idx="343">
                  <c:v>0.70459296917834502</c:v>
                </c:pt>
                <c:pt idx="344">
                  <c:v>1.2296644894685738</c:v>
                </c:pt>
                <c:pt idx="345">
                  <c:v>0.43622998259506307</c:v>
                </c:pt>
                <c:pt idx="346">
                  <c:v>0.43806284092724013</c:v>
                </c:pt>
                <c:pt idx="347">
                  <c:v>0.46333103943835896</c:v>
                </c:pt>
                <c:pt idx="348">
                  <c:v>0.70267872625523053</c:v>
                </c:pt>
                <c:pt idx="349">
                  <c:v>0.6247520062016424</c:v>
                </c:pt>
                <c:pt idx="350">
                  <c:v>0.41530034377693914</c:v>
                </c:pt>
                <c:pt idx="351">
                  <c:v>-6.1672595179446565E-2</c:v>
                </c:pt>
                <c:pt idx="352">
                  <c:v>0.65061146358200328</c:v>
                </c:pt>
                <c:pt idx="353">
                  <c:v>0.15907951369452489</c:v>
                </c:pt>
                <c:pt idx="354">
                  <c:v>0.77867400590224889</c:v>
                </c:pt>
                <c:pt idx="355">
                  <c:v>1.1758289797225314</c:v>
                </c:pt>
                <c:pt idx="356">
                  <c:v>0.67005688672412289</c:v>
                </c:pt>
                <c:pt idx="357">
                  <c:v>0.30111249617121483</c:v>
                </c:pt>
                <c:pt idx="358">
                  <c:v>0.43108675245358352</c:v>
                </c:pt>
                <c:pt idx="359">
                  <c:v>1.1604613409571529E-2</c:v>
                </c:pt>
                <c:pt idx="360">
                  <c:v>0.5171686070426349</c:v>
                </c:pt>
                <c:pt idx="361">
                  <c:v>7.2240423195908621E-2</c:v>
                </c:pt>
                <c:pt idx="362">
                  <c:v>1.1243708268373018</c:v>
                </c:pt>
                <c:pt idx="363">
                  <c:v>0.80091046558820711</c:v>
                </c:pt>
                <c:pt idx="364">
                  <c:v>0.24134478793203129</c:v>
                </c:pt>
                <c:pt idx="365">
                  <c:v>1.1344966531045431</c:v>
                </c:pt>
                <c:pt idx="366">
                  <c:v>1.1161394066866559</c:v>
                </c:pt>
                <c:pt idx="367">
                  <c:v>0.68591896865510338</c:v>
                </c:pt>
                <c:pt idx="368">
                  <c:v>0.76174367694127032</c:v>
                </c:pt>
                <c:pt idx="369">
                  <c:v>0.42031385880037819</c:v>
                </c:pt>
                <c:pt idx="370">
                  <c:v>0.37918207136794579</c:v>
                </c:pt>
                <c:pt idx="371">
                  <c:v>0.33688289739381216</c:v>
                </c:pt>
                <c:pt idx="372">
                  <c:v>0.85590511474801789</c:v>
                </c:pt>
                <c:pt idx="373">
                  <c:v>0.27371791157283742</c:v>
                </c:pt>
                <c:pt idx="374">
                  <c:v>0.70071204430928369</c:v>
                </c:pt>
                <c:pt idx="375">
                  <c:v>0.80074378170267047</c:v>
                </c:pt>
                <c:pt idx="376">
                  <c:v>0.60610194681622953</c:v>
                </c:pt>
                <c:pt idx="377">
                  <c:v>1.1897322838064535</c:v>
                </c:pt>
                <c:pt idx="378">
                  <c:v>0.76612581943930436</c:v>
                </c:pt>
                <c:pt idx="379">
                  <c:v>0.14543826183501718</c:v>
                </c:pt>
                <c:pt idx="380">
                  <c:v>0.33371623115734139</c:v>
                </c:pt>
                <c:pt idx="381">
                  <c:v>1.0201343598171013</c:v>
                </c:pt>
                <c:pt idx="382">
                  <c:v>0.40341160853486269</c:v>
                </c:pt>
                <c:pt idx="383">
                  <c:v>1.0003780961874864</c:v>
                </c:pt>
                <c:pt idx="384">
                  <c:v>0.70704051911298516</c:v>
                </c:pt>
                <c:pt idx="385">
                  <c:v>0.728253712700765</c:v>
                </c:pt>
                <c:pt idx="386">
                  <c:v>0.64937240747432323</c:v>
                </c:pt>
                <c:pt idx="387">
                  <c:v>0.76094143730735198</c:v>
                </c:pt>
                <c:pt idx="388">
                  <c:v>0.95381315413623757</c:v>
                </c:pt>
                <c:pt idx="389">
                  <c:v>0.5834301140436291</c:v>
                </c:pt>
                <c:pt idx="390">
                  <c:v>0.39362023792466805</c:v>
                </c:pt>
                <c:pt idx="391">
                  <c:v>0.62739891829736483</c:v>
                </c:pt>
                <c:pt idx="392">
                  <c:v>0.36666615740235575</c:v>
                </c:pt>
                <c:pt idx="393">
                  <c:v>0.4463850043137001</c:v>
                </c:pt>
                <c:pt idx="394">
                  <c:v>0.9572926279582965</c:v>
                </c:pt>
                <c:pt idx="395">
                  <c:v>0.72075226642289536</c:v>
                </c:pt>
                <c:pt idx="396">
                  <c:v>0.35503225800960359</c:v>
                </c:pt>
                <c:pt idx="397">
                  <c:v>0.53534050513697085</c:v>
                </c:pt>
                <c:pt idx="398">
                  <c:v>-1.4567187378179192E-2</c:v>
                </c:pt>
                <c:pt idx="399">
                  <c:v>0.94291496679531683</c:v>
                </c:pt>
                <c:pt idx="400">
                  <c:v>0.32926159583919667</c:v>
                </c:pt>
                <c:pt idx="401">
                  <c:v>0.66567101430307796</c:v>
                </c:pt>
                <c:pt idx="402">
                  <c:v>0.65496979870736294</c:v>
                </c:pt>
                <c:pt idx="403">
                  <c:v>0.44915442347762546</c:v>
                </c:pt>
                <c:pt idx="404">
                  <c:v>3.2015359216923889E-2</c:v>
                </c:pt>
                <c:pt idx="405">
                  <c:v>0.79053556680501957</c:v>
                </c:pt>
                <c:pt idx="406">
                  <c:v>0.31667208693815541</c:v>
                </c:pt>
                <c:pt idx="407">
                  <c:v>1.144796633728111</c:v>
                </c:pt>
                <c:pt idx="408">
                  <c:v>0.55540048329668168</c:v>
                </c:pt>
                <c:pt idx="409">
                  <c:v>0.92545720731432057</c:v>
                </c:pt>
                <c:pt idx="410">
                  <c:v>0.49654185999068123</c:v>
                </c:pt>
                <c:pt idx="411">
                  <c:v>1.0799227613320981</c:v>
                </c:pt>
                <c:pt idx="412">
                  <c:v>0.77443625126077542</c:v>
                </c:pt>
                <c:pt idx="413">
                  <c:v>0.64546037160709369</c:v>
                </c:pt>
                <c:pt idx="414">
                  <c:v>0.54924659574246193</c:v>
                </c:pt>
                <c:pt idx="415">
                  <c:v>0.46831824417993873</c:v>
                </c:pt>
                <c:pt idx="416">
                  <c:v>0.85528860348117264</c:v>
                </c:pt>
                <c:pt idx="417">
                  <c:v>0.58368179909306583</c:v>
                </c:pt>
                <c:pt idx="418">
                  <c:v>-2.1460217640363988E-2</c:v>
                </c:pt>
                <c:pt idx="419">
                  <c:v>0.76213976866932764</c:v>
                </c:pt>
                <c:pt idx="420">
                  <c:v>1.09829050899959</c:v>
                </c:pt>
                <c:pt idx="421">
                  <c:v>0.32224532306332998</c:v>
                </c:pt>
                <c:pt idx="422">
                  <c:v>0.44467449200243425</c:v>
                </c:pt>
                <c:pt idx="423">
                  <c:v>1.8593779836975199</c:v>
                </c:pt>
                <c:pt idx="424">
                  <c:v>0.66342536502373672</c:v>
                </c:pt>
                <c:pt idx="425">
                  <c:v>0.22019827350968391</c:v>
                </c:pt>
                <c:pt idx="426">
                  <c:v>0.38446985268005773</c:v>
                </c:pt>
                <c:pt idx="427">
                  <c:v>0.57053314489875206</c:v>
                </c:pt>
                <c:pt idx="428">
                  <c:v>0.28657194642311801</c:v>
                </c:pt>
                <c:pt idx="429">
                  <c:v>0.80226555633596131</c:v>
                </c:pt>
                <c:pt idx="430">
                  <c:v>0.83421486460770877</c:v>
                </c:pt>
                <c:pt idx="431">
                  <c:v>0.37860513386019201</c:v>
                </c:pt>
                <c:pt idx="432">
                  <c:v>0.33683926064314196</c:v>
                </c:pt>
                <c:pt idx="433">
                  <c:v>0.53648354682725241</c:v>
                </c:pt>
                <c:pt idx="434">
                  <c:v>0.10756559497680596</c:v>
                </c:pt>
                <c:pt idx="435">
                  <c:v>0.27241387528047789</c:v>
                </c:pt>
                <c:pt idx="436">
                  <c:v>0.89958086423141403</c:v>
                </c:pt>
                <c:pt idx="437">
                  <c:v>0.14860124460787438</c:v>
                </c:pt>
                <c:pt idx="438">
                  <c:v>0.42378931171408829</c:v>
                </c:pt>
                <c:pt idx="439">
                  <c:v>0.88378928070211482</c:v>
                </c:pt>
                <c:pt idx="440">
                  <c:v>0.45367475508815303</c:v>
                </c:pt>
                <c:pt idx="441">
                  <c:v>0.40765019275278269</c:v>
                </c:pt>
                <c:pt idx="442">
                  <c:v>1.1836518799166327</c:v>
                </c:pt>
                <c:pt idx="443">
                  <c:v>0.61328854350815132</c:v>
                </c:pt>
                <c:pt idx="444">
                  <c:v>0.59962221250507275</c:v>
                </c:pt>
                <c:pt idx="445">
                  <c:v>0.37677234437165308</c:v>
                </c:pt>
                <c:pt idx="446">
                  <c:v>0.54777595486268349</c:v>
                </c:pt>
                <c:pt idx="447">
                  <c:v>0.7388609393806157</c:v>
                </c:pt>
                <c:pt idx="448">
                  <c:v>1.5239161596736595</c:v>
                </c:pt>
                <c:pt idx="449">
                  <c:v>0.90228229009536753</c:v>
                </c:pt>
                <c:pt idx="450">
                  <c:v>0.93628960097232605</c:v>
                </c:pt>
                <c:pt idx="451">
                  <c:v>0.43752423242177851</c:v>
                </c:pt>
                <c:pt idx="452">
                  <c:v>0.62454981674341448</c:v>
                </c:pt>
                <c:pt idx="453">
                  <c:v>0.76267660393157222</c:v>
                </c:pt>
                <c:pt idx="454">
                  <c:v>0.54990066531443449</c:v>
                </c:pt>
                <c:pt idx="455">
                  <c:v>-0.16692079813162786</c:v>
                </c:pt>
                <c:pt idx="456">
                  <c:v>0.96051394384457378</c:v>
                </c:pt>
                <c:pt idx="457">
                  <c:v>0.46501687338301112</c:v>
                </c:pt>
                <c:pt idx="458">
                  <c:v>0.58120639569036592</c:v>
                </c:pt>
                <c:pt idx="459">
                  <c:v>0.63027597043288963</c:v>
                </c:pt>
                <c:pt idx="460">
                  <c:v>0.68475142591123539</c:v>
                </c:pt>
                <c:pt idx="461">
                  <c:v>1.0313531948169468</c:v>
                </c:pt>
                <c:pt idx="462">
                  <c:v>0.79429189891557661</c:v>
                </c:pt>
                <c:pt idx="463">
                  <c:v>0.62500405057978259</c:v>
                </c:pt>
                <c:pt idx="464">
                  <c:v>0.24984039312265716</c:v>
                </c:pt>
                <c:pt idx="465">
                  <c:v>0.54425941586376281</c:v>
                </c:pt>
                <c:pt idx="466">
                  <c:v>0.37750305769615211</c:v>
                </c:pt>
                <c:pt idx="467">
                  <c:v>0.80957335503835892</c:v>
                </c:pt>
                <c:pt idx="468">
                  <c:v>0.34677495707727746</c:v>
                </c:pt>
                <c:pt idx="469">
                  <c:v>0.65089491089902518</c:v>
                </c:pt>
                <c:pt idx="470">
                  <c:v>0.41828146836936508</c:v>
                </c:pt>
                <c:pt idx="471">
                  <c:v>0.36826879842113547</c:v>
                </c:pt>
                <c:pt idx="472">
                  <c:v>0.50698296632035666</c:v>
                </c:pt>
                <c:pt idx="473">
                  <c:v>0.23356217692854031</c:v>
                </c:pt>
                <c:pt idx="474">
                  <c:v>0.75583239480725961</c:v>
                </c:pt>
                <c:pt idx="475">
                  <c:v>0.64223799444770169</c:v>
                </c:pt>
                <c:pt idx="476">
                  <c:v>0.29056079014995018</c:v>
                </c:pt>
                <c:pt idx="477">
                  <c:v>0.46705863691477334</c:v>
                </c:pt>
                <c:pt idx="478">
                  <c:v>0.44565279706088001</c:v>
                </c:pt>
                <c:pt idx="479">
                  <c:v>1.2609304666421277</c:v>
                </c:pt>
                <c:pt idx="480">
                  <c:v>0.88214240142541867</c:v>
                </c:pt>
                <c:pt idx="481">
                  <c:v>0.59263868170701572</c:v>
                </c:pt>
                <c:pt idx="482">
                  <c:v>0.56654959551050266</c:v>
                </c:pt>
                <c:pt idx="483">
                  <c:v>0.59018869157322784</c:v>
                </c:pt>
                <c:pt idx="484">
                  <c:v>0.55665433719908375</c:v>
                </c:pt>
                <c:pt idx="485">
                  <c:v>0.70417558076427755</c:v>
                </c:pt>
                <c:pt idx="486">
                  <c:v>0.12127373776813277</c:v>
                </c:pt>
                <c:pt idx="487">
                  <c:v>0.46164804463479026</c:v>
                </c:pt>
                <c:pt idx="488">
                  <c:v>0.43590258330043552</c:v>
                </c:pt>
                <c:pt idx="489">
                  <c:v>0.64229927774358009</c:v>
                </c:pt>
                <c:pt idx="490">
                  <c:v>1.1580921513556319</c:v>
                </c:pt>
                <c:pt idx="491">
                  <c:v>0.14196169770432876</c:v>
                </c:pt>
                <c:pt idx="492">
                  <c:v>0.69757101067997207</c:v>
                </c:pt>
                <c:pt idx="493">
                  <c:v>-5.799602657871783E-2</c:v>
                </c:pt>
                <c:pt idx="494">
                  <c:v>0.25107370200126589</c:v>
                </c:pt>
                <c:pt idx="495">
                  <c:v>0.73203547780758393</c:v>
                </c:pt>
                <c:pt idx="496">
                  <c:v>0.37677583959728456</c:v>
                </c:pt>
                <c:pt idx="497">
                  <c:v>0.44612911122728538</c:v>
                </c:pt>
                <c:pt idx="498">
                  <c:v>0.50628882107262463</c:v>
                </c:pt>
                <c:pt idx="499">
                  <c:v>0.54639713233549725</c:v>
                </c:pt>
                <c:pt idx="500">
                  <c:v>0.53015644274538265</c:v>
                </c:pt>
                <c:pt idx="501">
                  <c:v>1.1397763252849817</c:v>
                </c:pt>
                <c:pt idx="502">
                  <c:v>0.29189081316412357</c:v>
                </c:pt>
                <c:pt idx="503">
                  <c:v>1.1248863862546468</c:v>
                </c:pt>
                <c:pt idx="504">
                  <c:v>0.43257541482983608</c:v>
                </c:pt>
                <c:pt idx="505">
                  <c:v>0.68924063937648206</c:v>
                </c:pt>
                <c:pt idx="506">
                  <c:v>1.3369487813009435</c:v>
                </c:pt>
                <c:pt idx="507">
                  <c:v>0.24309848221407337</c:v>
                </c:pt>
                <c:pt idx="508">
                  <c:v>0.38790276893272924</c:v>
                </c:pt>
                <c:pt idx="509">
                  <c:v>0.55744513588292266</c:v>
                </c:pt>
                <c:pt idx="510">
                  <c:v>0.28168807033572485</c:v>
                </c:pt>
                <c:pt idx="511">
                  <c:v>0.29882753336433165</c:v>
                </c:pt>
                <c:pt idx="512">
                  <c:v>0.86901560474716755</c:v>
                </c:pt>
                <c:pt idx="513">
                  <c:v>0.69842865156976508</c:v>
                </c:pt>
                <c:pt idx="514">
                  <c:v>0.80329924829575794</c:v>
                </c:pt>
                <c:pt idx="515">
                  <c:v>0.45413067901872495</c:v>
                </c:pt>
                <c:pt idx="516">
                  <c:v>1.058456718813638</c:v>
                </c:pt>
                <c:pt idx="517">
                  <c:v>0.92220949976788402</c:v>
                </c:pt>
                <c:pt idx="518">
                  <c:v>0.52143572065221577</c:v>
                </c:pt>
                <c:pt idx="519">
                  <c:v>0.69519742750641289</c:v>
                </c:pt>
                <c:pt idx="520">
                  <c:v>0.50758467515090633</c:v>
                </c:pt>
                <c:pt idx="521">
                  <c:v>0.60223942690920418</c:v>
                </c:pt>
                <c:pt idx="522">
                  <c:v>0.63263703500401203</c:v>
                </c:pt>
                <c:pt idx="523">
                  <c:v>0.36087305034659012</c:v>
                </c:pt>
                <c:pt idx="524">
                  <c:v>0.46102760835981482</c:v>
                </c:pt>
                <c:pt idx="525">
                  <c:v>0.17668945214802279</c:v>
                </c:pt>
                <c:pt idx="526">
                  <c:v>-6.4167697376603217E-2</c:v>
                </c:pt>
                <c:pt idx="527">
                  <c:v>1.0236021015736214</c:v>
                </c:pt>
                <c:pt idx="528">
                  <c:v>0.11012550591255321</c:v>
                </c:pt>
                <c:pt idx="529">
                  <c:v>0.99549736413298573</c:v>
                </c:pt>
                <c:pt idx="530">
                  <c:v>0.88073496626682712</c:v>
                </c:pt>
                <c:pt idx="531">
                  <c:v>0.3359592098341897</c:v>
                </c:pt>
                <c:pt idx="532">
                  <c:v>0.15216154974999807</c:v>
                </c:pt>
                <c:pt idx="533">
                  <c:v>0.3248586103926373</c:v>
                </c:pt>
                <c:pt idx="534">
                  <c:v>0.45029142794382981</c:v>
                </c:pt>
                <c:pt idx="535">
                  <c:v>0.46266871787073072</c:v>
                </c:pt>
                <c:pt idx="536">
                  <c:v>0.4212500821722579</c:v>
                </c:pt>
                <c:pt idx="537">
                  <c:v>0.2402435235460807</c:v>
                </c:pt>
                <c:pt idx="538">
                  <c:v>0.11636003897843006</c:v>
                </c:pt>
                <c:pt idx="539">
                  <c:v>0.50560441813202539</c:v>
                </c:pt>
                <c:pt idx="540">
                  <c:v>0.42963508363373304</c:v>
                </c:pt>
                <c:pt idx="541">
                  <c:v>0.2782082171136111</c:v>
                </c:pt>
                <c:pt idx="542">
                  <c:v>0.32951886909503658</c:v>
                </c:pt>
                <c:pt idx="543">
                  <c:v>0.30273097099465041</c:v>
                </c:pt>
                <c:pt idx="544">
                  <c:v>0.92827903164080561</c:v>
                </c:pt>
                <c:pt idx="545">
                  <c:v>0.61723684482990404</c:v>
                </c:pt>
                <c:pt idx="546">
                  <c:v>0.52192569414773393</c:v>
                </c:pt>
                <c:pt idx="547">
                  <c:v>0.2554645553757946</c:v>
                </c:pt>
                <c:pt idx="548">
                  <c:v>0.72192704110152217</c:v>
                </c:pt>
                <c:pt idx="549">
                  <c:v>0.5071587732758609</c:v>
                </c:pt>
                <c:pt idx="550">
                  <c:v>0.55101096575513064</c:v>
                </c:pt>
                <c:pt idx="551">
                  <c:v>0.41283015655044175</c:v>
                </c:pt>
                <c:pt idx="552">
                  <c:v>0.33639769025503163</c:v>
                </c:pt>
                <c:pt idx="553">
                  <c:v>0.45171836680457067</c:v>
                </c:pt>
                <c:pt idx="554">
                  <c:v>0.68101510657363051</c:v>
                </c:pt>
                <c:pt idx="555">
                  <c:v>0.67429145714143424</c:v>
                </c:pt>
                <c:pt idx="556">
                  <c:v>0.82897740859297819</c:v>
                </c:pt>
                <c:pt idx="557">
                  <c:v>0.37261625441792023</c:v>
                </c:pt>
                <c:pt idx="558">
                  <c:v>0.58582397347696868</c:v>
                </c:pt>
                <c:pt idx="559">
                  <c:v>0.48772203932486002</c:v>
                </c:pt>
                <c:pt idx="560">
                  <c:v>0.45339910118197868</c:v>
                </c:pt>
                <c:pt idx="561">
                  <c:v>0.36184028547415559</c:v>
                </c:pt>
                <c:pt idx="562">
                  <c:v>0.41043320771811231</c:v>
                </c:pt>
                <c:pt idx="563">
                  <c:v>0.61008688194798411</c:v>
                </c:pt>
                <c:pt idx="564">
                  <c:v>1.6659737327933217</c:v>
                </c:pt>
                <c:pt idx="565">
                  <c:v>0.28561829996991572</c:v>
                </c:pt>
                <c:pt idx="566">
                  <c:v>0.65420575816326931</c:v>
                </c:pt>
                <c:pt idx="567">
                  <c:v>0.79284153587382966</c:v>
                </c:pt>
                <c:pt idx="568">
                  <c:v>0.88341757213187089</c:v>
                </c:pt>
                <c:pt idx="569">
                  <c:v>0.83128585554637924</c:v>
                </c:pt>
                <c:pt idx="570">
                  <c:v>0.41618998334000534</c:v>
                </c:pt>
                <c:pt idx="571">
                  <c:v>0.17688371213132092</c:v>
                </c:pt>
                <c:pt idx="572">
                  <c:v>4.0988100523697168E-2</c:v>
                </c:pt>
                <c:pt idx="573">
                  <c:v>0.53451834683349442</c:v>
                </c:pt>
                <c:pt idx="574">
                  <c:v>-2.3829173825777428E-2</c:v>
                </c:pt>
                <c:pt idx="575">
                  <c:v>0.7145608861295123</c:v>
                </c:pt>
                <c:pt idx="576">
                  <c:v>0.69312659137530086</c:v>
                </c:pt>
                <c:pt idx="577">
                  <c:v>0.38219395440211512</c:v>
                </c:pt>
                <c:pt idx="578">
                  <c:v>0.34959943227107804</c:v>
                </c:pt>
                <c:pt idx="579">
                  <c:v>0.66192914944259984</c:v>
                </c:pt>
                <c:pt idx="580">
                  <c:v>0.60591251874157426</c:v>
                </c:pt>
                <c:pt idx="581">
                  <c:v>0.50486204162038073</c:v>
                </c:pt>
                <c:pt idx="582">
                  <c:v>0.37660104840085717</c:v>
                </c:pt>
                <c:pt idx="583">
                  <c:v>0.96556367370058049</c:v>
                </c:pt>
                <c:pt idx="584">
                  <c:v>0.62104968687573059</c:v>
                </c:pt>
                <c:pt idx="585">
                  <c:v>0.69321481988313205</c:v>
                </c:pt>
                <c:pt idx="586">
                  <c:v>0.38777294211829316</c:v>
                </c:pt>
                <c:pt idx="587">
                  <c:v>0.62051199809432322</c:v>
                </c:pt>
                <c:pt idx="588">
                  <c:v>0.38767234492868263</c:v>
                </c:pt>
                <c:pt idx="589">
                  <c:v>7.463479689092356E-2</c:v>
                </c:pt>
                <c:pt idx="590">
                  <c:v>1.2182861359656387</c:v>
                </c:pt>
                <c:pt idx="591">
                  <c:v>0.95643423753663792</c:v>
                </c:pt>
                <c:pt idx="592">
                  <c:v>0.30365449284880652</c:v>
                </c:pt>
                <c:pt idx="593">
                  <c:v>0.43128712145571613</c:v>
                </c:pt>
                <c:pt idx="594">
                  <c:v>0.65874228411110081</c:v>
                </c:pt>
                <c:pt idx="595">
                  <c:v>0.43510277818284748</c:v>
                </c:pt>
                <c:pt idx="596">
                  <c:v>0.43418765800687886</c:v>
                </c:pt>
                <c:pt idx="597">
                  <c:v>0.47358388660347828</c:v>
                </c:pt>
                <c:pt idx="598">
                  <c:v>0.36032284099846024</c:v>
                </c:pt>
                <c:pt idx="599">
                  <c:v>0.14829018311299846</c:v>
                </c:pt>
                <c:pt idx="600">
                  <c:v>1.0238531991617963</c:v>
                </c:pt>
                <c:pt idx="601">
                  <c:v>0.17094079842499943</c:v>
                </c:pt>
                <c:pt idx="602">
                  <c:v>0.55561432941132283</c:v>
                </c:pt>
                <c:pt idx="603">
                  <c:v>0.27957859328119428</c:v>
                </c:pt>
                <c:pt idx="604">
                  <c:v>0.86412029854886052</c:v>
                </c:pt>
                <c:pt idx="605">
                  <c:v>0.57246768179711904</c:v>
                </c:pt>
                <c:pt idx="606">
                  <c:v>0.65810943169064617</c:v>
                </c:pt>
                <c:pt idx="607">
                  <c:v>2.6865901679123949E-2</c:v>
                </c:pt>
                <c:pt idx="608">
                  <c:v>0.40931133208542314</c:v>
                </c:pt>
                <c:pt idx="609">
                  <c:v>0.72562138374902119</c:v>
                </c:pt>
                <c:pt idx="610">
                  <c:v>1.0564256804430419</c:v>
                </c:pt>
                <c:pt idx="611">
                  <c:v>0.80645433704514791</c:v>
                </c:pt>
                <c:pt idx="612">
                  <c:v>0.65744126070299858</c:v>
                </c:pt>
                <c:pt idx="613">
                  <c:v>0.76195362381826048</c:v>
                </c:pt>
                <c:pt idx="614">
                  <c:v>0.59494492978937852</c:v>
                </c:pt>
                <c:pt idx="615">
                  <c:v>0.68649041324002946</c:v>
                </c:pt>
                <c:pt idx="616">
                  <c:v>0.21524511532137791</c:v>
                </c:pt>
                <c:pt idx="617">
                  <c:v>0.49549475266806831</c:v>
                </c:pt>
                <c:pt idx="618">
                  <c:v>0.34235040994700294</c:v>
                </c:pt>
                <c:pt idx="619">
                  <c:v>0.8816513518507102</c:v>
                </c:pt>
                <c:pt idx="620">
                  <c:v>0.49836550796393242</c:v>
                </c:pt>
                <c:pt idx="621">
                  <c:v>0.67016397915501691</c:v>
                </c:pt>
                <c:pt idx="622">
                  <c:v>0.85394050116391884</c:v>
                </c:pt>
                <c:pt idx="623">
                  <c:v>0.45194522611090471</c:v>
                </c:pt>
                <c:pt idx="624">
                  <c:v>0.19132516416962964</c:v>
                </c:pt>
                <c:pt idx="625">
                  <c:v>0.26571904273935743</c:v>
                </c:pt>
                <c:pt idx="626">
                  <c:v>0.45594576165382372</c:v>
                </c:pt>
                <c:pt idx="627">
                  <c:v>0.2649110599772081</c:v>
                </c:pt>
                <c:pt idx="628">
                  <c:v>0.33685537200061555</c:v>
                </c:pt>
                <c:pt idx="629">
                  <c:v>0.58928106560043059</c:v>
                </c:pt>
                <c:pt idx="630">
                  <c:v>0.37753848525288691</c:v>
                </c:pt>
                <c:pt idx="631">
                  <c:v>0.64185426847523541</c:v>
                </c:pt>
                <c:pt idx="632">
                  <c:v>0.65611948329574932</c:v>
                </c:pt>
                <c:pt idx="633">
                  <c:v>0.65692377193447071</c:v>
                </c:pt>
                <c:pt idx="634">
                  <c:v>0.12134895793641376</c:v>
                </c:pt>
                <c:pt idx="635">
                  <c:v>0.61971950666624454</c:v>
                </c:pt>
                <c:pt idx="636">
                  <c:v>0.33777159124078815</c:v>
                </c:pt>
                <c:pt idx="637">
                  <c:v>0.4803887288780202</c:v>
                </c:pt>
                <c:pt idx="638">
                  <c:v>0.31877167393240424</c:v>
                </c:pt>
                <c:pt idx="639">
                  <c:v>-0.15210392423192109</c:v>
                </c:pt>
                <c:pt idx="640">
                  <c:v>0.82255300650965091</c:v>
                </c:pt>
                <c:pt idx="641">
                  <c:v>0.64073986502684366</c:v>
                </c:pt>
                <c:pt idx="642">
                  <c:v>0.83221079786578289</c:v>
                </c:pt>
                <c:pt idx="643">
                  <c:v>9.1149165307654822E-2</c:v>
                </c:pt>
                <c:pt idx="644">
                  <c:v>0.35632871102583086</c:v>
                </c:pt>
                <c:pt idx="645">
                  <c:v>1.0460933183882628</c:v>
                </c:pt>
                <c:pt idx="646">
                  <c:v>0.56009815386927131</c:v>
                </c:pt>
                <c:pt idx="647">
                  <c:v>0.24753950826870019</c:v>
                </c:pt>
                <c:pt idx="648">
                  <c:v>0.12831093258309356</c:v>
                </c:pt>
                <c:pt idx="649">
                  <c:v>0.33474759873932602</c:v>
                </c:pt>
                <c:pt idx="650">
                  <c:v>0.60214264864793676</c:v>
                </c:pt>
                <c:pt idx="651">
                  <c:v>0.834770280005521</c:v>
                </c:pt>
                <c:pt idx="652">
                  <c:v>0.4312288094056822</c:v>
                </c:pt>
                <c:pt idx="653">
                  <c:v>0.24731977546328066</c:v>
                </c:pt>
                <c:pt idx="654">
                  <c:v>0.33993188744700364</c:v>
                </c:pt>
                <c:pt idx="655">
                  <c:v>-1.7704740458436952E-2</c:v>
                </c:pt>
                <c:pt idx="656">
                  <c:v>0.66720080811106175</c:v>
                </c:pt>
                <c:pt idx="657">
                  <c:v>0.67976553694575759</c:v>
                </c:pt>
                <c:pt idx="658">
                  <c:v>0.37738970389775606</c:v>
                </c:pt>
                <c:pt idx="659">
                  <c:v>0.42560038162341507</c:v>
                </c:pt>
                <c:pt idx="660">
                  <c:v>0.93885342474614897</c:v>
                </c:pt>
                <c:pt idx="661">
                  <c:v>0.8435645842827062</c:v>
                </c:pt>
                <c:pt idx="662">
                  <c:v>0.62493246861945528</c:v>
                </c:pt>
                <c:pt idx="663">
                  <c:v>0.63180346262359477</c:v>
                </c:pt>
                <c:pt idx="664">
                  <c:v>0.35212884816266621</c:v>
                </c:pt>
                <c:pt idx="665">
                  <c:v>0.12331122947652018</c:v>
                </c:pt>
                <c:pt idx="666">
                  <c:v>0.59369551875680238</c:v>
                </c:pt>
                <c:pt idx="667">
                  <c:v>0.51123779896453281</c:v>
                </c:pt>
                <c:pt idx="668">
                  <c:v>1.1841959622765299</c:v>
                </c:pt>
                <c:pt idx="669">
                  <c:v>0.92740891416509674</c:v>
                </c:pt>
                <c:pt idx="670">
                  <c:v>0.32691406243717536</c:v>
                </c:pt>
                <c:pt idx="671">
                  <c:v>0.62847487089090581</c:v>
                </c:pt>
                <c:pt idx="672">
                  <c:v>0.54517691083786457</c:v>
                </c:pt>
                <c:pt idx="673">
                  <c:v>0.68220891079870027</c:v>
                </c:pt>
                <c:pt idx="674">
                  <c:v>0.89188897432948244</c:v>
                </c:pt>
                <c:pt idx="675">
                  <c:v>0.91891942931349324</c:v>
                </c:pt>
                <c:pt idx="676">
                  <c:v>0.48632046878083901</c:v>
                </c:pt>
                <c:pt idx="677">
                  <c:v>0.33152340428206395</c:v>
                </c:pt>
                <c:pt idx="678">
                  <c:v>0.36081637880177153</c:v>
                </c:pt>
                <c:pt idx="679">
                  <c:v>0.63115332327112994</c:v>
                </c:pt>
                <c:pt idx="680">
                  <c:v>0.62007130752134154</c:v>
                </c:pt>
                <c:pt idx="681">
                  <c:v>0.37938776351274628</c:v>
                </c:pt>
                <c:pt idx="682">
                  <c:v>0.61027926000796362</c:v>
                </c:pt>
                <c:pt idx="683">
                  <c:v>0.34791903140839731</c:v>
                </c:pt>
                <c:pt idx="684">
                  <c:v>0.7508495291130215</c:v>
                </c:pt>
                <c:pt idx="685">
                  <c:v>0.30705413008465832</c:v>
                </c:pt>
                <c:pt idx="686">
                  <c:v>0.3001542656577727</c:v>
                </c:pt>
                <c:pt idx="687">
                  <c:v>0.44940599434689077</c:v>
                </c:pt>
                <c:pt idx="688">
                  <c:v>1.0796828504106435</c:v>
                </c:pt>
                <c:pt idx="689">
                  <c:v>0.5637184430640384</c:v>
                </c:pt>
                <c:pt idx="690">
                  <c:v>0.96012167296672368</c:v>
                </c:pt>
                <c:pt idx="691">
                  <c:v>0.48868103064806157</c:v>
                </c:pt>
                <c:pt idx="692">
                  <c:v>2.3150798750351309E-2</c:v>
                </c:pt>
                <c:pt idx="693">
                  <c:v>0.41795029362921088</c:v>
                </c:pt>
                <c:pt idx="694">
                  <c:v>0.91968532064857433</c:v>
                </c:pt>
                <c:pt idx="695">
                  <c:v>1.8341566160855987</c:v>
                </c:pt>
                <c:pt idx="696">
                  <c:v>0.39232628338798925</c:v>
                </c:pt>
                <c:pt idx="697">
                  <c:v>0.46158215828561255</c:v>
                </c:pt>
                <c:pt idx="698">
                  <c:v>0.24228288440227386</c:v>
                </c:pt>
                <c:pt idx="699">
                  <c:v>1.2193718948346151</c:v>
                </c:pt>
                <c:pt idx="700">
                  <c:v>0.40286120606150466</c:v>
                </c:pt>
                <c:pt idx="701">
                  <c:v>0.81593497854154018</c:v>
                </c:pt>
                <c:pt idx="702">
                  <c:v>0.73324571560423291</c:v>
                </c:pt>
                <c:pt idx="703">
                  <c:v>0.55904413116654084</c:v>
                </c:pt>
                <c:pt idx="704">
                  <c:v>0.25856596213692962</c:v>
                </c:pt>
                <c:pt idx="705">
                  <c:v>0.46188768332931596</c:v>
                </c:pt>
                <c:pt idx="706">
                  <c:v>0.42782613507946832</c:v>
                </c:pt>
                <c:pt idx="707">
                  <c:v>0.82115548683944373</c:v>
                </c:pt>
                <c:pt idx="708">
                  <c:v>0.70222779453633266</c:v>
                </c:pt>
                <c:pt idx="709">
                  <c:v>0.58715831151425935</c:v>
                </c:pt>
                <c:pt idx="710">
                  <c:v>1.034521231803796</c:v>
                </c:pt>
                <c:pt idx="711">
                  <c:v>0.45444047005133015</c:v>
                </c:pt>
                <c:pt idx="712">
                  <c:v>0.97404508432983139</c:v>
                </c:pt>
                <c:pt idx="713">
                  <c:v>0.35890675539624151</c:v>
                </c:pt>
                <c:pt idx="714">
                  <c:v>0.20141441329803211</c:v>
                </c:pt>
                <c:pt idx="715">
                  <c:v>0.54234963278335657</c:v>
                </c:pt>
                <c:pt idx="716">
                  <c:v>0.34973582780920709</c:v>
                </c:pt>
                <c:pt idx="717">
                  <c:v>0.55898868305883564</c:v>
                </c:pt>
                <c:pt idx="718">
                  <c:v>0.25241263491436106</c:v>
                </c:pt>
                <c:pt idx="719">
                  <c:v>0.47452166033518406</c:v>
                </c:pt>
                <c:pt idx="720">
                  <c:v>0.19995598908712342</c:v>
                </c:pt>
                <c:pt idx="721">
                  <c:v>0.53157309506899364</c:v>
                </c:pt>
                <c:pt idx="722">
                  <c:v>0.25963537815421789</c:v>
                </c:pt>
                <c:pt idx="723">
                  <c:v>0.53526162518414511</c:v>
                </c:pt>
                <c:pt idx="724">
                  <c:v>1.1151425510024031</c:v>
                </c:pt>
                <c:pt idx="725">
                  <c:v>0.16951131312986489</c:v>
                </c:pt>
                <c:pt idx="726">
                  <c:v>0.10777960544478726</c:v>
                </c:pt>
                <c:pt idx="727">
                  <c:v>0.50750512887022259</c:v>
                </c:pt>
                <c:pt idx="728">
                  <c:v>0.53675062849376398</c:v>
                </c:pt>
                <c:pt idx="729">
                  <c:v>0.29912813408001204</c:v>
                </c:pt>
                <c:pt idx="730">
                  <c:v>1.0220147166594575</c:v>
                </c:pt>
                <c:pt idx="731">
                  <c:v>0.45048582159624839</c:v>
                </c:pt>
                <c:pt idx="732">
                  <c:v>0.70309763027340122</c:v>
                </c:pt>
                <c:pt idx="733">
                  <c:v>0.59472708005416108</c:v>
                </c:pt>
                <c:pt idx="734">
                  <c:v>-0.14262778704310852</c:v>
                </c:pt>
                <c:pt idx="735">
                  <c:v>0.22666128342996528</c:v>
                </c:pt>
                <c:pt idx="736">
                  <c:v>0.44266207899903676</c:v>
                </c:pt>
                <c:pt idx="737">
                  <c:v>9.8763752445813369E-2</c:v>
                </c:pt>
                <c:pt idx="738">
                  <c:v>0.23219474434208065</c:v>
                </c:pt>
                <c:pt idx="739">
                  <c:v>0.6410520280370654</c:v>
                </c:pt>
                <c:pt idx="740">
                  <c:v>1.0154143540053453</c:v>
                </c:pt>
                <c:pt idx="741">
                  <c:v>0.563947596481566</c:v>
                </c:pt>
                <c:pt idx="742">
                  <c:v>0.15142830891279346</c:v>
                </c:pt>
                <c:pt idx="743">
                  <c:v>0.61778188200589934</c:v>
                </c:pt>
                <c:pt idx="744">
                  <c:v>0.5009065780960793</c:v>
                </c:pt>
                <c:pt idx="745">
                  <c:v>0.23476916212805055</c:v>
                </c:pt>
                <c:pt idx="746">
                  <c:v>1.5423870973760436</c:v>
                </c:pt>
                <c:pt idx="747">
                  <c:v>0.51145901886185419</c:v>
                </c:pt>
                <c:pt idx="748">
                  <c:v>1.0576449597961386</c:v>
                </c:pt>
                <c:pt idx="749">
                  <c:v>0.5553332903353424</c:v>
                </c:pt>
                <c:pt idx="750">
                  <c:v>0.23577245474908115</c:v>
                </c:pt>
                <c:pt idx="751">
                  <c:v>0.90596722153247533</c:v>
                </c:pt>
                <c:pt idx="752">
                  <c:v>0.15412013109315792</c:v>
                </c:pt>
                <c:pt idx="753">
                  <c:v>0.84254455581628152</c:v>
                </c:pt>
                <c:pt idx="754">
                  <c:v>0.4196997085485028</c:v>
                </c:pt>
                <c:pt idx="755">
                  <c:v>0.40033636380205895</c:v>
                </c:pt>
                <c:pt idx="756">
                  <c:v>0.51183708958938734</c:v>
                </c:pt>
                <c:pt idx="757">
                  <c:v>0.89670416673590714</c:v>
                </c:pt>
                <c:pt idx="758">
                  <c:v>1.1244056124317661</c:v>
                </c:pt>
                <c:pt idx="759">
                  <c:v>0.30734847516616759</c:v>
                </c:pt>
                <c:pt idx="760">
                  <c:v>0.5942001000359437</c:v>
                </c:pt>
                <c:pt idx="761">
                  <c:v>0.8055328390653006</c:v>
                </c:pt>
                <c:pt idx="762">
                  <c:v>0.46757373902404853</c:v>
                </c:pt>
                <c:pt idx="763">
                  <c:v>0.46261511135736233</c:v>
                </c:pt>
                <c:pt idx="764">
                  <c:v>0.37075997548256345</c:v>
                </c:pt>
                <c:pt idx="765">
                  <c:v>1.6185705620449635</c:v>
                </c:pt>
                <c:pt idx="766">
                  <c:v>0.56575487933297663</c:v>
                </c:pt>
                <c:pt idx="767">
                  <c:v>-0.1382315647324841</c:v>
                </c:pt>
                <c:pt idx="768">
                  <c:v>0.13455490781532964</c:v>
                </c:pt>
                <c:pt idx="769">
                  <c:v>0.42680332695790768</c:v>
                </c:pt>
                <c:pt idx="770">
                  <c:v>0.45267835094551656</c:v>
                </c:pt>
                <c:pt idx="771">
                  <c:v>7.0457300211457685E-2</c:v>
                </c:pt>
                <c:pt idx="772">
                  <c:v>-0.22624472560467601</c:v>
                </c:pt>
                <c:pt idx="773">
                  <c:v>0.44290029813922871</c:v>
                </c:pt>
                <c:pt idx="774">
                  <c:v>0.63728440779986184</c:v>
                </c:pt>
                <c:pt idx="775">
                  <c:v>0.76692412352285866</c:v>
                </c:pt>
                <c:pt idx="776">
                  <c:v>1.0239486629352927</c:v>
                </c:pt>
                <c:pt idx="777">
                  <c:v>0.8261505531955271</c:v>
                </c:pt>
                <c:pt idx="778">
                  <c:v>0.78790585164187743</c:v>
                </c:pt>
                <c:pt idx="779">
                  <c:v>1.5292738976725631</c:v>
                </c:pt>
                <c:pt idx="780">
                  <c:v>0.63981517934847099</c:v>
                </c:pt>
                <c:pt idx="781">
                  <c:v>0.83541540472414355</c:v>
                </c:pt>
                <c:pt idx="782">
                  <c:v>0.35495580041426611</c:v>
                </c:pt>
                <c:pt idx="783">
                  <c:v>0.31442729433565697</c:v>
                </c:pt>
                <c:pt idx="784">
                  <c:v>0.81497003070254403</c:v>
                </c:pt>
                <c:pt idx="785">
                  <c:v>1.2177283912478614</c:v>
                </c:pt>
                <c:pt idx="786">
                  <c:v>0.48203447446537462</c:v>
                </c:pt>
                <c:pt idx="787">
                  <c:v>0.29987205263795835</c:v>
                </c:pt>
                <c:pt idx="788">
                  <c:v>-0.15733745952510669</c:v>
                </c:pt>
                <c:pt idx="789">
                  <c:v>0.48056581053760439</c:v>
                </c:pt>
                <c:pt idx="790">
                  <c:v>9.9993184374072008E-2</c:v>
                </c:pt>
                <c:pt idx="791">
                  <c:v>0.54466797457103944</c:v>
                </c:pt>
                <c:pt idx="792">
                  <c:v>-3.0225276704030302E-2</c:v>
                </c:pt>
                <c:pt idx="793">
                  <c:v>0.64284502245826136</c:v>
                </c:pt>
                <c:pt idx="794">
                  <c:v>0.62921152969606609</c:v>
                </c:pt>
                <c:pt idx="795">
                  <c:v>0.44255163405940401</c:v>
                </c:pt>
                <c:pt idx="796">
                  <c:v>0.6216641644192793</c:v>
                </c:pt>
                <c:pt idx="797">
                  <c:v>0.33099187831498067</c:v>
                </c:pt>
                <c:pt idx="798">
                  <c:v>0.20320964151397702</c:v>
                </c:pt>
                <c:pt idx="799">
                  <c:v>0.22299772328320266</c:v>
                </c:pt>
                <c:pt idx="800">
                  <c:v>0.64887444726969323</c:v>
                </c:pt>
                <c:pt idx="801">
                  <c:v>0.46835857838422879</c:v>
                </c:pt>
                <c:pt idx="802">
                  <c:v>0.69781560139901411</c:v>
                </c:pt>
                <c:pt idx="803">
                  <c:v>0.35091791491609836</c:v>
                </c:pt>
                <c:pt idx="804">
                  <c:v>0.15985707004293959</c:v>
                </c:pt>
                <c:pt idx="805">
                  <c:v>0.50824818307469344</c:v>
                </c:pt>
                <c:pt idx="806">
                  <c:v>0.78721636015945196</c:v>
                </c:pt>
                <c:pt idx="807">
                  <c:v>0.39538361346375217</c:v>
                </c:pt>
                <c:pt idx="808">
                  <c:v>0.65818626443029848</c:v>
                </c:pt>
                <c:pt idx="809">
                  <c:v>0.36766549220695122</c:v>
                </c:pt>
                <c:pt idx="810">
                  <c:v>1.2583624770591069</c:v>
                </c:pt>
                <c:pt idx="811">
                  <c:v>0.33425983244802482</c:v>
                </c:pt>
                <c:pt idx="812">
                  <c:v>0.61267136231708985</c:v>
                </c:pt>
                <c:pt idx="813">
                  <c:v>0.75602896666205699</c:v>
                </c:pt>
                <c:pt idx="814">
                  <c:v>0.32335030241902452</c:v>
                </c:pt>
                <c:pt idx="815">
                  <c:v>1.5539412939320414</c:v>
                </c:pt>
                <c:pt idx="816">
                  <c:v>0.4944086760130082</c:v>
                </c:pt>
                <c:pt idx="817">
                  <c:v>0.97931586632664347</c:v>
                </c:pt>
                <c:pt idx="818">
                  <c:v>0.56067671782629735</c:v>
                </c:pt>
                <c:pt idx="819">
                  <c:v>0.54481504485498733</c:v>
                </c:pt>
                <c:pt idx="820">
                  <c:v>0.3240291422257362</c:v>
                </c:pt>
                <c:pt idx="821">
                  <c:v>0.58575597290750681</c:v>
                </c:pt>
                <c:pt idx="822">
                  <c:v>0.38842654709494862</c:v>
                </c:pt>
                <c:pt idx="823">
                  <c:v>0.36826107602137803</c:v>
                </c:pt>
                <c:pt idx="824">
                  <c:v>0.67091097233891639</c:v>
                </c:pt>
                <c:pt idx="825">
                  <c:v>0.6078453787083351</c:v>
                </c:pt>
                <c:pt idx="826">
                  <c:v>0.30117014082984817</c:v>
                </c:pt>
                <c:pt idx="827">
                  <c:v>8.0890524453165469E-3</c:v>
                </c:pt>
                <c:pt idx="828">
                  <c:v>0.62485846986874527</c:v>
                </c:pt>
                <c:pt idx="829">
                  <c:v>0.47704050405597753</c:v>
                </c:pt>
                <c:pt idx="830">
                  <c:v>1.0762473739870611</c:v>
                </c:pt>
                <c:pt idx="831">
                  <c:v>0.44729818675776423</c:v>
                </c:pt>
                <c:pt idx="832">
                  <c:v>0.76452332334451056</c:v>
                </c:pt>
                <c:pt idx="833">
                  <c:v>0.63053975174089882</c:v>
                </c:pt>
                <c:pt idx="834">
                  <c:v>0.52337327406157774</c:v>
                </c:pt>
                <c:pt idx="835">
                  <c:v>0.86991568552319354</c:v>
                </c:pt>
                <c:pt idx="836">
                  <c:v>-2.2868026380492346E-2</c:v>
                </c:pt>
                <c:pt idx="837">
                  <c:v>0.37435670809995614</c:v>
                </c:pt>
                <c:pt idx="838">
                  <c:v>0.35484829440638221</c:v>
                </c:pt>
                <c:pt idx="839">
                  <c:v>0.43474179135372393</c:v>
                </c:pt>
                <c:pt idx="840">
                  <c:v>0.41695584371415695</c:v>
                </c:pt>
                <c:pt idx="841">
                  <c:v>1.026756179310337</c:v>
                </c:pt>
                <c:pt idx="842">
                  <c:v>1.0404405965414913</c:v>
                </c:pt>
                <c:pt idx="843">
                  <c:v>0.37242212551912213</c:v>
                </c:pt>
                <c:pt idx="844">
                  <c:v>0.90036555296651999</c:v>
                </c:pt>
                <c:pt idx="845">
                  <c:v>0.60674212815168427</c:v>
                </c:pt>
                <c:pt idx="846">
                  <c:v>1.0091845753826127</c:v>
                </c:pt>
                <c:pt idx="847">
                  <c:v>0.61749554721115851</c:v>
                </c:pt>
                <c:pt idx="848">
                  <c:v>0.85948421344246428</c:v>
                </c:pt>
                <c:pt idx="849">
                  <c:v>0.17461412255844655</c:v>
                </c:pt>
                <c:pt idx="850">
                  <c:v>0.65080324270748302</c:v>
                </c:pt>
                <c:pt idx="851">
                  <c:v>1.0334696750775505</c:v>
                </c:pt>
                <c:pt idx="852">
                  <c:v>0.79060701837987202</c:v>
                </c:pt>
                <c:pt idx="853">
                  <c:v>1.1495737509059649</c:v>
                </c:pt>
                <c:pt idx="854">
                  <c:v>0.34606062552104111</c:v>
                </c:pt>
                <c:pt idx="855">
                  <c:v>0.85672642041644576</c:v>
                </c:pt>
                <c:pt idx="856">
                  <c:v>0.40336107521671161</c:v>
                </c:pt>
                <c:pt idx="857">
                  <c:v>0.42223624161253137</c:v>
                </c:pt>
                <c:pt idx="858">
                  <c:v>0.61897441827487487</c:v>
                </c:pt>
                <c:pt idx="859">
                  <c:v>0.58556309792140393</c:v>
                </c:pt>
                <c:pt idx="860">
                  <c:v>0.63541363045464572</c:v>
                </c:pt>
                <c:pt idx="861">
                  <c:v>0.81351453308932209</c:v>
                </c:pt>
                <c:pt idx="862">
                  <c:v>0.43596339399501627</c:v>
                </c:pt>
                <c:pt idx="863">
                  <c:v>0.85351800166013891</c:v>
                </c:pt>
                <c:pt idx="864">
                  <c:v>0.20741522396191048</c:v>
                </c:pt>
                <c:pt idx="865">
                  <c:v>1.0251218822757466</c:v>
                </c:pt>
                <c:pt idx="866">
                  <c:v>0.39068451819900563</c:v>
                </c:pt>
                <c:pt idx="867">
                  <c:v>0.4391764518172061</c:v>
                </c:pt>
                <c:pt idx="868">
                  <c:v>0.54098349783246491</c:v>
                </c:pt>
                <c:pt idx="869">
                  <c:v>0.82294569874215029</c:v>
                </c:pt>
                <c:pt idx="870">
                  <c:v>0.24833376634373683</c:v>
                </c:pt>
                <c:pt idx="871">
                  <c:v>0.56540454333121626</c:v>
                </c:pt>
                <c:pt idx="872">
                  <c:v>0.60062585709556005</c:v>
                </c:pt>
                <c:pt idx="873">
                  <c:v>0.18544374024668353</c:v>
                </c:pt>
                <c:pt idx="874">
                  <c:v>0.46121732737661059</c:v>
                </c:pt>
                <c:pt idx="875">
                  <c:v>0.52692246206919502</c:v>
                </c:pt>
                <c:pt idx="876">
                  <c:v>1.1928072168988</c:v>
                </c:pt>
                <c:pt idx="877">
                  <c:v>0.89344216254627495</c:v>
                </c:pt>
                <c:pt idx="878">
                  <c:v>0.7383880602747579</c:v>
                </c:pt>
                <c:pt idx="879">
                  <c:v>0.7014610255106497</c:v>
                </c:pt>
                <c:pt idx="880">
                  <c:v>0.93408008027420819</c:v>
                </c:pt>
                <c:pt idx="881">
                  <c:v>0.61188440741268191</c:v>
                </c:pt>
                <c:pt idx="882">
                  <c:v>2.1596864716940889E-2</c:v>
                </c:pt>
                <c:pt idx="883">
                  <c:v>0.83215166428873211</c:v>
                </c:pt>
                <c:pt idx="884">
                  <c:v>1.1237207955572923</c:v>
                </c:pt>
                <c:pt idx="885">
                  <c:v>0.48580324885044823</c:v>
                </c:pt>
                <c:pt idx="886">
                  <c:v>1.0785498150459742</c:v>
                </c:pt>
                <c:pt idx="887">
                  <c:v>0.14167006194254461</c:v>
                </c:pt>
                <c:pt idx="888">
                  <c:v>0.37388532522744922</c:v>
                </c:pt>
                <c:pt idx="889">
                  <c:v>0.14402135831736373</c:v>
                </c:pt>
                <c:pt idx="890">
                  <c:v>0.26094735152127679</c:v>
                </c:pt>
                <c:pt idx="891">
                  <c:v>2.1258489681339849</c:v>
                </c:pt>
                <c:pt idx="892">
                  <c:v>0.67204770711750594</c:v>
                </c:pt>
                <c:pt idx="893">
                  <c:v>0.26031194512028843</c:v>
                </c:pt>
                <c:pt idx="894">
                  <c:v>0.31973766100955747</c:v>
                </c:pt>
                <c:pt idx="895">
                  <c:v>0.74635551402000611</c:v>
                </c:pt>
                <c:pt idx="896">
                  <c:v>0.71378870571361352</c:v>
                </c:pt>
                <c:pt idx="897">
                  <c:v>0.97132453832780563</c:v>
                </c:pt>
                <c:pt idx="898">
                  <c:v>0.72520640603680286</c:v>
                </c:pt>
                <c:pt idx="899">
                  <c:v>0.15343023435929481</c:v>
                </c:pt>
                <c:pt idx="900">
                  <c:v>1.0116204050959841</c:v>
                </c:pt>
                <c:pt idx="901">
                  <c:v>0.3050282691041728</c:v>
                </c:pt>
                <c:pt idx="902">
                  <c:v>0.33527334651661156</c:v>
                </c:pt>
                <c:pt idx="903">
                  <c:v>0.40837144556658</c:v>
                </c:pt>
                <c:pt idx="904">
                  <c:v>0.63994132087186906</c:v>
                </c:pt>
                <c:pt idx="905">
                  <c:v>0.59543080265460757</c:v>
                </c:pt>
                <c:pt idx="906">
                  <c:v>0.45946657950477388</c:v>
                </c:pt>
                <c:pt idx="907">
                  <c:v>0.52877766863111031</c:v>
                </c:pt>
                <c:pt idx="908">
                  <c:v>0.79023647325012991</c:v>
                </c:pt>
                <c:pt idx="909">
                  <c:v>0.81947998740039574</c:v>
                </c:pt>
                <c:pt idx="910">
                  <c:v>0.60600510936656726</c:v>
                </c:pt>
                <c:pt idx="911">
                  <c:v>0.39644559484248454</c:v>
                </c:pt>
                <c:pt idx="912">
                  <c:v>1.0517852318545382</c:v>
                </c:pt>
                <c:pt idx="913">
                  <c:v>0.55050018057415429</c:v>
                </c:pt>
                <c:pt idx="914">
                  <c:v>0.56886292238155389</c:v>
                </c:pt>
                <c:pt idx="915">
                  <c:v>0.70812499788108485</c:v>
                </c:pt>
                <c:pt idx="916">
                  <c:v>0.41849139478853381</c:v>
                </c:pt>
                <c:pt idx="917">
                  <c:v>0.11681043718490458</c:v>
                </c:pt>
                <c:pt idx="918">
                  <c:v>0.58433812603407675</c:v>
                </c:pt>
                <c:pt idx="919">
                  <c:v>0.57547336765424606</c:v>
                </c:pt>
                <c:pt idx="920">
                  <c:v>0.57482696653897347</c:v>
                </c:pt>
                <c:pt idx="921">
                  <c:v>0.84182193340613765</c:v>
                </c:pt>
                <c:pt idx="922">
                  <c:v>0.56310684195444738</c:v>
                </c:pt>
                <c:pt idx="923">
                  <c:v>-3.7707504369342892E-2</c:v>
                </c:pt>
                <c:pt idx="924">
                  <c:v>0.71440988538634154</c:v>
                </c:pt>
                <c:pt idx="925">
                  <c:v>0.53750954844872967</c:v>
                </c:pt>
                <c:pt idx="926">
                  <c:v>0.48655338387361113</c:v>
                </c:pt>
                <c:pt idx="927">
                  <c:v>-0.15024414507515949</c:v>
                </c:pt>
                <c:pt idx="928">
                  <c:v>1.0953706283257816</c:v>
                </c:pt>
                <c:pt idx="929">
                  <c:v>0.48508014607169259</c:v>
                </c:pt>
                <c:pt idx="930">
                  <c:v>0.44718944959006546</c:v>
                </c:pt>
                <c:pt idx="931">
                  <c:v>0.37323422941803153</c:v>
                </c:pt>
                <c:pt idx="932">
                  <c:v>0.95459018918687155</c:v>
                </c:pt>
                <c:pt idx="933">
                  <c:v>0.44009954448369448</c:v>
                </c:pt>
                <c:pt idx="934">
                  <c:v>0.94251786809426241</c:v>
                </c:pt>
                <c:pt idx="935">
                  <c:v>0.38334343546144778</c:v>
                </c:pt>
                <c:pt idx="936">
                  <c:v>0.56110356255272209</c:v>
                </c:pt>
                <c:pt idx="937">
                  <c:v>0.35707810697244025</c:v>
                </c:pt>
                <c:pt idx="938">
                  <c:v>-0.11974892932623238</c:v>
                </c:pt>
                <c:pt idx="939">
                  <c:v>0.32790056933513356</c:v>
                </c:pt>
                <c:pt idx="940">
                  <c:v>0.27673485222538519</c:v>
                </c:pt>
                <c:pt idx="941">
                  <c:v>0.51093532391888741</c:v>
                </c:pt>
                <c:pt idx="942">
                  <c:v>0.84168575262278722</c:v>
                </c:pt>
                <c:pt idx="943">
                  <c:v>0.79068084537014305</c:v>
                </c:pt>
                <c:pt idx="944">
                  <c:v>0.3157461573873459</c:v>
                </c:pt>
                <c:pt idx="945">
                  <c:v>0.57515987281357817</c:v>
                </c:pt>
                <c:pt idx="946">
                  <c:v>0.21411661829430484</c:v>
                </c:pt>
                <c:pt idx="947">
                  <c:v>0.87287987548041779</c:v>
                </c:pt>
                <c:pt idx="948">
                  <c:v>0.71897529494716039</c:v>
                </c:pt>
                <c:pt idx="949">
                  <c:v>0.6404378512862382</c:v>
                </c:pt>
                <c:pt idx="950">
                  <c:v>0.57115532558779725</c:v>
                </c:pt>
                <c:pt idx="951">
                  <c:v>0.48167049858542521</c:v>
                </c:pt>
                <c:pt idx="952">
                  <c:v>0.50775011568908324</c:v>
                </c:pt>
                <c:pt idx="953">
                  <c:v>0.58060177803012036</c:v>
                </c:pt>
                <c:pt idx="954">
                  <c:v>8.3985185538266727E-2</c:v>
                </c:pt>
                <c:pt idx="955">
                  <c:v>0.13284186709474477</c:v>
                </c:pt>
                <c:pt idx="956">
                  <c:v>0.95718035445504035</c:v>
                </c:pt>
                <c:pt idx="957">
                  <c:v>-7.0987425120490499E-2</c:v>
                </c:pt>
                <c:pt idx="958">
                  <c:v>1.342598003974474</c:v>
                </c:pt>
                <c:pt idx="959">
                  <c:v>0.39704329842531028</c:v>
                </c:pt>
                <c:pt idx="960">
                  <c:v>0.86459926311607693</c:v>
                </c:pt>
                <c:pt idx="961">
                  <c:v>0.68980677763594656</c:v>
                </c:pt>
                <c:pt idx="962">
                  <c:v>0.42589645374900365</c:v>
                </c:pt>
                <c:pt idx="963">
                  <c:v>0.77961134076667238</c:v>
                </c:pt>
                <c:pt idx="964">
                  <c:v>0.30324485218579733</c:v>
                </c:pt>
                <c:pt idx="965">
                  <c:v>0.39040616148754392</c:v>
                </c:pt>
                <c:pt idx="966">
                  <c:v>0.20850303119645019</c:v>
                </c:pt>
                <c:pt idx="967">
                  <c:v>0.38985486651548951</c:v>
                </c:pt>
                <c:pt idx="968">
                  <c:v>0.8945614533821703</c:v>
                </c:pt>
                <c:pt idx="969">
                  <c:v>8.8852686613110077E-2</c:v>
                </c:pt>
                <c:pt idx="970">
                  <c:v>0.34442574563649209</c:v>
                </c:pt>
                <c:pt idx="971">
                  <c:v>1.3312799280635428</c:v>
                </c:pt>
                <c:pt idx="972">
                  <c:v>0.49797206230378621</c:v>
                </c:pt>
                <c:pt idx="973">
                  <c:v>0.51627199860123985</c:v>
                </c:pt>
                <c:pt idx="974">
                  <c:v>0.90307269059708362</c:v>
                </c:pt>
                <c:pt idx="975">
                  <c:v>0.85980612929547251</c:v>
                </c:pt>
                <c:pt idx="976">
                  <c:v>0.36779234123368454</c:v>
                </c:pt>
                <c:pt idx="977">
                  <c:v>0.29386188506908395</c:v>
                </c:pt>
                <c:pt idx="978">
                  <c:v>0.42860284125871706</c:v>
                </c:pt>
                <c:pt idx="979">
                  <c:v>0.45019629691796903</c:v>
                </c:pt>
                <c:pt idx="980">
                  <c:v>0.45832685372482351</c:v>
                </c:pt>
                <c:pt idx="981">
                  <c:v>0.81048321619572028</c:v>
                </c:pt>
                <c:pt idx="982">
                  <c:v>0.94258815404015273</c:v>
                </c:pt>
                <c:pt idx="983">
                  <c:v>0.57052799374611396</c:v>
                </c:pt>
                <c:pt idx="984">
                  <c:v>0.10454035073560619</c:v>
                </c:pt>
                <c:pt idx="985">
                  <c:v>0.38425713643651482</c:v>
                </c:pt>
                <c:pt idx="986">
                  <c:v>0.41847318394931587</c:v>
                </c:pt>
                <c:pt idx="987">
                  <c:v>0.81720881653155519</c:v>
                </c:pt>
                <c:pt idx="988">
                  <c:v>0.81852535598315368</c:v>
                </c:pt>
                <c:pt idx="989">
                  <c:v>0.35211306158527478</c:v>
                </c:pt>
                <c:pt idx="990">
                  <c:v>0.27348732753008931</c:v>
                </c:pt>
                <c:pt idx="991">
                  <c:v>0.1489873930787089</c:v>
                </c:pt>
                <c:pt idx="992">
                  <c:v>0.86749574950755792</c:v>
                </c:pt>
                <c:pt idx="993">
                  <c:v>0.87568692150316552</c:v>
                </c:pt>
                <c:pt idx="994">
                  <c:v>0.23834115356841856</c:v>
                </c:pt>
                <c:pt idx="995">
                  <c:v>0.86572766417905278</c:v>
                </c:pt>
                <c:pt idx="996">
                  <c:v>0.33720088694931094</c:v>
                </c:pt>
                <c:pt idx="997">
                  <c:v>0.71885305073780681</c:v>
                </c:pt>
                <c:pt idx="998">
                  <c:v>0.84446988478625862</c:v>
                </c:pt>
                <c:pt idx="999">
                  <c:v>0.58602253753002764</c:v>
                </c:pt>
                <c:pt idx="1000">
                  <c:v>0.62422366555091857</c:v>
                </c:pt>
              </c:numCache>
            </c:numRef>
          </c:xVal>
          <c:yVal>
            <c:numRef>
              <c:f>Parameter!$P$125:$P$1125</c:f>
              <c:numCache>
                <c:formatCode>General</c:formatCode>
                <c:ptCount val="1001"/>
                <c:pt idx="0">
                  <c:v>10761.658886887908</c:v>
                </c:pt>
                <c:pt idx="1">
                  <c:v>10259.49927012477</c:v>
                </c:pt>
                <c:pt idx="2">
                  <c:v>7803.8803195032488</c:v>
                </c:pt>
                <c:pt idx="3">
                  <c:v>9149.2100253161607</c:v>
                </c:pt>
                <c:pt idx="4">
                  <c:v>14647.438521061196</c:v>
                </c:pt>
                <c:pt idx="5">
                  <c:v>6056.9876419378033</c:v>
                </c:pt>
                <c:pt idx="6">
                  <c:v>11480.729928070352</c:v>
                </c:pt>
                <c:pt idx="7">
                  <c:v>12166.395484764204</c:v>
                </c:pt>
                <c:pt idx="8">
                  <c:v>10211.978790823074</c:v>
                </c:pt>
                <c:pt idx="9">
                  <c:v>5746.3990081782831</c:v>
                </c:pt>
                <c:pt idx="10">
                  <c:v>9610.0348828962433</c:v>
                </c:pt>
                <c:pt idx="11">
                  <c:v>8662.5873836900246</c:v>
                </c:pt>
                <c:pt idx="12">
                  <c:v>8186.1865999895072</c:v>
                </c:pt>
                <c:pt idx="13">
                  <c:v>10986.314184816241</c:v>
                </c:pt>
                <c:pt idx="14">
                  <c:v>8043.8119028851906</c:v>
                </c:pt>
                <c:pt idx="15">
                  <c:v>11750.61764060886</c:v>
                </c:pt>
                <c:pt idx="16">
                  <c:v>8532.7166776498707</c:v>
                </c:pt>
                <c:pt idx="17">
                  <c:v>8008.9300062389102</c:v>
                </c:pt>
                <c:pt idx="18">
                  <c:v>10173.605278548563</c:v>
                </c:pt>
                <c:pt idx="19">
                  <c:v>10398.570704774278</c:v>
                </c:pt>
                <c:pt idx="20">
                  <c:v>10354.709604503447</c:v>
                </c:pt>
                <c:pt idx="21">
                  <c:v>7429.2227264230296</c:v>
                </c:pt>
                <c:pt idx="22">
                  <c:v>12436.19032745905</c:v>
                </c:pt>
                <c:pt idx="23">
                  <c:v>8655.2196824237653</c:v>
                </c:pt>
                <c:pt idx="24">
                  <c:v>11206.705546242734</c:v>
                </c:pt>
                <c:pt idx="25">
                  <c:v>9021.8382529180617</c:v>
                </c:pt>
                <c:pt idx="26">
                  <c:v>7266.1345140249759</c:v>
                </c:pt>
                <c:pt idx="27">
                  <c:v>11374.228415802267</c:v>
                </c:pt>
                <c:pt idx="28">
                  <c:v>10409.343000494502</c:v>
                </c:pt>
                <c:pt idx="29">
                  <c:v>13012.010295670265</c:v>
                </c:pt>
                <c:pt idx="30">
                  <c:v>9592.156128200053</c:v>
                </c:pt>
                <c:pt idx="31">
                  <c:v>13452.10797177765</c:v>
                </c:pt>
                <c:pt idx="32">
                  <c:v>11420.648193496741</c:v>
                </c:pt>
                <c:pt idx="33">
                  <c:v>12448.142714358712</c:v>
                </c:pt>
                <c:pt idx="34">
                  <c:v>14786.209135740071</c:v>
                </c:pt>
                <c:pt idx="35">
                  <c:v>10596.3651313315</c:v>
                </c:pt>
                <c:pt idx="36">
                  <c:v>9161.7929820388672</c:v>
                </c:pt>
                <c:pt idx="37">
                  <c:v>14539.79742446146</c:v>
                </c:pt>
                <c:pt idx="38">
                  <c:v>10630.965004438725</c:v>
                </c:pt>
                <c:pt idx="39">
                  <c:v>9443.9179398361848</c:v>
                </c:pt>
                <c:pt idx="40">
                  <c:v>9257.2228901338494</c:v>
                </c:pt>
                <c:pt idx="41">
                  <c:v>10204.128176038499</c:v>
                </c:pt>
                <c:pt idx="42">
                  <c:v>13851.261670873311</c:v>
                </c:pt>
                <c:pt idx="43">
                  <c:v>8593.4057499870869</c:v>
                </c:pt>
                <c:pt idx="44">
                  <c:v>20122.326108066249</c:v>
                </c:pt>
                <c:pt idx="45">
                  <c:v>12737.719414065035</c:v>
                </c:pt>
                <c:pt idx="46">
                  <c:v>10381.858020896951</c:v>
                </c:pt>
                <c:pt idx="47">
                  <c:v>15227.536646510545</c:v>
                </c:pt>
                <c:pt idx="48">
                  <c:v>9369.1613343144109</c:v>
                </c:pt>
                <c:pt idx="49">
                  <c:v>9360.3982902546704</c:v>
                </c:pt>
                <c:pt idx="50">
                  <c:v>10709.671963764151</c:v>
                </c:pt>
                <c:pt idx="51">
                  <c:v>16994.034311506417</c:v>
                </c:pt>
                <c:pt idx="52">
                  <c:v>9058.3253889179941</c:v>
                </c:pt>
                <c:pt idx="53">
                  <c:v>11317.720877802651</c:v>
                </c:pt>
                <c:pt idx="54">
                  <c:v>7099.4638044977692</c:v>
                </c:pt>
                <c:pt idx="55">
                  <c:v>11657.570881196601</c:v>
                </c:pt>
                <c:pt idx="56">
                  <c:v>7756.8719895589729</c:v>
                </c:pt>
                <c:pt idx="57">
                  <c:v>8904.4313179464498</c:v>
                </c:pt>
                <c:pt idx="58">
                  <c:v>14020.66128226569</c:v>
                </c:pt>
                <c:pt idx="59">
                  <c:v>9825.9592879962747</c:v>
                </c:pt>
                <c:pt idx="60">
                  <c:v>14827.207855281853</c:v>
                </c:pt>
                <c:pt idx="61">
                  <c:v>13098.974543583357</c:v>
                </c:pt>
                <c:pt idx="62">
                  <c:v>13983.51139310191</c:v>
                </c:pt>
                <c:pt idx="63">
                  <c:v>8833.8618718027319</c:v>
                </c:pt>
                <c:pt idx="64">
                  <c:v>10163.2201896923</c:v>
                </c:pt>
                <c:pt idx="65">
                  <c:v>7814.9675929464247</c:v>
                </c:pt>
                <c:pt idx="66">
                  <c:v>14176.563160589938</c:v>
                </c:pt>
                <c:pt idx="67">
                  <c:v>16726.457156690012</c:v>
                </c:pt>
                <c:pt idx="68">
                  <c:v>11014.742771407735</c:v>
                </c:pt>
                <c:pt idx="69">
                  <c:v>13970.86078798205</c:v>
                </c:pt>
                <c:pt idx="70">
                  <c:v>10350.744272810072</c:v>
                </c:pt>
                <c:pt idx="71">
                  <c:v>8570.0423441406801</c:v>
                </c:pt>
                <c:pt idx="72">
                  <c:v>9260.4935883371218</c:v>
                </c:pt>
                <c:pt idx="73">
                  <c:v>8336.2322758025439</c:v>
                </c:pt>
                <c:pt idx="74">
                  <c:v>8802.0083393817822</c:v>
                </c:pt>
                <c:pt idx="75">
                  <c:v>9831.6879466974897</c:v>
                </c:pt>
                <c:pt idx="76">
                  <c:v>13018.403343159034</c:v>
                </c:pt>
                <c:pt idx="77">
                  <c:v>9629.516562551169</c:v>
                </c:pt>
                <c:pt idx="78">
                  <c:v>11555.227610668047</c:v>
                </c:pt>
                <c:pt idx="79">
                  <c:v>15306.28591307223</c:v>
                </c:pt>
                <c:pt idx="80">
                  <c:v>10966.198985001261</c:v>
                </c:pt>
                <c:pt idx="81">
                  <c:v>9353.4697507442434</c:v>
                </c:pt>
                <c:pt idx="82">
                  <c:v>13241.845448693159</c:v>
                </c:pt>
                <c:pt idx="83">
                  <c:v>12363.847512484987</c:v>
                </c:pt>
                <c:pt idx="84">
                  <c:v>15871.12284964808</c:v>
                </c:pt>
                <c:pt idx="85">
                  <c:v>21034.64821430733</c:v>
                </c:pt>
                <c:pt idx="86">
                  <c:v>10591.498164037383</c:v>
                </c:pt>
                <c:pt idx="87">
                  <c:v>12613.483663469329</c:v>
                </c:pt>
                <c:pt idx="88">
                  <c:v>9375.9124571519696</c:v>
                </c:pt>
                <c:pt idx="89">
                  <c:v>13343.236255438826</c:v>
                </c:pt>
                <c:pt idx="90">
                  <c:v>8873.9723744774037</c:v>
                </c:pt>
                <c:pt idx="91">
                  <c:v>7743.7277459160923</c:v>
                </c:pt>
                <c:pt idx="92">
                  <c:v>9014.4164203484088</c:v>
                </c:pt>
                <c:pt idx="93">
                  <c:v>7576.8599534566711</c:v>
                </c:pt>
                <c:pt idx="94">
                  <c:v>7270.3341831887428</c:v>
                </c:pt>
                <c:pt idx="95">
                  <c:v>9207.7115789545951</c:v>
                </c:pt>
                <c:pt idx="96">
                  <c:v>9664.3436900430333</c:v>
                </c:pt>
                <c:pt idx="97">
                  <c:v>12607.691003331736</c:v>
                </c:pt>
                <c:pt idx="98">
                  <c:v>9838.9435595315372</c:v>
                </c:pt>
                <c:pt idx="99">
                  <c:v>11971.876107490196</c:v>
                </c:pt>
                <c:pt idx="100">
                  <c:v>15240.496446735211</c:v>
                </c:pt>
                <c:pt idx="101">
                  <c:v>11221.440910727253</c:v>
                </c:pt>
                <c:pt idx="102">
                  <c:v>9413.8911633101161</c:v>
                </c:pt>
                <c:pt idx="103">
                  <c:v>10681.848856586708</c:v>
                </c:pt>
                <c:pt idx="104">
                  <c:v>7772.0083218336003</c:v>
                </c:pt>
                <c:pt idx="105">
                  <c:v>13382.958473457818</c:v>
                </c:pt>
                <c:pt idx="106">
                  <c:v>11044.935512234839</c:v>
                </c:pt>
                <c:pt idx="107">
                  <c:v>9601.7173905289783</c:v>
                </c:pt>
                <c:pt idx="108">
                  <c:v>9931.2302629201749</c:v>
                </c:pt>
                <c:pt idx="109">
                  <c:v>17677.562326548901</c:v>
                </c:pt>
                <c:pt idx="110">
                  <c:v>24062.399726991185</c:v>
                </c:pt>
                <c:pt idx="111">
                  <c:v>11944.786705995011</c:v>
                </c:pt>
                <c:pt idx="112">
                  <c:v>13710.582337020405</c:v>
                </c:pt>
                <c:pt idx="113">
                  <c:v>12583.006550604772</c:v>
                </c:pt>
                <c:pt idx="114">
                  <c:v>19093.986578685712</c:v>
                </c:pt>
                <c:pt idx="115">
                  <c:v>13160.175979351392</c:v>
                </c:pt>
                <c:pt idx="116">
                  <c:v>16901.458652762594</c:v>
                </c:pt>
                <c:pt idx="117">
                  <c:v>18640.27355721093</c:v>
                </c:pt>
                <c:pt idx="118">
                  <c:v>8655.5410171321382</c:v>
                </c:pt>
                <c:pt idx="119">
                  <c:v>7037.2683990310306</c:v>
                </c:pt>
                <c:pt idx="120">
                  <c:v>13612.459478760695</c:v>
                </c:pt>
                <c:pt idx="121">
                  <c:v>14480.132415504313</c:v>
                </c:pt>
                <c:pt idx="122">
                  <c:v>16221.49938443324</c:v>
                </c:pt>
                <c:pt idx="123">
                  <c:v>11831.963752543688</c:v>
                </c:pt>
                <c:pt idx="124">
                  <c:v>15382.300788167744</c:v>
                </c:pt>
                <c:pt idx="125">
                  <c:v>13631.833739533606</c:v>
                </c:pt>
                <c:pt idx="126">
                  <c:v>11483.56005128992</c:v>
                </c:pt>
                <c:pt idx="127">
                  <c:v>6822.4952187377839</c:v>
                </c:pt>
                <c:pt idx="128">
                  <c:v>6941.1130861657221</c:v>
                </c:pt>
                <c:pt idx="129">
                  <c:v>21162.072259154909</c:v>
                </c:pt>
                <c:pt idx="130">
                  <c:v>8560.5286273102356</c:v>
                </c:pt>
                <c:pt idx="131">
                  <c:v>10800.861695243626</c:v>
                </c:pt>
                <c:pt idx="132">
                  <c:v>10449.267194201631</c:v>
                </c:pt>
                <c:pt idx="133">
                  <c:v>13700.971219121409</c:v>
                </c:pt>
                <c:pt idx="134">
                  <c:v>11488.647569958166</c:v>
                </c:pt>
                <c:pt idx="135">
                  <c:v>10058.786942835666</c:v>
                </c:pt>
                <c:pt idx="136">
                  <c:v>9212.0603877125777</c:v>
                </c:pt>
                <c:pt idx="137">
                  <c:v>3927.4236537394318</c:v>
                </c:pt>
                <c:pt idx="138">
                  <c:v>12161.325358721311</c:v>
                </c:pt>
                <c:pt idx="139">
                  <c:v>7320.3597198683347</c:v>
                </c:pt>
                <c:pt idx="140">
                  <c:v>8921.923166976725</c:v>
                </c:pt>
                <c:pt idx="141">
                  <c:v>11186.046560795005</c:v>
                </c:pt>
                <c:pt idx="142">
                  <c:v>12648.163326323102</c:v>
                </c:pt>
                <c:pt idx="143">
                  <c:v>14564.527049839049</c:v>
                </c:pt>
                <c:pt idx="144">
                  <c:v>18522.193301869345</c:v>
                </c:pt>
                <c:pt idx="145">
                  <c:v>13774.892593834755</c:v>
                </c:pt>
                <c:pt idx="146">
                  <c:v>13005.836950185509</c:v>
                </c:pt>
                <c:pt idx="147">
                  <c:v>5795.2614698234047</c:v>
                </c:pt>
                <c:pt idx="148">
                  <c:v>15788.408982206009</c:v>
                </c:pt>
                <c:pt idx="149">
                  <c:v>8504.9375066216344</c:v>
                </c:pt>
                <c:pt idx="150">
                  <c:v>9787.0533482385836</c:v>
                </c:pt>
                <c:pt idx="151">
                  <c:v>11195.036922388605</c:v>
                </c:pt>
                <c:pt idx="152">
                  <c:v>11269.551108655844</c:v>
                </c:pt>
                <c:pt idx="153">
                  <c:v>6374.5836465329576</c:v>
                </c:pt>
                <c:pt idx="154">
                  <c:v>10356.277668623745</c:v>
                </c:pt>
                <c:pt idx="155">
                  <c:v>14257.584190546188</c:v>
                </c:pt>
                <c:pt idx="156">
                  <c:v>16861.573287454274</c:v>
                </c:pt>
                <c:pt idx="157">
                  <c:v>16610.689611306778</c:v>
                </c:pt>
                <c:pt idx="158">
                  <c:v>8482.27893088368</c:v>
                </c:pt>
                <c:pt idx="159">
                  <c:v>17166.050550307278</c:v>
                </c:pt>
                <c:pt idx="160">
                  <c:v>9173.9978685975966</c:v>
                </c:pt>
                <c:pt idx="161">
                  <c:v>10164.546253129582</c:v>
                </c:pt>
                <c:pt idx="162">
                  <c:v>11078.971199999556</c:v>
                </c:pt>
                <c:pt idx="163">
                  <c:v>7774.7453931767941</c:v>
                </c:pt>
                <c:pt idx="164">
                  <c:v>7912.7376289515523</c:v>
                </c:pt>
                <c:pt idx="165">
                  <c:v>11079.259121246687</c:v>
                </c:pt>
                <c:pt idx="166">
                  <c:v>12714.099559228354</c:v>
                </c:pt>
                <c:pt idx="167">
                  <c:v>13858.202616665118</c:v>
                </c:pt>
                <c:pt idx="168">
                  <c:v>16008.116277370287</c:v>
                </c:pt>
                <c:pt idx="169">
                  <c:v>10881.202019809009</c:v>
                </c:pt>
                <c:pt idx="170">
                  <c:v>14235.247347631779</c:v>
                </c:pt>
                <c:pt idx="171">
                  <c:v>9958.3641124701207</c:v>
                </c:pt>
                <c:pt idx="172">
                  <c:v>7916.5734988321346</c:v>
                </c:pt>
                <c:pt idx="173">
                  <c:v>8742.0301881446157</c:v>
                </c:pt>
                <c:pt idx="174">
                  <c:v>10599.281289236476</c:v>
                </c:pt>
                <c:pt idx="175">
                  <c:v>9530.684378923861</c:v>
                </c:pt>
                <c:pt idx="176">
                  <c:v>11587.107113633068</c:v>
                </c:pt>
                <c:pt idx="177">
                  <c:v>5216.6333374084061</c:v>
                </c:pt>
                <c:pt idx="178">
                  <c:v>14343.091607618602</c:v>
                </c:pt>
                <c:pt idx="179">
                  <c:v>16290.255222995356</c:v>
                </c:pt>
                <c:pt idx="180">
                  <c:v>12376.135881072805</c:v>
                </c:pt>
                <c:pt idx="181">
                  <c:v>9370.3408569495696</c:v>
                </c:pt>
                <c:pt idx="182">
                  <c:v>14766.587504389598</c:v>
                </c:pt>
                <c:pt idx="183">
                  <c:v>14191.281042806466</c:v>
                </c:pt>
                <c:pt idx="184">
                  <c:v>14646.837067394647</c:v>
                </c:pt>
                <c:pt idx="185">
                  <c:v>12885.139043966901</c:v>
                </c:pt>
                <c:pt idx="186">
                  <c:v>10508.016601667779</c:v>
                </c:pt>
                <c:pt idx="187">
                  <c:v>11165.353439463221</c:v>
                </c:pt>
                <c:pt idx="188">
                  <c:v>9907.2858100574558</c:v>
                </c:pt>
                <c:pt idx="189">
                  <c:v>8411.9871600475635</c:v>
                </c:pt>
                <c:pt idx="190">
                  <c:v>8437.66943443534</c:v>
                </c:pt>
                <c:pt idx="191">
                  <c:v>8228.8151186474133</c:v>
                </c:pt>
                <c:pt idx="192">
                  <c:v>11057.05777165013</c:v>
                </c:pt>
                <c:pt idx="193">
                  <c:v>7224.8176418280618</c:v>
                </c:pt>
                <c:pt idx="194">
                  <c:v>12057.893809000452</c:v>
                </c:pt>
                <c:pt idx="195">
                  <c:v>7171.4479277091359</c:v>
                </c:pt>
                <c:pt idx="196">
                  <c:v>11154.196867643081</c:v>
                </c:pt>
                <c:pt idx="197">
                  <c:v>7380.001003523128</c:v>
                </c:pt>
                <c:pt idx="198">
                  <c:v>17041.846860957412</c:v>
                </c:pt>
                <c:pt idx="199">
                  <c:v>7287.8908805800675</c:v>
                </c:pt>
                <c:pt idx="200">
                  <c:v>11061.962794704534</c:v>
                </c:pt>
                <c:pt idx="201">
                  <c:v>8763.61118123708</c:v>
                </c:pt>
                <c:pt idx="202">
                  <c:v>10168.261195712712</c:v>
                </c:pt>
                <c:pt idx="203">
                  <c:v>12181.557838835533</c:v>
                </c:pt>
                <c:pt idx="204">
                  <c:v>9424.9359788673155</c:v>
                </c:pt>
                <c:pt idx="205">
                  <c:v>10261.751466498052</c:v>
                </c:pt>
                <c:pt idx="206">
                  <c:v>16327.506935859803</c:v>
                </c:pt>
                <c:pt idx="207">
                  <c:v>13327.844851534883</c:v>
                </c:pt>
                <c:pt idx="208">
                  <c:v>6917.668443170287</c:v>
                </c:pt>
                <c:pt idx="209">
                  <c:v>15731.163778881817</c:v>
                </c:pt>
                <c:pt idx="210">
                  <c:v>9002.1438572266834</c:v>
                </c:pt>
                <c:pt idx="211">
                  <c:v>15232.159838119638</c:v>
                </c:pt>
                <c:pt idx="212">
                  <c:v>9765.2345910558797</c:v>
                </c:pt>
                <c:pt idx="213">
                  <c:v>12919.442220195218</c:v>
                </c:pt>
                <c:pt idx="214">
                  <c:v>7924.2647476121474</c:v>
                </c:pt>
                <c:pt idx="215">
                  <c:v>9833.9931098299057</c:v>
                </c:pt>
                <c:pt idx="216">
                  <c:v>11729.010222819627</c:v>
                </c:pt>
                <c:pt idx="217">
                  <c:v>10297.201390338805</c:v>
                </c:pt>
                <c:pt idx="218">
                  <c:v>9458.9503392099468</c:v>
                </c:pt>
                <c:pt idx="219">
                  <c:v>8124.810017331467</c:v>
                </c:pt>
                <c:pt idx="220">
                  <c:v>10054.464149339135</c:v>
                </c:pt>
                <c:pt idx="221">
                  <c:v>5694.2304427256222</c:v>
                </c:pt>
                <c:pt idx="222">
                  <c:v>8584.5785174109242</c:v>
                </c:pt>
                <c:pt idx="223">
                  <c:v>7890.3329049794029</c:v>
                </c:pt>
                <c:pt idx="224">
                  <c:v>8714.8024304147857</c:v>
                </c:pt>
                <c:pt idx="225">
                  <c:v>22321.894016314036</c:v>
                </c:pt>
                <c:pt idx="226">
                  <c:v>15693.05028238404</c:v>
                </c:pt>
                <c:pt idx="227">
                  <c:v>9840.8665540948077</c:v>
                </c:pt>
                <c:pt idx="228">
                  <c:v>10125.890294570514</c:v>
                </c:pt>
                <c:pt idx="229">
                  <c:v>11211.467265864338</c:v>
                </c:pt>
                <c:pt idx="230">
                  <c:v>14365.280833171719</c:v>
                </c:pt>
                <c:pt idx="231">
                  <c:v>14340.258743443648</c:v>
                </c:pt>
                <c:pt idx="232">
                  <c:v>9956.2456226014892</c:v>
                </c:pt>
                <c:pt idx="233">
                  <c:v>9273.2771227653338</c:v>
                </c:pt>
                <c:pt idx="234">
                  <c:v>10132.286450419364</c:v>
                </c:pt>
                <c:pt idx="235">
                  <c:v>12783.922552826283</c:v>
                </c:pt>
                <c:pt idx="236">
                  <c:v>8305.588655443551</c:v>
                </c:pt>
                <c:pt idx="237">
                  <c:v>8302.0788635773479</c:v>
                </c:pt>
                <c:pt idx="238">
                  <c:v>10278.351592419482</c:v>
                </c:pt>
                <c:pt idx="239">
                  <c:v>17644.000173977518</c:v>
                </c:pt>
                <c:pt idx="240">
                  <c:v>10191.455468641583</c:v>
                </c:pt>
                <c:pt idx="241">
                  <c:v>13151.126912022431</c:v>
                </c:pt>
                <c:pt idx="242">
                  <c:v>12545.146151485342</c:v>
                </c:pt>
                <c:pt idx="243">
                  <c:v>16400.175371421705</c:v>
                </c:pt>
                <c:pt idx="244">
                  <c:v>11231.018281566105</c:v>
                </c:pt>
                <c:pt idx="245">
                  <c:v>13025.818948337779</c:v>
                </c:pt>
                <c:pt idx="246">
                  <c:v>12471.278892852913</c:v>
                </c:pt>
                <c:pt idx="247">
                  <c:v>11824.56487914494</c:v>
                </c:pt>
                <c:pt idx="248">
                  <c:v>8720.6605808424738</c:v>
                </c:pt>
                <c:pt idx="249">
                  <c:v>10696.975269306138</c:v>
                </c:pt>
                <c:pt idx="250">
                  <c:v>12172.37115463221</c:v>
                </c:pt>
                <c:pt idx="251">
                  <c:v>11818.759088951754</c:v>
                </c:pt>
                <c:pt idx="252">
                  <c:v>11554.138860097855</c:v>
                </c:pt>
                <c:pt idx="253">
                  <c:v>7533.3945871328669</c:v>
                </c:pt>
                <c:pt idx="254">
                  <c:v>13079.760765935092</c:v>
                </c:pt>
                <c:pt idx="255">
                  <c:v>19398.138968698491</c:v>
                </c:pt>
                <c:pt idx="256">
                  <c:v>7630.4582531518026</c:v>
                </c:pt>
                <c:pt idx="257">
                  <c:v>12415.082726082765</c:v>
                </c:pt>
                <c:pt idx="258">
                  <c:v>10796.479162752405</c:v>
                </c:pt>
                <c:pt idx="259">
                  <c:v>8776.1448913723489</c:v>
                </c:pt>
                <c:pt idx="260">
                  <c:v>18477.469569559635</c:v>
                </c:pt>
                <c:pt idx="261">
                  <c:v>9433.2965222190705</c:v>
                </c:pt>
                <c:pt idx="262">
                  <c:v>11532.543523959221</c:v>
                </c:pt>
                <c:pt idx="263">
                  <c:v>8970.4430704293081</c:v>
                </c:pt>
                <c:pt idx="264">
                  <c:v>12902.072000459702</c:v>
                </c:pt>
                <c:pt idx="265">
                  <c:v>15064.634648896785</c:v>
                </c:pt>
                <c:pt idx="266">
                  <c:v>20672.433426684271</c:v>
                </c:pt>
                <c:pt idx="267">
                  <c:v>8637.7387443460175</c:v>
                </c:pt>
                <c:pt idx="268">
                  <c:v>14128.550237372105</c:v>
                </c:pt>
                <c:pt idx="269">
                  <c:v>12348.83632378838</c:v>
                </c:pt>
                <c:pt idx="270">
                  <c:v>12426.636130150511</c:v>
                </c:pt>
                <c:pt idx="271">
                  <c:v>13599.858745424548</c:v>
                </c:pt>
                <c:pt idx="272">
                  <c:v>8984.8539268026998</c:v>
                </c:pt>
                <c:pt idx="273">
                  <c:v>14079.905045105428</c:v>
                </c:pt>
                <c:pt idx="274">
                  <c:v>15184.80592994481</c:v>
                </c:pt>
                <c:pt idx="275">
                  <c:v>7284.8966560147674</c:v>
                </c:pt>
                <c:pt idx="276">
                  <c:v>15753.147557454637</c:v>
                </c:pt>
                <c:pt idx="277">
                  <c:v>14306.492301325146</c:v>
                </c:pt>
                <c:pt idx="278">
                  <c:v>9129.0711244200156</c:v>
                </c:pt>
                <c:pt idx="279">
                  <c:v>8552.566432110063</c:v>
                </c:pt>
                <c:pt idx="280">
                  <c:v>8961.7314235038248</c:v>
                </c:pt>
                <c:pt idx="281">
                  <c:v>10714.856767080151</c:v>
                </c:pt>
                <c:pt idx="282">
                  <c:v>6940.2807922732245</c:v>
                </c:pt>
                <c:pt idx="283">
                  <c:v>12015.607097789205</c:v>
                </c:pt>
                <c:pt idx="284">
                  <c:v>12452.054177477878</c:v>
                </c:pt>
                <c:pt idx="285">
                  <c:v>13973.697441527562</c:v>
                </c:pt>
                <c:pt idx="286">
                  <c:v>12884.113244765835</c:v>
                </c:pt>
                <c:pt idx="287">
                  <c:v>10053.275135756421</c:v>
                </c:pt>
                <c:pt idx="288">
                  <c:v>17137.59687493604</c:v>
                </c:pt>
                <c:pt idx="289">
                  <c:v>13142.031257575312</c:v>
                </c:pt>
                <c:pt idx="290">
                  <c:v>9157.821859331294</c:v>
                </c:pt>
                <c:pt idx="291">
                  <c:v>19439.727696720249</c:v>
                </c:pt>
                <c:pt idx="292">
                  <c:v>7077.8215977026612</c:v>
                </c:pt>
                <c:pt idx="293">
                  <c:v>11979.798815355069</c:v>
                </c:pt>
                <c:pt idx="294">
                  <c:v>11055.350110275012</c:v>
                </c:pt>
                <c:pt idx="295">
                  <c:v>10300.547094332576</c:v>
                </c:pt>
                <c:pt idx="296">
                  <c:v>8248.9989913890677</c:v>
                </c:pt>
                <c:pt idx="297">
                  <c:v>7163.7850448356548</c:v>
                </c:pt>
                <c:pt idx="298">
                  <c:v>10225.361233292129</c:v>
                </c:pt>
                <c:pt idx="299">
                  <c:v>8007.2916920489934</c:v>
                </c:pt>
                <c:pt idx="300">
                  <c:v>12529.1474214886</c:v>
                </c:pt>
                <c:pt idx="301">
                  <c:v>9681.2237647300681</c:v>
                </c:pt>
                <c:pt idx="302">
                  <c:v>9561.8135613750146</c:v>
                </c:pt>
                <c:pt idx="303">
                  <c:v>8299.576854102952</c:v>
                </c:pt>
                <c:pt idx="304">
                  <c:v>7785.221856621527</c:v>
                </c:pt>
                <c:pt idx="305">
                  <c:v>12119.006738093572</c:v>
                </c:pt>
                <c:pt idx="306">
                  <c:v>7051.78596086365</c:v>
                </c:pt>
                <c:pt idx="307">
                  <c:v>8109.6675934728519</c:v>
                </c:pt>
                <c:pt idx="308">
                  <c:v>8373.9093622160217</c:v>
                </c:pt>
                <c:pt idx="309">
                  <c:v>14126.525285319334</c:v>
                </c:pt>
                <c:pt idx="310">
                  <c:v>16487.157601354826</c:v>
                </c:pt>
                <c:pt idx="311">
                  <c:v>7508.4810301144116</c:v>
                </c:pt>
                <c:pt idx="312">
                  <c:v>12862.666450921317</c:v>
                </c:pt>
                <c:pt idx="313">
                  <c:v>10784.201615368973</c:v>
                </c:pt>
                <c:pt idx="314">
                  <c:v>12313.844720339033</c:v>
                </c:pt>
                <c:pt idx="315">
                  <c:v>10867.12716606355</c:v>
                </c:pt>
                <c:pt idx="316">
                  <c:v>8576.4657290152863</c:v>
                </c:pt>
                <c:pt idx="317">
                  <c:v>16528.134449471811</c:v>
                </c:pt>
                <c:pt idx="318">
                  <c:v>7759.7924460156155</c:v>
                </c:pt>
                <c:pt idx="319">
                  <c:v>3896.4216455502283</c:v>
                </c:pt>
                <c:pt idx="320">
                  <c:v>8714.7249696732833</c:v>
                </c:pt>
                <c:pt idx="321">
                  <c:v>10460.914329300487</c:v>
                </c:pt>
                <c:pt idx="322">
                  <c:v>11534.925951763933</c:v>
                </c:pt>
                <c:pt idx="323">
                  <c:v>9517.3491245810346</c:v>
                </c:pt>
                <c:pt idx="324">
                  <c:v>14086.186418337911</c:v>
                </c:pt>
                <c:pt idx="325">
                  <c:v>8930.8863275430886</c:v>
                </c:pt>
                <c:pt idx="326">
                  <c:v>14891.287817470051</c:v>
                </c:pt>
                <c:pt idx="327">
                  <c:v>13323.250684319071</c:v>
                </c:pt>
                <c:pt idx="328">
                  <c:v>11770.487479744115</c:v>
                </c:pt>
                <c:pt idx="329">
                  <c:v>11811.552278026062</c:v>
                </c:pt>
                <c:pt idx="330">
                  <c:v>9617.1181690461799</c:v>
                </c:pt>
                <c:pt idx="331">
                  <c:v>13405.874415086475</c:v>
                </c:pt>
                <c:pt idx="332">
                  <c:v>9533.6918053064001</c:v>
                </c:pt>
                <c:pt idx="333">
                  <c:v>15103.656047334016</c:v>
                </c:pt>
                <c:pt idx="334">
                  <c:v>13343.376563926973</c:v>
                </c:pt>
                <c:pt idx="335">
                  <c:v>8588.5237069111663</c:v>
                </c:pt>
                <c:pt idx="336">
                  <c:v>10668.133186798248</c:v>
                </c:pt>
                <c:pt idx="337">
                  <c:v>19808.391052514067</c:v>
                </c:pt>
                <c:pt idx="338">
                  <c:v>7135.4240297466931</c:v>
                </c:pt>
                <c:pt idx="339">
                  <c:v>9598.0385508063919</c:v>
                </c:pt>
                <c:pt idx="340">
                  <c:v>8409.3887978701878</c:v>
                </c:pt>
                <c:pt idx="341">
                  <c:v>8250.2399269445468</c:v>
                </c:pt>
                <c:pt idx="342">
                  <c:v>12596.911689250857</c:v>
                </c:pt>
                <c:pt idx="343">
                  <c:v>12308.263163479738</c:v>
                </c:pt>
                <c:pt idx="344">
                  <c:v>16381.209325158168</c:v>
                </c:pt>
                <c:pt idx="345">
                  <c:v>10165.71355171962</c:v>
                </c:pt>
                <c:pt idx="346">
                  <c:v>9797.2138882027502</c:v>
                </c:pt>
                <c:pt idx="347">
                  <c:v>9459.377631035848</c:v>
                </c:pt>
                <c:pt idx="348">
                  <c:v>12120.049882007885</c:v>
                </c:pt>
                <c:pt idx="349">
                  <c:v>10331.452880382722</c:v>
                </c:pt>
                <c:pt idx="350">
                  <c:v>9048.8481464368524</c:v>
                </c:pt>
                <c:pt idx="351">
                  <c:v>6386.1292607090672</c:v>
                </c:pt>
                <c:pt idx="352">
                  <c:v>11531.161264592882</c:v>
                </c:pt>
                <c:pt idx="353">
                  <c:v>6194.9573388527515</c:v>
                </c:pt>
                <c:pt idx="354">
                  <c:v>13360.225119448658</c:v>
                </c:pt>
                <c:pt idx="355">
                  <c:v>15343.624405160766</c:v>
                </c:pt>
                <c:pt idx="356">
                  <c:v>11700.81386564097</c:v>
                </c:pt>
                <c:pt idx="357">
                  <c:v>9991.5079142427239</c:v>
                </c:pt>
                <c:pt idx="358">
                  <c:v>8781.8220751959743</c:v>
                </c:pt>
                <c:pt idx="359">
                  <c:v>6475.0541413706178</c:v>
                </c:pt>
                <c:pt idx="360">
                  <c:v>10036.450025053988</c:v>
                </c:pt>
                <c:pt idx="361">
                  <c:v>7441.1263847509017</c:v>
                </c:pt>
                <c:pt idx="362">
                  <c:v>15869.112928030574</c:v>
                </c:pt>
                <c:pt idx="363">
                  <c:v>11950.647091928262</c:v>
                </c:pt>
                <c:pt idx="364">
                  <c:v>8989.7101671970722</c:v>
                </c:pt>
                <c:pt idx="365">
                  <c:v>16359.217636420964</c:v>
                </c:pt>
                <c:pt idx="366">
                  <c:v>17916.274712726656</c:v>
                </c:pt>
                <c:pt idx="367">
                  <c:v>11120.760083818674</c:v>
                </c:pt>
                <c:pt idx="368">
                  <c:v>13825.532353879222</c:v>
                </c:pt>
                <c:pt idx="369">
                  <c:v>10048.976565533072</c:v>
                </c:pt>
                <c:pt idx="370">
                  <c:v>10645.295370659587</c:v>
                </c:pt>
                <c:pt idx="371">
                  <c:v>9064.1237712379389</c:v>
                </c:pt>
                <c:pt idx="372">
                  <c:v>13345.314598625471</c:v>
                </c:pt>
                <c:pt idx="373">
                  <c:v>7530.8504850100744</c:v>
                </c:pt>
                <c:pt idx="374">
                  <c:v>10851.121004688501</c:v>
                </c:pt>
                <c:pt idx="375">
                  <c:v>12066.484952722361</c:v>
                </c:pt>
                <c:pt idx="376">
                  <c:v>11536.92918484149</c:v>
                </c:pt>
                <c:pt idx="377">
                  <c:v>17869.221974628963</c:v>
                </c:pt>
                <c:pt idx="378">
                  <c:v>11988.057761991544</c:v>
                </c:pt>
                <c:pt idx="379">
                  <c:v>7063.8000651910152</c:v>
                </c:pt>
                <c:pt idx="380">
                  <c:v>8437.686565390728</c:v>
                </c:pt>
                <c:pt idx="381">
                  <c:v>16167.126344227789</c:v>
                </c:pt>
                <c:pt idx="382">
                  <c:v>10067.667930315598</c:v>
                </c:pt>
                <c:pt idx="383">
                  <c:v>15263.003488288665</c:v>
                </c:pt>
                <c:pt idx="384">
                  <c:v>11799.972302492366</c:v>
                </c:pt>
                <c:pt idx="385">
                  <c:v>12854.663819896632</c:v>
                </c:pt>
                <c:pt idx="386">
                  <c:v>14144.118112482171</c:v>
                </c:pt>
                <c:pt idx="387">
                  <c:v>13870.990181080828</c:v>
                </c:pt>
                <c:pt idx="388">
                  <c:v>13756.421091909602</c:v>
                </c:pt>
                <c:pt idx="389">
                  <c:v>10611.735808621259</c:v>
                </c:pt>
                <c:pt idx="390">
                  <c:v>9279.3243304573352</c:v>
                </c:pt>
                <c:pt idx="391">
                  <c:v>12400.506158062606</c:v>
                </c:pt>
                <c:pt idx="392">
                  <c:v>8582.3009011227659</c:v>
                </c:pt>
                <c:pt idx="393">
                  <c:v>12604.180342909562</c:v>
                </c:pt>
                <c:pt idx="394">
                  <c:v>16215.705502626055</c:v>
                </c:pt>
                <c:pt idx="395">
                  <c:v>13971.315724533817</c:v>
                </c:pt>
                <c:pt idx="396">
                  <c:v>11832.619637675889</c:v>
                </c:pt>
                <c:pt idx="397">
                  <c:v>10506.486609361687</c:v>
                </c:pt>
                <c:pt idx="398">
                  <c:v>5889.0027313316896</c:v>
                </c:pt>
                <c:pt idx="399">
                  <c:v>14460.966067309297</c:v>
                </c:pt>
                <c:pt idx="400">
                  <c:v>7603.1531350522891</c:v>
                </c:pt>
                <c:pt idx="401">
                  <c:v>12042.998760503086</c:v>
                </c:pt>
                <c:pt idx="402">
                  <c:v>10774.00747157908</c:v>
                </c:pt>
                <c:pt idx="403">
                  <c:v>9595.4501320402069</c:v>
                </c:pt>
                <c:pt idx="404">
                  <c:v>6327.8108208180038</c:v>
                </c:pt>
                <c:pt idx="405">
                  <c:v>13326.263373870881</c:v>
                </c:pt>
                <c:pt idx="406">
                  <c:v>8707.7682369453978</c:v>
                </c:pt>
                <c:pt idx="407">
                  <c:v>15078.565647465452</c:v>
                </c:pt>
                <c:pt idx="408">
                  <c:v>11130.38348252455</c:v>
                </c:pt>
                <c:pt idx="409">
                  <c:v>14556.180408566361</c:v>
                </c:pt>
                <c:pt idx="410">
                  <c:v>10578.140815189132</c:v>
                </c:pt>
                <c:pt idx="411">
                  <c:v>16269.886164051728</c:v>
                </c:pt>
                <c:pt idx="412">
                  <c:v>12645.050452078498</c:v>
                </c:pt>
                <c:pt idx="413">
                  <c:v>10756.240674939541</c:v>
                </c:pt>
                <c:pt idx="414">
                  <c:v>11043.086699405036</c:v>
                </c:pt>
                <c:pt idx="415">
                  <c:v>10275.924420462479</c:v>
                </c:pt>
                <c:pt idx="416">
                  <c:v>13870.693074131847</c:v>
                </c:pt>
                <c:pt idx="417">
                  <c:v>12303.757536555817</c:v>
                </c:pt>
                <c:pt idx="418">
                  <c:v>5094.1058511197934</c:v>
                </c:pt>
                <c:pt idx="419">
                  <c:v>13868.527410424012</c:v>
                </c:pt>
                <c:pt idx="420">
                  <c:v>16645.659842205911</c:v>
                </c:pt>
                <c:pt idx="421">
                  <c:v>8111.3182151969741</c:v>
                </c:pt>
                <c:pt idx="422">
                  <c:v>9993.3763619923047</c:v>
                </c:pt>
                <c:pt idx="423">
                  <c:v>21298.749798510235</c:v>
                </c:pt>
                <c:pt idx="424">
                  <c:v>11449.059274850713</c:v>
                </c:pt>
                <c:pt idx="425">
                  <c:v>8862.9130878276883</c:v>
                </c:pt>
                <c:pt idx="426">
                  <c:v>9682.5261233962519</c:v>
                </c:pt>
                <c:pt idx="427">
                  <c:v>11835.245695779424</c:v>
                </c:pt>
                <c:pt idx="428">
                  <c:v>8054.3405044112278</c:v>
                </c:pt>
                <c:pt idx="429">
                  <c:v>12701.286666688226</c:v>
                </c:pt>
                <c:pt idx="430">
                  <c:v>15322.853778205557</c:v>
                </c:pt>
                <c:pt idx="431">
                  <c:v>9482.7460503360799</c:v>
                </c:pt>
                <c:pt idx="432">
                  <c:v>8604.5285132745121</c:v>
                </c:pt>
                <c:pt idx="433">
                  <c:v>11402.41067639106</c:v>
                </c:pt>
                <c:pt idx="434">
                  <c:v>6700.1643571778495</c:v>
                </c:pt>
                <c:pt idx="435">
                  <c:v>10017.926932905697</c:v>
                </c:pt>
                <c:pt idx="436">
                  <c:v>13425.513258076397</c:v>
                </c:pt>
                <c:pt idx="437">
                  <c:v>7196.5150936793561</c:v>
                </c:pt>
                <c:pt idx="438">
                  <c:v>10715.642244730769</c:v>
                </c:pt>
                <c:pt idx="439">
                  <c:v>14113.800717416221</c:v>
                </c:pt>
                <c:pt idx="440">
                  <c:v>10430.751811729144</c:v>
                </c:pt>
                <c:pt idx="441">
                  <c:v>10851.389707844259</c:v>
                </c:pt>
                <c:pt idx="442">
                  <c:v>18156.18118962663</c:v>
                </c:pt>
                <c:pt idx="443">
                  <c:v>11588.10303798962</c:v>
                </c:pt>
                <c:pt idx="444">
                  <c:v>10295.08018329782</c:v>
                </c:pt>
                <c:pt idx="445">
                  <c:v>9406.2139844606954</c:v>
                </c:pt>
                <c:pt idx="446">
                  <c:v>11546.437677570866</c:v>
                </c:pt>
                <c:pt idx="447">
                  <c:v>12917.311506050846</c:v>
                </c:pt>
                <c:pt idx="448">
                  <c:v>21830.821364020063</c:v>
                </c:pt>
                <c:pt idx="449">
                  <c:v>12612.59269464199</c:v>
                </c:pt>
                <c:pt idx="450">
                  <c:v>14598.820977843447</c:v>
                </c:pt>
                <c:pt idx="451">
                  <c:v>9105.0215805418975</c:v>
                </c:pt>
                <c:pt idx="452">
                  <c:v>11831.657933691882</c:v>
                </c:pt>
                <c:pt idx="453">
                  <c:v>14813.294222996528</c:v>
                </c:pt>
                <c:pt idx="454">
                  <c:v>11261.957105466252</c:v>
                </c:pt>
                <c:pt idx="455">
                  <c:v>4243.4919625726488</c:v>
                </c:pt>
                <c:pt idx="456">
                  <c:v>13065.373112219107</c:v>
                </c:pt>
                <c:pt idx="457">
                  <c:v>9659.2665348749397</c:v>
                </c:pt>
                <c:pt idx="458">
                  <c:v>11832.913977360917</c:v>
                </c:pt>
                <c:pt idx="459">
                  <c:v>11970.684882872923</c:v>
                </c:pt>
                <c:pt idx="460">
                  <c:v>13204.003468424306</c:v>
                </c:pt>
                <c:pt idx="461">
                  <c:v>14167.6582400349</c:v>
                </c:pt>
                <c:pt idx="462">
                  <c:v>11813.261569789442</c:v>
                </c:pt>
                <c:pt idx="463">
                  <c:v>10746.128082789724</c:v>
                </c:pt>
                <c:pt idx="464">
                  <c:v>8170.21212313457</c:v>
                </c:pt>
                <c:pt idx="465">
                  <c:v>10510.530276877465</c:v>
                </c:pt>
                <c:pt idx="466">
                  <c:v>9336.6233604547233</c:v>
                </c:pt>
                <c:pt idx="467">
                  <c:v>14257.057331326441</c:v>
                </c:pt>
                <c:pt idx="468">
                  <c:v>8348.9459380795852</c:v>
                </c:pt>
                <c:pt idx="469">
                  <c:v>12831.299489964638</c:v>
                </c:pt>
                <c:pt idx="470">
                  <c:v>8823.1572844902967</c:v>
                </c:pt>
                <c:pt idx="471">
                  <c:v>9603.9343099374473</c:v>
                </c:pt>
                <c:pt idx="472">
                  <c:v>10442.972639098203</c:v>
                </c:pt>
                <c:pt idx="473">
                  <c:v>9740.8585125461104</c:v>
                </c:pt>
                <c:pt idx="474">
                  <c:v>13378.094342373983</c:v>
                </c:pt>
                <c:pt idx="475">
                  <c:v>13307.087273564721</c:v>
                </c:pt>
                <c:pt idx="476">
                  <c:v>9365.9769111482128</c:v>
                </c:pt>
                <c:pt idx="477">
                  <c:v>11104.413410899037</c:v>
                </c:pt>
                <c:pt idx="478">
                  <c:v>10091.743192486469</c:v>
                </c:pt>
                <c:pt idx="479">
                  <c:v>20290.092119594596</c:v>
                </c:pt>
                <c:pt idx="480">
                  <c:v>17749.513115144975</c:v>
                </c:pt>
                <c:pt idx="481">
                  <c:v>9976.4499903658671</c:v>
                </c:pt>
                <c:pt idx="482">
                  <c:v>10859.636229110054</c:v>
                </c:pt>
                <c:pt idx="483">
                  <c:v>10775.107753815155</c:v>
                </c:pt>
                <c:pt idx="484">
                  <c:v>11515.895939468492</c:v>
                </c:pt>
                <c:pt idx="485">
                  <c:v>12336.628346689693</c:v>
                </c:pt>
                <c:pt idx="486">
                  <c:v>7093.3995476362397</c:v>
                </c:pt>
                <c:pt idx="487">
                  <c:v>10439.989165799992</c:v>
                </c:pt>
                <c:pt idx="488">
                  <c:v>9230.5028268249152</c:v>
                </c:pt>
                <c:pt idx="489">
                  <c:v>12471.169038731688</c:v>
                </c:pt>
                <c:pt idx="490">
                  <c:v>16309.619350407285</c:v>
                </c:pt>
                <c:pt idx="491">
                  <c:v>6404.2455319094443</c:v>
                </c:pt>
                <c:pt idx="492">
                  <c:v>12440.274583336892</c:v>
                </c:pt>
                <c:pt idx="493">
                  <c:v>5942.4234315977246</c:v>
                </c:pt>
                <c:pt idx="494">
                  <c:v>7654.5506129379974</c:v>
                </c:pt>
                <c:pt idx="495">
                  <c:v>12476.868585040011</c:v>
                </c:pt>
                <c:pt idx="496">
                  <c:v>9173.1820089763751</c:v>
                </c:pt>
                <c:pt idx="497">
                  <c:v>10519.832023448787</c:v>
                </c:pt>
                <c:pt idx="498">
                  <c:v>10812.519413935946</c:v>
                </c:pt>
                <c:pt idx="499">
                  <c:v>9638.3882944764009</c:v>
                </c:pt>
                <c:pt idx="500">
                  <c:v>12148.051377881238</c:v>
                </c:pt>
                <c:pt idx="501">
                  <c:v>16274.785241242693</c:v>
                </c:pt>
                <c:pt idx="502">
                  <c:v>8647.2421075932798</c:v>
                </c:pt>
                <c:pt idx="503">
                  <c:v>15844.660015733074</c:v>
                </c:pt>
                <c:pt idx="504">
                  <c:v>10049.063108148322</c:v>
                </c:pt>
                <c:pt idx="505">
                  <c:v>11351.271198699349</c:v>
                </c:pt>
                <c:pt idx="506">
                  <c:v>17382.556868995242</c:v>
                </c:pt>
                <c:pt idx="507">
                  <c:v>11985.742558632945</c:v>
                </c:pt>
                <c:pt idx="508">
                  <c:v>8940.4728812788962</c:v>
                </c:pt>
                <c:pt idx="509">
                  <c:v>10857.526370027908</c:v>
                </c:pt>
                <c:pt idx="510">
                  <c:v>7588.5023600215827</c:v>
                </c:pt>
                <c:pt idx="511">
                  <c:v>9110.9915611501292</c:v>
                </c:pt>
                <c:pt idx="512">
                  <c:v>13419.072628281554</c:v>
                </c:pt>
                <c:pt idx="513">
                  <c:v>12247.607582205641</c:v>
                </c:pt>
                <c:pt idx="514">
                  <c:v>12697.662648132391</c:v>
                </c:pt>
                <c:pt idx="515">
                  <c:v>10283.76549392179</c:v>
                </c:pt>
                <c:pt idx="516">
                  <c:v>16830.463803815379</c:v>
                </c:pt>
                <c:pt idx="517">
                  <c:v>13418.842069340706</c:v>
                </c:pt>
                <c:pt idx="518">
                  <c:v>10643.393899547464</c:v>
                </c:pt>
                <c:pt idx="519">
                  <c:v>13268.272554698231</c:v>
                </c:pt>
                <c:pt idx="520">
                  <c:v>10954.331369278252</c:v>
                </c:pt>
                <c:pt idx="521">
                  <c:v>11225.912787520921</c:v>
                </c:pt>
                <c:pt idx="522">
                  <c:v>11419.322989525408</c:v>
                </c:pt>
                <c:pt idx="523">
                  <c:v>8215.7331519775889</c:v>
                </c:pt>
                <c:pt idx="524">
                  <c:v>10484.99823026704</c:v>
                </c:pt>
                <c:pt idx="525">
                  <c:v>8645.6606172630709</c:v>
                </c:pt>
                <c:pt idx="526">
                  <c:v>4735.4177415103968</c:v>
                </c:pt>
                <c:pt idx="527">
                  <c:v>15567.215185131061</c:v>
                </c:pt>
                <c:pt idx="528">
                  <c:v>6460.085444891336</c:v>
                </c:pt>
                <c:pt idx="529">
                  <c:v>15206.442855190448</c:v>
                </c:pt>
                <c:pt idx="530">
                  <c:v>14517.207187808634</c:v>
                </c:pt>
                <c:pt idx="531">
                  <c:v>8697.3197327381076</c:v>
                </c:pt>
                <c:pt idx="532">
                  <c:v>7443.6320263207999</c:v>
                </c:pt>
                <c:pt idx="533">
                  <c:v>8394.3711853512777</c:v>
                </c:pt>
                <c:pt idx="534">
                  <c:v>11486.903410905541</c:v>
                </c:pt>
                <c:pt idx="535">
                  <c:v>11012.232590785021</c:v>
                </c:pt>
                <c:pt idx="536">
                  <c:v>10200.150791330594</c:v>
                </c:pt>
                <c:pt idx="537">
                  <c:v>9116.3073838089313</c:v>
                </c:pt>
                <c:pt idx="538">
                  <c:v>6570.4653760586243</c:v>
                </c:pt>
                <c:pt idx="539">
                  <c:v>10662.803801135813</c:v>
                </c:pt>
                <c:pt idx="540">
                  <c:v>9777.6906501049525</c:v>
                </c:pt>
                <c:pt idx="541">
                  <c:v>8088.212815352048</c:v>
                </c:pt>
                <c:pt idx="542">
                  <c:v>9357.5860178178918</c:v>
                </c:pt>
                <c:pt idx="543">
                  <c:v>10202.626941369768</c:v>
                </c:pt>
                <c:pt idx="544">
                  <c:v>14065.79822185696</c:v>
                </c:pt>
                <c:pt idx="545">
                  <c:v>11625.103978228139</c:v>
                </c:pt>
                <c:pt idx="546">
                  <c:v>10148.272982824259</c:v>
                </c:pt>
                <c:pt idx="547">
                  <c:v>8669.8198617421403</c:v>
                </c:pt>
                <c:pt idx="548">
                  <c:v>12387.724473329199</c:v>
                </c:pt>
                <c:pt idx="549">
                  <c:v>10025.866652073204</c:v>
                </c:pt>
                <c:pt idx="550">
                  <c:v>11408.72819284648</c:v>
                </c:pt>
                <c:pt idx="551">
                  <c:v>8404.1855387143569</c:v>
                </c:pt>
                <c:pt idx="552">
                  <c:v>8826.3666205735481</c:v>
                </c:pt>
                <c:pt idx="553">
                  <c:v>12652.192592245574</c:v>
                </c:pt>
                <c:pt idx="554">
                  <c:v>14154.801828296146</c:v>
                </c:pt>
                <c:pt idx="555">
                  <c:v>11771.777404489978</c:v>
                </c:pt>
                <c:pt idx="556">
                  <c:v>15108.790913403629</c:v>
                </c:pt>
                <c:pt idx="557">
                  <c:v>10417.693189033416</c:v>
                </c:pt>
                <c:pt idx="558">
                  <c:v>12022.458087178862</c:v>
                </c:pt>
                <c:pt idx="559">
                  <c:v>11262.431124679313</c:v>
                </c:pt>
                <c:pt idx="560">
                  <c:v>13070.035588297462</c:v>
                </c:pt>
                <c:pt idx="561">
                  <c:v>9360.9491492911893</c:v>
                </c:pt>
                <c:pt idx="562">
                  <c:v>8661.8545798916039</c:v>
                </c:pt>
                <c:pt idx="563">
                  <c:v>11227.530645382332</c:v>
                </c:pt>
                <c:pt idx="564">
                  <c:v>18041.450499611579</c:v>
                </c:pt>
                <c:pt idx="565">
                  <c:v>8164.924128315859</c:v>
                </c:pt>
                <c:pt idx="566">
                  <c:v>12279.257899867998</c:v>
                </c:pt>
                <c:pt idx="567">
                  <c:v>12548.631423755269</c:v>
                </c:pt>
                <c:pt idx="568">
                  <c:v>13917.314585763277</c:v>
                </c:pt>
                <c:pt idx="569">
                  <c:v>15651.325830919513</c:v>
                </c:pt>
                <c:pt idx="570">
                  <c:v>10042.017273945821</c:v>
                </c:pt>
                <c:pt idx="571">
                  <c:v>8426.2093027469364</c:v>
                </c:pt>
                <c:pt idx="572">
                  <c:v>4496.362253178424</c:v>
                </c:pt>
                <c:pt idx="573">
                  <c:v>11366.673094245791</c:v>
                </c:pt>
                <c:pt idx="574">
                  <c:v>7160.3343492106778</c:v>
                </c:pt>
                <c:pt idx="575">
                  <c:v>12231.805709261422</c:v>
                </c:pt>
                <c:pt idx="576">
                  <c:v>13231.731821185553</c:v>
                </c:pt>
                <c:pt idx="577">
                  <c:v>10467.109829806999</c:v>
                </c:pt>
                <c:pt idx="578">
                  <c:v>8954.4694333630287</c:v>
                </c:pt>
                <c:pt idx="579">
                  <c:v>11617.438032538525</c:v>
                </c:pt>
                <c:pt idx="580">
                  <c:v>12709.275649332065</c:v>
                </c:pt>
                <c:pt idx="581">
                  <c:v>10859.295995851746</c:v>
                </c:pt>
                <c:pt idx="582">
                  <c:v>9496.9592110464037</c:v>
                </c:pt>
                <c:pt idx="583">
                  <c:v>14312.149958144306</c:v>
                </c:pt>
                <c:pt idx="584">
                  <c:v>11222.204112421567</c:v>
                </c:pt>
                <c:pt idx="585">
                  <c:v>12742.328599623705</c:v>
                </c:pt>
                <c:pt idx="586">
                  <c:v>9729.5732629942577</c:v>
                </c:pt>
                <c:pt idx="587">
                  <c:v>11847.437331798214</c:v>
                </c:pt>
                <c:pt idx="588">
                  <c:v>10947.822724946125</c:v>
                </c:pt>
                <c:pt idx="589">
                  <c:v>7466.5544717445882</c:v>
                </c:pt>
                <c:pt idx="590">
                  <c:v>18052.641006516966</c:v>
                </c:pt>
                <c:pt idx="591">
                  <c:v>14671.183870941379</c:v>
                </c:pt>
                <c:pt idx="592">
                  <c:v>10463.200416235764</c:v>
                </c:pt>
                <c:pt idx="593">
                  <c:v>10366.490741142316</c:v>
                </c:pt>
                <c:pt idx="594">
                  <c:v>15097.458732978204</c:v>
                </c:pt>
                <c:pt idx="595">
                  <c:v>9086.4561393101776</c:v>
                </c:pt>
                <c:pt idx="596">
                  <c:v>9792.1314001692554</c:v>
                </c:pt>
                <c:pt idx="597">
                  <c:v>10676.706900400057</c:v>
                </c:pt>
                <c:pt idx="598">
                  <c:v>8537.7127355384746</c:v>
                </c:pt>
                <c:pt idx="599">
                  <c:v>7272.5621860340962</c:v>
                </c:pt>
                <c:pt idx="600">
                  <c:v>15188.105244846898</c:v>
                </c:pt>
                <c:pt idx="601">
                  <c:v>7966.7657403198609</c:v>
                </c:pt>
                <c:pt idx="602">
                  <c:v>10748.162389894249</c:v>
                </c:pt>
                <c:pt idx="603">
                  <c:v>8727.2496834475824</c:v>
                </c:pt>
                <c:pt idx="604">
                  <c:v>14689.666618014859</c:v>
                </c:pt>
                <c:pt idx="605">
                  <c:v>10828.764817021369</c:v>
                </c:pt>
                <c:pt idx="606">
                  <c:v>14062.151508309877</c:v>
                </c:pt>
                <c:pt idx="607">
                  <c:v>5153.7676458730239</c:v>
                </c:pt>
                <c:pt idx="608">
                  <c:v>10239.305339824217</c:v>
                </c:pt>
                <c:pt idx="609">
                  <c:v>14885.94785940885</c:v>
                </c:pt>
                <c:pt idx="610">
                  <c:v>15164.667990011318</c:v>
                </c:pt>
                <c:pt idx="611">
                  <c:v>14246.986465020258</c:v>
                </c:pt>
                <c:pt idx="612">
                  <c:v>11245.034812357111</c:v>
                </c:pt>
                <c:pt idx="613">
                  <c:v>14398.271953256064</c:v>
                </c:pt>
                <c:pt idx="614">
                  <c:v>10318.853618959411</c:v>
                </c:pt>
                <c:pt idx="615">
                  <c:v>13042.914176787697</c:v>
                </c:pt>
                <c:pt idx="616">
                  <c:v>7929.7580755738254</c:v>
                </c:pt>
                <c:pt idx="617">
                  <c:v>9973.7362765095568</c:v>
                </c:pt>
                <c:pt idx="618">
                  <c:v>9043.1912959196143</c:v>
                </c:pt>
                <c:pt idx="619">
                  <c:v>12794.406521634806</c:v>
                </c:pt>
                <c:pt idx="620">
                  <c:v>9703.1407028478097</c:v>
                </c:pt>
                <c:pt idx="621">
                  <c:v>11508.971618621847</c:v>
                </c:pt>
                <c:pt idx="622">
                  <c:v>14184.813077775805</c:v>
                </c:pt>
                <c:pt idx="623">
                  <c:v>9494.4440532771223</c:v>
                </c:pt>
                <c:pt idx="624">
                  <c:v>6659.3084408891355</c:v>
                </c:pt>
                <c:pt idx="625">
                  <c:v>9007.6280961938919</c:v>
                </c:pt>
                <c:pt idx="626">
                  <c:v>11881.355994726797</c:v>
                </c:pt>
                <c:pt idx="627">
                  <c:v>7665.8366312483349</c:v>
                </c:pt>
                <c:pt idx="628">
                  <c:v>8471.0895904796798</c:v>
                </c:pt>
                <c:pt idx="629">
                  <c:v>11127.488823539386</c:v>
                </c:pt>
                <c:pt idx="630">
                  <c:v>8969.0478965884249</c:v>
                </c:pt>
                <c:pt idx="631">
                  <c:v>11286.448335161927</c:v>
                </c:pt>
                <c:pt idx="632">
                  <c:v>10571.258152981844</c:v>
                </c:pt>
                <c:pt idx="633">
                  <c:v>13922.759830170447</c:v>
                </c:pt>
                <c:pt idx="634">
                  <c:v>6512.3755714463823</c:v>
                </c:pt>
                <c:pt idx="635">
                  <c:v>11072.687821995223</c:v>
                </c:pt>
                <c:pt idx="636">
                  <c:v>9061.3354193968189</c:v>
                </c:pt>
                <c:pt idx="637">
                  <c:v>10842.839867631557</c:v>
                </c:pt>
                <c:pt idx="638">
                  <c:v>8474.4174485290732</c:v>
                </c:pt>
                <c:pt idx="639">
                  <c:v>5822.230295794785</c:v>
                </c:pt>
                <c:pt idx="640">
                  <c:v>12557.80917512534</c:v>
                </c:pt>
                <c:pt idx="641">
                  <c:v>13565.732808467541</c:v>
                </c:pt>
                <c:pt idx="642">
                  <c:v>13004.754089907583</c:v>
                </c:pt>
                <c:pt idx="643">
                  <c:v>6594.0753398275629</c:v>
                </c:pt>
                <c:pt idx="644">
                  <c:v>8654.619690512216</c:v>
                </c:pt>
                <c:pt idx="645">
                  <c:v>15084.291082942413</c:v>
                </c:pt>
                <c:pt idx="646">
                  <c:v>11272.790392025534</c:v>
                </c:pt>
                <c:pt idx="647">
                  <c:v>9577.794974165754</c:v>
                </c:pt>
                <c:pt idx="648">
                  <c:v>6319.1377137967047</c:v>
                </c:pt>
                <c:pt idx="649">
                  <c:v>8258.2204155907075</c:v>
                </c:pt>
                <c:pt idx="650">
                  <c:v>12173.618635041097</c:v>
                </c:pt>
                <c:pt idx="651">
                  <c:v>15758.069761259352</c:v>
                </c:pt>
                <c:pt idx="652">
                  <c:v>10405.533162574648</c:v>
                </c:pt>
                <c:pt idx="653">
                  <c:v>7786.8663012885609</c:v>
                </c:pt>
                <c:pt idx="654">
                  <c:v>10448.354178955291</c:v>
                </c:pt>
                <c:pt idx="655">
                  <c:v>6337.7423201613019</c:v>
                </c:pt>
                <c:pt idx="656">
                  <c:v>12298.687749082816</c:v>
                </c:pt>
                <c:pt idx="657">
                  <c:v>11243.019271635192</c:v>
                </c:pt>
                <c:pt idx="658">
                  <c:v>8254.2010900630648</c:v>
                </c:pt>
                <c:pt idx="659">
                  <c:v>9378.5455571118728</c:v>
                </c:pt>
                <c:pt idx="660">
                  <c:v>14560.990364944411</c:v>
                </c:pt>
                <c:pt idx="661">
                  <c:v>12309.793167568598</c:v>
                </c:pt>
                <c:pt idx="662">
                  <c:v>11028.975279991435</c:v>
                </c:pt>
                <c:pt idx="663">
                  <c:v>12119.639058066221</c:v>
                </c:pt>
                <c:pt idx="664">
                  <c:v>9050.3439796148905</c:v>
                </c:pt>
                <c:pt idx="665">
                  <c:v>6448.5221050289456</c:v>
                </c:pt>
                <c:pt idx="666">
                  <c:v>12273.979258525096</c:v>
                </c:pt>
                <c:pt idx="667">
                  <c:v>10764.692141853104</c:v>
                </c:pt>
                <c:pt idx="668">
                  <c:v>16622.573797714052</c:v>
                </c:pt>
                <c:pt idx="669">
                  <c:v>13364.0869470242</c:v>
                </c:pt>
                <c:pt idx="670">
                  <c:v>8198.302975345192</c:v>
                </c:pt>
                <c:pt idx="671">
                  <c:v>11988.09156951496</c:v>
                </c:pt>
                <c:pt idx="672">
                  <c:v>12177.882410436097</c:v>
                </c:pt>
                <c:pt idx="673">
                  <c:v>14124.050539198864</c:v>
                </c:pt>
                <c:pt idx="674">
                  <c:v>13394.787599260941</c:v>
                </c:pt>
                <c:pt idx="675">
                  <c:v>14317.139000384952</c:v>
                </c:pt>
                <c:pt idx="676">
                  <c:v>9756.9038035614376</c:v>
                </c:pt>
                <c:pt idx="677">
                  <c:v>8663.7125819919893</c:v>
                </c:pt>
                <c:pt idx="678">
                  <c:v>9010.8238468499712</c:v>
                </c:pt>
                <c:pt idx="679">
                  <c:v>11317.493904865796</c:v>
                </c:pt>
                <c:pt idx="680">
                  <c:v>11781.311193466739</c:v>
                </c:pt>
                <c:pt idx="681">
                  <c:v>9331.5786069882706</c:v>
                </c:pt>
                <c:pt idx="682">
                  <c:v>11489.805761010719</c:v>
                </c:pt>
                <c:pt idx="683">
                  <c:v>8272.6639517686799</c:v>
                </c:pt>
                <c:pt idx="684">
                  <c:v>11692.201693505545</c:v>
                </c:pt>
                <c:pt idx="685">
                  <c:v>9710.5286641312832</c:v>
                </c:pt>
                <c:pt idx="686">
                  <c:v>9557.505168286365</c:v>
                </c:pt>
                <c:pt idx="687">
                  <c:v>10808.672376503368</c:v>
                </c:pt>
                <c:pt idx="688">
                  <c:v>15945.169104985227</c:v>
                </c:pt>
                <c:pt idx="689">
                  <c:v>10370.65322493967</c:v>
                </c:pt>
                <c:pt idx="690">
                  <c:v>14450.427170858926</c:v>
                </c:pt>
                <c:pt idx="691">
                  <c:v>9752.1736894239111</c:v>
                </c:pt>
                <c:pt idx="692">
                  <c:v>5822.4788574124941</c:v>
                </c:pt>
                <c:pt idx="693">
                  <c:v>9878.2050542460092</c:v>
                </c:pt>
                <c:pt idx="694">
                  <c:v>14361.032093745169</c:v>
                </c:pt>
                <c:pt idx="695">
                  <c:v>23628.24791255749</c:v>
                </c:pt>
                <c:pt idx="696">
                  <c:v>11463.785972803478</c:v>
                </c:pt>
                <c:pt idx="697">
                  <c:v>10936.459035152757</c:v>
                </c:pt>
                <c:pt idx="698">
                  <c:v>11795.963201880539</c:v>
                </c:pt>
                <c:pt idx="699">
                  <c:v>17007.757367631883</c:v>
                </c:pt>
                <c:pt idx="700">
                  <c:v>11437.590803950505</c:v>
                </c:pt>
                <c:pt idx="701">
                  <c:v>13544.208511376479</c:v>
                </c:pt>
                <c:pt idx="702">
                  <c:v>13962.108372772986</c:v>
                </c:pt>
                <c:pt idx="703">
                  <c:v>11064.87071741191</c:v>
                </c:pt>
                <c:pt idx="704">
                  <c:v>9534.603852219132</c:v>
                </c:pt>
                <c:pt idx="705">
                  <c:v>9566.2013908052122</c:v>
                </c:pt>
                <c:pt idx="706">
                  <c:v>9900.2472324239316</c:v>
                </c:pt>
                <c:pt idx="707">
                  <c:v>12764.575293033284</c:v>
                </c:pt>
                <c:pt idx="708">
                  <c:v>12241.629043253832</c:v>
                </c:pt>
                <c:pt idx="709">
                  <c:v>12178.460312074489</c:v>
                </c:pt>
                <c:pt idx="710">
                  <c:v>16361.441027320965</c:v>
                </c:pt>
                <c:pt idx="711">
                  <c:v>9876.0425090858171</c:v>
                </c:pt>
                <c:pt idx="712">
                  <c:v>16176.543168526043</c:v>
                </c:pt>
                <c:pt idx="713">
                  <c:v>9142.8113241150695</c:v>
                </c:pt>
                <c:pt idx="714">
                  <c:v>8297.3150473272108</c:v>
                </c:pt>
                <c:pt idx="715">
                  <c:v>9054.7157416115606</c:v>
                </c:pt>
                <c:pt idx="716">
                  <c:v>8877.4722600226105</c:v>
                </c:pt>
                <c:pt idx="717">
                  <c:v>11126.707863155389</c:v>
                </c:pt>
                <c:pt idx="718">
                  <c:v>8571.4819862406148</c:v>
                </c:pt>
                <c:pt idx="719">
                  <c:v>9476.8944695435875</c:v>
                </c:pt>
                <c:pt idx="720">
                  <c:v>7781.6697324141605</c:v>
                </c:pt>
                <c:pt idx="721">
                  <c:v>9284.2985512144533</c:v>
                </c:pt>
                <c:pt idx="722">
                  <c:v>8479.6491920770713</c:v>
                </c:pt>
                <c:pt idx="723">
                  <c:v>9611.8209416191203</c:v>
                </c:pt>
                <c:pt idx="724">
                  <c:v>16411.19462303097</c:v>
                </c:pt>
                <c:pt idx="725">
                  <c:v>6500.9916977402663</c:v>
                </c:pt>
                <c:pt idx="726">
                  <c:v>7393.8897265566684</c:v>
                </c:pt>
                <c:pt idx="727">
                  <c:v>10555.611927475837</c:v>
                </c:pt>
                <c:pt idx="728">
                  <c:v>10613.329563555002</c:v>
                </c:pt>
                <c:pt idx="729">
                  <c:v>8801.8506049546068</c:v>
                </c:pt>
                <c:pt idx="730">
                  <c:v>13841.775649064861</c:v>
                </c:pt>
                <c:pt idx="731">
                  <c:v>10156.832216992325</c:v>
                </c:pt>
                <c:pt idx="732">
                  <c:v>11917.151386582702</c:v>
                </c:pt>
                <c:pt idx="733">
                  <c:v>11981.550123087683</c:v>
                </c:pt>
                <c:pt idx="734">
                  <c:v>4202.0545868804747</c:v>
                </c:pt>
                <c:pt idx="735">
                  <c:v>8046.6932301973848</c:v>
                </c:pt>
                <c:pt idx="736">
                  <c:v>10297.152740556336</c:v>
                </c:pt>
                <c:pt idx="737">
                  <c:v>7260.5673814669844</c:v>
                </c:pt>
                <c:pt idx="738">
                  <c:v>9341.2416160406938</c:v>
                </c:pt>
                <c:pt idx="739">
                  <c:v>11864.467198568764</c:v>
                </c:pt>
                <c:pt idx="740">
                  <c:v>14715.496096786841</c:v>
                </c:pt>
                <c:pt idx="741">
                  <c:v>10004.04390510659</c:v>
                </c:pt>
                <c:pt idx="742">
                  <c:v>7405.6071968809811</c:v>
                </c:pt>
                <c:pt idx="743">
                  <c:v>11621.319370567484</c:v>
                </c:pt>
                <c:pt idx="744">
                  <c:v>10670.007176483805</c:v>
                </c:pt>
                <c:pt idx="745">
                  <c:v>7858.1509481029352</c:v>
                </c:pt>
                <c:pt idx="746">
                  <c:v>18018.081149065423</c:v>
                </c:pt>
                <c:pt idx="747">
                  <c:v>11649.934764957237</c:v>
                </c:pt>
                <c:pt idx="748">
                  <c:v>17081.33768146389</c:v>
                </c:pt>
                <c:pt idx="749">
                  <c:v>12139.033811272639</c:v>
                </c:pt>
                <c:pt idx="750">
                  <c:v>7689.7115046809431</c:v>
                </c:pt>
                <c:pt idx="751">
                  <c:v>13884.820481076737</c:v>
                </c:pt>
                <c:pt idx="752">
                  <c:v>9901.1830415960812</c:v>
                </c:pt>
                <c:pt idx="753">
                  <c:v>15249.930406204619</c:v>
                </c:pt>
                <c:pt idx="754">
                  <c:v>10013.870558779789</c:v>
                </c:pt>
                <c:pt idx="755">
                  <c:v>8892.7179034218516</c:v>
                </c:pt>
                <c:pt idx="756">
                  <c:v>12525.184930594191</c:v>
                </c:pt>
                <c:pt idx="757">
                  <c:v>14519.184193911886</c:v>
                </c:pt>
                <c:pt idx="758">
                  <c:v>17903.089238353008</c:v>
                </c:pt>
                <c:pt idx="759">
                  <c:v>8861.5856379051838</c:v>
                </c:pt>
                <c:pt idx="760">
                  <c:v>12256.231868294113</c:v>
                </c:pt>
                <c:pt idx="761">
                  <c:v>12210.225595930171</c:v>
                </c:pt>
                <c:pt idx="762">
                  <c:v>10218.960270870271</c:v>
                </c:pt>
                <c:pt idx="763">
                  <c:v>10353.997830574206</c:v>
                </c:pt>
                <c:pt idx="764">
                  <c:v>9737.7240945377471</c:v>
                </c:pt>
                <c:pt idx="765">
                  <c:v>22893.015854209538</c:v>
                </c:pt>
                <c:pt idx="766">
                  <c:v>12370.358796368972</c:v>
                </c:pt>
                <c:pt idx="767">
                  <c:v>4824.0104317188816</c:v>
                </c:pt>
                <c:pt idx="768">
                  <c:v>7345.4662549891618</c:v>
                </c:pt>
                <c:pt idx="769">
                  <c:v>12639.293767215795</c:v>
                </c:pt>
                <c:pt idx="770">
                  <c:v>11376.991096972664</c:v>
                </c:pt>
                <c:pt idx="771">
                  <c:v>6545.3386585029784</c:v>
                </c:pt>
                <c:pt idx="772">
                  <c:v>4007.1765425040376</c:v>
                </c:pt>
                <c:pt idx="773">
                  <c:v>9483.0638050383241</c:v>
                </c:pt>
                <c:pt idx="774">
                  <c:v>11773.732121457011</c:v>
                </c:pt>
                <c:pt idx="775">
                  <c:v>13007.627132104179</c:v>
                </c:pt>
                <c:pt idx="776">
                  <c:v>16569.7740713331</c:v>
                </c:pt>
                <c:pt idx="777">
                  <c:v>17155.421798597956</c:v>
                </c:pt>
                <c:pt idx="778">
                  <c:v>14795.67526066595</c:v>
                </c:pt>
                <c:pt idx="779">
                  <c:v>18732.693777722419</c:v>
                </c:pt>
                <c:pt idx="780">
                  <c:v>12394.560332006928</c:v>
                </c:pt>
                <c:pt idx="781">
                  <c:v>13593.782910790362</c:v>
                </c:pt>
                <c:pt idx="782">
                  <c:v>8978.8623402795565</c:v>
                </c:pt>
                <c:pt idx="783">
                  <c:v>8907.0505864191982</c:v>
                </c:pt>
                <c:pt idx="784">
                  <c:v>12426.216429191145</c:v>
                </c:pt>
                <c:pt idx="785">
                  <c:v>17228.273898837258</c:v>
                </c:pt>
                <c:pt idx="786">
                  <c:v>9510.5947755934649</c:v>
                </c:pt>
                <c:pt idx="787">
                  <c:v>7337.1980187327044</c:v>
                </c:pt>
                <c:pt idx="788">
                  <c:v>6972.3515622860032</c:v>
                </c:pt>
                <c:pt idx="789">
                  <c:v>11101.837765838203</c:v>
                </c:pt>
                <c:pt idx="790">
                  <c:v>7496.6029418838989</c:v>
                </c:pt>
                <c:pt idx="791">
                  <c:v>10877.139136326979</c:v>
                </c:pt>
                <c:pt idx="792">
                  <c:v>7280.6698105902997</c:v>
                </c:pt>
                <c:pt idx="793">
                  <c:v>11711.235564203378</c:v>
                </c:pt>
                <c:pt idx="794">
                  <c:v>12253.619155275101</c:v>
                </c:pt>
                <c:pt idx="795">
                  <c:v>9348.2512350513043</c:v>
                </c:pt>
                <c:pt idx="796">
                  <c:v>11166.327041398687</c:v>
                </c:pt>
                <c:pt idx="797">
                  <c:v>8350.6132178059452</c:v>
                </c:pt>
                <c:pt idx="798">
                  <c:v>8520.9044141440645</c:v>
                </c:pt>
                <c:pt idx="799">
                  <c:v>9327.7256863573166</c:v>
                </c:pt>
                <c:pt idx="800">
                  <c:v>11796.178052670983</c:v>
                </c:pt>
                <c:pt idx="801">
                  <c:v>11479.603538284691</c:v>
                </c:pt>
                <c:pt idx="802">
                  <c:v>12819.020678402012</c:v>
                </c:pt>
                <c:pt idx="803">
                  <c:v>8763.5945305049518</c:v>
                </c:pt>
                <c:pt idx="804">
                  <c:v>8093.2237954284028</c:v>
                </c:pt>
                <c:pt idx="805">
                  <c:v>10674.192990224608</c:v>
                </c:pt>
                <c:pt idx="806">
                  <c:v>13928.551885443427</c:v>
                </c:pt>
                <c:pt idx="807">
                  <c:v>9722.0018035925204</c:v>
                </c:pt>
                <c:pt idx="808">
                  <c:v>12005.335392838986</c:v>
                </c:pt>
                <c:pt idx="809">
                  <c:v>10069.569706254666</c:v>
                </c:pt>
                <c:pt idx="810">
                  <c:v>17272.543237760347</c:v>
                </c:pt>
                <c:pt idx="811">
                  <c:v>10245.961288961007</c:v>
                </c:pt>
                <c:pt idx="812">
                  <c:v>12699.65448288295</c:v>
                </c:pt>
                <c:pt idx="813">
                  <c:v>13205.734748083603</c:v>
                </c:pt>
                <c:pt idx="814">
                  <c:v>9588.7285751063901</c:v>
                </c:pt>
                <c:pt idx="815">
                  <c:v>20441.604364418759</c:v>
                </c:pt>
                <c:pt idx="816">
                  <c:v>10544.846908257377</c:v>
                </c:pt>
                <c:pt idx="817">
                  <c:v>14926.438848585851</c:v>
                </c:pt>
                <c:pt idx="818">
                  <c:v>10783.050437285408</c:v>
                </c:pt>
                <c:pt idx="819">
                  <c:v>10644.486456066052</c:v>
                </c:pt>
                <c:pt idx="820">
                  <c:v>9014.0369540035517</c:v>
                </c:pt>
                <c:pt idx="821">
                  <c:v>12302.207124642176</c:v>
                </c:pt>
                <c:pt idx="822">
                  <c:v>9271.1419674172739</c:v>
                </c:pt>
                <c:pt idx="823">
                  <c:v>8186.1773646736074</c:v>
                </c:pt>
                <c:pt idx="824">
                  <c:v>11312.977763632587</c:v>
                </c:pt>
                <c:pt idx="825">
                  <c:v>10008.201450790568</c:v>
                </c:pt>
                <c:pt idx="826">
                  <c:v>9204.7410427285067</c:v>
                </c:pt>
                <c:pt idx="827">
                  <c:v>5892.3828400925177</c:v>
                </c:pt>
                <c:pt idx="828">
                  <c:v>13873.800208545312</c:v>
                </c:pt>
                <c:pt idx="829">
                  <c:v>11911.057833330995</c:v>
                </c:pt>
                <c:pt idx="830">
                  <c:v>15223.898774619896</c:v>
                </c:pt>
                <c:pt idx="831">
                  <c:v>9419.6867842535139</c:v>
                </c:pt>
                <c:pt idx="832">
                  <c:v>12150.252337570382</c:v>
                </c:pt>
                <c:pt idx="833">
                  <c:v>10877.652111261072</c:v>
                </c:pt>
                <c:pt idx="834">
                  <c:v>12011.651077941031</c:v>
                </c:pt>
                <c:pt idx="835">
                  <c:v>14192.376892051696</c:v>
                </c:pt>
                <c:pt idx="836">
                  <c:v>5688.9857816960048</c:v>
                </c:pt>
                <c:pt idx="837">
                  <c:v>9981.6297273627897</c:v>
                </c:pt>
                <c:pt idx="838">
                  <c:v>8542.6816231336998</c:v>
                </c:pt>
                <c:pt idx="839">
                  <c:v>9005.8970050461139</c:v>
                </c:pt>
                <c:pt idx="840">
                  <c:v>10388.295832805627</c:v>
                </c:pt>
                <c:pt idx="841">
                  <c:v>15947.902652410838</c:v>
                </c:pt>
                <c:pt idx="842">
                  <c:v>15371.129894320607</c:v>
                </c:pt>
                <c:pt idx="843">
                  <c:v>9496.9326735842969</c:v>
                </c:pt>
                <c:pt idx="844">
                  <c:v>15886.289153717324</c:v>
                </c:pt>
                <c:pt idx="845">
                  <c:v>10973.941478171468</c:v>
                </c:pt>
                <c:pt idx="846">
                  <c:v>15060.845168921085</c:v>
                </c:pt>
                <c:pt idx="847">
                  <c:v>11826.160998634874</c:v>
                </c:pt>
                <c:pt idx="848">
                  <c:v>14510.780119491292</c:v>
                </c:pt>
                <c:pt idx="849">
                  <c:v>7156.1115163071681</c:v>
                </c:pt>
                <c:pt idx="850">
                  <c:v>12874.692061319309</c:v>
                </c:pt>
                <c:pt idx="851">
                  <c:v>17513.295591327107</c:v>
                </c:pt>
                <c:pt idx="852">
                  <c:v>13982.486718986473</c:v>
                </c:pt>
                <c:pt idx="853">
                  <c:v>15812.406384887827</c:v>
                </c:pt>
                <c:pt idx="854">
                  <c:v>9079.4863162936563</c:v>
                </c:pt>
                <c:pt idx="855">
                  <c:v>13119.471209420304</c:v>
                </c:pt>
                <c:pt idx="856">
                  <c:v>9481.1788821175232</c:v>
                </c:pt>
                <c:pt idx="857">
                  <c:v>9292.9721284367752</c:v>
                </c:pt>
                <c:pt idx="858">
                  <c:v>11890.751722553845</c:v>
                </c:pt>
                <c:pt idx="859">
                  <c:v>10977.549884308981</c:v>
                </c:pt>
                <c:pt idx="860">
                  <c:v>12442.889331509927</c:v>
                </c:pt>
                <c:pt idx="861">
                  <c:v>14020.019372452491</c:v>
                </c:pt>
                <c:pt idx="862">
                  <c:v>9649.7652578292218</c:v>
                </c:pt>
                <c:pt idx="863">
                  <c:v>14719.617190484241</c:v>
                </c:pt>
                <c:pt idx="864">
                  <c:v>7896.8472922001856</c:v>
                </c:pt>
                <c:pt idx="865">
                  <c:v>15191.778751564641</c:v>
                </c:pt>
                <c:pt idx="866">
                  <c:v>9172.3017897657883</c:v>
                </c:pt>
                <c:pt idx="867">
                  <c:v>11572.109707209709</c:v>
                </c:pt>
                <c:pt idx="868">
                  <c:v>10694.033739202734</c:v>
                </c:pt>
                <c:pt idx="869">
                  <c:v>13890.030946933181</c:v>
                </c:pt>
                <c:pt idx="870">
                  <c:v>7855.1778792074529</c:v>
                </c:pt>
                <c:pt idx="871">
                  <c:v>12290.170193529466</c:v>
                </c:pt>
                <c:pt idx="872">
                  <c:v>10427.392836901652</c:v>
                </c:pt>
                <c:pt idx="873">
                  <c:v>7538.280917279244</c:v>
                </c:pt>
                <c:pt idx="874">
                  <c:v>9490.7434384112312</c:v>
                </c:pt>
                <c:pt idx="875">
                  <c:v>10448.236225267023</c:v>
                </c:pt>
                <c:pt idx="876">
                  <c:v>16647.402351145156</c:v>
                </c:pt>
                <c:pt idx="877">
                  <c:v>13623.417549583697</c:v>
                </c:pt>
                <c:pt idx="878">
                  <c:v>13903.518579918369</c:v>
                </c:pt>
                <c:pt idx="879">
                  <c:v>12378.058367646381</c:v>
                </c:pt>
                <c:pt idx="880">
                  <c:v>14403.954986528561</c:v>
                </c:pt>
                <c:pt idx="881">
                  <c:v>12459.505705104442</c:v>
                </c:pt>
                <c:pt idx="882">
                  <c:v>6613.980327829735</c:v>
                </c:pt>
                <c:pt idx="883">
                  <c:v>12804.56026197368</c:v>
                </c:pt>
                <c:pt idx="884">
                  <c:v>17378.219962854746</c:v>
                </c:pt>
                <c:pt idx="885">
                  <c:v>9578.3486785140431</c:v>
                </c:pt>
                <c:pt idx="886">
                  <c:v>15593.204577606182</c:v>
                </c:pt>
                <c:pt idx="887">
                  <c:v>7660.2039874817601</c:v>
                </c:pt>
                <c:pt idx="888">
                  <c:v>9100.7041047107668</c:v>
                </c:pt>
                <c:pt idx="889">
                  <c:v>7987.20490264211</c:v>
                </c:pt>
                <c:pt idx="890">
                  <c:v>7893.8232559464013</c:v>
                </c:pt>
                <c:pt idx="891">
                  <c:v>24829.591471391679</c:v>
                </c:pt>
                <c:pt idx="892">
                  <c:v>13291.445365143943</c:v>
                </c:pt>
                <c:pt idx="893">
                  <c:v>9212.5111714197028</c:v>
                </c:pt>
                <c:pt idx="894">
                  <c:v>10374.35329074917</c:v>
                </c:pt>
                <c:pt idx="895">
                  <c:v>11532.205642890112</c:v>
                </c:pt>
                <c:pt idx="896">
                  <c:v>12094.608274523196</c:v>
                </c:pt>
                <c:pt idx="897">
                  <c:v>14700.40758492412</c:v>
                </c:pt>
                <c:pt idx="898">
                  <c:v>13082.986627249176</c:v>
                </c:pt>
                <c:pt idx="899">
                  <c:v>8289.3636149237991</c:v>
                </c:pt>
                <c:pt idx="900">
                  <c:v>15724.966304672398</c:v>
                </c:pt>
                <c:pt idx="901">
                  <c:v>8776.5513648083088</c:v>
                </c:pt>
                <c:pt idx="902">
                  <c:v>8665.1870328141522</c:v>
                </c:pt>
                <c:pt idx="903">
                  <c:v>9260.2666848580393</c:v>
                </c:pt>
                <c:pt idx="904">
                  <c:v>12220.685284958172</c:v>
                </c:pt>
                <c:pt idx="905">
                  <c:v>12025.842741964729</c:v>
                </c:pt>
                <c:pt idx="906">
                  <c:v>10203.774733983784</c:v>
                </c:pt>
                <c:pt idx="907">
                  <c:v>11376.502428054388</c:v>
                </c:pt>
                <c:pt idx="908">
                  <c:v>12381.975078161329</c:v>
                </c:pt>
                <c:pt idx="909">
                  <c:v>14015.518062304202</c:v>
                </c:pt>
                <c:pt idx="910">
                  <c:v>14062.150705719594</c:v>
                </c:pt>
                <c:pt idx="911">
                  <c:v>8954.6580241202919</c:v>
                </c:pt>
                <c:pt idx="912">
                  <c:v>17038.002189596868</c:v>
                </c:pt>
                <c:pt idx="913">
                  <c:v>12039.275133593905</c:v>
                </c:pt>
                <c:pt idx="914">
                  <c:v>12122.263644615527</c:v>
                </c:pt>
                <c:pt idx="915">
                  <c:v>11893.320116674995</c:v>
                </c:pt>
                <c:pt idx="916">
                  <c:v>9008.2364409740967</c:v>
                </c:pt>
                <c:pt idx="917">
                  <c:v>7146.6609593740468</c:v>
                </c:pt>
                <c:pt idx="918">
                  <c:v>9612.3941460117185</c:v>
                </c:pt>
                <c:pt idx="919">
                  <c:v>12314.519393161832</c:v>
                </c:pt>
                <c:pt idx="920">
                  <c:v>10640.211060843692</c:v>
                </c:pt>
                <c:pt idx="921">
                  <c:v>13459.98757136188</c:v>
                </c:pt>
                <c:pt idx="922">
                  <c:v>11665.515578037663</c:v>
                </c:pt>
                <c:pt idx="923">
                  <c:v>4821.0553085820302</c:v>
                </c:pt>
                <c:pt idx="924">
                  <c:v>12406.031954472846</c:v>
                </c:pt>
                <c:pt idx="925">
                  <c:v>13069.358597406906</c:v>
                </c:pt>
                <c:pt idx="926">
                  <c:v>11324.367056352425</c:v>
                </c:pt>
                <c:pt idx="927">
                  <c:v>4661.2341135573497</c:v>
                </c:pt>
                <c:pt idx="928">
                  <c:v>16637.362214860739</c:v>
                </c:pt>
                <c:pt idx="929">
                  <c:v>11138.753243938363</c:v>
                </c:pt>
                <c:pt idx="930">
                  <c:v>10475.465753799173</c:v>
                </c:pt>
                <c:pt idx="931">
                  <c:v>10054.664147392315</c:v>
                </c:pt>
                <c:pt idx="932">
                  <c:v>15670.717122826354</c:v>
                </c:pt>
                <c:pt idx="933">
                  <c:v>8798.8876975192725</c:v>
                </c:pt>
                <c:pt idx="934">
                  <c:v>15018.866611922804</c:v>
                </c:pt>
                <c:pt idx="935">
                  <c:v>10898.925981385086</c:v>
                </c:pt>
                <c:pt idx="936">
                  <c:v>11303.446976478186</c:v>
                </c:pt>
                <c:pt idx="937">
                  <c:v>9177.7414289410299</c:v>
                </c:pt>
                <c:pt idx="938">
                  <c:v>3297.5395902717482</c:v>
                </c:pt>
                <c:pt idx="939">
                  <c:v>9006.522373850743</c:v>
                </c:pt>
                <c:pt idx="940">
                  <c:v>7941.3311216343409</c:v>
                </c:pt>
                <c:pt idx="941">
                  <c:v>10833.393792501927</c:v>
                </c:pt>
                <c:pt idx="942">
                  <c:v>14351.062439996607</c:v>
                </c:pt>
                <c:pt idx="943">
                  <c:v>13915.736474170135</c:v>
                </c:pt>
                <c:pt idx="944">
                  <c:v>8708.6117434137486</c:v>
                </c:pt>
                <c:pt idx="945">
                  <c:v>12095.694264789709</c:v>
                </c:pt>
                <c:pt idx="946">
                  <c:v>7209.9379073026612</c:v>
                </c:pt>
                <c:pt idx="947">
                  <c:v>14427.619264365891</c:v>
                </c:pt>
                <c:pt idx="948">
                  <c:v>12450.373366180025</c:v>
                </c:pt>
                <c:pt idx="949">
                  <c:v>11466.533010027089</c:v>
                </c:pt>
                <c:pt idx="950">
                  <c:v>11232.440005910788</c:v>
                </c:pt>
                <c:pt idx="951">
                  <c:v>11340.01991674328</c:v>
                </c:pt>
                <c:pt idx="952">
                  <c:v>10316.374084405761</c:v>
                </c:pt>
                <c:pt idx="953">
                  <c:v>11658.292894443386</c:v>
                </c:pt>
                <c:pt idx="954">
                  <c:v>7488.9128446890154</c:v>
                </c:pt>
                <c:pt idx="955">
                  <c:v>7726.2963971463323</c:v>
                </c:pt>
                <c:pt idx="956">
                  <c:v>13820.120879728591</c:v>
                </c:pt>
                <c:pt idx="957">
                  <c:v>4240.9487756353756</c:v>
                </c:pt>
                <c:pt idx="958">
                  <c:v>16920.303107409625</c:v>
                </c:pt>
                <c:pt idx="959">
                  <c:v>10201.541302382293</c:v>
                </c:pt>
                <c:pt idx="960">
                  <c:v>14192.354294929908</c:v>
                </c:pt>
                <c:pt idx="961">
                  <c:v>12258.117228675172</c:v>
                </c:pt>
                <c:pt idx="962">
                  <c:v>11410.216474103621</c:v>
                </c:pt>
                <c:pt idx="963">
                  <c:v>13611.307138982569</c:v>
                </c:pt>
                <c:pt idx="964">
                  <c:v>8242.1816562792483</c:v>
                </c:pt>
                <c:pt idx="965">
                  <c:v>9057.9539743218593</c:v>
                </c:pt>
                <c:pt idx="966">
                  <c:v>8189.307499083543</c:v>
                </c:pt>
                <c:pt idx="967">
                  <c:v>9633.0557855235566</c:v>
                </c:pt>
                <c:pt idx="968">
                  <c:v>13968.531075794162</c:v>
                </c:pt>
                <c:pt idx="969">
                  <c:v>8977.5398362835804</c:v>
                </c:pt>
                <c:pt idx="970">
                  <c:v>9030.4706873873129</c:v>
                </c:pt>
                <c:pt idx="971">
                  <c:v>19133.954599357538</c:v>
                </c:pt>
                <c:pt idx="972">
                  <c:v>10665.893549378541</c:v>
                </c:pt>
                <c:pt idx="973">
                  <c:v>10519.958163465046</c:v>
                </c:pt>
                <c:pt idx="974">
                  <c:v>13527.226107172062</c:v>
                </c:pt>
                <c:pt idx="975">
                  <c:v>13972.153896991871</c:v>
                </c:pt>
                <c:pt idx="976">
                  <c:v>9030.1946270621556</c:v>
                </c:pt>
                <c:pt idx="977">
                  <c:v>8601.1786140083423</c:v>
                </c:pt>
                <c:pt idx="978">
                  <c:v>9276.5504043049477</c:v>
                </c:pt>
                <c:pt idx="979">
                  <c:v>10495.635952588274</c:v>
                </c:pt>
                <c:pt idx="980">
                  <c:v>10123.280043410234</c:v>
                </c:pt>
                <c:pt idx="981">
                  <c:v>12589.638825643966</c:v>
                </c:pt>
                <c:pt idx="982">
                  <c:v>14804.509875287746</c:v>
                </c:pt>
                <c:pt idx="983">
                  <c:v>11531.443714108193</c:v>
                </c:pt>
                <c:pt idx="984">
                  <c:v>6732.7675824351372</c:v>
                </c:pt>
                <c:pt idx="985">
                  <c:v>8551.9207524673911</c:v>
                </c:pt>
                <c:pt idx="986">
                  <c:v>9022.9447006864248</c:v>
                </c:pt>
                <c:pt idx="987">
                  <c:v>13006.912461724856</c:v>
                </c:pt>
                <c:pt idx="988">
                  <c:v>13384.328626524744</c:v>
                </c:pt>
                <c:pt idx="989">
                  <c:v>9637.1699130547277</c:v>
                </c:pt>
                <c:pt idx="990">
                  <c:v>9544.6314300905578</c:v>
                </c:pt>
                <c:pt idx="991">
                  <c:v>7327.3227925143165</c:v>
                </c:pt>
                <c:pt idx="992">
                  <c:v>16091.203191134882</c:v>
                </c:pt>
                <c:pt idx="993">
                  <c:v>14565.109984865585</c:v>
                </c:pt>
                <c:pt idx="994">
                  <c:v>8566.9283203385094</c:v>
                </c:pt>
                <c:pt idx="995">
                  <c:v>12319.609120769039</c:v>
                </c:pt>
                <c:pt idx="996">
                  <c:v>9825.7202348264309</c:v>
                </c:pt>
                <c:pt idx="997">
                  <c:v>13788.510694594339</c:v>
                </c:pt>
                <c:pt idx="998">
                  <c:v>14339.751698585094</c:v>
                </c:pt>
                <c:pt idx="999">
                  <c:v>11184.165819860129</c:v>
                </c:pt>
                <c:pt idx="1000">
                  <c:v>11908.88204489658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B8-458B-9BDB-EF87F2BAF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730527"/>
        <c:axId val="2131714303"/>
      </c:scatterChart>
      <c:valAx>
        <c:axId val="21317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31714303"/>
        <c:crosses val="autoZero"/>
        <c:crossBetween val="midCat"/>
      </c:valAx>
      <c:valAx>
        <c:axId val="2131714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317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Parameter!$H$1128</c:f>
              <c:strCache>
                <c:ptCount val="1"/>
                <c:pt idx="0">
                  <c:v>cam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Parameter!$G$1129:$G$1229</c:f>
              <c:numCache>
                <c:formatCode>General</c:formatCode>
                <c:ptCount val="101"/>
                <c:pt idx="0">
                  <c:v>0</c:v>
                </c:pt>
                <c:pt idx="1">
                  <c:v>600</c:v>
                </c:pt>
                <c:pt idx="2">
                  <c:v>1200</c:v>
                </c:pt>
                <c:pt idx="3">
                  <c:v>1800</c:v>
                </c:pt>
                <c:pt idx="4">
                  <c:v>2400</c:v>
                </c:pt>
                <c:pt idx="5">
                  <c:v>3000</c:v>
                </c:pt>
                <c:pt idx="6">
                  <c:v>3600</c:v>
                </c:pt>
                <c:pt idx="7">
                  <c:v>4200</c:v>
                </c:pt>
                <c:pt idx="8">
                  <c:v>4800</c:v>
                </c:pt>
                <c:pt idx="9">
                  <c:v>5400</c:v>
                </c:pt>
                <c:pt idx="10">
                  <c:v>6000</c:v>
                </c:pt>
                <c:pt idx="11">
                  <c:v>6600</c:v>
                </c:pt>
                <c:pt idx="12">
                  <c:v>7200</c:v>
                </c:pt>
                <c:pt idx="13">
                  <c:v>7800</c:v>
                </c:pt>
                <c:pt idx="14">
                  <c:v>8400</c:v>
                </c:pt>
                <c:pt idx="15">
                  <c:v>9000</c:v>
                </c:pt>
                <c:pt idx="16">
                  <c:v>9600</c:v>
                </c:pt>
                <c:pt idx="17">
                  <c:v>10200</c:v>
                </c:pt>
                <c:pt idx="18">
                  <c:v>10800</c:v>
                </c:pt>
                <c:pt idx="19">
                  <c:v>11400</c:v>
                </c:pt>
                <c:pt idx="20">
                  <c:v>12000</c:v>
                </c:pt>
                <c:pt idx="21">
                  <c:v>12600</c:v>
                </c:pt>
                <c:pt idx="22">
                  <c:v>13200</c:v>
                </c:pt>
                <c:pt idx="23">
                  <c:v>13800</c:v>
                </c:pt>
                <c:pt idx="24">
                  <c:v>14400</c:v>
                </c:pt>
                <c:pt idx="25">
                  <c:v>15000</c:v>
                </c:pt>
                <c:pt idx="26">
                  <c:v>15600</c:v>
                </c:pt>
                <c:pt idx="27">
                  <c:v>16200</c:v>
                </c:pt>
                <c:pt idx="28">
                  <c:v>16800</c:v>
                </c:pt>
                <c:pt idx="29">
                  <c:v>17400</c:v>
                </c:pt>
                <c:pt idx="30">
                  <c:v>18000</c:v>
                </c:pt>
                <c:pt idx="31">
                  <c:v>18600</c:v>
                </c:pt>
                <c:pt idx="32">
                  <c:v>19200</c:v>
                </c:pt>
                <c:pt idx="33">
                  <c:v>19800</c:v>
                </c:pt>
                <c:pt idx="34">
                  <c:v>20400</c:v>
                </c:pt>
                <c:pt idx="35">
                  <c:v>21000</c:v>
                </c:pt>
                <c:pt idx="36">
                  <c:v>21600</c:v>
                </c:pt>
                <c:pt idx="37">
                  <c:v>22200</c:v>
                </c:pt>
                <c:pt idx="38">
                  <c:v>22800</c:v>
                </c:pt>
                <c:pt idx="39">
                  <c:v>23400</c:v>
                </c:pt>
                <c:pt idx="40">
                  <c:v>24000</c:v>
                </c:pt>
                <c:pt idx="41">
                  <c:v>24600</c:v>
                </c:pt>
                <c:pt idx="42">
                  <c:v>25200</c:v>
                </c:pt>
                <c:pt idx="43">
                  <c:v>25800</c:v>
                </c:pt>
                <c:pt idx="44">
                  <c:v>26400</c:v>
                </c:pt>
                <c:pt idx="45">
                  <c:v>27000</c:v>
                </c:pt>
                <c:pt idx="46">
                  <c:v>27600</c:v>
                </c:pt>
                <c:pt idx="47">
                  <c:v>28200</c:v>
                </c:pt>
                <c:pt idx="48">
                  <c:v>28800</c:v>
                </c:pt>
                <c:pt idx="49">
                  <c:v>29400</c:v>
                </c:pt>
                <c:pt idx="50">
                  <c:v>30000</c:v>
                </c:pt>
                <c:pt idx="51">
                  <c:v>30600</c:v>
                </c:pt>
                <c:pt idx="52">
                  <c:v>31200</c:v>
                </c:pt>
                <c:pt idx="53">
                  <c:v>31800</c:v>
                </c:pt>
                <c:pt idx="54">
                  <c:v>32400</c:v>
                </c:pt>
                <c:pt idx="55">
                  <c:v>33000</c:v>
                </c:pt>
                <c:pt idx="56">
                  <c:v>33600</c:v>
                </c:pt>
                <c:pt idx="57">
                  <c:v>34200</c:v>
                </c:pt>
                <c:pt idx="58">
                  <c:v>34800</c:v>
                </c:pt>
                <c:pt idx="59">
                  <c:v>35400</c:v>
                </c:pt>
                <c:pt idx="60">
                  <c:v>36000</c:v>
                </c:pt>
                <c:pt idx="61">
                  <c:v>36600</c:v>
                </c:pt>
                <c:pt idx="62">
                  <c:v>37200</c:v>
                </c:pt>
                <c:pt idx="63">
                  <c:v>37800</c:v>
                </c:pt>
                <c:pt idx="64">
                  <c:v>38400</c:v>
                </c:pt>
                <c:pt idx="65">
                  <c:v>39000</c:v>
                </c:pt>
                <c:pt idx="66">
                  <c:v>39600</c:v>
                </c:pt>
                <c:pt idx="67">
                  <c:v>40200</c:v>
                </c:pt>
                <c:pt idx="68">
                  <c:v>40800</c:v>
                </c:pt>
                <c:pt idx="69">
                  <c:v>41400</c:v>
                </c:pt>
                <c:pt idx="70">
                  <c:v>42000</c:v>
                </c:pt>
                <c:pt idx="71">
                  <c:v>42600</c:v>
                </c:pt>
                <c:pt idx="72">
                  <c:v>43200</c:v>
                </c:pt>
                <c:pt idx="73">
                  <c:v>43800</c:v>
                </c:pt>
                <c:pt idx="74">
                  <c:v>44400</c:v>
                </c:pt>
                <c:pt idx="75">
                  <c:v>45000</c:v>
                </c:pt>
                <c:pt idx="76">
                  <c:v>45600</c:v>
                </c:pt>
                <c:pt idx="77">
                  <c:v>46200</c:v>
                </c:pt>
                <c:pt idx="78">
                  <c:v>46800</c:v>
                </c:pt>
                <c:pt idx="79">
                  <c:v>47400</c:v>
                </c:pt>
                <c:pt idx="80">
                  <c:v>48000</c:v>
                </c:pt>
                <c:pt idx="81">
                  <c:v>48600</c:v>
                </c:pt>
                <c:pt idx="82">
                  <c:v>49200</c:v>
                </c:pt>
                <c:pt idx="83">
                  <c:v>49800</c:v>
                </c:pt>
                <c:pt idx="84">
                  <c:v>50400</c:v>
                </c:pt>
                <c:pt idx="85">
                  <c:v>51000</c:v>
                </c:pt>
                <c:pt idx="86">
                  <c:v>51600</c:v>
                </c:pt>
                <c:pt idx="87">
                  <c:v>52200</c:v>
                </c:pt>
                <c:pt idx="88">
                  <c:v>52800</c:v>
                </c:pt>
                <c:pt idx="89">
                  <c:v>53400</c:v>
                </c:pt>
                <c:pt idx="90">
                  <c:v>54000</c:v>
                </c:pt>
                <c:pt idx="91">
                  <c:v>54600</c:v>
                </c:pt>
                <c:pt idx="92">
                  <c:v>55200</c:v>
                </c:pt>
                <c:pt idx="93">
                  <c:v>55800</c:v>
                </c:pt>
                <c:pt idx="94">
                  <c:v>56400</c:v>
                </c:pt>
                <c:pt idx="95">
                  <c:v>57000</c:v>
                </c:pt>
                <c:pt idx="96">
                  <c:v>57600</c:v>
                </c:pt>
                <c:pt idx="97">
                  <c:v>58200</c:v>
                </c:pt>
                <c:pt idx="98">
                  <c:v>58800</c:v>
                </c:pt>
                <c:pt idx="99">
                  <c:v>59400</c:v>
                </c:pt>
                <c:pt idx="100">
                  <c:v>60000</c:v>
                </c:pt>
              </c:numCache>
            </c:numRef>
          </c:cat>
          <c:val>
            <c:numRef>
              <c:f>Parameter!$H$1129:$H$1229</c:f>
              <c:numCache>
                <c:formatCode>General</c:formatCode>
                <c:ptCount val="101"/>
                <c:pt idx="0">
                  <c:v>0.41699999999999998</c:v>
                </c:pt>
                <c:pt idx="1">
                  <c:v>0.42099999999999999</c:v>
                </c:pt>
                <c:pt idx="2">
                  <c:v>0.42599999999999999</c:v>
                </c:pt>
                <c:pt idx="3">
                  <c:v>0.43</c:v>
                </c:pt>
                <c:pt idx="4">
                  <c:v>0.443</c:v>
                </c:pt>
                <c:pt idx="5">
                  <c:v>0.44500000000000001</c:v>
                </c:pt>
                <c:pt idx="6">
                  <c:v>0.45200000000000001</c:v>
                </c:pt>
                <c:pt idx="7">
                  <c:v>0.45200000000000001</c:v>
                </c:pt>
                <c:pt idx="8">
                  <c:v>0.45900000000000002</c:v>
                </c:pt>
                <c:pt idx="9">
                  <c:v>0.46899999999999997</c:v>
                </c:pt>
                <c:pt idx="10">
                  <c:v>0.47199999999999998</c:v>
                </c:pt>
                <c:pt idx="11">
                  <c:v>0.47899999999999998</c:v>
                </c:pt>
                <c:pt idx="12">
                  <c:v>0.47499999999999998</c:v>
                </c:pt>
                <c:pt idx="13">
                  <c:v>0.45700000000000002</c:v>
                </c:pt>
                <c:pt idx="14">
                  <c:v>0.42099999999999999</c:v>
                </c:pt>
                <c:pt idx="15">
                  <c:v>0.36599999999999999</c:v>
                </c:pt>
                <c:pt idx="16">
                  <c:v>0.312</c:v>
                </c:pt>
                <c:pt idx="17">
                  <c:v>0.28599999999999998</c:v>
                </c:pt>
                <c:pt idx="18">
                  <c:v>0.25600000000000001</c:v>
                </c:pt>
                <c:pt idx="19">
                  <c:v>0.24399999999999999</c:v>
                </c:pt>
                <c:pt idx="20">
                  <c:v>0.22700000000000001</c:v>
                </c:pt>
                <c:pt idx="21">
                  <c:v>0.216</c:v>
                </c:pt>
                <c:pt idx="22">
                  <c:v>0.21</c:v>
                </c:pt>
                <c:pt idx="23">
                  <c:v>0.20499999999999999</c:v>
                </c:pt>
                <c:pt idx="24">
                  <c:v>0.20200000000000001</c:v>
                </c:pt>
                <c:pt idx="25">
                  <c:v>0.19600000000000001</c:v>
                </c:pt>
                <c:pt idx="26">
                  <c:v>0.19600000000000001</c:v>
                </c:pt>
                <c:pt idx="27">
                  <c:v>0.192</c:v>
                </c:pt>
                <c:pt idx="28">
                  <c:v>0.19</c:v>
                </c:pt>
                <c:pt idx="29">
                  <c:v>0.19</c:v>
                </c:pt>
                <c:pt idx="30">
                  <c:v>0.188</c:v>
                </c:pt>
                <c:pt idx="31">
                  <c:v>0.192</c:v>
                </c:pt>
                <c:pt idx="32">
                  <c:v>0.191</c:v>
                </c:pt>
                <c:pt idx="33">
                  <c:v>0.19</c:v>
                </c:pt>
                <c:pt idx="34">
                  <c:v>0.186</c:v>
                </c:pt>
                <c:pt idx="35">
                  <c:v>0.182</c:v>
                </c:pt>
                <c:pt idx="36">
                  <c:v>0.18</c:v>
                </c:pt>
                <c:pt idx="37">
                  <c:v>0.17599999999999999</c:v>
                </c:pt>
                <c:pt idx="38">
                  <c:v>0.17699999999999999</c:v>
                </c:pt>
                <c:pt idx="39">
                  <c:v>0.17699999999999999</c:v>
                </c:pt>
                <c:pt idx="40">
                  <c:v>0.17399999999999999</c:v>
                </c:pt>
                <c:pt idx="41">
                  <c:v>0.17399999999999999</c:v>
                </c:pt>
                <c:pt idx="42">
                  <c:v>0.17499999999999999</c:v>
                </c:pt>
                <c:pt idx="43">
                  <c:v>0.17399999999999999</c:v>
                </c:pt>
                <c:pt idx="44">
                  <c:v>0.17299999999999999</c:v>
                </c:pt>
                <c:pt idx="45">
                  <c:v>0.17199999999999999</c:v>
                </c:pt>
                <c:pt idx="46">
                  <c:v>0.17</c:v>
                </c:pt>
                <c:pt idx="47">
                  <c:v>0.17</c:v>
                </c:pt>
                <c:pt idx="48">
                  <c:v>0.17</c:v>
                </c:pt>
                <c:pt idx="49">
                  <c:v>0.16900000000000001</c:v>
                </c:pt>
                <c:pt idx="50">
                  <c:v>0.16900000000000001</c:v>
                </c:pt>
                <c:pt idx="51">
                  <c:v>0.16800000000000001</c:v>
                </c:pt>
                <c:pt idx="52">
                  <c:v>0.16700000000000001</c:v>
                </c:pt>
                <c:pt idx="53">
                  <c:v>0.16700000000000001</c:v>
                </c:pt>
                <c:pt idx="54">
                  <c:v>0.16800000000000001</c:v>
                </c:pt>
                <c:pt idx="55">
                  <c:v>0.16700000000000001</c:v>
                </c:pt>
                <c:pt idx="56">
                  <c:v>0.16600000000000001</c:v>
                </c:pt>
                <c:pt idx="57">
                  <c:v>0.16600000000000001</c:v>
                </c:pt>
                <c:pt idx="58">
                  <c:v>0.16500000000000001</c:v>
                </c:pt>
                <c:pt idx="59">
                  <c:v>0.16500000000000001</c:v>
                </c:pt>
                <c:pt idx="60">
                  <c:v>0.16200000000000001</c:v>
                </c:pt>
                <c:pt idx="61">
                  <c:v>0.16300000000000001</c:v>
                </c:pt>
                <c:pt idx="62">
                  <c:v>0.16200000000000001</c:v>
                </c:pt>
                <c:pt idx="63">
                  <c:v>0.16200000000000001</c:v>
                </c:pt>
                <c:pt idx="64">
                  <c:v>0.16300000000000001</c:v>
                </c:pt>
                <c:pt idx="65">
                  <c:v>0.161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0.159</c:v>
                </c:pt>
                <c:pt idx="71">
                  <c:v>0.159</c:v>
                </c:pt>
                <c:pt idx="72">
                  <c:v>0.159</c:v>
                </c:pt>
                <c:pt idx="73">
                  <c:v>0.159</c:v>
                </c:pt>
                <c:pt idx="74">
                  <c:v>0.159</c:v>
                </c:pt>
                <c:pt idx="75">
                  <c:v>0.159</c:v>
                </c:pt>
                <c:pt idx="76">
                  <c:v>0.159</c:v>
                </c:pt>
                <c:pt idx="77">
                  <c:v>0.159</c:v>
                </c:pt>
                <c:pt idx="78">
                  <c:v>0.159</c:v>
                </c:pt>
                <c:pt idx="79">
                  <c:v>0.159</c:v>
                </c:pt>
                <c:pt idx="80">
                  <c:v>0.159</c:v>
                </c:pt>
                <c:pt idx="81">
                  <c:v>0.159</c:v>
                </c:pt>
                <c:pt idx="82">
                  <c:v>0.159</c:v>
                </c:pt>
                <c:pt idx="83">
                  <c:v>0.159</c:v>
                </c:pt>
                <c:pt idx="84">
                  <c:v>0.159</c:v>
                </c:pt>
                <c:pt idx="85">
                  <c:v>0.159</c:v>
                </c:pt>
                <c:pt idx="86">
                  <c:v>0.159</c:v>
                </c:pt>
                <c:pt idx="87">
                  <c:v>0.159</c:v>
                </c:pt>
                <c:pt idx="88">
                  <c:v>0.159</c:v>
                </c:pt>
                <c:pt idx="89">
                  <c:v>0.159</c:v>
                </c:pt>
                <c:pt idx="90">
                  <c:v>0.159</c:v>
                </c:pt>
                <c:pt idx="91">
                  <c:v>0.159</c:v>
                </c:pt>
                <c:pt idx="92">
                  <c:v>0.159</c:v>
                </c:pt>
                <c:pt idx="93">
                  <c:v>0.159</c:v>
                </c:pt>
                <c:pt idx="94">
                  <c:v>0.159</c:v>
                </c:pt>
                <c:pt idx="95">
                  <c:v>0.159</c:v>
                </c:pt>
                <c:pt idx="96">
                  <c:v>0.159</c:v>
                </c:pt>
                <c:pt idx="97">
                  <c:v>0.159</c:v>
                </c:pt>
                <c:pt idx="98">
                  <c:v>0.159</c:v>
                </c:pt>
                <c:pt idx="99">
                  <c:v>0.159</c:v>
                </c:pt>
                <c:pt idx="100">
                  <c:v>0.159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E-40A6-8D55-B657FF6160B3}"/>
            </c:ext>
          </c:extLst>
        </c:ser>
        <c:ser>
          <c:idx val="1"/>
          <c:order val="1"/>
          <c:tx>
            <c:strRef>
              <c:f>Parameter!$I$1128</c:f>
              <c:strCache>
                <c:ptCount val="1"/>
                <c:pt idx="0">
                  <c:v>niv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Parameter!$G$1129:$G$1229</c:f>
              <c:numCache>
                <c:formatCode>General</c:formatCode>
                <c:ptCount val="101"/>
                <c:pt idx="0">
                  <c:v>0</c:v>
                </c:pt>
                <c:pt idx="1">
                  <c:v>600</c:v>
                </c:pt>
                <c:pt idx="2">
                  <c:v>1200</c:v>
                </c:pt>
                <c:pt idx="3">
                  <c:v>1800</c:v>
                </c:pt>
                <c:pt idx="4">
                  <c:v>2400</c:v>
                </c:pt>
                <c:pt idx="5">
                  <c:v>3000</c:v>
                </c:pt>
                <c:pt idx="6">
                  <c:v>3600</c:v>
                </c:pt>
                <c:pt idx="7">
                  <c:v>4200</c:v>
                </c:pt>
                <c:pt idx="8">
                  <c:v>4800</c:v>
                </c:pt>
                <c:pt idx="9">
                  <c:v>5400</c:v>
                </c:pt>
                <c:pt idx="10">
                  <c:v>6000</c:v>
                </c:pt>
                <c:pt idx="11">
                  <c:v>6600</c:v>
                </c:pt>
                <c:pt idx="12">
                  <c:v>7200</c:v>
                </c:pt>
                <c:pt idx="13">
                  <c:v>7800</c:v>
                </c:pt>
                <c:pt idx="14">
                  <c:v>8400</c:v>
                </c:pt>
                <c:pt idx="15">
                  <c:v>9000</c:v>
                </c:pt>
                <c:pt idx="16">
                  <c:v>9600</c:v>
                </c:pt>
                <c:pt idx="17">
                  <c:v>10200</c:v>
                </c:pt>
                <c:pt idx="18">
                  <c:v>10800</c:v>
                </c:pt>
                <c:pt idx="19">
                  <c:v>11400</c:v>
                </c:pt>
                <c:pt idx="20">
                  <c:v>12000</c:v>
                </c:pt>
                <c:pt idx="21">
                  <c:v>12600</c:v>
                </c:pt>
                <c:pt idx="22">
                  <c:v>13200</c:v>
                </c:pt>
                <c:pt idx="23">
                  <c:v>13800</c:v>
                </c:pt>
                <c:pt idx="24">
                  <c:v>14400</c:v>
                </c:pt>
                <c:pt idx="25">
                  <c:v>15000</c:v>
                </c:pt>
                <c:pt idx="26">
                  <c:v>15600</c:v>
                </c:pt>
                <c:pt idx="27">
                  <c:v>16200</c:v>
                </c:pt>
                <c:pt idx="28">
                  <c:v>16800</c:v>
                </c:pt>
                <c:pt idx="29">
                  <c:v>17400</c:v>
                </c:pt>
                <c:pt idx="30">
                  <c:v>18000</c:v>
                </c:pt>
                <c:pt idx="31">
                  <c:v>18600</c:v>
                </c:pt>
                <c:pt idx="32">
                  <c:v>19200</c:v>
                </c:pt>
                <c:pt idx="33">
                  <c:v>19800</c:v>
                </c:pt>
                <c:pt idx="34">
                  <c:v>20400</c:v>
                </c:pt>
                <c:pt idx="35">
                  <c:v>21000</c:v>
                </c:pt>
                <c:pt idx="36">
                  <c:v>21600</c:v>
                </c:pt>
                <c:pt idx="37">
                  <c:v>22200</c:v>
                </c:pt>
                <c:pt idx="38">
                  <c:v>22800</c:v>
                </c:pt>
                <c:pt idx="39">
                  <c:v>23400</c:v>
                </c:pt>
                <c:pt idx="40">
                  <c:v>24000</c:v>
                </c:pt>
                <c:pt idx="41">
                  <c:v>24600</c:v>
                </c:pt>
                <c:pt idx="42">
                  <c:v>25200</c:v>
                </c:pt>
                <c:pt idx="43">
                  <c:v>25800</c:v>
                </c:pt>
                <c:pt idx="44">
                  <c:v>26400</c:v>
                </c:pt>
                <c:pt idx="45">
                  <c:v>27000</c:v>
                </c:pt>
                <c:pt idx="46">
                  <c:v>27600</c:v>
                </c:pt>
                <c:pt idx="47">
                  <c:v>28200</c:v>
                </c:pt>
                <c:pt idx="48">
                  <c:v>28800</c:v>
                </c:pt>
                <c:pt idx="49">
                  <c:v>29400</c:v>
                </c:pt>
                <c:pt idx="50">
                  <c:v>30000</c:v>
                </c:pt>
                <c:pt idx="51">
                  <c:v>30600</c:v>
                </c:pt>
                <c:pt idx="52">
                  <c:v>31200</c:v>
                </c:pt>
                <c:pt idx="53">
                  <c:v>31800</c:v>
                </c:pt>
                <c:pt idx="54">
                  <c:v>32400</c:v>
                </c:pt>
                <c:pt idx="55">
                  <c:v>33000</c:v>
                </c:pt>
                <c:pt idx="56">
                  <c:v>33600</c:v>
                </c:pt>
                <c:pt idx="57">
                  <c:v>34200</c:v>
                </c:pt>
                <c:pt idx="58">
                  <c:v>34800</c:v>
                </c:pt>
                <c:pt idx="59">
                  <c:v>35400</c:v>
                </c:pt>
                <c:pt idx="60">
                  <c:v>36000</c:v>
                </c:pt>
                <c:pt idx="61">
                  <c:v>36600</c:v>
                </c:pt>
                <c:pt idx="62">
                  <c:v>37200</c:v>
                </c:pt>
                <c:pt idx="63">
                  <c:v>37800</c:v>
                </c:pt>
                <c:pt idx="64">
                  <c:v>38400</c:v>
                </c:pt>
                <c:pt idx="65">
                  <c:v>39000</c:v>
                </c:pt>
                <c:pt idx="66">
                  <c:v>39600</c:v>
                </c:pt>
                <c:pt idx="67">
                  <c:v>40200</c:v>
                </c:pt>
                <c:pt idx="68">
                  <c:v>40800</c:v>
                </c:pt>
                <c:pt idx="69">
                  <c:v>41400</c:v>
                </c:pt>
                <c:pt idx="70">
                  <c:v>42000</c:v>
                </c:pt>
                <c:pt idx="71">
                  <c:v>42600</c:v>
                </c:pt>
                <c:pt idx="72">
                  <c:v>43200</c:v>
                </c:pt>
                <c:pt idx="73">
                  <c:v>43800</c:v>
                </c:pt>
                <c:pt idx="74">
                  <c:v>44400</c:v>
                </c:pt>
                <c:pt idx="75">
                  <c:v>45000</c:v>
                </c:pt>
                <c:pt idx="76">
                  <c:v>45600</c:v>
                </c:pt>
                <c:pt idx="77">
                  <c:v>46200</c:v>
                </c:pt>
                <c:pt idx="78">
                  <c:v>46800</c:v>
                </c:pt>
                <c:pt idx="79">
                  <c:v>47400</c:v>
                </c:pt>
                <c:pt idx="80">
                  <c:v>48000</c:v>
                </c:pt>
                <c:pt idx="81">
                  <c:v>48600</c:v>
                </c:pt>
                <c:pt idx="82">
                  <c:v>49200</c:v>
                </c:pt>
                <c:pt idx="83">
                  <c:v>49800</c:v>
                </c:pt>
                <c:pt idx="84">
                  <c:v>50400</c:v>
                </c:pt>
                <c:pt idx="85">
                  <c:v>51000</c:v>
                </c:pt>
                <c:pt idx="86">
                  <c:v>51600</c:v>
                </c:pt>
                <c:pt idx="87">
                  <c:v>52200</c:v>
                </c:pt>
                <c:pt idx="88">
                  <c:v>52800</c:v>
                </c:pt>
                <c:pt idx="89">
                  <c:v>53400</c:v>
                </c:pt>
                <c:pt idx="90">
                  <c:v>54000</c:v>
                </c:pt>
                <c:pt idx="91">
                  <c:v>54600</c:v>
                </c:pt>
                <c:pt idx="92">
                  <c:v>55200</c:v>
                </c:pt>
                <c:pt idx="93">
                  <c:v>55800</c:v>
                </c:pt>
                <c:pt idx="94">
                  <c:v>56400</c:v>
                </c:pt>
                <c:pt idx="95">
                  <c:v>57000</c:v>
                </c:pt>
                <c:pt idx="96">
                  <c:v>57600</c:v>
                </c:pt>
                <c:pt idx="97">
                  <c:v>58200</c:v>
                </c:pt>
                <c:pt idx="98">
                  <c:v>58800</c:v>
                </c:pt>
                <c:pt idx="99">
                  <c:v>59400</c:v>
                </c:pt>
                <c:pt idx="100">
                  <c:v>60000</c:v>
                </c:pt>
              </c:numCache>
            </c:numRef>
          </c:cat>
          <c:val>
            <c:numRef>
              <c:f>Parameter!$I$1129:$I$1229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BE-40A6-8D55-B657FF6160B3}"/>
            </c:ext>
          </c:extLst>
        </c:ser>
        <c:ser>
          <c:idx val="2"/>
          <c:order val="2"/>
          <c:tx>
            <c:strRef>
              <c:f>Parameter!$J$1128</c:f>
              <c:strCache>
                <c:ptCount val="1"/>
                <c:pt idx="0">
                  <c:v>sin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Parameter!$G$1129:$G$1229</c:f>
              <c:numCache>
                <c:formatCode>General</c:formatCode>
                <c:ptCount val="101"/>
                <c:pt idx="0">
                  <c:v>0</c:v>
                </c:pt>
                <c:pt idx="1">
                  <c:v>600</c:v>
                </c:pt>
                <c:pt idx="2">
                  <c:v>1200</c:v>
                </c:pt>
                <c:pt idx="3">
                  <c:v>1800</c:v>
                </c:pt>
                <c:pt idx="4">
                  <c:v>2400</c:v>
                </c:pt>
                <c:pt idx="5">
                  <c:v>3000</c:v>
                </c:pt>
                <c:pt idx="6">
                  <c:v>3600</c:v>
                </c:pt>
                <c:pt idx="7">
                  <c:v>4200</c:v>
                </c:pt>
                <c:pt idx="8">
                  <c:v>4800</c:v>
                </c:pt>
                <c:pt idx="9">
                  <c:v>5400</c:v>
                </c:pt>
                <c:pt idx="10">
                  <c:v>6000</c:v>
                </c:pt>
                <c:pt idx="11">
                  <c:v>6600</c:v>
                </c:pt>
                <c:pt idx="12">
                  <c:v>7200</c:v>
                </c:pt>
                <c:pt idx="13">
                  <c:v>7800</c:v>
                </c:pt>
                <c:pt idx="14">
                  <c:v>8400</c:v>
                </c:pt>
                <c:pt idx="15">
                  <c:v>9000</c:v>
                </c:pt>
                <c:pt idx="16">
                  <c:v>9600</c:v>
                </c:pt>
                <c:pt idx="17">
                  <c:v>10200</c:v>
                </c:pt>
                <c:pt idx="18">
                  <c:v>10800</c:v>
                </c:pt>
                <c:pt idx="19">
                  <c:v>11400</c:v>
                </c:pt>
                <c:pt idx="20">
                  <c:v>12000</c:v>
                </c:pt>
                <c:pt idx="21">
                  <c:v>12600</c:v>
                </c:pt>
                <c:pt idx="22">
                  <c:v>13200</c:v>
                </c:pt>
                <c:pt idx="23">
                  <c:v>13800</c:v>
                </c:pt>
                <c:pt idx="24">
                  <c:v>14400</c:v>
                </c:pt>
                <c:pt idx="25">
                  <c:v>15000</c:v>
                </c:pt>
                <c:pt idx="26">
                  <c:v>15600</c:v>
                </c:pt>
                <c:pt idx="27">
                  <c:v>16200</c:v>
                </c:pt>
                <c:pt idx="28">
                  <c:v>16800</c:v>
                </c:pt>
                <c:pt idx="29">
                  <c:v>17400</c:v>
                </c:pt>
                <c:pt idx="30">
                  <c:v>18000</c:v>
                </c:pt>
                <c:pt idx="31">
                  <c:v>18600</c:v>
                </c:pt>
                <c:pt idx="32">
                  <c:v>19200</c:v>
                </c:pt>
                <c:pt idx="33">
                  <c:v>19800</c:v>
                </c:pt>
                <c:pt idx="34">
                  <c:v>20400</c:v>
                </c:pt>
                <c:pt idx="35">
                  <c:v>21000</c:v>
                </c:pt>
                <c:pt idx="36">
                  <c:v>21600</c:v>
                </c:pt>
                <c:pt idx="37">
                  <c:v>22200</c:v>
                </c:pt>
                <c:pt idx="38">
                  <c:v>22800</c:v>
                </c:pt>
                <c:pt idx="39">
                  <c:v>23400</c:v>
                </c:pt>
                <c:pt idx="40">
                  <c:v>24000</c:v>
                </c:pt>
                <c:pt idx="41">
                  <c:v>24600</c:v>
                </c:pt>
                <c:pt idx="42">
                  <c:v>25200</c:v>
                </c:pt>
                <c:pt idx="43">
                  <c:v>25800</c:v>
                </c:pt>
                <c:pt idx="44">
                  <c:v>26400</c:v>
                </c:pt>
                <c:pt idx="45">
                  <c:v>27000</c:v>
                </c:pt>
                <c:pt idx="46">
                  <c:v>27600</c:v>
                </c:pt>
                <c:pt idx="47">
                  <c:v>28200</c:v>
                </c:pt>
                <c:pt idx="48">
                  <c:v>28800</c:v>
                </c:pt>
                <c:pt idx="49">
                  <c:v>29400</c:v>
                </c:pt>
                <c:pt idx="50">
                  <c:v>30000</c:v>
                </c:pt>
                <c:pt idx="51">
                  <c:v>30600</c:v>
                </c:pt>
                <c:pt idx="52">
                  <c:v>31200</c:v>
                </c:pt>
                <c:pt idx="53">
                  <c:v>31800</c:v>
                </c:pt>
                <c:pt idx="54">
                  <c:v>32400</c:v>
                </c:pt>
                <c:pt idx="55">
                  <c:v>33000</c:v>
                </c:pt>
                <c:pt idx="56">
                  <c:v>33600</c:v>
                </c:pt>
                <c:pt idx="57">
                  <c:v>34200</c:v>
                </c:pt>
                <c:pt idx="58">
                  <c:v>34800</c:v>
                </c:pt>
                <c:pt idx="59">
                  <c:v>35400</c:v>
                </c:pt>
                <c:pt idx="60">
                  <c:v>36000</c:v>
                </c:pt>
                <c:pt idx="61">
                  <c:v>36600</c:v>
                </c:pt>
                <c:pt idx="62">
                  <c:v>37200</c:v>
                </c:pt>
                <c:pt idx="63">
                  <c:v>37800</c:v>
                </c:pt>
                <c:pt idx="64">
                  <c:v>38400</c:v>
                </c:pt>
                <c:pt idx="65">
                  <c:v>39000</c:v>
                </c:pt>
                <c:pt idx="66">
                  <c:v>39600</c:v>
                </c:pt>
                <c:pt idx="67">
                  <c:v>40200</c:v>
                </c:pt>
                <c:pt idx="68">
                  <c:v>40800</c:v>
                </c:pt>
                <c:pt idx="69">
                  <c:v>41400</c:v>
                </c:pt>
                <c:pt idx="70">
                  <c:v>42000</c:v>
                </c:pt>
                <c:pt idx="71">
                  <c:v>42600</c:v>
                </c:pt>
                <c:pt idx="72">
                  <c:v>43200</c:v>
                </c:pt>
                <c:pt idx="73">
                  <c:v>43800</c:v>
                </c:pt>
                <c:pt idx="74">
                  <c:v>44400</c:v>
                </c:pt>
                <c:pt idx="75">
                  <c:v>45000</c:v>
                </c:pt>
                <c:pt idx="76">
                  <c:v>45600</c:v>
                </c:pt>
                <c:pt idx="77">
                  <c:v>46200</c:v>
                </c:pt>
                <c:pt idx="78">
                  <c:v>46800</c:v>
                </c:pt>
                <c:pt idx="79">
                  <c:v>47400</c:v>
                </c:pt>
                <c:pt idx="80">
                  <c:v>48000</c:v>
                </c:pt>
                <c:pt idx="81">
                  <c:v>48600</c:v>
                </c:pt>
                <c:pt idx="82">
                  <c:v>49200</c:v>
                </c:pt>
                <c:pt idx="83">
                  <c:v>49800</c:v>
                </c:pt>
                <c:pt idx="84">
                  <c:v>50400</c:v>
                </c:pt>
                <c:pt idx="85">
                  <c:v>51000</c:v>
                </c:pt>
                <c:pt idx="86">
                  <c:v>51600</c:v>
                </c:pt>
                <c:pt idx="87">
                  <c:v>52200</c:v>
                </c:pt>
                <c:pt idx="88">
                  <c:v>52800</c:v>
                </c:pt>
                <c:pt idx="89">
                  <c:v>53400</c:v>
                </c:pt>
                <c:pt idx="90">
                  <c:v>54000</c:v>
                </c:pt>
                <c:pt idx="91">
                  <c:v>54600</c:v>
                </c:pt>
                <c:pt idx="92">
                  <c:v>55200</c:v>
                </c:pt>
                <c:pt idx="93">
                  <c:v>55800</c:v>
                </c:pt>
                <c:pt idx="94">
                  <c:v>56400</c:v>
                </c:pt>
                <c:pt idx="95">
                  <c:v>57000</c:v>
                </c:pt>
                <c:pt idx="96">
                  <c:v>57600</c:v>
                </c:pt>
                <c:pt idx="97">
                  <c:v>58200</c:v>
                </c:pt>
                <c:pt idx="98">
                  <c:v>58800</c:v>
                </c:pt>
                <c:pt idx="99">
                  <c:v>59400</c:v>
                </c:pt>
                <c:pt idx="100">
                  <c:v>60000</c:v>
                </c:pt>
              </c:numCache>
            </c:numRef>
          </c:cat>
          <c:val>
            <c:numRef>
              <c:f>Parameter!$J$1129:$J$1229</c:f>
              <c:numCache>
                <c:formatCode>General</c:formatCode>
                <c:ptCount val="101"/>
                <c:pt idx="0">
                  <c:v>0.183</c:v>
                </c:pt>
                <c:pt idx="1">
                  <c:v>0.182</c:v>
                </c:pt>
                <c:pt idx="2">
                  <c:v>0.17799999999999999</c:v>
                </c:pt>
                <c:pt idx="3">
                  <c:v>0.17699999999999999</c:v>
                </c:pt>
                <c:pt idx="4">
                  <c:v>0.17299999999999999</c:v>
                </c:pt>
                <c:pt idx="5">
                  <c:v>0.17299999999999999</c:v>
                </c:pt>
                <c:pt idx="6">
                  <c:v>0.17199999999999999</c:v>
                </c:pt>
                <c:pt idx="7">
                  <c:v>0.16300000000000001</c:v>
                </c:pt>
                <c:pt idx="8">
                  <c:v>0.157</c:v>
                </c:pt>
                <c:pt idx="9">
                  <c:v>0.14599999999999999</c:v>
                </c:pt>
                <c:pt idx="10">
                  <c:v>0.14299999999999999</c:v>
                </c:pt>
                <c:pt idx="11">
                  <c:v>0.127</c:v>
                </c:pt>
                <c:pt idx="12">
                  <c:v>0.113</c:v>
                </c:pt>
                <c:pt idx="13">
                  <c:v>9.7000000000000003E-2</c:v>
                </c:pt>
                <c:pt idx="14">
                  <c:v>8.4000000000000005E-2</c:v>
                </c:pt>
                <c:pt idx="15">
                  <c:v>7.0000000000000007E-2</c:v>
                </c:pt>
                <c:pt idx="16">
                  <c:v>6.9000000000000006E-2</c:v>
                </c:pt>
                <c:pt idx="17">
                  <c:v>8.3000000000000004E-2</c:v>
                </c:pt>
                <c:pt idx="18">
                  <c:v>8.7999999999999995E-2</c:v>
                </c:pt>
                <c:pt idx="19">
                  <c:v>0.106</c:v>
                </c:pt>
                <c:pt idx="20">
                  <c:v>0.122</c:v>
                </c:pt>
                <c:pt idx="21">
                  <c:v>0.13900000000000001</c:v>
                </c:pt>
                <c:pt idx="22">
                  <c:v>0.156</c:v>
                </c:pt>
                <c:pt idx="23">
                  <c:v>0.17</c:v>
                </c:pt>
                <c:pt idx="24">
                  <c:v>0.185</c:v>
                </c:pt>
                <c:pt idx="25">
                  <c:v>0.19600000000000001</c:v>
                </c:pt>
                <c:pt idx="26">
                  <c:v>0.20100000000000001</c:v>
                </c:pt>
                <c:pt idx="27">
                  <c:v>0.21099999999999999</c:v>
                </c:pt>
                <c:pt idx="28">
                  <c:v>0.217</c:v>
                </c:pt>
                <c:pt idx="29">
                  <c:v>0.219</c:v>
                </c:pt>
                <c:pt idx="30">
                  <c:v>0.223</c:v>
                </c:pt>
                <c:pt idx="31">
                  <c:v>0.224</c:v>
                </c:pt>
                <c:pt idx="32">
                  <c:v>0.22900000000000001</c:v>
                </c:pt>
                <c:pt idx="33">
                  <c:v>0.23</c:v>
                </c:pt>
                <c:pt idx="34">
                  <c:v>0.23499999999999999</c:v>
                </c:pt>
                <c:pt idx="35">
                  <c:v>0.23799999999999999</c:v>
                </c:pt>
                <c:pt idx="36">
                  <c:v>0.24099999999999999</c:v>
                </c:pt>
                <c:pt idx="37">
                  <c:v>0.24399999999999999</c:v>
                </c:pt>
                <c:pt idx="38">
                  <c:v>0.246</c:v>
                </c:pt>
                <c:pt idx="39">
                  <c:v>0.246</c:v>
                </c:pt>
                <c:pt idx="40">
                  <c:v>0.249</c:v>
                </c:pt>
                <c:pt idx="41">
                  <c:v>0.248</c:v>
                </c:pt>
                <c:pt idx="42">
                  <c:v>0.248</c:v>
                </c:pt>
                <c:pt idx="43">
                  <c:v>0.25</c:v>
                </c:pt>
                <c:pt idx="44">
                  <c:v>0.25</c:v>
                </c:pt>
                <c:pt idx="45">
                  <c:v>0.251</c:v>
                </c:pt>
                <c:pt idx="46">
                  <c:v>0.253</c:v>
                </c:pt>
                <c:pt idx="47">
                  <c:v>0.253</c:v>
                </c:pt>
                <c:pt idx="48">
                  <c:v>0.253</c:v>
                </c:pt>
                <c:pt idx="49">
                  <c:v>0.254</c:v>
                </c:pt>
                <c:pt idx="50">
                  <c:v>0.255</c:v>
                </c:pt>
                <c:pt idx="51">
                  <c:v>0.25600000000000001</c:v>
                </c:pt>
                <c:pt idx="52">
                  <c:v>0.25600000000000001</c:v>
                </c:pt>
                <c:pt idx="53">
                  <c:v>0.25700000000000001</c:v>
                </c:pt>
                <c:pt idx="54">
                  <c:v>0.25800000000000001</c:v>
                </c:pt>
                <c:pt idx="55">
                  <c:v>0.25900000000000001</c:v>
                </c:pt>
                <c:pt idx="56">
                  <c:v>0.25900000000000001</c:v>
                </c:pt>
                <c:pt idx="57">
                  <c:v>0.26100000000000001</c:v>
                </c:pt>
                <c:pt idx="58">
                  <c:v>0.26200000000000001</c:v>
                </c:pt>
                <c:pt idx="59">
                  <c:v>0.26200000000000001</c:v>
                </c:pt>
                <c:pt idx="60">
                  <c:v>0.26300000000000001</c:v>
                </c:pt>
                <c:pt idx="61">
                  <c:v>0.26300000000000001</c:v>
                </c:pt>
                <c:pt idx="62">
                  <c:v>0.26400000000000001</c:v>
                </c:pt>
                <c:pt idx="63">
                  <c:v>0.26400000000000001</c:v>
                </c:pt>
                <c:pt idx="64">
                  <c:v>0.26400000000000001</c:v>
                </c:pt>
                <c:pt idx="65">
                  <c:v>0.26600000000000001</c:v>
                </c:pt>
                <c:pt idx="66">
                  <c:v>0.26800000000000002</c:v>
                </c:pt>
                <c:pt idx="67">
                  <c:v>0.26800000000000002</c:v>
                </c:pt>
                <c:pt idx="68">
                  <c:v>0.26800000000000002</c:v>
                </c:pt>
                <c:pt idx="69">
                  <c:v>0.26800000000000002</c:v>
                </c:pt>
                <c:pt idx="70">
                  <c:v>0.26800000000000002</c:v>
                </c:pt>
                <c:pt idx="71">
                  <c:v>0.26800000000000002</c:v>
                </c:pt>
                <c:pt idx="72">
                  <c:v>0.26800000000000002</c:v>
                </c:pt>
                <c:pt idx="73">
                  <c:v>0.26800000000000002</c:v>
                </c:pt>
                <c:pt idx="74">
                  <c:v>0.26800000000000002</c:v>
                </c:pt>
                <c:pt idx="75">
                  <c:v>0.27</c:v>
                </c:pt>
                <c:pt idx="76">
                  <c:v>0.27</c:v>
                </c:pt>
                <c:pt idx="77">
                  <c:v>0.27</c:v>
                </c:pt>
                <c:pt idx="78">
                  <c:v>0.27</c:v>
                </c:pt>
                <c:pt idx="79">
                  <c:v>0.27</c:v>
                </c:pt>
                <c:pt idx="80">
                  <c:v>0.27100000000000002</c:v>
                </c:pt>
                <c:pt idx="81">
                  <c:v>0.27100000000000002</c:v>
                </c:pt>
                <c:pt idx="82">
                  <c:v>0.27</c:v>
                </c:pt>
                <c:pt idx="83">
                  <c:v>0.27</c:v>
                </c:pt>
                <c:pt idx="84">
                  <c:v>0.27</c:v>
                </c:pt>
                <c:pt idx="85">
                  <c:v>0.27</c:v>
                </c:pt>
                <c:pt idx="86">
                  <c:v>0.27</c:v>
                </c:pt>
                <c:pt idx="87">
                  <c:v>0.27</c:v>
                </c:pt>
                <c:pt idx="88">
                  <c:v>0.27</c:v>
                </c:pt>
                <c:pt idx="89">
                  <c:v>0.27</c:v>
                </c:pt>
                <c:pt idx="90">
                  <c:v>0.27</c:v>
                </c:pt>
                <c:pt idx="91">
                  <c:v>0.27</c:v>
                </c:pt>
                <c:pt idx="92">
                  <c:v>0.27</c:v>
                </c:pt>
                <c:pt idx="93">
                  <c:v>0.27</c:v>
                </c:pt>
                <c:pt idx="94">
                  <c:v>0.27</c:v>
                </c:pt>
                <c:pt idx="95">
                  <c:v>0.26800000000000002</c:v>
                </c:pt>
                <c:pt idx="96">
                  <c:v>0.26800000000000002</c:v>
                </c:pt>
                <c:pt idx="97">
                  <c:v>0.26800000000000002</c:v>
                </c:pt>
                <c:pt idx="98">
                  <c:v>0.26800000000000002</c:v>
                </c:pt>
                <c:pt idx="99">
                  <c:v>0.26800000000000002</c:v>
                </c:pt>
                <c:pt idx="100">
                  <c:v>0.26800000000000002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BE-40A6-8D55-B657FF6160B3}"/>
            </c:ext>
          </c:extLst>
        </c:ser>
        <c:ser>
          <c:idx val="3"/>
          <c:order val="3"/>
          <c:tx>
            <c:strRef>
              <c:f>Parameter!$K$1128</c:f>
              <c:strCache>
                <c:ptCount val="1"/>
                <c:pt idx="0">
                  <c:v>tor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Parameter!$G$1129:$G$1229</c:f>
              <c:numCache>
                <c:formatCode>General</c:formatCode>
                <c:ptCount val="101"/>
                <c:pt idx="0">
                  <c:v>0</c:v>
                </c:pt>
                <c:pt idx="1">
                  <c:v>600</c:v>
                </c:pt>
                <c:pt idx="2">
                  <c:v>1200</c:v>
                </c:pt>
                <c:pt idx="3">
                  <c:v>1800</c:v>
                </c:pt>
                <c:pt idx="4">
                  <c:v>2400</c:v>
                </c:pt>
                <c:pt idx="5">
                  <c:v>3000</c:v>
                </c:pt>
                <c:pt idx="6">
                  <c:v>3600</c:v>
                </c:pt>
                <c:pt idx="7">
                  <c:v>4200</c:v>
                </c:pt>
                <c:pt idx="8">
                  <c:v>4800</c:v>
                </c:pt>
                <c:pt idx="9">
                  <c:v>5400</c:v>
                </c:pt>
                <c:pt idx="10">
                  <c:v>6000</c:v>
                </c:pt>
                <c:pt idx="11">
                  <c:v>6600</c:v>
                </c:pt>
                <c:pt idx="12">
                  <c:v>7200</c:v>
                </c:pt>
                <c:pt idx="13">
                  <c:v>7800</c:v>
                </c:pt>
                <c:pt idx="14">
                  <c:v>8400</c:v>
                </c:pt>
                <c:pt idx="15">
                  <c:v>9000</c:v>
                </c:pt>
                <c:pt idx="16">
                  <c:v>9600</c:v>
                </c:pt>
                <c:pt idx="17">
                  <c:v>10200</c:v>
                </c:pt>
                <c:pt idx="18">
                  <c:v>10800</c:v>
                </c:pt>
                <c:pt idx="19">
                  <c:v>11400</c:v>
                </c:pt>
                <c:pt idx="20">
                  <c:v>12000</c:v>
                </c:pt>
                <c:pt idx="21">
                  <c:v>12600</c:v>
                </c:pt>
                <c:pt idx="22">
                  <c:v>13200</c:v>
                </c:pt>
                <c:pt idx="23">
                  <c:v>13800</c:v>
                </c:pt>
                <c:pt idx="24">
                  <c:v>14400</c:v>
                </c:pt>
                <c:pt idx="25">
                  <c:v>15000</c:v>
                </c:pt>
                <c:pt idx="26">
                  <c:v>15600</c:v>
                </c:pt>
                <c:pt idx="27">
                  <c:v>16200</c:v>
                </c:pt>
                <c:pt idx="28">
                  <c:v>16800</c:v>
                </c:pt>
                <c:pt idx="29">
                  <c:v>17400</c:v>
                </c:pt>
                <c:pt idx="30">
                  <c:v>18000</c:v>
                </c:pt>
                <c:pt idx="31">
                  <c:v>18600</c:v>
                </c:pt>
                <c:pt idx="32">
                  <c:v>19200</c:v>
                </c:pt>
                <c:pt idx="33">
                  <c:v>19800</c:v>
                </c:pt>
                <c:pt idx="34">
                  <c:v>20400</c:v>
                </c:pt>
                <c:pt idx="35">
                  <c:v>21000</c:v>
                </c:pt>
                <c:pt idx="36">
                  <c:v>21600</c:v>
                </c:pt>
                <c:pt idx="37">
                  <c:v>22200</c:v>
                </c:pt>
                <c:pt idx="38">
                  <c:v>22800</c:v>
                </c:pt>
                <c:pt idx="39">
                  <c:v>23400</c:v>
                </c:pt>
                <c:pt idx="40">
                  <c:v>24000</c:v>
                </c:pt>
                <c:pt idx="41">
                  <c:v>24600</c:v>
                </c:pt>
                <c:pt idx="42">
                  <c:v>25200</c:v>
                </c:pt>
                <c:pt idx="43">
                  <c:v>25800</c:v>
                </c:pt>
                <c:pt idx="44">
                  <c:v>26400</c:v>
                </c:pt>
                <c:pt idx="45">
                  <c:v>27000</c:v>
                </c:pt>
                <c:pt idx="46">
                  <c:v>27600</c:v>
                </c:pt>
                <c:pt idx="47">
                  <c:v>28200</c:v>
                </c:pt>
                <c:pt idx="48">
                  <c:v>28800</c:v>
                </c:pt>
                <c:pt idx="49">
                  <c:v>29400</c:v>
                </c:pt>
                <c:pt idx="50">
                  <c:v>30000</c:v>
                </c:pt>
                <c:pt idx="51">
                  <c:v>30600</c:v>
                </c:pt>
                <c:pt idx="52">
                  <c:v>31200</c:v>
                </c:pt>
                <c:pt idx="53">
                  <c:v>31800</c:v>
                </c:pt>
                <c:pt idx="54">
                  <c:v>32400</c:v>
                </c:pt>
                <c:pt idx="55">
                  <c:v>33000</c:v>
                </c:pt>
                <c:pt idx="56">
                  <c:v>33600</c:v>
                </c:pt>
                <c:pt idx="57">
                  <c:v>34200</c:v>
                </c:pt>
                <c:pt idx="58">
                  <c:v>34800</c:v>
                </c:pt>
                <c:pt idx="59">
                  <c:v>35400</c:v>
                </c:pt>
                <c:pt idx="60">
                  <c:v>36000</c:v>
                </c:pt>
                <c:pt idx="61">
                  <c:v>36600</c:v>
                </c:pt>
                <c:pt idx="62">
                  <c:v>37200</c:v>
                </c:pt>
                <c:pt idx="63">
                  <c:v>37800</c:v>
                </c:pt>
                <c:pt idx="64">
                  <c:v>38400</c:v>
                </c:pt>
                <c:pt idx="65">
                  <c:v>39000</c:v>
                </c:pt>
                <c:pt idx="66">
                  <c:v>39600</c:v>
                </c:pt>
                <c:pt idx="67">
                  <c:v>40200</c:v>
                </c:pt>
                <c:pt idx="68">
                  <c:v>40800</c:v>
                </c:pt>
                <c:pt idx="69">
                  <c:v>41400</c:v>
                </c:pt>
                <c:pt idx="70">
                  <c:v>42000</c:v>
                </c:pt>
                <c:pt idx="71">
                  <c:v>42600</c:v>
                </c:pt>
                <c:pt idx="72">
                  <c:v>43200</c:v>
                </c:pt>
                <c:pt idx="73">
                  <c:v>43800</c:v>
                </c:pt>
                <c:pt idx="74">
                  <c:v>44400</c:v>
                </c:pt>
                <c:pt idx="75">
                  <c:v>45000</c:v>
                </c:pt>
                <c:pt idx="76">
                  <c:v>45600</c:v>
                </c:pt>
                <c:pt idx="77">
                  <c:v>46200</c:v>
                </c:pt>
                <c:pt idx="78">
                  <c:v>46800</c:v>
                </c:pt>
                <c:pt idx="79">
                  <c:v>47400</c:v>
                </c:pt>
                <c:pt idx="80">
                  <c:v>48000</c:v>
                </c:pt>
                <c:pt idx="81">
                  <c:v>48600</c:v>
                </c:pt>
                <c:pt idx="82">
                  <c:v>49200</c:v>
                </c:pt>
                <c:pt idx="83">
                  <c:v>49800</c:v>
                </c:pt>
                <c:pt idx="84">
                  <c:v>50400</c:v>
                </c:pt>
                <c:pt idx="85">
                  <c:v>51000</c:v>
                </c:pt>
                <c:pt idx="86">
                  <c:v>51600</c:v>
                </c:pt>
                <c:pt idx="87">
                  <c:v>52200</c:v>
                </c:pt>
                <c:pt idx="88">
                  <c:v>52800</c:v>
                </c:pt>
                <c:pt idx="89">
                  <c:v>53400</c:v>
                </c:pt>
                <c:pt idx="90">
                  <c:v>54000</c:v>
                </c:pt>
                <c:pt idx="91">
                  <c:v>54600</c:v>
                </c:pt>
                <c:pt idx="92">
                  <c:v>55200</c:v>
                </c:pt>
                <c:pt idx="93">
                  <c:v>55800</c:v>
                </c:pt>
                <c:pt idx="94">
                  <c:v>56400</c:v>
                </c:pt>
                <c:pt idx="95">
                  <c:v>57000</c:v>
                </c:pt>
                <c:pt idx="96">
                  <c:v>57600</c:v>
                </c:pt>
                <c:pt idx="97">
                  <c:v>58200</c:v>
                </c:pt>
                <c:pt idx="98">
                  <c:v>58800</c:v>
                </c:pt>
                <c:pt idx="99">
                  <c:v>59400</c:v>
                </c:pt>
                <c:pt idx="100">
                  <c:v>60000</c:v>
                </c:pt>
              </c:numCache>
            </c:numRef>
          </c:cat>
          <c:val>
            <c:numRef>
              <c:f>Parameter!$K$1129:$K$1229</c:f>
              <c:numCache>
                <c:formatCode>General</c:formatCode>
                <c:ptCount val="101"/>
                <c:pt idx="0">
                  <c:v>0.182</c:v>
                </c:pt>
                <c:pt idx="1">
                  <c:v>0.19</c:v>
                </c:pt>
                <c:pt idx="2">
                  <c:v>0.19500000000000001</c:v>
                </c:pt>
                <c:pt idx="3">
                  <c:v>0.19800000000000001</c:v>
                </c:pt>
                <c:pt idx="4">
                  <c:v>0.19900000000000001</c:v>
                </c:pt>
                <c:pt idx="5">
                  <c:v>0.20300000000000001</c:v>
                </c:pt>
                <c:pt idx="6">
                  <c:v>0.20799999999999999</c:v>
                </c:pt>
                <c:pt idx="7">
                  <c:v>0.223</c:v>
                </c:pt>
                <c:pt idx="8">
                  <c:v>0.23599999999999999</c:v>
                </c:pt>
                <c:pt idx="9">
                  <c:v>0.26100000000000001</c:v>
                </c:pt>
                <c:pt idx="10">
                  <c:v>0.28399999999999997</c:v>
                </c:pt>
                <c:pt idx="11">
                  <c:v>0.308</c:v>
                </c:pt>
                <c:pt idx="12">
                  <c:v>0.34</c:v>
                </c:pt>
                <c:pt idx="13">
                  <c:v>0.39700000000000002</c:v>
                </c:pt>
                <c:pt idx="14">
                  <c:v>0.45900000000000002</c:v>
                </c:pt>
                <c:pt idx="15">
                  <c:v>0.53900000000000003</c:v>
                </c:pt>
                <c:pt idx="16">
                  <c:v>0.59399999999999997</c:v>
                </c:pt>
                <c:pt idx="17">
                  <c:v>0.60299999999999998</c:v>
                </c:pt>
                <c:pt idx="18">
                  <c:v>0.622</c:v>
                </c:pt>
                <c:pt idx="19">
                  <c:v>0.60599999999999998</c:v>
                </c:pt>
                <c:pt idx="20">
                  <c:v>0.59599999999999997</c:v>
                </c:pt>
                <c:pt idx="21">
                  <c:v>0.58199999999999996</c:v>
                </c:pt>
                <c:pt idx="22">
                  <c:v>0.56599999999999995</c:v>
                </c:pt>
                <c:pt idx="23">
                  <c:v>0.54900000000000004</c:v>
                </c:pt>
                <c:pt idx="24">
                  <c:v>0.53100000000000003</c:v>
                </c:pt>
                <c:pt idx="25">
                  <c:v>0.52300000000000002</c:v>
                </c:pt>
                <c:pt idx="26">
                  <c:v>0.51200000000000001</c:v>
                </c:pt>
                <c:pt idx="27">
                  <c:v>0.505</c:v>
                </c:pt>
                <c:pt idx="28">
                  <c:v>0.5</c:v>
                </c:pt>
                <c:pt idx="29">
                  <c:v>0.497</c:v>
                </c:pt>
                <c:pt idx="30">
                  <c:v>0.49299999999999999</c:v>
                </c:pt>
                <c:pt idx="31">
                  <c:v>0.48299999999999998</c:v>
                </c:pt>
                <c:pt idx="32">
                  <c:v>0.47799999999999998</c:v>
                </c:pt>
                <c:pt idx="33">
                  <c:v>0.47499999999999998</c:v>
                </c:pt>
                <c:pt idx="34">
                  <c:v>0.47299999999999998</c:v>
                </c:pt>
                <c:pt idx="35">
                  <c:v>0.47299999999999998</c:v>
                </c:pt>
                <c:pt idx="36">
                  <c:v>0.47</c:v>
                </c:pt>
                <c:pt idx="37">
                  <c:v>0.46899999999999997</c:v>
                </c:pt>
                <c:pt idx="38">
                  <c:v>0.46600000000000003</c:v>
                </c:pt>
                <c:pt idx="39">
                  <c:v>0.46600000000000003</c:v>
                </c:pt>
                <c:pt idx="40">
                  <c:v>0.46500000000000002</c:v>
                </c:pt>
                <c:pt idx="41">
                  <c:v>0.46500000000000002</c:v>
                </c:pt>
                <c:pt idx="42">
                  <c:v>0.46200000000000002</c:v>
                </c:pt>
                <c:pt idx="43">
                  <c:v>0.46100000000000002</c:v>
                </c:pt>
                <c:pt idx="44">
                  <c:v>0.46100000000000002</c:v>
                </c:pt>
                <c:pt idx="45">
                  <c:v>0.46100000000000002</c:v>
                </c:pt>
                <c:pt idx="46">
                  <c:v>0.46100000000000002</c:v>
                </c:pt>
                <c:pt idx="47">
                  <c:v>0.46100000000000002</c:v>
                </c:pt>
                <c:pt idx="48">
                  <c:v>0.46100000000000002</c:v>
                </c:pt>
                <c:pt idx="49">
                  <c:v>0.46100000000000002</c:v>
                </c:pt>
                <c:pt idx="50">
                  <c:v>0.45900000000000002</c:v>
                </c:pt>
                <c:pt idx="51">
                  <c:v>0.45800000000000002</c:v>
                </c:pt>
                <c:pt idx="52">
                  <c:v>0.45900000000000002</c:v>
                </c:pt>
                <c:pt idx="53">
                  <c:v>0.45800000000000002</c:v>
                </c:pt>
                <c:pt idx="54">
                  <c:v>0.45400000000000001</c:v>
                </c:pt>
                <c:pt idx="55">
                  <c:v>0.45400000000000001</c:v>
                </c:pt>
                <c:pt idx="56">
                  <c:v>0.45300000000000001</c:v>
                </c:pt>
                <c:pt idx="57">
                  <c:v>0.45100000000000001</c:v>
                </c:pt>
                <c:pt idx="58">
                  <c:v>0.45100000000000001</c:v>
                </c:pt>
                <c:pt idx="59">
                  <c:v>0.45100000000000001</c:v>
                </c:pt>
                <c:pt idx="60">
                  <c:v>0.45100000000000001</c:v>
                </c:pt>
                <c:pt idx="61">
                  <c:v>0.45</c:v>
                </c:pt>
                <c:pt idx="62">
                  <c:v>0.45</c:v>
                </c:pt>
                <c:pt idx="63">
                  <c:v>0.45</c:v>
                </c:pt>
                <c:pt idx="64">
                  <c:v>0.44900000000000001</c:v>
                </c:pt>
                <c:pt idx="65">
                  <c:v>0.44800000000000001</c:v>
                </c:pt>
                <c:pt idx="66">
                  <c:v>0.44600000000000001</c:v>
                </c:pt>
                <c:pt idx="67">
                  <c:v>0.44600000000000001</c:v>
                </c:pt>
                <c:pt idx="68">
                  <c:v>0.44600000000000001</c:v>
                </c:pt>
                <c:pt idx="69">
                  <c:v>0.44600000000000001</c:v>
                </c:pt>
                <c:pt idx="70">
                  <c:v>0.44600000000000001</c:v>
                </c:pt>
                <c:pt idx="71">
                  <c:v>0.44500000000000001</c:v>
                </c:pt>
                <c:pt idx="72">
                  <c:v>0.44500000000000001</c:v>
                </c:pt>
                <c:pt idx="73">
                  <c:v>0.44500000000000001</c:v>
                </c:pt>
                <c:pt idx="74">
                  <c:v>0.44500000000000001</c:v>
                </c:pt>
                <c:pt idx="75">
                  <c:v>0.443</c:v>
                </c:pt>
                <c:pt idx="76">
                  <c:v>0.443</c:v>
                </c:pt>
                <c:pt idx="77">
                  <c:v>0.443</c:v>
                </c:pt>
                <c:pt idx="78">
                  <c:v>0.443</c:v>
                </c:pt>
                <c:pt idx="79">
                  <c:v>0.442</c:v>
                </c:pt>
                <c:pt idx="80">
                  <c:v>0.442</c:v>
                </c:pt>
                <c:pt idx="81">
                  <c:v>0.441</c:v>
                </c:pt>
                <c:pt idx="82">
                  <c:v>0.441</c:v>
                </c:pt>
                <c:pt idx="83">
                  <c:v>0.441</c:v>
                </c:pt>
                <c:pt idx="84">
                  <c:v>0.441</c:v>
                </c:pt>
                <c:pt idx="85">
                  <c:v>0.439</c:v>
                </c:pt>
                <c:pt idx="86">
                  <c:v>0.439</c:v>
                </c:pt>
                <c:pt idx="87">
                  <c:v>0.439</c:v>
                </c:pt>
                <c:pt idx="88">
                  <c:v>0.439</c:v>
                </c:pt>
                <c:pt idx="89">
                  <c:v>0.439</c:v>
                </c:pt>
                <c:pt idx="90">
                  <c:v>0.439</c:v>
                </c:pt>
                <c:pt idx="91">
                  <c:v>0.439</c:v>
                </c:pt>
                <c:pt idx="92">
                  <c:v>0.439</c:v>
                </c:pt>
                <c:pt idx="93">
                  <c:v>0.439</c:v>
                </c:pt>
                <c:pt idx="94">
                  <c:v>0.439</c:v>
                </c:pt>
                <c:pt idx="95">
                  <c:v>0.439</c:v>
                </c:pt>
                <c:pt idx="96">
                  <c:v>0.439</c:v>
                </c:pt>
                <c:pt idx="97">
                  <c:v>0.439</c:v>
                </c:pt>
                <c:pt idx="98">
                  <c:v>0.439</c:v>
                </c:pt>
                <c:pt idx="99">
                  <c:v>0.439</c:v>
                </c:pt>
                <c:pt idx="100">
                  <c:v>0.439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BE-40A6-8D55-B657FF6160B3}"/>
            </c:ext>
          </c:extLst>
        </c:ser>
        <c:ser>
          <c:idx val="4"/>
          <c:order val="4"/>
          <c:tx>
            <c:strRef>
              <c:f>Parameter!$L$1128</c:f>
              <c:strCache>
                <c:ptCount val="1"/>
                <c:pt idx="0">
                  <c:v>pem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Parameter!$G$1129:$G$1229</c:f>
              <c:numCache>
                <c:formatCode>General</c:formatCode>
                <c:ptCount val="101"/>
                <c:pt idx="0">
                  <c:v>0</c:v>
                </c:pt>
                <c:pt idx="1">
                  <c:v>600</c:v>
                </c:pt>
                <c:pt idx="2">
                  <c:v>1200</c:v>
                </c:pt>
                <c:pt idx="3">
                  <c:v>1800</c:v>
                </c:pt>
                <c:pt idx="4">
                  <c:v>2400</c:v>
                </c:pt>
                <c:pt idx="5">
                  <c:v>3000</c:v>
                </c:pt>
                <c:pt idx="6">
                  <c:v>3600</c:v>
                </c:pt>
                <c:pt idx="7">
                  <c:v>4200</c:v>
                </c:pt>
                <c:pt idx="8">
                  <c:v>4800</c:v>
                </c:pt>
                <c:pt idx="9">
                  <c:v>5400</c:v>
                </c:pt>
                <c:pt idx="10">
                  <c:v>6000</c:v>
                </c:pt>
                <c:pt idx="11">
                  <c:v>6600</c:v>
                </c:pt>
                <c:pt idx="12">
                  <c:v>7200</c:v>
                </c:pt>
                <c:pt idx="13">
                  <c:v>7800</c:v>
                </c:pt>
                <c:pt idx="14">
                  <c:v>8400</c:v>
                </c:pt>
                <c:pt idx="15">
                  <c:v>9000</c:v>
                </c:pt>
                <c:pt idx="16">
                  <c:v>9600</c:v>
                </c:pt>
                <c:pt idx="17">
                  <c:v>10200</c:v>
                </c:pt>
                <c:pt idx="18">
                  <c:v>10800</c:v>
                </c:pt>
                <c:pt idx="19">
                  <c:v>11400</c:v>
                </c:pt>
                <c:pt idx="20">
                  <c:v>12000</c:v>
                </c:pt>
                <c:pt idx="21">
                  <c:v>12600</c:v>
                </c:pt>
                <c:pt idx="22">
                  <c:v>13200</c:v>
                </c:pt>
                <c:pt idx="23">
                  <c:v>13800</c:v>
                </c:pt>
                <c:pt idx="24">
                  <c:v>14400</c:v>
                </c:pt>
                <c:pt idx="25">
                  <c:v>15000</c:v>
                </c:pt>
                <c:pt idx="26">
                  <c:v>15600</c:v>
                </c:pt>
                <c:pt idx="27">
                  <c:v>16200</c:v>
                </c:pt>
                <c:pt idx="28">
                  <c:v>16800</c:v>
                </c:pt>
                <c:pt idx="29">
                  <c:v>17400</c:v>
                </c:pt>
                <c:pt idx="30">
                  <c:v>18000</c:v>
                </c:pt>
                <c:pt idx="31">
                  <c:v>18600</c:v>
                </c:pt>
                <c:pt idx="32">
                  <c:v>19200</c:v>
                </c:pt>
                <c:pt idx="33">
                  <c:v>19800</c:v>
                </c:pt>
                <c:pt idx="34">
                  <c:v>20400</c:v>
                </c:pt>
                <c:pt idx="35">
                  <c:v>21000</c:v>
                </c:pt>
                <c:pt idx="36">
                  <c:v>21600</c:v>
                </c:pt>
                <c:pt idx="37">
                  <c:v>22200</c:v>
                </c:pt>
                <c:pt idx="38">
                  <c:v>22800</c:v>
                </c:pt>
                <c:pt idx="39">
                  <c:v>23400</c:v>
                </c:pt>
                <c:pt idx="40">
                  <c:v>24000</c:v>
                </c:pt>
                <c:pt idx="41">
                  <c:v>24600</c:v>
                </c:pt>
                <c:pt idx="42">
                  <c:v>25200</c:v>
                </c:pt>
                <c:pt idx="43">
                  <c:v>25800</c:v>
                </c:pt>
                <c:pt idx="44">
                  <c:v>26400</c:v>
                </c:pt>
                <c:pt idx="45">
                  <c:v>27000</c:v>
                </c:pt>
                <c:pt idx="46">
                  <c:v>27600</c:v>
                </c:pt>
                <c:pt idx="47">
                  <c:v>28200</c:v>
                </c:pt>
                <c:pt idx="48">
                  <c:v>28800</c:v>
                </c:pt>
                <c:pt idx="49">
                  <c:v>29400</c:v>
                </c:pt>
                <c:pt idx="50">
                  <c:v>30000</c:v>
                </c:pt>
                <c:pt idx="51">
                  <c:v>30600</c:v>
                </c:pt>
                <c:pt idx="52">
                  <c:v>31200</c:v>
                </c:pt>
                <c:pt idx="53">
                  <c:v>31800</c:v>
                </c:pt>
                <c:pt idx="54">
                  <c:v>32400</c:v>
                </c:pt>
                <c:pt idx="55">
                  <c:v>33000</c:v>
                </c:pt>
                <c:pt idx="56">
                  <c:v>33600</c:v>
                </c:pt>
                <c:pt idx="57">
                  <c:v>34200</c:v>
                </c:pt>
                <c:pt idx="58">
                  <c:v>34800</c:v>
                </c:pt>
                <c:pt idx="59">
                  <c:v>35400</c:v>
                </c:pt>
                <c:pt idx="60">
                  <c:v>36000</c:v>
                </c:pt>
                <c:pt idx="61">
                  <c:v>36600</c:v>
                </c:pt>
                <c:pt idx="62">
                  <c:v>37200</c:v>
                </c:pt>
                <c:pt idx="63">
                  <c:v>37800</c:v>
                </c:pt>
                <c:pt idx="64">
                  <c:v>38400</c:v>
                </c:pt>
                <c:pt idx="65">
                  <c:v>39000</c:v>
                </c:pt>
                <c:pt idx="66">
                  <c:v>39600</c:v>
                </c:pt>
                <c:pt idx="67">
                  <c:v>40200</c:v>
                </c:pt>
                <c:pt idx="68">
                  <c:v>40800</c:v>
                </c:pt>
                <c:pt idx="69">
                  <c:v>41400</c:v>
                </c:pt>
                <c:pt idx="70">
                  <c:v>42000</c:v>
                </c:pt>
                <c:pt idx="71">
                  <c:v>42600</c:v>
                </c:pt>
                <c:pt idx="72">
                  <c:v>43200</c:v>
                </c:pt>
                <c:pt idx="73">
                  <c:v>43800</c:v>
                </c:pt>
                <c:pt idx="74">
                  <c:v>44400</c:v>
                </c:pt>
                <c:pt idx="75">
                  <c:v>45000</c:v>
                </c:pt>
                <c:pt idx="76">
                  <c:v>45600</c:v>
                </c:pt>
                <c:pt idx="77">
                  <c:v>46200</c:v>
                </c:pt>
                <c:pt idx="78">
                  <c:v>46800</c:v>
                </c:pt>
                <c:pt idx="79">
                  <c:v>47400</c:v>
                </c:pt>
                <c:pt idx="80">
                  <c:v>48000</c:v>
                </c:pt>
                <c:pt idx="81">
                  <c:v>48600</c:v>
                </c:pt>
                <c:pt idx="82">
                  <c:v>49200</c:v>
                </c:pt>
                <c:pt idx="83">
                  <c:v>49800</c:v>
                </c:pt>
                <c:pt idx="84">
                  <c:v>50400</c:v>
                </c:pt>
                <c:pt idx="85">
                  <c:v>51000</c:v>
                </c:pt>
                <c:pt idx="86">
                  <c:v>51600</c:v>
                </c:pt>
                <c:pt idx="87">
                  <c:v>52200</c:v>
                </c:pt>
                <c:pt idx="88">
                  <c:v>52800</c:v>
                </c:pt>
                <c:pt idx="89">
                  <c:v>53400</c:v>
                </c:pt>
                <c:pt idx="90">
                  <c:v>54000</c:v>
                </c:pt>
                <c:pt idx="91">
                  <c:v>54600</c:v>
                </c:pt>
                <c:pt idx="92">
                  <c:v>55200</c:v>
                </c:pt>
                <c:pt idx="93">
                  <c:v>55800</c:v>
                </c:pt>
                <c:pt idx="94">
                  <c:v>56400</c:v>
                </c:pt>
                <c:pt idx="95">
                  <c:v>57000</c:v>
                </c:pt>
                <c:pt idx="96">
                  <c:v>57600</c:v>
                </c:pt>
                <c:pt idx="97">
                  <c:v>58200</c:v>
                </c:pt>
                <c:pt idx="98">
                  <c:v>58800</c:v>
                </c:pt>
                <c:pt idx="99">
                  <c:v>59400</c:v>
                </c:pt>
                <c:pt idx="100">
                  <c:v>60000</c:v>
                </c:pt>
              </c:numCache>
            </c:numRef>
          </c:cat>
          <c:val>
            <c:numRef>
              <c:f>Parameter!$L$1129:$L$1229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BE-40A6-8D55-B657FF6160B3}"/>
            </c:ext>
          </c:extLst>
        </c:ser>
        <c:ser>
          <c:idx val="5"/>
          <c:order val="5"/>
          <c:tx>
            <c:strRef>
              <c:f>Parameter!$M$1128</c:f>
              <c:strCache>
                <c:ptCount val="1"/>
                <c:pt idx="0">
                  <c:v>tis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Parameter!$G$1129:$G$1229</c:f>
              <c:numCache>
                <c:formatCode>General</c:formatCode>
                <c:ptCount val="101"/>
                <c:pt idx="0">
                  <c:v>0</c:v>
                </c:pt>
                <c:pt idx="1">
                  <c:v>600</c:v>
                </c:pt>
                <c:pt idx="2">
                  <c:v>1200</c:v>
                </c:pt>
                <c:pt idx="3">
                  <c:v>1800</c:v>
                </c:pt>
                <c:pt idx="4">
                  <c:v>2400</c:v>
                </c:pt>
                <c:pt idx="5">
                  <c:v>3000</c:v>
                </c:pt>
                <c:pt idx="6">
                  <c:v>3600</c:v>
                </c:pt>
                <c:pt idx="7">
                  <c:v>4200</c:v>
                </c:pt>
                <c:pt idx="8">
                  <c:v>4800</c:v>
                </c:pt>
                <c:pt idx="9">
                  <c:v>5400</c:v>
                </c:pt>
                <c:pt idx="10">
                  <c:v>6000</c:v>
                </c:pt>
                <c:pt idx="11">
                  <c:v>6600</c:v>
                </c:pt>
                <c:pt idx="12">
                  <c:v>7200</c:v>
                </c:pt>
                <c:pt idx="13">
                  <c:v>7800</c:v>
                </c:pt>
                <c:pt idx="14">
                  <c:v>8400</c:v>
                </c:pt>
                <c:pt idx="15">
                  <c:v>9000</c:v>
                </c:pt>
                <c:pt idx="16">
                  <c:v>9600</c:v>
                </c:pt>
                <c:pt idx="17">
                  <c:v>10200</c:v>
                </c:pt>
                <c:pt idx="18">
                  <c:v>10800</c:v>
                </c:pt>
                <c:pt idx="19">
                  <c:v>11400</c:v>
                </c:pt>
                <c:pt idx="20">
                  <c:v>12000</c:v>
                </c:pt>
                <c:pt idx="21">
                  <c:v>12600</c:v>
                </c:pt>
                <c:pt idx="22">
                  <c:v>13200</c:v>
                </c:pt>
                <c:pt idx="23">
                  <c:v>13800</c:v>
                </c:pt>
                <c:pt idx="24">
                  <c:v>14400</c:v>
                </c:pt>
                <c:pt idx="25">
                  <c:v>15000</c:v>
                </c:pt>
                <c:pt idx="26">
                  <c:v>15600</c:v>
                </c:pt>
                <c:pt idx="27">
                  <c:v>16200</c:v>
                </c:pt>
                <c:pt idx="28">
                  <c:v>16800</c:v>
                </c:pt>
                <c:pt idx="29">
                  <c:v>17400</c:v>
                </c:pt>
                <c:pt idx="30">
                  <c:v>18000</c:v>
                </c:pt>
                <c:pt idx="31">
                  <c:v>18600</c:v>
                </c:pt>
                <c:pt idx="32">
                  <c:v>19200</c:v>
                </c:pt>
                <c:pt idx="33">
                  <c:v>19800</c:v>
                </c:pt>
                <c:pt idx="34">
                  <c:v>20400</c:v>
                </c:pt>
                <c:pt idx="35">
                  <c:v>21000</c:v>
                </c:pt>
                <c:pt idx="36">
                  <c:v>21600</c:v>
                </c:pt>
                <c:pt idx="37">
                  <c:v>22200</c:v>
                </c:pt>
                <c:pt idx="38">
                  <c:v>22800</c:v>
                </c:pt>
                <c:pt idx="39">
                  <c:v>23400</c:v>
                </c:pt>
                <c:pt idx="40">
                  <c:v>24000</c:v>
                </c:pt>
                <c:pt idx="41">
                  <c:v>24600</c:v>
                </c:pt>
                <c:pt idx="42">
                  <c:v>25200</c:v>
                </c:pt>
                <c:pt idx="43">
                  <c:v>25800</c:v>
                </c:pt>
                <c:pt idx="44">
                  <c:v>26400</c:v>
                </c:pt>
                <c:pt idx="45">
                  <c:v>27000</c:v>
                </c:pt>
                <c:pt idx="46">
                  <c:v>27600</c:v>
                </c:pt>
                <c:pt idx="47">
                  <c:v>28200</c:v>
                </c:pt>
                <c:pt idx="48">
                  <c:v>28800</c:v>
                </c:pt>
                <c:pt idx="49">
                  <c:v>29400</c:v>
                </c:pt>
                <c:pt idx="50">
                  <c:v>30000</c:v>
                </c:pt>
                <c:pt idx="51">
                  <c:v>30600</c:v>
                </c:pt>
                <c:pt idx="52">
                  <c:v>31200</c:v>
                </c:pt>
                <c:pt idx="53">
                  <c:v>31800</c:v>
                </c:pt>
                <c:pt idx="54">
                  <c:v>32400</c:v>
                </c:pt>
                <c:pt idx="55">
                  <c:v>33000</c:v>
                </c:pt>
                <c:pt idx="56">
                  <c:v>33600</c:v>
                </c:pt>
                <c:pt idx="57">
                  <c:v>34200</c:v>
                </c:pt>
                <c:pt idx="58">
                  <c:v>34800</c:v>
                </c:pt>
                <c:pt idx="59">
                  <c:v>35400</c:v>
                </c:pt>
                <c:pt idx="60">
                  <c:v>36000</c:v>
                </c:pt>
                <c:pt idx="61">
                  <c:v>36600</c:v>
                </c:pt>
                <c:pt idx="62">
                  <c:v>37200</c:v>
                </c:pt>
                <c:pt idx="63">
                  <c:v>37800</c:v>
                </c:pt>
                <c:pt idx="64">
                  <c:v>38400</c:v>
                </c:pt>
                <c:pt idx="65">
                  <c:v>39000</c:v>
                </c:pt>
                <c:pt idx="66">
                  <c:v>39600</c:v>
                </c:pt>
                <c:pt idx="67">
                  <c:v>40200</c:v>
                </c:pt>
                <c:pt idx="68">
                  <c:v>40800</c:v>
                </c:pt>
                <c:pt idx="69">
                  <c:v>41400</c:v>
                </c:pt>
                <c:pt idx="70">
                  <c:v>42000</c:v>
                </c:pt>
                <c:pt idx="71">
                  <c:v>42600</c:v>
                </c:pt>
                <c:pt idx="72">
                  <c:v>43200</c:v>
                </c:pt>
                <c:pt idx="73">
                  <c:v>43800</c:v>
                </c:pt>
                <c:pt idx="74">
                  <c:v>44400</c:v>
                </c:pt>
                <c:pt idx="75">
                  <c:v>45000</c:v>
                </c:pt>
                <c:pt idx="76">
                  <c:v>45600</c:v>
                </c:pt>
                <c:pt idx="77">
                  <c:v>46200</c:v>
                </c:pt>
                <c:pt idx="78">
                  <c:v>46800</c:v>
                </c:pt>
                <c:pt idx="79">
                  <c:v>47400</c:v>
                </c:pt>
                <c:pt idx="80">
                  <c:v>48000</c:v>
                </c:pt>
                <c:pt idx="81">
                  <c:v>48600</c:v>
                </c:pt>
                <c:pt idx="82">
                  <c:v>49200</c:v>
                </c:pt>
                <c:pt idx="83">
                  <c:v>49800</c:v>
                </c:pt>
                <c:pt idx="84">
                  <c:v>50400</c:v>
                </c:pt>
                <c:pt idx="85">
                  <c:v>51000</c:v>
                </c:pt>
                <c:pt idx="86">
                  <c:v>51600</c:v>
                </c:pt>
                <c:pt idx="87">
                  <c:v>52200</c:v>
                </c:pt>
                <c:pt idx="88">
                  <c:v>52800</c:v>
                </c:pt>
                <c:pt idx="89">
                  <c:v>53400</c:v>
                </c:pt>
                <c:pt idx="90">
                  <c:v>54000</c:v>
                </c:pt>
                <c:pt idx="91">
                  <c:v>54600</c:v>
                </c:pt>
                <c:pt idx="92">
                  <c:v>55200</c:v>
                </c:pt>
                <c:pt idx="93">
                  <c:v>55800</c:v>
                </c:pt>
                <c:pt idx="94">
                  <c:v>56400</c:v>
                </c:pt>
                <c:pt idx="95">
                  <c:v>57000</c:v>
                </c:pt>
                <c:pt idx="96">
                  <c:v>57600</c:v>
                </c:pt>
                <c:pt idx="97">
                  <c:v>58200</c:v>
                </c:pt>
                <c:pt idx="98">
                  <c:v>58800</c:v>
                </c:pt>
                <c:pt idx="99">
                  <c:v>59400</c:v>
                </c:pt>
                <c:pt idx="100">
                  <c:v>60000</c:v>
                </c:pt>
              </c:numCache>
            </c:numRef>
          </c:cat>
          <c:val>
            <c:numRef>
              <c:f>Parameter!$M$1129:$M$1229</c:f>
              <c:numCache>
                <c:formatCode>General</c:formatCode>
                <c:ptCount val="101"/>
                <c:pt idx="0">
                  <c:v>0.218</c:v>
                </c:pt>
                <c:pt idx="1">
                  <c:v>0.20699999999999999</c:v>
                </c:pt>
                <c:pt idx="2">
                  <c:v>0.20100000000000001</c:v>
                </c:pt>
                <c:pt idx="3">
                  <c:v>0.19500000000000001</c:v>
                </c:pt>
                <c:pt idx="4">
                  <c:v>0.185</c:v>
                </c:pt>
                <c:pt idx="5">
                  <c:v>0.17899999999999999</c:v>
                </c:pt>
                <c:pt idx="6">
                  <c:v>0.16800000000000001</c:v>
                </c:pt>
                <c:pt idx="7">
                  <c:v>0.16200000000000001</c:v>
                </c:pt>
                <c:pt idx="8">
                  <c:v>0.14799999999999999</c:v>
                </c:pt>
                <c:pt idx="9">
                  <c:v>0.124</c:v>
                </c:pt>
                <c:pt idx="10">
                  <c:v>0.10100000000000001</c:v>
                </c:pt>
                <c:pt idx="11">
                  <c:v>8.5999999999999993E-2</c:v>
                </c:pt>
                <c:pt idx="12">
                  <c:v>7.1999999999999995E-2</c:v>
                </c:pt>
                <c:pt idx="13">
                  <c:v>4.9000000000000002E-2</c:v>
                </c:pt>
                <c:pt idx="14">
                  <c:v>3.5999999999999997E-2</c:v>
                </c:pt>
                <c:pt idx="15">
                  <c:v>2.5000000000000001E-2</c:v>
                </c:pt>
                <c:pt idx="16">
                  <c:v>2.5000000000000001E-2</c:v>
                </c:pt>
                <c:pt idx="17">
                  <c:v>2.8000000000000001E-2</c:v>
                </c:pt>
                <c:pt idx="18">
                  <c:v>3.4000000000000002E-2</c:v>
                </c:pt>
                <c:pt idx="19">
                  <c:v>4.3999999999999997E-2</c:v>
                </c:pt>
                <c:pt idx="20">
                  <c:v>5.5E-2</c:v>
                </c:pt>
                <c:pt idx="21">
                  <c:v>6.3E-2</c:v>
                </c:pt>
                <c:pt idx="22">
                  <c:v>6.8000000000000005E-2</c:v>
                </c:pt>
                <c:pt idx="23">
                  <c:v>7.5999999999999998E-2</c:v>
                </c:pt>
                <c:pt idx="24">
                  <c:v>8.2000000000000003E-2</c:v>
                </c:pt>
                <c:pt idx="25">
                  <c:v>8.5000000000000006E-2</c:v>
                </c:pt>
                <c:pt idx="26">
                  <c:v>9.0999999999999998E-2</c:v>
                </c:pt>
                <c:pt idx="27">
                  <c:v>9.1999999999999998E-2</c:v>
                </c:pt>
                <c:pt idx="28">
                  <c:v>9.2999999999999999E-2</c:v>
                </c:pt>
                <c:pt idx="29">
                  <c:v>9.4E-2</c:v>
                </c:pt>
                <c:pt idx="30">
                  <c:v>9.6000000000000002E-2</c:v>
                </c:pt>
                <c:pt idx="31">
                  <c:v>0.10100000000000001</c:v>
                </c:pt>
                <c:pt idx="32">
                  <c:v>0.10199999999999999</c:v>
                </c:pt>
                <c:pt idx="33">
                  <c:v>0.105</c:v>
                </c:pt>
                <c:pt idx="34">
                  <c:v>0.106</c:v>
                </c:pt>
                <c:pt idx="35">
                  <c:v>0.107</c:v>
                </c:pt>
                <c:pt idx="36">
                  <c:v>0.109</c:v>
                </c:pt>
                <c:pt idx="37">
                  <c:v>0.111</c:v>
                </c:pt>
                <c:pt idx="38">
                  <c:v>0.111</c:v>
                </c:pt>
                <c:pt idx="39">
                  <c:v>0.111</c:v>
                </c:pt>
                <c:pt idx="40">
                  <c:v>0.112</c:v>
                </c:pt>
                <c:pt idx="41">
                  <c:v>0.113</c:v>
                </c:pt>
                <c:pt idx="42">
                  <c:v>0.115</c:v>
                </c:pt>
                <c:pt idx="43">
                  <c:v>0.115</c:v>
                </c:pt>
                <c:pt idx="44">
                  <c:v>0.11600000000000001</c:v>
                </c:pt>
                <c:pt idx="45">
                  <c:v>0.11600000000000001</c:v>
                </c:pt>
                <c:pt idx="46">
                  <c:v>0.11600000000000001</c:v>
                </c:pt>
                <c:pt idx="47">
                  <c:v>0.11600000000000001</c:v>
                </c:pt>
                <c:pt idx="48">
                  <c:v>0.11600000000000001</c:v>
                </c:pt>
                <c:pt idx="49">
                  <c:v>0.11600000000000001</c:v>
                </c:pt>
                <c:pt idx="50">
                  <c:v>0.11700000000000001</c:v>
                </c:pt>
                <c:pt idx="51">
                  <c:v>0.11799999999999999</c:v>
                </c:pt>
                <c:pt idx="52">
                  <c:v>0.11799999999999999</c:v>
                </c:pt>
                <c:pt idx="53">
                  <c:v>0.11799999999999999</c:v>
                </c:pt>
                <c:pt idx="54">
                  <c:v>0.12</c:v>
                </c:pt>
                <c:pt idx="55">
                  <c:v>0.12</c:v>
                </c:pt>
                <c:pt idx="56">
                  <c:v>0.122</c:v>
                </c:pt>
                <c:pt idx="57">
                  <c:v>0.122</c:v>
                </c:pt>
                <c:pt idx="58">
                  <c:v>0.122</c:v>
                </c:pt>
                <c:pt idx="59">
                  <c:v>0.122</c:v>
                </c:pt>
                <c:pt idx="60">
                  <c:v>0.124</c:v>
                </c:pt>
                <c:pt idx="61">
                  <c:v>0.124</c:v>
                </c:pt>
                <c:pt idx="62">
                  <c:v>0.124</c:v>
                </c:pt>
                <c:pt idx="63">
                  <c:v>0.124</c:v>
                </c:pt>
                <c:pt idx="64">
                  <c:v>0.124</c:v>
                </c:pt>
                <c:pt idx="65">
                  <c:v>0.125</c:v>
                </c:pt>
                <c:pt idx="66">
                  <c:v>0.126</c:v>
                </c:pt>
                <c:pt idx="67">
                  <c:v>0.126</c:v>
                </c:pt>
                <c:pt idx="68">
                  <c:v>0.126</c:v>
                </c:pt>
                <c:pt idx="69">
                  <c:v>0.126</c:v>
                </c:pt>
                <c:pt idx="70">
                  <c:v>0.127</c:v>
                </c:pt>
                <c:pt idx="71">
                  <c:v>0.128</c:v>
                </c:pt>
                <c:pt idx="72">
                  <c:v>0.128</c:v>
                </c:pt>
                <c:pt idx="73">
                  <c:v>0.128</c:v>
                </c:pt>
                <c:pt idx="74">
                  <c:v>0.128</c:v>
                </c:pt>
                <c:pt idx="75">
                  <c:v>0.128</c:v>
                </c:pt>
                <c:pt idx="76">
                  <c:v>0.128</c:v>
                </c:pt>
                <c:pt idx="77">
                  <c:v>0.128</c:v>
                </c:pt>
                <c:pt idx="78">
                  <c:v>0.128</c:v>
                </c:pt>
                <c:pt idx="79">
                  <c:v>0.129</c:v>
                </c:pt>
                <c:pt idx="80">
                  <c:v>0.128</c:v>
                </c:pt>
                <c:pt idx="81">
                  <c:v>0.129</c:v>
                </c:pt>
                <c:pt idx="82">
                  <c:v>0.13</c:v>
                </c:pt>
                <c:pt idx="83">
                  <c:v>0.13</c:v>
                </c:pt>
                <c:pt idx="84">
                  <c:v>0.13</c:v>
                </c:pt>
                <c:pt idx="85">
                  <c:v>0.13200000000000001</c:v>
                </c:pt>
                <c:pt idx="86">
                  <c:v>0.13200000000000001</c:v>
                </c:pt>
                <c:pt idx="87">
                  <c:v>0.13200000000000001</c:v>
                </c:pt>
                <c:pt idx="88">
                  <c:v>0.13200000000000001</c:v>
                </c:pt>
                <c:pt idx="89">
                  <c:v>0.13200000000000001</c:v>
                </c:pt>
                <c:pt idx="90">
                  <c:v>0.13200000000000001</c:v>
                </c:pt>
                <c:pt idx="91">
                  <c:v>0.13200000000000001</c:v>
                </c:pt>
                <c:pt idx="92">
                  <c:v>0.13200000000000001</c:v>
                </c:pt>
                <c:pt idx="93">
                  <c:v>0.13200000000000001</c:v>
                </c:pt>
                <c:pt idx="94">
                  <c:v>0.13200000000000001</c:v>
                </c:pt>
                <c:pt idx="95">
                  <c:v>0.13400000000000001</c:v>
                </c:pt>
                <c:pt idx="96">
                  <c:v>0.13400000000000001</c:v>
                </c:pt>
                <c:pt idx="97">
                  <c:v>0.13400000000000001</c:v>
                </c:pt>
                <c:pt idx="98">
                  <c:v>0.13400000000000001</c:v>
                </c:pt>
                <c:pt idx="99">
                  <c:v>0.13400000000000001</c:v>
                </c:pt>
                <c:pt idx="100">
                  <c:v>0.13400000000000001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DBE-40A6-8D55-B657FF616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428159"/>
        <c:axId val="208429407"/>
      </c:lineChart>
      <c:catAx>
        <c:axId val="20842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8429407"/>
        <c:crosses val="autoZero"/>
        <c:auto val="1"/>
        <c:lblAlgn val="ctr"/>
        <c:lblOffset val="100"/>
        <c:noMultiLvlLbl val="0"/>
      </c:catAx>
      <c:valAx>
        <c:axId val="208429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8428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177800</xdr:colOff>
      <xdr:row>1096</xdr:row>
      <xdr:rowOff>69850</xdr:rowOff>
    </xdr:from>
    <xdr:to>
      <xdr:col>15</xdr:col>
      <xdr:colOff>165100</xdr:colOff>
      <xdr:row>1116</xdr:row>
      <xdr:rowOff>47625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6CB65BC-04C4-4439-8DC2-93F21B45C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24946</xdr:colOff>
      <xdr:row>952</xdr:row>
      <xdr:rowOff>7710</xdr:rowOff>
    </xdr:from>
    <xdr:to>
      <xdr:col>12</xdr:col>
      <xdr:colOff>442231</xdr:colOff>
      <xdr:row>967</xdr:row>
      <xdr:rowOff>83911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E6066454-8513-4FCE-B083-C6B40C8C1F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263071</xdr:colOff>
      <xdr:row>1073</xdr:row>
      <xdr:rowOff>20864</xdr:rowOff>
    </xdr:from>
    <xdr:to>
      <xdr:col>11</xdr:col>
      <xdr:colOff>63500</xdr:colOff>
      <xdr:row>1088</xdr:row>
      <xdr:rowOff>42636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C0F7312B-D530-41D7-B7DE-D5834CF4B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158409</xdr:colOff>
      <xdr:row>1210</xdr:row>
      <xdr:rowOff>171518</xdr:rowOff>
    </xdr:from>
    <xdr:to>
      <xdr:col>16</xdr:col>
      <xdr:colOff>87398</xdr:colOff>
      <xdr:row>1226</xdr:row>
      <xdr:rowOff>74288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E981EFF-FDDD-4E2C-AF47-0373D1F030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24B4-1D5F-4B98-BDF8-414E4221C7CB}">
  <sheetPr codeName="Sheet1"/>
  <dimension ref="A1:M315"/>
  <sheetViews>
    <sheetView topLeftCell="A7" zoomScale="83" workbookViewId="0">
      <selection activeCell="J11" sqref="J11"/>
    </sheetView>
  </sheetViews>
  <sheetFormatPr defaultColWidth="8.90625" defaultRowHeight="14"/>
  <cols>
    <col min="1" max="1" width="59.1796875" style="27" customWidth="1"/>
    <col min="2" max="2" width="32.6328125" style="16" hidden="1" customWidth="1"/>
    <col min="3" max="3" width="19.81640625" style="16" customWidth="1"/>
    <col min="4" max="4" width="17" style="16" customWidth="1"/>
    <col min="5" max="5" width="18" style="16" customWidth="1"/>
    <col min="6" max="6" width="17" style="16" customWidth="1"/>
    <col min="7" max="7" width="25.36328125" style="16" customWidth="1"/>
    <col min="8" max="16384" width="8.90625" style="21"/>
  </cols>
  <sheetData>
    <row r="1" spans="1:13">
      <c r="A1" s="143" t="s">
        <v>60</v>
      </c>
      <c r="B1" s="143"/>
      <c r="C1" s="14"/>
      <c r="E1" s="107"/>
      <c r="K1" s="27" t="s">
        <v>66</v>
      </c>
      <c r="L1" s="139"/>
      <c r="M1" s="139"/>
    </row>
    <row r="2" spans="1:13">
      <c r="A2" s="143"/>
      <c r="B2" s="143"/>
      <c r="C2" s="14" t="s">
        <v>190</v>
      </c>
      <c r="K2" s="27">
        <v>1</v>
      </c>
    </row>
    <row r="3" spans="1:13">
      <c r="A3" s="13"/>
      <c r="B3" s="14"/>
      <c r="C3" s="14" t="s">
        <v>191</v>
      </c>
      <c r="E3" s="16" t="s">
        <v>236</v>
      </c>
      <c r="K3" s="27">
        <v>2</v>
      </c>
    </row>
    <row r="4" spans="1:13">
      <c r="E4" s="16" t="s">
        <v>233</v>
      </c>
      <c r="K4" s="27">
        <v>3</v>
      </c>
    </row>
    <row r="5" spans="1:13">
      <c r="A5" s="27">
        <v>1</v>
      </c>
      <c r="B5" s="16">
        <v>2</v>
      </c>
      <c r="C5" s="16">
        <v>3</v>
      </c>
      <c r="D5" s="16">
        <v>4</v>
      </c>
      <c r="E5" s="16">
        <v>5</v>
      </c>
      <c r="F5" s="16">
        <v>6</v>
      </c>
      <c r="G5" s="16">
        <v>7</v>
      </c>
    </row>
    <row r="6" spans="1:13">
      <c r="A6" s="13"/>
      <c r="B6" s="14" t="s">
        <v>61</v>
      </c>
      <c r="C6" s="14" t="s">
        <v>62</v>
      </c>
      <c r="D6" s="14" t="s">
        <v>63</v>
      </c>
      <c r="E6" s="14" t="s">
        <v>64</v>
      </c>
      <c r="F6" s="14" t="s">
        <v>65</v>
      </c>
      <c r="G6" s="14"/>
    </row>
    <row r="7" spans="1:13" ht="14.5">
      <c r="A7" s="19" t="s">
        <v>69</v>
      </c>
      <c r="B7" s="19" t="s">
        <v>68</v>
      </c>
      <c r="C7" s="28"/>
    </row>
    <row r="8" spans="1:13" s="100" customFormat="1" ht="14.5">
      <c r="A8" s="4" t="s">
        <v>175</v>
      </c>
      <c r="B8" s="4"/>
      <c r="C8" s="80">
        <f>CHOOSE(G8,D8,E8,F8)</f>
        <v>374.51</v>
      </c>
      <c r="D8" s="80">
        <v>374.51</v>
      </c>
      <c r="E8" s="80">
        <f>D8*0.9</f>
        <v>337.05900000000003</v>
      </c>
      <c r="F8" s="80">
        <f>D8*1.1</f>
        <v>411.96100000000001</v>
      </c>
      <c r="G8" s="92">
        <v>1</v>
      </c>
    </row>
    <row r="9" spans="1:13" s="100" customFormat="1" ht="14.5">
      <c r="A9" s="4" t="s">
        <v>237</v>
      </c>
      <c r="B9" s="4"/>
      <c r="C9" s="80">
        <f>CHOOSE(G9,D9,E9,F9)</f>
        <v>6453.49</v>
      </c>
      <c r="D9" s="80">
        <v>6453.49</v>
      </c>
      <c r="E9" s="80">
        <f>D9*0.9</f>
        <v>5808.1409999999996</v>
      </c>
      <c r="F9" s="80">
        <f>D9*1.1</f>
        <v>7098.8389999999999</v>
      </c>
      <c r="G9" s="92">
        <v>1</v>
      </c>
    </row>
    <row r="10" spans="1:13" s="100" customFormat="1" ht="14.5">
      <c r="A10" s="4" t="s">
        <v>176</v>
      </c>
      <c r="B10" s="4"/>
      <c r="C10" s="80">
        <f t="shared" ref="C10:C22" si="0">CHOOSE(G10,D10,E10,F10)</f>
        <v>313.95</v>
      </c>
      <c r="D10" s="80">
        <v>313.95</v>
      </c>
      <c r="E10" s="80">
        <f t="shared" ref="E10:E26" si="1">D10*0.9</f>
        <v>282.55500000000001</v>
      </c>
      <c r="F10" s="80">
        <f t="shared" ref="F10:F14" si="2">D10*1.1</f>
        <v>345.34500000000003</v>
      </c>
      <c r="G10" s="92">
        <v>1</v>
      </c>
    </row>
    <row r="11" spans="1:13" s="100" customFormat="1" ht="14.5">
      <c r="A11" s="4" t="s">
        <v>177</v>
      </c>
      <c r="B11" s="4" t="s">
        <v>30</v>
      </c>
      <c r="C11" s="80">
        <f>CHOOSE(G11,D11,E11,F11)</f>
        <v>278.05</v>
      </c>
      <c r="D11" s="80">
        <v>278.05</v>
      </c>
      <c r="E11" s="80">
        <f>D11*0.9</f>
        <v>250.245</v>
      </c>
      <c r="F11" s="80">
        <f>D11*1.1</f>
        <v>305.85500000000002</v>
      </c>
      <c r="G11" s="92">
        <v>1</v>
      </c>
    </row>
    <row r="12" spans="1:13" s="100" customFormat="1" ht="14.5">
      <c r="A12" s="4" t="s">
        <v>70</v>
      </c>
      <c r="B12" s="4" t="s">
        <v>29</v>
      </c>
      <c r="C12" s="80">
        <f t="shared" si="0"/>
        <v>5208.72</v>
      </c>
      <c r="D12" s="91">
        <v>5208.72</v>
      </c>
      <c r="E12" s="80">
        <f t="shared" si="1"/>
        <v>4687.848</v>
      </c>
      <c r="F12" s="80">
        <f t="shared" si="2"/>
        <v>5729.5920000000006</v>
      </c>
      <c r="G12" s="92">
        <v>1</v>
      </c>
    </row>
    <row r="13" spans="1:13" s="100" customFormat="1" ht="14.5">
      <c r="A13" s="4" t="s">
        <v>178</v>
      </c>
      <c r="B13" s="4"/>
      <c r="C13" s="80">
        <f t="shared" si="0"/>
        <v>400.44</v>
      </c>
      <c r="D13" s="80">
        <v>400.44</v>
      </c>
      <c r="E13" s="80">
        <f t="shared" ref="E13" si="3">D13*0.9</f>
        <v>360.39600000000002</v>
      </c>
      <c r="F13" s="80">
        <f t="shared" ref="F13" si="4">D13*1.1</f>
        <v>440.48400000000004</v>
      </c>
      <c r="G13" s="92">
        <v>1</v>
      </c>
    </row>
    <row r="14" spans="1:13" s="100" customFormat="1" ht="14.5">
      <c r="A14" s="95" t="s">
        <v>235</v>
      </c>
      <c r="B14" s="4" t="s">
        <v>31</v>
      </c>
      <c r="C14" s="80">
        <f t="shared" si="0"/>
        <v>70.77</v>
      </c>
      <c r="D14" s="80">
        <v>70.77</v>
      </c>
      <c r="E14" s="80">
        <f t="shared" si="1"/>
        <v>63.692999999999998</v>
      </c>
      <c r="F14" s="80">
        <f t="shared" si="2"/>
        <v>77.847000000000008</v>
      </c>
      <c r="G14" s="92">
        <v>1</v>
      </c>
    </row>
    <row r="15" spans="1:13" s="100" customFormat="1" ht="14.5">
      <c r="A15" s="4" t="s">
        <v>234</v>
      </c>
      <c r="B15" s="4" t="s">
        <v>34</v>
      </c>
      <c r="C15" s="80">
        <f t="shared" si="0"/>
        <v>13.08</v>
      </c>
      <c r="D15" s="80">
        <v>13.08</v>
      </c>
      <c r="E15" s="80">
        <f t="shared" si="1"/>
        <v>11.772</v>
      </c>
      <c r="F15" s="80">
        <f t="shared" ref="F15:F16" si="5">D15*1.1</f>
        <v>14.388000000000002</v>
      </c>
      <c r="G15" s="92">
        <v>1</v>
      </c>
    </row>
    <row r="16" spans="1:13" s="100" customFormat="1" ht="14.5">
      <c r="A16" s="4" t="s">
        <v>231</v>
      </c>
      <c r="B16" s="4"/>
      <c r="C16" s="80">
        <f t="shared" si="0"/>
        <v>13.95</v>
      </c>
      <c r="D16" s="80">
        <v>13.95</v>
      </c>
      <c r="E16" s="80">
        <f t="shared" ref="E16:E17" si="6">D16*0.9</f>
        <v>12.555</v>
      </c>
      <c r="F16" s="80">
        <f t="shared" si="5"/>
        <v>15.345000000000001</v>
      </c>
      <c r="G16" s="92">
        <v>1</v>
      </c>
    </row>
    <row r="17" spans="1:8" s="100" customFormat="1" ht="14.5">
      <c r="A17" s="4" t="s">
        <v>230</v>
      </c>
      <c r="B17" s="4"/>
      <c r="C17" s="80">
        <f t="shared" si="0"/>
        <v>228.66</v>
      </c>
      <c r="D17" s="80">
        <v>228.66</v>
      </c>
      <c r="E17" s="80">
        <f t="shared" si="6"/>
        <v>205.79400000000001</v>
      </c>
      <c r="F17" s="80">
        <f t="shared" ref="F17:F18" si="7">D17*1.1</f>
        <v>251.52600000000001</v>
      </c>
      <c r="G17" s="92">
        <v>1</v>
      </c>
    </row>
    <row r="18" spans="1:8" s="100" customFormat="1" ht="14.5">
      <c r="A18" s="4" t="s">
        <v>232</v>
      </c>
      <c r="B18" s="4"/>
      <c r="C18" s="80">
        <f t="shared" si="0"/>
        <v>13.95</v>
      </c>
      <c r="D18" s="80">
        <v>13.95</v>
      </c>
      <c r="E18" s="80">
        <f t="shared" ref="E18:E19" si="8">D18*0.9</f>
        <v>12.555</v>
      </c>
      <c r="F18" s="80">
        <f t="shared" si="7"/>
        <v>15.345000000000001</v>
      </c>
      <c r="G18" s="92">
        <v>1</v>
      </c>
    </row>
    <row r="19" spans="1:8" s="100" customFormat="1" ht="14.5">
      <c r="A19" s="4" t="s">
        <v>229</v>
      </c>
      <c r="B19" s="4"/>
      <c r="C19" s="80">
        <f t="shared" si="0"/>
        <v>228.66</v>
      </c>
      <c r="D19" s="80">
        <v>228.66</v>
      </c>
      <c r="E19" s="80">
        <f t="shared" si="8"/>
        <v>205.79400000000001</v>
      </c>
      <c r="F19" s="80">
        <f t="shared" ref="F19" si="9">D19*1.1</f>
        <v>251.52600000000001</v>
      </c>
      <c r="G19" s="92">
        <v>1</v>
      </c>
    </row>
    <row r="20" spans="1:8" s="100" customFormat="1" ht="14.5">
      <c r="A20" s="4" t="s">
        <v>241</v>
      </c>
      <c r="B20" s="4"/>
      <c r="C20" s="80">
        <f t="shared" ref="C20" si="10">CHOOSE(G20,D20,E20,F20)</f>
        <v>596.63</v>
      </c>
      <c r="D20" s="80">
        <v>596.63</v>
      </c>
      <c r="E20" s="80">
        <f t="shared" ref="E20" si="11">D20*0.9</f>
        <v>536.96699999999998</v>
      </c>
      <c r="F20" s="80">
        <f t="shared" ref="F20" si="12">D20*1.1</f>
        <v>656.29300000000001</v>
      </c>
      <c r="G20" s="92">
        <v>1</v>
      </c>
    </row>
    <row r="21" spans="1:8" s="100" customFormat="1" ht="14.5">
      <c r="A21" s="4" t="s">
        <v>75</v>
      </c>
      <c r="B21" s="4" t="s">
        <v>34</v>
      </c>
      <c r="C21" s="80">
        <f t="shared" ref="C21" si="13">CHOOSE(G21,D21,E21,F21)</f>
        <v>116.14</v>
      </c>
      <c r="D21" s="80">
        <v>116.14</v>
      </c>
      <c r="E21" s="80">
        <f>D21*0.9</f>
        <v>104.526</v>
      </c>
      <c r="F21" s="80">
        <f>D21*1.1</f>
        <v>127.754</v>
      </c>
      <c r="G21" s="92">
        <v>1</v>
      </c>
      <c r="H21" s="100" t="s">
        <v>228</v>
      </c>
    </row>
    <row r="22" spans="1:8" s="121" customFormat="1" ht="14.5">
      <c r="A22" s="4" t="s">
        <v>71</v>
      </c>
      <c r="B22" s="4" t="s">
        <v>36</v>
      </c>
      <c r="C22" s="80">
        <f t="shared" si="0"/>
        <v>127.4</v>
      </c>
      <c r="D22" s="91">
        <v>127.4</v>
      </c>
      <c r="E22" s="80">
        <f>D22*0.9</f>
        <v>114.66000000000001</v>
      </c>
      <c r="F22" s="80">
        <f>D22*1.1</f>
        <v>140.14000000000001</v>
      </c>
      <c r="G22" s="92">
        <v>1</v>
      </c>
      <c r="H22" s="121" t="s">
        <v>264</v>
      </c>
    </row>
    <row r="23" spans="1:8" ht="14.5">
      <c r="A23" s="3" t="s">
        <v>263</v>
      </c>
      <c r="B23" s="3"/>
      <c r="C23" s="25"/>
      <c r="D23" s="28"/>
      <c r="E23" s="28"/>
      <c r="F23" s="28"/>
    </row>
    <row r="24" spans="1:8" ht="14.5">
      <c r="A24" s="3" t="s">
        <v>73</v>
      </c>
      <c r="B24" s="3" t="s">
        <v>3</v>
      </c>
      <c r="C24" s="25">
        <f t="shared" ref="C24:C73" si="14">CHOOSE(G24,D24,E24,F24)</f>
        <v>49.56</v>
      </c>
      <c r="D24" s="15">
        <v>49.56</v>
      </c>
      <c r="E24" s="25">
        <f t="shared" si="1"/>
        <v>44.604000000000006</v>
      </c>
      <c r="F24" s="25">
        <f t="shared" ref="F24" si="15">D24*1.1</f>
        <v>54.516000000000005</v>
      </c>
      <c r="G24" s="16">
        <v>1</v>
      </c>
      <c r="H24" s="20" t="s">
        <v>138</v>
      </c>
    </row>
    <row r="25" spans="1:8" ht="14.5">
      <c r="A25" s="3" t="s">
        <v>74</v>
      </c>
      <c r="B25" s="3" t="s">
        <v>4</v>
      </c>
      <c r="C25" s="25">
        <f t="shared" si="14"/>
        <v>82.6</v>
      </c>
      <c r="D25" s="15">
        <v>82.6</v>
      </c>
      <c r="E25" s="25">
        <f t="shared" si="1"/>
        <v>74.34</v>
      </c>
      <c r="F25" s="25">
        <f t="shared" ref="F25" si="16">D25*1.1</f>
        <v>90.86</v>
      </c>
      <c r="G25" s="16">
        <v>1</v>
      </c>
      <c r="H25" s="20" t="s">
        <v>138</v>
      </c>
    </row>
    <row r="26" spans="1:8" s="100" customFormat="1" ht="14.5">
      <c r="A26" s="4" t="s">
        <v>77</v>
      </c>
      <c r="B26" s="4" t="s">
        <v>5</v>
      </c>
      <c r="C26" s="80">
        <f t="shared" si="14"/>
        <v>1460.3</v>
      </c>
      <c r="D26" s="91">
        <v>1460.3</v>
      </c>
      <c r="E26" s="80">
        <f t="shared" si="1"/>
        <v>1314.27</v>
      </c>
      <c r="F26" s="80">
        <f t="shared" ref="F26" si="17">D26*1.1</f>
        <v>1606.3300000000002</v>
      </c>
      <c r="G26" s="92">
        <v>1</v>
      </c>
      <c r="H26" s="100" t="s">
        <v>193</v>
      </c>
    </row>
    <row r="27" spans="1:8" ht="14.5">
      <c r="A27" s="3" t="s">
        <v>78</v>
      </c>
      <c r="B27" s="3"/>
      <c r="C27" s="25"/>
      <c r="D27" s="15"/>
      <c r="E27" s="19"/>
      <c r="F27" s="19"/>
    </row>
    <row r="28" spans="1:8" ht="14.5">
      <c r="A28" s="4" t="s">
        <v>179</v>
      </c>
      <c r="B28" s="4" t="s">
        <v>9</v>
      </c>
      <c r="C28" s="80" t="s">
        <v>174</v>
      </c>
      <c r="D28" s="25"/>
      <c r="E28" s="19"/>
      <c r="F28" s="19"/>
    </row>
    <row r="29" spans="1:8" s="89" customFormat="1" ht="14.5">
      <c r="A29" s="80" t="s">
        <v>81</v>
      </c>
      <c r="B29" s="4"/>
      <c r="C29" s="80">
        <f>CHOOSE(G29,D29,E29,F29)</f>
        <v>0.39900000000000002</v>
      </c>
      <c r="D29" s="80">
        <v>0.39900000000000002</v>
      </c>
      <c r="E29" s="80">
        <f>D29*0.9</f>
        <v>0.35910000000000003</v>
      </c>
      <c r="F29" s="80">
        <f t="shared" ref="F29" si="18">D29*1.1</f>
        <v>0.43890000000000007</v>
      </c>
      <c r="G29" s="92">
        <v>1</v>
      </c>
    </row>
    <row r="30" spans="1:8" s="89" customFormat="1" ht="14.5">
      <c r="A30" s="80" t="s">
        <v>80</v>
      </c>
      <c r="B30" s="4"/>
      <c r="C30" s="80">
        <f t="shared" si="14"/>
        <v>0.17399999999999999</v>
      </c>
      <c r="D30" s="80">
        <v>0.17399999999999999</v>
      </c>
      <c r="E30" s="80">
        <f t="shared" ref="E30:E60" si="19">D30*0.9</f>
        <v>0.15659999999999999</v>
      </c>
      <c r="F30" s="80">
        <f t="shared" ref="F30:F32" si="20">D30*1.1</f>
        <v>0.19140000000000001</v>
      </c>
      <c r="G30" s="92">
        <v>1</v>
      </c>
    </row>
    <row r="31" spans="1:8" s="89" customFormat="1" ht="14.5">
      <c r="A31" s="80" t="s">
        <v>82</v>
      </c>
      <c r="B31" s="4"/>
      <c r="C31" s="80">
        <f t="shared" ref="C31:C32" si="21">CHOOSE(G31,D31,E31,F31)</f>
        <v>2.7E-2</v>
      </c>
      <c r="D31" s="80">
        <v>2.7E-2</v>
      </c>
      <c r="E31" s="80">
        <f t="shared" ref="E31:E32" si="22">D31*0.9</f>
        <v>2.4299999999999999E-2</v>
      </c>
      <c r="F31" s="80">
        <f t="shared" si="20"/>
        <v>2.9700000000000001E-2</v>
      </c>
      <c r="G31" s="92">
        <v>1</v>
      </c>
    </row>
    <row r="32" spans="1:8" s="89" customFormat="1" ht="14.5">
      <c r="A32" s="80" t="s">
        <v>83</v>
      </c>
      <c r="B32" s="4"/>
      <c r="C32" s="80">
        <f t="shared" si="21"/>
        <v>0.24199999999999999</v>
      </c>
      <c r="D32" s="80">
        <v>0.24199999999999999</v>
      </c>
      <c r="E32" s="80">
        <f t="shared" si="22"/>
        <v>0.21779999999999999</v>
      </c>
      <c r="F32" s="80">
        <f t="shared" si="20"/>
        <v>0.26619999999999999</v>
      </c>
      <c r="G32" s="92">
        <v>1</v>
      </c>
    </row>
    <row r="33" spans="1:7" ht="14.5">
      <c r="A33" s="4" t="s">
        <v>181</v>
      </c>
      <c r="B33" s="4" t="s">
        <v>12</v>
      </c>
      <c r="C33" s="80" t="s">
        <v>180</v>
      </c>
      <c r="D33" s="15"/>
      <c r="E33" s="19"/>
      <c r="F33" s="19"/>
    </row>
    <row r="34" spans="1:7" ht="14.5">
      <c r="A34" s="80" t="s">
        <v>81</v>
      </c>
      <c r="B34" s="4"/>
      <c r="C34" s="80">
        <f t="shared" si="14"/>
        <v>0.08</v>
      </c>
      <c r="D34" s="80">
        <v>0.08</v>
      </c>
      <c r="E34" s="80">
        <f t="shared" si="19"/>
        <v>7.2000000000000008E-2</v>
      </c>
      <c r="F34" s="80">
        <f t="shared" ref="F34:F35" si="23">D34*1.1</f>
        <v>8.8000000000000009E-2</v>
      </c>
      <c r="G34" s="92">
        <v>1</v>
      </c>
    </row>
    <row r="35" spans="1:7" ht="14.5">
      <c r="A35" s="80" t="s">
        <v>80</v>
      </c>
      <c r="B35" s="4"/>
      <c r="C35" s="80">
        <f t="shared" si="14"/>
        <v>0.1</v>
      </c>
      <c r="D35" s="80">
        <v>0.1</v>
      </c>
      <c r="E35" s="80">
        <f t="shared" si="19"/>
        <v>9.0000000000000011E-2</v>
      </c>
      <c r="F35" s="80">
        <f t="shared" si="23"/>
        <v>0.11000000000000001</v>
      </c>
      <c r="G35" s="92">
        <v>1</v>
      </c>
    </row>
    <row r="36" spans="1:7" ht="14.5">
      <c r="A36" s="80" t="s">
        <v>82</v>
      </c>
      <c r="B36" s="4"/>
      <c r="C36" s="80">
        <f t="shared" si="14"/>
        <v>0.01</v>
      </c>
      <c r="D36" s="80">
        <v>0.01</v>
      </c>
      <c r="E36" s="80">
        <f t="shared" si="19"/>
        <v>9.0000000000000011E-3</v>
      </c>
      <c r="F36" s="80">
        <f t="shared" ref="F36:F37" si="24">D36*1.1</f>
        <v>1.1000000000000001E-2</v>
      </c>
      <c r="G36" s="92">
        <v>1</v>
      </c>
    </row>
    <row r="37" spans="1:7" ht="14.5">
      <c r="A37" s="80" t="s">
        <v>83</v>
      </c>
      <c r="B37" s="4"/>
      <c r="C37" s="80">
        <f t="shared" si="14"/>
        <v>0.04</v>
      </c>
      <c r="D37" s="80">
        <v>0.04</v>
      </c>
      <c r="E37" s="80">
        <f t="shared" si="19"/>
        <v>3.6000000000000004E-2</v>
      </c>
      <c r="F37" s="80">
        <f t="shared" si="24"/>
        <v>4.4000000000000004E-2</v>
      </c>
      <c r="G37" s="92">
        <v>1</v>
      </c>
    </row>
    <row r="38" spans="1:7" ht="14.5">
      <c r="A38" s="4" t="s">
        <v>183</v>
      </c>
      <c r="B38" s="4"/>
      <c r="C38" s="80" t="s">
        <v>182</v>
      </c>
      <c r="D38" s="15"/>
      <c r="E38" s="19"/>
      <c r="F38" s="19"/>
    </row>
    <row r="39" spans="1:7" ht="14.5">
      <c r="A39" s="80" t="s">
        <v>81</v>
      </c>
      <c r="B39" s="4"/>
      <c r="C39" s="80">
        <f t="shared" si="14"/>
        <v>0.3</v>
      </c>
      <c r="D39" s="91">
        <v>0.3</v>
      </c>
      <c r="E39" s="80">
        <f t="shared" si="19"/>
        <v>0.27</v>
      </c>
      <c r="F39" s="80">
        <f t="shared" ref="F39:F40" si="25">D39*1.1</f>
        <v>0.33</v>
      </c>
      <c r="G39" s="92">
        <v>1</v>
      </c>
    </row>
    <row r="40" spans="1:7" s="87" customFormat="1" ht="14.5">
      <c r="A40" s="80" t="s">
        <v>80</v>
      </c>
      <c r="B40" s="4"/>
      <c r="C40" s="80">
        <f t="shared" si="14"/>
        <v>0.13</v>
      </c>
      <c r="D40" s="91">
        <v>0.13</v>
      </c>
      <c r="E40" s="80">
        <f t="shared" si="19"/>
        <v>0.11700000000000001</v>
      </c>
      <c r="F40" s="80">
        <f t="shared" si="25"/>
        <v>0.14300000000000002</v>
      </c>
      <c r="G40" s="92">
        <v>1</v>
      </c>
    </row>
    <row r="41" spans="1:7" ht="14.5">
      <c r="A41" s="4" t="s">
        <v>82</v>
      </c>
      <c r="B41" s="4"/>
      <c r="C41" s="80">
        <f>CHOOSE(G41,D41,E41,F41)</f>
        <v>2.7E-2</v>
      </c>
      <c r="D41" s="91">
        <v>2.7E-2</v>
      </c>
      <c r="E41" s="80">
        <f t="shared" si="19"/>
        <v>2.4299999999999999E-2</v>
      </c>
      <c r="F41" s="80">
        <f t="shared" ref="F41" si="26">D41*1.1</f>
        <v>2.9700000000000001E-2</v>
      </c>
      <c r="G41" s="92">
        <v>1</v>
      </c>
    </row>
    <row r="42" spans="1:7" ht="14.5">
      <c r="A42" s="80" t="s">
        <v>83</v>
      </c>
      <c r="B42" s="4"/>
      <c r="C42" s="80">
        <f>CHOOSE(G42,D42,E42,F42)</f>
        <v>0.17</v>
      </c>
      <c r="D42" s="91">
        <v>0.17</v>
      </c>
      <c r="E42" s="80">
        <f>D42*0.9</f>
        <v>0.15300000000000002</v>
      </c>
      <c r="F42" s="80">
        <f>D42*1.1</f>
        <v>0.18700000000000003</v>
      </c>
      <c r="G42" s="92">
        <v>1</v>
      </c>
    </row>
    <row r="43" spans="1:7" ht="14.5">
      <c r="A43" s="4" t="s">
        <v>185</v>
      </c>
      <c r="B43" s="4"/>
      <c r="C43" s="80" t="s">
        <v>184</v>
      </c>
      <c r="D43" s="15"/>
      <c r="E43" s="19"/>
      <c r="F43" s="19"/>
    </row>
    <row r="44" spans="1:7" ht="14.5">
      <c r="A44" s="4" t="s">
        <v>81</v>
      </c>
      <c r="B44" s="4"/>
      <c r="C44" s="80">
        <f t="shared" si="14"/>
        <v>0.42399999999999999</v>
      </c>
      <c r="D44" s="80">
        <v>0.42399999999999999</v>
      </c>
      <c r="E44" s="80">
        <f t="shared" si="19"/>
        <v>0.38159999999999999</v>
      </c>
      <c r="F44" s="80">
        <f t="shared" ref="F44:F47" si="27">D44*1.1</f>
        <v>0.46640000000000004</v>
      </c>
      <c r="G44" s="92">
        <v>1</v>
      </c>
    </row>
    <row r="45" spans="1:7" ht="14.5">
      <c r="A45" s="4" t="s">
        <v>85</v>
      </c>
      <c r="B45" s="4"/>
      <c r="C45" s="80">
        <f>CHOOSE(G45,D45,E45,F45)</f>
        <v>0.109</v>
      </c>
      <c r="D45" s="80">
        <v>0.109</v>
      </c>
      <c r="E45" s="80">
        <f>D45*0.9</f>
        <v>9.8100000000000007E-2</v>
      </c>
      <c r="F45" s="80">
        <f>D45*1.1</f>
        <v>0.11990000000000001</v>
      </c>
      <c r="G45" s="92">
        <v>1</v>
      </c>
    </row>
    <row r="46" spans="1:7" ht="14.5">
      <c r="A46" s="80" t="s">
        <v>82</v>
      </c>
      <c r="B46" s="4"/>
      <c r="C46" s="80">
        <f>CHOOSE(G46,D46,E46,F46)</f>
        <v>1.9E-2</v>
      </c>
      <c r="D46" s="80">
        <v>1.9E-2</v>
      </c>
      <c r="E46" s="80">
        <f>D46*0.9</f>
        <v>1.7100000000000001E-2</v>
      </c>
      <c r="F46" s="80">
        <f>D46*1.1</f>
        <v>2.0900000000000002E-2</v>
      </c>
      <c r="G46" s="92">
        <v>1</v>
      </c>
    </row>
    <row r="47" spans="1:7" ht="14.5">
      <c r="A47" s="4" t="s">
        <v>83</v>
      </c>
      <c r="B47" s="4"/>
      <c r="C47" s="80">
        <f t="shared" si="14"/>
        <v>0.20200000000000001</v>
      </c>
      <c r="D47" s="80">
        <v>0.20200000000000001</v>
      </c>
      <c r="E47" s="80">
        <f t="shared" si="19"/>
        <v>0.18180000000000002</v>
      </c>
      <c r="F47" s="80">
        <f t="shared" si="27"/>
        <v>0.22220000000000004</v>
      </c>
      <c r="G47" s="92">
        <v>1</v>
      </c>
    </row>
    <row r="48" spans="1:7" ht="14.5">
      <c r="A48" s="4" t="s">
        <v>84</v>
      </c>
      <c r="B48" s="4"/>
      <c r="C48" s="80" t="s">
        <v>186</v>
      </c>
      <c r="D48" s="15"/>
      <c r="E48" s="19"/>
      <c r="F48" s="19"/>
      <c r="G48" s="16">
        <v>1</v>
      </c>
    </row>
    <row r="49" spans="1:8" ht="14.5">
      <c r="A49" s="4" t="s">
        <v>81</v>
      </c>
      <c r="B49" s="4"/>
      <c r="C49" s="80">
        <f>CHOOSE(G49,D49,E49,F49)</f>
        <v>0.23</v>
      </c>
      <c r="D49" s="93">
        <v>0.23</v>
      </c>
      <c r="E49" s="80">
        <f>D49*0.9</f>
        <v>0.20700000000000002</v>
      </c>
      <c r="F49" s="80">
        <f>D49*1.1</f>
        <v>0.25300000000000006</v>
      </c>
      <c r="G49" s="92">
        <v>1</v>
      </c>
    </row>
    <row r="50" spans="1:8" ht="14.5">
      <c r="A50" s="4" t="s">
        <v>85</v>
      </c>
      <c r="B50" s="4"/>
      <c r="C50" s="80">
        <f t="shared" si="14"/>
        <v>0.12</v>
      </c>
      <c r="D50" s="91">
        <v>0.12</v>
      </c>
      <c r="E50" s="80">
        <f t="shared" si="19"/>
        <v>0.108</v>
      </c>
      <c r="F50" s="80">
        <f t="shared" ref="F50:F52" si="28">D50*1.1</f>
        <v>0.13200000000000001</v>
      </c>
      <c r="G50" s="92">
        <v>1</v>
      </c>
    </row>
    <row r="51" spans="1:8" s="87" customFormat="1" ht="14.5">
      <c r="A51" s="80" t="s">
        <v>82</v>
      </c>
      <c r="B51" s="4"/>
      <c r="C51" s="80">
        <f>CHOOSE(G51,D51,E51,F51)</f>
        <v>0.02</v>
      </c>
      <c r="D51" s="80">
        <v>0.02</v>
      </c>
      <c r="E51" s="80">
        <f>D51*0.9</f>
        <v>1.8000000000000002E-2</v>
      </c>
      <c r="F51" s="80">
        <f>D51*1.1</f>
        <v>2.2000000000000002E-2</v>
      </c>
      <c r="G51" s="92">
        <v>1</v>
      </c>
    </row>
    <row r="52" spans="1:8" ht="14.5">
      <c r="A52" s="4" t="s">
        <v>83</v>
      </c>
      <c r="B52" s="4"/>
      <c r="C52" s="80">
        <f t="shared" si="14"/>
        <v>0.09</v>
      </c>
      <c r="D52" s="93">
        <v>0.09</v>
      </c>
      <c r="E52" s="80">
        <f t="shared" si="19"/>
        <v>8.1000000000000003E-2</v>
      </c>
      <c r="F52" s="80">
        <f t="shared" si="28"/>
        <v>9.9000000000000005E-2</v>
      </c>
      <c r="G52" s="92">
        <v>1</v>
      </c>
    </row>
    <row r="53" spans="1:8" ht="14.5">
      <c r="A53" s="4" t="s">
        <v>188</v>
      </c>
      <c r="B53" s="4"/>
      <c r="C53" s="80" t="s">
        <v>187</v>
      </c>
      <c r="D53" s="15"/>
      <c r="E53" s="79"/>
      <c r="F53" s="79"/>
    </row>
    <row r="54" spans="1:8" s="100" customFormat="1" ht="14.5">
      <c r="A54" s="4" t="s">
        <v>81</v>
      </c>
      <c r="B54" s="4"/>
      <c r="C54" s="80">
        <f>CHOOSE(G54,D54,E54,F54)</f>
        <v>0.312</v>
      </c>
      <c r="D54" s="93">
        <v>0.312</v>
      </c>
      <c r="E54" s="80">
        <f>D54*0.9</f>
        <v>0.28079999999999999</v>
      </c>
      <c r="F54" s="80">
        <f>D54*1.1</f>
        <v>0.34320000000000001</v>
      </c>
      <c r="G54" s="92">
        <v>1</v>
      </c>
    </row>
    <row r="55" spans="1:8" s="100" customFormat="1" ht="14.5">
      <c r="A55" s="4" t="s">
        <v>85</v>
      </c>
      <c r="B55" s="4"/>
      <c r="C55" s="80">
        <f t="shared" ref="C55" si="29">CHOOSE(G55,D55,E55,F55)</f>
        <v>0.15</v>
      </c>
      <c r="D55" s="91">
        <v>0.15</v>
      </c>
      <c r="E55" s="80">
        <f t="shared" ref="E55" si="30">D55*0.9</f>
        <v>0.13500000000000001</v>
      </c>
      <c r="F55" s="80">
        <f t="shared" ref="F55" si="31">D55*1.1</f>
        <v>0.16500000000000001</v>
      </c>
      <c r="G55" s="92">
        <v>1</v>
      </c>
    </row>
    <row r="56" spans="1:8" s="100" customFormat="1" ht="14.5">
      <c r="A56" s="4" t="s">
        <v>83</v>
      </c>
      <c r="B56" s="4"/>
      <c r="C56" s="80">
        <f t="shared" ref="C56" si="32">CHOOSE(G56,D56,E56,F56)</f>
        <v>0.113</v>
      </c>
      <c r="D56" s="93">
        <v>0.113</v>
      </c>
      <c r="E56" s="80">
        <f t="shared" ref="E56" si="33">D56*0.9</f>
        <v>0.1017</v>
      </c>
      <c r="F56" s="80">
        <f t="shared" ref="F56" si="34">D56*1.1</f>
        <v>0.12430000000000001</v>
      </c>
      <c r="G56" s="92">
        <v>1</v>
      </c>
    </row>
    <row r="57" spans="1:8" ht="14.5">
      <c r="A57" s="4" t="s">
        <v>79</v>
      </c>
      <c r="B57" s="4"/>
      <c r="C57" s="80" t="s">
        <v>182</v>
      </c>
      <c r="D57" s="94"/>
      <c r="E57" s="95"/>
      <c r="F57" s="4"/>
      <c r="G57" s="92"/>
    </row>
    <row r="58" spans="1:8" ht="14.5">
      <c r="A58" s="4" t="s">
        <v>81</v>
      </c>
      <c r="B58" s="4" t="s">
        <v>14</v>
      </c>
      <c r="C58" s="80">
        <f>CHOOSE(G58,D58,E58,F58)</f>
        <v>0.34</v>
      </c>
      <c r="D58" s="93">
        <v>0.34</v>
      </c>
      <c r="E58" s="80">
        <f>D58*0.9</f>
        <v>0.30600000000000005</v>
      </c>
      <c r="F58" s="80">
        <f>D58*1.1</f>
        <v>0.37400000000000005</v>
      </c>
      <c r="G58" s="92">
        <v>1</v>
      </c>
      <c r="H58" s="21" t="s">
        <v>87</v>
      </c>
    </row>
    <row r="59" spans="1:8" ht="14.5">
      <c r="A59" s="4" t="s">
        <v>85</v>
      </c>
      <c r="B59" s="4" t="s">
        <v>13</v>
      </c>
      <c r="C59" s="80">
        <f t="shared" si="14"/>
        <v>0.1</v>
      </c>
      <c r="D59" s="93">
        <v>0.1</v>
      </c>
      <c r="E59" s="80">
        <f t="shared" si="19"/>
        <v>9.0000000000000011E-2</v>
      </c>
      <c r="F59" s="80">
        <f t="shared" ref="F59" si="35">D59*1.1</f>
        <v>0.11000000000000001</v>
      </c>
      <c r="G59" s="92">
        <v>1</v>
      </c>
      <c r="H59" s="78" t="s">
        <v>171</v>
      </c>
    </row>
    <row r="60" spans="1:8" ht="14.5">
      <c r="A60" s="4" t="s">
        <v>82</v>
      </c>
      <c r="B60" s="4" t="s">
        <v>15</v>
      </c>
      <c r="C60" s="80">
        <f t="shared" si="14"/>
        <v>2.7E-2</v>
      </c>
      <c r="D60" s="93">
        <v>2.7E-2</v>
      </c>
      <c r="E60" s="80">
        <f t="shared" si="19"/>
        <v>2.4299999999999999E-2</v>
      </c>
      <c r="F60" s="80">
        <f t="shared" ref="F60" si="36">D60*1.1</f>
        <v>2.9700000000000001E-2</v>
      </c>
      <c r="G60" s="92">
        <v>1</v>
      </c>
      <c r="H60" s="21" t="s">
        <v>88</v>
      </c>
    </row>
    <row r="61" spans="1:8" s="87" customFormat="1" ht="14.5">
      <c r="A61" s="4" t="s">
        <v>83</v>
      </c>
      <c r="B61" s="4"/>
      <c r="C61" s="80">
        <f>CHOOSE(G61,D61,E61,F61)</f>
        <v>0.22</v>
      </c>
      <c r="D61" s="93">
        <v>0.22</v>
      </c>
      <c r="E61" s="80">
        <f>D61*0.9</f>
        <v>0.19800000000000001</v>
      </c>
      <c r="F61" s="80">
        <f>D61*1.1</f>
        <v>0.24200000000000002</v>
      </c>
      <c r="G61" s="92">
        <v>1</v>
      </c>
    </row>
    <row r="62" spans="1:8" ht="14.5">
      <c r="A62" s="4" t="s">
        <v>189</v>
      </c>
      <c r="B62" s="3"/>
      <c r="C62" s="144" t="s">
        <v>193</v>
      </c>
      <c r="D62" s="145"/>
      <c r="E62" s="145"/>
      <c r="F62" s="145"/>
      <c r="G62" s="145"/>
      <c r="H62" s="21" t="s">
        <v>86</v>
      </c>
    </row>
    <row r="63" spans="1:8" ht="14.5">
      <c r="A63" s="4" t="s">
        <v>73</v>
      </c>
      <c r="B63" s="4" t="s">
        <v>16</v>
      </c>
      <c r="C63" s="80">
        <f t="shared" si="14"/>
        <v>0.75</v>
      </c>
      <c r="D63" s="91">
        <v>0.75</v>
      </c>
      <c r="E63" s="4">
        <v>0.6</v>
      </c>
      <c r="F63" s="4">
        <v>0.9</v>
      </c>
      <c r="G63" s="92">
        <v>1</v>
      </c>
      <c r="H63" s="21" t="s">
        <v>88</v>
      </c>
    </row>
    <row r="64" spans="1:8" ht="14.5">
      <c r="A64" s="4" t="s">
        <v>74</v>
      </c>
      <c r="B64" s="4" t="s">
        <v>17</v>
      </c>
      <c r="C64" s="80">
        <f t="shared" si="14"/>
        <v>0.67</v>
      </c>
      <c r="D64" s="91">
        <v>0.67</v>
      </c>
      <c r="E64" s="4">
        <v>0.54</v>
      </c>
      <c r="F64" s="4">
        <v>0.8</v>
      </c>
      <c r="G64" s="92">
        <v>1</v>
      </c>
      <c r="H64" s="21" t="s">
        <v>88</v>
      </c>
    </row>
    <row r="65" spans="1:8" ht="14.5">
      <c r="A65" s="4" t="s">
        <v>81</v>
      </c>
      <c r="B65" s="4" t="s">
        <v>18</v>
      </c>
      <c r="C65" s="80">
        <f t="shared" si="14"/>
        <v>0.2</v>
      </c>
      <c r="D65" s="91">
        <v>0.2</v>
      </c>
      <c r="E65" s="80">
        <f t="shared" ref="E65:E68" si="37">D65*0.9</f>
        <v>0.18000000000000002</v>
      </c>
      <c r="F65" s="80">
        <f t="shared" ref="F65:F68" si="38">D65*1.1</f>
        <v>0.22000000000000003</v>
      </c>
      <c r="G65" s="92">
        <v>1</v>
      </c>
    </row>
    <row r="66" spans="1:8" ht="14.5">
      <c r="A66" s="4" t="s">
        <v>85</v>
      </c>
      <c r="B66" s="4"/>
      <c r="C66" s="80">
        <f t="shared" si="14"/>
        <v>7.0000000000000007E-2</v>
      </c>
      <c r="D66" s="91">
        <v>7.0000000000000007E-2</v>
      </c>
      <c r="E66" s="80">
        <f t="shared" si="37"/>
        <v>6.3000000000000014E-2</v>
      </c>
      <c r="F66" s="80">
        <f t="shared" si="38"/>
        <v>7.7000000000000013E-2</v>
      </c>
      <c r="G66" s="92">
        <v>1</v>
      </c>
    </row>
    <row r="67" spans="1:8" ht="14.5">
      <c r="A67" s="4" t="s">
        <v>82</v>
      </c>
      <c r="B67" s="4" t="s">
        <v>19</v>
      </c>
      <c r="C67" s="80">
        <f>CHOOSE(G67,D67,E67,F67)</f>
        <v>0.11</v>
      </c>
      <c r="D67" s="4">
        <v>0.11</v>
      </c>
      <c r="E67" s="80">
        <f t="shared" ref="E67" si="39">D67*0.9</f>
        <v>9.9000000000000005E-2</v>
      </c>
      <c r="F67" s="80">
        <f t="shared" ref="F67" si="40">D67*1.1</f>
        <v>0.12100000000000001</v>
      </c>
      <c r="G67" s="92">
        <v>1</v>
      </c>
    </row>
    <row r="68" spans="1:8" ht="14.5">
      <c r="A68" s="4" t="s">
        <v>83</v>
      </c>
      <c r="B68" s="4"/>
      <c r="C68" s="80">
        <f t="shared" si="14"/>
        <v>0.2</v>
      </c>
      <c r="D68" s="91">
        <v>0.2</v>
      </c>
      <c r="E68" s="80">
        <f t="shared" si="37"/>
        <v>0.18000000000000002</v>
      </c>
      <c r="F68" s="80">
        <f t="shared" si="38"/>
        <v>0.22000000000000003</v>
      </c>
      <c r="G68" s="92">
        <v>1</v>
      </c>
    </row>
    <row r="69" spans="1:8" ht="14.5">
      <c r="A69" s="4" t="s">
        <v>89</v>
      </c>
      <c r="B69" s="4" t="s">
        <v>22</v>
      </c>
      <c r="C69" s="90" t="s">
        <v>193</v>
      </c>
      <c r="D69" s="4"/>
      <c r="E69" s="4"/>
      <c r="F69" s="4"/>
      <c r="G69" s="92"/>
      <c r="H69" s="89" t="s">
        <v>90</v>
      </c>
    </row>
    <row r="70" spans="1:8" ht="14.5">
      <c r="A70" s="4" t="s">
        <v>81</v>
      </c>
      <c r="B70" s="4" t="s">
        <v>23</v>
      </c>
      <c r="C70" s="80">
        <f t="shared" si="14"/>
        <v>116.37</v>
      </c>
      <c r="D70" s="4">
        <v>116.37</v>
      </c>
      <c r="E70" s="80">
        <v>51.11</v>
      </c>
      <c r="F70" s="80" t="s">
        <v>194</v>
      </c>
      <c r="G70" s="92">
        <v>1</v>
      </c>
      <c r="H70" s="89"/>
    </row>
    <row r="71" spans="1:8" ht="14.5">
      <c r="A71" s="4" t="s">
        <v>85</v>
      </c>
      <c r="B71" s="4" t="s">
        <v>24</v>
      </c>
      <c r="C71" s="80">
        <f t="shared" si="14"/>
        <v>140.4</v>
      </c>
      <c r="D71" s="4">
        <v>140.4</v>
      </c>
      <c r="E71" s="80">
        <v>106.73</v>
      </c>
      <c r="F71" s="80">
        <v>160.1</v>
      </c>
      <c r="G71" s="92">
        <v>1</v>
      </c>
      <c r="H71" s="89"/>
    </row>
    <row r="72" spans="1:8" ht="14.5">
      <c r="A72" s="4" t="s">
        <v>82</v>
      </c>
      <c r="B72" s="4" t="s">
        <v>26</v>
      </c>
      <c r="C72" s="80">
        <f>CHOOSE(G72,D72,E72,F72)</f>
        <v>1523.82</v>
      </c>
      <c r="D72" s="4">
        <v>1523.82</v>
      </c>
      <c r="E72" s="80">
        <v>1240.17</v>
      </c>
      <c r="F72" s="80">
        <v>1771.67</v>
      </c>
      <c r="G72" s="92">
        <v>1</v>
      </c>
      <c r="H72" s="89"/>
    </row>
    <row r="73" spans="1:8" ht="14.5">
      <c r="A73" s="4" t="s">
        <v>83</v>
      </c>
      <c r="B73" s="4" t="s">
        <v>25</v>
      </c>
      <c r="C73" s="80">
        <f t="shared" si="14"/>
        <v>116.37</v>
      </c>
      <c r="D73" s="4">
        <v>116.37</v>
      </c>
      <c r="E73" s="80">
        <v>51.11</v>
      </c>
      <c r="F73" s="80">
        <v>357.8</v>
      </c>
      <c r="G73" s="92">
        <v>1</v>
      </c>
      <c r="H73" s="89"/>
    </row>
    <row r="74" spans="1:8" ht="14.5">
      <c r="A74" s="4" t="s">
        <v>268</v>
      </c>
      <c r="B74" s="122"/>
      <c r="C74" s="122"/>
      <c r="D74" s="123"/>
      <c r="E74" s="123"/>
      <c r="F74" s="123"/>
      <c r="G74" s="122">
        <v>1</v>
      </c>
    </row>
    <row r="75" spans="1:8" ht="14.5">
      <c r="A75" s="4" t="s">
        <v>46</v>
      </c>
      <c r="B75" s="122"/>
      <c r="C75" s="122"/>
      <c r="D75" s="123"/>
      <c r="E75" s="123"/>
      <c r="F75" s="123"/>
      <c r="G75" s="122">
        <v>1</v>
      </c>
    </row>
    <row r="76" spans="1:8" s="134" customFormat="1" ht="14.5">
      <c r="A76" s="4" t="s">
        <v>259</v>
      </c>
      <c r="B76" s="122"/>
      <c r="C76" s="124">
        <f t="shared" ref="C76:C88" si="41">CHOOSE(G76,D76,E76,F76)</f>
        <v>1.24</v>
      </c>
      <c r="D76" s="123">
        <v>1.24</v>
      </c>
      <c r="E76" s="123">
        <v>0.97</v>
      </c>
      <c r="F76" s="123">
        <v>1.57</v>
      </c>
      <c r="G76" s="122">
        <v>1</v>
      </c>
    </row>
    <row r="77" spans="1:8" ht="14.5">
      <c r="A77" s="4" t="s">
        <v>198</v>
      </c>
      <c r="B77" s="122"/>
      <c r="C77" s="124">
        <f t="shared" si="41"/>
        <v>0.69</v>
      </c>
      <c r="D77" s="123">
        <v>0.69</v>
      </c>
      <c r="E77" s="123">
        <v>0.51</v>
      </c>
      <c r="F77" s="123">
        <v>0.94</v>
      </c>
      <c r="G77" s="122">
        <v>1</v>
      </c>
    </row>
    <row r="78" spans="1:8" ht="14.5">
      <c r="A78" s="4" t="s">
        <v>202</v>
      </c>
      <c r="B78" s="122"/>
      <c r="C78" s="124">
        <f t="shared" si="41"/>
        <v>0.69</v>
      </c>
      <c r="D78" s="123">
        <v>0.69</v>
      </c>
      <c r="E78" s="124">
        <v>0.51</v>
      </c>
      <c r="F78" s="124">
        <v>0.95</v>
      </c>
      <c r="G78" s="122">
        <v>1</v>
      </c>
    </row>
    <row r="79" spans="1:8" ht="14.5">
      <c r="A79" s="4" t="s">
        <v>205</v>
      </c>
      <c r="B79" s="122"/>
      <c r="C79" s="124">
        <f t="shared" si="41"/>
        <v>0.72</v>
      </c>
      <c r="D79" s="123">
        <v>0.72</v>
      </c>
      <c r="E79" s="124">
        <v>0.51</v>
      </c>
      <c r="F79" s="124">
        <v>1</v>
      </c>
      <c r="G79" s="122">
        <v>1</v>
      </c>
    </row>
    <row r="80" spans="1:8" s="87" customFormat="1" ht="14.5">
      <c r="A80" s="4" t="s">
        <v>207</v>
      </c>
      <c r="B80" s="122"/>
      <c r="C80" s="124">
        <f t="shared" si="41"/>
        <v>0.8</v>
      </c>
      <c r="D80" s="123">
        <v>0.8</v>
      </c>
      <c r="E80" s="123">
        <v>0.6</v>
      </c>
      <c r="F80" s="123">
        <v>1.07</v>
      </c>
      <c r="G80" s="122">
        <v>1</v>
      </c>
    </row>
    <row r="81" spans="1:7" s="87" customFormat="1" ht="14.5">
      <c r="A81" s="4" t="s">
        <v>209</v>
      </c>
      <c r="B81" s="122"/>
      <c r="C81" s="124">
        <f t="shared" si="41"/>
        <v>0.77</v>
      </c>
      <c r="D81" s="123">
        <v>0.77</v>
      </c>
      <c r="E81" s="124">
        <v>0.56000000000000005</v>
      </c>
      <c r="F81" s="124">
        <v>1.04</v>
      </c>
      <c r="G81" s="122">
        <v>1</v>
      </c>
    </row>
    <row r="82" spans="1:7" s="87" customFormat="1" ht="14.5">
      <c r="A82" s="4" t="s">
        <v>96</v>
      </c>
      <c r="B82" s="122"/>
      <c r="C82" s="122"/>
      <c r="D82" s="122"/>
      <c r="E82" s="122"/>
      <c r="F82" s="122"/>
      <c r="G82" s="122">
        <v>1</v>
      </c>
    </row>
    <row r="83" spans="1:7" s="131" customFormat="1" ht="14.5">
      <c r="A83" s="4" t="s">
        <v>259</v>
      </c>
      <c r="B83" s="122"/>
      <c r="C83" s="124">
        <f t="shared" ref="C83" si="42">CHOOSE(G83,D83,E83,F83)</f>
        <v>1.35</v>
      </c>
      <c r="D83" s="123">
        <v>1.35</v>
      </c>
      <c r="E83" s="123">
        <v>1.05</v>
      </c>
      <c r="F83" s="123">
        <v>1.73</v>
      </c>
      <c r="G83" s="122">
        <v>1</v>
      </c>
    </row>
    <row r="84" spans="1:7" s="87" customFormat="1" ht="14.5">
      <c r="A84" s="4" t="s">
        <v>198</v>
      </c>
      <c r="B84" s="122"/>
      <c r="C84" s="124">
        <f t="shared" si="41"/>
        <v>0.94</v>
      </c>
      <c r="D84" s="123">
        <v>0.94</v>
      </c>
      <c r="E84" s="123">
        <v>0.68</v>
      </c>
      <c r="F84" s="123">
        <v>1.32</v>
      </c>
      <c r="G84" s="122">
        <v>1</v>
      </c>
    </row>
    <row r="85" spans="1:7" s="87" customFormat="1" ht="14.5">
      <c r="A85" s="4" t="s">
        <v>202</v>
      </c>
      <c r="B85" s="122"/>
      <c r="C85" s="124">
        <f t="shared" si="41"/>
        <v>0.85</v>
      </c>
      <c r="D85" s="123">
        <v>0.85</v>
      </c>
      <c r="E85" s="124">
        <v>0.61</v>
      </c>
      <c r="F85" s="124">
        <v>1.18</v>
      </c>
      <c r="G85" s="122">
        <v>1</v>
      </c>
    </row>
    <row r="86" spans="1:7" s="87" customFormat="1" ht="14.5">
      <c r="A86" s="4" t="s">
        <v>205</v>
      </c>
      <c r="B86" s="122"/>
      <c r="C86" s="124">
        <f t="shared" si="41"/>
        <v>0.78</v>
      </c>
      <c r="D86" s="123">
        <v>0.78</v>
      </c>
      <c r="E86" s="124">
        <v>0.53</v>
      </c>
      <c r="F86" s="124">
        <v>1.1499999999999999</v>
      </c>
      <c r="G86" s="122">
        <v>1</v>
      </c>
    </row>
    <row r="87" spans="1:7" s="87" customFormat="1" ht="14.5">
      <c r="A87" s="4" t="s">
        <v>207</v>
      </c>
      <c r="B87" s="122"/>
      <c r="C87" s="124">
        <f t="shared" si="41"/>
        <v>0.99</v>
      </c>
      <c r="D87" s="123">
        <v>0.99</v>
      </c>
      <c r="E87" s="123">
        <v>0.73</v>
      </c>
      <c r="F87" s="123">
        <v>1.33</v>
      </c>
      <c r="G87" s="122">
        <v>1</v>
      </c>
    </row>
    <row r="88" spans="1:7" s="87" customFormat="1" ht="14.5">
      <c r="A88" s="4" t="s">
        <v>209</v>
      </c>
      <c r="B88" s="122"/>
      <c r="C88" s="124">
        <f t="shared" si="41"/>
        <v>0.89</v>
      </c>
      <c r="D88" s="123">
        <v>0.89</v>
      </c>
      <c r="E88" s="124">
        <v>0.65</v>
      </c>
      <c r="F88" s="124">
        <v>1.22</v>
      </c>
      <c r="G88" s="122">
        <v>1</v>
      </c>
    </row>
    <row r="89" spans="1:7" s="87" customFormat="1" ht="14.5">
      <c r="A89" s="3" t="s">
        <v>139</v>
      </c>
      <c r="B89" s="16"/>
      <c r="C89" s="16"/>
      <c r="D89" s="16"/>
      <c r="E89" s="16"/>
      <c r="F89" s="16"/>
      <c r="G89" s="16"/>
    </row>
    <row r="90" spans="1:7" s="87" customFormat="1" ht="14.5">
      <c r="A90" s="4" t="s">
        <v>198</v>
      </c>
      <c r="B90" s="92"/>
      <c r="C90" s="92"/>
      <c r="D90" s="93"/>
      <c r="E90" s="93"/>
      <c r="F90" s="93"/>
      <c r="G90" s="92"/>
    </row>
    <row r="91" spans="1:7" s="87" customFormat="1" ht="14.5">
      <c r="A91" s="4" t="s">
        <v>140</v>
      </c>
      <c r="B91" s="92"/>
      <c r="C91" s="80">
        <f t="shared" ref="C91:C94" si="43">CHOOSE(G91,D91,E91,F91)</f>
        <v>0.621</v>
      </c>
      <c r="D91" s="93">
        <f>1-SUM(D92:D94)</f>
        <v>0.621</v>
      </c>
      <c r="E91" s="93">
        <f>1-SUM(E92:E94)</f>
        <v>0.65890000000000004</v>
      </c>
      <c r="F91" s="93">
        <f>1-SUM(F92:F94)</f>
        <v>0.58309999999999995</v>
      </c>
      <c r="G91" s="92">
        <v>1</v>
      </c>
    </row>
    <row r="92" spans="1:7" s="87" customFormat="1" ht="14.5">
      <c r="A92" s="4" t="s">
        <v>199</v>
      </c>
      <c r="B92" s="92"/>
      <c r="C92" s="80">
        <f t="shared" si="43"/>
        <v>2.7E-2</v>
      </c>
      <c r="D92" s="93">
        <v>2.7E-2</v>
      </c>
      <c r="E92" s="80">
        <f t="shared" ref="E92:E94" si="44">D92*0.9</f>
        <v>2.4299999999999999E-2</v>
      </c>
      <c r="F92" s="80">
        <f t="shared" ref="F92:F94" si="45">D92*1.1</f>
        <v>2.9700000000000001E-2</v>
      </c>
      <c r="G92" s="92">
        <v>1</v>
      </c>
    </row>
    <row r="93" spans="1:7" s="87" customFormat="1" ht="14.5">
      <c r="A93" s="4" t="s">
        <v>200</v>
      </c>
      <c r="B93" s="92"/>
      <c r="C93" s="80">
        <f t="shared" si="43"/>
        <v>9.4E-2</v>
      </c>
      <c r="D93" s="93">
        <v>9.4E-2</v>
      </c>
      <c r="E93" s="80">
        <f t="shared" si="44"/>
        <v>8.4600000000000009E-2</v>
      </c>
      <c r="F93" s="80">
        <f t="shared" si="45"/>
        <v>0.10340000000000001</v>
      </c>
      <c r="G93" s="92">
        <v>1</v>
      </c>
    </row>
    <row r="94" spans="1:7" s="87" customFormat="1" ht="14.5">
      <c r="A94" s="4" t="s">
        <v>143</v>
      </c>
      <c r="B94" s="92"/>
      <c r="C94" s="80">
        <f t="shared" si="43"/>
        <v>0.25800000000000001</v>
      </c>
      <c r="D94" s="93">
        <v>0.25800000000000001</v>
      </c>
      <c r="E94" s="80">
        <f t="shared" si="44"/>
        <v>0.23220000000000002</v>
      </c>
      <c r="F94" s="80">
        <f t="shared" si="45"/>
        <v>0.28380000000000005</v>
      </c>
      <c r="G94" s="92">
        <v>1</v>
      </c>
    </row>
    <row r="95" spans="1:7" s="87" customFormat="1" ht="14.5">
      <c r="A95" s="4" t="s">
        <v>196</v>
      </c>
      <c r="B95" s="92"/>
      <c r="C95" s="92"/>
      <c r="D95" s="93"/>
      <c r="E95" s="93"/>
      <c r="F95" s="93"/>
      <c r="G95" s="92"/>
    </row>
    <row r="96" spans="1:7" s="87" customFormat="1" ht="14.5">
      <c r="A96" s="4" t="s">
        <v>140</v>
      </c>
      <c r="B96" s="92"/>
      <c r="C96" s="80">
        <f t="shared" ref="C96:C99" si="46">CHOOSE(G96,D96,E96,F96)</f>
        <v>0.49</v>
      </c>
      <c r="D96" s="93">
        <f>1-SUM(D97:D99)</f>
        <v>0.49</v>
      </c>
      <c r="E96" s="93">
        <f>1-SUM(E97:E99)</f>
        <v>0.54099999999999993</v>
      </c>
      <c r="F96" s="93">
        <f>1-SUM(F97:F99)</f>
        <v>0.43899999999999983</v>
      </c>
      <c r="G96" s="92">
        <v>1</v>
      </c>
    </row>
    <row r="97" spans="1:8" s="87" customFormat="1" ht="14.5">
      <c r="A97" s="4" t="s">
        <v>141</v>
      </c>
      <c r="B97" s="92"/>
      <c r="C97" s="80">
        <f t="shared" si="46"/>
        <v>0.05</v>
      </c>
      <c r="D97" s="93">
        <v>0.05</v>
      </c>
      <c r="E97" s="80">
        <f t="shared" ref="E97:E99" si="47">D97*0.9</f>
        <v>4.5000000000000005E-2</v>
      </c>
      <c r="F97" s="80">
        <f t="shared" ref="F97:F99" si="48">D97*1.1</f>
        <v>5.5000000000000007E-2</v>
      </c>
      <c r="G97" s="92">
        <v>1</v>
      </c>
    </row>
    <row r="98" spans="1:8" s="87" customFormat="1" ht="14.5">
      <c r="A98" s="4" t="s">
        <v>200</v>
      </c>
      <c r="B98" s="92"/>
      <c r="C98" s="80">
        <f t="shared" si="46"/>
        <v>0</v>
      </c>
      <c r="D98" s="93">
        <v>0</v>
      </c>
      <c r="E98" s="80">
        <f t="shared" si="47"/>
        <v>0</v>
      </c>
      <c r="F98" s="80">
        <f t="shared" si="48"/>
        <v>0</v>
      </c>
      <c r="G98" s="92">
        <v>1</v>
      </c>
    </row>
    <row r="99" spans="1:8" s="87" customFormat="1" ht="14.5">
      <c r="A99" s="4" t="s">
        <v>143</v>
      </c>
      <c r="B99" s="92"/>
      <c r="C99" s="80">
        <f t="shared" si="46"/>
        <v>0.46</v>
      </c>
      <c r="D99" s="93">
        <v>0.46</v>
      </c>
      <c r="E99" s="80">
        <f t="shared" si="47"/>
        <v>0.41400000000000003</v>
      </c>
      <c r="F99" s="80">
        <f t="shared" si="48"/>
        <v>0.50600000000000012</v>
      </c>
      <c r="G99" s="92">
        <v>1</v>
      </c>
    </row>
    <row r="100" spans="1:8" s="100" customFormat="1" ht="14.5">
      <c r="A100" s="4" t="s">
        <v>202</v>
      </c>
      <c r="B100" s="92"/>
      <c r="C100" s="92"/>
      <c r="D100" s="93"/>
      <c r="E100" s="93"/>
      <c r="F100" s="93"/>
      <c r="G100" s="92"/>
    </row>
    <row r="101" spans="1:8" s="100" customFormat="1" ht="14.5">
      <c r="A101" s="4" t="s">
        <v>140</v>
      </c>
      <c r="B101" s="92"/>
      <c r="C101" s="80">
        <f t="shared" ref="C101:C104" si="49">CHOOSE(G101,D101,E101,F101)</f>
        <v>0.59</v>
      </c>
      <c r="D101" s="93">
        <f>1-SUM(D102:D104)</f>
        <v>0.59</v>
      </c>
      <c r="E101" s="93">
        <f>1-SUM(E102:E104)</f>
        <v>0.63100000000000001</v>
      </c>
      <c r="F101" s="93">
        <f>1-SUM(F102:F104)</f>
        <v>0.54899999999999993</v>
      </c>
      <c r="G101" s="92">
        <v>1</v>
      </c>
    </row>
    <row r="102" spans="1:8" s="100" customFormat="1" ht="14.5">
      <c r="A102" s="4" t="s">
        <v>203</v>
      </c>
      <c r="B102" s="92"/>
      <c r="C102" s="80">
        <f t="shared" si="49"/>
        <v>0.13</v>
      </c>
      <c r="D102" s="93">
        <v>0.13</v>
      </c>
      <c r="E102" s="80">
        <f t="shared" ref="E102:E104" si="50">D102*0.9</f>
        <v>0.11700000000000001</v>
      </c>
      <c r="F102" s="80">
        <f t="shared" ref="F102:F104" si="51">D102*1.1</f>
        <v>0.14300000000000002</v>
      </c>
      <c r="G102" s="92">
        <v>1</v>
      </c>
    </row>
    <row r="103" spans="1:8" s="100" customFormat="1" ht="14.5">
      <c r="A103" s="4" t="s">
        <v>200</v>
      </c>
      <c r="B103" s="92"/>
      <c r="C103" s="80">
        <f t="shared" si="49"/>
        <v>0.08</v>
      </c>
      <c r="D103" s="93">
        <v>0.08</v>
      </c>
      <c r="E103" s="80">
        <f t="shared" si="50"/>
        <v>7.2000000000000008E-2</v>
      </c>
      <c r="F103" s="80">
        <f t="shared" si="51"/>
        <v>8.8000000000000009E-2</v>
      </c>
      <c r="G103" s="92">
        <v>1</v>
      </c>
    </row>
    <row r="104" spans="1:8" s="100" customFormat="1" ht="14.5">
      <c r="A104" s="4" t="s">
        <v>143</v>
      </c>
      <c r="B104" s="92"/>
      <c r="C104" s="80">
        <f t="shared" si="49"/>
        <v>0.2</v>
      </c>
      <c r="D104" s="93">
        <v>0.2</v>
      </c>
      <c r="E104" s="80">
        <f t="shared" si="50"/>
        <v>0.18000000000000002</v>
      </c>
      <c r="F104" s="80">
        <f t="shared" si="51"/>
        <v>0.22000000000000003</v>
      </c>
      <c r="G104" s="92">
        <v>1</v>
      </c>
    </row>
    <row r="105" spans="1:8" s="87" customFormat="1" ht="14.5">
      <c r="A105" s="4" t="s">
        <v>205</v>
      </c>
      <c r="B105" s="92"/>
      <c r="C105" s="92"/>
      <c r="D105" s="93"/>
      <c r="E105" s="93"/>
      <c r="F105" s="93"/>
      <c r="G105" s="92"/>
    </row>
    <row r="106" spans="1:8" s="87" customFormat="1" ht="14.5">
      <c r="A106" s="4" t="s">
        <v>140</v>
      </c>
      <c r="B106" s="92"/>
      <c r="C106" s="80">
        <f t="shared" ref="C106:C109" si="52">CHOOSE(G106,D106,E106,F106)</f>
        <v>0.60399999999999998</v>
      </c>
      <c r="D106" s="93">
        <f>1-SUM(D107:D109)</f>
        <v>0.60399999999999998</v>
      </c>
      <c r="E106" s="93">
        <f>1-SUM(E107:E109)</f>
        <v>0.64359999999999995</v>
      </c>
      <c r="F106" s="93">
        <f>1-SUM(F107:F109)</f>
        <v>0.56440000000000001</v>
      </c>
      <c r="G106" s="92">
        <v>1</v>
      </c>
    </row>
    <row r="107" spans="1:8" s="87" customFormat="1" ht="14.5">
      <c r="A107" s="4" t="s">
        <v>203</v>
      </c>
      <c r="B107" s="92"/>
      <c r="C107" s="80">
        <f t="shared" si="52"/>
        <v>6.6000000000000003E-2</v>
      </c>
      <c r="D107" s="93">
        <v>6.6000000000000003E-2</v>
      </c>
      <c r="E107" s="80">
        <f t="shared" ref="E107:E109" si="53">D107*0.9</f>
        <v>5.9400000000000001E-2</v>
      </c>
      <c r="F107" s="80">
        <f t="shared" ref="F107:F109" si="54">D107*1.1</f>
        <v>7.2600000000000012E-2</v>
      </c>
      <c r="G107" s="92">
        <v>1</v>
      </c>
    </row>
    <row r="108" spans="1:8" s="87" customFormat="1" ht="14.5">
      <c r="A108" s="4" t="s">
        <v>200</v>
      </c>
      <c r="B108" s="92"/>
      <c r="C108" s="80">
        <f t="shared" si="52"/>
        <v>8.8999999999999996E-2</v>
      </c>
      <c r="D108" s="93">
        <v>8.8999999999999996E-2</v>
      </c>
      <c r="E108" s="80">
        <f t="shared" si="53"/>
        <v>8.0100000000000005E-2</v>
      </c>
      <c r="F108" s="80">
        <f t="shared" si="54"/>
        <v>9.7900000000000001E-2</v>
      </c>
      <c r="G108" s="92">
        <v>1</v>
      </c>
    </row>
    <row r="109" spans="1:8" s="87" customFormat="1" ht="14.5">
      <c r="A109" s="4" t="s">
        <v>143</v>
      </c>
      <c r="B109" s="92"/>
      <c r="C109" s="80">
        <f t="shared" si="52"/>
        <v>0.24099999999999999</v>
      </c>
      <c r="D109" s="93">
        <v>0.24099999999999999</v>
      </c>
      <c r="E109" s="80">
        <f t="shared" si="53"/>
        <v>0.21690000000000001</v>
      </c>
      <c r="F109" s="80">
        <f t="shared" si="54"/>
        <v>0.2651</v>
      </c>
      <c r="G109" s="92">
        <v>1</v>
      </c>
    </row>
    <row r="110" spans="1:8" s="100" customFormat="1" ht="14.5">
      <c r="A110" s="4" t="s">
        <v>207</v>
      </c>
      <c r="B110" s="92"/>
      <c r="C110" s="92"/>
      <c r="D110" s="93"/>
      <c r="E110" s="93"/>
      <c r="F110" s="93"/>
      <c r="G110" s="92"/>
      <c r="H110" s="100" t="s">
        <v>238</v>
      </c>
    </row>
    <row r="111" spans="1:8" s="106" customFormat="1" ht="14.5">
      <c r="A111" s="4" t="s">
        <v>140</v>
      </c>
      <c r="B111" s="92"/>
      <c r="C111" s="80">
        <f t="shared" ref="C111:C114" si="55">CHOOSE(G111,D111,E111,F111)</f>
        <v>0.30699999999999994</v>
      </c>
      <c r="D111" s="93">
        <f>1-SUM(D112:D114)</f>
        <v>0.30699999999999994</v>
      </c>
      <c r="E111" s="93">
        <f>1-SUM(E112:E114)</f>
        <v>0.37629999999999997</v>
      </c>
      <c r="F111" s="93">
        <f>1-SUM(F112:F114)</f>
        <v>0.23769999999999991</v>
      </c>
      <c r="G111" s="92">
        <v>1</v>
      </c>
      <c r="H111" s="112" t="s">
        <v>239</v>
      </c>
    </row>
    <row r="112" spans="1:8" ht="14.5">
      <c r="A112" s="4" t="s">
        <v>142</v>
      </c>
      <c r="B112" s="92"/>
      <c r="C112" s="80">
        <f t="shared" si="55"/>
        <v>5.7000000000000002E-2</v>
      </c>
      <c r="D112" s="93">
        <v>5.7000000000000002E-2</v>
      </c>
      <c r="E112" s="80">
        <f t="shared" ref="E112:E114" si="56">D112*0.9</f>
        <v>5.1300000000000005E-2</v>
      </c>
      <c r="F112" s="80">
        <f t="shared" ref="F112:F114" si="57">D112*1.1</f>
        <v>6.2700000000000006E-2</v>
      </c>
      <c r="G112" s="92">
        <v>1</v>
      </c>
    </row>
    <row r="113" spans="1:8" ht="14.5">
      <c r="A113" s="4" t="s">
        <v>200</v>
      </c>
      <c r="B113" s="92"/>
      <c r="C113" s="80">
        <f t="shared" si="55"/>
        <v>0</v>
      </c>
      <c r="D113" s="93">
        <v>0</v>
      </c>
      <c r="E113" s="80">
        <f t="shared" si="56"/>
        <v>0</v>
      </c>
      <c r="F113" s="80">
        <f t="shared" si="57"/>
        <v>0</v>
      </c>
      <c r="G113" s="92">
        <v>1</v>
      </c>
    </row>
    <row r="114" spans="1:8" ht="14.5">
      <c r="A114" s="4" t="s">
        <v>143</v>
      </c>
      <c r="B114" s="92"/>
      <c r="C114" s="80">
        <f t="shared" si="55"/>
        <v>0.63600000000000001</v>
      </c>
      <c r="D114" s="93">
        <v>0.63600000000000001</v>
      </c>
      <c r="E114" s="80">
        <f t="shared" si="56"/>
        <v>0.57240000000000002</v>
      </c>
      <c r="F114" s="80">
        <f t="shared" si="57"/>
        <v>0.69960000000000011</v>
      </c>
      <c r="G114" s="92">
        <v>1</v>
      </c>
    </row>
    <row r="115" spans="1:8" ht="14.5">
      <c r="A115" s="4" t="s">
        <v>209</v>
      </c>
      <c r="B115" s="92"/>
      <c r="C115" s="92"/>
      <c r="D115" s="93"/>
      <c r="E115" s="93"/>
      <c r="F115" s="93"/>
      <c r="G115" s="92"/>
    </row>
    <row r="116" spans="1:8" ht="14.5">
      <c r="A116" s="4" t="s">
        <v>140</v>
      </c>
      <c r="B116" s="92"/>
      <c r="C116" s="80">
        <f t="shared" ref="C116:C119" si="58">CHOOSE(G116,D116,E116,F116)</f>
        <v>0.60199999999999998</v>
      </c>
      <c r="D116" s="93">
        <f>1-SUM(D117:D119)</f>
        <v>0.60199999999999998</v>
      </c>
      <c r="E116" s="93">
        <f>1-SUM(E117:E119)</f>
        <v>0.64179999999999993</v>
      </c>
      <c r="F116" s="93">
        <f>1-SUM(F117:F119)</f>
        <v>0.56219999999999992</v>
      </c>
      <c r="G116" s="92">
        <v>1</v>
      </c>
    </row>
    <row r="117" spans="1:8" ht="14.5">
      <c r="A117" s="4" t="s">
        <v>210</v>
      </c>
      <c r="B117" s="92"/>
      <c r="C117" s="80">
        <f t="shared" si="58"/>
        <v>0.08</v>
      </c>
      <c r="D117" s="93">
        <v>0.08</v>
      </c>
      <c r="E117" s="80">
        <f t="shared" ref="E117:E119" si="59">D117*0.9</f>
        <v>7.2000000000000008E-2</v>
      </c>
      <c r="F117" s="80">
        <f t="shared" ref="F117:F119" si="60">D117*1.1</f>
        <v>8.8000000000000009E-2</v>
      </c>
      <c r="G117" s="92">
        <v>1</v>
      </c>
    </row>
    <row r="118" spans="1:8" ht="14.5">
      <c r="A118" s="4" t="s">
        <v>200</v>
      </c>
      <c r="B118" s="92"/>
      <c r="C118" s="80">
        <f t="shared" si="58"/>
        <v>8.7999999999999995E-2</v>
      </c>
      <c r="D118" s="93">
        <v>8.7999999999999995E-2</v>
      </c>
      <c r="E118" s="80">
        <f t="shared" si="59"/>
        <v>7.9199999999999993E-2</v>
      </c>
      <c r="F118" s="80">
        <f t="shared" si="60"/>
        <v>9.6799999999999997E-2</v>
      </c>
      <c r="G118" s="92">
        <v>1</v>
      </c>
    </row>
    <row r="119" spans="1:8" ht="14.5">
      <c r="A119" s="4" t="s">
        <v>143</v>
      </c>
      <c r="B119" s="92"/>
      <c r="C119" s="80">
        <f t="shared" si="58"/>
        <v>0.23</v>
      </c>
      <c r="D119" s="93">
        <v>0.23</v>
      </c>
      <c r="E119" s="80">
        <f t="shared" si="59"/>
        <v>0.20700000000000002</v>
      </c>
      <c r="F119" s="80">
        <f t="shared" si="60"/>
        <v>0.25300000000000006</v>
      </c>
      <c r="G119" s="92">
        <v>1</v>
      </c>
    </row>
    <row r="120" spans="1:8" ht="14.5">
      <c r="A120" s="4" t="s">
        <v>95</v>
      </c>
      <c r="B120" s="92"/>
      <c r="C120" s="92"/>
      <c r="D120" s="93"/>
      <c r="E120" s="93"/>
      <c r="F120" s="93"/>
      <c r="G120" s="92"/>
    </row>
    <row r="121" spans="1:8" ht="14.5">
      <c r="A121" s="4" t="s">
        <v>140</v>
      </c>
      <c r="B121" s="92"/>
      <c r="C121" s="80">
        <f t="shared" ref="C121:C124" si="61">CHOOSE(G121,D121,E121,F121)</f>
        <v>0.33400000000000007</v>
      </c>
      <c r="D121" s="93">
        <f>1-SUM(D122:D124)</f>
        <v>0.33400000000000007</v>
      </c>
      <c r="E121" s="93">
        <f>1-SUM(E122:E124)</f>
        <v>0.40060000000000007</v>
      </c>
      <c r="F121" s="93">
        <f>1-SUM(F122:F124)</f>
        <v>0.26739999999999997</v>
      </c>
      <c r="G121" s="92">
        <v>1</v>
      </c>
    </row>
    <row r="122" spans="1:8" ht="14.5">
      <c r="A122" s="4" t="s">
        <v>203</v>
      </c>
      <c r="B122" s="92"/>
      <c r="C122" s="80">
        <f t="shared" si="61"/>
        <v>0.14199999999999999</v>
      </c>
      <c r="D122" s="93">
        <v>0.14199999999999999</v>
      </c>
      <c r="E122" s="80">
        <f t="shared" ref="E122:E124" si="62">D122*0.9</f>
        <v>0.1278</v>
      </c>
      <c r="F122" s="80">
        <f t="shared" ref="F122:F124" si="63">D122*1.1</f>
        <v>0.15620000000000001</v>
      </c>
      <c r="G122" s="92">
        <v>1</v>
      </c>
    </row>
    <row r="123" spans="1:8" ht="14.5">
      <c r="A123" s="4" t="s">
        <v>200</v>
      </c>
      <c r="B123" s="92"/>
      <c r="C123" s="80">
        <f t="shared" si="61"/>
        <v>0.09</v>
      </c>
      <c r="D123" s="93">
        <v>0.09</v>
      </c>
      <c r="E123" s="80">
        <f t="shared" si="62"/>
        <v>8.1000000000000003E-2</v>
      </c>
      <c r="F123" s="80">
        <f t="shared" si="63"/>
        <v>9.9000000000000005E-2</v>
      </c>
      <c r="G123" s="92">
        <v>1</v>
      </c>
    </row>
    <row r="124" spans="1:8" ht="14.5">
      <c r="A124" s="4" t="s">
        <v>143</v>
      </c>
      <c r="B124" s="92"/>
      <c r="C124" s="80">
        <f t="shared" si="61"/>
        <v>0.434</v>
      </c>
      <c r="D124" s="93">
        <v>0.434</v>
      </c>
      <c r="E124" s="80">
        <f t="shared" si="62"/>
        <v>0.3906</v>
      </c>
      <c r="F124" s="80">
        <f t="shared" si="63"/>
        <v>0.47740000000000005</v>
      </c>
      <c r="G124" s="92">
        <v>1</v>
      </c>
    </row>
    <row r="125" spans="1:8" ht="14.5">
      <c r="A125" s="4" t="s">
        <v>48</v>
      </c>
      <c r="B125" s="92"/>
      <c r="C125" s="80">
        <f t="shared" ref="C125:C126" si="64">CHOOSE(G125,D125,E125,F125)</f>
        <v>0.03</v>
      </c>
      <c r="D125" s="93">
        <v>0.03</v>
      </c>
      <c r="E125" s="93">
        <v>0</v>
      </c>
      <c r="F125" s="93">
        <v>0.05</v>
      </c>
      <c r="G125" s="92">
        <v>1</v>
      </c>
    </row>
    <row r="126" spans="1:8" ht="14.5">
      <c r="A126" s="108" t="s">
        <v>162</v>
      </c>
      <c r="B126" s="109"/>
      <c r="C126" s="110">
        <f t="shared" si="64"/>
        <v>38184</v>
      </c>
      <c r="D126" s="111">
        <v>38184</v>
      </c>
      <c r="E126" s="111">
        <f>D126*0.9</f>
        <v>34365.599999999999</v>
      </c>
      <c r="F126" s="111">
        <f>D126*1.1</f>
        <v>42002.400000000001</v>
      </c>
      <c r="G126" s="109">
        <v>1</v>
      </c>
      <c r="H126" s="112" t="s">
        <v>239</v>
      </c>
    </row>
    <row r="127" spans="1:8">
      <c r="A127" s="16"/>
      <c r="E127" s="16" t="s">
        <v>283</v>
      </c>
    </row>
    <row r="128" spans="1:8">
      <c r="A128" s="16"/>
    </row>
    <row r="129" spans="1:9">
      <c r="A129" s="16"/>
      <c r="D129" s="16" t="s">
        <v>198</v>
      </c>
      <c r="E129" s="16" t="s">
        <v>196</v>
      </c>
      <c r="F129" s="16" t="s">
        <v>202</v>
      </c>
      <c r="G129" s="16" t="s">
        <v>205</v>
      </c>
      <c r="H129" s="139" t="s">
        <v>207</v>
      </c>
      <c r="I129" s="139" t="s">
        <v>209</v>
      </c>
    </row>
    <row r="130" spans="1:9">
      <c r="A130" s="21"/>
      <c r="B130" s="21"/>
      <c r="D130" s="21">
        <f>'Results of CEA'!$C$27</f>
        <v>8622.1346552469149</v>
      </c>
      <c r="E130" s="21">
        <f>'Results of CEA'!$E$27</f>
        <v>-52474.418985877346</v>
      </c>
      <c r="F130" s="21">
        <f>'Results of CEA'!$G$27</f>
        <v>12053.7527781135</v>
      </c>
      <c r="G130" s="21">
        <f>'Results of CEA'!$I$27</f>
        <v>16180.299143033051</v>
      </c>
      <c r="H130" s="21">
        <f>'Results of CEA'!$K$27</f>
        <v>-63910.769863788548</v>
      </c>
      <c r="I130" s="21">
        <f>'Results of CEA'!$M$27</f>
        <v>8821.0613276231525</v>
      </c>
    </row>
    <row r="131" spans="1:9">
      <c r="A131" s="21"/>
      <c r="B131" s="21"/>
      <c r="C131" s="16">
        <v>1</v>
      </c>
      <c r="D131" s="21">
        <f t="dataTable" ref="D131:I133" dt2D="0" dtr="0" r1="G22" ca="1"/>
        <v>8622.1346552469149</v>
      </c>
      <c r="E131" s="21">
        <v>-52474.418985877346</v>
      </c>
      <c r="F131" s="21">
        <v>12053.7527781135</v>
      </c>
      <c r="G131" s="21">
        <v>16180.299143033051</v>
      </c>
      <c r="H131" s="21">
        <v>-63910.769863788548</v>
      </c>
      <c r="I131" s="21">
        <v>8821.0613276231525</v>
      </c>
    </row>
    <row r="132" spans="1:9">
      <c r="A132" s="21"/>
      <c r="B132" s="21"/>
      <c r="C132" s="21">
        <v>2</v>
      </c>
      <c r="D132" s="21">
        <v>8822.1539971411585</v>
      </c>
      <c r="E132" s="21">
        <v>-52343.637989750809</v>
      </c>
      <c r="F132" s="21">
        <v>12298.515965347708</v>
      </c>
      <c r="G132" s="16">
        <v>16465.730596341135</v>
      </c>
      <c r="H132" s="21">
        <v>-63733.331478691005</v>
      </c>
      <c r="I132" s="21">
        <v>9044.245855565041</v>
      </c>
    </row>
    <row r="133" spans="1:9">
      <c r="A133" s="21"/>
      <c r="B133" s="21"/>
      <c r="C133" s="21">
        <v>3</v>
      </c>
      <c r="D133" s="21">
        <v>8422.1153133527005</v>
      </c>
      <c r="E133" s="21">
        <v>-52605.199982004182</v>
      </c>
      <c r="F133" s="21">
        <v>11808.989590879295</v>
      </c>
      <c r="G133" s="16">
        <v>15894.867689724942</v>
      </c>
      <c r="H133" s="21">
        <v>-64088.208248886061</v>
      </c>
      <c r="I133" s="21">
        <v>8597.8767996812494</v>
      </c>
    </row>
    <row r="134" spans="1:9">
      <c r="A134" s="21"/>
      <c r="B134" s="21"/>
      <c r="D134" s="140"/>
      <c r="E134" s="140"/>
      <c r="F134" s="140"/>
      <c r="G134" s="140"/>
      <c r="H134" s="140"/>
      <c r="I134" s="140"/>
    </row>
    <row r="135" spans="1:9">
      <c r="A135" s="21"/>
      <c r="B135" s="21"/>
      <c r="C135" s="16" t="s">
        <v>162</v>
      </c>
      <c r="D135" s="140">
        <v>8622.1346552469149</v>
      </c>
      <c r="E135" s="140">
        <v>-52474.418985877346</v>
      </c>
      <c r="F135" s="140">
        <v>12053.7527781135</v>
      </c>
      <c r="G135" s="140">
        <v>16180.299143033051</v>
      </c>
      <c r="H135" s="140">
        <v>-63910.769863788548</v>
      </c>
      <c r="I135" s="140">
        <v>8821.0613276231525</v>
      </c>
    </row>
    <row r="136" spans="1:9">
      <c r="A136" s="21"/>
      <c r="B136" s="21"/>
      <c r="C136" s="140"/>
      <c r="D136" s="140">
        <v>6893.2609263416252</v>
      </c>
      <c r="E136" s="140">
        <v>-53622.721655545058</v>
      </c>
      <c r="F136" s="140">
        <v>9799.7414423312985</v>
      </c>
      <c r="G136" s="16">
        <v>13482.608788102596</v>
      </c>
      <c r="H136" s="140">
        <v>-65329.957501247096</v>
      </c>
      <c r="I136" s="140">
        <v>6862.7893061720461</v>
      </c>
    </row>
    <row r="137" spans="1:9">
      <c r="A137" s="21"/>
      <c r="B137" s="21"/>
      <c r="C137" s="140"/>
      <c r="D137" s="140">
        <v>10351.008384152203</v>
      </c>
      <c r="E137" s="140">
        <v>-51326.116316209635</v>
      </c>
      <c r="F137" s="140">
        <v>14307.764113895701</v>
      </c>
      <c r="G137" s="16">
        <v>18877.989497963503</v>
      </c>
      <c r="H137" s="140">
        <v>-62491.582226330007</v>
      </c>
      <c r="I137" s="140">
        <v>10779.333349074259</v>
      </c>
    </row>
    <row r="138" spans="1:9" ht="14.5">
      <c r="A138" s="16"/>
      <c r="C138" s="29" t="s">
        <v>48</v>
      </c>
      <c r="D138" s="142">
        <v>8622.1346552469149</v>
      </c>
      <c r="E138" s="142">
        <v>-52474.418985877346</v>
      </c>
      <c r="F138" s="142">
        <v>12053.7527781135</v>
      </c>
      <c r="G138" s="142">
        <v>16180.299143033051</v>
      </c>
      <c r="H138" s="142">
        <v>-63910.769863788548</v>
      </c>
      <c r="I138" s="142">
        <v>8821.0613276231525</v>
      </c>
    </row>
    <row r="139" spans="1:9">
      <c r="A139" s="16"/>
      <c r="D139" s="142">
        <v>10092.336531058807</v>
      </c>
      <c r="E139" s="142">
        <v>-52356.252477426009</v>
      </c>
      <c r="F139" s="142">
        <v>13987.16073046424</v>
      </c>
      <c r="G139" s="16">
        <v>18615.205316027255</v>
      </c>
      <c r="H139" s="142">
        <v>-63994.652366874616</v>
      </c>
      <c r="I139" s="142">
        <v>10443.42055055062</v>
      </c>
    </row>
    <row r="140" spans="1:9">
      <c r="A140" s="16"/>
      <c r="C140" s="122"/>
      <c r="D140" s="142">
        <v>7786.2207780360786</v>
      </c>
      <c r="E140" s="142">
        <v>-52473.074947389643</v>
      </c>
      <c r="F140" s="142">
        <v>10957.076626000717</v>
      </c>
      <c r="G140" s="16">
        <v>14799.838022421756</v>
      </c>
      <c r="H140" s="142">
        <v>-63776.014323655225</v>
      </c>
      <c r="I140" s="142">
        <v>7901.4462956851621</v>
      </c>
    </row>
    <row r="141" spans="1:9">
      <c r="A141" s="16"/>
      <c r="C141" s="122" t="s">
        <v>277</v>
      </c>
      <c r="D141" s="142">
        <v>8622.1346552469149</v>
      </c>
      <c r="E141" s="142">
        <v>-52474.418985877346</v>
      </c>
      <c r="F141" s="142">
        <v>12053.7527781135</v>
      </c>
      <c r="G141" s="142">
        <v>16180.299143033051</v>
      </c>
      <c r="H141" s="142">
        <v>-63910.769863788548</v>
      </c>
      <c r="I141" s="142">
        <v>8821.0613276231525</v>
      </c>
    </row>
    <row r="142" spans="1:9">
      <c r="A142" s="16"/>
      <c r="D142" s="142">
        <v>8632.1221513415385</v>
      </c>
      <c r="E142" s="142">
        <v>-52413.551756070119</v>
      </c>
      <c r="F142" s="142">
        <v>12208.802954574086</v>
      </c>
      <c r="G142" s="16">
        <v>16357.797628659844</v>
      </c>
      <c r="H142" s="142">
        <v>-63854.964904714841</v>
      </c>
      <c r="I142" s="142">
        <v>8961.4030015209082</v>
      </c>
    </row>
    <row r="143" spans="1:9">
      <c r="A143" s="16"/>
      <c r="D143" s="142">
        <v>8612.147159152295</v>
      </c>
      <c r="E143" s="142">
        <v>-52535.286215684784</v>
      </c>
      <c r="F143" s="142">
        <v>11898.702601652867</v>
      </c>
      <c r="G143" s="16">
        <v>16002.800657406207</v>
      </c>
      <c r="H143" s="142">
        <v>-63966.574822862327</v>
      </c>
      <c r="I143" s="142">
        <v>8680.7196537253712</v>
      </c>
    </row>
    <row r="144" spans="1:9">
      <c r="A144" s="16"/>
      <c r="C144" s="122" t="s">
        <v>278</v>
      </c>
      <c r="D144" s="142">
        <v>8622.1346552469149</v>
      </c>
      <c r="E144" s="142">
        <v>-52474.418985877346</v>
      </c>
      <c r="F144" s="142">
        <v>12053.7527781135</v>
      </c>
      <c r="G144" s="142">
        <v>16180.299143033051</v>
      </c>
      <c r="H144" s="142">
        <v>-63910.769863788548</v>
      </c>
      <c r="I144" s="142">
        <v>8821.0613276231525</v>
      </c>
    </row>
    <row r="145" spans="1:9">
      <c r="A145" s="16"/>
      <c r="C145" s="122"/>
      <c r="D145" s="142">
        <v>4375.9296685542813</v>
      </c>
      <c r="E145" s="142">
        <v>-53882.08494401272</v>
      </c>
      <c r="F145" s="142">
        <v>7807.5477914208423</v>
      </c>
      <c r="G145" s="16">
        <v>12362.872881878378</v>
      </c>
      <c r="H145" s="142">
        <v>-66752.741589061261</v>
      </c>
      <c r="I145" s="142">
        <v>5639.358583477333</v>
      </c>
    </row>
    <row r="146" spans="1:9">
      <c r="A146" s="16"/>
      <c r="D146" s="142">
        <v>12868.339641939583</v>
      </c>
      <c r="E146" s="142">
        <v>-51066.753027742016</v>
      </c>
      <c r="F146" s="142">
        <v>16299.957764806153</v>
      </c>
      <c r="G146" s="16">
        <v>19997.725404187735</v>
      </c>
      <c r="H146" s="142">
        <v>-61068.798138515864</v>
      </c>
      <c r="I146" s="142">
        <v>12002.764071768983</v>
      </c>
    </row>
    <row r="147" spans="1:9">
      <c r="A147" s="16"/>
      <c r="C147" s="16" t="s">
        <v>279</v>
      </c>
      <c r="D147" s="142">
        <v>8622.1346552469149</v>
      </c>
      <c r="E147" s="142">
        <v>-52474.418985877346</v>
      </c>
      <c r="F147" s="142">
        <v>12053.7527781135</v>
      </c>
      <c r="G147" s="142">
        <v>16180.299143033051</v>
      </c>
      <c r="H147" s="142">
        <v>-63910.769863788548</v>
      </c>
      <c r="I147" s="142">
        <v>8821.0613276231525</v>
      </c>
    </row>
    <row r="148" spans="1:9">
      <c r="A148" s="16"/>
      <c r="C148" s="122"/>
      <c r="D148" s="142">
        <v>9377.9426614856166</v>
      </c>
      <c r="E148" s="142">
        <v>-53285.745334102729</v>
      </c>
      <c r="F148" s="142">
        <v>11806.528108934155</v>
      </c>
      <c r="G148" s="16">
        <v>14643.927722057662</v>
      </c>
      <c r="H148" s="142">
        <v>-63887.088749311864</v>
      </c>
      <c r="I148" s="142">
        <v>8119.438739524383</v>
      </c>
    </row>
    <row r="149" spans="1:9">
      <c r="A149" s="16"/>
      <c r="C149" s="122"/>
      <c r="D149" s="142">
        <v>7866.3266490082751</v>
      </c>
      <c r="E149" s="142">
        <v>-51663.092637652037</v>
      </c>
      <c r="F149" s="142">
        <v>12300.977447292935</v>
      </c>
      <c r="G149" s="16">
        <v>17716.670564008535</v>
      </c>
      <c r="H149" s="142">
        <v>-63934.450978265108</v>
      </c>
      <c r="I149" s="142">
        <v>9522.6839157219765</v>
      </c>
    </row>
    <row r="150" spans="1:9">
      <c r="A150" s="16"/>
      <c r="C150" s="16" t="s">
        <v>280</v>
      </c>
      <c r="D150" s="122">
        <v>8622.1346552469149</v>
      </c>
      <c r="E150" s="122">
        <v>-52474.418985877346</v>
      </c>
      <c r="F150" s="122">
        <v>12053.7527781135</v>
      </c>
      <c r="G150" s="122">
        <v>16180.299143033051</v>
      </c>
      <c r="H150" s="142">
        <v>-63910.769863788548</v>
      </c>
      <c r="I150" s="142">
        <v>8821.0613276231525</v>
      </c>
    </row>
    <row r="151" spans="1:9">
      <c r="A151" s="16"/>
      <c r="D151" s="122">
        <v>9231.1222357320803</v>
      </c>
      <c r="E151" s="122">
        <v>-46226.97647474891</v>
      </c>
      <c r="F151" s="122">
        <v>12592.241626461069</v>
      </c>
      <c r="G151" s="16">
        <v>16620.720569426125</v>
      </c>
      <c r="H151" s="142">
        <v>-56200.848556835772</v>
      </c>
      <c r="I151" s="142">
        <v>9428.8145119311921</v>
      </c>
    </row>
    <row r="152" spans="1:9">
      <c r="A152" s="16"/>
      <c r="C152" s="122"/>
      <c r="D152" s="122">
        <v>8013.1470747617568</v>
      </c>
      <c r="E152" s="122">
        <v>-58721.861497005841</v>
      </c>
      <c r="F152" s="122">
        <v>11515.263929765906</v>
      </c>
      <c r="G152" s="16">
        <v>15739.877716639974</v>
      </c>
      <c r="H152" s="142">
        <v>-71620.691170741324</v>
      </c>
      <c r="I152" s="142">
        <v>8213.3081433151347</v>
      </c>
    </row>
    <row r="153" spans="1:9">
      <c r="A153" s="16"/>
      <c r="C153" s="141" t="s">
        <v>281</v>
      </c>
      <c r="D153" s="142">
        <v>8622.1346552469149</v>
      </c>
      <c r="E153" s="140"/>
      <c r="F153" s="142">
        <v>12053.7527781135</v>
      </c>
      <c r="G153" s="142">
        <v>16180.299143033051</v>
      </c>
      <c r="H153" s="142">
        <v>-63910.769863788548</v>
      </c>
      <c r="I153" s="142">
        <v>8821.0613276231525</v>
      </c>
    </row>
    <row r="154" spans="1:9">
      <c r="A154" s="16"/>
      <c r="D154" s="142">
        <v>15071.691676242783</v>
      </c>
      <c r="E154" s="140"/>
      <c r="F154" s="142">
        <v>15885.294994867858</v>
      </c>
      <c r="G154" s="16">
        <v>18544.359323237022</v>
      </c>
      <c r="H154" s="142">
        <v>-75163.181387916615</v>
      </c>
      <c r="I154" s="142">
        <v>11033.607778305526</v>
      </c>
    </row>
    <row r="155" spans="1:9">
      <c r="A155" s="16"/>
      <c r="D155" s="142">
        <v>7798.180790979839</v>
      </c>
      <c r="E155" s="140"/>
      <c r="F155" s="142">
        <v>11312.910561492849</v>
      </c>
      <c r="G155" s="16">
        <v>15419.618050979159</v>
      </c>
      <c r="H155" s="142">
        <v>-50678.048499573124</v>
      </c>
      <c r="I155" s="142">
        <v>8552.0254377741512</v>
      </c>
    </row>
    <row r="156" spans="1:9">
      <c r="A156" s="16"/>
      <c r="C156" s="141" t="s">
        <v>282</v>
      </c>
      <c r="D156" s="142">
        <v>8622.1346552469149</v>
      </c>
      <c r="E156" s="140"/>
      <c r="F156" s="142">
        <v>12053.7527781135</v>
      </c>
      <c r="G156" s="142">
        <v>16180.299143033051</v>
      </c>
      <c r="H156" s="142">
        <v>-63910.769863788548</v>
      </c>
      <c r="I156" s="142">
        <v>8821.0613276231525</v>
      </c>
    </row>
    <row r="157" spans="1:9">
      <c r="A157" s="16"/>
      <c r="C157" s="140"/>
      <c r="D157" s="142">
        <v>22238.479627213343</v>
      </c>
      <c r="E157" s="140"/>
      <c r="F157" s="142">
        <v>26698.958541723943</v>
      </c>
      <c r="G157" s="16">
        <v>34342.441316420955</v>
      </c>
      <c r="H157" s="142">
        <v>-51086.615700136492</v>
      </c>
      <c r="I157" s="142">
        <v>22356.07062941993</v>
      </c>
    </row>
    <row r="158" spans="1:9">
      <c r="A158" s="16"/>
      <c r="D158" s="142">
        <v>1476.5455495655706</v>
      </c>
      <c r="F158" s="142">
        <v>2556.5228624001793</v>
      </c>
      <c r="G158" s="16">
        <v>2809.5474174274859</v>
      </c>
      <c r="H158" s="142">
        <v>-72320.340687385426</v>
      </c>
      <c r="I158" s="142">
        <v>-1112.5950479512194</v>
      </c>
    </row>
    <row r="159" spans="1:9">
      <c r="A159" s="16"/>
      <c r="C159" s="16" t="s">
        <v>284</v>
      </c>
      <c r="D159" s="142">
        <v>8622.1346552469149</v>
      </c>
      <c r="E159" s="142">
        <v>-52474.418985877346</v>
      </c>
      <c r="F159" s="142">
        <v>12053.7527781135</v>
      </c>
      <c r="G159" s="142">
        <v>16180.299143033051</v>
      </c>
      <c r="H159" s="142">
        <v>-63910.769863788548</v>
      </c>
      <c r="I159" s="142">
        <v>8821.0613276231525</v>
      </c>
    </row>
    <row r="160" spans="1:9">
      <c r="A160" s="16"/>
      <c r="D160" s="142">
        <v>8651.6884749663586</v>
      </c>
      <c r="E160" s="142">
        <v>-52531.372491173141</v>
      </c>
      <c r="F160" s="142">
        <v>12084.493684170387</v>
      </c>
      <c r="G160" s="16">
        <v>16242.670950459076</v>
      </c>
      <c r="H160" s="142">
        <v>-63977.616228655257</v>
      </c>
      <c r="I160" s="142">
        <v>8859.9849950240896</v>
      </c>
    </row>
    <row r="161" spans="1:9">
      <c r="A161" s="16"/>
      <c r="D161" s="142">
        <v>8592.5808355275021</v>
      </c>
      <c r="E161" s="142">
        <v>-52417.465480581552</v>
      </c>
      <c r="F161" s="142">
        <v>12023.011872056626</v>
      </c>
      <c r="G161" s="16">
        <v>16117.92733560697</v>
      </c>
      <c r="H161" s="142">
        <v>-63843.923498921838</v>
      </c>
      <c r="I161" s="142">
        <v>8782.1376602222026</v>
      </c>
    </row>
    <row r="162" spans="1:9">
      <c r="A162" s="16"/>
      <c r="C162" s="16" t="s">
        <v>77</v>
      </c>
      <c r="D162" s="142">
        <v>8622.1346552469149</v>
      </c>
      <c r="E162" s="142">
        <v>-52474.418985877346</v>
      </c>
      <c r="F162" s="142">
        <v>12053.7527781135</v>
      </c>
      <c r="G162" s="142">
        <v>16180.299143033051</v>
      </c>
      <c r="H162" s="142">
        <v>-63910.769863788548</v>
      </c>
      <c r="I162" s="142">
        <v>8821.0613276231525</v>
      </c>
    </row>
    <row r="163" spans="1:9">
      <c r="A163" s="16"/>
      <c r="D163" s="142">
        <v>8616.6567225667604</v>
      </c>
      <c r="E163" s="142">
        <v>-52478.79898425279</v>
      </c>
      <c r="F163" s="142">
        <v>12045.957208099206</v>
      </c>
      <c r="G163" s="16">
        <v>16170.213053278756</v>
      </c>
      <c r="H163" s="142">
        <v>-64050.153345491461</v>
      </c>
      <c r="I163" s="142">
        <v>8814.3727436332229</v>
      </c>
    </row>
    <row r="164" spans="1:9">
      <c r="A164" s="16"/>
      <c r="D164" s="142">
        <v>8627.6125879270676</v>
      </c>
      <c r="E164" s="142">
        <v>-52470.038987502121</v>
      </c>
      <c r="F164" s="142">
        <v>12061.548348127755</v>
      </c>
      <c r="G164" s="16">
        <v>16190.38523278729</v>
      </c>
      <c r="H164" s="142">
        <v>-63771.386382085679</v>
      </c>
      <c r="I164" s="142">
        <v>8827.7499116130584</v>
      </c>
    </row>
    <row r="165" spans="1:9">
      <c r="A165" s="16"/>
      <c r="C165" s="16" t="s">
        <v>285</v>
      </c>
      <c r="D165" s="142">
        <v>8622.1346552469149</v>
      </c>
      <c r="E165" s="142">
        <v>-52474.418985877346</v>
      </c>
      <c r="F165" s="142">
        <v>12053.7527781135</v>
      </c>
      <c r="G165" s="142">
        <v>16180.299143033051</v>
      </c>
      <c r="H165" s="142">
        <v>-63910.769863788548</v>
      </c>
      <c r="I165" s="142">
        <v>8821.0613276231525</v>
      </c>
    </row>
    <row r="166" spans="1:9">
      <c r="A166" s="16"/>
      <c r="D166" s="142">
        <v>8822.1539971411585</v>
      </c>
      <c r="E166" s="142">
        <v>-52343.637989750809</v>
      </c>
      <c r="F166" s="142">
        <v>12298.515965347708</v>
      </c>
      <c r="G166" s="16">
        <v>16465.730596341135</v>
      </c>
      <c r="H166" s="142">
        <v>-63733.331478691005</v>
      </c>
      <c r="I166" s="142">
        <v>9044.245855565041</v>
      </c>
    </row>
    <row r="167" spans="1:9">
      <c r="A167" s="16"/>
      <c r="D167" s="142">
        <v>8422.1153133527005</v>
      </c>
      <c r="E167" s="142">
        <v>-52605.199982004182</v>
      </c>
      <c r="F167" s="142">
        <v>11808.989590879295</v>
      </c>
      <c r="G167" s="16">
        <v>15894.867689724942</v>
      </c>
      <c r="H167" s="142">
        <v>-64088.208248886061</v>
      </c>
      <c r="I167" s="142">
        <v>8597.8767996812494</v>
      </c>
    </row>
    <row r="168" spans="1:9">
      <c r="A168" s="16"/>
    </row>
    <row r="169" spans="1:9">
      <c r="A169" s="16"/>
    </row>
    <row r="170" spans="1:9">
      <c r="A170" s="16"/>
    </row>
    <row r="171" spans="1:9">
      <c r="A171" s="16"/>
    </row>
    <row r="172" spans="1:9">
      <c r="A172" s="16"/>
    </row>
    <row r="173" spans="1:9">
      <c r="A173" s="16"/>
    </row>
    <row r="174" spans="1:9">
      <c r="A174" s="16"/>
    </row>
    <row r="175" spans="1:9">
      <c r="A175" s="16"/>
    </row>
    <row r="176" spans="1:9">
      <c r="A176" s="16"/>
    </row>
    <row r="177" spans="1:1">
      <c r="A177" s="16"/>
    </row>
    <row r="178" spans="1:1">
      <c r="A178" s="16"/>
    </row>
    <row r="179" spans="1:1">
      <c r="A179" s="16"/>
    </row>
    <row r="180" spans="1:1">
      <c r="A180" s="16"/>
    </row>
    <row r="181" spans="1:1">
      <c r="A181" s="16"/>
    </row>
    <row r="182" spans="1:1">
      <c r="A182" s="16"/>
    </row>
    <row r="183" spans="1:1">
      <c r="A183" s="16"/>
    </row>
    <row r="184" spans="1:1">
      <c r="A184" s="16"/>
    </row>
    <row r="185" spans="1:1">
      <c r="A185" s="16"/>
    </row>
    <row r="186" spans="1:1">
      <c r="A186" s="16"/>
    </row>
    <row r="187" spans="1:1">
      <c r="A187" s="16"/>
    </row>
    <row r="188" spans="1:1">
      <c r="A188" s="16"/>
    </row>
    <row r="189" spans="1:1">
      <c r="A189" s="16"/>
    </row>
    <row r="190" spans="1:1">
      <c r="A190" s="16"/>
    </row>
    <row r="191" spans="1:1">
      <c r="A191" s="16"/>
    </row>
    <row r="192" spans="1:1">
      <c r="A192" s="16"/>
    </row>
    <row r="193" spans="1:1">
      <c r="A193" s="16"/>
    </row>
    <row r="194" spans="1:1">
      <c r="A194" s="16"/>
    </row>
    <row r="195" spans="1:1">
      <c r="A195" s="16"/>
    </row>
    <row r="196" spans="1:1">
      <c r="A196" s="16"/>
    </row>
    <row r="197" spans="1:1">
      <c r="A197" s="16"/>
    </row>
    <row r="198" spans="1:1">
      <c r="A198" s="16"/>
    </row>
    <row r="199" spans="1:1">
      <c r="A199" s="16"/>
    </row>
    <row r="200" spans="1:1">
      <c r="A200" s="16"/>
    </row>
    <row r="201" spans="1:1">
      <c r="A201" s="16"/>
    </row>
    <row r="202" spans="1:1">
      <c r="A202" s="16"/>
    </row>
    <row r="203" spans="1:1">
      <c r="A203" s="16"/>
    </row>
    <row r="204" spans="1:1">
      <c r="A204" s="16"/>
    </row>
    <row r="205" spans="1:1">
      <c r="A205" s="16"/>
    </row>
    <row r="206" spans="1:1">
      <c r="A206" s="16"/>
    </row>
    <row r="207" spans="1:1">
      <c r="A207" s="16"/>
    </row>
    <row r="208" spans="1:1">
      <c r="A208" s="16"/>
    </row>
    <row r="209" spans="1:1">
      <c r="A209" s="16"/>
    </row>
    <row r="210" spans="1:1">
      <c r="A210" s="16"/>
    </row>
    <row r="211" spans="1:1">
      <c r="A211" s="16"/>
    </row>
    <row r="212" spans="1:1">
      <c r="A212" s="16"/>
    </row>
    <row r="213" spans="1:1">
      <c r="A213" s="16"/>
    </row>
    <row r="214" spans="1:1">
      <c r="A214" s="16"/>
    </row>
    <row r="215" spans="1:1">
      <c r="A215" s="16"/>
    </row>
    <row r="216" spans="1:1">
      <c r="A216" s="16"/>
    </row>
    <row r="217" spans="1:1">
      <c r="A217" s="16"/>
    </row>
    <row r="218" spans="1:1">
      <c r="A218" s="16"/>
    </row>
    <row r="219" spans="1:1">
      <c r="A219" s="16"/>
    </row>
    <row r="220" spans="1:1">
      <c r="A220" s="16"/>
    </row>
    <row r="221" spans="1:1">
      <c r="A221" s="16"/>
    </row>
    <row r="222" spans="1:1">
      <c r="A222" s="16"/>
    </row>
    <row r="223" spans="1:1">
      <c r="A223" s="16"/>
    </row>
    <row r="224" spans="1:1">
      <c r="A224" s="16"/>
    </row>
    <row r="225" spans="1:1">
      <c r="A225" s="16"/>
    </row>
    <row r="226" spans="1:1">
      <c r="A226" s="16"/>
    </row>
    <row r="227" spans="1:1">
      <c r="A227" s="16"/>
    </row>
    <row r="228" spans="1:1">
      <c r="A228" s="16"/>
    </row>
    <row r="229" spans="1:1">
      <c r="A229" s="16"/>
    </row>
    <row r="230" spans="1:1">
      <c r="A230" s="16"/>
    </row>
    <row r="231" spans="1:1">
      <c r="A231" s="16"/>
    </row>
    <row r="232" spans="1:1">
      <c r="A232" s="16"/>
    </row>
    <row r="233" spans="1:1">
      <c r="A233" s="16"/>
    </row>
    <row r="234" spans="1:1">
      <c r="A234" s="16"/>
    </row>
    <row r="235" spans="1:1">
      <c r="A235" s="16"/>
    </row>
    <row r="236" spans="1:1">
      <c r="A236" s="16"/>
    </row>
    <row r="237" spans="1:1">
      <c r="A237" s="16"/>
    </row>
    <row r="238" spans="1:1">
      <c r="A238" s="16"/>
    </row>
    <row r="239" spans="1:1">
      <c r="A239" s="16"/>
    </row>
    <row r="240" spans="1:1">
      <c r="A240" s="16"/>
    </row>
    <row r="241" spans="1:1">
      <c r="A241" s="16"/>
    </row>
    <row r="242" spans="1:1">
      <c r="A242" s="16"/>
    </row>
    <row r="243" spans="1:1">
      <c r="A243" s="16"/>
    </row>
    <row r="244" spans="1:1">
      <c r="A244" s="16"/>
    </row>
    <row r="245" spans="1:1">
      <c r="A245" s="16"/>
    </row>
    <row r="246" spans="1:1">
      <c r="A246" s="16"/>
    </row>
    <row r="247" spans="1:1">
      <c r="A247" s="16"/>
    </row>
    <row r="248" spans="1:1">
      <c r="A248" s="16"/>
    </row>
    <row r="249" spans="1:1">
      <c r="A249" s="16"/>
    </row>
    <row r="250" spans="1:1">
      <c r="A250" s="16"/>
    </row>
    <row r="251" spans="1:1">
      <c r="A251" s="16"/>
    </row>
    <row r="252" spans="1:1">
      <c r="A252" s="16"/>
    </row>
    <row r="253" spans="1:1">
      <c r="A253" s="16"/>
    </row>
    <row r="254" spans="1:1">
      <c r="A254" s="16"/>
    </row>
    <row r="255" spans="1:1">
      <c r="A255" s="16"/>
    </row>
    <row r="256" spans="1:1">
      <c r="A256" s="16"/>
    </row>
    <row r="257" spans="1:1">
      <c r="A257" s="16"/>
    </row>
    <row r="258" spans="1:1">
      <c r="A258" s="16"/>
    </row>
    <row r="259" spans="1:1">
      <c r="A259" s="16"/>
    </row>
    <row r="260" spans="1:1">
      <c r="A260" s="16"/>
    </row>
    <row r="261" spans="1:1">
      <c r="A261" s="16"/>
    </row>
    <row r="262" spans="1:1">
      <c r="A262" s="16"/>
    </row>
    <row r="263" spans="1:1">
      <c r="A263" s="16"/>
    </row>
    <row r="264" spans="1:1">
      <c r="A264" s="16"/>
    </row>
    <row r="265" spans="1:1">
      <c r="A265" s="16"/>
    </row>
    <row r="266" spans="1:1">
      <c r="A266" s="16"/>
    </row>
    <row r="267" spans="1:1">
      <c r="A267" s="16"/>
    </row>
    <row r="268" spans="1:1">
      <c r="A268" s="16"/>
    </row>
    <row r="269" spans="1:1">
      <c r="A269" s="16"/>
    </row>
    <row r="270" spans="1:1">
      <c r="A270" s="16"/>
    </row>
    <row r="271" spans="1:1">
      <c r="A271" s="16"/>
    </row>
    <row r="272" spans="1:1">
      <c r="A272" s="16"/>
    </row>
    <row r="273" spans="1:1">
      <c r="A273" s="16"/>
    </row>
    <row r="274" spans="1:1">
      <c r="A274" s="16"/>
    </row>
    <row r="275" spans="1:1">
      <c r="A275" s="16"/>
    </row>
    <row r="276" spans="1:1">
      <c r="A276" s="16"/>
    </row>
    <row r="277" spans="1:1">
      <c r="A277" s="16"/>
    </row>
    <row r="278" spans="1:1">
      <c r="A278" s="16"/>
    </row>
    <row r="279" spans="1:1">
      <c r="A279" s="16"/>
    </row>
    <row r="280" spans="1:1">
      <c r="A280" s="16"/>
    </row>
    <row r="281" spans="1:1">
      <c r="A281" s="16"/>
    </row>
    <row r="282" spans="1:1">
      <c r="A282" s="16"/>
    </row>
    <row r="283" spans="1:1">
      <c r="A283" s="16"/>
    </row>
    <row r="284" spans="1:1">
      <c r="A284" s="16"/>
    </row>
    <row r="285" spans="1:1">
      <c r="A285" s="16"/>
    </row>
    <row r="286" spans="1:1">
      <c r="A286" s="16"/>
    </row>
    <row r="287" spans="1:1">
      <c r="A287" s="16"/>
    </row>
    <row r="288" spans="1:1">
      <c r="A288" s="16"/>
    </row>
    <row r="289" spans="1:1">
      <c r="A289" s="16"/>
    </row>
    <row r="290" spans="1:1">
      <c r="A290" s="16"/>
    </row>
    <row r="291" spans="1:1">
      <c r="A291" s="16"/>
    </row>
    <row r="292" spans="1:1">
      <c r="A292" s="16"/>
    </row>
    <row r="293" spans="1:1">
      <c r="A293" s="16"/>
    </row>
    <row r="294" spans="1:1">
      <c r="A294" s="16"/>
    </row>
    <row r="295" spans="1:1">
      <c r="A295" s="16"/>
    </row>
    <row r="296" spans="1:1">
      <c r="A296" s="16"/>
    </row>
    <row r="297" spans="1:1">
      <c r="A297" s="16"/>
    </row>
    <row r="298" spans="1:1">
      <c r="A298" s="16"/>
    </row>
    <row r="299" spans="1:1">
      <c r="A299" s="16"/>
    </row>
    <row r="300" spans="1:1">
      <c r="A300" s="16"/>
    </row>
    <row r="301" spans="1:1">
      <c r="A301" s="16"/>
    </row>
    <row r="302" spans="1:1">
      <c r="A302" s="16"/>
    </row>
    <row r="303" spans="1:1">
      <c r="A303" s="16"/>
    </row>
    <row r="304" spans="1:1">
      <c r="A304" s="16"/>
    </row>
    <row r="305" spans="1:1">
      <c r="A305" s="16"/>
    </row>
    <row r="306" spans="1:1">
      <c r="A306" s="16"/>
    </row>
    <row r="307" spans="1:1">
      <c r="A307" s="16"/>
    </row>
    <row r="308" spans="1:1">
      <c r="A308" s="16"/>
    </row>
    <row r="309" spans="1:1">
      <c r="A309" s="16"/>
    </row>
    <row r="310" spans="1:1">
      <c r="A310" s="16"/>
    </row>
    <row r="311" spans="1:1">
      <c r="A311" s="16"/>
    </row>
    <row r="312" spans="1:1">
      <c r="A312" s="16"/>
    </row>
    <row r="313" spans="1:1">
      <c r="A313" s="16"/>
    </row>
    <row r="314" spans="1:1">
      <c r="A314" s="16"/>
    </row>
    <row r="315" spans="1:1">
      <c r="A315" s="16"/>
    </row>
  </sheetData>
  <mergeCells count="2">
    <mergeCell ref="A1:B2"/>
    <mergeCell ref="C62:G62"/>
  </mergeCells>
  <phoneticPr fontId="5" type="noConversion"/>
  <dataValidations count="2">
    <dataValidation type="list" allowBlank="1" showInputMessage="1" showErrorMessage="1" sqref="G121:G126 G91:G94 G96:G99 G101:G104 G106:G109 G111:G114 G116:G119 G7:G22 G24:G61 G63:G88" xr:uid="{DA16E3BF-3356-4375-ABFE-26FA63AD57EF}">
      <formula1>$K$2:$K$4</formula1>
    </dataValidation>
    <dataValidation type="list" allowBlank="1" showInputMessage="1" showErrorMessage="1" sqref="G23" xr:uid="{0E308873-32CD-4213-A090-9E8B1C2EA7C0}">
      <formula1>$A$8:$A$12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246B5-3CD0-49FF-B97E-2C04A643CC1C}">
  <sheetPr codeName="Sheet2"/>
  <dimension ref="A1:H44"/>
  <sheetViews>
    <sheetView workbookViewId="0">
      <selection activeCell="C18" sqref="C18"/>
    </sheetView>
  </sheetViews>
  <sheetFormatPr defaultColWidth="8.90625" defaultRowHeight="14"/>
  <cols>
    <col min="1" max="1" width="20.6328125" style="11" customWidth="1"/>
    <col min="2" max="2" width="27.453125" style="11" customWidth="1"/>
    <col min="3" max="3" width="30.90625" style="11" customWidth="1"/>
    <col min="4" max="4" width="14.1796875" style="11" customWidth="1"/>
    <col min="5" max="5" width="22.1796875" style="11" customWidth="1"/>
    <col min="6" max="7" width="31.90625" style="11" customWidth="1"/>
    <col min="8" max="16384" width="8.90625" style="11"/>
  </cols>
  <sheetData>
    <row r="1" spans="1:8">
      <c r="A1" s="150" t="s">
        <v>192</v>
      </c>
      <c r="B1" s="150"/>
      <c r="C1" s="150"/>
      <c r="D1" s="150"/>
      <c r="E1" s="147" t="s">
        <v>149</v>
      </c>
      <c r="F1" s="147"/>
      <c r="G1" s="147"/>
      <c r="H1" s="147"/>
    </row>
    <row r="2" spans="1:8">
      <c r="A2" s="59" t="s">
        <v>144</v>
      </c>
      <c r="B2" s="59" t="s">
        <v>145</v>
      </c>
      <c r="C2" s="59" t="s">
        <v>146</v>
      </c>
      <c r="D2" s="59" t="s">
        <v>47</v>
      </c>
      <c r="E2" s="61" t="s">
        <v>144</v>
      </c>
      <c r="F2" s="61" t="s">
        <v>145</v>
      </c>
      <c r="G2" s="61" t="s">
        <v>146</v>
      </c>
      <c r="H2" s="61" t="s">
        <v>47</v>
      </c>
    </row>
    <row r="3" spans="1:8">
      <c r="A3" s="59" t="s">
        <v>214</v>
      </c>
      <c r="B3" s="60">
        <f>Parameter!D11+Parameter!D12</f>
        <v>83.85</v>
      </c>
      <c r="C3" s="66">
        <f>Parameter!D18</f>
        <v>116.14</v>
      </c>
      <c r="D3" s="60">
        <f>Parameter!D118*Parameter!D18+Parameter!D119*Parameter!D7+Parameter!D120*Parameter!D17+Parameter!D121*Parameter!D11</f>
        <v>167.78253999999998</v>
      </c>
      <c r="E3" s="61" t="s">
        <v>213</v>
      </c>
      <c r="F3" s="62">
        <f>B3+B14+B25</f>
        <v>260.81</v>
      </c>
      <c r="G3" s="62">
        <f>C3+C14+C25</f>
        <v>293.10000000000002</v>
      </c>
      <c r="H3" s="62">
        <f>D3+D14+D25</f>
        <v>377.78254000000004</v>
      </c>
    </row>
    <row r="4" spans="1:8" s="81" customFormat="1">
      <c r="A4" s="85" t="s">
        <v>216</v>
      </c>
      <c r="B4" s="60">
        <f>Parameter!D13+Parameter!D14</f>
        <v>242.60999999999999</v>
      </c>
      <c r="C4" s="66">
        <f>Parameter!D18</f>
        <v>116.14</v>
      </c>
      <c r="D4" s="60">
        <f>'Unit cost and utilities'!D3</f>
        <v>167.78253999999998</v>
      </c>
      <c r="E4" s="82" t="s">
        <v>215</v>
      </c>
      <c r="F4" s="62">
        <f t="shared" ref="F4:H4" si="0">B4+B15+B26</f>
        <v>419.57</v>
      </c>
      <c r="G4" s="62">
        <f t="shared" si="0"/>
        <v>293.10000000000002</v>
      </c>
      <c r="H4" s="62">
        <f t="shared" si="0"/>
        <v>377.78254000000004</v>
      </c>
    </row>
    <row r="5" spans="1:8" s="81" customFormat="1">
      <c r="A5" s="85" t="s">
        <v>218</v>
      </c>
      <c r="B5" s="60">
        <f>Parameter!D15+Parameter!D16</f>
        <v>242.60999999999999</v>
      </c>
      <c r="C5" s="66">
        <f>Parameter!D18</f>
        <v>116.14</v>
      </c>
      <c r="D5" s="60">
        <f>'Unit cost and utilities'!D3</f>
        <v>167.78253999999998</v>
      </c>
      <c r="E5" s="82" t="s">
        <v>217</v>
      </c>
      <c r="F5" s="62">
        <f t="shared" ref="F5:H5" si="1">B5+B16+B27</f>
        <v>419.57</v>
      </c>
      <c r="G5" s="62">
        <f t="shared" si="1"/>
        <v>293.10000000000002</v>
      </c>
      <c r="H5" s="62">
        <f t="shared" si="1"/>
        <v>377.78254000000004</v>
      </c>
    </row>
    <row r="6" spans="1:8">
      <c r="A6" s="59" t="s">
        <v>198</v>
      </c>
      <c r="B6" s="60">
        <f>Parameter!D5+Parameter!D11+Parameter!D12</f>
        <v>458.35999999999996</v>
      </c>
      <c r="C6" s="66">
        <f>Parameter!D5</f>
        <v>374.51</v>
      </c>
      <c r="D6" s="60">
        <f>Parameter!D88*Parameter!D18+Parameter!D89*Parameter!D7+Parameter!D90*Parameter!D17+Parameter!D91*Parameter!D11</f>
        <v>154.94147000000001</v>
      </c>
      <c r="E6" s="61" t="s">
        <v>197</v>
      </c>
      <c r="F6" s="62">
        <f t="shared" ref="F6:H6" si="2">B6+B17+B28</f>
        <v>762.72</v>
      </c>
      <c r="G6" s="62">
        <f t="shared" si="2"/>
        <v>551.47</v>
      </c>
      <c r="H6" s="62">
        <f t="shared" si="2"/>
        <v>364.94146999999998</v>
      </c>
    </row>
    <row r="7" spans="1:8">
      <c r="A7" s="59" t="s">
        <v>196</v>
      </c>
      <c r="B7" s="66">
        <f>Parameter!D6+Parameter!D13+Parameter!D14</f>
        <v>6696.0999999999995</v>
      </c>
      <c r="C7" s="66">
        <f>Parameter!D6+Parameter!D18</f>
        <v>6569.63</v>
      </c>
      <c r="D7" s="60">
        <f>Parameter!D93*Parameter!D18+Parameter!D94*Parameter!D7+Parameter!D95*Parameter!D17+Parameter!D96*Parameter!D11</f>
        <v>105.16030000000001</v>
      </c>
      <c r="E7" s="61" t="s">
        <v>195</v>
      </c>
      <c r="F7" s="62">
        <f t="shared" ref="F7:H7" si="3">B7+B18+B29</f>
        <v>7000.46</v>
      </c>
      <c r="G7" s="62">
        <f t="shared" si="3"/>
        <v>6746.59</v>
      </c>
      <c r="H7" s="62">
        <f t="shared" si="3"/>
        <v>315.16030000000001</v>
      </c>
    </row>
    <row r="8" spans="1:8">
      <c r="A8" s="59" t="s">
        <v>202</v>
      </c>
      <c r="B8" s="66">
        <f>Parameter!D7+Parameter!D11+Parameter!D12</f>
        <v>397.79999999999995</v>
      </c>
      <c r="C8" s="66">
        <f>Parameter!D7+Parameter!D18</f>
        <v>430.09</v>
      </c>
      <c r="D8" s="60">
        <f>Parameter!D98*Parameter!D18+Parameter!D99*Parameter!D7+Parameter!D100*Parameter!D17+Parameter!D101*Parameter!D11</f>
        <v>171.22049999999999</v>
      </c>
      <c r="E8" s="61" t="s">
        <v>201</v>
      </c>
      <c r="F8" s="62">
        <f t="shared" ref="F8:H8" si="4">B8+B19+B30</f>
        <v>702.15999999999985</v>
      </c>
      <c r="G8" s="62">
        <f t="shared" si="4"/>
        <v>607.04999999999995</v>
      </c>
      <c r="H8" s="62">
        <f t="shared" si="4"/>
        <v>381.22050000000002</v>
      </c>
    </row>
    <row r="9" spans="1:8">
      <c r="A9" s="59" t="s">
        <v>205</v>
      </c>
      <c r="B9" s="66">
        <f>Parameter!D8+Parameter!D11+Parameter!D12</f>
        <v>361.9</v>
      </c>
      <c r="C9" s="66">
        <f>Parameter!D8+Parameter!D18</f>
        <v>394.19</v>
      </c>
      <c r="D9" s="60">
        <f>Parameter!D103*Parameter!D18+Parameter!D104*Parameter!D7+Parameter!D105*Parameter!D17+Parameter!D106*Parameter!D11</f>
        <v>161.02489999999997</v>
      </c>
      <c r="E9" s="61" t="s">
        <v>204</v>
      </c>
      <c r="F9" s="62">
        <f t="shared" ref="F9:H9" si="5">B9+B20+B31</f>
        <v>666.26</v>
      </c>
      <c r="G9" s="62">
        <f t="shared" si="5"/>
        <v>571.15000000000009</v>
      </c>
      <c r="H9" s="62">
        <f t="shared" si="5"/>
        <v>371.0249</v>
      </c>
    </row>
    <row r="10" spans="1:8">
      <c r="A10" s="59" t="s">
        <v>207</v>
      </c>
      <c r="B10" s="66">
        <f>Parameter!D9+Parameter!D15+Parameter!D16</f>
        <v>5451.33</v>
      </c>
      <c r="C10" s="66">
        <f>Parameter!D9+Parameter!D18</f>
        <v>5324.8600000000006</v>
      </c>
      <c r="D10" s="60">
        <f>Parameter!D108*Parameter!D18+Parameter!D109*Parameter!D7+Parameter!D110*Parameter!D17+Parameter!D111*Parameter!D11</f>
        <v>98.559849999999997</v>
      </c>
      <c r="E10" s="61" t="s">
        <v>206</v>
      </c>
      <c r="F10" s="62">
        <f t="shared" ref="F10:H10" si="6">B10+B21+B32</f>
        <v>5755.6900000000005</v>
      </c>
      <c r="G10" s="62">
        <f t="shared" si="6"/>
        <v>5501.8200000000006</v>
      </c>
      <c r="H10" s="62">
        <f t="shared" si="6"/>
        <v>308.55984999999998</v>
      </c>
    </row>
    <row r="11" spans="1:8">
      <c r="A11" s="59" t="s">
        <v>209</v>
      </c>
      <c r="B11" s="66">
        <f>Parameter!D10+Parameter!D11+Parameter!D12</f>
        <v>484.28999999999996</v>
      </c>
      <c r="C11" s="66">
        <f>Parameter!D10+Parameter!D18</f>
        <v>516.58000000000004</v>
      </c>
      <c r="D11" s="60">
        <f>Parameter!D113*Parameter!D18+Parameter!D114*Parameter!D7+Parameter!D115*Parameter!D17+Parameter!D116*Parameter!D11</f>
        <v>163.81281999999999</v>
      </c>
      <c r="E11" s="61" t="s">
        <v>208</v>
      </c>
      <c r="F11" s="62">
        <f t="shared" ref="F11:H11" si="7">B11+B22+B33</f>
        <v>788.64999999999986</v>
      </c>
      <c r="G11" s="62">
        <f t="shared" si="7"/>
        <v>693.54</v>
      </c>
      <c r="H11" s="62">
        <f t="shared" si="7"/>
        <v>373.81281999999999</v>
      </c>
    </row>
    <row r="12" spans="1:8">
      <c r="A12" s="149" t="s">
        <v>147</v>
      </c>
      <c r="B12" s="149"/>
      <c r="C12" s="149"/>
      <c r="D12" s="149"/>
    </row>
    <row r="13" spans="1:8">
      <c r="A13" s="57" t="s">
        <v>144</v>
      </c>
      <c r="B13" s="57" t="s">
        <v>145</v>
      </c>
      <c r="C13" s="57" t="s">
        <v>146</v>
      </c>
      <c r="D13" s="57" t="s">
        <v>47</v>
      </c>
      <c r="E13" s="146" t="s">
        <v>76</v>
      </c>
      <c r="F13" s="146"/>
      <c r="G13" s="12">
        <f>Parameter!D23</f>
        <v>1460.3</v>
      </c>
    </row>
    <row r="14" spans="1:8">
      <c r="A14" s="57" t="s">
        <v>213</v>
      </c>
      <c r="B14" s="58">
        <f>Parameter!$D$19</f>
        <v>127.4</v>
      </c>
      <c r="C14" s="58">
        <f>Parameter!$D$19</f>
        <v>127.4</v>
      </c>
      <c r="D14" s="58">
        <f>Parameter!$D$19</f>
        <v>127.4</v>
      </c>
      <c r="G14" s="96"/>
    </row>
    <row r="15" spans="1:8" s="81" customFormat="1">
      <c r="A15" s="84" t="s">
        <v>215</v>
      </c>
      <c r="B15" s="58">
        <f>Parameter!$D$19</f>
        <v>127.4</v>
      </c>
      <c r="C15" s="58">
        <f>Parameter!$D$19</f>
        <v>127.4</v>
      </c>
      <c r="D15" s="58">
        <f>Parameter!$D$19</f>
        <v>127.4</v>
      </c>
    </row>
    <row r="16" spans="1:8" s="81" customFormat="1">
      <c r="A16" s="84" t="s">
        <v>217</v>
      </c>
      <c r="B16" s="58">
        <f>Parameter!$D$19</f>
        <v>127.4</v>
      </c>
      <c r="C16" s="58">
        <f>Parameter!$D$19</f>
        <v>127.4</v>
      </c>
      <c r="D16" s="58">
        <f>Parameter!$D$19</f>
        <v>127.4</v>
      </c>
    </row>
    <row r="17" spans="1:4">
      <c r="A17" s="57" t="s">
        <v>197</v>
      </c>
      <c r="B17" s="58">
        <f>Parameter!$D$19*2</f>
        <v>254.8</v>
      </c>
      <c r="C17" s="58">
        <f>Parameter!$D$19</f>
        <v>127.4</v>
      </c>
      <c r="D17" s="58">
        <f>Parameter!$D$19</f>
        <v>127.4</v>
      </c>
    </row>
    <row r="18" spans="1:4">
      <c r="A18" s="57" t="s">
        <v>195</v>
      </c>
      <c r="B18" s="58">
        <f>Parameter!$D$19*2</f>
        <v>254.8</v>
      </c>
      <c r="C18" s="58">
        <f>Parameter!$D$19</f>
        <v>127.4</v>
      </c>
      <c r="D18" s="58">
        <f>Parameter!$D$19</f>
        <v>127.4</v>
      </c>
    </row>
    <row r="19" spans="1:4">
      <c r="A19" s="57" t="s">
        <v>201</v>
      </c>
      <c r="B19" s="58">
        <f>Parameter!$D$19*2</f>
        <v>254.8</v>
      </c>
      <c r="C19" s="58">
        <f>Parameter!$D$19</f>
        <v>127.4</v>
      </c>
      <c r="D19" s="58">
        <f>Parameter!$D$19</f>
        <v>127.4</v>
      </c>
    </row>
    <row r="20" spans="1:4">
      <c r="A20" s="57" t="s">
        <v>204</v>
      </c>
      <c r="B20" s="58">
        <f>Parameter!$D$19*2</f>
        <v>254.8</v>
      </c>
      <c r="C20" s="58">
        <f>Parameter!$D$19</f>
        <v>127.4</v>
      </c>
      <c r="D20" s="58">
        <f>Parameter!$D$19</f>
        <v>127.4</v>
      </c>
    </row>
    <row r="21" spans="1:4">
      <c r="A21" s="57" t="s">
        <v>206</v>
      </c>
      <c r="B21" s="58">
        <f>Parameter!$D$19*2</f>
        <v>254.8</v>
      </c>
      <c r="C21" s="58">
        <f>Parameter!$D$19</f>
        <v>127.4</v>
      </c>
      <c r="D21" s="58">
        <f>Parameter!$D$19</f>
        <v>127.4</v>
      </c>
    </row>
    <row r="22" spans="1:4">
      <c r="A22" s="57" t="s">
        <v>208</v>
      </c>
      <c r="B22" s="58">
        <f>Parameter!$D$19*2</f>
        <v>254.8</v>
      </c>
      <c r="C22" s="58">
        <f>Parameter!$D$19</f>
        <v>127.4</v>
      </c>
      <c r="D22" s="58">
        <f>Parameter!$D$19</f>
        <v>127.4</v>
      </c>
    </row>
    <row r="23" spans="1:4">
      <c r="A23" s="151" t="s">
        <v>148</v>
      </c>
      <c r="B23" s="151"/>
      <c r="C23" s="151"/>
      <c r="D23" s="151"/>
    </row>
    <row r="24" spans="1:4">
      <c r="A24" s="55" t="s">
        <v>144</v>
      </c>
      <c r="B24" s="55" t="s">
        <v>145</v>
      </c>
      <c r="C24" s="55" t="s">
        <v>146</v>
      </c>
      <c r="D24" s="55" t="s">
        <v>47</v>
      </c>
    </row>
    <row r="25" spans="1:4">
      <c r="A25" s="55" t="s">
        <v>213</v>
      </c>
      <c r="B25" s="56">
        <f>Parameter!D21</f>
        <v>49.56</v>
      </c>
      <c r="C25" s="56">
        <f>Parameter!D21</f>
        <v>49.56</v>
      </c>
      <c r="D25" s="56">
        <f>Parameter!D22</f>
        <v>82.6</v>
      </c>
    </row>
    <row r="26" spans="1:4" s="81" customFormat="1">
      <c r="A26" s="86" t="s">
        <v>215</v>
      </c>
      <c r="B26" s="56">
        <f>Parameter!D21</f>
        <v>49.56</v>
      </c>
      <c r="C26" s="56">
        <f>Parameter!D21</f>
        <v>49.56</v>
      </c>
      <c r="D26" s="56">
        <f>Parameter!D22</f>
        <v>82.6</v>
      </c>
    </row>
    <row r="27" spans="1:4" s="81" customFormat="1">
      <c r="A27" s="86" t="s">
        <v>217</v>
      </c>
      <c r="B27" s="56">
        <f>Parameter!D21</f>
        <v>49.56</v>
      </c>
      <c r="C27" s="56">
        <f>Parameter!D21</f>
        <v>49.56</v>
      </c>
      <c r="D27" s="56">
        <f>Parameter!D22</f>
        <v>82.6</v>
      </c>
    </row>
    <row r="28" spans="1:4">
      <c r="A28" s="55" t="s">
        <v>197</v>
      </c>
      <c r="B28" s="56">
        <f>Parameter!D21</f>
        <v>49.56</v>
      </c>
      <c r="C28" s="56">
        <f>Parameter!D21</f>
        <v>49.56</v>
      </c>
      <c r="D28" s="56">
        <f>Parameter!D22</f>
        <v>82.6</v>
      </c>
    </row>
    <row r="29" spans="1:4">
      <c r="A29" s="55" t="s">
        <v>195</v>
      </c>
      <c r="B29" s="56">
        <f>Parameter!D21</f>
        <v>49.56</v>
      </c>
      <c r="C29" s="56">
        <f>Parameter!D21</f>
        <v>49.56</v>
      </c>
      <c r="D29" s="56">
        <f>Parameter!D22</f>
        <v>82.6</v>
      </c>
    </row>
    <row r="30" spans="1:4">
      <c r="A30" s="55" t="s">
        <v>201</v>
      </c>
      <c r="B30" s="56">
        <f>Parameter!D21</f>
        <v>49.56</v>
      </c>
      <c r="C30" s="56">
        <f>Parameter!D21</f>
        <v>49.56</v>
      </c>
      <c r="D30" s="56">
        <f>Parameter!D22</f>
        <v>82.6</v>
      </c>
    </row>
    <row r="31" spans="1:4">
      <c r="A31" s="55" t="s">
        <v>204</v>
      </c>
      <c r="B31" s="56">
        <f>Parameter!D21</f>
        <v>49.56</v>
      </c>
      <c r="C31" s="56">
        <f>Parameter!D21</f>
        <v>49.56</v>
      </c>
      <c r="D31" s="56">
        <f>Parameter!D22</f>
        <v>82.6</v>
      </c>
    </row>
    <row r="32" spans="1:4">
      <c r="A32" s="55" t="s">
        <v>206</v>
      </c>
      <c r="B32" s="56">
        <f>Parameter!D21</f>
        <v>49.56</v>
      </c>
      <c r="C32" s="56">
        <f>Parameter!D21</f>
        <v>49.56</v>
      </c>
      <c r="D32" s="56">
        <f>Parameter!D22</f>
        <v>82.6</v>
      </c>
    </row>
    <row r="33" spans="1:4">
      <c r="A33" s="55" t="s">
        <v>208</v>
      </c>
      <c r="B33" s="56">
        <f>Parameter!D21</f>
        <v>49.56</v>
      </c>
      <c r="C33" s="56">
        <f>Parameter!D21</f>
        <v>49.56</v>
      </c>
      <c r="D33" s="56">
        <f>Parameter!D22</f>
        <v>82.6</v>
      </c>
    </row>
    <row r="34" spans="1:4">
      <c r="A34" s="148" t="s">
        <v>150</v>
      </c>
      <c r="B34" s="148"/>
      <c r="C34" s="149" t="s">
        <v>152</v>
      </c>
      <c r="D34" s="149"/>
    </row>
    <row r="35" spans="1:4">
      <c r="A35" s="63" t="s">
        <v>144</v>
      </c>
      <c r="B35" s="63" t="s">
        <v>151</v>
      </c>
      <c r="C35" s="57" t="s">
        <v>144</v>
      </c>
      <c r="D35" s="57" t="s">
        <v>153</v>
      </c>
    </row>
    <row r="36" spans="1:4">
      <c r="A36" s="63" t="s">
        <v>213</v>
      </c>
      <c r="B36" s="64">
        <f>Parameter!D55*Parameter!D67+Parameter!D56*Parameter!D68+Parameter!D57*Parameter!D69+Parameter!D58*Parameter!D70</f>
        <v>120.35034</v>
      </c>
      <c r="C36" s="57" t="s">
        <v>213</v>
      </c>
      <c r="D36" s="65">
        <f>Parameter!D55*Parameter!D62+Parameter!D56*Parameter!D63+Parameter!D57*Parameter!D64+Parameter!D58*Parameter!D65</f>
        <v>0.12197000000000002</v>
      </c>
    </row>
    <row r="37" spans="1:4" s="81" customFormat="1">
      <c r="A37" s="83" t="s">
        <v>215</v>
      </c>
      <c r="B37" s="64">
        <f>Parameter!D55*Parameter!D67+Parameter!D56*Parameter!D68+Parameter!D57*Parameter!D69+Parameter!D58*Parameter!D70</f>
        <v>120.35034</v>
      </c>
      <c r="C37" s="84" t="s">
        <v>215</v>
      </c>
      <c r="D37" s="65">
        <f>Parameter!D55*Parameter!D62+Parameter!D56*Parameter!D63+Parameter!D57*Parameter!D64+Parameter!D58*Parameter!D65</f>
        <v>0.12197000000000002</v>
      </c>
    </row>
    <row r="38" spans="1:4" s="81" customFormat="1">
      <c r="A38" s="83" t="s">
        <v>217</v>
      </c>
      <c r="B38" s="64">
        <f>Parameter!D55*Parameter!D67+Parameter!D56*Parameter!D68+Parameter!D57*Parameter!D69+Parameter!D58*Parameter!D70</f>
        <v>120.35034</v>
      </c>
      <c r="C38" s="84" t="s">
        <v>217</v>
      </c>
      <c r="D38" s="65">
        <f>Parameter!D55*Parameter!D62+Parameter!D56*Parameter!D63+Parameter!D57*Parameter!D64+Parameter!D58*Parameter!D65</f>
        <v>0.12197000000000002</v>
      </c>
    </row>
    <row r="39" spans="1:4">
      <c r="A39" s="63" t="s">
        <v>197</v>
      </c>
      <c r="B39" s="64">
        <f>Parameter!D26*Parameter!D67+Parameter!D27*Parameter!D68+Parameter!D28*Parameter!D69+Parameter!D29*Parameter!D70</f>
        <v>140.16591</v>
      </c>
      <c r="C39" s="57" t="s">
        <v>197</v>
      </c>
      <c r="D39" s="65">
        <f>Parameter!D26*Parameter!D62+Parameter!D27*Parameter!D63+Parameter!D28*Parameter!D64+Parameter!D29*Parameter!D65</f>
        <v>0.14335000000000001</v>
      </c>
    </row>
    <row r="40" spans="1:4">
      <c r="A40" s="63" t="s">
        <v>195</v>
      </c>
      <c r="B40" s="64">
        <f>Parameter!D31*Parameter!D67+Parameter!D32*Parameter!D68+Parameter!D33*Parameter!D69+Parameter!D34*Parameter!D70</f>
        <v>43.242600000000003</v>
      </c>
      <c r="C40" s="57" t="s">
        <v>195</v>
      </c>
      <c r="D40" s="65">
        <f>Parameter!D31*Parameter!D62+Parameter!D32*Parameter!D63+Parameter!D33*Parameter!D64+Parameter!D34*Parameter!D65</f>
        <v>3.2100000000000004E-2</v>
      </c>
    </row>
    <row r="41" spans="1:4">
      <c r="A41" s="63" t="s">
        <v>201</v>
      </c>
      <c r="B41" s="64">
        <f>Parameter!D36*Parameter!D67+Parameter!D37*Parameter!D68+Parameter!D38*Parameter!D69+Parameter!D39*Parameter!D70</f>
        <v>114.08904</v>
      </c>
      <c r="C41" s="57" t="s">
        <v>201</v>
      </c>
      <c r="D41" s="65">
        <f>Parameter!D36*Parameter!D62+Parameter!D37*Parameter!D63+Parameter!D38*Parameter!D64+Parameter!D39*Parameter!D65</f>
        <v>0.10607</v>
      </c>
    </row>
    <row r="42" spans="1:4">
      <c r="A42" s="63" t="s">
        <v>204</v>
      </c>
      <c r="B42" s="64">
        <f>Parameter!D41*Parameter!D67+Parameter!D42*Parameter!D68+Parameter!D43*Parameter!D69+Parameter!D44*Parameter!D70</f>
        <v>117.10380000000001</v>
      </c>
      <c r="C42" s="57" t="s">
        <v>204</v>
      </c>
      <c r="D42" s="65">
        <f>Parameter!D41*Parameter!D62+Parameter!D42*Parameter!D63+Parameter!D43*Parameter!D64+Parameter!D44*Parameter!D65</f>
        <v>0.13491999999999998</v>
      </c>
    </row>
    <row r="43" spans="1:4">
      <c r="A43" s="63" t="s">
        <v>206</v>
      </c>
      <c r="B43" s="64">
        <f>Parameter!D46*Parameter!D67+Parameter!D47*Parameter!D68+Parameter!D48*Parameter!D69+Parameter!D49*Parameter!D70</f>
        <v>84.562799999999996</v>
      </c>
      <c r="C43" s="57" t="s">
        <v>206</v>
      </c>
      <c r="D43" s="65">
        <f>Parameter!D46*Parameter!D62+Parameter!D47*Parameter!D63+Parameter!D48*Parameter!D64+Parameter!D49*Parameter!D65</f>
        <v>7.46E-2</v>
      </c>
    </row>
    <row r="44" spans="1:4">
      <c r="A44" s="63" t="s">
        <v>208</v>
      </c>
      <c r="B44" s="64">
        <f>Parameter!D51*Parameter!D67+Parameter!D52*Parameter!D68+Parameter!D53*Parameter!D70</f>
        <v>70.517250000000004</v>
      </c>
      <c r="C44" s="57" t="s">
        <v>208</v>
      </c>
      <c r="D44" s="65">
        <f>Parameter!D51*Parameter!D62+Parameter!D52*Parameter!D63+Parameter!D53*Parameter!D65</f>
        <v>9.5500000000000002E-2</v>
      </c>
    </row>
  </sheetData>
  <mergeCells count="7">
    <mergeCell ref="E13:F13"/>
    <mergeCell ref="E1:H1"/>
    <mergeCell ref="A34:B34"/>
    <mergeCell ref="C34:D34"/>
    <mergeCell ref="A1:D1"/>
    <mergeCell ref="A12:D12"/>
    <mergeCell ref="A23:D23"/>
  </mergeCells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E6170-F8D7-4665-B311-B057B87F75AD}">
  <sheetPr codeName="Sheet3"/>
  <dimension ref="A1:AM1229"/>
  <sheetViews>
    <sheetView tabSelected="1" topLeftCell="A1128" zoomScale="61" zoomScaleNormal="70" workbookViewId="0">
      <selection activeCell="M1229" sqref="G1128:M1229"/>
    </sheetView>
  </sheetViews>
  <sheetFormatPr defaultRowHeight="14"/>
  <cols>
    <col min="1" max="1" width="8.08984375" style="6" customWidth="1"/>
    <col min="2" max="2" width="68.90625" style="6" customWidth="1"/>
    <col min="3" max="3" width="33.81640625" style="6" hidden="1" customWidth="1"/>
    <col min="4" max="4" width="9" style="6" bestFit="1" customWidth="1"/>
    <col min="5" max="5" width="9.08984375" style="6" customWidth="1"/>
    <col min="6" max="7" width="9" style="6" bestFit="1" customWidth="1"/>
    <col min="8" max="8" width="9.81640625" style="6" customWidth="1"/>
    <col min="9" max="9" width="9" style="6" bestFit="1" customWidth="1"/>
    <col min="10" max="10" width="8.90625" style="6"/>
    <col min="11" max="11" width="13.453125" style="6" bestFit="1" customWidth="1"/>
    <col min="12" max="12" width="9.26953125" style="6" bestFit="1" customWidth="1"/>
  </cols>
  <sheetData>
    <row r="1" spans="1:12" ht="87.5" thickBot="1">
      <c r="A1" s="7"/>
      <c r="B1" s="8" t="s">
        <v>49</v>
      </c>
      <c r="D1" s="8"/>
      <c r="E1" s="9" t="s">
        <v>50</v>
      </c>
      <c r="F1" s="9" t="s">
        <v>51</v>
      </c>
      <c r="G1" s="9" t="s">
        <v>52</v>
      </c>
      <c r="H1" s="9" t="s">
        <v>53</v>
      </c>
      <c r="I1" s="9" t="s">
        <v>54</v>
      </c>
      <c r="J1" s="8" t="s">
        <v>55</v>
      </c>
      <c r="K1" s="8" t="s">
        <v>56</v>
      </c>
      <c r="L1" s="8" t="s">
        <v>57</v>
      </c>
    </row>
    <row r="2" spans="1:12" ht="14.5" thickTop="1"/>
    <row r="3" spans="1:12">
      <c r="C3" s="10" t="s">
        <v>58</v>
      </c>
      <c r="D3" s="11">
        <v>0</v>
      </c>
      <c r="E3" s="11"/>
      <c r="F3" s="11"/>
      <c r="G3" s="11"/>
      <c r="H3" s="11"/>
      <c r="I3" s="11"/>
      <c r="J3" s="11"/>
      <c r="K3" s="11"/>
      <c r="L3" s="11"/>
    </row>
    <row r="4" spans="1:12" ht="14.5">
      <c r="A4" s="6">
        <v>1</v>
      </c>
      <c r="B4" s="5" t="s">
        <v>27</v>
      </c>
      <c r="C4" s="5"/>
      <c r="D4" s="12"/>
      <c r="E4" s="12"/>
      <c r="F4" s="12"/>
      <c r="G4" s="12"/>
      <c r="H4" s="12"/>
      <c r="I4" s="12"/>
      <c r="J4" s="12"/>
      <c r="K4" s="12"/>
      <c r="L4" s="12"/>
    </row>
    <row r="5" spans="1:12" ht="14.5">
      <c r="A5" s="87">
        <v>2</v>
      </c>
      <c r="B5" s="88" t="s">
        <v>175</v>
      </c>
      <c r="C5" s="5"/>
      <c r="D5" s="12">
        <f>IF($D$3=0,E5,F5)</f>
        <v>374.51</v>
      </c>
      <c r="E5" s="12">
        <f>DSA!C8</f>
        <v>374.51</v>
      </c>
      <c r="F5" s="12">
        <f t="shared" ref="F5:F23" ca="1" si="0">_xlfn.GAMMA.INV(RAND(),K5,L5)</f>
        <v>379.58834208908576</v>
      </c>
      <c r="G5" s="12">
        <f>STDEV(E5,H5,I5)/SQRT(3)</f>
        <v>21.62234493142067</v>
      </c>
      <c r="H5" s="12">
        <f>DSA!E8</f>
        <v>337.05900000000003</v>
      </c>
      <c r="I5" s="12">
        <f>DSA!F8</f>
        <v>411.96100000000001</v>
      </c>
      <c r="J5" s="12" t="s">
        <v>59</v>
      </c>
      <c r="K5" s="12">
        <f>E5^2/G5^2</f>
        <v>300.00000000000011</v>
      </c>
      <c r="L5" s="12">
        <f>G5^2/E5</f>
        <v>1.2483666666666662</v>
      </c>
    </row>
    <row r="6" spans="1:12" ht="14.5">
      <c r="A6" s="87">
        <v>3</v>
      </c>
      <c r="B6" s="29" t="s">
        <v>221</v>
      </c>
      <c r="C6" s="5"/>
      <c r="D6" s="12">
        <f>IF($D$3=0,E6,F6)</f>
        <v>6453.49</v>
      </c>
      <c r="E6" s="12">
        <f>DSA!C9</f>
        <v>6453.49</v>
      </c>
      <c r="F6" s="12">
        <f t="shared" ca="1" si="0"/>
        <v>6443.3138796304756</v>
      </c>
      <c r="G6" s="12">
        <f t="shared" ref="G6:G22" si="1">STDEV(E6,H6,I6)/SQRT(3)</f>
        <v>372.59241887125592</v>
      </c>
      <c r="H6" s="12">
        <f>DSA!E9</f>
        <v>5808.1409999999996</v>
      </c>
      <c r="I6" s="12">
        <f>DSA!F9</f>
        <v>7098.8389999999999</v>
      </c>
      <c r="J6" s="12" t="s">
        <v>59</v>
      </c>
      <c r="K6" s="12">
        <f t="shared" ref="K6:K22" si="2">E6^2/G6^2</f>
        <v>299.99999999999977</v>
      </c>
      <c r="L6" s="12">
        <f t="shared" ref="L6:L22" si="3">G6^2/E6</f>
        <v>21.51163333333335</v>
      </c>
    </row>
    <row r="7" spans="1:12" ht="14.5">
      <c r="A7" s="87">
        <v>4</v>
      </c>
      <c r="B7" s="88" t="s">
        <v>176</v>
      </c>
      <c r="C7" s="5"/>
      <c r="D7" s="12">
        <f t="shared" ref="D7:D22" si="4">IF($D$3=0,E7,F7)</f>
        <v>313.95</v>
      </c>
      <c r="E7" s="12">
        <f>DSA!C10</f>
        <v>313.95</v>
      </c>
      <c r="F7" s="12">
        <f t="shared" ca="1" si="0"/>
        <v>318.41320779975428</v>
      </c>
      <c r="G7" s="12">
        <f t="shared" si="1"/>
        <v>18.12591170120831</v>
      </c>
      <c r="H7" s="12">
        <f>DSA!E10</f>
        <v>282.55500000000001</v>
      </c>
      <c r="I7" s="12">
        <f>DSA!F10</f>
        <v>345.34500000000003</v>
      </c>
      <c r="J7" s="12" t="s">
        <v>59</v>
      </c>
      <c r="K7" s="12">
        <f t="shared" si="2"/>
        <v>299.99999999999972</v>
      </c>
      <c r="L7" s="12">
        <f t="shared" si="3"/>
        <v>1.0465000000000009</v>
      </c>
    </row>
    <row r="8" spans="1:12" ht="14.5">
      <c r="A8" s="87">
        <v>5</v>
      </c>
      <c r="B8" s="88" t="s">
        <v>177</v>
      </c>
      <c r="C8" s="5" t="s">
        <v>28</v>
      </c>
      <c r="D8" s="12">
        <f t="shared" si="4"/>
        <v>278.05</v>
      </c>
      <c r="E8" s="12">
        <f>DSA!C11</f>
        <v>278.05</v>
      </c>
      <c r="F8" s="12">
        <f t="shared" ca="1" si="0"/>
        <v>302.65973690206118</v>
      </c>
      <c r="G8" s="12">
        <f t="shared" si="1"/>
        <v>16.053224234817549</v>
      </c>
      <c r="H8" s="12">
        <f>DSA!E11</f>
        <v>250.245</v>
      </c>
      <c r="I8" s="12">
        <f>DSA!F11</f>
        <v>305.85500000000002</v>
      </c>
      <c r="J8" s="12" t="s">
        <v>59</v>
      </c>
      <c r="K8" s="12">
        <f t="shared" si="2"/>
        <v>299.99999999999989</v>
      </c>
      <c r="L8" s="12">
        <f t="shared" si="3"/>
        <v>0.92683333333333373</v>
      </c>
    </row>
    <row r="9" spans="1:12" ht="14.5">
      <c r="A9" s="87">
        <v>6</v>
      </c>
      <c r="B9" s="88" t="s">
        <v>70</v>
      </c>
      <c r="C9" s="5" t="s">
        <v>29</v>
      </c>
      <c r="D9" s="12">
        <f t="shared" si="4"/>
        <v>5208.72</v>
      </c>
      <c r="E9" s="12">
        <f>DSA!C12</f>
        <v>5208.72</v>
      </c>
      <c r="F9" s="12">
        <f t="shared" ca="1" si="0"/>
        <v>4755.3561878612163</v>
      </c>
      <c r="G9" s="12">
        <f t="shared" si="1"/>
        <v>300.72558941333892</v>
      </c>
      <c r="H9" s="12">
        <f>DSA!E12</f>
        <v>4687.848</v>
      </c>
      <c r="I9" s="12">
        <f>DSA!F12</f>
        <v>5729.5920000000006</v>
      </c>
      <c r="J9" s="12" t="s">
        <v>59</v>
      </c>
      <c r="K9" s="12">
        <f t="shared" si="2"/>
        <v>299.99999999999966</v>
      </c>
      <c r="L9" s="12">
        <f t="shared" si="3"/>
        <v>17.362400000000019</v>
      </c>
    </row>
    <row r="10" spans="1:12" ht="14.5">
      <c r="A10" s="87">
        <v>7</v>
      </c>
      <c r="B10" s="88" t="s">
        <v>178</v>
      </c>
      <c r="C10" s="5" t="s">
        <v>30</v>
      </c>
      <c r="D10" s="12">
        <f t="shared" si="4"/>
        <v>400.44</v>
      </c>
      <c r="E10" s="12">
        <f>DSA!C13</f>
        <v>400.44</v>
      </c>
      <c r="F10" s="12">
        <f t="shared" ca="1" si="0"/>
        <v>365.33717347613128</v>
      </c>
      <c r="G10" s="12">
        <f t="shared" si="1"/>
        <v>23.119414179429381</v>
      </c>
      <c r="H10" s="12">
        <f>DSA!E13</f>
        <v>360.39600000000002</v>
      </c>
      <c r="I10" s="12">
        <f>DSA!F13</f>
        <v>440.48400000000004</v>
      </c>
      <c r="J10" s="12" t="s">
        <v>59</v>
      </c>
      <c r="K10" s="12">
        <f t="shared" si="2"/>
        <v>299.99999999999983</v>
      </c>
      <c r="L10" s="12">
        <f t="shared" si="3"/>
        <v>1.3348000000000007</v>
      </c>
    </row>
    <row r="11" spans="1:12" ht="14.5">
      <c r="A11" s="87">
        <v>8</v>
      </c>
      <c r="B11" s="26" t="s">
        <v>172</v>
      </c>
      <c r="C11" s="5"/>
      <c r="D11" s="12">
        <f t="shared" si="4"/>
        <v>70.77</v>
      </c>
      <c r="E11" s="12">
        <f>DSA!C14</f>
        <v>70.77</v>
      </c>
      <c r="F11" s="12">
        <f t="shared" ca="1" si="0"/>
        <v>70.24318151306494</v>
      </c>
      <c r="G11" s="12">
        <f t="shared" si="1"/>
        <v>4.0859078550549848</v>
      </c>
      <c r="H11" s="12">
        <f>DSA!E14</f>
        <v>63.692999999999998</v>
      </c>
      <c r="I11" s="12">
        <f>DSA!F14</f>
        <v>77.847000000000008</v>
      </c>
      <c r="J11" s="12" t="s">
        <v>59</v>
      </c>
      <c r="K11" s="12">
        <f t="shared" si="2"/>
        <v>299.99999999999949</v>
      </c>
      <c r="L11" s="12">
        <f t="shared" si="3"/>
        <v>0.23590000000000041</v>
      </c>
    </row>
    <row r="12" spans="1:12" ht="14.5">
      <c r="A12" s="87">
        <v>9</v>
      </c>
      <c r="B12" s="4" t="s">
        <v>173</v>
      </c>
      <c r="C12" s="5" t="s">
        <v>31</v>
      </c>
      <c r="D12" s="12">
        <f t="shared" si="4"/>
        <v>13.08</v>
      </c>
      <c r="E12" s="12">
        <f>DSA!C15</f>
        <v>13.08</v>
      </c>
      <c r="F12" s="12">
        <f t="shared" ca="1" si="0"/>
        <v>13.788766933873687</v>
      </c>
      <c r="G12" s="12">
        <f t="shared" si="1"/>
        <v>0.75517415210003092</v>
      </c>
      <c r="H12" s="12">
        <f>DSA!E15</f>
        <v>11.772</v>
      </c>
      <c r="I12" s="12">
        <f>DSA!F15</f>
        <v>14.388000000000002</v>
      </c>
      <c r="J12" s="12" t="s">
        <v>59</v>
      </c>
      <c r="K12" s="12">
        <f t="shared" si="2"/>
        <v>299.99999999999972</v>
      </c>
      <c r="L12" s="12">
        <f t="shared" si="3"/>
        <v>4.3600000000000042E-2</v>
      </c>
    </row>
    <row r="13" spans="1:12" ht="14.5">
      <c r="A13" s="87">
        <v>10</v>
      </c>
      <c r="B13" s="4" t="s">
        <v>212</v>
      </c>
      <c r="C13" s="88"/>
      <c r="D13" s="12">
        <f t="shared" ref="D13:D14" si="5">IF($D$3=0,E13,F13)</f>
        <v>13.95</v>
      </c>
      <c r="E13" s="12">
        <f>DSA!C16</f>
        <v>13.95</v>
      </c>
      <c r="F13" s="12">
        <f t="shared" ref="F13:F14" ca="1" si="6">_xlfn.GAMMA.INV(RAND(),K13,L13)</f>
        <v>14.552208220989293</v>
      </c>
      <c r="G13" s="12">
        <f t="shared" ref="G13:G14" si="7">STDEV(E13,H13,I13)/SQRT(3)</f>
        <v>0.80540362551952827</v>
      </c>
      <c r="H13" s="12">
        <f>DSA!E16</f>
        <v>12.555</v>
      </c>
      <c r="I13" s="12">
        <f>DSA!F16</f>
        <v>15.345000000000001</v>
      </c>
      <c r="J13" s="12" t="s">
        <v>59</v>
      </c>
      <c r="K13" s="12">
        <f t="shared" ref="K13:K14" si="8">E13^2/G13^2</f>
        <v>299.99999999999972</v>
      </c>
      <c r="L13" s="12">
        <f t="shared" ref="L13:L14" si="9">G13^2/E13</f>
        <v>4.6500000000000041E-2</v>
      </c>
    </row>
    <row r="14" spans="1:12" ht="14.5">
      <c r="A14" s="87">
        <v>11</v>
      </c>
      <c r="B14" s="4" t="s">
        <v>211</v>
      </c>
      <c r="C14" s="88"/>
      <c r="D14" s="12">
        <f t="shared" si="5"/>
        <v>228.66</v>
      </c>
      <c r="E14" s="12">
        <f>DSA!C17</f>
        <v>228.66</v>
      </c>
      <c r="F14" s="12">
        <f t="shared" ca="1" si="6"/>
        <v>248.19692295760262</v>
      </c>
      <c r="G14" s="12">
        <f t="shared" si="7"/>
        <v>13.201691255289983</v>
      </c>
      <c r="H14" s="12">
        <f>DSA!E17</f>
        <v>205.79400000000001</v>
      </c>
      <c r="I14" s="12">
        <f>DSA!F17</f>
        <v>251.52600000000001</v>
      </c>
      <c r="J14" s="12" t="s">
        <v>59</v>
      </c>
      <c r="K14" s="12">
        <f t="shared" si="8"/>
        <v>299.99999999999994</v>
      </c>
      <c r="L14" s="12">
        <f t="shared" si="9"/>
        <v>0.7622000000000001</v>
      </c>
    </row>
    <row r="15" spans="1:12" ht="14.5">
      <c r="A15" s="87">
        <v>12</v>
      </c>
      <c r="B15" s="4" t="s">
        <v>219</v>
      </c>
      <c r="C15" s="88"/>
      <c r="D15" s="12">
        <f t="shared" ref="D15:D17" si="10">IF($D$3=0,E15,F15)</f>
        <v>13.95</v>
      </c>
      <c r="E15" s="12">
        <f>DSA!C18</f>
        <v>13.95</v>
      </c>
      <c r="F15" s="12">
        <f t="shared" ref="F15:F17" ca="1" si="11">_xlfn.GAMMA.INV(RAND(),K15,L15)</f>
        <v>13.393640091889509</v>
      </c>
      <c r="G15" s="12">
        <f t="shared" ref="G15:G17" si="12">STDEV(E15,H15,I15)/SQRT(3)</f>
        <v>0.80540362551952827</v>
      </c>
      <c r="H15" s="12">
        <f>DSA!E18</f>
        <v>12.555</v>
      </c>
      <c r="I15" s="12">
        <f>DSA!F18</f>
        <v>15.345000000000001</v>
      </c>
      <c r="J15" s="12" t="s">
        <v>59</v>
      </c>
      <c r="K15" s="12">
        <f t="shared" ref="K15:K16" si="13">E15^2/G15^2</f>
        <v>299.99999999999972</v>
      </c>
      <c r="L15" s="12">
        <f t="shared" ref="L15:L16" si="14">G15^2/E15</f>
        <v>4.6500000000000041E-2</v>
      </c>
    </row>
    <row r="16" spans="1:12" ht="14.5">
      <c r="A16" s="87">
        <v>13</v>
      </c>
      <c r="B16" s="4" t="s">
        <v>220</v>
      </c>
      <c r="C16" s="88"/>
      <c r="D16" s="12">
        <f t="shared" si="10"/>
        <v>228.66</v>
      </c>
      <c r="E16" s="12">
        <f>DSA!C19</f>
        <v>228.66</v>
      </c>
      <c r="F16" s="12">
        <f t="shared" ca="1" si="11"/>
        <v>217.81756925485993</v>
      </c>
      <c r="G16" s="12">
        <f t="shared" si="12"/>
        <v>13.201691255289983</v>
      </c>
      <c r="H16" s="12">
        <f>DSA!E19</f>
        <v>205.79400000000001</v>
      </c>
      <c r="I16" s="12">
        <f>DSA!F19</f>
        <v>251.52600000000001</v>
      </c>
      <c r="J16" s="12" t="s">
        <v>59</v>
      </c>
      <c r="K16" s="12">
        <f t="shared" si="13"/>
        <v>299.99999999999994</v>
      </c>
      <c r="L16" s="12">
        <f t="shared" si="14"/>
        <v>0.7622000000000001</v>
      </c>
    </row>
    <row r="17" spans="1:12" ht="14.5">
      <c r="A17" s="87">
        <v>14</v>
      </c>
      <c r="B17" s="4" t="s">
        <v>200</v>
      </c>
      <c r="C17" s="88"/>
      <c r="D17" s="12">
        <f t="shared" si="10"/>
        <v>596.63</v>
      </c>
      <c r="E17" s="12">
        <f>DSA!C20</f>
        <v>596.63</v>
      </c>
      <c r="F17" s="12">
        <f t="shared" ca="1" si="11"/>
        <v>586.38690841555569</v>
      </c>
      <c r="G17" s="12">
        <f t="shared" si="12"/>
        <v>34.446449110660652</v>
      </c>
      <c r="H17" s="12">
        <f>DSA!E20</f>
        <v>536.96699999999998</v>
      </c>
      <c r="I17" s="12">
        <f>DSA!F20</f>
        <v>656.29300000000001</v>
      </c>
      <c r="J17" s="12" t="s">
        <v>59</v>
      </c>
      <c r="K17" s="12">
        <f t="shared" ref="K17" si="15">E17^2/G17^2</f>
        <v>299.99999999999983</v>
      </c>
      <c r="L17" s="12">
        <f t="shared" ref="L17" si="16">G17^2/E17</f>
        <v>1.9887666666666679</v>
      </c>
    </row>
    <row r="18" spans="1:12" ht="14.5">
      <c r="A18" s="87">
        <v>15</v>
      </c>
      <c r="B18" s="88" t="s">
        <v>75</v>
      </c>
      <c r="C18" s="5" t="s">
        <v>32</v>
      </c>
      <c r="D18" s="12">
        <f t="shared" si="4"/>
        <v>116.14</v>
      </c>
      <c r="E18" s="12">
        <f>DSA!C21</f>
        <v>116.14</v>
      </c>
      <c r="F18" s="12">
        <f t="shared" ca="1" si="0"/>
        <v>118.58962237621675</v>
      </c>
      <c r="G18" s="12">
        <f t="shared" si="1"/>
        <v>6.7053460263683169</v>
      </c>
      <c r="H18" s="12">
        <f>DSA!E21</f>
        <v>104.526</v>
      </c>
      <c r="I18" s="12">
        <f>DSA!F21</f>
        <v>127.754</v>
      </c>
      <c r="J18" s="12" t="s">
        <v>59</v>
      </c>
      <c r="K18" s="12">
        <f t="shared" si="2"/>
        <v>299.99999999999972</v>
      </c>
      <c r="L18" s="12">
        <f t="shared" si="3"/>
        <v>0.38713333333333372</v>
      </c>
    </row>
    <row r="19" spans="1:12" ht="14.5">
      <c r="A19" s="87">
        <v>16</v>
      </c>
      <c r="B19" s="3" t="s">
        <v>71</v>
      </c>
      <c r="C19" s="5" t="s">
        <v>33</v>
      </c>
      <c r="D19" s="12">
        <f t="shared" si="4"/>
        <v>127.4</v>
      </c>
      <c r="E19" s="12">
        <f>DSA!C22</f>
        <v>127.4</v>
      </c>
      <c r="F19" s="12">
        <f t="shared" ca="1" si="0"/>
        <v>108.1180834789336</v>
      </c>
      <c r="G19" s="12">
        <f t="shared" si="1"/>
        <v>7.3554424294758336</v>
      </c>
      <c r="H19" s="12">
        <f>DSA!E22</f>
        <v>114.66000000000001</v>
      </c>
      <c r="I19" s="12">
        <f>DSA!F22</f>
        <v>140.14000000000001</v>
      </c>
      <c r="J19" s="12" t="s">
        <v>59</v>
      </c>
      <c r="K19" s="12">
        <f t="shared" si="2"/>
        <v>299.99999999999994</v>
      </c>
      <c r="L19" s="12">
        <f t="shared" si="3"/>
        <v>0.4246666666666668</v>
      </c>
    </row>
    <row r="20" spans="1:12" ht="14.5">
      <c r="A20" s="87">
        <v>17</v>
      </c>
      <c r="B20" s="3" t="s">
        <v>72</v>
      </c>
      <c r="C20" s="5"/>
      <c r="D20" s="12"/>
      <c r="E20" s="12"/>
      <c r="F20" s="12"/>
      <c r="G20" s="12"/>
      <c r="H20" s="12"/>
      <c r="I20" s="12"/>
      <c r="J20" s="12"/>
      <c r="K20" s="12"/>
      <c r="L20" s="12"/>
    </row>
    <row r="21" spans="1:12" ht="14.5">
      <c r="A21" s="87">
        <v>18</v>
      </c>
      <c r="B21" s="3" t="s">
        <v>73</v>
      </c>
      <c r="C21" s="5" t="s">
        <v>34</v>
      </c>
      <c r="D21" s="12">
        <f t="shared" si="4"/>
        <v>49.56</v>
      </c>
      <c r="E21" s="12">
        <f>DSA!C24</f>
        <v>49.56</v>
      </c>
      <c r="F21" s="12">
        <f t="shared" ca="1" si="0"/>
        <v>45.556028187041917</v>
      </c>
      <c r="G21" s="12">
        <f t="shared" si="1"/>
        <v>2.8613479341037853</v>
      </c>
      <c r="H21" s="12">
        <f>DSA!E24</f>
        <v>44.604000000000006</v>
      </c>
      <c r="I21" s="12">
        <f>DSA!F24</f>
        <v>54.516000000000005</v>
      </c>
      <c r="J21" s="12" t="s">
        <v>59</v>
      </c>
      <c r="K21" s="12">
        <f t="shared" si="2"/>
        <v>300</v>
      </c>
      <c r="L21" s="12">
        <f t="shared" si="3"/>
        <v>0.16520000000000001</v>
      </c>
    </row>
    <row r="22" spans="1:12" ht="14.5">
      <c r="A22" s="87">
        <v>19</v>
      </c>
      <c r="B22" s="3" t="s">
        <v>74</v>
      </c>
      <c r="C22" s="5" t="s">
        <v>35</v>
      </c>
      <c r="D22" s="12">
        <f t="shared" si="4"/>
        <v>82.6</v>
      </c>
      <c r="E22" s="12">
        <f>DSA!C25</f>
        <v>82.6</v>
      </c>
      <c r="F22" s="12">
        <f t="shared" ca="1" si="0"/>
        <v>87.358038435056642</v>
      </c>
      <c r="G22" s="12">
        <f t="shared" si="1"/>
        <v>4.7689132235063081</v>
      </c>
      <c r="H22" s="12">
        <f>DSA!E25</f>
        <v>74.34</v>
      </c>
      <c r="I22" s="12">
        <f>DSA!F25</f>
        <v>90.86</v>
      </c>
      <c r="J22" s="12" t="s">
        <v>59</v>
      </c>
      <c r="K22" s="12">
        <f t="shared" si="2"/>
        <v>300.00000000000006</v>
      </c>
      <c r="L22" s="12">
        <f t="shared" si="3"/>
        <v>0.27533333333333326</v>
      </c>
    </row>
    <row r="23" spans="1:12" ht="14.5">
      <c r="A23" s="87">
        <v>20</v>
      </c>
      <c r="B23" s="3" t="s">
        <v>77</v>
      </c>
      <c r="C23" s="5" t="s">
        <v>36</v>
      </c>
      <c r="D23" s="12">
        <f t="shared" ref="D23:D49" si="17">IF($D$3=0,E23,F23)</f>
        <v>1460.3</v>
      </c>
      <c r="E23" s="12">
        <f>DSA!C26</f>
        <v>1460.3</v>
      </c>
      <c r="F23" s="12">
        <f t="shared" ca="1" si="0"/>
        <v>1459.3195658255204</v>
      </c>
      <c r="G23" s="12">
        <f t="shared" ref="G23:G31" si="18">STDEV(E23,H23,I23)/SQRT(3)</f>
        <v>84.310459809761099</v>
      </c>
      <c r="H23" s="12">
        <f>DSA!E26</f>
        <v>1314.27</v>
      </c>
      <c r="I23" s="12">
        <f>DSA!F26</f>
        <v>1606.3300000000002</v>
      </c>
      <c r="J23" s="12" t="s">
        <v>59</v>
      </c>
      <c r="K23" s="12">
        <f t="shared" ref="K23" si="19">E23^2/G23^2</f>
        <v>299.9999999999996</v>
      </c>
      <c r="L23" s="12">
        <f t="shared" ref="L23" si="20">G23^2/E23</f>
        <v>4.8676666666666728</v>
      </c>
    </row>
    <row r="24" spans="1:12" ht="14.5">
      <c r="A24" s="87">
        <v>24</v>
      </c>
      <c r="B24" s="3" t="s">
        <v>78</v>
      </c>
      <c r="C24" s="3" t="s">
        <v>5</v>
      </c>
      <c r="D24" s="12"/>
      <c r="E24" s="12"/>
      <c r="F24" s="12"/>
      <c r="G24" s="12"/>
      <c r="H24" s="12"/>
      <c r="I24" s="12"/>
      <c r="J24" s="12"/>
      <c r="K24" s="12"/>
      <c r="L24" s="12"/>
    </row>
    <row r="25" spans="1:12" ht="14.5">
      <c r="A25" s="87">
        <v>25</v>
      </c>
      <c r="B25" s="4" t="s">
        <v>179</v>
      </c>
      <c r="C25" s="3"/>
      <c r="D25" s="12"/>
      <c r="E25" s="12"/>
      <c r="F25" s="12"/>
      <c r="G25" s="12"/>
      <c r="H25" s="12"/>
      <c r="I25" s="12"/>
      <c r="J25" s="12"/>
      <c r="K25" s="12"/>
      <c r="L25" s="12"/>
    </row>
    <row r="26" spans="1:12" ht="14.5">
      <c r="A26" s="87">
        <v>26</v>
      </c>
      <c r="B26" s="80" t="s">
        <v>81</v>
      </c>
      <c r="C26" s="3"/>
      <c r="D26" s="12">
        <f t="shared" ref="D26" si="21">IF($D$3=0,E26,F26)</f>
        <v>0.39900000000000002</v>
      </c>
      <c r="E26" s="12">
        <f>DSA!C29</f>
        <v>0.39900000000000002</v>
      </c>
      <c r="F26" s="12">
        <f ca="1">_xlfn.NORM.INV(RAND(),E26,G26)</f>
        <v>0.40909506834517145</v>
      </c>
      <c r="G26" s="12">
        <f t="shared" ref="G26" si="22">STDEV(E26,H26,I26)/SQRT(3)</f>
        <v>2.3036275740666079E-2</v>
      </c>
      <c r="H26" s="12">
        <f>DSA!E29</f>
        <v>0.35910000000000003</v>
      </c>
      <c r="I26" s="12">
        <f>DSA!F29</f>
        <v>0.43890000000000007</v>
      </c>
      <c r="J26" s="12" t="s">
        <v>57</v>
      </c>
      <c r="K26" s="12">
        <f t="shared" ref="K26" si="23">E26^2*(1-E26)/G26^2-E26</f>
        <v>179.90099999999984</v>
      </c>
      <c r="L26" s="12">
        <f t="shared" ref="L26" si="24">K26/E26-K26</f>
        <v>270.97869924812005</v>
      </c>
    </row>
    <row r="27" spans="1:12" ht="14.5">
      <c r="A27" s="87">
        <v>27</v>
      </c>
      <c r="B27" s="80" t="s">
        <v>80</v>
      </c>
      <c r="C27" s="3"/>
      <c r="D27" s="12">
        <f t="shared" ref="D27:D29" si="25">IF($D$3=0,E27,F27)</f>
        <v>0.17399999999999999</v>
      </c>
      <c r="E27" s="12">
        <f>DSA!C30</f>
        <v>0.17399999999999999</v>
      </c>
      <c r="F27" s="12">
        <f ca="1">_xlfn.NORM.INV(RAND(),E27,G27)</f>
        <v>0.17232043912321943</v>
      </c>
      <c r="G27" s="12">
        <f t="shared" ref="G27:G28" si="26">STDEV(E27,H27,I27)/SQRT(3)</f>
        <v>1.0045894683899496E-2</v>
      </c>
      <c r="H27" s="12">
        <f>DSA!E30</f>
        <v>0.15659999999999999</v>
      </c>
      <c r="I27" s="12">
        <f>DSA!F30</f>
        <v>0.19140000000000001</v>
      </c>
      <c r="J27" s="12" t="s">
        <v>57</v>
      </c>
      <c r="K27" s="12">
        <f t="shared" ref="K27:K28" si="27">E27^2*(1-E27)/G27^2-E27</f>
        <v>247.62599999999964</v>
      </c>
      <c r="L27" s="12">
        <f t="shared" ref="L27:L28" si="28">K27/E27-K27</f>
        <v>1175.5119310344812</v>
      </c>
    </row>
    <row r="28" spans="1:12" ht="14.5">
      <c r="A28" s="87">
        <v>28</v>
      </c>
      <c r="B28" s="80" t="s">
        <v>82</v>
      </c>
      <c r="C28" s="3" t="s">
        <v>6</v>
      </c>
      <c r="D28" s="12">
        <f t="shared" si="25"/>
        <v>2.7E-2</v>
      </c>
      <c r="E28" s="12">
        <f>DSA!C31</f>
        <v>2.7E-2</v>
      </c>
      <c r="F28" s="12">
        <f ca="1">_xlfn.NORM.INV(RAND(),E28,G28)</f>
        <v>2.5739904356584044E-2</v>
      </c>
      <c r="G28" s="12">
        <f t="shared" si="26"/>
        <v>1.5588457268119903E-3</v>
      </c>
      <c r="H28" s="12">
        <f>DSA!E31</f>
        <v>2.4299999999999999E-2</v>
      </c>
      <c r="I28" s="12">
        <f>DSA!F31</f>
        <v>2.9700000000000001E-2</v>
      </c>
      <c r="J28" s="12" t="s">
        <v>57</v>
      </c>
      <c r="K28" s="12">
        <f t="shared" si="27"/>
        <v>291.87299999999971</v>
      </c>
      <c r="L28" s="12">
        <f t="shared" si="28"/>
        <v>10518.238111111101</v>
      </c>
    </row>
    <row r="29" spans="1:12" ht="14.5">
      <c r="A29" s="87">
        <v>29</v>
      </c>
      <c r="B29" s="80" t="s">
        <v>83</v>
      </c>
      <c r="C29" s="3" t="s">
        <v>7</v>
      </c>
      <c r="D29" s="12">
        <f t="shared" si="25"/>
        <v>0.24199999999999999</v>
      </c>
      <c r="E29" s="12">
        <f>DSA!C32</f>
        <v>0.24199999999999999</v>
      </c>
      <c r="F29" s="12">
        <f ca="1">_xlfn.NORM.INV(RAND(),E29,G29)</f>
        <v>0.22148300184008748</v>
      </c>
      <c r="G29" s="12">
        <f t="shared" ref="G29" si="29">STDEV(E29,H29,I29)/SQRT(3)</f>
        <v>1.3971876514388944E-2</v>
      </c>
      <c r="H29" s="12">
        <f>DSA!E32</f>
        <v>0.21779999999999999</v>
      </c>
      <c r="I29" s="12">
        <f>DSA!F32</f>
        <v>0.26619999999999999</v>
      </c>
      <c r="J29" s="12" t="s">
        <v>57</v>
      </c>
      <c r="K29" s="12">
        <f t="shared" ref="K29" si="30">E29^2*(1-E29)/G29^2-E29</f>
        <v>227.15800000000002</v>
      </c>
      <c r="L29" s="12">
        <f t="shared" ref="L29" si="31">K29/E29-K29</f>
        <v>711.51142148760334</v>
      </c>
    </row>
    <row r="30" spans="1:12" ht="14.5">
      <c r="A30" s="87">
        <v>30</v>
      </c>
      <c r="B30" s="4" t="s">
        <v>181</v>
      </c>
      <c r="C30" s="3"/>
      <c r="D30" s="12"/>
      <c r="E30" s="12"/>
      <c r="F30" s="12"/>
      <c r="G30" s="12"/>
      <c r="H30" s="12"/>
      <c r="I30" s="12"/>
      <c r="J30" s="12"/>
      <c r="K30" s="12"/>
      <c r="L30" s="12"/>
    </row>
    <row r="31" spans="1:12" ht="14.5">
      <c r="A31" s="87">
        <v>31</v>
      </c>
      <c r="B31" s="80" t="s">
        <v>81</v>
      </c>
      <c r="C31" s="3" t="s">
        <v>8</v>
      </c>
      <c r="D31" s="12">
        <f t="shared" si="17"/>
        <v>0.08</v>
      </c>
      <c r="E31" s="12">
        <f>DSA!C34</f>
        <v>0.08</v>
      </c>
      <c r="F31" s="12">
        <f ca="1">_xlfn.NORM.INV(RAND(),E31,G31)</f>
        <v>7.8053549887888485E-2</v>
      </c>
      <c r="G31" s="12">
        <f t="shared" si="18"/>
        <v>4.6188021535170064E-3</v>
      </c>
      <c r="H31" s="12">
        <f>DSA!E34</f>
        <v>7.2000000000000008E-2</v>
      </c>
      <c r="I31" s="12">
        <f>DSA!F34</f>
        <v>8.8000000000000009E-2</v>
      </c>
      <c r="J31" s="12" t="s">
        <v>57</v>
      </c>
      <c r="K31" s="12">
        <f t="shared" ref="K31" si="32">E31^2*(1-E31)/G31^2-E31</f>
        <v>275.92</v>
      </c>
      <c r="L31" s="12">
        <f t="shared" ref="L31" si="33">K31/E31-K31</f>
        <v>3173.08</v>
      </c>
    </row>
    <row r="32" spans="1:12" ht="14.5">
      <c r="A32" s="87">
        <v>32</v>
      </c>
      <c r="B32" s="80" t="s">
        <v>80</v>
      </c>
      <c r="C32" s="3" t="s">
        <v>9</v>
      </c>
      <c r="D32" s="12">
        <f t="shared" si="17"/>
        <v>0.1</v>
      </c>
      <c r="E32" s="12">
        <f>DSA!C35</f>
        <v>0.1</v>
      </c>
      <c r="F32" s="12">
        <f ca="1">_xlfn.NORM.INV(RAND(),E32,G32)</f>
        <v>9.1745372429892599E-2</v>
      </c>
      <c r="G32" s="12">
        <f t="shared" ref="G32" si="34">STDEV(E32,H32,I32)/SQRT(3)</f>
        <v>5.7735026918962588E-3</v>
      </c>
      <c r="H32" s="12">
        <f>DSA!E35</f>
        <v>9.0000000000000011E-2</v>
      </c>
      <c r="I32" s="12">
        <f>DSA!F35</f>
        <v>0.11000000000000001</v>
      </c>
      <c r="J32" s="12" t="s">
        <v>57</v>
      </c>
      <c r="K32" s="12">
        <f t="shared" ref="K32" si="35">E32^2*(1-E32)/G32^2-E32</f>
        <v>269.89999999999992</v>
      </c>
      <c r="L32" s="12">
        <f t="shared" ref="L32" si="36">K32/E32-K32</f>
        <v>2429.099999999999</v>
      </c>
    </row>
    <row r="33" spans="1:12" ht="14.5">
      <c r="A33" s="87">
        <v>33</v>
      </c>
      <c r="B33" s="80" t="s">
        <v>82</v>
      </c>
      <c r="C33" s="3" t="s">
        <v>10</v>
      </c>
      <c r="D33" s="12">
        <f t="shared" ref="D33:D34" si="37">IF($D$3=0,E33,F33)</f>
        <v>0.01</v>
      </c>
      <c r="E33" s="12">
        <f>DSA!C36</f>
        <v>0.01</v>
      </c>
      <c r="F33" s="12">
        <f ca="1">_xlfn.NORM.INV(RAND(),E33,G33)</f>
        <v>9.6637371220915525E-3</v>
      </c>
      <c r="G33" s="12">
        <f t="shared" ref="G33:G34" si="38">STDEV(E33,H33,I33)/SQRT(3)</f>
        <v>5.773502691896258E-4</v>
      </c>
      <c r="H33" s="12">
        <f>DSA!E36</f>
        <v>9.0000000000000011E-3</v>
      </c>
      <c r="I33" s="12">
        <f>DSA!F36</f>
        <v>1.1000000000000001E-2</v>
      </c>
      <c r="J33" s="12" t="s">
        <v>57</v>
      </c>
      <c r="K33" s="12">
        <f t="shared" ref="K33:K34" si="39">E33^2*(1-E33)/G33^2-E33</f>
        <v>296.99</v>
      </c>
      <c r="L33" s="12">
        <f t="shared" ref="L33:L34" si="40">K33/E33-K33</f>
        <v>29402.01</v>
      </c>
    </row>
    <row r="34" spans="1:12" ht="14.5">
      <c r="A34" s="87">
        <v>34</v>
      </c>
      <c r="B34" s="80" t="s">
        <v>83</v>
      </c>
      <c r="C34" s="3" t="s">
        <v>11</v>
      </c>
      <c r="D34" s="12">
        <f t="shared" si="37"/>
        <v>0.04</v>
      </c>
      <c r="E34" s="12">
        <f>DSA!C37</f>
        <v>0.04</v>
      </c>
      <c r="F34" s="12">
        <f ca="1">_xlfn.NORM.INV(RAND(),E34,G34)</f>
        <v>3.6211400873873055E-2</v>
      </c>
      <c r="G34" s="12">
        <f t="shared" si="38"/>
        <v>2.3094010767585032E-3</v>
      </c>
      <c r="H34" s="12">
        <f>DSA!E37</f>
        <v>3.6000000000000004E-2</v>
      </c>
      <c r="I34" s="12">
        <f>DSA!F37</f>
        <v>4.4000000000000004E-2</v>
      </c>
      <c r="J34" s="12" t="s">
        <v>57</v>
      </c>
      <c r="K34" s="12">
        <f t="shared" si="39"/>
        <v>287.95999999999998</v>
      </c>
      <c r="L34" s="12">
        <f t="shared" si="40"/>
        <v>6911.0399999999991</v>
      </c>
    </row>
    <row r="35" spans="1:12" ht="14.5">
      <c r="A35" s="87">
        <v>35</v>
      </c>
      <c r="B35" s="4" t="s">
        <v>183</v>
      </c>
      <c r="C35" s="3" t="s">
        <v>12</v>
      </c>
      <c r="D35" s="12"/>
      <c r="E35" s="12"/>
      <c r="F35" s="12"/>
      <c r="G35" s="12"/>
      <c r="H35" s="12"/>
      <c r="I35" s="12"/>
      <c r="J35" s="12"/>
      <c r="K35" s="12"/>
      <c r="L35" s="12"/>
    </row>
    <row r="36" spans="1:12" ht="14.5">
      <c r="A36" s="87">
        <v>36</v>
      </c>
      <c r="B36" s="80" t="s">
        <v>81</v>
      </c>
      <c r="C36" s="3"/>
      <c r="D36" s="12">
        <f t="shared" ref="D36:D37" si="41">IF($D$3=0,E36,F36)</f>
        <v>0.3</v>
      </c>
      <c r="E36" s="12">
        <f>DSA!C39</f>
        <v>0.3</v>
      </c>
      <c r="F36" s="12">
        <f ca="1">_xlfn.NORM.INV(RAND(),E36,G36)</f>
        <v>0.28695552551839315</v>
      </c>
      <c r="G36" s="12">
        <f t="shared" ref="G36" si="42">STDEV(E36,H36,I36)/SQRT(3)</f>
        <v>1.7320508075688773E-2</v>
      </c>
      <c r="H36" s="12">
        <f>DSA!E39</f>
        <v>0.27</v>
      </c>
      <c r="I36" s="12">
        <f>DSA!F39</f>
        <v>0.33</v>
      </c>
      <c r="J36" s="12" t="s">
        <v>57</v>
      </c>
      <c r="K36" s="12">
        <f t="shared" ref="K36" si="43">E36^2*(1-E36)/G36^2-E36</f>
        <v>209.69999999999996</v>
      </c>
      <c r="L36" s="12">
        <f t="shared" ref="L36" si="44">K36/E36-K36</f>
        <v>489.29999999999995</v>
      </c>
    </row>
    <row r="37" spans="1:12" ht="14.5">
      <c r="A37" s="87">
        <v>37</v>
      </c>
      <c r="B37" s="80" t="s">
        <v>80</v>
      </c>
      <c r="C37" s="3"/>
      <c r="D37" s="12">
        <f t="shared" si="41"/>
        <v>0.13</v>
      </c>
      <c r="E37" s="12">
        <f>DSA!C40</f>
        <v>0.13</v>
      </c>
      <c r="F37" s="12">
        <f ca="1">_xlfn.NORM.INV(RAND(),E37,G37)</f>
        <v>0.1255656079702118</v>
      </c>
      <c r="G37" s="12">
        <f t="shared" ref="G37" si="45">STDEV(E37,H37,I37)/SQRT(3)</f>
        <v>7.5055534994651384E-3</v>
      </c>
      <c r="H37" s="12">
        <f>DSA!E40</f>
        <v>0.11700000000000001</v>
      </c>
      <c r="I37" s="12">
        <f>DSA!F40</f>
        <v>0.14300000000000002</v>
      </c>
      <c r="J37" s="12" t="s">
        <v>57</v>
      </c>
      <c r="K37" s="12">
        <f t="shared" ref="K37" si="46">E37^2*(1-E37)/G37^2-E37</f>
        <v>260.86999999999978</v>
      </c>
      <c r="L37" s="12">
        <f t="shared" ref="L37" si="47">K37/E37-K37</f>
        <v>1745.8223076923059</v>
      </c>
    </row>
    <row r="38" spans="1:12" ht="14.5">
      <c r="A38" s="87">
        <v>38</v>
      </c>
      <c r="B38" s="4" t="s">
        <v>82</v>
      </c>
      <c r="C38" s="3"/>
      <c r="D38" s="12">
        <f t="shared" si="17"/>
        <v>2.7E-2</v>
      </c>
      <c r="E38" s="12">
        <f>DSA!C41</f>
        <v>2.7E-2</v>
      </c>
      <c r="F38" s="12">
        <f ca="1">_xlfn.BETA.INV(RAND(),K38,L38)</f>
        <v>2.7208571081977162E-2</v>
      </c>
      <c r="G38" s="12">
        <f t="shared" ref="G38" si="48">STDEV(E38,H38,I38)/SQRT(3)</f>
        <v>1.5588457268119903E-3</v>
      </c>
      <c r="H38" s="12">
        <f>DSA!E41</f>
        <v>2.4299999999999999E-2</v>
      </c>
      <c r="I38" s="12">
        <f>DSA!F41</f>
        <v>2.9700000000000001E-2</v>
      </c>
      <c r="J38" s="12" t="s">
        <v>57</v>
      </c>
      <c r="K38" s="12">
        <f t="shared" ref="K38" si="49">E38^2*(1-E38)/G38^2-E38</f>
        <v>291.87299999999971</v>
      </c>
      <c r="L38" s="12">
        <f t="shared" ref="L38" si="50">K38/E38-K38</f>
        <v>10518.238111111101</v>
      </c>
    </row>
    <row r="39" spans="1:12" ht="14.5">
      <c r="A39" s="87">
        <v>39</v>
      </c>
      <c r="B39" s="80" t="s">
        <v>83</v>
      </c>
      <c r="C39" s="3"/>
      <c r="D39" s="12">
        <f t="shared" si="17"/>
        <v>0.17</v>
      </c>
      <c r="E39" s="12">
        <f>DSA!C42</f>
        <v>0.17</v>
      </c>
      <c r="F39" s="12">
        <f t="shared" ref="F39" ca="1" si="51">_xlfn.BETA.INV(RAND(),K39,L39)</f>
        <v>0.1819162022920191</v>
      </c>
      <c r="G39" s="12">
        <f t="shared" ref="G39" si="52">STDEV(E39,H39,I39)/SQRT(3)</f>
        <v>9.814954576223639E-3</v>
      </c>
      <c r="H39" s="12">
        <f>DSA!E42</f>
        <v>0.15300000000000002</v>
      </c>
      <c r="I39" s="12">
        <f>DSA!F42</f>
        <v>0.18700000000000003</v>
      </c>
      <c r="J39" s="12" t="s">
        <v>57</v>
      </c>
      <c r="K39" s="12">
        <f t="shared" ref="K39" si="53">E39^2*(1-E39)/G39^2-E39</f>
        <v>248.83</v>
      </c>
      <c r="L39" s="12">
        <f t="shared" ref="L39" si="54">K39/E39-K39</f>
        <v>1214.8758823529413</v>
      </c>
    </row>
    <row r="40" spans="1:12" ht="14.5">
      <c r="A40" s="87">
        <v>40</v>
      </c>
      <c r="B40" s="4" t="s">
        <v>185</v>
      </c>
      <c r="C40" s="3"/>
      <c r="D40" s="12"/>
      <c r="E40" s="12"/>
      <c r="F40" s="12"/>
      <c r="G40" s="12"/>
      <c r="H40" s="12"/>
      <c r="I40" s="12"/>
      <c r="J40" s="12"/>
      <c r="K40" s="12"/>
      <c r="L40" s="12"/>
    </row>
    <row r="41" spans="1:12" ht="14.5">
      <c r="A41" s="87">
        <v>41</v>
      </c>
      <c r="B41" s="4" t="s">
        <v>81</v>
      </c>
      <c r="C41" s="3"/>
      <c r="D41" s="12">
        <f t="shared" ref="D41:D42" si="55">IF($D$3=0,E41,F41)</f>
        <v>0.42399999999999999</v>
      </c>
      <c r="E41" s="12">
        <f>DSA!C44</f>
        <v>0.42399999999999999</v>
      </c>
      <c r="F41" s="12">
        <f t="shared" ref="F41" ca="1" si="56">_xlfn.BETA.INV(RAND(),K41,L41)</f>
        <v>0.45136790222183554</v>
      </c>
      <c r="G41" s="12">
        <f t="shared" ref="G41" si="57">STDEV(E41,H41,I41)/SQRT(3)</f>
        <v>2.4479651413640145E-2</v>
      </c>
      <c r="H41" s="12">
        <f>DSA!E44</f>
        <v>0.38159999999999999</v>
      </c>
      <c r="I41" s="12">
        <f>DSA!F44</f>
        <v>0.46640000000000004</v>
      </c>
      <c r="J41" s="12" t="s">
        <v>57</v>
      </c>
      <c r="K41" s="12">
        <f t="shared" ref="K41" si="58">E41^2*(1-E41)/G41^2-E41</f>
        <v>172.37599999999983</v>
      </c>
      <c r="L41" s="12">
        <f t="shared" ref="L41" si="59">K41/E41-K41</f>
        <v>234.17116981132054</v>
      </c>
    </row>
    <row r="42" spans="1:12" ht="14.5">
      <c r="A42" s="87">
        <v>42</v>
      </c>
      <c r="B42" s="4" t="s">
        <v>85</v>
      </c>
      <c r="C42" s="3"/>
      <c r="D42" s="12">
        <f t="shared" si="55"/>
        <v>0.109</v>
      </c>
      <c r="E42" s="12">
        <f>DSA!C45</f>
        <v>0.109</v>
      </c>
      <c r="F42" s="12">
        <f t="shared" ref="F42" ca="1" si="60">_xlfn.BETA.INV(RAND(),K42,L42)</f>
        <v>0.12016162302623068</v>
      </c>
      <c r="G42" s="12">
        <f t="shared" ref="G42" si="61">STDEV(E42,H42,I42)/SQRT(3)</f>
        <v>6.2931179341669209E-3</v>
      </c>
      <c r="H42" s="12">
        <f>DSA!E45</f>
        <v>9.8100000000000007E-2</v>
      </c>
      <c r="I42" s="12">
        <f>DSA!F45</f>
        <v>0.11990000000000001</v>
      </c>
      <c r="J42" s="12" t="s">
        <v>57</v>
      </c>
      <c r="K42" s="12">
        <f t="shared" ref="K42" si="62">E42^2*(1-E42)/G42^2-E42</f>
        <v>267.19100000000003</v>
      </c>
      <c r="L42" s="12">
        <f t="shared" ref="L42" si="63">K42/E42-K42</f>
        <v>2184.1025779816518</v>
      </c>
    </row>
    <row r="43" spans="1:12" ht="14.5">
      <c r="A43" s="87">
        <v>43</v>
      </c>
      <c r="B43" s="80" t="s">
        <v>82</v>
      </c>
      <c r="C43" s="3"/>
      <c r="D43" s="12">
        <f t="shared" si="17"/>
        <v>1.9E-2</v>
      </c>
      <c r="E43" s="12">
        <f>DSA!C46</f>
        <v>1.9E-2</v>
      </c>
      <c r="F43" s="12">
        <f t="shared" ref="F43" ca="1" si="64">_xlfn.BETA.INV(RAND(),K43,L43)</f>
        <v>1.8874905918435853E-2</v>
      </c>
      <c r="G43" s="12">
        <f t="shared" ref="G43" si="65">STDEV(E43,H43,I43)/SQRT(3)</f>
        <v>1.0969655114602894E-3</v>
      </c>
      <c r="H43" s="12">
        <f>DSA!E46</f>
        <v>1.7100000000000001E-2</v>
      </c>
      <c r="I43" s="12">
        <f>DSA!F46</f>
        <v>2.0900000000000002E-2</v>
      </c>
      <c r="J43" s="12" t="s">
        <v>57</v>
      </c>
      <c r="K43" s="12">
        <f t="shared" ref="K43" si="66">E43^2*(1-E43)/G43^2-E43</f>
        <v>294.28099999999978</v>
      </c>
      <c r="L43" s="12">
        <f t="shared" ref="L43" si="67">K43/E43-K43</f>
        <v>15194.192684210517</v>
      </c>
    </row>
    <row r="44" spans="1:12" ht="14.5">
      <c r="A44" s="87">
        <v>44</v>
      </c>
      <c r="B44" s="4" t="s">
        <v>83</v>
      </c>
      <c r="C44" s="3"/>
      <c r="D44" s="12">
        <f t="shared" si="17"/>
        <v>0.20200000000000001</v>
      </c>
      <c r="E44" s="12">
        <f>DSA!C47</f>
        <v>0.20200000000000001</v>
      </c>
      <c r="F44" s="12">
        <f t="shared" ref="F44:F46" ca="1" si="68">_xlfn.BETA.INV(RAND(),K44,L44)</f>
        <v>0.19823904833611206</v>
      </c>
      <c r="G44" s="12">
        <f t="shared" ref="G44:G46" si="69">STDEV(E44,H44,I44)/SQRT(3)</f>
        <v>1.1662475437630446E-2</v>
      </c>
      <c r="H44" s="12">
        <f>DSA!E47</f>
        <v>0.18180000000000002</v>
      </c>
      <c r="I44" s="12">
        <f>DSA!F47</f>
        <v>0.22220000000000004</v>
      </c>
      <c r="J44" s="12" t="s">
        <v>57</v>
      </c>
      <c r="K44" s="12">
        <f t="shared" ref="K44:K46" si="70">E44^2*(1-E44)/G44^2-E44</f>
        <v>239.19799999999981</v>
      </c>
      <c r="L44" s="12">
        <f t="shared" ref="L44:L46" si="71">K44/E44-K44</f>
        <v>944.95051485148429</v>
      </c>
    </row>
    <row r="45" spans="1:12" ht="14.5">
      <c r="A45" s="87">
        <v>45</v>
      </c>
      <c r="B45" s="4" t="s">
        <v>84</v>
      </c>
      <c r="C45" s="3"/>
      <c r="D45" s="12"/>
      <c r="E45" s="12"/>
      <c r="F45" s="12"/>
      <c r="G45" s="12"/>
      <c r="H45" s="12"/>
      <c r="I45" s="12"/>
      <c r="J45" s="12"/>
      <c r="K45" s="12"/>
      <c r="L45" s="12"/>
    </row>
    <row r="46" spans="1:12" ht="14.5">
      <c r="A46" s="87">
        <v>46</v>
      </c>
      <c r="B46" s="4" t="s">
        <v>81</v>
      </c>
      <c r="C46" s="3"/>
      <c r="D46" s="12">
        <f t="shared" si="17"/>
        <v>0.23</v>
      </c>
      <c r="E46" s="12">
        <f>DSA!C49</f>
        <v>0.23</v>
      </c>
      <c r="F46" s="12">
        <f t="shared" ca="1" si="68"/>
        <v>0.21682776502890802</v>
      </c>
      <c r="G46" s="12">
        <f t="shared" si="69"/>
        <v>1.3279056191361405E-2</v>
      </c>
      <c r="H46" s="12">
        <f>DSA!E49</f>
        <v>0.20700000000000002</v>
      </c>
      <c r="I46" s="12">
        <f>DSA!F49</f>
        <v>0.25300000000000006</v>
      </c>
      <c r="J46" s="12" t="s">
        <v>57</v>
      </c>
      <c r="K46" s="12">
        <f t="shared" si="70"/>
        <v>230.76999999999961</v>
      </c>
      <c r="L46" s="12">
        <f t="shared" si="71"/>
        <v>772.57782608695516</v>
      </c>
    </row>
    <row r="47" spans="1:12" ht="14.5">
      <c r="A47" s="87">
        <v>47</v>
      </c>
      <c r="B47" s="4" t="s">
        <v>85</v>
      </c>
      <c r="C47" s="3"/>
      <c r="D47" s="12">
        <f t="shared" ref="D47:D48" si="72">IF($D$3=0,E47,F47)</f>
        <v>0.12</v>
      </c>
      <c r="E47" s="12">
        <f>DSA!C50</f>
        <v>0.12</v>
      </c>
      <c r="F47" s="12">
        <f t="shared" ref="F47" ca="1" si="73">_xlfn.BETA.INV(RAND(),K47,L47)</f>
        <v>0.12077232269729721</v>
      </c>
      <c r="G47" s="12">
        <f t="shared" ref="G47" si="74">STDEV(E47,H47,I47)/SQRT(3)</f>
        <v>6.9282032302755113E-3</v>
      </c>
      <c r="H47" s="12">
        <f>DSA!E50</f>
        <v>0.108</v>
      </c>
      <c r="I47" s="12">
        <f>DSA!F50</f>
        <v>0.13200000000000001</v>
      </c>
      <c r="J47" s="12" t="s">
        <v>57</v>
      </c>
      <c r="K47" s="12">
        <f t="shared" ref="K47" si="75">E47^2*(1-E47)/G47^2-E47</f>
        <v>263.87999999999982</v>
      </c>
      <c r="L47" s="12">
        <f t="shared" ref="L47" si="76">K47/E47-K47</f>
        <v>1935.1199999999988</v>
      </c>
    </row>
    <row r="48" spans="1:12" ht="14.5">
      <c r="A48" s="87">
        <v>48</v>
      </c>
      <c r="B48" s="80" t="s">
        <v>82</v>
      </c>
      <c r="C48" s="3"/>
      <c r="D48" s="12">
        <f t="shared" si="72"/>
        <v>0.02</v>
      </c>
      <c r="E48" s="12">
        <f>DSA!C51</f>
        <v>0.02</v>
      </c>
      <c r="F48" s="12">
        <f t="shared" ref="F48:F49" ca="1" si="77">_xlfn.BETA.INV(RAND(),K48,L48)</f>
        <v>2.0388135329771129E-2</v>
      </c>
      <c r="G48" s="12">
        <f t="shared" ref="G48:G49" si="78">STDEV(E48,H48,I48)/SQRT(3)</f>
        <v>1.1547005383792516E-3</v>
      </c>
      <c r="H48" s="12">
        <f>DSA!E51</f>
        <v>1.8000000000000002E-2</v>
      </c>
      <c r="I48" s="12">
        <f>DSA!F51</f>
        <v>2.2000000000000002E-2</v>
      </c>
      <c r="J48" s="12" t="s">
        <v>57</v>
      </c>
      <c r="K48" s="12">
        <f t="shared" ref="K48" si="79">E48^2*(1-E48)/G48^2-E48</f>
        <v>293.98</v>
      </c>
      <c r="L48" s="12">
        <f t="shared" ref="L48" si="80">K48/E48-K48</f>
        <v>14405.02</v>
      </c>
    </row>
    <row r="49" spans="1:12" ht="14.5">
      <c r="A49" s="87">
        <v>49</v>
      </c>
      <c r="B49" s="4" t="s">
        <v>83</v>
      </c>
      <c r="C49" s="3"/>
      <c r="D49" s="12">
        <f t="shared" si="17"/>
        <v>0.09</v>
      </c>
      <c r="E49" s="12">
        <f>DSA!C52</f>
        <v>0.09</v>
      </c>
      <c r="F49" s="12">
        <f t="shared" ca="1" si="77"/>
        <v>8.762976987648291E-2</v>
      </c>
      <c r="G49" s="12">
        <f t="shared" si="78"/>
        <v>5.1961524227066326E-3</v>
      </c>
      <c r="H49" s="12">
        <f>DSA!E52</f>
        <v>8.1000000000000003E-2</v>
      </c>
      <c r="I49" s="12">
        <f>DSA!F52</f>
        <v>9.9000000000000005E-2</v>
      </c>
      <c r="J49" s="12" t="s">
        <v>57</v>
      </c>
      <c r="K49" s="12">
        <f t="shared" ref="K49" si="81">E49^2*(1-E49)/G49^2-E49</f>
        <v>272.90999999999991</v>
      </c>
      <c r="L49" s="12">
        <f t="shared" ref="L49" si="82">K49/E49-K49</f>
        <v>2759.4233333333327</v>
      </c>
    </row>
    <row r="50" spans="1:12" ht="14.5">
      <c r="A50" s="87">
        <v>50</v>
      </c>
      <c r="B50" s="4" t="s">
        <v>188</v>
      </c>
      <c r="C50" s="3"/>
      <c r="D50" s="12"/>
      <c r="E50" s="12"/>
      <c r="F50" s="12"/>
      <c r="G50" s="12"/>
      <c r="H50" s="12"/>
      <c r="I50" s="12"/>
      <c r="J50" s="12"/>
      <c r="K50" s="12"/>
      <c r="L50" s="12"/>
    </row>
    <row r="51" spans="1:12" ht="14.5">
      <c r="A51" s="87">
        <v>51</v>
      </c>
      <c r="B51" s="4" t="s">
        <v>81</v>
      </c>
      <c r="C51" s="3"/>
      <c r="D51" s="12">
        <f t="shared" ref="D51:D53" si="83">IF($D$3=0,E51,F51)</f>
        <v>0.312</v>
      </c>
      <c r="E51" s="12">
        <f>DSA!C54</f>
        <v>0.312</v>
      </c>
      <c r="F51" s="12">
        <f t="shared" ref="F51:F53" ca="1" si="84">_xlfn.BETA.INV(RAND(),K51,L51)</f>
        <v>0.31729696997199597</v>
      </c>
      <c r="G51" s="12">
        <f t="shared" ref="G51:G53" si="85">STDEV(E51,H51,I51)/SQRT(3)</f>
        <v>1.8013328398716329E-2</v>
      </c>
      <c r="H51" s="12">
        <f>DSA!E54</f>
        <v>0.28079999999999999</v>
      </c>
      <c r="I51" s="12">
        <f>DSA!F54</f>
        <v>0.34320000000000001</v>
      </c>
      <c r="J51" s="12" t="s">
        <v>57</v>
      </c>
      <c r="K51" s="12">
        <f t="shared" ref="K51:K53" si="86">E51^2*(1-E51)/G51^2-E51</f>
        <v>206.08799999999985</v>
      </c>
      <c r="L51" s="12">
        <f t="shared" ref="L51:L53" si="87">K51/E51-K51</f>
        <v>454.45046153846124</v>
      </c>
    </row>
    <row r="52" spans="1:12" ht="14.5">
      <c r="A52" s="87">
        <v>52</v>
      </c>
      <c r="B52" s="4" t="s">
        <v>85</v>
      </c>
      <c r="C52" s="3"/>
      <c r="D52" s="12">
        <f t="shared" si="83"/>
        <v>0.15</v>
      </c>
      <c r="E52" s="12">
        <f>DSA!C55</f>
        <v>0.15</v>
      </c>
      <c r="F52" s="12">
        <f t="shared" ca="1" si="84"/>
        <v>0.15016435407849282</v>
      </c>
      <c r="G52" s="12">
        <f t="shared" si="85"/>
        <v>8.6602540378443865E-3</v>
      </c>
      <c r="H52" s="12">
        <f>DSA!E55</f>
        <v>0.13500000000000001</v>
      </c>
      <c r="I52" s="12">
        <f>DSA!F55</f>
        <v>0.16500000000000001</v>
      </c>
      <c r="J52" s="12" t="s">
        <v>57</v>
      </c>
      <c r="K52" s="12">
        <f t="shared" si="86"/>
        <v>254.84999999999997</v>
      </c>
      <c r="L52" s="12">
        <f t="shared" si="87"/>
        <v>1444.1499999999999</v>
      </c>
    </row>
    <row r="53" spans="1:12" ht="14.5">
      <c r="A53" s="87">
        <v>53</v>
      </c>
      <c r="B53" s="4" t="s">
        <v>83</v>
      </c>
      <c r="C53" s="3"/>
      <c r="D53" s="12">
        <f t="shared" si="83"/>
        <v>0.113</v>
      </c>
      <c r="E53" s="12">
        <f>DSA!C56</f>
        <v>0.113</v>
      </c>
      <c r="F53" s="12">
        <f t="shared" ca="1" si="84"/>
        <v>0.11651363129434622</v>
      </c>
      <c r="G53" s="12">
        <f t="shared" si="85"/>
        <v>6.5240580418427742E-3</v>
      </c>
      <c r="H53" s="12">
        <f>DSA!E56</f>
        <v>0.1017</v>
      </c>
      <c r="I53" s="12">
        <f>DSA!F56</f>
        <v>0.12430000000000001</v>
      </c>
      <c r="J53" s="12" t="s">
        <v>57</v>
      </c>
      <c r="K53" s="12">
        <f t="shared" si="86"/>
        <v>265.98699999999974</v>
      </c>
      <c r="L53" s="12">
        <f t="shared" si="87"/>
        <v>2087.880256637166</v>
      </c>
    </row>
    <row r="54" spans="1:12" ht="14.5">
      <c r="A54" s="120">
        <v>54</v>
      </c>
      <c r="B54" s="4" t="s">
        <v>79</v>
      </c>
      <c r="C54" s="3" t="s">
        <v>157</v>
      </c>
      <c r="D54" s="12"/>
      <c r="E54" s="12"/>
      <c r="F54" s="12"/>
      <c r="G54" s="12"/>
      <c r="H54" s="12"/>
      <c r="I54" s="12"/>
      <c r="J54" s="12"/>
      <c r="K54" s="12"/>
      <c r="L54" s="12"/>
    </row>
    <row r="55" spans="1:12" ht="14.5">
      <c r="A55" s="120">
        <v>55</v>
      </c>
      <c r="B55" s="4" t="s">
        <v>81</v>
      </c>
      <c r="C55" s="3" t="s">
        <v>14</v>
      </c>
      <c r="D55" s="12">
        <f t="shared" ref="D55" si="88">IF($D$3=0,E55,F55)</f>
        <v>0.34</v>
      </c>
      <c r="E55" s="12">
        <f>DSA!C58</f>
        <v>0.34</v>
      </c>
      <c r="F55" s="12">
        <f t="shared" ref="F55" ca="1" si="89">_xlfn.BETA.INV(RAND(),K55,L55)</f>
        <v>0.35004052356906323</v>
      </c>
      <c r="G55" s="12">
        <f t="shared" ref="G55" si="90">STDEV(E55,H55,I55)/SQRT(3)</f>
        <v>1.9629909152447278E-2</v>
      </c>
      <c r="H55" s="12">
        <f>DSA!E58</f>
        <v>0.30600000000000005</v>
      </c>
      <c r="I55" s="12">
        <f>DSA!F58</f>
        <v>0.37400000000000005</v>
      </c>
      <c r="J55" s="12" t="s">
        <v>57</v>
      </c>
      <c r="K55" s="12">
        <f t="shared" ref="K55" si="91">E55^2*(1-E55)/G55^2-E55</f>
        <v>197.65999999999997</v>
      </c>
      <c r="L55" s="12">
        <f t="shared" ref="L55" si="92">K55/E55-K55</f>
        <v>383.69294117647053</v>
      </c>
    </row>
    <row r="56" spans="1:12" ht="14.5">
      <c r="A56" s="120">
        <v>56</v>
      </c>
      <c r="B56" s="4" t="s">
        <v>85</v>
      </c>
      <c r="C56" s="3" t="s">
        <v>156</v>
      </c>
      <c r="D56" s="12">
        <f t="shared" ref="D56" si="93">IF($D$3=0,E56,F56)</f>
        <v>0.1</v>
      </c>
      <c r="E56" s="12">
        <f>DSA!C59</f>
        <v>0.1</v>
      </c>
      <c r="F56" s="12">
        <f t="shared" ref="F56" ca="1" si="94">_xlfn.BETA.INV(RAND(),K56,L56)</f>
        <v>0.10045402655714919</v>
      </c>
      <c r="G56" s="12">
        <f t="shared" ref="G56" si="95">STDEV(E56,H56,I56)/SQRT(3)</f>
        <v>5.7735026918962588E-3</v>
      </c>
      <c r="H56" s="12">
        <f>DSA!E59</f>
        <v>9.0000000000000011E-2</v>
      </c>
      <c r="I56" s="12">
        <f>DSA!F59</f>
        <v>0.11000000000000001</v>
      </c>
      <c r="J56" s="12" t="s">
        <v>57</v>
      </c>
      <c r="K56" s="12">
        <f t="shared" ref="K56" si="96">E56^2*(1-E56)/G56^2-E56</f>
        <v>269.89999999999992</v>
      </c>
      <c r="L56" s="12">
        <f t="shared" ref="L56" si="97">K56/E56-K56</f>
        <v>2429.099999999999</v>
      </c>
    </row>
    <row r="57" spans="1:12" ht="14.5">
      <c r="A57" s="120">
        <v>57</v>
      </c>
      <c r="B57" s="4" t="s">
        <v>82</v>
      </c>
      <c r="C57" s="3" t="s">
        <v>15</v>
      </c>
      <c r="D57" s="12">
        <f t="shared" ref="D57:D58" si="98">IF($D$3=0,E57,F57)</f>
        <v>2.7E-2</v>
      </c>
      <c r="E57" s="12">
        <f>DSA!C60</f>
        <v>2.7E-2</v>
      </c>
      <c r="F57" s="12">
        <f t="shared" ref="F57:F58" ca="1" si="99">_xlfn.BETA.INV(RAND(),K57,L57)</f>
        <v>2.360104693654292E-2</v>
      </c>
      <c r="G57" s="12">
        <f t="shared" ref="G57:G58" si="100">STDEV(E57,H57,I57)/SQRT(3)</f>
        <v>1.5588457268119903E-3</v>
      </c>
      <c r="H57" s="12">
        <f>DSA!E60</f>
        <v>2.4299999999999999E-2</v>
      </c>
      <c r="I57" s="12">
        <f>DSA!F60</f>
        <v>2.9700000000000001E-2</v>
      </c>
      <c r="J57" s="12" t="s">
        <v>57</v>
      </c>
      <c r="K57" s="12">
        <f t="shared" ref="K57:K58" si="101">E57^2*(1-E57)/G57^2-E57</f>
        <v>291.87299999999971</v>
      </c>
      <c r="L57" s="12">
        <f t="shared" ref="L57:L58" si="102">K57/E57-K57</f>
        <v>10518.238111111101</v>
      </c>
    </row>
    <row r="58" spans="1:12" ht="14.5">
      <c r="A58" s="120">
        <v>58</v>
      </c>
      <c r="B58" s="4" t="s">
        <v>83</v>
      </c>
      <c r="C58" s="4"/>
      <c r="D58" s="12">
        <f t="shared" si="98"/>
        <v>0.22</v>
      </c>
      <c r="E58" s="12">
        <f>DSA!C61</f>
        <v>0.22</v>
      </c>
      <c r="F58" s="12">
        <f t="shared" ca="1" si="99"/>
        <v>0.21689714475489066</v>
      </c>
      <c r="G58" s="12">
        <f t="shared" si="100"/>
        <v>1.270170592217177E-2</v>
      </c>
      <c r="H58" s="12">
        <f>DSA!E61</f>
        <v>0.19800000000000001</v>
      </c>
      <c r="I58" s="12">
        <f>DSA!F61</f>
        <v>0.24200000000000002</v>
      </c>
      <c r="J58" s="12" t="s">
        <v>57</v>
      </c>
      <c r="K58" s="12">
        <f t="shared" si="101"/>
        <v>233.77999999999989</v>
      </c>
      <c r="L58" s="12">
        <f t="shared" si="102"/>
        <v>828.8563636363632</v>
      </c>
    </row>
    <row r="59" spans="1:12" ht="14.5">
      <c r="A59" s="120">
        <v>59</v>
      </c>
      <c r="B59" s="4" t="s">
        <v>189</v>
      </c>
      <c r="C59" s="3"/>
      <c r="D59" s="12"/>
      <c r="E59" s="12"/>
      <c r="F59" s="12"/>
      <c r="G59" s="12"/>
      <c r="H59" s="12"/>
      <c r="I59" s="12"/>
      <c r="J59" s="12"/>
      <c r="K59" s="12"/>
      <c r="L59" s="12"/>
    </row>
    <row r="60" spans="1:12" ht="14.5">
      <c r="A60" s="120">
        <v>60</v>
      </c>
      <c r="B60" s="4" t="s">
        <v>73</v>
      </c>
      <c r="C60" s="3" t="s">
        <v>16</v>
      </c>
      <c r="D60" s="12">
        <f t="shared" ref="D60:D62" si="103">IF($D$3=0,E60,F60)</f>
        <v>0.75</v>
      </c>
      <c r="E60" s="12">
        <f>DSA!C63</f>
        <v>0.75</v>
      </c>
      <c r="F60" s="12">
        <f t="shared" ref="F60:F61" ca="1" si="104">_xlfn.BETA.INV(RAND(),K60,L60)</f>
        <v>0.86957412989432337</v>
      </c>
      <c r="G60" s="12">
        <f t="shared" ref="G60:G61" si="105">STDEV(E60,H60,I60)/SQRT(3)</f>
        <v>8.6602540378443796E-2</v>
      </c>
      <c r="H60" s="12">
        <f>DSA!E63</f>
        <v>0.6</v>
      </c>
      <c r="I60" s="12">
        <f>DSA!F63</f>
        <v>0.9</v>
      </c>
      <c r="J60" s="12" t="s">
        <v>57</v>
      </c>
      <c r="K60" s="12">
        <f t="shared" ref="K60:K61" si="106">E60^2*(1-E60)/G60^2-E60</f>
        <v>18.000000000000028</v>
      </c>
      <c r="L60" s="12">
        <f t="shared" ref="L60:L61" si="107">K60/E60-K60</f>
        <v>6.0000000000000107</v>
      </c>
    </row>
    <row r="61" spans="1:12" ht="14.5">
      <c r="A61" s="120">
        <v>61</v>
      </c>
      <c r="B61" s="4" t="s">
        <v>74</v>
      </c>
      <c r="C61" s="3" t="s">
        <v>17</v>
      </c>
      <c r="D61" s="12">
        <f t="shared" si="103"/>
        <v>0.67</v>
      </c>
      <c r="E61" s="12">
        <f>DSA!C64</f>
        <v>0.67</v>
      </c>
      <c r="F61" s="12">
        <f t="shared" ca="1" si="104"/>
        <v>0.68101266941832572</v>
      </c>
      <c r="G61" s="12">
        <f t="shared" si="105"/>
        <v>7.5055534994652159E-2</v>
      </c>
      <c r="H61" s="12">
        <f>DSA!E64</f>
        <v>0.54</v>
      </c>
      <c r="I61" s="12">
        <f>DSA!F64</f>
        <v>0.8</v>
      </c>
      <c r="J61" s="12" t="s">
        <v>57</v>
      </c>
      <c r="K61" s="12">
        <f t="shared" si="106"/>
        <v>25.626508875739081</v>
      </c>
      <c r="L61" s="12">
        <f t="shared" si="107"/>
        <v>12.622011834319249</v>
      </c>
    </row>
    <row r="62" spans="1:12" ht="14.5">
      <c r="A62" s="120">
        <v>62</v>
      </c>
      <c r="B62" s="4" t="s">
        <v>81</v>
      </c>
      <c r="C62" s="3" t="s">
        <v>18</v>
      </c>
      <c r="D62" s="12">
        <f t="shared" si="103"/>
        <v>0.2</v>
      </c>
      <c r="E62" s="12">
        <f>DSA!C65</f>
        <v>0.2</v>
      </c>
      <c r="F62" s="12">
        <f t="shared" ref="F62:F65" ca="1" si="108">_xlfn.BETA.INV(RAND(),K62,L62)</f>
        <v>0.20525987343654817</v>
      </c>
      <c r="G62" s="12">
        <f t="shared" ref="G62:G65" si="109">STDEV(E62,H62,I62)/SQRT(3)</f>
        <v>1.1547005383792518E-2</v>
      </c>
      <c r="H62" s="12">
        <f>DSA!E65</f>
        <v>0.18000000000000002</v>
      </c>
      <c r="I62" s="12">
        <f>DSA!F65</f>
        <v>0.22000000000000003</v>
      </c>
      <c r="J62" s="12" t="s">
        <v>57</v>
      </c>
      <c r="K62" s="12">
        <f t="shared" ref="K62:K65" si="110">E62^2*(1-E62)/G62^2-E62</f>
        <v>239.79999999999995</v>
      </c>
      <c r="L62" s="12">
        <f t="shared" ref="L62:L65" si="111">K62/E62-K62</f>
        <v>959.19999999999982</v>
      </c>
    </row>
    <row r="63" spans="1:12" ht="14.5">
      <c r="A63" s="120">
        <v>63</v>
      </c>
      <c r="B63" s="4" t="s">
        <v>85</v>
      </c>
      <c r="C63" s="4"/>
      <c r="D63" s="12">
        <f t="shared" ref="D63:D65" si="112">IF($D$3=0,E63,F63)</f>
        <v>7.0000000000000007E-2</v>
      </c>
      <c r="E63" s="12">
        <f>DSA!C66</f>
        <v>7.0000000000000007E-2</v>
      </c>
      <c r="F63" s="12">
        <f t="shared" ca="1" si="108"/>
        <v>7.4147669785456061E-2</v>
      </c>
      <c r="G63" s="12">
        <f t="shared" si="109"/>
        <v>4.0414518843273801E-3</v>
      </c>
      <c r="H63" s="12">
        <f>DSA!E66</f>
        <v>6.3000000000000014E-2</v>
      </c>
      <c r="I63" s="12">
        <f>DSA!F66</f>
        <v>7.7000000000000013E-2</v>
      </c>
      <c r="J63" s="12" t="s">
        <v>57</v>
      </c>
      <c r="K63" s="12">
        <f t="shared" si="110"/>
        <v>278.93000000000006</v>
      </c>
      <c r="L63" s="12">
        <f t="shared" si="111"/>
        <v>3705.7842857142859</v>
      </c>
    </row>
    <row r="64" spans="1:12" ht="14.5">
      <c r="A64" s="120">
        <v>64</v>
      </c>
      <c r="B64" s="4" t="s">
        <v>82</v>
      </c>
      <c r="C64" s="5" t="s">
        <v>19</v>
      </c>
      <c r="D64" s="12">
        <f>IF($D$3=0,E64,F64)</f>
        <v>0.11</v>
      </c>
      <c r="E64" s="12">
        <f>DSA!C67</f>
        <v>0.11</v>
      </c>
      <c r="F64" s="12">
        <f ca="1">_xlfn.BETA.INV(RAND(),K64,L64)</f>
        <v>0.10847297991381268</v>
      </c>
      <c r="G64" s="12">
        <f>STDEV(E64,H64,I64)/SQRT(3)</f>
        <v>6.3508529610858851E-3</v>
      </c>
      <c r="H64" s="12">
        <f>DSA!E67</f>
        <v>9.9000000000000005E-2</v>
      </c>
      <c r="I64" s="12">
        <f>DSA!F67</f>
        <v>0.12100000000000001</v>
      </c>
      <c r="J64" s="12" t="s">
        <v>57</v>
      </c>
      <c r="K64" s="12">
        <f>E64^2*(1-E64)/G64^2-E64</f>
        <v>266.88999999999982</v>
      </c>
      <c r="L64" s="12">
        <f>K64/E64-K64</f>
        <v>2159.3827272727258</v>
      </c>
    </row>
    <row r="65" spans="1:12" ht="14.5">
      <c r="A65" s="120">
        <v>65</v>
      </c>
      <c r="B65" s="4" t="s">
        <v>83</v>
      </c>
      <c r="C65" s="4"/>
      <c r="D65" s="12">
        <f t="shared" si="112"/>
        <v>0.2</v>
      </c>
      <c r="E65" s="12">
        <f>DSA!C68</f>
        <v>0.2</v>
      </c>
      <c r="F65" s="12">
        <f t="shared" ca="1" si="108"/>
        <v>0.20792133989273465</v>
      </c>
      <c r="G65" s="12">
        <f t="shared" si="109"/>
        <v>1.1547005383792518E-2</v>
      </c>
      <c r="H65" s="12">
        <f>DSA!E68</f>
        <v>0.18000000000000002</v>
      </c>
      <c r="I65" s="12">
        <f>DSA!F68</f>
        <v>0.22000000000000003</v>
      </c>
      <c r="J65" s="12" t="s">
        <v>57</v>
      </c>
      <c r="K65" s="12">
        <f t="shared" si="110"/>
        <v>239.79999999999995</v>
      </c>
      <c r="L65" s="12">
        <f t="shared" si="111"/>
        <v>959.19999999999982</v>
      </c>
    </row>
    <row r="66" spans="1:12" ht="14.5">
      <c r="A66" s="120">
        <v>66</v>
      </c>
      <c r="B66" s="4" t="s">
        <v>89</v>
      </c>
      <c r="C66" s="5" t="s">
        <v>20</v>
      </c>
      <c r="D66" s="12"/>
      <c r="E66" s="12"/>
      <c r="F66" s="12"/>
      <c r="G66" s="12"/>
      <c r="H66" s="12"/>
      <c r="I66" s="12"/>
      <c r="J66" s="12"/>
      <c r="K66" s="12"/>
      <c r="L66" s="12"/>
    </row>
    <row r="67" spans="1:12" ht="14.5">
      <c r="A67" s="120">
        <v>67</v>
      </c>
      <c r="B67" s="4" t="s">
        <v>81</v>
      </c>
      <c r="C67" s="5" t="s">
        <v>21</v>
      </c>
      <c r="D67" s="12">
        <f t="shared" ref="D67" si="113">IF($D$3=0,E67,F67)</f>
        <v>116.37</v>
      </c>
      <c r="E67" s="12">
        <f>DSA!C70</f>
        <v>116.37</v>
      </c>
      <c r="F67" s="12">
        <f t="shared" ref="F67" ca="1" si="114">_xlfn.GAMMA.INV(RAND(),K67,L67)</f>
        <v>88.690934914863234</v>
      </c>
      <c r="G67" s="12">
        <f t="shared" ref="G67" si="115">STDEV(E67,H67,I67)/SQRT(3)</f>
        <v>26.642283435671683</v>
      </c>
      <c r="H67" s="12">
        <f>DSA!E70</f>
        <v>51.11</v>
      </c>
      <c r="I67" s="12" t="str">
        <f>DSA!F70</f>
        <v>357,8</v>
      </c>
      <c r="J67" s="12" t="s">
        <v>59</v>
      </c>
      <c r="K67" s="12">
        <f t="shared" ref="K67" si="116">E67^2/G67^2</f>
        <v>19.07827831980504</v>
      </c>
      <c r="L67" s="12">
        <f t="shared" ref="L67" si="117">G67^2/E67</f>
        <v>6.0996070006588097</v>
      </c>
    </row>
    <row r="68" spans="1:12" ht="14.5">
      <c r="A68" s="120">
        <v>68</v>
      </c>
      <c r="B68" s="4" t="s">
        <v>85</v>
      </c>
      <c r="C68" s="5" t="s">
        <v>22</v>
      </c>
      <c r="D68" s="12">
        <f t="shared" ref="D68:D70" si="118">IF($D$3=0,E68,F68)</f>
        <v>140.4</v>
      </c>
      <c r="E68" s="12">
        <f>DSA!C71</f>
        <v>140.4</v>
      </c>
      <c r="F68" s="12">
        <f t="shared" ref="F68:F70" ca="1" si="119">_xlfn.GAMMA.INV(RAND(),K68,L68)</f>
        <v>133.64633632090005</v>
      </c>
      <c r="G68" s="12">
        <f t="shared" ref="G68:G70" si="120">STDEV(E68,H68,I68)/SQRT(3)</f>
        <v>15.58153429900633</v>
      </c>
      <c r="H68" s="12">
        <f>DSA!E71</f>
        <v>106.73</v>
      </c>
      <c r="I68" s="12">
        <f>DSA!F71</f>
        <v>160.1</v>
      </c>
      <c r="J68" s="12" t="s">
        <v>59</v>
      </c>
      <c r="K68" s="12">
        <f t="shared" ref="K68:K70" si="121">E68^2/G68^2</f>
        <v>81.192100218488633</v>
      </c>
      <c r="L68" s="12">
        <f t="shared" ref="L68:L70" si="122">G68^2/E68</f>
        <v>1.7292322728711587</v>
      </c>
    </row>
    <row r="69" spans="1:12" ht="14.5">
      <c r="A69" s="120">
        <v>69</v>
      </c>
      <c r="B69" s="4" t="s">
        <v>82</v>
      </c>
      <c r="C69" s="19"/>
      <c r="D69" s="12">
        <f>IF($D$3=0,E69,F69)</f>
        <v>1523.82</v>
      </c>
      <c r="E69" s="12">
        <f>DSA!C72</f>
        <v>1523.82</v>
      </c>
      <c r="F69" s="12">
        <f ca="1">_xlfn.GAMMA.INV(RAND(),K69,L69)</f>
        <v>1517.2676108284086</v>
      </c>
      <c r="G69" s="12">
        <f>STDEV(E69,H69,I69)/SQRT(3)</f>
        <v>153.54680701481462</v>
      </c>
      <c r="H69" s="12">
        <f>DSA!E72</f>
        <v>1240.17</v>
      </c>
      <c r="I69" s="12">
        <f>DSA!F72</f>
        <v>1771.67</v>
      </c>
      <c r="J69" s="12" t="s">
        <v>59</v>
      </c>
      <c r="K69" s="12">
        <f>E69^2/G69^2</f>
        <v>98.488553528642001</v>
      </c>
      <c r="L69" s="12">
        <f>G69^2/E69</f>
        <v>15.472051780685858</v>
      </c>
    </row>
    <row r="70" spans="1:12" ht="14.5">
      <c r="A70" s="120">
        <v>70</v>
      </c>
      <c r="B70" s="4" t="s">
        <v>83</v>
      </c>
      <c r="C70" s="19"/>
      <c r="D70" s="12">
        <f t="shared" si="118"/>
        <v>116.37</v>
      </c>
      <c r="E70" s="12">
        <f>DSA!C73</f>
        <v>116.37</v>
      </c>
      <c r="F70" s="12">
        <f t="shared" ca="1" si="119"/>
        <v>143.49008465759121</v>
      </c>
      <c r="G70" s="12">
        <f t="shared" si="120"/>
        <v>93.27559779730413</v>
      </c>
      <c r="H70" s="12">
        <f>DSA!E73</f>
        <v>51.11</v>
      </c>
      <c r="I70" s="12">
        <f>DSA!F73</f>
        <v>357.8</v>
      </c>
      <c r="J70" s="12" t="s">
        <v>59</v>
      </c>
      <c r="K70" s="12">
        <f t="shared" si="121"/>
        <v>1.556488751547652</v>
      </c>
      <c r="L70" s="12">
        <f t="shared" si="122"/>
        <v>74.764433655103957</v>
      </c>
    </row>
    <row r="71" spans="1:12" ht="14.5">
      <c r="A71" s="120">
        <v>71</v>
      </c>
      <c r="B71" s="4" t="s">
        <v>260</v>
      </c>
      <c r="C71" s="120"/>
      <c r="D71" s="12"/>
      <c r="E71" s="12"/>
      <c r="F71" s="12"/>
      <c r="G71" s="12"/>
      <c r="H71" s="12"/>
      <c r="I71" s="12"/>
      <c r="J71" s="12"/>
      <c r="K71" s="12"/>
      <c r="L71" s="12"/>
    </row>
    <row r="72" spans="1:12" ht="14.5">
      <c r="A72" s="120">
        <v>72</v>
      </c>
      <c r="B72" s="4" t="s">
        <v>46</v>
      </c>
      <c r="C72" s="120"/>
      <c r="D72" s="12"/>
      <c r="E72" s="12"/>
      <c r="F72" s="12"/>
      <c r="G72" s="12"/>
      <c r="H72" s="12"/>
      <c r="I72" s="12"/>
      <c r="J72" s="12"/>
      <c r="K72" s="12"/>
      <c r="L72" s="12"/>
    </row>
    <row r="73" spans="1:12" ht="14.5">
      <c r="A73" s="134">
        <v>73</v>
      </c>
      <c r="B73" s="4" t="s">
        <v>259</v>
      </c>
      <c r="C73" s="134"/>
      <c r="D73" s="12">
        <f t="shared" ref="D73:D74" si="123">IF($D$3=0,E73,F73)</f>
        <v>1.24</v>
      </c>
      <c r="E73" s="12">
        <f>DSA!C76</f>
        <v>1.24</v>
      </c>
      <c r="F73" s="12">
        <f t="shared" ref="F73:F74" ca="1" si="124">_xlfn.NORM.INV(RAND(),E73,G73)</f>
        <v>1.3129175712160202</v>
      </c>
      <c r="G73" s="12">
        <f t="shared" ref="G73:G74" si="125">STDEV(E73,H73,I73)/SQRT(3)</f>
        <v>0.17349351572897478</v>
      </c>
      <c r="H73" s="12">
        <f>DSA!E76</f>
        <v>0.97</v>
      </c>
      <c r="I73" s="12">
        <f>DSA!F76</f>
        <v>1.57</v>
      </c>
      <c r="J73" s="12" t="s">
        <v>261</v>
      </c>
      <c r="K73" s="12">
        <f t="shared" ref="K73:K74" si="126">E73^2/G73^2</f>
        <v>51.083056478405283</v>
      </c>
      <c r="L73" s="12">
        <f t="shared" ref="L73:L74" si="127">G73^2/E73</f>
        <v>2.4274193548387116E-2</v>
      </c>
    </row>
    <row r="74" spans="1:12" ht="14.5">
      <c r="A74" s="134">
        <v>74</v>
      </c>
      <c r="B74" s="4" t="s">
        <v>198</v>
      </c>
      <c r="C74" s="120"/>
      <c r="D74" s="12">
        <f t="shared" si="123"/>
        <v>0.69</v>
      </c>
      <c r="E74" s="12">
        <f>DSA!C77</f>
        <v>0.69</v>
      </c>
      <c r="F74" s="12">
        <f t="shared" ca="1" si="124"/>
        <v>0.65437411236403253</v>
      </c>
      <c r="G74" s="12">
        <f t="shared" si="125"/>
        <v>0.12467736139510056</v>
      </c>
      <c r="H74" s="12">
        <f>DSA!E77</f>
        <v>0.51</v>
      </c>
      <c r="I74" s="12">
        <f>DSA!F77</f>
        <v>0.94</v>
      </c>
      <c r="J74" s="12" t="s">
        <v>261</v>
      </c>
      <c r="K74" s="12">
        <f t="shared" si="126"/>
        <v>30.62830593280901</v>
      </c>
      <c r="L74" s="12">
        <f t="shared" si="127"/>
        <v>2.2528180354267409E-2</v>
      </c>
    </row>
    <row r="75" spans="1:12" ht="14.5">
      <c r="A75" s="120">
        <v>75</v>
      </c>
      <c r="B75" s="4" t="s">
        <v>202</v>
      </c>
      <c r="C75" s="120"/>
      <c r="D75" s="12">
        <f t="shared" ref="D75:D85" si="128">IF($D$3=0,E75,F75)</f>
        <v>0.69</v>
      </c>
      <c r="E75" s="12">
        <f>DSA!C78</f>
        <v>0.69</v>
      </c>
      <c r="F75" s="12">
        <f t="shared" ref="F75:F85" ca="1" si="129">_xlfn.NORM.INV(RAND(),E75,G75)</f>
        <v>0.7232355940248868</v>
      </c>
      <c r="G75" s="12">
        <f t="shared" ref="G75:G85" si="130">STDEV(E75,H75,I75)/SQRT(3)</f>
        <v>0.12771496040445351</v>
      </c>
      <c r="H75" s="12">
        <f>DSA!E78</f>
        <v>0.51</v>
      </c>
      <c r="I75" s="12">
        <f>DSA!F78</f>
        <v>0.95</v>
      </c>
      <c r="J75" s="12" t="s">
        <v>261</v>
      </c>
      <c r="K75" s="12">
        <f t="shared" ref="K75:K85" si="131">E75^2/G75^2</f>
        <v>29.188692098092602</v>
      </c>
      <c r="L75" s="12">
        <f t="shared" ref="L75:L85" si="132">G75^2/E75</f>
        <v>2.3639291465378451E-2</v>
      </c>
    </row>
    <row r="76" spans="1:12" ht="14.5">
      <c r="A76" s="120">
        <v>76</v>
      </c>
      <c r="B76" s="4" t="s">
        <v>205</v>
      </c>
      <c r="C76" s="120"/>
      <c r="D76" s="12">
        <f t="shared" si="128"/>
        <v>0.72</v>
      </c>
      <c r="E76" s="12">
        <f>DSA!C79</f>
        <v>0.72</v>
      </c>
      <c r="F76" s="12">
        <f t="shared" ca="1" si="129"/>
        <v>0.86034027361601639</v>
      </c>
      <c r="G76" s="12">
        <f t="shared" si="130"/>
        <v>0.14193112570695848</v>
      </c>
      <c r="H76" s="12">
        <f>DSA!E79</f>
        <v>0.51</v>
      </c>
      <c r="I76" s="12">
        <f>DSA!F79</f>
        <v>1</v>
      </c>
      <c r="J76" s="12" t="s">
        <v>261</v>
      </c>
      <c r="K76" s="12">
        <f t="shared" si="131"/>
        <v>25.734142305570867</v>
      </c>
      <c r="L76" s="12">
        <f t="shared" si="132"/>
        <v>2.7978395061728407E-2</v>
      </c>
    </row>
    <row r="77" spans="1:12" ht="14.5">
      <c r="A77" s="120">
        <v>77</v>
      </c>
      <c r="B77" s="4" t="s">
        <v>207</v>
      </c>
      <c r="C77" s="120"/>
      <c r="D77" s="12">
        <f t="shared" si="128"/>
        <v>0.8</v>
      </c>
      <c r="E77" s="12">
        <f>DSA!C80</f>
        <v>0.8</v>
      </c>
      <c r="F77" s="12">
        <f t="shared" ca="1" si="129"/>
        <v>0.52194592061999878</v>
      </c>
      <c r="G77" s="12">
        <f t="shared" si="130"/>
        <v>0.13617798810543677</v>
      </c>
      <c r="H77" s="12">
        <f>DSA!E80</f>
        <v>0.6</v>
      </c>
      <c r="I77" s="12">
        <f>DSA!F80</f>
        <v>1.07</v>
      </c>
      <c r="J77" s="12" t="s">
        <v>261</v>
      </c>
      <c r="K77" s="12">
        <f t="shared" si="131"/>
        <v>34.511683642899882</v>
      </c>
      <c r="L77" s="12">
        <f t="shared" si="132"/>
        <v>2.3180555555555597E-2</v>
      </c>
    </row>
    <row r="78" spans="1:12" ht="14.5">
      <c r="A78" s="120">
        <v>78</v>
      </c>
      <c r="B78" s="4" t="s">
        <v>209</v>
      </c>
      <c r="C78" s="120"/>
      <c r="D78" s="12">
        <f t="shared" si="128"/>
        <v>0.77</v>
      </c>
      <c r="E78" s="12">
        <f>DSA!C81</f>
        <v>0.77</v>
      </c>
      <c r="F78" s="12">
        <f t="shared" ca="1" si="129"/>
        <v>0.78610535821927896</v>
      </c>
      <c r="G78" s="12">
        <f t="shared" si="130"/>
        <v>0.13892443989449813</v>
      </c>
      <c r="H78" s="12">
        <f>DSA!E81</f>
        <v>0.56000000000000005</v>
      </c>
      <c r="I78" s="12">
        <f>DSA!F81</f>
        <v>1.04</v>
      </c>
      <c r="J78" s="12" t="s">
        <v>261</v>
      </c>
      <c r="K78" s="12">
        <f t="shared" si="131"/>
        <v>30.720207253885974</v>
      </c>
      <c r="L78" s="12">
        <f t="shared" si="132"/>
        <v>2.5064935064935092E-2</v>
      </c>
    </row>
    <row r="79" spans="1:12" ht="14.5">
      <c r="A79" s="120">
        <v>79</v>
      </c>
      <c r="B79" s="4" t="s">
        <v>96</v>
      </c>
      <c r="C79" s="120"/>
      <c r="D79" s="12"/>
      <c r="E79" s="12"/>
      <c r="F79" s="12"/>
      <c r="G79" s="12"/>
      <c r="H79" s="12"/>
      <c r="I79" s="12"/>
      <c r="J79" s="12"/>
      <c r="K79" s="12"/>
      <c r="L79" s="12"/>
    </row>
    <row r="80" spans="1:12" ht="14.5">
      <c r="A80" s="131">
        <v>80</v>
      </c>
      <c r="B80" s="4" t="s">
        <v>259</v>
      </c>
      <c r="C80" s="131"/>
      <c r="D80" s="12">
        <f t="shared" ref="D80:D81" si="133">IF($D$3=0,E80,F80)</f>
        <v>1.35</v>
      </c>
      <c r="E80" s="12">
        <f>DSA!C83</f>
        <v>1.35</v>
      </c>
      <c r="F80" s="12">
        <f t="shared" ref="F80:F81" ca="1" si="134">_xlfn.NORM.INV(RAND(),E80,G80)</f>
        <v>1.5521001063388877</v>
      </c>
      <c r="G80" s="12">
        <f t="shared" ref="G80:G81" si="135">STDEV(E80,H80,I80)/SQRT(3)</f>
        <v>0.19675139417831541</v>
      </c>
      <c r="H80" s="12">
        <f>DSA!E83</f>
        <v>1.05</v>
      </c>
      <c r="I80" s="12">
        <f>DSA!F83</f>
        <v>1.73</v>
      </c>
      <c r="J80" s="12" t="s">
        <v>261</v>
      </c>
      <c r="K80" s="12">
        <f t="shared" ref="K80:K81" si="136">E80^2/G80^2</f>
        <v>47.079506314581266</v>
      </c>
      <c r="L80" s="12">
        <f t="shared" ref="L80:L81" si="137">G80^2/E80</f>
        <v>2.8674897119341368E-2</v>
      </c>
    </row>
    <row r="81" spans="1:12" ht="14.5">
      <c r="A81" s="131">
        <v>81</v>
      </c>
      <c r="B81" s="4" t="s">
        <v>198</v>
      </c>
      <c r="C81" s="120"/>
      <c r="D81" s="12">
        <f t="shared" si="133"/>
        <v>0.94</v>
      </c>
      <c r="E81" s="12">
        <f>DSA!C84</f>
        <v>0.94</v>
      </c>
      <c r="F81" s="12">
        <f t="shared" ca="1" si="134"/>
        <v>0.79802870839961959</v>
      </c>
      <c r="G81" s="12">
        <f t="shared" si="135"/>
        <v>0.18583146486355093</v>
      </c>
      <c r="H81" s="12">
        <f>DSA!E84</f>
        <v>0.68</v>
      </c>
      <c r="I81" s="12">
        <f>DSA!F84</f>
        <v>1.32</v>
      </c>
      <c r="J81" s="12" t="s">
        <v>261</v>
      </c>
      <c r="K81" s="12">
        <f t="shared" si="136"/>
        <v>25.586872586872708</v>
      </c>
      <c r="L81" s="12">
        <f t="shared" si="137"/>
        <v>3.6737588652482091E-2</v>
      </c>
    </row>
    <row r="82" spans="1:12" ht="14.5">
      <c r="A82" s="120">
        <v>82</v>
      </c>
      <c r="B82" s="4" t="s">
        <v>202</v>
      </c>
      <c r="C82" s="120"/>
      <c r="D82" s="12">
        <f t="shared" si="128"/>
        <v>0.85</v>
      </c>
      <c r="E82" s="12">
        <f>DSA!C85</f>
        <v>0.85</v>
      </c>
      <c r="F82" s="12">
        <f t="shared" ca="1" si="129"/>
        <v>1.0584634531279633</v>
      </c>
      <c r="G82" s="12">
        <f t="shared" si="130"/>
        <v>0.16522711641858318</v>
      </c>
      <c r="H82" s="12">
        <f>DSA!E85</f>
        <v>0.61</v>
      </c>
      <c r="I82" s="12">
        <f>DSA!F85</f>
        <v>1.18</v>
      </c>
      <c r="J82" s="12" t="s">
        <v>261</v>
      </c>
      <c r="K82" s="12">
        <f t="shared" si="131"/>
        <v>26.465201465201424</v>
      </c>
      <c r="L82" s="12">
        <f t="shared" si="132"/>
        <v>3.2117647058823577E-2</v>
      </c>
    </row>
    <row r="83" spans="1:12" ht="14.5">
      <c r="A83" s="120">
        <v>83</v>
      </c>
      <c r="B83" s="4" t="s">
        <v>205</v>
      </c>
      <c r="C83" s="120"/>
      <c r="D83" s="12">
        <f t="shared" si="128"/>
        <v>0.78</v>
      </c>
      <c r="E83" s="12">
        <f>DSA!C86</f>
        <v>0.78</v>
      </c>
      <c r="F83" s="12">
        <f t="shared" ca="1" si="129"/>
        <v>0.64025746655138116</v>
      </c>
      <c r="G83" s="12">
        <f t="shared" si="130"/>
        <v>0.18009256878986796</v>
      </c>
      <c r="H83" s="12">
        <f>DSA!E86</f>
        <v>0.53</v>
      </c>
      <c r="I83" s="12">
        <f>DSA!F86</f>
        <v>1.1499999999999999</v>
      </c>
      <c r="J83" s="12" t="s">
        <v>261</v>
      </c>
      <c r="K83" s="12">
        <f t="shared" si="131"/>
        <v>18.758478931140811</v>
      </c>
      <c r="L83" s="12">
        <f t="shared" si="132"/>
        <v>4.1581196581196564E-2</v>
      </c>
    </row>
    <row r="84" spans="1:12" ht="14.5">
      <c r="A84" s="120">
        <v>84</v>
      </c>
      <c r="B84" s="4" t="s">
        <v>207</v>
      </c>
      <c r="C84" s="120"/>
      <c r="D84" s="12">
        <f t="shared" si="128"/>
        <v>0.99</v>
      </c>
      <c r="E84" s="12">
        <f>DSA!C87</f>
        <v>0.99</v>
      </c>
      <c r="F84" s="12">
        <f t="shared" ca="1" si="129"/>
        <v>1.2606410518259994</v>
      </c>
      <c r="G84" s="12">
        <f t="shared" si="130"/>
        <v>0.17371752294393888</v>
      </c>
      <c r="H84" s="12">
        <f>DSA!E87</f>
        <v>0.73</v>
      </c>
      <c r="I84" s="12">
        <f>DSA!F87</f>
        <v>1.33</v>
      </c>
      <c r="J84" s="12" t="s">
        <v>261</v>
      </c>
      <c r="K84" s="12">
        <f t="shared" si="131"/>
        <v>32.477540500736211</v>
      </c>
      <c r="L84" s="12">
        <f t="shared" si="132"/>
        <v>3.0482603815937304E-2</v>
      </c>
    </row>
    <row r="85" spans="1:12" ht="14.5">
      <c r="A85" s="120">
        <v>85</v>
      </c>
      <c r="B85" s="4" t="s">
        <v>209</v>
      </c>
      <c r="C85" s="120"/>
      <c r="D85" s="12">
        <f t="shared" si="128"/>
        <v>0.89</v>
      </c>
      <c r="E85" s="12">
        <f>DSA!C88</f>
        <v>0.89</v>
      </c>
      <c r="F85" s="12">
        <f t="shared" ca="1" si="129"/>
        <v>0.92749842055910336</v>
      </c>
      <c r="G85" s="12">
        <f t="shared" si="130"/>
        <v>0.1652271164185834</v>
      </c>
      <c r="H85" s="12">
        <f>DSA!E88</f>
        <v>0.65</v>
      </c>
      <c r="I85" s="12">
        <f>DSA!F88</f>
        <v>1.22</v>
      </c>
      <c r="J85" s="12" t="s">
        <v>261</v>
      </c>
      <c r="K85" s="12">
        <f t="shared" si="131"/>
        <v>29.014652014651897</v>
      </c>
      <c r="L85" s="12">
        <f t="shared" si="132"/>
        <v>3.0674157303370912E-2</v>
      </c>
    </row>
    <row r="86" spans="1:12" ht="14.5">
      <c r="A86" s="120">
        <v>86</v>
      </c>
      <c r="B86" s="3" t="s">
        <v>139</v>
      </c>
      <c r="C86" s="21"/>
      <c r="D86" s="12"/>
      <c r="E86" s="12"/>
      <c r="F86" s="12"/>
      <c r="G86" s="12"/>
      <c r="H86" s="12"/>
      <c r="I86" s="12"/>
      <c r="J86" s="12"/>
      <c r="K86" s="12"/>
      <c r="L86" s="12"/>
    </row>
    <row r="87" spans="1:12" s="4" customFormat="1" ht="14.5">
      <c r="A87" s="120">
        <v>87</v>
      </c>
      <c r="B87" s="4" t="s">
        <v>198</v>
      </c>
    </row>
    <row r="88" spans="1:12" s="4" customFormat="1" ht="14.5">
      <c r="A88" s="120">
        <v>88</v>
      </c>
      <c r="B88" s="4" t="s">
        <v>140</v>
      </c>
      <c r="D88" s="12">
        <f t="shared" ref="D88" si="138">IF($D$3=0,E88,F88)</f>
        <v>0.621</v>
      </c>
      <c r="E88" s="12">
        <f>DSA!C91</f>
        <v>0.621</v>
      </c>
      <c r="F88" s="12">
        <f t="shared" ref="F88" ca="1" si="139">_xlfn.BETA.INV(RAND(),K88,L88)</f>
        <v>0.64508238835947407</v>
      </c>
      <c r="G88" s="12">
        <f t="shared" ref="G88" si="140">STDEV(E88,H88,I88)/SQRT(3)</f>
        <v>2.1881575202286844E-2</v>
      </c>
      <c r="H88" s="12">
        <f>DSA!E91</f>
        <v>0.65890000000000004</v>
      </c>
      <c r="I88" s="12">
        <f>DSA!F91</f>
        <v>0.58309999999999995</v>
      </c>
      <c r="J88" s="12" t="s">
        <v>57</v>
      </c>
      <c r="K88" s="12">
        <f t="shared" ref="K88" si="141">E88^2*(1-E88)/G88^2-E88</f>
        <v>304.63572823218925</v>
      </c>
      <c r="L88" s="12">
        <f t="shared" ref="L88" si="142">K88/E88-K88</f>
        <v>185.92099999999954</v>
      </c>
    </row>
    <row r="89" spans="1:12" s="4" customFormat="1" ht="14.5">
      <c r="A89" s="120">
        <v>89</v>
      </c>
      <c r="B89" s="4" t="s">
        <v>199</v>
      </c>
      <c r="D89" s="12">
        <f t="shared" ref="D89:D121" si="143">IF($D$3=0,E89,F89)</f>
        <v>2.7E-2</v>
      </c>
      <c r="E89" s="12">
        <f>DSA!C92</f>
        <v>2.7E-2</v>
      </c>
      <c r="F89" s="12">
        <f t="shared" ref="F89:F121" ca="1" si="144">_xlfn.BETA.INV(RAND(),K89,L89)</f>
        <v>2.6020675121984287E-2</v>
      </c>
      <c r="G89" s="12">
        <f t="shared" ref="G89:G121" si="145">STDEV(E89,H89,I89)/SQRT(3)</f>
        <v>1.5588457268119903E-3</v>
      </c>
      <c r="H89" s="12">
        <f>DSA!E92</f>
        <v>2.4299999999999999E-2</v>
      </c>
      <c r="I89" s="12">
        <f>DSA!F92</f>
        <v>2.9700000000000001E-2</v>
      </c>
      <c r="J89" s="12" t="s">
        <v>57</v>
      </c>
      <c r="K89" s="12">
        <f t="shared" ref="K89:K121" si="146">E89^2*(1-E89)/G89^2-E89</f>
        <v>291.87299999999971</v>
      </c>
      <c r="L89" s="12">
        <f t="shared" ref="L89:L121" si="147">K89/E89-K89</f>
        <v>10518.238111111101</v>
      </c>
    </row>
    <row r="90" spans="1:12" s="4" customFormat="1" ht="14.5">
      <c r="A90" s="120">
        <v>90</v>
      </c>
      <c r="B90" s="4" t="s">
        <v>200</v>
      </c>
      <c r="D90" s="12">
        <f t="shared" si="143"/>
        <v>9.4E-2</v>
      </c>
      <c r="E90" s="12">
        <f>DSA!C93</f>
        <v>9.4E-2</v>
      </c>
      <c r="F90" s="12">
        <f t="shared" ca="1" si="144"/>
        <v>8.887067774613662E-2</v>
      </c>
      <c r="G90" s="12">
        <f t="shared" si="145"/>
        <v>5.4270925303824815E-3</v>
      </c>
      <c r="H90" s="12">
        <f>DSA!E93</f>
        <v>8.4600000000000009E-2</v>
      </c>
      <c r="I90" s="12">
        <f>DSA!F93</f>
        <v>0.10340000000000001</v>
      </c>
      <c r="J90" s="12" t="s">
        <v>57</v>
      </c>
      <c r="K90" s="12">
        <f t="shared" si="146"/>
        <v>271.70600000000007</v>
      </c>
      <c r="L90" s="12">
        <f t="shared" si="147"/>
        <v>2618.7833617021283</v>
      </c>
    </row>
    <row r="91" spans="1:12" s="4" customFormat="1" ht="14.5">
      <c r="A91" s="120">
        <v>91</v>
      </c>
      <c r="B91" s="4" t="s">
        <v>143</v>
      </c>
      <c r="D91" s="12">
        <f t="shared" si="143"/>
        <v>0.25800000000000001</v>
      </c>
      <c r="E91" s="12">
        <f>DSA!C94</f>
        <v>0.25800000000000001</v>
      </c>
      <c r="F91" s="12">
        <f t="shared" ca="1" si="144"/>
        <v>0.2666617284051167</v>
      </c>
      <c r="G91" s="12">
        <f t="shared" si="145"/>
        <v>1.4895636945092355E-2</v>
      </c>
      <c r="H91" s="12">
        <f>DSA!E94</f>
        <v>0.23220000000000002</v>
      </c>
      <c r="I91" s="12">
        <f>DSA!F94</f>
        <v>0.28380000000000005</v>
      </c>
      <c r="J91" s="12" t="s">
        <v>57</v>
      </c>
      <c r="K91" s="12">
        <f t="shared" si="146"/>
        <v>222.34199999999967</v>
      </c>
      <c r="L91" s="12">
        <f t="shared" si="147"/>
        <v>639.44869767441764</v>
      </c>
    </row>
    <row r="92" spans="1:12" s="4" customFormat="1" ht="14.5">
      <c r="A92" s="120">
        <v>92</v>
      </c>
      <c r="B92" s="4" t="s">
        <v>196</v>
      </c>
      <c r="D92" s="12"/>
      <c r="E92" s="12"/>
      <c r="F92" s="12"/>
      <c r="G92" s="12"/>
      <c r="H92" s="12"/>
      <c r="I92" s="12"/>
      <c r="J92" s="12"/>
      <c r="K92" s="12"/>
      <c r="L92" s="12"/>
    </row>
    <row r="93" spans="1:12" s="4" customFormat="1" ht="14.5">
      <c r="A93" s="120">
        <v>93</v>
      </c>
      <c r="B93" s="4" t="s">
        <v>140</v>
      </c>
      <c r="D93" s="12">
        <f t="shared" si="143"/>
        <v>0.49</v>
      </c>
      <c r="E93" s="12">
        <f>DSA!C96</f>
        <v>0.49</v>
      </c>
      <c r="F93" s="12">
        <f t="shared" ca="1" si="144"/>
        <v>0.43448360057302382</v>
      </c>
      <c r="G93" s="12">
        <f t="shared" si="145"/>
        <v>2.9444863728670941E-2</v>
      </c>
      <c r="H93" s="12">
        <f>DSA!E96</f>
        <v>0.54099999999999993</v>
      </c>
      <c r="I93" s="12">
        <f>DSA!F96</f>
        <v>0.43899999999999983</v>
      </c>
      <c r="J93" s="12" t="s">
        <v>57</v>
      </c>
      <c r="K93" s="12">
        <f t="shared" si="146"/>
        <v>140.74529411764678</v>
      </c>
      <c r="L93" s="12">
        <f t="shared" si="147"/>
        <v>146.48999999999972</v>
      </c>
    </row>
    <row r="94" spans="1:12" s="4" customFormat="1" ht="14.5">
      <c r="A94" s="120">
        <v>94</v>
      </c>
      <c r="B94" s="4" t="s">
        <v>141</v>
      </c>
      <c r="D94" s="12">
        <f t="shared" si="143"/>
        <v>0.05</v>
      </c>
      <c r="E94" s="12">
        <f>DSA!C97</f>
        <v>0.05</v>
      </c>
      <c r="F94" s="12">
        <f t="shared" ca="1" si="144"/>
        <v>4.9612416902928655E-2</v>
      </c>
      <c r="G94" s="12">
        <f t="shared" si="145"/>
        <v>2.8867513459481294E-3</v>
      </c>
      <c r="H94" s="12">
        <f>DSA!E97</f>
        <v>4.5000000000000005E-2</v>
      </c>
      <c r="I94" s="12">
        <f>DSA!F97</f>
        <v>5.5000000000000007E-2</v>
      </c>
      <c r="J94" s="12" t="s">
        <v>57</v>
      </c>
      <c r="K94" s="12">
        <f t="shared" si="146"/>
        <v>284.94999999999993</v>
      </c>
      <c r="L94" s="12">
        <f t="shared" si="147"/>
        <v>5414.0499999999984</v>
      </c>
    </row>
    <row r="95" spans="1:12" s="4" customFormat="1" ht="14.5">
      <c r="A95" s="120">
        <v>95</v>
      </c>
      <c r="B95" s="4" t="s">
        <v>200</v>
      </c>
      <c r="D95" s="12">
        <v>0</v>
      </c>
      <c r="E95" s="12">
        <f>DSA!C98</f>
        <v>0</v>
      </c>
      <c r="F95" s="12">
        <v>0</v>
      </c>
      <c r="G95" s="12">
        <f t="shared" si="145"/>
        <v>0</v>
      </c>
      <c r="H95" s="12">
        <f>DSA!E98</f>
        <v>0</v>
      </c>
      <c r="I95" s="12">
        <f>DSA!F98</f>
        <v>0</v>
      </c>
      <c r="J95" s="12" t="s">
        <v>57</v>
      </c>
      <c r="K95" s="12" t="e">
        <f t="shared" si="146"/>
        <v>#DIV/0!</v>
      </c>
      <c r="L95" s="12" t="e">
        <f t="shared" si="147"/>
        <v>#DIV/0!</v>
      </c>
    </row>
    <row r="96" spans="1:12" s="4" customFormat="1" ht="14.5">
      <c r="A96" s="120">
        <v>96</v>
      </c>
      <c r="B96" s="4" t="s">
        <v>143</v>
      </c>
      <c r="D96" s="12">
        <f t="shared" si="143"/>
        <v>0.46</v>
      </c>
      <c r="E96" s="12">
        <f>DSA!C99</f>
        <v>0.46</v>
      </c>
      <c r="F96" s="12">
        <f t="shared" ca="1" si="144"/>
        <v>0.49735342067856714</v>
      </c>
      <c r="G96" s="12">
        <f t="shared" si="145"/>
        <v>2.655811238272281E-2</v>
      </c>
      <c r="H96" s="12">
        <f>DSA!E99</f>
        <v>0.41400000000000003</v>
      </c>
      <c r="I96" s="12">
        <f>DSA!F99</f>
        <v>0.50600000000000012</v>
      </c>
      <c r="J96" s="12" t="s">
        <v>57</v>
      </c>
      <c r="K96" s="12">
        <f t="shared" si="146"/>
        <v>161.53999999999974</v>
      </c>
      <c r="L96" s="12">
        <f t="shared" si="147"/>
        <v>189.63391304347795</v>
      </c>
    </row>
    <row r="97" spans="1:12" s="4" customFormat="1" ht="14.5">
      <c r="A97" s="120">
        <v>97</v>
      </c>
      <c r="B97" s="4" t="s">
        <v>202</v>
      </c>
      <c r="D97" s="12"/>
      <c r="E97" s="12"/>
      <c r="F97" s="12"/>
      <c r="G97" s="12"/>
      <c r="H97" s="12"/>
      <c r="I97" s="12"/>
      <c r="J97" s="12"/>
      <c r="K97" s="12"/>
      <c r="L97" s="12"/>
    </row>
    <row r="98" spans="1:12" s="4" customFormat="1" ht="14.5">
      <c r="A98" s="120">
        <v>98</v>
      </c>
      <c r="B98" s="4" t="s">
        <v>140</v>
      </c>
      <c r="D98" s="12">
        <f t="shared" si="143"/>
        <v>0.59</v>
      </c>
      <c r="E98" s="12">
        <f>DSA!C101</f>
        <v>0.59</v>
      </c>
      <c r="F98" s="12">
        <f t="shared" ca="1" si="144"/>
        <v>0.51502310424932685</v>
      </c>
      <c r="G98" s="12">
        <f t="shared" si="145"/>
        <v>2.3671361036774679E-2</v>
      </c>
      <c r="H98" s="12">
        <f>DSA!E101</f>
        <v>0.63100000000000001</v>
      </c>
      <c r="I98" s="12">
        <f>DSA!F101</f>
        <v>0.54899999999999993</v>
      </c>
      <c r="J98" s="12" t="s">
        <v>57</v>
      </c>
      <c r="K98" s="12">
        <f t="shared" si="146"/>
        <v>254.1173170731702</v>
      </c>
      <c r="L98" s="12">
        <f t="shared" si="147"/>
        <v>176.58999999999966</v>
      </c>
    </row>
    <row r="99" spans="1:12" s="4" customFormat="1" ht="14.5">
      <c r="A99" s="120">
        <v>99</v>
      </c>
      <c r="B99" s="4" t="s">
        <v>203</v>
      </c>
      <c r="D99" s="12">
        <f t="shared" si="143"/>
        <v>0.13</v>
      </c>
      <c r="E99" s="12">
        <f>DSA!C102</f>
        <v>0.13</v>
      </c>
      <c r="F99" s="12">
        <f t="shared" ca="1" si="144"/>
        <v>0.11520801706917949</v>
      </c>
      <c r="G99" s="12">
        <f t="shared" si="145"/>
        <v>7.5055534994651384E-3</v>
      </c>
      <c r="H99" s="12">
        <f>DSA!E102</f>
        <v>0.11700000000000001</v>
      </c>
      <c r="I99" s="12">
        <f>DSA!F102</f>
        <v>0.14300000000000002</v>
      </c>
      <c r="J99" s="12" t="s">
        <v>57</v>
      </c>
      <c r="K99" s="12">
        <f t="shared" si="146"/>
        <v>260.86999999999978</v>
      </c>
      <c r="L99" s="12">
        <f t="shared" si="147"/>
        <v>1745.8223076923059</v>
      </c>
    </row>
    <row r="100" spans="1:12" s="4" customFormat="1" ht="14.5">
      <c r="A100" s="120">
        <v>100</v>
      </c>
      <c r="B100" s="4" t="s">
        <v>200</v>
      </c>
      <c r="D100" s="12">
        <f t="shared" si="143"/>
        <v>0.08</v>
      </c>
      <c r="E100" s="12">
        <f>DSA!C103</f>
        <v>0.08</v>
      </c>
      <c r="F100" s="12">
        <f t="shared" ca="1" si="144"/>
        <v>7.5080015760681157E-2</v>
      </c>
      <c r="G100" s="12">
        <f t="shared" si="145"/>
        <v>4.6188021535170064E-3</v>
      </c>
      <c r="H100" s="12">
        <f>DSA!E103</f>
        <v>7.2000000000000008E-2</v>
      </c>
      <c r="I100" s="12">
        <f>DSA!F103</f>
        <v>8.8000000000000009E-2</v>
      </c>
      <c r="J100" s="12" t="s">
        <v>57</v>
      </c>
      <c r="K100" s="12">
        <f t="shared" si="146"/>
        <v>275.92</v>
      </c>
      <c r="L100" s="12">
        <f t="shared" si="147"/>
        <v>3173.08</v>
      </c>
    </row>
    <row r="101" spans="1:12" s="4" customFormat="1" ht="14.5">
      <c r="A101" s="120">
        <v>101</v>
      </c>
      <c r="B101" s="4" t="s">
        <v>143</v>
      </c>
      <c r="D101" s="12">
        <f t="shared" si="143"/>
        <v>0.2</v>
      </c>
      <c r="E101" s="12">
        <f>DSA!C104</f>
        <v>0.2</v>
      </c>
      <c r="F101" s="12">
        <f t="shared" ca="1" si="144"/>
        <v>0.20432192538198857</v>
      </c>
      <c r="G101" s="12">
        <f t="shared" si="145"/>
        <v>1.1547005383792518E-2</v>
      </c>
      <c r="H101" s="12">
        <f>DSA!E104</f>
        <v>0.18000000000000002</v>
      </c>
      <c r="I101" s="12">
        <f>DSA!F104</f>
        <v>0.22000000000000003</v>
      </c>
      <c r="J101" s="12" t="s">
        <v>57</v>
      </c>
      <c r="K101" s="12">
        <f t="shared" si="146"/>
        <v>239.79999999999995</v>
      </c>
      <c r="L101" s="12">
        <f t="shared" si="147"/>
        <v>959.19999999999982</v>
      </c>
    </row>
    <row r="102" spans="1:12" s="4" customFormat="1" ht="14.5">
      <c r="A102" s="120">
        <v>102</v>
      </c>
      <c r="B102" s="4" t="s">
        <v>205</v>
      </c>
      <c r="D102" s="12"/>
      <c r="E102" s="12"/>
      <c r="F102" s="12"/>
      <c r="G102" s="12"/>
      <c r="H102" s="12"/>
      <c r="I102" s="12"/>
      <c r="J102" s="12"/>
      <c r="K102" s="12"/>
      <c r="L102" s="12"/>
    </row>
    <row r="103" spans="1:12" s="4" customFormat="1" ht="14.5">
      <c r="A103" s="120">
        <v>103</v>
      </c>
      <c r="B103" s="4" t="s">
        <v>140</v>
      </c>
      <c r="D103" s="12">
        <f t="shared" si="143"/>
        <v>0.60399999999999998</v>
      </c>
      <c r="E103" s="12">
        <f>DSA!C106</f>
        <v>0.60399999999999998</v>
      </c>
      <c r="F103" s="12">
        <f t="shared" ca="1" si="144"/>
        <v>0.63161081777417061</v>
      </c>
      <c r="G103" s="12">
        <f t="shared" si="145"/>
        <v>2.2863070659909165E-2</v>
      </c>
      <c r="H103" s="12">
        <f>DSA!E106</f>
        <v>0.64359999999999995</v>
      </c>
      <c r="I103" s="12">
        <f>DSA!F106</f>
        <v>0.56440000000000001</v>
      </c>
      <c r="J103" s="12" t="s">
        <v>57</v>
      </c>
      <c r="K103" s="12">
        <f t="shared" si="146"/>
        <v>275.77175757575793</v>
      </c>
      <c r="L103" s="12">
        <f t="shared" si="147"/>
        <v>180.80400000000026</v>
      </c>
    </row>
    <row r="104" spans="1:12" s="4" customFormat="1" ht="14.5">
      <c r="A104" s="120">
        <v>104</v>
      </c>
      <c r="B104" s="4" t="s">
        <v>240</v>
      </c>
      <c r="D104" s="12">
        <f t="shared" si="143"/>
        <v>6.6000000000000003E-2</v>
      </c>
      <c r="E104" s="12">
        <f>DSA!C107</f>
        <v>6.6000000000000003E-2</v>
      </c>
      <c r="F104" s="12">
        <f t="shared" ca="1" si="144"/>
        <v>6.5603566879186337E-2</v>
      </c>
      <c r="G104" s="12">
        <f t="shared" si="145"/>
        <v>3.8105117766515334E-3</v>
      </c>
      <c r="H104" s="12">
        <f>DSA!E107</f>
        <v>5.9400000000000001E-2</v>
      </c>
      <c r="I104" s="12">
        <f>DSA!F107</f>
        <v>7.2600000000000012E-2</v>
      </c>
      <c r="J104" s="12" t="s">
        <v>57</v>
      </c>
      <c r="K104" s="12">
        <f t="shared" si="146"/>
        <v>280.13399999999956</v>
      </c>
      <c r="L104" s="12">
        <f t="shared" si="147"/>
        <v>3964.3205454545391</v>
      </c>
    </row>
    <row r="105" spans="1:12" s="4" customFormat="1" ht="14.5">
      <c r="A105" s="120">
        <v>105</v>
      </c>
      <c r="B105" s="4" t="s">
        <v>200</v>
      </c>
      <c r="D105" s="12">
        <f t="shared" si="143"/>
        <v>8.8999999999999996E-2</v>
      </c>
      <c r="E105" s="12">
        <f>DSA!C108</f>
        <v>8.8999999999999996E-2</v>
      </c>
      <c r="F105" s="12">
        <f t="shared" ca="1" si="144"/>
        <v>0.10317741868369823</v>
      </c>
      <c r="G105" s="12">
        <f t="shared" si="145"/>
        <v>5.1384173957876684E-3</v>
      </c>
      <c r="H105" s="12">
        <f>DSA!E108</f>
        <v>8.0100000000000005E-2</v>
      </c>
      <c r="I105" s="12">
        <f>DSA!F108</f>
        <v>9.7900000000000001E-2</v>
      </c>
      <c r="J105" s="12" t="s">
        <v>57</v>
      </c>
      <c r="K105" s="12">
        <f t="shared" si="146"/>
        <v>273.21100000000007</v>
      </c>
      <c r="L105" s="12">
        <f t="shared" si="147"/>
        <v>2796.5755168539331</v>
      </c>
    </row>
    <row r="106" spans="1:12" s="4" customFormat="1" ht="14.5">
      <c r="A106" s="120">
        <v>106</v>
      </c>
      <c r="B106" s="4" t="s">
        <v>143</v>
      </c>
      <c r="D106" s="12">
        <f t="shared" si="143"/>
        <v>0.24099999999999999</v>
      </c>
      <c r="E106" s="12">
        <f>DSA!C109</f>
        <v>0.24099999999999999</v>
      </c>
      <c r="F106" s="12">
        <f t="shared" ca="1" si="144"/>
        <v>0.22483368585405716</v>
      </c>
      <c r="G106" s="12">
        <f t="shared" si="145"/>
        <v>1.3914141487469979E-2</v>
      </c>
      <c r="H106" s="12">
        <f>DSA!E109</f>
        <v>0.21690000000000001</v>
      </c>
      <c r="I106" s="12">
        <f>DSA!F109</f>
        <v>0.2651</v>
      </c>
      <c r="J106" s="12" t="s">
        <v>57</v>
      </c>
      <c r="K106" s="12">
        <f t="shared" si="146"/>
        <v>227.45900000000003</v>
      </c>
      <c r="L106" s="12">
        <f t="shared" si="147"/>
        <v>716.35427800829882</v>
      </c>
    </row>
    <row r="107" spans="1:12" s="4" customFormat="1" ht="14.5">
      <c r="A107" s="120">
        <v>107</v>
      </c>
      <c r="B107" s="4" t="s">
        <v>207</v>
      </c>
      <c r="D107" s="12"/>
      <c r="E107" s="12"/>
      <c r="F107" s="12"/>
      <c r="G107" s="12"/>
      <c r="H107" s="12"/>
      <c r="I107" s="12"/>
      <c r="J107" s="12"/>
      <c r="K107" s="12"/>
      <c r="L107" s="12"/>
    </row>
    <row r="108" spans="1:12" s="4" customFormat="1" ht="14.5">
      <c r="A108" s="120">
        <v>108</v>
      </c>
      <c r="B108" s="4" t="s">
        <v>140</v>
      </c>
      <c r="D108" s="12">
        <f t="shared" si="143"/>
        <v>0.30699999999999994</v>
      </c>
      <c r="E108" s="12">
        <f>DSA!C111</f>
        <v>0.30699999999999994</v>
      </c>
      <c r="F108" s="12">
        <f t="shared" ca="1" si="144"/>
        <v>0.30410607361426961</v>
      </c>
      <c r="G108" s="12">
        <f t="shared" si="145"/>
        <v>4.0010373654841037E-2</v>
      </c>
      <c r="H108" s="12">
        <f>DSA!E111</f>
        <v>0.37629999999999997</v>
      </c>
      <c r="I108" s="12">
        <f>DSA!F111</f>
        <v>0.23769999999999991</v>
      </c>
      <c r="J108" s="12" t="s">
        <v>57</v>
      </c>
      <c r="K108" s="12">
        <f t="shared" si="146"/>
        <v>40.493432900432943</v>
      </c>
      <c r="L108" s="12">
        <f t="shared" si="147"/>
        <v>91.407000000000124</v>
      </c>
    </row>
    <row r="109" spans="1:12" s="4" customFormat="1" ht="14.5">
      <c r="A109" s="120">
        <v>109</v>
      </c>
      <c r="B109" s="4" t="s">
        <v>142</v>
      </c>
      <c r="D109" s="12">
        <f t="shared" si="143"/>
        <v>5.7000000000000002E-2</v>
      </c>
      <c r="E109" s="12">
        <f>DSA!C112</f>
        <v>5.7000000000000002E-2</v>
      </c>
      <c r="F109" s="12">
        <f t="shared" ca="1" si="144"/>
        <v>5.9412117544809795E-2</v>
      </c>
      <c r="G109" s="12">
        <f t="shared" si="145"/>
        <v>3.290896534380867E-3</v>
      </c>
      <c r="H109" s="12">
        <f>DSA!E112</f>
        <v>5.1300000000000005E-2</v>
      </c>
      <c r="I109" s="12">
        <f>DSA!F112</f>
        <v>6.2700000000000006E-2</v>
      </c>
      <c r="J109" s="12" t="s">
        <v>57</v>
      </c>
      <c r="K109" s="12">
        <f t="shared" si="146"/>
        <v>282.84299999999996</v>
      </c>
      <c r="L109" s="12">
        <f t="shared" si="147"/>
        <v>4679.3148947368418</v>
      </c>
    </row>
    <row r="110" spans="1:12" s="4" customFormat="1" ht="14.5">
      <c r="A110" s="120">
        <v>110</v>
      </c>
      <c r="B110" s="4" t="s">
        <v>200</v>
      </c>
      <c r="D110" s="12">
        <v>0</v>
      </c>
      <c r="E110" s="12">
        <f>DSA!C113</f>
        <v>0</v>
      </c>
      <c r="F110" s="12">
        <v>0</v>
      </c>
      <c r="G110" s="12">
        <f t="shared" si="145"/>
        <v>0</v>
      </c>
      <c r="H110" s="12">
        <f>DSA!E113</f>
        <v>0</v>
      </c>
      <c r="I110" s="12">
        <f>DSA!F113</f>
        <v>0</v>
      </c>
      <c r="J110" s="12" t="s">
        <v>57</v>
      </c>
      <c r="K110" s="12" t="e">
        <f t="shared" si="146"/>
        <v>#DIV/0!</v>
      </c>
      <c r="L110" s="12" t="e">
        <f t="shared" si="147"/>
        <v>#DIV/0!</v>
      </c>
    </row>
    <row r="111" spans="1:12" s="4" customFormat="1" ht="14.5">
      <c r="A111" s="120">
        <v>111</v>
      </c>
      <c r="B111" s="4" t="s">
        <v>143</v>
      </c>
      <c r="D111" s="12">
        <f t="shared" si="143"/>
        <v>0.63600000000000001</v>
      </c>
      <c r="E111" s="12">
        <f>DSA!C114</f>
        <v>0.63600000000000001</v>
      </c>
      <c r="F111" s="12">
        <f t="shared" ca="1" si="144"/>
        <v>0.6949919021317319</v>
      </c>
      <c r="G111" s="12">
        <f t="shared" si="145"/>
        <v>3.6719477120460225E-2</v>
      </c>
      <c r="H111" s="12">
        <f>DSA!E114</f>
        <v>0.57240000000000002</v>
      </c>
      <c r="I111" s="12">
        <f>DSA!F114</f>
        <v>0.69960000000000011</v>
      </c>
      <c r="J111" s="12" t="s">
        <v>57</v>
      </c>
      <c r="K111" s="12">
        <f t="shared" si="146"/>
        <v>108.56399999999984</v>
      </c>
      <c r="L111" s="12">
        <f t="shared" si="147"/>
        <v>62.13411320754706</v>
      </c>
    </row>
    <row r="112" spans="1:12" s="3" customFormat="1" ht="14.5">
      <c r="A112" s="120">
        <v>112</v>
      </c>
      <c r="B112" s="3" t="s">
        <v>209</v>
      </c>
      <c r="D112" s="12"/>
      <c r="E112" s="12"/>
      <c r="F112" s="12"/>
      <c r="G112" s="12"/>
      <c r="H112" s="12"/>
      <c r="I112" s="12"/>
      <c r="J112" s="12"/>
      <c r="K112" s="12"/>
      <c r="L112" s="12"/>
    </row>
    <row r="113" spans="1:39" s="3" customFormat="1" ht="14.5">
      <c r="A113" s="120">
        <v>113</v>
      </c>
      <c r="B113" s="3" t="s">
        <v>140</v>
      </c>
      <c r="D113" s="12">
        <f t="shared" si="143"/>
        <v>0.60199999999999998</v>
      </c>
      <c r="E113" s="12">
        <f>DSA!C116</f>
        <v>0.60199999999999998</v>
      </c>
      <c r="F113" s="12">
        <f t="shared" ca="1" si="144"/>
        <v>0.57504860832457283</v>
      </c>
      <c r="G113" s="12">
        <f t="shared" si="145"/>
        <v>2.2978540713747109E-2</v>
      </c>
      <c r="H113" s="12">
        <f>DSA!E116</f>
        <v>0.64179999999999993</v>
      </c>
      <c r="I113" s="12">
        <f>DSA!F116</f>
        <v>0.56219999999999992</v>
      </c>
      <c r="J113" s="12" t="s">
        <v>57</v>
      </c>
      <c r="K113" s="12">
        <f t="shared" si="146"/>
        <v>272.56684422110538</v>
      </c>
      <c r="L113" s="12">
        <f t="shared" si="147"/>
        <v>180.20199999999994</v>
      </c>
    </row>
    <row r="114" spans="1:39" s="88" customFormat="1" ht="14.5">
      <c r="A114" s="120">
        <v>114</v>
      </c>
      <c r="B114" s="88" t="s">
        <v>210</v>
      </c>
      <c r="D114" s="12">
        <f t="shared" si="143"/>
        <v>0.08</v>
      </c>
      <c r="E114" s="12">
        <f>DSA!C117</f>
        <v>0.08</v>
      </c>
      <c r="F114" s="12">
        <f t="shared" ca="1" si="144"/>
        <v>7.8827264310505005E-2</v>
      </c>
      <c r="G114" s="12">
        <f t="shared" si="145"/>
        <v>4.6188021535170064E-3</v>
      </c>
      <c r="H114" s="12">
        <f>DSA!E117</f>
        <v>7.2000000000000008E-2</v>
      </c>
      <c r="I114" s="12">
        <f>DSA!F117</f>
        <v>8.8000000000000009E-2</v>
      </c>
      <c r="J114" s="12" t="s">
        <v>57</v>
      </c>
      <c r="K114" s="12">
        <f t="shared" si="146"/>
        <v>275.92</v>
      </c>
      <c r="L114" s="12">
        <f t="shared" si="147"/>
        <v>3173.08</v>
      </c>
      <c r="AF114" s="116"/>
    </row>
    <row r="115" spans="1:39" s="88" customFormat="1" ht="14.5">
      <c r="A115" s="120">
        <v>115</v>
      </c>
      <c r="B115" s="88" t="s">
        <v>200</v>
      </c>
      <c r="D115" s="12">
        <f t="shared" si="143"/>
        <v>8.7999999999999995E-2</v>
      </c>
      <c r="E115" s="12">
        <f>DSA!C118</f>
        <v>8.7999999999999995E-2</v>
      </c>
      <c r="F115" s="12">
        <f t="shared" ca="1" si="144"/>
        <v>8.6624734673218212E-2</v>
      </c>
      <c r="G115" s="12">
        <f t="shared" si="145"/>
        <v>5.0806823688687086E-3</v>
      </c>
      <c r="H115" s="12">
        <f>DSA!E118</f>
        <v>7.9199999999999993E-2</v>
      </c>
      <c r="I115" s="12">
        <f>DSA!F118</f>
        <v>9.6799999999999997E-2</v>
      </c>
      <c r="J115" s="12" t="s">
        <v>57</v>
      </c>
      <c r="K115" s="12">
        <f t="shared" si="146"/>
        <v>273.51199999999977</v>
      </c>
      <c r="L115" s="12">
        <f t="shared" si="147"/>
        <v>2834.578909090907</v>
      </c>
      <c r="AF115" s="116"/>
    </row>
    <row r="116" spans="1:39" s="88" customFormat="1" ht="14.5">
      <c r="A116" s="120">
        <v>116</v>
      </c>
      <c r="B116" s="88" t="s">
        <v>143</v>
      </c>
      <c r="D116" s="12">
        <f t="shared" si="143"/>
        <v>0.23</v>
      </c>
      <c r="E116" s="12">
        <f>DSA!C119</f>
        <v>0.23</v>
      </c>
      <c r="F116" s="12">
        <f t="shared" ca="1" si="144"/>
        <v>0.25214529281086251</v>
      </c>
      <c r="G116" s="12">
        <f t="shared" si="145"/>
        <v>1.3279056191361405E-2</v>
      </c>
      <c r="H116" s="12">
        <f>DSA!E119</f>
        <v>0.20700000000000002</v>
      </c>
      <c r="I116" s="12">
        <f>DSA!F119</f>
        <v>0.25300000000000006</v>
      </c>
      <c r="J116" s="12" t="s">
        <v>57</v>
      </c>
      <c r="K116" s="12">
        <f t="shared" si="146"/>
        <v>230.76999999999961</v>
      </c>
      <c r="L116" s="12">
        <f t="shared" si="147"/>
        <v>772.57782608695516</v>
      </c>
      <c r="AF116" s="116"/>
    </row>
    <row r="117" spans="1:39" s="4" customFormat="1" ht="14.5">
      <c r="A117" s="120">
        <v>117</v>
      </c>
      <c r="B117" s="4" t="s">
        <v>95</v>
      </c>
      <c r="D117" s="12"/>
      <c r="E117" s="12"/>
      <c r="F117" s="12"/>
      <c r="G117" s="12"/>
      <c r="H117" s="12"/>
      <c r="I117" s="12"/>
      <c r="J117" s="12"/>
      <c r="K117" s="12"/>
      <c r="L117" s="12"/>
    </row>
    <row r="118" spans="1:39" s="4" customFormat="1" ht="14.5">
      <c r="A118" s="120">
        <v>118</v>
      </c>
      <c r="B118" s="4" t="s">
        <v>140</v>
      </c>
      <c r="D118" s="12">
        <f t="shared" si="143"/>
        <v>0.33400000000000007</v>
      </c>
      <c r="E118" s="12">
        <f>DSA!C121</f>
        <v>0.33400000000000007</v>
      </c>
      <c r="F118" s="12">
        <f t="shared" ca="1" si="144"/>
        <v>0.23032523293177529</v>
      </c>
      <c r="G118" s="12">
        <f t="shared" si="145"/>
        <v>3.8451527928028979E-2</v>
      </c>
      <c r="H118" s="12">
        <f>DSA!E121</f>
        <v>0.40060000000000007</v>
      </c>
      <c r="I118" s="12">
        <f>DSA!F121</f>
        <v>0.26739999999999997</v>
      </c>
      <c r="J118" s="12" t="s">
        <v>57</v>
      </c>
      <c r="K118" s="12">
        <f t="shared" si="146"/>
        <v>49.916450450450718</v>
      </c>
      <c r="L118" s="12">
        <f t="shared" si="147"/>
        <v>99.534000000000503</v>
      </c>
    </row>
    <row r="119" spans="1:39" s="4" customFormat="1" ht="14.5">
      <c r="A119" s="120">
        <v>119</v>
      </c>
      <c r="B119" s="4" t="s">
        <v>203</v>
      </c>
      <c r="D119" s="12">
        <f t="shared" si="143"/>
        <v>0.14199999999999999</v>
      </c>
      <c r="E119" s="12">
        <f>DSA!C122</f>
        <v>0.14199999999999999</v>
      </c>
      <c r="F119" s="12">
        <f t="shared" ca="1" si="144"/>
        <v>0.14843458515395014</v>
      </c>
      <c r="G119" s="12">
        <f t="shared" si="145"/>
        <v>8.1983738224926887E-3</v>
      </c>
      <c r="H119" s="12">
        <f>DSA!E122</f>
        <v>0.1278</v>
      </c>
      <c r="I119" s="12">
        <f>DSA!F122</f>
        <v>0.15620000000000001</v>
      </c>
      <c r="J119" s="12" t="s">
        <v>57</v>
      </c>
      <c r="K119" s="12">
        <f t="shared" si="146"/>
        <v>257.25799999999981</v>
      </c>
      <c r="L119" s="12">
        <f t="shared" si="147"/>
        <v>1554.4180563380271</v>
      </c>
    </row>
    <row r="120" spans="1:39" s="4" customFormat="1" ht="14.5">
      <c r="A120" s="120">
        <v>120</v>
      </c>
      <c r="B120" s="4" t="s">
        <v>200</v>
      </c>
      <c r="D120" s="12">
        <f t="shared" si="143"/>
        <v>0.09</v>
      </c>
      <c r="E120" s="12">
        <f>DSA!C123</f>
        <v>0.09</v>
      </c>
      <c r="F120" s="12">
        <f t="shared" ca="1" si="144"/>
        <v>9.5109780188673887E-2</v>
      </c>
      <c r="G120" s="12">
        <f t="shared" si="145"/>
        <v>5.1961524227066326E-3</v>
      </c>
      <c r="H120" s="12">
        <f>DSA!E123</f>
        <v>8.1000000000000003E-2</v>
      </c>
      <c r="I120" s="12">
        <f>DSA!F123</f>
        <v>9.9000000000000005E-2</v>
      </c>
      <c r="J120" s="12" t="s">
        <v>57</v>
      </c>
      <c r="K120" s="12">
        <f t="shared" si="146"/>
        <v>272.90999999999991</v>
      </c>
      <c r="L120" s="12">
        <f t="shared" si="147"/>
        <v>2759.4233333333327</v>
      </c>
    </row>
    <row r="121" spans="1:39" s="4" customFormat="1" ht="14.5">
      <c r="A121" s="120">
        <v>121</v>
      </c>
      <c r="B121" s="4" t="s">
        <v>143</v>
      </c>
      <c r="D121" s="12">
        <f t="shared" si="143"/>
        <v>0.434</v>
      </c>
      <c r="E121" s="12">
        <f>DSA!C124</f>
        <v>0.434</v>
      </c>
      <c r="F121" s="12">
        <f t="shared" ca="1" si="144"/>
        <v>0.47275233466720923</v>
      </c>
      <c r="G121" s="12">
        <f t="shared" si="145"/>
        <v>2.5057001682829771E-2</v>
      </c>
      <c r="H121" s="12">
        <f>DSA!E124</f>
        <v>0.3906</v>
      </c>
      <c r="I121" s="12">
        <f>DSA!F124</f>
        <v>0.47740000000000005</v>
      </c>
      <c r="J121" s="12" t="s">
        <v>57</v>
      </c>
      <c r="K121" s="12">
        <f t="shared" si="146"/>
        <v>169.36599999999984</v>
      </c>
      <c r="L121" s="12">
        <f t="shared" si="147"/>
        <v>220.87823963133619</v>
      </c>
    </row>
    <row r="122" spans="1:39" ht="14.5">
      <c r="A122" s="120">
        <v>122</v>
      </c>
      <c r="B122" s="88" t="s">
        <v>48</v>
      </c>
      <c r="D122" s="12">
        <f t="shared" ref="D122:D123" si="148">IF($D$3=0,E122,F122)</f>
        <v>0.03</v>
      </c>
      <c r="E122" s="12">
        <f>DSA!C125</f>
        <v>0.03</v>
      </c>
      <c r="F122" s="12">
        <f t="shared" ref="F122" ca="1" si="149">_xlfn.BETA.INV(RAND(),K122,L122)</f>
        <v>7.3134266467408504E-2</v>
      </c>
      <c r="G122" s="12">
        <f t="shared" ref="G122:G123" si="150">STDEV(E122,H122,I122)/SQRT(3)</f>
        <v>1.4529663145135579E-2</v>
      </c>
      <c r="H122" s="12">
        <f>DSA!E125</f>
        <v>0</v>
      </c>
      <c r="I122" s="12">
        <f>DSA!F125</f>
        <v>0.05</v>
      </c>
      <c r="J122" s="12" t="s">
        <v>57</v>
      </c>
      <c r="K122" s="12">
        <f t="shared" ref="K122" si="151">E122^2*(1-E122)/G122^2-E122</f>
        <v>4.1052631578947363</v>
      </c>
      <c r="L122" s="12">
        <f t="shared" ref="L122" si="152">K122/E122-K122</f>
        <v>132.73684210526315</v>
      </c>
    </row>
    <row r="123" spans="1:39" ht="14.5">
      <c r="A123" s="120">
        <v>123</v>
      </c>
      <c r="B123" s="88" t="s">
        <v>162</v>
      </c>
      <c r="D123" s="12">
        <f t="shared" si="148"/>
        <v>38184</v>
      </c>
      <c r="E123" s="12">
        <f>DSA!C126</f>
        <v>38184</v>
      </c>
      <c r="F123" s="12">
        <f ca="1">_xlfn.GAMMA.INV(RAND(),K123,L123)</f>
        <v>36784.606158357157</v>
      </c>
      <c r="G123" s="12">
        <f t="shared" si="150"/>
        <v>2204.5542678736679</v>
      </c>
      <c r="H123" s="12">
        <f>DSA!E126</f>
        <v>34365.599999999999</v>
      </c>
      <c r="I123" s="12">
        <f>DSA!F126</f>
        <v>42002.400000000001</v>
      </c>
      <c r="J123" s="12" t="s">
        <v>59</v>
      </c>
      <c r="K123" s="12">
        <f>E123^2/G123^2</f>
        <v>299.99999999999977</v>
      </c>
      <c r="L123" s="12">
        <f>G123^2/E123</f>
        <v>127.28000000000009</v>
      </c>
      <c r="R123" s="12" t="s">
        <v>161</v>
      </c>
      <c r="Y123" s="118" t="s">
        <v>254</v>
      </c>
      <c r="AG123" s="118" t="s">
        <v>256</v>
      </c>
    </row>
    <row r="124" spans="1:39" ht="14.5">
      <c r="A124" s="21"/>
      <c r="B124" s="19"/>
      <c r="D124" s="12"/>
      <c r="E124" s="12" t="s">
        <v>242</v>
      </c>
      <c r="F124" s="12" t="s">
        <v>243</v>
      </c>
      <c r="G124" s="12" t="s">
        <v>244</v>
      </c>
      <c r="H124" s="12" t="s">
        <v>245</v>
      </c>
      <c r="I124" s="12" t="s">
        <v>246</v>
      </c>
      <c r="J124" s="12" t="s">
        <v>247</v>
      </c>
      <c r="K124" s="12" t="s">
        <v>248</v>
      </c>
      <c r="L124" s="12" t="s">
        <v>249</v>
      </c>
      <c r="M124" s="12" t="s">
        <v>250</v>
      </c>
      <c r="N124" s="12" t="s">
        <v>251</v>
      </c>
      <c r="O124" s="12" t="s">
        <v>253</v>
      </c>
      <c r="P124" s="12" t="s">
        <v>252</v>
      </c>
      <c r="Q124" s="12"/>
      <c r="R124" s="12"/>
      <c r="S124" s="12" t="s">
        <v>198</v>
      </c>
      <c r="T124" s="12" t="s">
        <v>196</v>
      </c>
      <c r="U124" s="12" t="s">
        <v>202</v>
      </c>
      <c r="V124" s="12" t="s">
        <v>205</v>
      </c>
      <c r="W124" s="12" t="s">
        <v>207</v>
      </c>
      <c r="X124" s="12" t="s">
        <v>209</v>
      </c>
      <c r="Y124" s="12"/>
      <c r="Z124" s="12" t="s">
        <v>198</v>
      </c>
      <c r="AA124" s="12" t="s">
        <v>196</v>
      </c>
      <c r="AB124" s="12" t="s">
        <v>202</v>
      </c>
      <c r="AC124" s="12" t="s">
        <v>205</v>
      </c>
      <c r="AD124" s="12" t="s">
        <v>207</v>
      </c>
      <c r="AE124" s="12" t="s">
        <v>209</v>
      </c>
      <c r="AF124" s="12" t="s">
        <v>259</v>
      </c>
      <c r="AH124" s="12" t="s">
        <v>198</v>
      </c>
      <c r="AI124" s="12" t="s">
        <v>196</v>
      </c>
      <c r="AJ124" s="12" t="s">
        <v>202</v>
      </c>
      <c r="AK124" s="12" t="s">
        <v>205</v>
      </c>
      <c r="AL124" s="12" t="s">
        <v>207</v>
      </c>
      <c r="AM124" s="12" t="s">
        <v>209</v>
      </c>
    </row>
    <row r="125" spans="1:39" ht="14.5">
      <c r="A125" s="21"/>
      <c r="B125" s="19"/>
      <c r="D125" s="75"/>
      <c r="E125" s="114">
        <f>'Results of CEA'!C18-'Results of CEA'!E18</f>
        <v>0.45277438951007953</v>
      </c>
      <c r="F125" s="114">
        <f>'Results of CEA'!C9-'Results of CEA'!E9</f>
        <v>8666.6026338059637</v>
      </c>
      <c r="G125" s="12">
        <f>'Results of CEA'!G18-'Results of CEA'!I18</f>
        <v>0.30072875279376488</v>
      </c>
      <c r="H125" s="12">
        <f>'Results of CEA'!G9-'Results of CEA'!I9</f>
        <v>63957.445682554462</v>
      </c>
      <c r="I125" s="12">
        <f>'Results of CEA'!K18-'Results of CEA'!M18</f>
        <v>0.59030257065320546</v>
      </c>
      <c r="J125" s="12">
        <f>'Results of CEA'!K9-'Results of CEA'!M9</f>
        <v>10486.360579708497</v>
      </c>
      <c r="K125" s="12">
        <f>'Results of CEA'!O18-'Results of CEA'!Q18</f>
        <v>0.70649757881061515</v>
      </c>
      <c r="L125" s="12">
        <f>'Results of CEA'!O9-'Results of CEA'!Q9</f>
        <v>10796.604406271479</v>
      </c>
      <c r="M125">
        <f>'Results of CEA'!S18-'Results of CEA'!U18</f>
        <v>0.37167076195750703</v>
      </c>
      <c r="N125">
        <f>'Results of CEA'!S9-'Results of CEA'!U9</f>
        <v>78102.646238374</v>
      </c>
      <c r="O125">
        <f>'Results of CEA'!W18-'Results of CEA'!Y18</f>
        <v>0.51285146172509588</v>
      </c>
      <c r="P125">
        <f>'Results of CEA'!W9-'Results of CEA'!Y9</f>
        <v>10761.658886887908</v>
      </c>
      <c r="S125">
        <f t="shared" ref="S125:S188" si="153">E125*WTP-F125</f>
        <v>8622.1346552469149</v>
      </c>
      <c r="T125">
        <f t="shared" ref="T125:T188" si="154">G125*WTP-H125</f>
        <v>-52474.418985877346</v>
      </c>
      <c r="U125">
        <f t="shared" ref="U125:U188" si="155">I125*WTP-J125</f>
        <v>12053.7527781135</v>
      </c>
      <c r="V125">
        <f t="shared" ref="V125:V188" si="156">K125*WTP-L125</f>
        <v>16180.299143033051</v>
      </c>
      <c r="W125">
        <f t="shared" ref="W125:W188" si="157">M125*WTP-N125</f>
        <v>-63910.769863788548</v>
      </c>
      <c r="X125">
        <f t="shared" ref="X125:X188" si="158">O125*WTP-P125</f>
        <v>8821.0613276231525</v>
      </c>
      <c r="Z125">
        <f t="shared" ref="Z125:AE125" si="159">IF(S125=MAX($S125:$X125),1,0)</f>
        <v>0</v>
      </c>
      <c r="AA125">
        <f t="shared" si="159"/>
        <v>0</v>
      </c>
      <c r="AB125">
        <f t="shared" si="159"/>
        <v>0</v>
      </c>
      <c r="AC125">
        <f t="shared" si="159"/>
        <v>1</v>
      </c>
      <c r="AD125">
        <f t="shared" si="159"/>
        <v>0</v>
      </c>
      <c r="AE125">
        <f t="shared" si="159"/>
        <v>0</v>
      </c>
      <c r="AF125">
        <f>IF(MAX(Z125:AE125)=0,1,0)</f>
        <v>0</v>
      </c>
      <c r="AH125">
        <f>F125/E125</f>
        <v>19141.106110669341</v>
      </c>
      <c r="AI125">
        <f>H125/G125</f>
        <v>212674.86094492429</v>
      </c>
      <c r="AJ125">
        <f>J125/I125</f>
        <v>17764.382371068968</v>
      </c>
      <c r="AK125">
        <f>L125/K125</f>
        <v>15281.870356084595</v>
      </c>
      <c r="AL125">
        <f>N125/M125</f>
        <v>210139.33360543288</v>
      </c>
      <c r="AM125">
        <f>P125/O125</f>
        <v>20983.968439299268</v>
      </c>
    </row>
    <row r="126" spans="1:39" ht="14.5">
      <c r="A126" s="21"/>
      <c r="B126" s="19"/>
      <c r="D126" s="113">
        <v>1</v>
      </c>
      <c r="E126" s="77">
        <f t="dataTable" ref="E126:P1125" dt2D="0" dtr="0" r1="D3" ca="1"/>
        <v>0.35786663681129505</v>
      </c>
      <c r="F126" s="12">
        <v>8868.4926590949235</v>
      </c>
      <c r="G126" s="12">
        <v>0.25590285178914507</v>
      </c>
      <c r="H126" s="12">
        <v>61314.776338844524</v>
      </c>
      <c r="I126" s="12">
        <v>1.176947486095709</v>
      </c>
      <c r="J126" s="12">
        <v>15128.780288110844</v>
      </c>
      <c r="K126" s="12">
        <v>1.1192345868043263</v>
      </c>
      <c r="L126" s="12">
        <v>14581.507017011771</v>
      </c>
      <c r="M126">
        <v>0.18937014258859164</v>
      </c>
      <c r="N126">
        <v>67464.633760697732</v>
      </c>
      <c r="O126">
        <v>0.49478343558791393</v>
      </c>
      <c r="P126">
        <v>10259.49927012477</v>
      </c>
      <c r="S126">
        <f t="shared" si="153"/>
        <v>4796.2870009075668</v>
      </c>
      <c r="T126">
        <f t="shared" si="154"/>
        <v>-51543.381846127806</v>
      </c>
      <c r="U126">
        <f t="shared" si="155"/>
        <v>29811.78252096771</v>
      </c>
      <c r="V126">
        <f t="shared" si="156"/>
        <v>28155.346445524629</v>
      </c>
      <c r="W126">
        <f t="shared" si="157"/>
        <v>-60233.724236094946</v>
      </c>
      <c r="X126">
        <f t="shared" si="158"/>
        <v>8633.3114343641337</v>
      </c>
      <c r="Z126">
        <f t="shared" ref="Z126:Z189" si="160">IF(S126=MAX($S126:$X126),1,0)</f>
        <v>0</v>
      </c>
      <c r="AA126">
        <f t="shared" ref="AA126:AA189" si="161">IF(T126=MAX($S126:$X126),1,0)</f>
        <v>0</v>
      </c>
      <c r="AB126">
        <f t="shared" ref="AB126:AB189" si="162">IF(U126=MAX($S126:$X126),1,0)</f>
        <v>1</v>
      </c>
      <c r="AC126">
        <f t="shared" ref="AC126:AC189" si="163">IF(V126=MAX($S126:$X126),1,0)</f>
        <v>0</v>
      </c>
      <c r="AD126">
        <f t="shared" ref="AD126:AD189" si="164">IF(W126=MAX($S126:$X126),1,0)</f>
        <v>0</v>
      </c>
      <c r="AE126">
        <f t="shared" ref="AE126:AE189" si="165">IF(X126=MAX($S126:$X126),1,0)</f>
        <v>0</v>
      </c>
      <c r="AF126">
        <f t="shared" ref="AF126:AF189" si="166">IF(MAX(Z126:AE126)=0,1,0)</f>
        <v>0</v>
      </c>
      <c r="AH126">
        <f t="shared" ref="AH126:AH189" si="167">F126/E126</f>
        <v>24781.557560425299</v>
      </c>
      <c r="AI126">
        <f t="shared" ref="AI126:AI189" si="168">H126/G126</f>
        <v>239601.77039904869</v>
      </c>
      <c r="AJ126">
        <f t="shared" ref="AJ126:AJ189" si="169">J126/I126</f>
        <v>12854.252604164683</v>
      </c>
      <c r="AK126">
        <f t="shared" ref="AK126:AK189" si="170">L126/K126</f>
        <v>13028.106161948897</v>
      </c>
      <c r="AL126">
        <f t="shared" ref="AL126:AL189" si="171">N126/M126</f>
        <v>356258.02905617101</v>
      </c>
      <c r="AM126">
        <f t="shared" ref="AM126:AM189" si="172">P126/O126</f>
        <v>20735.33294002492</v>
      </c>
    </row>
    <row r="127" spans="1:39" ht="14.5">
      <c r="A127" s="21"/>
      <c r="B127" s="19"/>
      <c r="C127" s="20"/>
      <c r="D127" s="113">
        <v>2</v>
      </c>
      <c r="E127">
        <v>0.43242726057195857</v>
      </c>
      <c r="F127" s="12">
        <v>8955.2646452092595</v>
      </c>
      <c r="G127" s="12">
        <v>0.28089698445526234</v>
      </c>
      <c r="H127" s="12">
        <v>62489.079206166643</v>
      </c>
      <c r="I127" s="12">
        <v>0.22666589957924166</v>
      </c>
      <c r="J127" s="12">
        <v>7064.6869508736982</v>
      </c>
      <c r="K127" s="12">
        <v>0.23782071039592512</v>
      </c>
      <c r="L127" s="12">
        <v>7723.3195491948536</v>
      </c>
      <c r="M127">
        <v>-0.17479962073678856</v>
      </c>
      <c r="N127">
        <v>84817.935437291744</v>
      </c>
      <c r="O127">
        <v>1.2960610171618869E-2</v>
      </c>
      <c r="P127">
        <v>7803.8803195032488</v>
      </c>
      <c r="S127">
        <f t="shared" si="153"/>
        <v>7556.537872470406</v>
      </c>
      <c r="T127">
        <f t="shared" si="154"/>
        <v>-51763.308751726909</v>
      </c>
      <c r="U127">
        <f t="shared" si="155"/>
        <v>1590.3237586600662</v>
      </c>
      <c r="V127">
        <f t="shared" si="156"/>
        <v>1357.6264565631518</v>
      </c>
      <c r="W127">
        <f t="shared" si="157"/>
        <v>-91492.484155505284</v>
      </c>
      <c r="X127">
        <f t="shared" si="158"/>
        <v>-7308.9923807101541</v>
      </c>
      <c r="Z127">
        <f t="shared" si="160"/>
        <v>1</v>
      </c>
      <c r="AA127">
        <f t="shared" si="161"/>
        <v>0</v>
      </c>
      <c r="AB127">
        <f t="shared" si="162"/>
        <v>0</v>
      </c>
      <c r="AC127">
        <f t="shared" si="163"/>
        <v>0</v>
      </c>
      <c r="AD127">
        <f t="shared" si="164"/>
        <v>0</v>
      </c>
      <c r="AE127">
        <f t="shared" si="165"/>
        <v>0</v>
      </c>
      <c r="AF127">
        <f t="shared" si="166"/>
        <v>0</v>
      </c>
      <c r="AH127">
        <f t="shared" si="167"/>
        <v>20709.297173735991</v>
      </c>
      <c r="AI127">
        <f t="shared" si="168"/>
        <v>222462.62033517522</v>
      </c>
      <c r="AJ127">
        <f t="shared" si="169"/>
        <v>31167.8420264708</v>
      </c>
      <c r="AK127">
        <f t="shared" si="170"/>
        <v>32475.386758104592</v>
      </c>
      <c r="AL127">
        <f t="shared" si="171"/>
        <v>-485229.51640158135</v>
      </c>
      <c r="AM127">
        <f t="shared" si="172"/>
        <v>602122.91058581311</v>
      </c>
    </row>
    <row r="128" spans="1:39" ht="14.5">
      <c r="A128" s="21"/>
      <c r="B128" s="24"/>
      <c r="C128" s="24"/>
      <c r="D128" s="113">
        <v>3</v>
      </c>
      <c r="E128">
        <v>0.17668252557609543</v>
      </c>
      <c r="F128" s="17">
        <v>5166.151564488966</v>
      </c>
      <c r="G128" s="17">
        <v>0.26433647992306841</v>
      </c>
      <c r="H128" s="12">
        <v>65614.611226391571</v>
      </c>
      <c r="I128" s="12">
        <v>0.49766577570707582</v>
      </c>
      <c r="J128" s="12">
        <v>9335.3584020064482</v>
      </c>
      <c r="K128" s="12">
        <v>0.83588567515101386</v>
      </c>
      <c r="L128" s="12">
        <v>13053.04005164853</v>
      </c>
      <c r="M128">
        <v>0.48213400910394888</v>
      </c>
      <c r="N128">
        <v>84258.122805609935</v>
      </c>
      <c r="O128">
        <v>0.37282412568867696</v>
      </c>
      <c r="P128">
        <v>9149.2100253161607</v>
      </c>
      <c r="S128">
        <f t="shared" si="153"/>
        <v>1580.2939921086618</v>
      </c>
      <c r="T128">
        <f t="shared" si="154"/>
        <v>-55521.187077009126</v>
      </c>
      <c r="U128">
        <f t="shared" si="155"/>
        <v>9667.5115775925333</v>
      </c>
      <c r="V128">
        <f t="shared" si="156"/>
        <v>18864.418568317786</v>
      </c>
      <c r="W128">
        <f t="shared" si="157"/>
        <v>-65848.317801984755</v>
      </c>
      <c r="X128">
        <f t="shared" si="158"/>
        <v>5086.7063899802797</v>
      </c>
      <c r="Z128">
        <f t="shared" si="160"/>
        <v>0</v>
      </c>
      <c r="AA128">
        <f t="shared" si="161"/>
        <v>0</v>
      </c>
      <c r="AB128">
        <f t="shared" si="162"/>
        <v>0</v>
      </c>
      <c r="AC128">
        <f t="shared" si="163"/>
        <v>1</v>
      </c>
      <c r="AD128">
        <f t="shared" si="164"/>
        <v>0</v>
      </c>
      <c r="AE128">
        <f t="shared" si="165"/>
        <v>0</v>
      </c>
      <c r="AF128">
        <f t="shared" si="166"/>
        <v>0</v>
      </c>
      <c r="AH128">
        <f t="shared" si="167"/>
        <v>29239.742570149956</v>
      </c>
      <c r="AI128">
        <f t="shared" si="168"/>
        <v>248223.82156820665</v>
      </c>
      <c r="AJ128">
        <f t="shared" si="169"/>
        <v>18758.28891135404</v>
      </c>
      <c r="AK128">
        <f t="shared" si="170"/>
        <v>15615.81977019803</v>
      </c>
      <c r="AL128">
        <f t="shared" si="171"/>
        <v>174760.79516191885</v>
      </c>
      <c r="AM128">
        <f t="shared" si="172"/>
        <v>24540.284265176866</v>
      </c>
    </row>
    <row r="129" spans="4:39">
      <c r="D129" s="113">
        <v>4</v>
      </c>
      <c r="E129">
        <v>0.27235682888727797</v>
      </c>
      <c r="F129" s="6">
        <v>7022.3320163752669</v>
      </c>
      <c r="G129" s="6">
        <v>0.33048012437518715</v>
      </c>
      <c r="H129" s="6">
        <v>63005.544040208406</v>
      </c>
      <c r="I129" s="6">
        <v>0.44104174442811561</v>
      </c>
      <c r="J129" s="6">
        <v>8745.9093048327268</v>
      </c>
      <c r="K129" s="6">
        <v>0.95099127346229761</v>
      </c>
      <c r="L129" s="6">
        <v>11864.82035308203</v>
      </c>
      <c r="M129">
        <v>7.7573179284561311E-2</v>
      </c>
      <c r="N129">
        <v>85915.876130327364</v>
      </c>
      <c r="O129">
        <v>1.0294048024821889</v>
      </c>
      <c r="P129">
        <v>14647.438521061196</v>
      </c>
      <c r="S129">
        <f t="shared" si="153"/>
        <v>3377.3411378565543</v>
      </c>
      <c r="T129">
        <f t="shared" si="154"/>
        <v>-50386.490971066261</v>
      </c>
      <c r="U129">
        <f t="shared" si="155"/>
        <v>8094.828664410441</v>
      </c>
      <c r="V129">
        <f t="shared" si="156"/>
        <v>24447.830432802337</v>
      </c>
      <c r="W129">
        <f t="shared" si="157"/>
        <v>-82953.821852525682</v>
      </c>
      <c r="X129">
        <f t="shared" si="158"/>
        <v>24659.354456918707</v>
      </c>
      <c r="Z129">
        <f t="shared" si="160"/>
        <v>0</v>
      </c>
      <c r="AA129">
        <f t="shared" si="161"/>
        <v>0</v>
      </c>
      <c r="AB129">
        <f t="shared" si="162"/>
        <v>0</v>
      </c>
      <c r="AC129">
        <f t="shared" si="163"/>
        <v>0</v>
      </c>
      <c r="AD129">
        <f t="shared" si="164"/>
        <v>0</v>
      </c>
      <c r="AE129">
        <f t="shared" si="165"/>
        <v>1</v>
      </c>
      <c r="AF129">
        <f t="shared" si="166"/>
        <v>0</v>
      </c>
      <c r="AH129">
        <f t="shared" si="167"/>
        <v>25783.572400461613</v>
      </c>
      <c r="AI129">
        <f t="shared" si="168"/>
        <v>190648.51224964904</v>
      </c>
      <c r="AJ129">
        <f t="shared" si="169"/>
        <v>19830.116798066952</v>
      </c>
      <c r="AK129">
        <f t="shared" si="170"/>
        <v>12476.26627517357</v>
      </c>
      <c r="AL129">
        <f t="shared" si="171"/>
        <v>1107546.150908197</v>
      </c>
      <c r="AM129">
        <f t="shared" si="172"/>
        <v>14229.036512887875</v>
      </c>
    </row>
    <row r="130" spans="4:39">
      <c r="D130" s="113">
        <v>5</v>
      </c>
      <c r="E130">
        <v>6.9877771539992306E-3</v>
      </c>
      <c r="F130" s="6">
        <v>6663.9212757776058</v>
      </c>
      <c r="G130" s="6">
        <v>0.29314425315736192</v>
      </c>
      <c r="H130" s="6">
        <v>65545.151743044131</v>
      </c>
      <c r="I130" s="6">
        <v>0.16242782383186283</v>
      </c>
      <c r="J130" s="6">
        <v>6902.9808839126708</v>
      </c>
      <c r="K130" s="6">
        <v>0.53623517165148749</v>
      </c>
      <c r="L130" s="6">
        <v>10047.955349432339</v>
      </c>
      <c r="M130">
        <v>-0.1154554266138168</v>
      </c>
      <c r="N130">
        <v>74252.655243769725</v>
      </c>
      <c r="O130">
        <v>-9.4722434175761316E-2</v>
      </c>
      <c r="P130">
        <v>6056.9876419378033</v>
      </c>
      <c r="S130">
        <f t="shared" si="153"/>
        <v>-6397.0999929292993</v>
      </c>
      <c r="T130">
        <f t="shared" si="154"/>
        <v>-54351.731580483422</v>
      </c>
      <c r="U130">
        <f t="shared" si="155"/>
        <v>-700.83685871682064</v>
      </c>
      <c r="V130">
        <f t="shared" si="156"/>
        <v>10427.648444908058</v>
      </c>
      <c r="W130">
        <f t="shared" si="157"/>
        <v>-78661.205253591703</v>
      </c>
      <c r="X130">
        <f t="shared" si="158"/>
        <v>-9673.8690685050733</v>
      </c>
      <c r="Z130">
        <f t="shared" si="160"/>
        <v>0</v>
      </c>
      <c r="AA130">
        <f t="shared" si="161"/>
        <v>0</v>
      </c>
      <c r="AB130">
        <f t="shared" si="162"/>
        <v>0</v>
      </c>
      <c r="AC130">
        <f t="shared" si="163"/>
        <v>1</v>
      </c>
      <c r="AD130">
        <f t="shared" si="164"/>
        <v>0</v>
      </c>
      <c r="AE130">
        <f t="shared" si="165"/>
        <v>0</v>
      </c>
      <c r="AF130">
        <f t="shared" si="166"/>
        <v>0</v>
      </c>
      <c r="AH130">
        <f t="shared" si="167"/>
        <v>953653.94873299927</v>
      </c>
      <c r="AI130">
        <f t="shared" si="168"/>
        <v>223593.50741854394</v>
      </c>
      <c r="AJ130">
        <f t="shared" si="169"/>
        <v>42498.758655156838</v>
      </c>
      <c r="AK130">
        <f t="shared" si="170"/>
        <v>18737.964013973247</v>
      </c>
      <c r="AL130">
        <f t="shared" si="171"/>
        <v>-643128.32598276285</v>
      </c>
      <c r="AM130">
        <f t="shared" si="172"/>
        <v>-63944.594484331108</v>
      </c>
    </row>
    <row r="131" spans="4:39">
      <c r="D131" s="113">
        <v>6</v>
      </c>
      <c r="E131">
        <v>1.3233710331249755</v>
      </c>
      <c r="F131" s="6">
        <v>16351.139408713072</v>
      </c>
      <c r="G131" s="6">
        <v>0.27773256225819765</v>
      </c>
      <c r="H131" s="6">
        <v>68591.707965133261</v>
      </c>
      <c r="I131" s="6">
        <v>0.60803362151252072</v>
      </c>
      <c r="J131" s="6">
        <v>9301.7595976289067</v>
      </c>
      <c r="K131" s="6">
        <v>0.73797307966119441</v>
      </c>
      <c r="L131" s="6">
        <v>10201.094739797274</v>
      </c>
      <c r="M131">
        <v>0.38154132153541165</v>
      </c>
      <c r="N131">
        <v>84365.87103313519</v>
      </c>
      <c r="O131">
        <v>0.60501538082346695</v>
      </c>
      <c r="P131">
        <v>11480.729928070352</v>
      </c>
      <c r="S131">
        <f t="shared" si="153"/>
        <v>34180.460120131</v>
      </c>
      <c r="T131">
        <f t="shared" si="154"/>
        <v>-57986.767807866243</v>
      </c>
      <c r="U131">
        <f t="shared" si="155"/>
        <v>13915.396206205185</v>
      </c>
      <c r="V131">
        <f t="shared" si="156"/>
        <v>17977.669333985774</v>
      </c>
      <c r="W131">
        <f t="shared" si="157"/>
        <v>-69797.097211627028</v>
      </c>
      <c r="X131">
        <f t="shared" si="158"/>
        <v>11621.17737329291</v>
      </c>
      <c r="Z131">
        <f t="shared" si="160"/>
        <v>1</v>
      </c>
      <c r="AA131">
        <f t="shared" si="161"/>
        <v>0</v>
      </c>
      <c r="AB131">
        <f t="shared" si="162"/>
        <v>0</v>
      </c>
      <c r="AC131">
        <f t="shared" si="163"/>
        <v>0</v>
      </c>
      <c r="AD131">
        <f t="shared" si="164"/>
        <v>0</v>
      </c>
      <c r="AE131">
        <f t="shared" si="165"/>
        <v>0</v>
      </c>
      <c r="AF131">
        <f t="shared" si="166"/>
        <v>0</v>
      </c>
      <c r="AH131">
        <f t="shared" si="167"/>
        <v>12355.672747424354</v>
      </c>
      <c r="AI131">
        <f t="shared" si="168"/>
        <v>246970.34948810251</v>
      </c>
      <c r="AJ131">
        <f t="shared" si="169"/>
        <v>15298.100743985526</v>
      </c>
      <c r="AK131">
        <f t="shared" si="170"/>
        <v>13823.125830661231</v>
      </c>
      <c r="AL131">
        <f t="shared" si="171"/>
        <v>221118.56900224375</v>
      </c>
      <c r="AM131">
        <f t="shared" si="172"/>
        <v>18975.930682033737</v>
      </c>
    </row>
    <row r="132" spans="4:39">
      <c r="D132" s="113">
        <v>7</v>
      </c>
      <c r="E132">
        <v>0.47787325289280436</v>
      </c>
      <c r="F132" s="6">
        <v>9373.036665287209</v>
      </c>
      <c r="G132" s="6">
        <v>0.28453352404832477</v>
      </c>
      <c r="H132" s="6">
        <v>63793.813886140277</v>
      </c>
      <c r="I132" s="6">
        <v>1.5251890157924608</v>
      </c>
      <c r="J132" s="6">
        <v>20181.172373608133</v>
      </c>
      <c r="K132" s="6">
        <v>0.72585473278630108</v>
      </c>
      <c r="L132" s="6">
        <v>11983.903642419633</v>
      </c>
      <c r="M132">
        <v>0.57304540298988871</v>
      </c>
      <c r="N132">
        <v>78542.569962736408</v>
      </c>
      <c r="O132">
        <v>0.51746297829405596</v>
      </c>
      <c r="P132">
        <v>12166.395484764204</v>
      </c>
      <c r="S132">
        <f t="shared" si="153"/>
        <v>8874.0756231716314</v>
      </c>
      <c r="T132">
        <f t="shared" si="154"/>
        <v>-52929.185803879045</v>
      </c>
      <c r="U132">
        <f t="shared" si="155"/>
        <v>38056.645005411192</v>
      </c>
      <c r="V132">
        <f t="shared" si="156"/>
        <v>15732.133474292486</v>
      </c>
      <c r="W132">
        <f t="shared" si="157"/>
        <v>-56661.404294970496</v>
      </c>
      <c r="X132">
        <f t="shared" si="158"/>
        <v>7592.4108784160289</v>
      </c>
      <c r="Z132">
        <f t="shared" si="160"/>
        <v>0</v>
      </c>
      <c r="AA132">
        <f t="shared" si="161"/>
        <v>0</v>
      </c>
      <c r="AB132">
        <f t="shared" si="162"/>
        <v>1</v>
      </c>
      <c r="AC132">
        <f t="shared" si="163"/>
        <v>0</v>
      </c>
      <c r="AD132">
        <f t="shared" si="164"/>
        <v>0</v>
      </c>
      <c r="AE132">
        <f t="shared" si="165"/>
        <v>0</v>
      </c>
      <c r="AF132">
        <f t="shared" si="166"/>
        <v>0</v>
      </c>
      <c r="AH132">
        <f t="shared" si="167"/>
        <v>19614.064207501797</v>
      </c>
      <c r="AI132">
        <f t="shared" si="168"/>
        <v>224204.91258283373</v>
      </c>
      <c r="AJ132">
        <f t="shared" si="169"/>
        <v>13231.915627927834</v>
      </c>
      <c r="AK132">
        <f t="shared" si="170"/>
        <v>16510.057868490629</v>
      </c>
      <c r="AL132">
        <f t="shared" si="171"/>
        <v>137061.68752587005</v>
      </c>
      <c r="AM132">
        <f t="shared" si="172"/>
        <v>23511.624976290517</v>
      </c>
    </row>
    <row r="133" spans="4:39">
      <c r="D133" s="113">
        <v>8</v>
      </c>
      <c r="E133">
        <v>0.35808537456167233</v>
      </c>
      <c r="F133" s="6">
        <v>8240.8674505954423</v>
      </c>
      <c r="G133" s="6">
        <v>0.29653835834732378</v>
      </c>
      <c r="H133" s="6">
        <v>64766.551187334968</v>
      </c>
      <c r="I133" s="6">
        <v>0.72606515121666604</v>
      </c>
      <c r="J133" s="6">
        <v>12501.736909030744</v>
      </c>
      <c r="K133" s="6">
        <v>0.65720892839627743</v>
      </c>
      <c r="L133" s="6">
        <v>10401.753990105301</v>
      </c>
      <c r="M133">
        <v>0.12230368552884729</v>
      </c>
      <c r="N133">
        <v>78861.641749253118</v>
      </c>
      <c r="O133">
        <v>0.50986577370762554</v>
      </c>
      <c r="P133">
        <v>10211.978790823074</v>
      </c>
      <c r="S133">
        <f t="shared" si="153"/>
        <v>5432.2644916674544</v>
      </c>
      <c r="T133">
        <f t="shared" si="154"/>
        <v>-53443.530512200756</v>
      </c>
      <c r="U133">
        <f t="shared" si="155"/>
        <v>15222.334825026432</v>
      </c>
      <c r="V133">
        <f t="shared" si="156"/>
        <v>14693.111731778155</v>
      </c>
      <c r="W133">
        <f t="shared" si="157"/>
        <v>-74191.597821019619</v>
      </c>
      <c r="X133">
        <f t="shared" si="158"/>
        <v>9256.7359124289014</v>
      </c>
      <c r="Z133">
        <f t="shared" si="160"/>
        <v>0</v>
      </c>
      <c r="AA133">
        <f t="shared" si="161"/>
        <v>0</v>
      </c>
      <c r="AB133">
        <f t="shared" si="162"/>
        <v>1</v>
      </c>
      <c r="AC133">
        <f t="shared" si="163"/>
        <v>0</v>
      </c>
      <c r="AD133">
        <f t="shared" si="164"/>
        <v>0</v>
      </c>
      <c r="AE133">
        <f t="shared" si="165"/>
        <v>0</v>
      </c>
      <c r="AF133">
        <f t="shared" si="166"/>
        <v>0</v>
      </c>
      <c r="AH133">
        <f t="shared" si="167"/>
        <v>23013.69459918038</v>
      </c>
      <c r="AI133">
        <f t="shared" si="168"/>
        <v>218408.67922886537</v>
      </c>
      <c r="AJ133">
        <f t="shared" si="169"/>
        <v>17218.478105004222</v>
      </c>
      <c r="AK133">
        <f t="shared" si="170"/>
        <v>15827.164757922084</v>
      </c>
      <c r="AL133">
        <f t="shared" si="171"/>
        <v>644801.84230141074</v>
      </c>
      <c r="AM133">
        <f t="shared" si="172"/>
        <v>20028.759170406625</v>
      </c>
    </row>
    <row r="134" spans="4:39">
      <c r="D134" s="113">
        <v>9</v>
      </c>
      <c r="E134">
        <v>0.1381961120824573</v>
      </c>
      <c r="F134" s="6">
        <v>5597.495471495673</v>
      </c>
      <c r="G134" s="6">
        <v>0.32468216548051854</v>
      </c>
      <c r="H134" s="6">
        <v>69907.983820052483</v>
      </c>
      <c r="I134" s="6">
        <v>0.23686741156665891</v>
      </c>
      <c r="J134" s="6">
        <v>6703.9965649807691</v>
      </c>
      <c r="K134" s="6">
        <v>0.43725535716756436</v>
      </c>
      <c r="L134" s="6">
        <v>8558.1561527179074</v>
      </c>
      <c r="M134">
        <v>0.1496407151460708</v>
      </c>
      <c r="N134">
        <v>76092.320555638536</v>
      </c>
      <c r="O134">
        <v>3.7713382238147686E-2</v>
      </c>
      <c r="P134">
        <v>5746.3990081782831</v>
      </c>
      <c r="S134">
        <f t="shared" si="153"/>
        <v>-320.61512773912364</v>
      </c>
      <c r="T134">
        <f t="shared" si="154"/>
        <v>-57510.320013344361</v>
      </c>
      <c r="U134">
        <f t="shared" si="155"/>
        <v>2340.5486782805347</v>
      </c>
      <c r="V134">
        <f t="shared" si="156"/>
        <v>8138.0024053683701</v>
      </c>
      <c r="W134">
        <f t="shared" si="157"/>
        <v>-70378.439488500968</v>
      </c>
      <c r="X134">
        <f t="shared" si="158"/>
        <v>-4306.3512207968524</v>
      </c>
      <c r="Z134">
        <f t="shared" si="160"/>
        <v>0</v>
      </c>
      <c r="AA134">
        <f t="shared" si="161"/>
        <v>0</v>
      </c>
      <c r="AB134">
        <f t="shared" si="162"/>
        <v>0</v>
      </c>
      <c r="AC134">
        <f t="shared" si="163"/>
        <v>1</v>
      </c>
      <c r="AD134">
        <f t="shared" si="164"/>
        <v>0</v>
      </c>
      <c r="AE134">
        <f t="shared" si="165"/>
        <v>0</v>
      </c>
      <c r="AF134">
        <f t="shared" si="166"/>
        <v>0</v>
      </c>
      <c r="AH134">
        <f t="shared" si="167"/>
        <v>40504.001068827623</v>
      </c>
      <c r="AI134">
        <f t="shared" si="168"/>
        <v>215312.05360969258</v>
      </c>
      <c r="AJ134">
        <f t="shared" si="169"/>
        <v>28302.739159600009</v>
      </c>
      <c r="AK134">
        <f t="shared" si="170"/>
        <v>19572.444367876007</v>
      </c>
      <c r="AL134">
        <f t="shared" si="171"/>
        <v>508500.11296298279</v>
      </c>
      <c r="AM134">
        <f t="shared" si="172"/>
        <v>152370.29052158861</v>
      </c>
    </row>
    <row r="135" spans="4:39">
      <c r="D135" s="113">
        <v>10</v>
      </c>
      <c r="E135">
        <v>0.95518693537275234</v>
      </c>
      <c r="F135" s="6">
        <v>12343.3371138079</v>
      </c>
      <c r="G135" s="6">
        <v>0.25329498416242702</v>
      </c>
      <c r="H135" s="6">
        <v>61984.939586721521</v>
      </c>
      <c r="I135" s="6">
        <v>0.56234662182003603</v>
      </c>
      <c r="J135" s="6">
        <v>9869.5615173550832</v>
      </c>
      <c r="K135" s="6">
        <v>1.2206685008602709</v>
      </c>
      <c r="L135" s="6">
        <v>16915.097644568959</v>
      </c>
      <c r="M135">
        <v>0.14391501168186116</v>
      </c>
      <c r="N135">
        <v>72161.744519497341</v>
      </c>
      <c r="O135">
        <v>0.42829768096865484</v>
      </c>
      <c r="P135">
        <v>9610.0348828962433</v>
      </c>
      <c r="S135">
        <f t="shared" si="153"/>
        <v>24129.520826465276</v>
      </c>
      <c r="T135">
        <f t="shared" si="154"/>
        <v>-52313.123911463408</v>
      </c>
      <c r="U135">
        <f t="shared" si="155"/>
        <v>11603.081890221172</v>
      </c>
      <c r="V135">
        <f t="shared" si="156"/>
        <v>29694.908392279627</v>
      </c>
      <c r="W135">
        <f t="shared" si="157"/>
        <v>-66666.493713437158</v>
      </c>
      <c r="X135">
        <f t="shared" si="158"/>
        <v>6744.0837672108737</v>
      </c>
      <c r="Z135">
        <f t="shared" si="160"/>
        <v>0</v>
      </c>
      <c r="AA135">
        <f t="shared" si="161"/>
        <v>0</v>
      </c>
      <c r="AB135">
        <f t="shared" si="162"/>
        <v>0</v>
      </c>
      <c r="AC135">
        <f t="shared" si="163"/>
        <v>1</v>
      </c>
      <c r="AD135">
        <f t="shared" si="164"/>
        <v>0</v>
      </c>
      <c r="AE135">
        <f t="shared" si="165"/>
        <v>0</v>
      </c>
      <c r="AF135">
        <f t="shared" si="166"/>
        <v>0</v>
      </c>
      <c r="AH135">
        <f t="shared" si="167"/>
        <v>12922.430842284326</v>
      </c>
      <c r="AI135">
        <f t="shared" si="168"/>
        <v>244714.43756254282</v>
      </c>
      <c r="AJ135">
        <f t="shared" si="169"/>
        <v>17550.67272461285</v>
      </c>
      <c r="AK135">
        <f t="shared" si="170"/>
        <v>13857.241038535834</v>
      </c>
      <c r="AL135">
        <f t="shared" si="171"/>
        <v>501419.16174122441</v>
      </c>
      <c r="AM135">
        <f t="shared" si="172"/>
        <v>22437.746711964006</v>
      </c>
    </row>
    <row r="136" spans="4:39">
      <c r="D136" s="113">
        <v>11</v>
      </c>
      <c r="E136">
        <v>8.8329216046937109E-2</v>
      </c>
      <c r="F136" s="6">
        <v>4550.4785880861673</v>
      </c>
      <c r="G136" s="6">
        <v>0.3281663230777645</v>
      </c>
      <c r="H136" s="6">
        <v>65053.409862990768</v>
      </c>
      <c r="I136" s="6">
        <v>0.7420322893948168</v>
      </c>
      <c r="J136" s="6">
        <v>11647.225479837418</v>
      </c>
      <c r="K136" s="6">
        <v>1.0901920265265781</v>
      </c>
      <c r="L136" s="6">
        <v>13056.705522248205</v>
      </c>
      <c r="M136">
        <v>0.28014077409281368</v>
      </c>
      <c r="N136">
        <v>84912.001013630652</v>
      </c>
      <c r="O136">
        <v>0.36785135459958074</v>
      </c>
      <c r="P136">
        <v>8662.5873836900246</v>
      </c>
      <c r="S136">
        <f t="shared" si="153"/>
        <v>-1177.7158025499207</v>
      </c>
      <c r="T136">
        <f t="shared" si="154"/>
        <v>-52522.706982589407</v>
      </c>
      <c r="U136">
        <f t="shared" si="155"/>
        <v>16686.53545841427</v>
      </c>
      <c r="V136">
        <f t="shared" si="156"/>
        <v>28571.186818642655</v>
      </c>
      <c r="W136">
        <f t="shared" si="157"/>
        <v>-74215.10569567066</v>
      </c>
      <c r="X136">
        <f t="shared" si="158"/>
        <v>5383.4487403403655</v>
      </c>
      <c r="Z136">
        <f t="shared" si="160"/>
        <v>0</v>
      </c>
      <c r="AA136">
        <f t="shared" si="161"/>
        <v>0</v>
      </c>
      <c r="AB136">
        <f t="shared" si="162"/>
        <v>0</v>
      </c>
      <c r="AC136">
        <f t="shared" si="163"/>
        <v>1</v>
      </c>
      <c r="AD136">
        <f t="shared" si="164"/>
        <v>0</v>
      </c>
      <c r="AE136">
        <f t="shared" si="165"/>
        <v>0</v>
      </c>
      <c r="AF136">
        <f t="shared" si="166"/>
        <v>0</v>
      </c>
      <c r="AH136">
        <f t="shared" si="167"/>
        <v>51517.253200437059</v>
      </c>
      <c r="AI136">
        <f t="shared" si="168"/>
        <v>198233.04613610604</v>
      </c>
      <c r="AJ136">
        <f t="shared" si="169"/>
        <v>15696.386324827734</v>
      </c>
      <c r="AK136">
        <f t="shared" si="170"/>
        <v>11976.519002663877</v>
      </c>
      <c r="AL136">
        <f t="shared" si="171"/>
        <v>303104.75613056734</v>
      </c>
      <c r="AM136">
        <f t="shared" si="172"/>
        <v>23549.151784746202</v>
      </c>
    </row>
    <row r="137" spans="4:39">
      <c r="D137" s="113">
        <v>12</v>
      </c>
      <c r="E137">
        <v>0.61561837209100945</v>
      </c>
      <c r="F137" s="6">
        <v>10016.948868835874</v>
      </c>
      <c r="G137" s="6">
        <v>0.28789346459266663</v>
      </c>
      <c r="H137" s="6">
        <v>65105.16316966898</v>
      </c>
      <c r="I137" s="6">
        <v>1.4031662894102013</v>
      </c>
      <c r="J137" s="6">
        <v>17640.317106235219</v>
      </c>
      <c r="K137" s="6">
        <v>0.35201253053937342</v>
      </c>
      <c r="L137" s="6">
        <v>7881.1411339433707</v>
      </c>
      <c r="M137">
        <v>0.50003311139374851</v>
      </c>
      <c r="N137">
        <v>84437.346877271077</v>
      </c>
      <c r="O137">
        <v>0.30759276790341217</v>
      </c>
      <c r="P137">
        <v>8186.1865999895072</v>
      </c>
      <c r="S137">
        <f t="shared" si="153"/>
        <v>13489.823051087229</v>
      </c>
      <c r="T137">
        <f t="shared" si="154"/>
        <v>-54112.239117662597</v>
      </c>
      <c r="U137">
        <f t="shared" si="155"/>
        <v>35938.184488603903</v>
      </c>
      <c r="V137">
        <f t="shared" si="156"/>
        <v>5560.1053321720647</v>
      </c>
      <c r="W137">
        <f t="shared" si="157"/>
        <v>-65344.082551812186</v>
      </c>
      <c r="X137">
        <f t="shared" si="158"/>
        <v>3558.9356496343826</v>
      </c>
      <c r="Z137">
        <f t="shared" si="160"/>
        <v>0</v>
      </c>
      <c r="AA137">
        <f t="shared" si="161"/>
        <v>0</v>
      </c>
      <c r="AB137">
        <f t="shared" si="162"/>
        <v>1</v>
      </c>
      <c r="AC137">
        <f t="shared" si="163"/>
        <v>0</v>
      </c>
      <c r="AD137">
        <f t="shared" si="164"/>
        <v>0</v>
      </c>
      <c r="AE137">
        <f t="shared" si="165"/>
        <v>0</v>
      </c>
      <c r="AF137">
        <f t="shared" si="166"/>
        <v>0</v>
      </c>
      <c r="AH137">
        <f t="shared" si="167"/>
        <v>16271.361159694283</v>
      </c>
      <c r="AI137">
        <f t="shared" si="168"/>
        <v>226143.24803025546</v>
      </c>
      <c r="AJ137">
        <f t="shared" si="169"/>
        <v>12571.79369214325</v>
      </c>
      <c r="AK137">
        <f t="shared" si="170"/>
        <v>22388.808494593766</v>
      </c>
      <c r="AL137">
        <f t="shared" si="171"/>
        <v>168863.5111421278</v>
      </c>
      <c r="AM137">
        <f t="shared" si="172"/>
        <v>26613.716101934064</v>
      </c>
    </row>
    <row r="138" spans="4:39">
      <c r="D138" s="113">
        <v>13</v>
      </c>
      <c r="E138">
        <v>0.23668195591218688</v>
      </c>
      <c r="F138" s="6">
        <v>5808.8604881044994</v>
      </c>
      <c r="G138" s="6">
        <v>0.28308151380077162</v>
      </c>
      <c r="H138" s="6">
        <v>57681.5860463309</v>
      </c>
      <c r="I138" s="6">
        <v>0.59247387858909506</v>
      </c>
      <c r="J138" s="6">
        <v>10119.077071311214</v>
      </c>
      <c r="K138" s="6">
        <v>0.73117760184575586</v>
      </c>
      <c r="L138" s="6">
        <v>10984.598311023154</v>
      </c>
      <c r="M138">
        <v>0.1150862095703149</v>
      </c>
      <c r="N138">
        <v>62888.652584354342</v>
      </c>
      <c r="O138">
        <v>0.51515095394521504</v>
      </c>
      <c r="P138">
        <v>10986.314184816241</v>
      </c>
      <c r="S138">
        <f t="shared" si="153"/>
        <v>3228.6033164464443</v>
      </c>
      <c r="T138">
        <f t="shared" si="154"/>
        <v>-46872.401523362234</v>
      </c>
      <c r="U138">
        <f t="shared" si="155"/>
        <v>12503.945508734792</v>
      </c>
      <c r="V138">
        <f t="shared" si="156"/>
        <v>16934.687237855189</v>
      </c>
      <c r="W138">
        <f t="shared" si="157"/>
        <v>-58494.200758121442</v>
      </c>
      <c r="X138">
        <f t="shared" si="158"/>
        <v>8684.2098406278492</v>
      </c>
      <c r="Z138">
        <f t="shared" si="160"/>
        <v>0</v>
      </c>
      <c r="AA138">
        <f t="shared" si="161"/>
        <v>0</v>
      </c>
      <c r="AB138">
        <f t="shared" si="162"/>
        <v>0</v>
      </c>
      <c r="AC138">
        <f t="shared" si="163"/>
        <v>1</v>
      </c>
      <c r="AD138">
        <f t="shared" si="164"/>
        <v>0</v>
      </c>
      <c r="AE138">
        <f t="shared" si="165"/>
        <v>0</v>
      </c>
      <c r="AF138">
        <f t="shared" si="166"/>
        <v>0</v>
      </c>
      <c r="AH138">
        <f t="shared" si="167"/>
        <v>24542.895404581192</v>
      </c>
      <c r="AI138">
        <f t="shared" si="168"/>
        <v>203763.16797191606</v>
      </c>
      <c r="AJ138">
        <f t="shared" si="169"/>
        <v>17079.364064806661</v>
      </c>
      <c r="AK138">
        <f t="shared" si="170"/>
        <v>15023.160287314693</v>
      </c>
      <c r="AL138">
        <f t="shared" si="171"/>
        <v>546448.20451690082</v>
      </c>
      <c r="AM138">
        <f t="shared" si="172"/>
        <v>21326.397827042765</v>
      </c>
    </row>
    <row r="139" spans="4:39">
      <c r="D139" s="113">
        <v>14</v>
      </c>
      <c r="E139">
        <v>0.78596450158508779</v>
      </c>
      <c r="F139" s="6">
        <v>10525.410997066381</v>
      </c>
      <c r="G139" s="6">
        <v>0.32771081610890263</v>
      </c>
      <c r="H139" s="6">
        <v>58521.64890534251</v>
      </c>
      <c r="I139" s="6">
        <v>0.76738247518890401</v>
      </c>
      <c r="J139" s="6">
        <v>10983.760212052191</v>
      </c>
      <c r="K139" s="6">
        <v>0.76381039366105585</v>
      </c>
      <c r="L139" s="6">
        <v>10654.196631950763</v>
      </c>
      <c r="M139">
        <v>1.2066862497175486</v>
      </c>
      <c r="N139">
        <v>79571.130266877648</v>
      </c>
      <c r="O139">
        <v>0.34724250497620979</v>
      </c>
      <c r="P139">
        <v>8043.8119028851906</v>
      </c>
      <c r="S139">
        <f t="shared" si="153"/>
        <v>19485.857531458612</v>
      </c>
      <c r="T139">
        <f t="shared" si="154"/>
        <v>-46008.339103040169</v>
      </c>
      <c r="U139">
        <f t="shared" si="155"/>
        <v>18317.972220560918</v>
      </c>
      <c r="V139">
        <f t="shared" si="156"/>
        <v>18511.139439602994</v>
      </c>
      <c r="W139">
        <f t="shared" si="157"/>
        <v>-33495.022507662776</v>
      </c>
      <c r="X139">
        <f t="shared" si="158"/>
        <v>5215.2959071264031</v>
      </c>
      <c r="Z139">
        <f t="shared" si="160"/>
        <v>1</v>
      </c>
      <c r="AA139">
        <f t="shared" si="161"/>
        <v>0</v>
      </c>
      <c r="AB139">
        <f t="shared" si="162"/>
        <v>0</v>
      </c>
      <c r="AC139">
        <f t="shared" si="163"/>
        <v>0</v>
      </c>
      <c r="AD139">
        <f t="shared" si="164"/>
        <v>0</v>
      </c>
      <c r="AE139">
        <f t="shared" si="165"/>
        <v>0</v>
      </c>
      <c r="AF139">
        <f t="shared" si="166"/>
        <v>0</v>
      </c>
      <c r="AH139">
        <f t="shared" si="167"/>
        <v>13391.712953752161</v>
      </c>
      <c r="AI139">
        <f t="shared" si="168"/>
        <v>178577.1052667819</v>
      </c>
      <c r="AJ139">
        <f t="shared" si="169"/>
        <v>14313.279970784262</v>
      </c>
      <c r="AK139">
        <f t="shared" si="170"/>
        <v>13948.745291201953</v>
      </c>
      <c r="AL139">
        <f t="shared" si="171"/>
        <v>65941.855462016756</v>
      </c>
      <c r="AM139">
        <f t="shared" si="172"/>
        <v>23164.825122535869</v>
      </c>
    </row>
    <row r="140" spans="4:39">
      <c r="D140" s="113">
        <v>15</v>
      </c>
      <c r="E140">
        <v>0.51414601740529553</v>
      </c>
      <c r="F140" s="6">
        <v>10591.791698243705</v>
      </c>
      <c r="G140" s="6">
        <v>0.25791305080058291</v>
      </c>
      <c r="H140" s="6">
        <v>64032.693443310789</v>
      </c>
      <c r="I140" s="6">
        <v>0.34748519374868503</v>
      </c>
      <c r="J140" s="6">
        <v>8390.0601757753648</v>
      </c>
      <c r="K140" s="6">
        <v>0.68916158168634201</v>
      </c>
      <c r="L140" s="6">
        <v>12109.353188949826</v>
      </c>
      <c r="M140">
        <v>0.39729205091710063</v>
      </c>
      <c r="N140">
        <v>75411.829186833012</v>
      </c>
      <c r="O140">
        <v>0.55032212112524326</v>
      </c>
      <c r="P140">
        <v>11750.61764060886</v>
      </c>
      <c r="S140">
        <f t="shared" si="153"/>
        <v>9040.3598303600993</v>
      </c>
      <c r="T140">
        <f t="shared" si="154"/>
        <v>-54184.541511541334</v>
      </c>
      <c r="U140">
        <f t="shared" si="155"/>
        <v>4878.3144623244243</v>
      </c>
      <c r="V140">
        <f t="shared" si="156"/>
        <v>14205.592646161458</v>
      </c>
      <c r="W140">
        <f t="shared" si="157"/>
        <v>-60241.62951461444</v>
      </c>
      <c r="X140">
        <f t="shared" si="158"/>
        <v>9262.8822324374305</v>
      </c>
      <c r="Z140">
        <f t="shared" si="160"/>
        <v>0</v>
      </c>
      <c r="AA140">
        <f t="shared" si="161"/>
        <v>0</v>
      </c>
      <c r="AB140">
        <f t="shared" si="162"/>
        <v>0</v>
      </c>
      <c r="AC140">
        <f t="shared" si="163"/>
        <v>1</v>
      </c>
      <c r="AD140">
        <f t="shared" si="164"/>
        <v>0</v>
      </c>
      <c r="AE140">
        <f t="shared" si="165"/>
        <v>0</v>
      </c>
      <c r="AF140">
        <f t="shared" si="166"/>
        <v>0</v>
      </c>
      <c r="AH140">
        <f t="shared" si="167"/>
        <v>20600.746363254071</v>
      </c>
      <c r="AI140">
        <f t="shared" si="168"/>
        <v>248272.4051557226</v>
      </c>
      <c r="AJ140">
        <f t="shared" si="169"/>
        <v>24145.086831651846</v>
      </c>
      <c r="AK140">
        <f t="shared" si="170"/>
        <v>17571.137902549468</v>
      </c>
      <c r="AL140">
        <f t="shared" si="171"/>
        <v>189814.59360375805</v>
      </c>
      <c r="AM140">
        <f t="shared" si="172"/>
        <v>21352.253870119523</v>
      </c>
    </row>
    <row r="141" spans="4:39">
      <c r="D141" s="113">
        <v>16</v>
      </c>
      <c r="E141">
        <v>-4.8554880461572303E-2</v>
      </c>
      <c r="F141" s="6">
        <v>4057.2205588244233</v>
      </c>
      <c r="G141" s="6">
        <v>0.30641979321296109</v>
      </c>
      <c r="H141" s="6">
        <v>59427.082961155989</v>
      </c>
      <c r="I141" s="6">
        <v>0.73136561803357125</v>
      </c>
      <c r="J141" s="6">
        <v>12340.343056709573</v>
      </c>
      <c r="K141" s="6">
        <v>0.24395143098142613</v>
      </c>
      <c r="L141" s="6">
        <v>6511.8120387310082</v>
      </c>
      <c r="M141">
        <v>-5.593448396312195E-2</v>
      </c>
      <c r="N141">
        <v>76648.460367388412</v>
      </c>
      <c r="O141">
        <v>0.19149778573555087</v>
      </c>
      <c r="P141">
        <v>8532.7166776498707</v>
      </c>
      <c r="S141">
        <f t="shared" si="153"/>
        <v>-5911.2401143691004</v>
      </c>
      <c r="T141">
        <f t="shared" si="154"/>
        <v>-47726.749577112285</v>
      </c>
      <c r="U141">
        <f t="shared" si="155"/>
        <v>15586.12170228431</v>
      </c>
      <c r="V141">
        <f t="shared" si="156"/>
        <v>2803.2294018637676</v>
      </c>
      <c r="W141">
        <f t="shared" si="157"/>
        <v>-78784.262703036264</v>
      </c>
      <c r="X141">
        <f t="shared" si="158"/>
        <v>-1220.5652271235958</v>
      </c>
      <c r="Z141">
        <f t="shared" si="160"/>
        <v>0</v>
      </c>
      <c r="AA141">
        <f t="shared" si="161"/>
        <v>0</v>
      </c>
      <c r="AB141">
        <f t="shared" si="162"/>
        <v>1</v>
      </c>
      <c r="AC141">
        <f t="shared" si="163"/>
        <v>0</v>
      </c>
      <c r="AD141">
        <f t="shared" si="164"/>
        <v>0</v>
      </c>
      <c r="AE141">
        <f t="shared" si="165"/>
        <v>0</v>
      </c>
      <c r="AF141">
        <f t="shared" si="166"/>
        <v>0</v>
      </c>
      <c r="AH141">
        <f t="shared" si="167"/>
        <v>-83559.479917480625</v>
      </c>
      <c r="AI141">
        <f t="shared" si="168"/>
        <v>193940.09224415309</v>
      </c>
      <c r="AJ141">
        <f t="shared" si="169"/>
        <v>16873.015017973026</v>
      </c>
      <c r="AK141">
        <f t="shared" si="170"/>
        <v>26693.067601750619</v>
      </c>
      <c r="AL141">
        <f t="shared" si="171"/>
        <v>-1370325.6906405599</v>
      </c>
      <c r="AM141">
        <f t="shared" si="172"/>
        <v>44557.782456206245</v>
      </c>
    </row>
    <row r="142" spans="4:39">
      <c r="D142" s="113">
        <v>17</v>
      </c>
      <c r="E142">
        <v>0.61778735118507333</v>
      </c>
      <c r="F142" s="6">
        <v>8907.0462583147073</v>
      </c>
      <c r="G142" s="6">
        <v>0.39556413403194268</v>
      </c>
      <c r="H142" s="6">
        <v>60245.151074418747</v>
      </c>
      <c r="I142" s="6">
        <v>0.35644633341772747</v>
      </c>
      <c r="J142" s="6">
        <v>7215.4925864468823</v>
      </c>
      <c r="K142" s="6">
        <v>1.2829777644170721</v>
      </c>
      <c r="L142" s="6">
        <v>14175.543683366164</v>
      </c>
      <c r="M142">
        <v>0.14825124534885248</v>
      </c>
      <c r="N142">
        <v>72962.317436156984</v>
      </c>
      <c r="O142">
        <v>0.32866396242154861</v>
      </c>
      <c r="P142">
        <v>8008.9300062389102</v>
      </c>
      <c r="S142">
        <f t="shared" si="153"/>
        <v>14682.545959336132</v>
      </c>
      <c r="T142">
        <f t="shared" si="154"/>
        <v>-45140.930180543044</v>
      </c>
      <c r="U142">
        <f t="shared" si="155"/>
        <v>6395.0542087756239</v>
      </c>
      <c r="V142">
        <f t="shared" si="156"/>
        <v>34813.679273135313</v>
      </c>
      <c r="W142">
        <f t="shared" si="157"/>
        <v>-67301.491883756404</v>
      </c>
      <c r="X142">
        <f t="shared" si="158"/>
        <v>4540.7747348655012</v>
      </c>
      <c r="Z142">
        <f t="shared" si="160"/>
        <v>0</v>
      </c>
      <c r="AA142">
        <f t="shared" si="161"/>
        <v>0</v>
      </c>
      <c r="AB142">
        <f t="shared" si="162"/>
        <v>0</v>
      </c>
      <c r="AC142">
        <f t="shared" si="163"/>
        <v>1</v>
      </c>
      <c r="AD142">
        <f t="shared" si="164"/>
        <v>0</v>
      </c>
      <c r="AE142">
        <f t="shared" si="165"/>
        <v>0</v>
      </c>
      <c r="AF142">
        <f t="shared" si="166"/>
        <v>0</v>
      </c>
      <c r="AH142">
        <f t="shared" si="167"/>
        <v>14417.657210411846</v>
      </c>
      <c r="AI142">
        <f t="shared" si="168"/>
        <v>152301.85421601904</v>
      </c>
      <c r="AJ142">
        <f t="shared" si="169"/>
        <v>20242.858208870632</v>
      </c>
      <c r="AK142">
        <f t="shared" si="170"/>
        <v>11048.939487900556</v>
      </c>
      <c r="AL142">
        <f t="shared" si="171"/>
        <v>492153.15031228331</v>
      </c>
      <c r="AM142">
        <f t="shared" si="172"/>
        <v>24368.141694727557</v>
      </c>
    </row>
    <row r="143" spans="4:39">
      <c r="D143" s="113">
        <v>18</v>
      </c>
      <c r="E143">
        <v>1.2645113413045954</v>
      </c>
      <c r="F143" s="6">
        <v>16721.776100097908</v>
      </c>
      <c r="G143" s="6">
        <v>0.32291989629463091</v>
      </c>
      <c r="H143" s="6">
        <v>63081.928696567513</v>
      </c>
      <c r="I143" s="6">
        <v>0.47792625602809835</v>
      </c>
      <c r="J143" s="6">
        <v>8878.6365263535317</v>
      </c>
      <c r="K143" s="6">
        <v>1.1674495264338873</v>
      </c>
      <c r="L143" s="6">
        <v>14822.473154729214</v>
      </c>
      <c r="M143">
        <v>0.532464920729812</v>
      </c>
      <c r="N143">
        <v>82790.020885149832</v>
      </c>
      <c r="O143">
        <v>0.50043009705134511</v>
      </c>
      <c r="P143">
        <v>10173.605278548563</v>
      </c>
      <c r="S143">
        <f t="shared" si="153"/>
        <v>31562.324956276767</v>
      </c>
      <c r="T143">
        <f t="shared" si="154"/>
        <v>-50751.555376453325</v>
      </c>
      <c r="U143">
        <f t="shared" si="155"/>
        <v>9370.4996338233741</v>
      </c>
      <c r="V143">
        <f t="shared" si="156"/>
        <v>29755.419562622341</v>
      </c>
      <c r="W143">
        <f t="shared" si="157"/>
        <v>-62458.380352002692</v>
      </c>
      <c r="X143">
        <f t="shared" si="158"/>
        <v>8934.8175472599978</v>
      </c>
      <c r="Z143">
        <f t="shared" si="160"/>
        <v>1</v>
      </c>
      <c r="AA143">
        <f t="shared" si="161"/>
        <v>0</v>
      </c>
      <c r="AB143">
        <f t="shared" si="162"/>
        <v>0</v>
      </c>
      <c r="AC143">
        <f t="shared" si="163"/>
        <v>0</v>
      </c>
      <c r="AD143">
        <f t="shared" si="164"/>
        <v>0</v>
      </c>
      <c r="AE143">
        <f t="shared" si="165"/>
        <v>0</v>
      </c>
      <c r="AF143">
        <f t="shared" si="166"/>
        <v>0</v>
      </c>
      <c r="AH143">
        <f t="shared" si="167"/>
        <v>13223.90361706528</v>
      </c>
      <c r="AI143">
        <f t="shared" si="168"/>
        <v>195348.53510237657</v>
      </c>
      <c r="AJ143">
        <f t="shared" si="169"/>
        <v>18577.419454083178</v>
      </c>
      <c r="AK143">
        <f t="shared" si="170"/>
        <v>12696.457379194981</v>
      </c>
      <c r="AL143">
        <f t="shared" si="171"/>
        <v>155484.46040666004</v>
      </c>
      <c r="AM143">
        <f t="shared" si="172"/>
        <v>20329.723049220858</v>
      </c>
    </row>
    <row r="144" spans="4:39">
      <c r="D144" s="113">
        <v>19</v>
      </c>
      <c r="E144">
        <v>0.51234063442699029</v>
      </c>
      <c r="F144" s="6">
        <v>8583.7918383805609</v>
      </c>
      <c r="G144" s="6">
        <v>0.29155237578582005</v>
      </c>
      <c r="H144" s="6">
        <v>70928.168549764596</v>
      </c>
      <c r="I144" s="6">
        <v>0.89615252038227378</v>
      </c>
      <c r="J144" s="6">
        <v>13575.365481213288</v>
      </c>
      <c r="K144" s="6">
        <v>0.87457249892280831</v>
      </c>
      <c r="L144" s="6">
        <v>12672.097403620448</v>
      </c>
      <c r="M144">
        <v>0.50496519896356817</v>
      </c>
      <c r="N144">
        <v>95395.293029236636</v>
      </c>
      <c r="O144">
        <v>0.43032692401263173</v>
      </c>
      <c r="P144">
        <v>10398.570704774278</v>
      </c>
      <c r="S144">
        <f t="shared" si="153"/>
        <v>10979.422946579636</v>
      </c>
      <c r="T144">
        <f t="shared" si="154"/>
        <v>-59795.532632758841</v>
      </c>
      <c r="U144">
        <f t="shared" si="155"/>
        <v>20643.322357063451</v>
      </c>
      <c r="V144">
        <f t="shared" si="156"/>
        <v>20722.578895248065</v>
      </c>
      <c r="W144">
        <f t="shared" si="157"/>
        <v>-76113.701872011748</v>
      </c>
      <c r="X144">
        <f t="shared" si="158"/>
        <v>6033.0325617240505</v>
      </c>
      <c r="Z144">
        <f t="shared" si="160"/>
        <v>0</v>
      </c>
      <c r="AA144">
        <f t="shared" si="161"/>
        <v>0</v>
      </c>
      <c r="AB144">
        <f t="shared" si="162"/>
        <v>0</v>
      </c>
      <c r="AC144">
        <f t="shared" si="163"/>
        <v>1</v>
      </c>
      <c r="AD144">
        <f t="shared" si="164"/>
        <v>0</v>
      </c>
      <c r="AE144">
        <f t="shared" si="165"/>
        <v>0</v>
      </c>
      <c r="AF144">
        <f t="shared" si="166"/>
        <v>0</v>
      </c>
      <c r="AH144">
        <f t="shared" si="167"/>
        <v>16754.071923225078</v>
      </c>
      <c r="AI144">
        <f t="shared" si="168"/>
        <v>243277.62158889003</v>
      </c>
      <c r="AJ144">
        <f t="shared" si="169"/>
        <v>15148.498913357309</v>
      </c>
      <c r="AK144">
        <f t="shared" si="170"/>
        <v>14489.476194630395</v>
      </c>
      <c r="AL144">
        <f t="shared" si="171"/>
        <v>188914.58901530982</v>
      </c>
      <c r="AM144">
        <f t="shared" si="172"/>
        <v>24164.35069368107</v>
      </c>
    </row>
    <row r="145" spans="4:39">
      <c r="D145" s="113">
        <v>20</v>
      </c>
      <c r="E145">
        <v>0.52331958312063465</v>
      </c>
      <c r="F145" s="6">
        <v>9004.4746738956364</v>
      </c>
      <c r="G145" s="6">
        <v>0.28862895168154945</v>
      </c>
      <c r="H145" s="6">
        <v>57727.598298462472</v>
      </c>
      <c r="I145" s="6">
        <v>0.78889780620629024</v>
      </c>
      <c r="J145" s="6">
        <v>11485.529147337049</v>
      </c>
      <c r="K145" s="6">
        <v>1.1369734359754355</v>
      </c>
      <c r="L145" s="6">
        <v>13929.08058289534</v>
      </c>
      <c r="M145">
        <v>0.47210975616496309</v>
      </c>
      <c r="N145">
        <v>78909.220795821137</v>
      </c>
      <c r="O145">
        <v>0.57548770163795104</v>
      </c>
      <c r="P145">
        <v>10354.709604503447</v>
      </c>
      <c r="S145">
        <f t="shared" si="153"/>
        <v>10977.960287982676</v>
      </c>
      <c r="T145">
        <f t="shared" si="154"/>
        <v>-46706.59040745419</v>
      </c>
      <c r="U145">
        <f t="shared" si="155"/>
        <v>18637.744684843939</v>
      </c>
      <c r="V145">
        <f t="shared" si="156"/>
        <v>29485.113096390691</v>
      </c>
      <c r="W145">
        <f t="shared" si="157"/>
        <v>-60882.181866418185</v>
      </c>
      <c r="X145">
        <f t="shared" si="158"/>
        <v>11619.712794840076</v>
      </c>
      <c r="Z145">
        <f t="shared" si="160"/>
        <v>0</v>
      </c>
      <c r="AA145">
        <f t="shared" si="161"/>
        <v>0</v>
      </c>
      <c r="AB145">
        <f t="shared" si="162"/>
        <v>0</v>
      </c>
      <c r="AC145">
        <f t="shared" si="163"/>
        <v>1</v>
      </c>
      <c r="AD145">
        <f t="shared" si="164"/>
        <v>0</v>
      </c>
      <c r="AE145">
        <f t="shared" si="165"/>
        <v>0</v>
      </c>
      <c r="AF145">
        <f t="shared" si="166"/>
        <v>0</v>
      </c>
      <c r="AH145">
        <f t="shared" si="167"/>
        <v>17206.454648993982</v>
      </c>
      <c r="AI145">
        <f t="shared" si="168"/>
        <v>200006.2639667367</v>
      </c>
      <c r="AJ145">
        <f t="shared" si="169"/>
        <v>14558.956885137641</v>
      </c>
      <c r="AK145">
        <f t="shared" si="170"/>
        <v>12251.016727532657</v>
      </c>
      <c r="AL145">
        <f t="shared" si="171"/>
        <v>167141.68636720339</v>
      </c>
      <c r="AM145">
        <f t="shared" si="172"/>
        <v>17992.929431909506</v>
      </c>
    </row>
    <row r="146" spans="4:39">
      <c r="D146" s="113">
        <v>21</v>
      </c>
      <c r="E146">
        <v>0.54728735873233991</v>
      </c>
      <c r="F146" s="6">
        <v>9336.5137543946148</v>
      </c>
      <c r="G146" s="6">
        <v>0.28543919679385066</v>
      </c>
      <c r="H146" s="6">
        <v>66219.39217230583</v>
      </c>
      <c r="I146" s="6">
        <v>1.1092003659487757</v>
      </c>
      <c r="J146" s="6">
        <v>16453.39837028538</v>
      </c>
      <c r="K146" s="6">
        <v>0.45719097909198592</v>
      </c>
      <c r="L146" s="6">
        <v>8530.3430350948947</v>
      </c>
      <c r="M146">
        <v>0.51243070271568913</v>
      </c>
      <c r="N146">
        <v>85544.22004550061</v>
      </c>
      <c r="O146">
        <v>0.28339226529618977</v>
      </c>
      <c r="P146">
        <v>7429.2227264230296</v>
      </c>
      <c r="S146">
        <f t="shared" si="153"/>
        <v>11561.106751441053</v>
      </c>
      <c r="T146">
        <f t="shared" si="154"/>
        <v>-55320.181881929435</v>
      </c>
      <c r="U146">
        <f t="shared" si="155"/>
        <v>25900.308403102674</v>
      </c>
      <c r="V146">
        <f t="shared" si="156"/>
        <v>8927.0373105534964</v>
      </c>
      <c r="W146">
        <f t="shared" si="157"/>
        <v>-65977.566093004731</v>
      </c>
      <c r="X146">
        <f t="shared" si="158"/>
        <v>3391.8275316466807</v>
      </c>
      <c r="Z146">
        <f t="shared" si="160"/>
        <v>0</v>
      </c>
      <c r="AA146">
        <f t="shared" si="161"/>
        <v>0</v>
      </c>
      <c r="AB146">
        <f t="shared" si="162"/>
        <v>1</v>
      </c>
      <c r="AC146">
        <f t="shared" si="163"/>
        <v>0</v>
      </c>
      <c r="AD146">
        <f t="shared" si="164"/>
        <v>0</v>
      </c>
      <c r="AE146">
        <f t="shared" si="165"/>
        <v>0</v>
      </c>
      <c r="AF146">
        <f t="shared" si="166"/>
        <v>0</v>
      </c>
      <c r="AH146">
        <f t="shared" si="167"/>
        <v>17059.618873749274</v>
      </c>
      <c r="AI146">
        <f t="shared" si="168"/>
        <v>231991.23636874114</v>
      </c>
      <c r="AJ146">
        <f t="shared" si="169"/>
        <v>14833.567383663503</v>
      </c>
      <c r="AK146">
        <f t="shared" si="170"/>
        <v>18658.161305012552</v>
      </c>
      <c r="AL146">
        <f t="shared" si="171"/>
        <v>166938.12371536007</v>
      </c>
      <c r="AM146">
        <f t="shared" si="172"/>
        <v>26215.333430707138</v>
      </c>
    </row>
    <row r="147" spans="4:39">
      <c r="D147" s="113">
        <v>22</v>
      </c>
      <c r="E147">
        <v>0.6019865486263789</v>
      </c>
      <c r="F147" s="6">
        <v>9933.5345112285449</v>
      </c>
      <c r="G147" s="6">
        <v>0.31624723583548486</v>
      </c>
      <c r="H147" s="6">
        <v>63930.29247541017</v>
      </c>
      <c r="I147" s="6">
        <v>0.73722118980973894</v>
      </c>
      <c r="J147" s="6">
        <v>10827.126475481538</v>
      </c>
      <c r="K147" s="6">
        <v>0.90689221927402408</v>
      </c>
      <c r="L147" s="6">
        <v>12968.277609871237</v>
      </c>
      <c r="M147">
        <v>0.17354765246268355</v>
      </c>
      <c r="N147">
        <v>73516.240380817617</v>
      </c>
      <c r="O147">
        <v>0.65191742884343173</v>
      </c>
      <c r="P147">
        <v>12436.19032745905</v>
      </c>
      <c r="S147">
        <f t="shared" si="153"/>
        <v>13052.719861521107</v>
      </c>
      <c r="T147">
        <f t="shared" si="154"/>
        <v>-51854.708022268016</v>
      </c>
      <c r="U147">
        <f t="shared" si="155"/>
        <v>17322.927436213533</v>
      </c>
      <c r="V147">
        <f t="shared" si="156"/>
        <v>21660.494890888098</v>
      </c>
      <c r="W147">
        <f t="shared" si="157"/>
        <v>-66889.496819182503</v>
      </c>
      <c r="X147">
        <f t="shared" si="158"/>
        <v>12456.624775498547</v>
      </c>
      <c r="Z147">
        <f t="shared" si="160"/>
        <v>0</v>
      </c>
      <c r="AA147">
        <f t="shared" si="161"/>
        <v>0</v>
      </c>
      <c r="AB147">
        <f t="shared" si="162"/>
        <v>0</v>
      </c>
      <c r="AC147">
        <f t="shared" si="163"/>
        <v>1</v>
      </c>
      <c r="AD147">
        <f t="shared" si="164"/>
        <v>0</v>
      </c>
      <c r="AE147">
        <f t="shared" si="165"/>
        <v>0</v>
      </c>
      <c r="AF147">
        <f t="shared" si="166"/>
        <v>0</v>
      </c>
      <c r="AH147">
        <f t="shared" si="167"/>
        <v>16501.256604312868</v>
      </c>
      <c r="AI147">
        <f t="shared" si="168"/>
        <v>202152.88935732353</v>
      </c>
      <c r="AJ147">
        <f t="shared" si="169"/>
        <v>14686.401618862568</v>
      </c>
      <c r="AK147">
        <f t="shared" si="170"/>
        <v>14299.690011953644</v>
      </c>
      <c r="AL147">
        <f t="shared" si="171"/>
        <v>423608.38269837835</v>
      </c>
      <c r="AM147">
        <f t="shared" si="172"/>
        <v>19076.327426192798</v>
      </c>
    </row>
    <row r="148" spans="4:39">
      <c r="D148" s="113">
        <v>23</v>
      </c>
      <c r="E148">
        <v>0.27537066495464779</v>
      </c>
      <c r="F148" s="6">
        <v>6049.1316124770328</v>
      </c>
      <c r="G148" s="6">
        <v>0.33473509270977653</v>
      </c>
      <c r="H148" s="6">
        <v>67988.22614703342</v>
      </c>
      <c r="I148" s="6">
        <v>0.9311997730106244</v>
      </c>
      <c r="J148" s="6">
        <v>12928.562892280377</v>
      </c>
      <c r="K148" s="6">
        <v>1.2348483717395937</v>
      </c>
      <c r="L148" s="6">
        <v>14615.451764594567</v>
      </c>
      <c r="M148">
        <v>0.89303530901095762</v>
      </c>
      <c r="N148">
        <v>76083.584694970268</v>
      </c>
      <c r="O148">
        <v>0.37549487639233214</v>
      </c>
      <c r="P148">
        <v>8655.2196824237653</v>
      </c>
      <c r="S148">
        <f t="shared" si="153"/>
        <v>4465.6218581512385</v>
      </c>
      <c r="T148">
        <f t="shared" si="154"/>
        <v>-55206.701367003312</v>
      </c>
      <c r="U148">
        <f t="shared" si="155"/>
        <v>22628.369240357304</v>
      </c>
      <c r="V148">
        <f t="shared" si="156"/>
        <v>32535.99846191008</v>
      </c>
      <c r="W148">
        <f t="shared" si="157"/>
        <v>-41983.924455695866</v>
      </c>
      <c r="X148">
        <f t="shared" si="158"/>
        <v>5682.6766777410448</v>
      </c>
      <c r="Z148">
        <f t="shared" si="160"/>
        <v>0</v>
      </c>
      <c r="AA148">
        <f t="shared" si="161"/>
        <v>0</v>
      </c>
      <c r="AB148">
        <f t="shared" si="162"/>
        <v>0</v>
      </c>
      <c r="AC148">
        <f t="shared" si="163"/>
        <v>1</v>
      </c>
      <c r="AD148">
        <f t="shared" si="164"/>
        <v>0</v>
      </c>
      <c r="AE148">
        <f t="shared" si="165"/>
        <v>0</v>
      </c>
      <c r="AF148">
        <f t="shared" si="166"/>
        <v>0</v>
      </c>
      <c r="AH148">
        <f t="shared" si="167"/>
        <v>21967.233196293058</v>
      </c>
      <c r="AI148">
        <f t="shared" si="168"/>
        <v>203110.54212048472</v>
      </c>
      <c r="AJ148">
        <f t="shared" si="169"/>
        <v>13883.769376877704</v>
      </c>
      <c r="AK148">
        <f t="shared" si="170"/>
        <v>11835.827053004927</v>
      </c>
      <c r="AL148">
        <f t="shared" si="171"/>
        <v>85196.614206926854</v>
      </c>
      <c r="AM148">
        <f t="shared" si="172"/>
        <v>23050.167196903225</v>
      </c>
    </row>
    <row r="149" spans="4:39">
      <c r="D149" s="113">
        <v>24</v>
      </c>
      <c r="E149">
        <v>0.72514916935634055</v>
      </c>
      <c r="F149" s="6">
        <v>12622.993950731263</v>
      </c>
      <c r="G149" s="6">
        <v>0.28933322288941721</v>
      </c>
      <c r="H149" s="6">
        <v>63596.588430126576</v>
      </c>
      <c r="I149" s="6">
        <v>0.73380209565474863</v>
      </c>
      <c r="J149" s="6">
        <v>12993.819931356491</v>
      </c>
      <c r="K149" s="6">
        <v>0.65747805771903867</v>
      </c>
      <c r="L149" s="6">
        <v>11595.555609793253</v>
      </c>
      <c r="M149">
        <v>0.2629208244901502</v>
      </c>
      <c r="N149">
        <v>73277.719729105302</v>
      </c>
      <c r="O149">
        <v>0.4493715132317333</v>
      </c>
      <c r="P149">
        <v>11206.705546242734</v>
      </c>
      <c r="S149">
        <f t="shared" si="153"/>
        <v>15066.101931971243</v>
      </c>
      <c r="T149">
        <f t="shared" si="154"/>
        <v>-52548.688647317067</v>
      </c>
      <c r="U149">
        <f t="shared" si="155"/>
        <v>15025.679289124429</v>
      </c>
      <c r="V149">
        <f t="shared" si="156"/>
        <v>13509.58654615052</v>
      </c>
      <c r="W149">
        <f t="shared" si="157"/>
        <v>-63238.350966773403</v>
      </c>
      <c r="X149">
        <f t="shared" si="158"/>
        <v>5952.0963149977688</v>
      </c>
      <c r="Z149">
        <f t="shared" si="160"/>
        <v>1</v>
      </c>
      <c r="AA149">
        <f t="shared" si="161"/>
        <v>0</v>
      </c>
      <c r="AB149">
        <f t="shared" si="162"/>
        <v>0</v>
      </c>
      <c r="AC149">
        <f t="shared" si="163"/>
        <v>0</v>
      </c>
      <c r="AD149">
        <f t="shared" si="164"/>
        <v>0</v>
      </c>
      <c r="AE149">
        <f t="shared" si="165"/>
        <v>0</v>
      </c>
      <c r="AF149">
        <f t="shared" si="166"/>
        <v>0</v>
      </c>
      <c r="AH149">
        <f t="shared" si="167"/>
        <v>17407.444542666621</v>
      </c>
      <c r="AI149">
        <f t="shared" si="168"/>
        <v>219803.96096591061</v>
      </c>
      <c r="AJ149">
        <f t="shared" si="169"/>
        <v>17707.526332099816</v>
      </c>
      <c r="AK149">
        <f t="shared" si="170"/>
        <v>17636.414590049186</v>
      </c>
      <c r="AL149">
        <f t="shared" si="171"/>
        <v>278706.41236274724</v>
      </c>
      <c r="AM149">
        <f t="shared" si="172"/>
        <v>24938.620309168607</v>
      </c>
    </row>
    <row r="150" spans="4:39">
      <c r="D150" s="113">
        <v>25</v>
      </c>
      <c r="E150">
        <v>0.72846908406272948</v>
      </c>
      <c r="F150" s="6">
        <v>12299.504826990347</v>
      </c>
      <c r="G150" s="6">
        <v>0.32126780157159818</v>
      </c>
      <c r="H150" s="6">
        <v>65290.669324119001</v>
      </c>
      <c r="I150" s="6">
        <v>0.64540969003646498</v>
      </c>
      <c r="J150" s="6">
        <v>11634.251232403951</v>
      </c>
      <c r="K150" s="6">
        <v>0.61640235278273581</v>
      </c>
      <c r="L150" s="6">
        <v>10104.142510837619</v>
      </c>
      <c r="M150">
        <v>0.87618348498229426</v>
      </c>
      <c r="N150">
        <v>78126.015694973234</v>
      </c>
      <c r="O150">
        <v>0.38917993444643462</v>
      </c>
      <c r="P150">
        <v>9021.8382529180617</v>
      </c>
      <c r="S150">
        <f t="shared" si="153"/>
        <v>15516.358678860915</v>
      </c>
      <c r="T150">
        <f t="shared" si="154"/>
        <v>-53023.379588909098</v>
      </c>
      <c r="U150">
        <f t="shared" si="155"/>
        <v>13010.072371948429</v>
      </c>
      <c r="V150">
        <f t="shared" si="156"/>
        <v>13432.564927818365</v>
      </c>
      <c r="W150">
        <f t="shared" si="157"/>
        <v>-44669.825504409309</v>
      </c>
      <c r="X150">
        <f t="shared" si="158"/>
        <v>5838.6083639845983</v>
      </c>
      <c r="Z150">
        <f t="shared" si="160"/>
        <v>1</v>
      </c>
      <c r="AA150">
        <f t="shared" si="161"/>
        <v>0</v>
      </c>
      <c r="AB150">
        <f t="shared" si="162"/>
        <v>0</v>
      </c>
      <c r="AC150">
        <f t="shared" si="163"/>
        <v>0</v>
      </c>
      <c r="AD150">
        <f t="shared" si="164"/>
        <v>0</v>
      </c>
      <c r="AE150">
        <f t="shared" si="165"/>
        <v>0</v>
      </c>
      <c r="AF150">
        <f t="shared" si="166"/>
        <v>0</v>
      </c>
      <c r="AH150">
        <f t="shared" si="167"/>
        <v>16884.045041959831</v>
      </c>
      <c r="AI150">
        <f t="shared" si="168"/>
        <v>203228.17600993928</v>
      </c>
      <c r="AJ150">
        <f t="shared" si="169"/>
        <v>18026.148990336089</v>
      </c>
      <c r="AK150">
        <f t="shared" si="170"/>
        <v>16392.121907424062</v>
      </c>
      <c r="AL150">
        <f t="shared" si="171"/>
        <v>89166.272857279415</v>
      </c>
      <c r="AM150">
        <f t="shared" si="172"/>
        <v>23181.663427099931</v>
      </c>
    </row>
    <row r="151" spans="4:39">
      <c r="D151" s="113">
        <v>26</v>
      </c>
      <c r="E151">
        <v>0.55351944086281923</v>
      </c>
      <c r="F151" s="6">
        <v>8772.1712645814187</v>
      </c>
      <c r="G151" s="6">
        <v>0.31448923657194294</v>
      </c>
      <c r="H151" s="6">
        <v>71519.029412645017</v>
      </c>
      <c r="I151" s="6">
        <v>0.46735914471606921</v>
      </c>
      <c r="J151" s="6">
        <v>7954.2348357542342</v>
      </c>
      <c r="K151" s="6">
        <v>1.4737577227187311</v>
      </c>
      <c r="L151" s="6">
        <v>18525.656592038333</v>
      </c>
      <c r="M151">
        <v>0.19932860714304734</v>
      </c>
      <c r="N151">
        <v>60952.119737990899</v>
      </c>
      <c r="O151">
        <v>0.32430217431614761</v>
      </c>
      <c r="P151">
        <v>7266.1345140249759</v>
      </c>
      <c r="S151">
        <f t="shared" si="153"/>
        <v>12363.415065324472</v>
      </c>
      <c r="T151">
        <f t="shared" si="154"/>
        <v>-59510.57240338195</v>
      </c>
      <c r="U151">
        <f t="shared" si="155"/>
        <v>9891.4067460841525</v>
      </c>
      <c r="V151">
        <f t="shared" si="156"/>
        <v>37748.3082922537</v>
      </c>
      <c r="W151">
        <f t="shared" si="157"/>
        <v>-53340.956202840782</v>
      </c>
      <c r="X151">
        <f t="shared" si="158"/>
        <v>5117.0197100628047</v>
      </c>
      <c r="Z151">
        <f t="shared" si="160"/>
        <v>0</v>
      </c>
      <c r="AA151">
        <f t="shared" si="161"/>
        <v>0</v>
      </c>
      <c r="AB151">
        <f t="shared" si="162"/>
        <v>0</v>
      </c>
      <c r="AC151">
        <f t="shared" si="163"/>
        <v>1</v>
      </c>
      <c r="AD151">
        <f t="shared" si="164"/>
        <v>0</v>
      </c>
      <c r="AE151">
        <f t="shared" si="165"/>
        <v>0</v>
      </c>
      <c r="AF151">
        <f t="shared" si="166"/>
        <v>0</v>
      </c>
      <c r="AH151">
        <f t="shared" si="167"/>
        <v>15847.991266408759</v>
      </c>
      <c r="AI151">
        <f t="shared" si="168"/>
        <v>227413.28190506843</v>
      </c>
      <c r="AJ151">
        <f t="shared" si="169"/>
        <v>17019.533961588801</v>
      </c>
      <c r="AK151">
        <f t="shared" si="170"/>
        <v>12570.354208467128</v>
      </c>
      <c r="AL151">
        <f t="shared" si="171"/>
        <v>305787.11511413346</v>
      </c>
      <c r="AM151">
        <f t="shared" si="172"/>
        <v>22405.444950675996</v>
      </c>
    </row>
    <row r="152" spans="4:39">
      <c r="D152" s="113">
        <v>27</v>
      </c>
      <c r="E152">
        <v>0.79484056387627544</v>
      </c>
      <c r="F152" s="6">
        <v>11376.383842355041</v>
      </c>
      <c r="G152" s="6">
        <v>0.30949120275828901</v>
      </c>
      <c r="H152" s="6">
        <v>59459.463595012843</v>
      </c>
      <c r="I152" s="6">
        <v>0.67296840907032052</v>
      </c>
      <c r="J152" s="6">
        <v>11146.718950293647</v>
      </c>
      <c r="K152" s="6">
        <v>1.0029082587097042</v>
      </c>
      <c r="L152" s="6">
        <v>11428.681254352072</v>
      </c>
      <c r="M152">
        <v>0.20731375235281146</v>
      </c>
      <c r="N152">
        <v>72450.734142801637</v>
      </c>
      <c r="O152">
        <v>0.57330896524141628</v>
      </c>
      <c r="P152">
        <v>11374.228415802267</v>
      </c>
      <c r="S152">
        <f t="shared" si="153"/>
        <v>18973.80824869666</v>
      </c>
      <c r="T152">
        <f t="shared" si="154"/>
        <v>-47641.851508890337</v>
      </c>
      <c r="U152">
        <f t="shared" si="155"/>
        <v>14549.906781647473</v>
      </c>
      <c r="V152">
        <f t="shared" si="156"/>
        <v>26866.367696219277</v>
      </c>
      <c r="W152">
        <f t="shared" si="157"/>
        <v>-64534.665822961884</v>
      </c>
      <c r="X152">
        <f t="shared" si="158"/>
        <v>10517.001112975973</v>
      </c>
      <c r="Z152">
        <f t="shared" si="160"/>
        <v>0</v>
      </c>
      <c r="AA152">
        <f t="shared" si="161"/>
        <v>0</v>
      </c>
      <c r="AB152">
        <f t="shared" si="162"/>
        <v>0</v>
      </c>
      <c r="AC152">
        <f t="shared" si="163"/>
        <v>1</v>
      </c>
      <c r="AD152">
        <f t="shared" si="164"/>
        <v>0</v>
      </c>
      <c r="AE152">
        <f t="shared" si="165"/>
        <v>0</v>
      </c>
      <c r="AF152">
        <f t="shared" si="166"/>
        <v>0</v>
      </c>
      <c r="AH152">
        <f t="shared" si="167"/>
        <v>14312.787192030984</v>
      </c>
      <c r="AI152">
        <f t="shared" si="168"/>
        <v>192120.04433434695</v>
      </c>
      <c r="AJ152">
        <f t="shared" si="169"/>
        <v>16563.509965783389</v>
      </c>
      <c r="AK152">
        <f t="shared" si="170"/>
        <v>11395.540075675206</v>
      </c>
      <c r="AL152">
        <f t="shared" si="171"/>
        <v>349473.84493578243</v>
      </c>
      <c r="AM152">
        <f t="shared" si="172"/>
        <v>19839.613725581043</v>
      </c>
    </row>
    <row r="153" spans="4:39">
      <c r="D153" s="113">
        <v>28</v>
      </c>
      <c r="E153">
        <v>0.63394924824378784</v>
      </c>
      <c r="F153" s="6">
        <v>9418.8217965949425</v>
      </c>
      <c r="G153" s="6">
        <v>0.33596911470057256</v>
      </c>
      <c r="H153" s="6">
        <v>60693.898050879623</v>
      </c>
      <c r="I153" s="6">
        <v>1.3153044401151617</v>
      </c>
      <c r="J153" s="6">
        <v>16510.829068710656</v>
      </c>
      <c r="K153" s="6">
        <v>1.0400813825300621</v>
      </c>
      <c r="L153" s="6">
        <v>13053.110191295853</v>
      </c>
      <c r="M153">
        <v>0.43275635109209509</v>
      </c>
      <c r="N153">
        <v>62609.310824858527</v>
      </c>
      <c r="O153">
        <v>0.5830073726331888</v>
      </c>
      <c r="P153">
        <v>10409.343000494502</v>
      </c>
      <c r="S153">
        <f t="shared" si="153"/>
        <v>14787.896298345853</v>
      </c>
      <c r="T153">
        <f t="shared" si="154"/>
        <v>-47865.253375152963</v>
      </c>
      <c r="U153">
        <f t="shared" si="155"/>
        <v>33712.755672646679</v>
      </c>
      <c r="V153">
        <f t="shared" si="156"/>
        <v>26661.35731923204</v>
      </c>
      <c r="W153">
        <f t="shared" si="157"/>
        <v>-46084.942314757966</v>
      </c>
      <c r="X153">
        <f t="shared" si="158"/>
        <v>11852.210516131179</v>
      </c>
      <c r="Z153">
        <f t="shared" si="160"/>
        <v>0</v>
      </c>
      <c r="AA153">
        <f t="shared" si="161"/>
        <v>0</v>
      </c>
      <c r="AB153">
        <f t="shared" si="162"/>
        <v>1</v>
      </c>
      <c r="AC153">
        <f t="shared" si="163"/>
        <v>0</v>
      </c>
      <c r="AD153">
        <f t="shared" si="164"/>
        <v>0</v>
      </c>
      <c r="AE153">
        <f t="shared" si="165"/>
        <v>0</v>
      </c>
      <c r="AF153">
        <f t="shared" si="166"/>
        <v>0</v>
      </c>
      <c r="AH153">
        <f t="shared" si="167"/>
        <v>14857.375133242362</v>
      </c>
      <c r="AI153">
        <f t="shared" si="168"/>
        <v>180653.20708116921</v>
      </c>
      <c r="AJ153">
        <f t="shared" si="169"/>
        <v>12552.857395710646</v>
      </c>
      <c r="AK153">
        <f t="shared" si="170"/>
        <v>12550.085416915508</v>
      </c>
      <c r="AL153">
        <f t="shared" si="171"/>
        <v>144675.66025746116</v>
      </c>
      <c r="AM153">
        <f t="shared" si="172"/>
        <v>17854.564949119016</v>
      </c>
    </row>
    <row r="154" spans="4:39">
      <c r="D154" s="113">
        <v>29</v>
      </c>
      <c r="E154">
        <v>1.4313510325511891</v>
      </c>
      <c r="F154" s="6">
        <v>18625.090894010376</v>
      </c>
      <c r="G154" s="6">
        <v>0.30111498243234869</v>
      </c>
      <c r="H154" s="6">
        <v>69217.427253305097</v>
      </c>
      <c r="I154" s="6">
        <v>0.92874456828954566</v>
      </c>
      <c r="J154" s="6">
        <v>14209.982448484705</v>
      </c>
      <c r="K154" s="6">
        <v>0.6336442581997983</v>
      </c>
      <c r="L154" s="6">
        <v>10414.418230819094</v>
      </c>
      <c r="M154">
        <v>0.70695725855080838</v>
      </c>
      <c r="N154">
        <v>69634.449774176508</v>
      </c>
      <c r="O154">
        <v>0.69245740255892074</v>
      </c>
      <c r="P154">
        <v>13012.010295670265</v>
      </c>
      <c r="S154">
        <f t="shared" si="153"/>
        <v>36029.616932924226</v>
      </c>
      <c r="T154">
        <f t="shared" si="154"/>
        <v>-57719.652764108294</v>
      </c>
      <c r="U154">
        <f t="shared" si="155"/>
        <v>21253.200147083306</v>
      </c>
      <c r="V154">
        <f t="shared" si="156"/>
        <v>13780.654124282006</v>
      </c>
      <c r="W154">
        <f t="shared" si="157"/>
        <v>-42639.993813672438</v>
      </c>
      <c r="X154">
        <f t="shared" si="158"/>
        <v>13428.783163639564</v>
      </c>
      <c r="Z154">
        <f t="shared" si="160"/>
        <v>1</v>
      </c>
      <c r="AA154">
        <f t="shared" si="161"/>
        <v>0</v>
      </c>
      <c r="AB154">
        <f t="shared" si="162"/>
        <v>0</v>
      </c>
      <c r="AC154">
        <f t="shared" si="163"/>
        <v>0</v>
      </c>
      <c r="AD154">
        <f t="shared" si="164"/>
        <v>0</v>
      </c>
      <c r="AE154">
        <f t="shared" si="165"/>
        <v>0</v>
      </c>
      <c r="AF154">
        <f t="shared" si="166"/>
        <v>0</v>
      </c>
      <c r="AH154">
        <f t="shared" si="167"/>
        <v>13012.245403430965</v>
      </c>
      <c r="AI154">
        <f t="shared" si="168"/>
        <v>229870.4192470932</v>
      </c>
      <c r="AJ154">
        <f t="shared" si="169"/>
        <v>15300.205173371842</v>
      </c>
      <c r="AK154">
        <f t="shared" si="170"/>
        <v>16435.749391001755</v>
      </c>
      <c r="AL154">
        <f t="shared" si="171"/>
        <v>98498.811536245004</v>
      </c>
      <c r="AM154">
        <f t="shared" si="172"/>
        <v>18791.062450318859</v>
      </c>
    </row>
    <row r="155" spans="4:39">
      <c r="D155" s="113">
        <v>30</v>
      </c>
      <c r="E155">
        <v>0.67726469718396609</v>
      </c>
      <c r="F155" s="6">
        <v>10805.206308041603</v>
      </c>
      <c r="G155" s="6">
        <v>0.30425319100982351</v>
      </c>
      <c r="H155" s="6">
        <v>64728.770792378804</v>
      </c>
      <c r="I155" s="6">
        <v>0.88173191061391221</v>
      </c>
      <c r="J155" s="6">
        <v>12837.384180924657</v>
      </c>
      <c r="K155" s="6">
        <v>0.82656986799932219</v>
      </c>
      <c r="L155" s="6">
        <v>11775.59141570021</v>
      </c>
      <c r="M155">
        <v>0.52092274649464831</v>
      </c>
      <c r="N155">
        <v>67587.308093313666</v>
      </c>
      <c r="O155">
        <v>0.41272374561838043</v>
      </c>
      <c r="P155">
        <v>9592.156128200053</v>
      </c>
      <c r="S155">
        <f t="shared" si="153"/>
        <v>15055.468889230959</v>
      </c>
      <c r="T155">
        <f t="shared" si="154"/>
        <v>-53111.166946859703</v>
      </c>
      <c r="U155">
        <f t="shared" si="155"/>
        <v>20830.667093956967</v>
      </c>
      <c r="V155">
        <f t="shared" si="156"/>
        <v>19786.152423985906</v>
      </c>
      <c r="W155">
        <f t="shared" si="157"/>
        <v>-47696.393941162016</v>
      </c>
      <c r="X155">
        <f t="shared" si="158"/>
        <v>6167.2873744921853</v>
      </c>
      <c r="Z155">
        <f t="shared" si="160"/>
        <v>0</v>
      </c>
      <c r="AA155">
        <f t="shared" si="161"/>
        <v>0</v>
      </c>
      <c r="AB155">
        <f t="shared" si="162"/>
        <v>1</v>
      </c>
      <c r="AC155">
        <f t="shared" si="163"/>
        <v>0</v>
      </c>
      <c r="AD155">
        <f t="shared" si="164"/>
        <v>0</v>
      </c>
      <c r="AE155">
        <f t="shared" si="165"/>
        <v>0</v>
      </c>
      <c r="AF155">
        <f t="shared" si="166"/>
        <v>0</v>
      </c>
      <c r="AH155">
        <f t="shared" si="167"/>
        <v>15954.185051973222</v>
      </c>
      <c r="AI155">
        <f t="shared" si="168"/>
        <v>212746.39906829732</v>
      </c>
      <c r="AJ155">
        <f t="shared" si="169"/>
        <v>14559.28273253322</v>
      </c>
      <c r="AK155">
        <f t="shared" si="170"/>
        <v>14246.335212052354</v>
      </c>
      <c r="AL155">
        <f t="shared" si="171"/>
        <v>129745.35772936924</v>
      </c>
      <c r="AM155">
        <f t="shared" si="172"/>
        <v>23241.105533746813</v>
      </c>
    </row>
    <row r="156" spans="4:39">
      <c r="D156" s="113">
        <v>31</v>
      </c>
      <c r="E156">
        <v>0.60246567310244947</v>
      </c>
      <c r="F156" s="6">
        <v>8348.0217660845028</v>
      </c>
      <c r="G156" s="6">
        <v>0.27596405365431931</v>
      </c>
      <c r="H156" s="6">
        <v>66020.833088568383</v>
      </c>
      <c r="I156" s="6">
        <v>0.58347968408265849</v>
      </c>
      <c r="J156" s="6">
        <v>9600.3478720163093</v>
      </c>
      <c r="K156" s="6">
        <v>0.55199264768566814</v>
      </c>
      <c r="L156" s="6">
        <v>9546.9340859290878</v>
      </c>
      <c r="M156">
        <v>0.49645179106950954</v>
      </c>
      <c r="N156">
        <v>77276.935033999893</v>
      </c>
      <c r="O156">
        <v>0.91045310231844268</v>
      </c>
      <c r="P156">
        <v>13452.10797177765</v>
      </c>
      <c r="S156">
        <f t="shared" si="153"/>
        <v>14656.527495659428</v>
      </c>
      <c r="T156">
        <f t="shared" si="154"/>
        <v>-55483.421663831854</v>
      </c>
      <c r="U156">
        <f t="shared" si="155"/>
        <v>12679.240384995921</v>
      </c>
      <c r="V156">
        <f t="shared" si="156"/>
        <v>11530.353173300466</v>
      </c>
      <c r="W156">
        <f t="shared" si="157"/>
        <v>-58320.419843801741</v>
      </c>
      <c r="X156">
        <f t="shared" si="158"/>
        <v>21312.633287149765</v>
      </c>
      <c r="Z156">
        <f t="shared" si="160"/>
        <v>0</v>
      </c>
      <c r="AA156">
        <f t="shared" si="161"/>
        <v>0</v>
      </c>
      <c r="AB156">
        <f t="shared" si="162"/>
        <v>0</v>
      </c>
      <c r="AC156">
        <f t="shared" si="163"/>
        <v>0</v>
      </c>
      <c r="AD156">
        <f t="shared" si="164"/>
        <v>0</v>
      </c>
      <c r="AE156">
        <f t="shared" si="165"/>
        <v>1</v>
      </c>
      <c r="AF156">
        <f t="shared" si="166"/>
        <v>0</v>
      </c>
      <c r="AH156">
        <f t="shared" si="167"/>
        <v>13856.427243556695</v>
      </c>
      <c r="AI156">
        <f t="shared" si="168"/>
        <v>239237.07531585987</v>
      </c>
      <c r="AJ156">
        <f t="shared" si="169"/>
        <v>16453.611212033698</v>
      </c>
      <c r="AK156">
        <f t="shared" si="170"/>
        <v>17295.400810058585</v>
      </c>
      <c r="AL156">
        <f t="shared" si="171"/>
        <v>155658.48774061556</v>
      </c>
      <c r="AM156">
        <f t="shared" si="172"/>
        <v>14775.17945462786</v>
      </c>
    </row>
    <row r="157" spans="4:39">
      <c r="D157" s="113">
        <v>32</v>
      </c>
      <c r="E157">
        <v>0.3201063440039269</v>
      </c>
      <c r="F157" s="6">
        <v>7681.0411958926434</v>
      </c>
      <c r="G157" s="6">
        <v>0.29230162808921301</v>
      </c>
      <c r="H157" s="6">
        <v>64561.455810302308</v>
      </c>
      <c r="I157" s="6">
        <v>0.59134978329813492</v>
      </c>
      <c r="J157" s="6">
        <v>10107.230841060984</v>
      </c>
      <c r="K157" s="6">
        <v>0.4762621311788513</v>
      </c>
      <c r="L157" s="6">
        <v>8136.6661692791604</v>
      </c>
      <c r="M157">
        <v>0.7775933648185418</v>
      </c>
      <c r="N157">
        <v>89071.711879459006</v>
      </c>
      <c r="O157">
        <v>0.58849151480245521</v>
      </c>
      <c r="P157">
        <v>11420.648193496741</v>
      </c>
      <c r="S157">
        <f t="shared" si="153"/>
        <v>4541.8994435533023</v>
      </c>
      <c r="T157">
        <f t="shared" si="154"/>
        <v>-53400.2104433438</v>
      </c>
      <c r="U157">
        <f t="shared" si="155"/>
        <v>12472.869284395001</v>
      </c>
      <c r="V157">
        <f t="shared" si="156"/>
        <v>10048.927047654099</v>
      </c>
      <c r="W157">
        <f t="shared" si="157"/>
        <v>-59380.086837227806</v>
      </c>
      <c r="X157">
        <f t="shared" si="158"/>
        <v>11050.311807720209</v>
      </c>
      <c r="Z157">
        <f t="shared" si="160"/>
        <v>0</v>
      </c>
      <c r="AA157">
        <f t="shared" si="161"/>
        <v>0</v>
      </c>
      <c r="AB157">
        <f t="shared" si="162"/>
        <v>1</v>
      </c>
      <c r="AC157">
        <f t="shared" si="163"/>
        <v>0</v>
      </c>
      <c r="AD157">
        <f t="shared" si="164"/>
        <v>0</v>
      </c>
      <c r="AE157">
        <f t="shared" si="165"/>
        <v>0</v>
      </c>
      <c r="AF157">
        <f t="shared" si="166"/>
        <v>0</v>
      </c>
      <c r="AH157">
        <f t="shared" si="167"/>
        <v>23995.279505608349</v>
      </c>
      <c r="AI157">
        <f t="shared" si="168"/>
        <v>220872.72052620107</v>
      </c>
      <c r="AJ157">
        <f t="shared" si="169"/>
        <v>17091.797657707641</v>
      </c>
      <c r="AK157">
        <f t="shared" si="170"/>
        <v>17084.428168032508</v>
      </c>
      <c r="AL157">
        <f t="shared" si="171"/>
        <v>114547.93200330956</v>
      </c>
      <c r="AM157">
        <f t="shared" si="172"/>
        <v>19406.648874674811</v>
      </c>
    </row>
    <row r="158" spans="4:39">
      <c r="D158" s="113">
        <v>33</v>
      </c>
      <c r="E158">
        <v>0.62916587529186507</v>
      </c>
      <c r="F158" s="6">
        <v>10073.146078445441</v>
      </c>
      <c r="G158" s="6">
        <v>0.277191127817357</v>
      </c>
      <c r="H158" s="6">
        <v>67795.631640896871</v>
      </c>
      <c r="I158" s="6">
        <v>0.45110764048603269</v>
      </c>
      <c r="J158" s="6">
        <v>9390.1711913278796</v>
      </c>
      <c r="K158" s="6">
        <v>1.1353067714412335</v>
      </c>
      <c r="L158" s="6">
        <v>16039.647677652973</v>
      </c>
      <c r="M158">
        <v>0.36502533239749291</v>
      </c>
      <c r="N158">
        <v>72474.50017589076</v>
      </c>
      <c r="O158">
        <v>0.65064683275637292</v>
      </c>
      <c r="P158">
        <v>12448.142714358712</v>
      </c>
      <c r="S158">
        <f t="shared" si="153"/>
        <v>13950.923703699134</v>
      </c>
      <c r="T158">
        <f t="shared" si="154"/>
        <v>-57211.365616318915</v>
      </c>
      <c r="U158">
        <f t="shared" si="155"/>
        <v>7834.9229529907916</v>
      </c>
      <c r="V158">
        <f t="shared" si="156"/>
        <v>27310.906083059082</v>
      </c>
      <c r="W158">
        <f t="shared" si="157"/>
        <v>-58536.372883624892</v>
      </c>
      <c r="X158">
        <f t="shared" si="158"/>
        <v>12396.155947610632</v>
      </c>
      <c r="Z158">
        <f t="shared" si="160"/>
        <v>0</v>
      </c>
      <c r="AA158">
        <f t="shared" si="161"/>
        <v>0</v>
      </c>
      <c r="AB158">
        <f t="shared" si="162"/>
        <v>0</v>
      </c>
      <c r="AC158">
        <f t="shared" si="163"/>
        <v>1</v>
      </c>
      <c r="AD158">
        <f t="shared" si="164"/>
        <v>0</v>
      </c>
      <c r="AE158">
        <f t="shared" si="165"/>
        <v>0</v>
      </c>
      <c r="AF158">
        <f t="shared" si="166"/>
        <v>0</v>
      </c>
      <c r="AH158">
        <f t="shared" si="167"/>
        <v>16010.318540834067</v>
      </c>
      <c r="AI158">
        <f t="shared" si="168"/>
        <v>244580.81387643778</v>
      </c>
      <c r="AJ158">
        <f t="shared" si="169"/>
        <v>20815.81057064499</v>
      </c>
      <c r="AK158">
        <f t="shared" si="170"/>
        <v>14128.029604977326</v>
      </c>
      <c r="AL158">
        <f t="shared" si="171"/>
        <v>198546.4945675878</v>
      </c>
      <c r="AM158">
        <f t="shared" si="172"/>
        <v>19131.950065174256</v>
      </c>
    </row>
    <row r="159" spans="4:39">
      <c r="D159" s="113">
        <v>34</v>
      </c>
      <c r="E159">
        <v>0.39553645834843743</v>
      </c>
      <c r="F159" s="6">
        <v>7984.0689423915428</v>
      </c>
      <c r="G159" s="6">
        <v>0.32018912246942799</v>
      </c>
      <c r="H159" s="6">
        <v>70676.644651827315</v>
      </c>
      <c r="I159" s="6">
        <v>0.75792649617375962</v>
      </c>
      <c r="J159" s="6">
        <v>10774.958135978235</v>
      </c>
      <c r="K159" s="6">
        <v>0.79001859234681715</v>
      </c>
      <c r="L159" s="6">
        <v>10905.082313842617</v>
      </c>
      <c r="M159">
        <v>0.7164682552086642</v>
      </c>
      <c r="N159">
        <v>64684.362488194645</v>
      </c>
      <c r="O159">
        <v>1.1118337757813115</v>
      </c>
      <c r="P159">
        <v>14786.209135740071</v>
      </c>
      <c r="S159">
        <f t="shared" si="153"/>
        <v>7119.0951831851926</v>
      </c>
      <c r="T159">
        <f t="shared" si="154"/>
        <v>-58450.543199454674</v>
      </c>
      <c r="U159">
        <f t="shared" si="155"/>
        <v>18165.707193920603</v>
      </c>
      <c r="V159">
        <f t="shared" si="156"/>
        <v>19260.98761632825</v>
      </c>
      <c r="W159">
        <f t="shared" si="157"/>
        <v>-37326.738631307016</v>
      </c>
      <c r="X159">
        <f t="shared" si="158"/>
        <v>27668.051758693524</v>
      </c>
      <c r="Z159">
        <f t="shared" si="160"/>
        <v>0</v>
      </c>
      <c r="AA159">
        <f t="shared" si="161"/>
        <v>0</v>
      </c>
      <c r="AB159">
        <f t="shared" si="162"/>
        <v>0</v>
      </c>
      <c r="AC159">
        <f t="shared" si="163"/>
        <v>0</v>
      </c>
      <c r="AD159">
        <f t="shared" si="164"/>
        <v>0</v>
      </c>
      <c r="AE159">
        <f t="shared" si="165"/>
        <v>1</v>
      </c>
      <c r="AF159">
        <f t="shared" si="166"/>
        <v>0</v>
      </c>
      <c r="AH159">
        <f t="shared" si="167"/>
        <v>20185.418496512368</v>
      </c>
      <c r="AI159">
        <f t="shared" si="168"/>
        <v>220734.05900469213</v>
      </c>
      <c r="AJ159">
        <f t="shared" si="169"/>
        <v>14216.362919588451</v>
      </c>
      <c r="AK159">
        <f t="shared" si="170"/>
        <v>13803.576801209381</v>
      </c>
      <c r="AL159">
        <f t="shared" si="171"/>
        <v>90282.244911682763</v>
      </c>
      <c r="AM159">
        <f t="shared" si="172"/>
        <v>13298.938616385762</v>
      </c>
    </row>
    <row r="160" spans="4:39">
      <c r="D160" s="113">
        <v>35</v>
      </c>
      <c r="E160">
        <v>0.51525635135010517</v>
      </c>
      <c r="F160" s="6">
        <v>8527.0046620798694</v>
      </c>
      <c r="G160" s="6">
        <v>0.31856311557014294</v>
      </c>
      <c r="H160" s="6">
        <v>59210.322690467452</v>
      </c>
      <c r="I160" s="6">
        <v>0.72639448449604593</v>
      </c>
      <c r="J160" s="6">
        <v>11471.010976581118</v>
      </c>
      <c r="K160" s="6">
        <v>0.85211193178166011</v>
      </c>
      <c r="L160" s="6">
        <v>11815.914957435378</v>
      </c>
      <c r="M160">
        <v>0.6511669390169581</v>
      </c>
      <c r="N160">
        <v>94497.151634660666</v>
      </c>
      <c r="O160">
        <v>0.49439571202773602</v>
      </c>
      <c r="P160">
        <v>10596.3651313315</v>
      </c>
      <c r="S160">
        <f t="shared" si="153"/>
        <v>11147.543857872546</v>
      </c>
      <c r="T160">
        <f t="shared" si="154"/>
        <v>-47046.308685537115</v>
      </c>
      <c r="U160">
        <f t="shared" si="155"/>
        <v>16265.636019415899</v>
      </c>
      <c r="V160">
        <f t="shared" si="156"/>
        <v>20721.127045715533</v>
      </c>
      <c r="W160">
        <f t="shared" si="157"/>
        <v>-69632.99323523714</v>
      </c>
      <c r="X160">
        <f t="shared" si="158"/>
        <v>8281.6407367355732</v>
      </c>
      <c r="Z160">
        <f t="shared" si="160"/>
        <v>0</v>
      </c>
      <c r="AA160">
        <f t="shared" si="161"/>
        <v>0</v>
      </c>
      <c r="AB160">
        <f t="shared" si="162"/>
        <v>0</v>
      </c>
      <c r="AC160">
        <f t="shared" si="163"/>
        <v>1</v>
      </c>
      <c r="AD160">
        <f t="shared" si="164"/>
        <v>0</v>
      </c>
      <c r="AE160">
        <f t="shared" si="165"/>
        <v>0</v>
      </c>
      <c r="AF160">
        <f t="shared" si="166"/>
        <v>0</v>
      </c>
      <c r="AH160">
        <f t="shared" si="167"/>
        <v>16549.052990296786</v>
      </c>
      <c r="AI160">
        <f t="shared" si="168"/>
        <v>185866.849602148</v>
      </c>
      <c r="AJ160">
        <f t="shared" si="169"/>
        <v>15791.709906139244</v>
      </c>
      <c r="AK160">
        <f t="shared" si="170"/>
        <v>13866.623053534491</v>
      </c>
      <c r="AL160">
        <f t="shared" si="171"/>
        <v>145119.70122027295</v>
      </c>
      <c r="AM160">
        <f t="shared" si="172"/>
        <v>21432.963259068547</v>
      </c>
    </row>
    <row r="161" spans="4:39">
      <c r="D161" s="113">
        <v>36</v>
      </c>
      <c r="E161">
        <v>0.92686172529542477</v>
      </c>
      <c r="F161" s="6">
        <v>14292.082401894437</v>
      </c>
      <c r="G161" s="6">
        <v>0.29343329129358531</v>
      </c>
      <c r="H161" s="6">
        <v>74015.398462087236</v>
      </c>
      <c r="I161" s="6">
        <v>0.40451475414844307</v>
      </c>
      <c r="J161" s="6">
        <v>10530.040659231754</v>
      </c>
      <c r="K161" s="6">
        <v>0.85408391785922522</v>
      </c>
      <c r="L161" s="6">
        <v>13686.869391994616</v>
      </c>
      <c r="M161">
        <v>0.17773672818746644</v>
      </c>
      <c r="N161">
        <v>75873.266317939342</v>
      </c>
      <c r="O161">
        <v>0.19533856691259865</v>
      </c>
      <c r="P161">
        <v>9161.7929820388672</v>
      </c>
      <c r="S161">
        <f t="shared" si="153"/>
        <v>21099.205716786066</v>
      </c>
      <c r="T161">
        <f t="shared" si="154"/>
        <v>-62810.941667332976</v>
      </c>
      <c r="U161">
        <f t="shared" si="155"/>
        <v>4915.9507131723967</v>
      </c>
      <c r="V161">
        <f t="shared" si="156"/>
        <v>18925.470927542039</v>
      </c>
      <c r="W161">
        <f t="shared" si="157"/>
        <v>-69086.567088829121</v>
      </c>
      <c r="X161">
        <f t="shared" si="158"/>
        <v>-1702.9851430482004</v>
      </c>
      <c r="Z161">
        <f t="shared" si="160"/>
        <v>1</v>
      </c>
      <c r="AA161">
        <f t="shared" si="161"/>
        <v>0</v>
      </c>
      <c r="AB161">
        <f t="shared" si="162"/>
        <v>0</v>
      </c>
      <c r="AC161">
        <f t="shared" si="163"/>
        <v>0</v>
      </c>
      <c r="AD161">
        <f t="shared" si="164"/>
        <v>0</v>
      </c>
      <c r="AE161">
        <f t="shared" si="165"/>
        <v>0</v>
      </c>
      <c r="AF161">
        <f t="shared" si="166"/>
        <v>0</v>
      </c>
      <c r="AH161">
        <f t="shared" si="167"/>
        <v>15419.864702406421</v>
      </c>
      <c r="AI161">
        <f t="shared" si="168"/>
        <v>252239.26752071732</v>
      </c>
      <c r="AJ161">
        <f t="shared" si="169"/>
        <v>26031.289467794268</v>
      </c>
      <c r="AK161">
        <f t="shared" si="170"/>
        <v>16025.204439279187</v>
      </c>
      <c r="AL161">
        <f t="shared" si="171"/>
        <v>426885.6926291149</v>
      </c>
      <c r="AM161">
        <f t="shared" si="172"/>
        <v>46902.120389457836</v>
      </c>
    </row>
    <row r="162" spans="4:39">
      <c r="D162" s="113">
        <v>37</v>
      </c>
      <c r="E162">
        <v>0.66415886560712611</v>
      </c>
      <c r="F162" s="6">
        <v>11071.023672463096</v>
      </c>
      <c r="G162" s="6">
        <v>0.27110393058837046</v>
      </c>
      <c r="H162" s="6">
        <v>63290.054568939893</v>
      </c>
      <c r="I162" s="6">
        <v>0.98109565572047386</v>
      </c>
      <c r="J162" s="6">
        <v>14933.620186295149</v>
      </c>
      <c r="K162" s="6">
        <v>0.77530697361537093</v>
      </c>
      <c r="L162" s="6">
        <v>12730.532290789233</v>
      </c>
      <c r="M162">
        <v>0.59737766305838613</v>
      </c>
      <c r="N162">
        <v>68864.631104036845</v>
      </c>
      <c r="O162">
        <v>0.94977817936879616</v>
      </c>
      <c r="P162">
        <v>14539.79742446146</v>
      </c>
      <c r="S162">
        <f t="shared" si="153"/>
        <v>14289.218451879409</v>
      </c>
      <c r="T162">
        <f t="shared" si="154"/>
        <v>-52938.222083353554</v>
      </c>
      <c r="U162">
        <f t="shared" si="155"/>
        <v>22528.536331735428</v>
      </c>
      <c r="V162">
        <f t="shared" si="156"/>
        <v>16873.789189740091</v>
      </c>
      <c r="W162">
        <f t="shared" si="157"/>
        <v>-46054.362417815428</v>
      </c>
      <c r="X162">
        <f t="shared" si="158"/>
        <v>21726.532576556652</v>
      </c>
      <c r="Z162">
        <f t="shared" si="160"/>
        <v>0</v>
      </c>
      <c r="AA162">
        <f t="shared" si="161"/>
        <v>0</v>
      </c>
      <c r="AB162">
        <f t="shared" si="162"/>
        <v>1</v>
      </c>
      <c r="AC162">
        <f t="shared" si="163"/>
        <v>0</v>
      </c>
      <c r="AD162">
        <f t="shared" si="164"/>
        <v>0</v>
      </c>
      <c r="AE162">
        <f t="shared" si="165"/>
        <v>0</v>
      </c>
      <c r="AF162">
        <f t="shared" si="166"/>
        <v>0</v>
      </c>
      <c r="AH162">
        <f t="shared" si="167"/>
        <v>16669.240216108181</v>
      </c>
      <c r="AI162">
        <f t="shared" si="168"/>
        <v>233453.10572068425</v>
      </c>
      <c r="AJ162">
        <f t="shared" si="169"/>
        <v>15221.370209134755</v>
      </c>
      <c r="AK162">
        <f t="shared" si="170"/>
        <v>16419.989402939176</v>
      </c>
      <c r="AL162">
        <f t="shared" si="171"/>
        <v>115278.21571277297</v>
      </c>
      <c r="AM162">
        <f t="shared" si="172"/>
        <v>15308.624413886117</v>
      </c>
    </row>
    <row r="163" spans="4:39">
      <c r="D163" s="113">
        <v>38</v>
      </c>
      <c r="E163">
        <v>0.5757204292437077</v>
      </c>
      <c r="F163" s="6">
        <v>9293.891096597652</v>
      </c>
      <c r="G163" s="6">
        <v>0.28369044770951324</v>
      </c>
      <c r="H163" s="6">
        <v>67813.159251943754</v>
      </c>
      <c r="I163" s="6">
        <v>0.31122186834086851</v>
      </c>
      <c r="J163" s="6">
        <v>7851.868939216547</v>
      </c>
      <c r="K163" s="6">
        <v>0.53702820758311054</v>
      </c>
      <c r="L163" s="6">
        <v>8803.7158620222235</v>
      </c>
      <c r="M163">
        <v>0.5745688039116712</v>
      </c>
      <c r="N163">
        <v>81324.587765771634</v>
      </c>
      <c r="O163">
        <v>0.48278602704495799</v>
      </c>
      <c r="P163">
        <v>10630.965004438725</v>
      </c>
      <c r="S163">
        <f t="shared" si="153"/>
        <v>12689.417773644082</v>
      </c>
      <c r="T163">
        <f t="shared" si="154"/>
        <v>-56980.7231966037</v>
      </c>
      <c r="U163">
        <f t="shared" si="155"/>
        <v>4031.8268815111769</v>
      </c>
      <c r="V163">
        <f t="shared" si="156"/>
        <v>11702.169216331271</v>
      </c>
      <c r="W163">
        <f t="shared" si="157"/>
        <v>-59385.252557208383</v>
      </c>
      <c r="X163">
        <f t="shared" si="158"/>
        <v>7803.7366522459506</v>
      </c>
      <c r="Z163">
        <f t="shared" si="160"/>
        <v>1</v>
      </c>
      <c r="AA163">
        <f t="shared" si="161"/>
        <v>0</v>
      </c>
      <c r="AB163">
        <f t="shared" si="162"/>
        <v>0</v>
      </c>
      <c r="AC163">
        <f t="shared" si="163"/>
        <v>0</v>
      </c>
      <c r="AD163">
        <f t="shared" si="164"/>
        <v>0</v>
      </c>
      <c r="AE163">
        <f t="shared" si="165"/>
        <v>0</v>
      </c>
      <c r="AF163">
        <f t="shared" si="166"/>
        <v>0</v>
      </c>
      <c r="AH163">
        <f t="shared" si="167"/>
        <v>16143.062890449321</v>
      </c>
      <c r="AI163">
        <f t="shared" si="168"/>
        <v>239039.27608229339</v>
      </c>
      <c r="AJ163">
        <f t="shared" si="169"/>
        <v>25229.168442034792</v>
      </c>
      <c r="AK163">
        <f t="shared" si="170"/>
        <v>16393.395612575452</v>
      </c>
      <c r="AL163">
        <f t="shared" si="171"/>
        <v>141540.20756454734</v>
      </c>
      <c r="AM163">
        <f t="shared" si="172"/>
        <v>22020.034567919982</v>
      </c>
    </row>
    <row r="164" spans="4:39">
      <c r="D164" s="113">
        <v>39</v>
      </c>
      <c r="E164">
        <v>0.20623410244438833</v>
      </c>
      <c r="F164" s="6">
        <v>6495.9893100627833</v>
      </c>
      <c r="G164" s="6">
        <v>0.29241777040284611</v>
      </c>
      <c r="H164" s="6">
        <v>56001.136033019699</v>
      </c>
      <c r="I164" s="6">
        <v>0.36799070381607857</v>
      </c>
      <c r="J164" s="6">
        <v>9347.2199796490459</v>
      </c>
      <c r="K164" s="6">
        <v>0.85691746059834006</v>
      </c>
      <c r="L164" s="6">
        <v>12844.361280186324</v>
      </c>
      <c r="M164">
        <v>0.22818360721903042</v>
      </c>
      <c r="N164">
        <v>70418.556240412625</v>
      </c>
      <c r="O164">
        <v>0.30857335145505838</v>
      </c>
      <c r="P164">
        <v>9443.9179398361848</v>
      </c>
      <c r="S164">
        <f t="shared" si="153"/>
        <v>1378.8536576737406</v>
      </c>
      <c r="T164">
        <f t="shared" si="154"/>
        <v>-44835.455887957425</v>
      </c>
      <c r="U164">
        <f t="shared" si="155"/>
        <v>4704.1370548640989</v>
      </c>
      <c r="V164">
        <f t="shared" si="156"/>
        <v>19876.175035300694</v>
      </c>
      <c r="W164">
        <f t="shared" si="157"/>
        <v>-61705.59338236117</v>
      </c>
      <c r="X164">
        <f t="shared" si="158"/>
        <v>2338.6469121237642</v>
      </c>
      <c r="Z164">
        <f t="shared" si="160"/>
        <v>0</v>
      </c>
      <c r="AA164">
        <f t="shared" si="161"/>
        <v>0</v>
      </c>
      <c r="AB164">
        <f t="shared" si="162"/>
        <v>0</v>
      </c>
      <c r="AC164">
        <f t="shared" si="163"/>
        <v>1</v>
      </c>
      <c r="AD164">
        <f t="shared" si="164"/>
        <v>0</v>
      </c>
      <c r="AE164">
        <f t="shared" si="165"/>
        <v>0</v>
      </c>
      <c r="AF164">
        <f t="shared" si="166"/>
        <v>0</v>
      </c>
      <c r="AH164">
        <f t="shared" si="167"/>
        <v>31498.133592209597</v>
      </c>
      <c r="AI164">
        <f t="shared" si="168"/>
        <v>191510.71412612972</v>
      </c>
      <c r="AJ164">
        <f t="shared" si="169"/>
        <v>25400.695948886736</v>
      </c>
      <c r="AK164">
        <f t="shared" si="170"/>
        <v>14989.029714971366</v>
      </c>
      <c r="AL164">
        <f t="shared" si="171"/>
        <v>308604.7989977597</v>
      </c>
      <c r="AM164">
        <f t="shared" si="172"/>
        <v>30605.098902105379</v>
      </c>
    </row>
    <row r="165" spans="4:39">
      <c r="D165" s="113">
        <v>40</v>
      </c>
      <c r="E165">
        <v>0.23192020810054337</v>
      </c>
      <c r="F165" s="6">
        <v>6588.2631941445634</v>
      </c>
      <c r="G165" s="6">
        <v>0.30772566348333319</v>
      </c>
      <c r="H165" s="6">
        <v>68591.421176398275</v>
      </c>
      <c r="I165" s="6">
        <v>0.32834675014516135</v>
      </c>
      <c r="J165" s="6">
        <v>8941.1242514289661</v>
      </c>
      <c r="K165" s="6">
        <v>0.5912891341141373</v>
      </c>
      <c r="L165" s="6">
        <v>8886.4200731198216</v>
      </c>
      <c r="M165">
        <v>0.37573897936876111</v>
      </c>
      <c r="N165">
        <v>85350.488980924012</v>
      </c>
      <c r="O165">
        <v>0.38228789857511591</v>
      </c>
      <c r="P165">
        <v>9257.2228901338494</v>
      </c>
      <c r="S165">
        <f t="shared" si="153"/>
        <v>2267.3780319665839</v>
      </c>
      <c r="T165">
        <f t="shared" si="154"/>
        <v>-56841.224441950682</v>
      </c>
      <c r="U165">
        <f t="shared" si="155"/>
        <v>3596.4680561138757</v>
      </c>
      <c r="V165">
        <f t="shared" si="156"/>
        <v>13691.364223894398</v>
      </c>
      <c r="W165">
        <f t="shared" si="157"/>
        <v>-71003.271792707237</v>
      </c>
      <c r="X165">
        <f t="shared" si="158"/>
        <v>5340.058229058377</v>
      </c>
      <c r="Z165">
        <f t="shared" si="160"/>
        <v>0</v>
      </c>
      <c r="AA165">
        <f t="shared" si="161"/>
        <v>0</v>
      </c>
      <c r="AB165">
        <f t="shared" si="162"/>
        <v>0</v>
      </c>
      <c r="AC165">
        <f t="shared" si="163"/>
        <v>1</v>
      </c>
      <c r="AD165">
        <f t="shared" si="164"/>
        <v>0</v>
      </c>
      <c r="AE165">
        <f t="shared" si="165"/>
        <v>0</v>
      </c>
      <c r="AF165">
        <f t="shared" si="166"/>
        <v>0</v>
      </c>
      <c r="AH165">
        <f t="shared" si="167"/>
        <v>28407.456375204623</v>
      </c>
      <c r="AI165">
        <f t="shared" si="168"/>
        <v>222897.95527604176</v>
      </c>
      <c r="AJ165">
        <f t="shared" si="169"/>
        <v>27230.737771810185</v>
      </c>
      <c r="AK165">
        <f t="shared" si="170"/>
        <v>15028.891214842559</v>
      </c>
      <c r="AL165">
        <f t="shared" si="171"/>
        <v>227153.67227619622</v>
      </c>
      <c r="AM165">
        <f t="shared" si="172"/>
        <v>24215.317630084213</v>
      </c>
    </row>
    <row r="166" spans="4:39">
      <c r="D166" s="113">
        <v>41</v>
      </c>
      <c r="E166">
        <v>0.45527233933239486</v>
      </c>
      <c r="F166" s="6">
        <v>10821.505607816129</v>
      </c>
      <c r="G166" s="6">
        <v>0.25272625022447659</v>
      </c>
      <c r="H166" s="6">
        <v>65490.160999348751</v>
      </c>
      <c r="I166" s="6">
        <v>1.1629874760231376</v>
      </c>
      <c r="J166" s="6">
        <v>19386.304389251301</v>
      </c>
      <c r="K166" s="6">
        <v>0.61437439167731245</v>
      </c>
      <c r="L166" s="6">
        <v>11412.640711802203</v>
      </c>
      <c r="M166">
        <v>0.4192451424424205</v>
      </c>
      <c r="N166">
        <v>68392.275622025307</v>
      </c>
      <c r="O166">
        <v>0.38053132826580982</v>
      </c>
      <c r="P166">
        <v>10204.128176038499</v>
      </c>
      <c r="S166">
        <f t="shared" si="153"/>
        <v>6562.6133972520365</v>
      </c>
      <c r="T166">
        <f t="shared" si="154"/>
        <v>-55840.061860777336</v>
      </c>
      <c r="U166">
        <f t="shared" si="155"/>
        <v>25021.209395216181</v>
      </c>
      <c r="V166">
        <f t="shared" si="156"/>
        <v>12046.631060004296</v>
      </c>
      <c r="W166">
        <f t="shared" si="157"/>
        <v>-52383.819103003923</v>
      </c>
      <c r="X166">
        <f t="shared" si="158"/>
        <v>4326.0800624631829</v>
      </c>
      <c r="Z166">
        <f t="shared" si="160"/>
        <v>0</v>
      </c>
      <c r="AA166">
        <f t="shared" si="161"/>
        <v>0</v>
      </c>
      <c r="AB166">
        <f t="shared" si="162"/>
        <v>1</v>
      </c>
      <c r="AC166">
        <f t="shared" si="163"/>
        <v>0</v>
      </c>
      <c r="AD166">
        <f t="shared" si="164"/>
        <v>0</v>
      </c>
      <c r="AE166">
        <f t="shared" si="165"/>
        <v>0</v>
      </c>
      <c r="AF166">
        <f t="shared" si="166"/>
        <v>0</v>
      </c>
      <c r="AH166">
        <f t="shared" si="167"/>
        <v>23769.301740766059</v>
      </c>
      <c r="AI166">
        <f t="shared" si="168"/>
        <v>259134.77899972425</v>
      </c>
      <c r="AJ166">
        <f t="shared" si="169"/>
        <v>16669.400822391668</v>
      </c>
      <c r="AK166">
        <f t="shared" si="170"/>
        <v>18576.035828323489</v>
      </c>
      <c r="AL166">
        <f t="shared" si="171"/>
        <v>163131.94524708981</v>
      </c>
      <c r="AM166">
        <f t="shared" si="172"/>
        <v>26815.474622133301</v>
      </c>
    </row>
    <row r="167" spans="4:39">
      <c r="D167" s="113">
        <v>42</v>
      </c>
      <c r="E167">
        <v>0.33431710446917751</v>
      </c>
      <c r="F167" s="6">
        <v>8857.8399632321198</v>
      </c>
      <c r="G167" s="6">
        <v>0.27193825364172741</v>
      </c>
      <c r="H167" s="6">
        <v>65584.521426064442</v>
      </c>
      <c r="I167" s="6">
        <v>0.96735273113885012</v>
      </c>
      <c r="J167" s="6">
        <v>16006.494281133164</v>
      </c>
      <c r="K167" s="6">
        <v>0.94980703549621537</v>
      </c>
      <c r="L167" s="6">
        <v>15390.717091076378</v>
      </c>
      <c r="M167">
        <v>0.48136883134400499</v>
      </c>
      <c r="N167">
        <v>89080.846143137402</v>
      </c>
      <c r="O167">
        <v>0.68339186867746116</v>
      </c>
      <c r="P167">
        <v>13851.261670873311</v>
      </c>
      <c r="S167">
        <f t="shared" si="153"/>
        <v>3907.7243538189541</v>
      </c>
      <c r="T167">
        <f t="shared" si="154"/>
        <v>-55200.831149008722</v>
      </c>
      <c r="U167">
        <f t="shared" si="155"/>
        <v>20930.902404672692</v>
      </c>
      <c r="V167">
        <f t="shared" si="156"/>
        <v>20876.714752311109</v>
      </c>
      <c r="W167">
        <f t="shared" si="157"/>
        <v>-70700.258687097914</v>
      </c>
      <c r="X167">
        <f t="shared" si="158"/>
        <v>12243.373442706867</v>
      </c>
      <c r="Z167">
        <f t="shared" si="160"/>
        <v>0</v>
      </c>
      <c r="AA167">
        <f t="shared" si="161"/>
        <v>0</v>
      </c>
      <c r="AB167">
        <f t="shared" si="162"/>
        <v>1</v>
      </c>
      <c r="AC167">
        <f t="shared" si="163"/>
        <v>0</v>
      </c>
      <c r="AD167">
        <f t="shared" si="164"/>
        <v>0</v>
      </c>
      <c r="AE167">
        <f t="shared" si="165"/>
        <v>0</v>
      </c>
      <c r="AF167">
        <f t="shared" si="166"/>
        <v>0</v>
      </c>
      <c r="AH167">
        <f t="shared" si="167"/>
        <v>26495.323885077414</v>
      </c>
      <c r="AI167">
        <f t="shared" si="168"/>
        <v>241174.31272641246</v>
      </c>
      <c r="AJ167">
        <f t="shared" si="169"/>
        <v>16546.698805810942</v>
      </c>
      <c r="AK167">
        <f t="shared" si="170"/>
        <v>16204.046207170577</v>
      </c>
      <c r="AL167">
        <f t="shared" si="171"/>
        <v>185057.36213626334</v>
      </c>
      <c r="AM167">
        <f t="shared" si="172"/>
        <v>20268.402809180421</v>
      </c>
    </row>
    <row r="168" spans="4:39">
      <c r="D168" s="113">
        <v>43</v>
      </c>
      <c r="E168">
        <v>0.7462506729001801</v>
      </c>
      <c r="F168" s="6">
        <v>10702.163831848175</v>
      </c>
      <c r="G168" s="6">
        <v>0.34364427144068643</v>
      </c>
      <c r="H168" s="6">
        <v>73685.997208279805</v>
      </c>
      <c r="I168" s="6">
        <v>0.81967250063041486</v>
      </c>
      <c r="J168" s="6">
        <v>11555.012412137383</v>
      </c>
      <c r="K168" s="6">
        <v>0.96340860669833961</v>
      </c>
      <c r="L168" s="6">
        <v>12157.728669338947</v>
      </c>
      <c r="M168">
        <v>0.52296383435698135</v>
      </c>
      <c r="N168">
        <v>95929.809852420629</v>
      </c>
      <c r="O168">
        <v>0.27565286406954703</v>
      </c>
      <c r="P168">
        <v>8593.4057499870869</v>
      </c>
      <c r="S168">
        <f t="shared" si="153"/>
        <v>17792.671862172301</v>
      </c>
      <c r="T168">
        <f t="shared" si="154"/>
        <v>-60564.284347588633</v>
      </c>
      <c r="U168">
        <f t="shared" si="155"/>
        <v>19743.362351934375</v>
      </c>
      <c r="V168">
        <f t="shared" si="156"/>
        <v>24629.065568830454</v>
      </c>
      <c r="W168">
        <f t="shared" si="157"/>
        <v>-75960.958801333647</v>
      </c>
      <c r="X168">
        <f t="shared" si="158"/>
        <v>1932.1232116444971</v>
      </c>
      <c r="Z168">
        <f t="shared" si="160"/>
        <v>0</v>
      </c>
      <c r="AA168">
        <f t="shared" si="161"/>
        <v>0</v>
      </c>
      <c r="AB168">
        <f t="shared" si="162"/>
        <v>0</v>
      </c>
      <c r="AC168">
        <f t="shared" si="163"/>
        <v>1</v>
      </c>
      <c r="AD168">
        <f t="shared" si="164"/>
        <v>0</v>
      </c>
      <c r="AE168">
        <f t="shared" si="165"/>
        <v>0</v>
      </c>
      <c r="AF168">
        <f t="shared" si="166"/>
        <v>0</v>
      </c>
      <c r="AH168">
        <f t="shared" si="167"/>
        <v>14341.245134501494</v>
      </c>
      <c r="AI168">
        <f t="shared" si="168"/>
        <v>214425.21622537254</v>
      </c>
      <c r="AJ168">
        <f t="shared" si="169"/>
        <v>14097.10878826648</v>
      </c>
      <c r="AK168">
        <f t="shared" si="170"/>
        <v>12619.493519996908</v>
      </c>
      <c r="AL168">
        <f t="shared" si="171"/>
        <v>183434.88316046307</v>
      </c>
      <c r="AM168">
        <f t="shared" si="172"/>
        <v>31174.737759368887</v>
      </c>
    </row>
    <row r="169" spans="4:39">
      <c r="D169" s="113">
        <v>44</v>
      </c>
      <c r="E169">
        <v>0.74162121691567018</v>
      </c>
      <c r="F169" s="6">
        <v>11948.789136111218</v>
      </c>
      <c r="G169" s="6">
        <v>0.30711373202037251</v>
      </c>
      <c r="H169" s="6">
        <v>68453.441268474402</v>
      </c>
      <c r="I169" s="6">
        <v>1.1890387411021066</v>
      </c>
      <c r="J169" s="6">
        <v>16020.537901562351</v>
      </c>
      <c r="K169" s="6">
        <v>0.47233582805261198</v>
      </c>
      <c r="L169" s="6">
        <v>8706.2414758966097</v>
      </c>
      <c r="M169">
        <v>0.54987299644507304</v>
      </c>
      <c r="N169">
        <v>102878.04558612705</v>
      </c>
      <c r="O169">
        <v>1.5327472448881458</v>
      </c>
      <c r="P169">
        <v>20122.326108066249</v>
      </c>
      <c r="S169">
        <f t="shared" si="153"/>
        <v>16369.275410596731</v>
      </c>
      <c r="T169">
        <f t="shared" si="154"/>
        <v>-56726.610525008495</v>
      </c>
      <c r="U169">
        <f t="shared" si="155"/>
        <v>29381.717388680485</v>
      </c>
      <c r="V169">
        <f t="shared" si="156"/>
        <v>9329.4297824643272</v>
      </c>
      <c r="W169">
        <f t="shared" si="157"/>
        <v>-81881.695089868372</v>
      </c>
      <c r="X169">
        <f t="shared" si="158"/>
        <v>38404.094690742713</v>
      </c>
      <c r="Z169">
        <f t="shared" si="160"/>
        <v>0</v>
      </c>
      <c r="AA169">
        <f t="shared" si="161"/>
        <v>0</v>
      </c>
      <c r="AB169">
        <f t="shared" si="162"/>
        <v>0</v>
      </c>
      <c r="AC169">
        <f t="shared" si="163"/>
        <v>0</v>
      </c>
      <c r="AD169">
        <f t="shared" si="164"/>
        <v>0</v>
      </c>
      <c r="AE169">
        <f t="shared" si="165"/>
        <v>1</v>
      </c>
      <c r="AF169">
        <f t="shared" si="166"/>
        <v>0</v>
      </c>
      <c r="AH169">
        <f t="shared" si="167"/>
        <v>16111.714260016803</v>
      </c>
      <c r="AI169">
        <f t="shared" si="168"/>
        <v>222892.80527493157</v>
      </c>
      <c r="AJ169">
        <f t="shared" si="169"/>
        <v>13473.52054039307</v>
      </c>
      <c r="AK169">
        <f t="shared" si="170"/>
        <v>18432.312263483109</v>
      </c>
      <c r="AL169">
        <f t="shared" si="171"/>
        <v>187094.19493452716</v>
      </c>
      <c r="AM169">
        <f t="shared" si="172"/>
        <v>13128.274198616942</v>
      </c>
    </row>
    <row r="170" spans="4:39">
      <c r="D170" s="113">
        <v>45</v>
      </c>
      <c r="E170">
        <v>0.91128885401536985</v>
      </c>
      <c r="F170" s="6">
        <v>13529.87760414488</v>
      </c>
      <c r="G170" s="6">
        <v>0.30291848829538326</v>
      </c>
      <c r="H170" s="6">
        <v>66848.417762400262</v>
      </c>
      <c r="I170" s="6">
        <v>0.89695580849265144</v>
      </c>
      <c r="J170" s="6">
        <v>13981.562863952258</v>
      </c>
      <c r="K170" s="6">
        <v>0.56484406686326682</v>
      </c>
      <c r="L170" s="6">
        <v>9682.9657614649768</v>
      </c>
      <c r="M170">
        <v>0.77923548009063137</v>
      </c>
      <c r="N170">
        <v>71588.183795612043</v>
      </c>
      <c r="O170">
        <v>0.62447789966298717</v>
      </c>
      <c r="P170">
        <v>12737.719414065035</v>
      </c>
      <c r="S170">
        <f t="shared" si="153"/>
        <v>21266.775997577999</v>
      </c>
      <c r="T170">
        <f t="shared" si="154"/>
        <v>-55281.778205329349</v>
      </c>
      <c r="U170">
        <f t="shared" si="155"/>
        <v>20267.797727531146</v>
      </c>
      <c r="V170">
        <f t="shared" si="156"/>
        <v>11885.040087642003</v>
      </c>
      <c r="W170">
        <f t="shared" si="157"/>
        <v>-41833.856223831375</v>
      </c>
      <c r="X170">
        <f t="shared" si="158"/>
        <v>11107.344706666467</v>
      </c>
      <c r="Z170">
        <f t="shared" si="160"/>
        <v>1</v>
      </c>
      <c r="AA170">
        <f t="shared" si="161"/>
        <v>0</v>
      </c>
      <c r="AB170">
        <f t="shared" si="162"/>
        <v>0</v>
      </c>
      <c r="AC170">
        <f t="shared" si="163"/>
        <v>0</v>
      </c>
      <c r="AD170">
        <f t="shared" si="164"/>
        <v>0</v>
      </c>
      <c r="AE170">
        <f t="shared" si="165"/>
        <v>0</v>
      </c>
      <c r="AF170">
        <f t="shared" si="166"/>
        <v>0</v>
      </c>
      <c r="AH170">
        <f t="shared" si="167"/>
        <v>14846.969261753622</v>
      </c>
      <c r="AI170">
        <f t="shared" si="168"/>
        <v>220681.20747128094</v>
      </c>
      <c r="AJ170">
        <f t="shared" si="169"/>
        <v>15587.794550824636</v>
      </c>
      <c r="AK170">
        <f t="shared" si="170"/>
        <v>17142.723681665149</v>
      </c>
      <c r="AL170">
        <f t="shared" si="171"/>
        <v>91869.769311948883</v>
      </c>
      <c r="AM170">
        <f t="shared" si="172"/>
        <v>20397.390237411473</v>
      </c>
    </row>
    <row r="171" spans="4:39">
      <c r="D171" s="113">
        <v>46</v>
      </c>
      <c r="E171">
        <v>0.75890207131982412</v>
      </c>
      <c r="F171" s="6">
        <v>11631.725426579025</v>
      </c>
      <c r="G171" s="6">
        <v>0.28216432812965919</v>
      </c>
      <c r="H171" s="6">
        <v>62701.53294575942</v>
      </c>
      <c r="I171" s="6">
        <v>0.32595666004998047</v>
      </c>
      <c r="J171" s="6">
        <v>8186.9176958980206</v>
      </c>
      <c r="K171" s="6">
        <v>0.81106368315761646</v>
      </c>
      <c r="L171" s="6">
        <v>12882.282148464856</v>
      </c>
      <c r="M171">
        <v>0.20059091937696782</v>
      </c>
      <c r="N171">
        <v>60905.762674876853</v>
      </c>
      <c r="O171">
        <v>0.43810921680597692</v>
      </c>
      <c r="P171">
        <v>10381.858020896951</v>
      </c>
      <c r="S171">
        <f t="shared" si="153"/>
        <v>17346.19126469714</v>
      </c>
      <c r="T171">
        <f t="shared" si="154"/>
        <v>-51927.370240456512</v>
      </c>
      <c r="U171">
        <f t="shared" si="155"/>
        <v>4259.4114114504337</v>
      </c>
      <c r="V171">
        <f t="shared" si="156"/>
        <v>18087.37352922557</v>
      </c>
      <c r="W171">
        <f t="shared" si="157"/>
        <v>-53246.399009386711</v>
      </c>
      <c r="X171">
        <f t="shared" si="158"/>
        <v>6346.9043136224718</v>
      </c>
      <c r="Z171">
        <f t="shared" si="160"/>
        <v>0</v>
      </c>
      <c r="AA171">
        <f t="shared" si="161"/>
        <v>0</v>
      </c>
      <c r="AB171">
        <f t="shared" si="162"/>
        <v>0</v>
      </c>
      <c r="AC171">
        <f t="shared" si="163"/>
        <v>1</v>
      </c>
      <c r="AD171">
        <f t="shared" si="164"/>
        <v>0</v>
      </c>
      <c r="AE171">
        <f t="shared" si="165"/>
        <v>0</v>
      </c>
      <c r="AF171">
        <f t="shared" si="166"/>
        <v>0</v>
      </c>
      <c r="AH171">
        <f t="shared" si="167"/>
        <v>15327.043983883221</v>
      </c>
      <c r="AI171">
        <f t="shared" si="168"/>
        <v>222216.37072758193</v>
      </c>
      <c r="AJ171">
        <f t="shared" si="169"/>
        <v>25116.58358090515</v>
      </c>
      <c r="AK171">
        <f t="shared" si="170"/>
        <v>15883.194397648062</v>
      </c>
      <c r="AL171">
        <f t="shared" si="171"/>
        <v>303631.70408734941</v>
      </c>
      <c r="AM171">
        <f t="shared" si="172"/>
        <v>23696.963274558791</v>
      </c>
    </row>
    <row r="172" spans="4:39">
      <c r="D172" s="113">
        <v>47</v>
      </c>
      <c r="E172">
        <v>0.68328713481952452</v>
      </c>
      <c r="F172" s="6">
        <v>12187.842446777626</v>
      </c>
      <c r="G172" s="6">
        <v>0.24297819699154066</v>
      </c>
      <c r="H172" s="6">
        <v>60433.628824743486</v>
      </c>
      <c r="I172" s="6">
        <v>0.64165134423931136</v>
      </c>
      <c r="J172" s="6">
        <v>13222.965632913005</v>
      </c>
      <c r="K172" s="6">
        <v>0.46538885772475791</v>
      </c>
      <c r="L172" s="6">
        <v>11783.53889981975</v>
      </c>
      <c r="M172">
        <v>0.91444187321513837</v>
      </c>
      <c r="N172">
        <v>94033.169161933125</v>
      </c>
      <c r="O172">
        <v>0.84190984800195656</v>
      </c>
      <c r="P172">
        <v>15227.536646510545</v>
      </c>
      <c r="S172">
        <f t="shared" si="153"/>
        <v>13902.793509171099</v>
      </c>
      <c r="T172">
        <f t="shared" si="154"/>
        <v>-51155.7493508185</v>
      </c>
      <c r="U172">
        <f t="shared" si="155"/>
        <v>11277.84929552086</v>
      </c>
      <c r="V172">
        <f t="shared" si="156"/>
        <v>5986.8692435424073</v>
      </c>
      <c r="W172">
        <f t="shared" si="157"/>
        <v>-59116.120675086284</v>
      </c>
      <c r="X172">
        <f t="shared" si="158"/>
        <v>16919.948989596167</v>
      </c>
      <c r="Z172">
        <f t="shared" si="160"/>
        <v>0</v>
      </c>
      <c r="AA172">
        <f t="shared" si="161"/>
        <v>0</v>
      </c>
      <c r="AB172">
        <f t="shared" si="162"/>
        <v>0</v>
      </c>
      <c r="AC172">
        <f t="shared" si="163"/>
        <v>0</v>
      </c>
      <c r="AD172">
        <f t="shared" si="164"/>
        <v>0</v>
      </c>
      <c r="AE172">
        <f t="shared" si="165"/>
        <v>1</v>
      </c>
      <c r="AF172">
        <f t="shared" si="166"/>
        <v>0</v>
      </c>
      <c r="AH172">
        <f t="shared" si="167"/>
        <v>17837.07291663962</v>
      </c>
      <c r="AI172">
        <f t="shared" si="168"/>
        <v>248720.37727256448</v>
      </c>
      <c r="AJ172">
        <f t="shared" si="169"/>
        <v>20607.711261930039</v>
      </c>
      <c r="AK172">
        <f t="shared" si="170"/>
        <v>25319.770132504585</v>
      </c>
      <c r="AL172">
        <f t="shared" si="171"/>
        <v>102831.21531969718</v>
      </c>
      <c r="AM172">
        <f t="shared" si="172"/>
        <v>18086.89693160016</v>
      </c>
    </row>
    <row r="173" spans="4:39">
      <c r="D173" s="113">
        <v>48</v>
      </c>
      <c r="E173">
        <v>0.37073340549008316</v>
      </c>
      <c r="F173" s="6">
        <v>8045.193080977182</v>
      </c>
      <c r="G173" s="6">
        <v>0.29366115294293926</v>
      </c>
      <c r="H173" s="6">
        <v>63632.541722302485</v>
      </c>
      <c r="I173" s="6">
        <v>0.18718051526703172</v>
      </c>
      <c r="J173" s="6">
        <v>6260.9474781529843</v>
      </c>
      <c r="K173" s="6">
        <v>1.1007606074444394</v>
      </c>
      <c r="L173" s="6">
        <v>14372.831166826732</v>
      </c>
      <c r="M173">
        <v>0.44036555633350483</v>
      </c>
      <c r="N173">
        <v>74020.075862937083</v>
      </c>
      <c r="O173">
        <v>0.38598819780954974</v>
      </c>
      <c r="P173">
        <v>9369.1613343144109</v>
      </c>
      <c r="S173">
        <f t="shared" si="153"/>
        <v>6110.8912742561533</v>
      </c>
      <c r="T173">
        <f t="shared" si="154"/>
        <v>-52419.384258329294</v>
      </c>
      <c r="U173">
        <f t="shared" si="155"/>
        <v>886.35331680335457</v>
      </c>
      <c r="V173">
        <f t="shared" si="156"/>
        <v>27658.611867831736</v>
      </c>
      <c r="W173">
        <f t="shared" si="157"/>
        <v>-57205.157459898532</v>
      </c>
      <c r="X173">
        <f t="shared" si="158"/>
        <v>5369.4120108454372</v>
      </c>
      <c r="Z173">
        <f t="shared" si="160"/>
        <v>0</v>
      </c>
      <c r="AA173">
        <f t="shared" si="161"/>
        <v>0</v>
      </c>
      <c r="AB173">
        <f t="shared" si="162"/>
        <v>0</v>
      </c>
      <c r="AC173">
        <f t="shared" si="163"/>
        <v>1</v>
      </c>
      <c r="AD173">
        <f t="shared" si="164"/>
        <v>0</v>
      </c>
      <c r="AE173">
        <f t="shared" si="165"/>
        <v>0</v>
      </c>
      <c r="AF173">
        <f t="shared" si="166"/>
        <v>0</v>
      </c>
      <c r="AH173">
        <f t="shared" si="167"/>
        <v>21700.750355479864</v>
      </c>
      <c r="AI173">
        <f t="shared" si="168"/>
        <v>216686.95734728931</v>
      </c>
      <c r="AJ173">
        <f t="shared" si="169"/>
        <v>33448.713768209884</v>
      </c>
      <c r="AK173">
        <f t="shared" si="170"/>
        <v>13057.18161571493</v>
      </c>
      <c r="AL173">
        <f t="shared" si="171"/>
        <v>168087.79614652466</v>
      </c>
      <c r="AM173">
        <f t="shared" si="172"/>
        <v>24273.180857558873</v>
      </c>
    </row>
    <row r="174" spans="4:39">
      <c r="D174" s="113">
        <v>49</v>
      </c>
      <c r="E174">
        <v>0.65062875306439616</v>
      </c>
      <c r="F174" s="6">
        <v>10095.916686027023</v>
      </c>
      <c r="G174" s="6">
        <v>0.28914348314415528</v>
      </c>
      <c r="H174" s="6">
        <v>65674.295578625737</v>
      </c>
      <c r="I174" s="6">
        <v>0.58286620222765384</v>
      </c>
      <c r="J174" s="6">
        <v>9564.3906688247662</v>
      </c>
      <c r="K174" s="6">
        <v>1.4125733763584667</v>
      </c>
      <c r="L174" s="6">
        <v>16750.16001032506</v>
      </c>
      <c r="M174">
        <v>0.22302646974890195</v>
      </c>
      <c r="N174">
        <v>76657.737680334394</v>
      </c>
      <c r="O174">
        <v>0.33525422021556173</v>
      </c>
      <c r="P174">
        <v>9360.3982902546704</v>
      </c>
      <c r="S174">
        <f t="shared" si="153"/>
        <v>14747.691620983878</v>
      </c>
      <c r="T174">
        <f t="shared" si="154"/>
        <v>-54633.640818249311</v>
      </c>
      <c r="U174">
        <f t="shared" si="155"/>
        <v>12691.772397035969</v>
      </c>
      <c r="V174">
        <f t="shared" si="156"/>
        <v>37187.541792546632</v>
      </c>
      <c r="W174">
        <f t="shared" si="157"/>
        <v>-68141.69495944232</v>
      </c>
      <c r="X174">
        <f t="shared" si="158"/>
        <v>3440.9488544563392</v>
      </c>
      <c r="Z174">
        <f t="shared" si="160"/>
        <v>0</v>
      </c>
      <c r="AA174">
        <f t="shared" si="161"/>
        <v>0</v>
      </c>
      <c r="AB174">
        <f t="shared" si="162"/>
        <v>0</v>
      </c>
      <c r="AC174">
        <f t="shared" si="163"/>
        <v>1</v>
      </c>
      <c r="AD174">
        <f t="shared" si="164"/>
        <v>0</v>
      </c>
      <c r="AE174">
        <f t="shared" si="165"/>
        <v>0</v>
      </c>
      <c r="AF174">
        <f t="shared" si="166"/>
        <v>0</v>
      </c>
      <c r="AH174">
        <f t="shared" si="167"/>
        <v>15517.169566325294</v>
      </c>
      <c r="AI174">
        <f t="shared" si="168"/>
        <v>227133.92971711274</v>
      </c>
      <c r="AJ174">
        <f t="shared" si="169"/>
        <v>16409.238745136812</v>
      </c>
      <c r="AK174">
        <f t="shared" si="170"/>
        <v>11857.904368483862</v>
      </c>
      <c r="AL174">
        <f t="shared" si="171"/>
        <v>343715.87267933163</v>
      </c>
      <c r="AM174">
        <f t="shared" si="172"/>
        <v>27920.299658677293</v>
      </c>
    </row>
    <row r="175" spans="4:39">
      <c r="D175" s="113">
        <v>50</v>
      </c>
      <c r="E175">
        <v>0.66647634996946814</v>
      </c>
      <c r="F175" s="6">
        <v>9955.2078819315393</v>
      </c>
      <c r="G175" s="6">
        <v>0.35231908399479206</v>
      </c>
      <c r="H175" s="6">
        <v>64239.221605991181</v>
      </c>
      <c r="I175" s="6">
        <v>0.91497657396458787</v>
      </c>
      <c r="J175" s="6">
        <v>12300.786412546322</v>
      </c>
      <c r="K175" s="6">
        <v>0.28970226068778349</v>
      </c>
      <c r="L175" s="6">
        <v>6064.6353414221085</v>
      </c>
      <c r="M175">
        <v>0.4119173067440669</v>
      </c>
      <c r="N175">
        <v>71749.28181294525</v>
      </c>
      <c r="O175">
        <v>0.65078457665430722</v>
      </c>
      <c r="P175">
        <v>10709.671963764151</v>
      </c>
      <c r="S175">
        <f t="shared" si="153"/>
        <v>15493.525065302631</v>
      </c>
      <c r="T175">
        <f t="shared" si="154"/>
        <v>-50786.26970273404</v>
      </c>
      <c r="U175">
        <f t="shared" si="155"/>
        <v>22636.679087717501</v>
      </c>
      <c r="V175">
        <f t="shared" si="156"/>
        <v>4997.3557806802164</v>
      </c>
      <c r="W175">
        <f t="shared" si="157"/>
        <v>-56020.6313722298</v>
      </c>
      <c r="X175">
        <f t="shared" si="158"/>
        <v>14139.886311203914</v>
      </c>
      <c r="Z175">
        <f t="shared" si="160"/>
        <v>0</v>
      </c>
      <c r="AA175">
        <f t="shared" si="161"/>
        <v>0</v>
      </c>
      <c r="AB175">
        <f t="shared" si="162"/>
        <v>1</v>
      </c>
      <c r="AC175">
        <f t="shared" si="163"/>
        <v>0</v>
      </c>
      <c r="AD175">
        <f t="shared" si="164"/>
        <v>0</v>
      </c>
      <c r="AE175">
        <f t="shared" si="165"/>
        <v>0</v>
      </c>
      <c r="AF175">
        <f t="shared" si="166"/>
        <v>0</v>
      </c>
      <c r="AH175">
        <f t="shared" si="167"/>
        <v>14937.07598534831</v>
      </c>
      <c r="AI175">
        <f t="shared" si="168"/>
        <v>182332.50631107102</v>
      </c>
      <c r="AJ175">
        <f t="shared" si="169"/>
        <v>13443.82660995034</v>
      </c>
      <c r="AK175">
        <f t="shared" si="170"/>
        <v>20934.028360786793</v>
      </c>
      <c r="AL175">
        <f t="shared" si="171"/>
        <v>174183.7029865915</v>
      </c>
      <c r="AM175">
        <f t="shared" si="172"/>
        <v>16456.554669477151</v>
      </c>
    </row>
    <row r="176" spans="4:39">
      <c r="D176" s="113">
        <v>51</v>
      </c>
      <c r="E176">
        <v>0.73403874948949754</v>
      </c>
      <c r="F176" s="6">
        <v>10255.55968397069</v>
      </c>
      <c r="G176" s="6">
        <v>0.3199409556543158</v>
      </c>
      <c r="H176" s="6">
        <v>70855.104883458087</v>
      </c>
      <c r="I176" s="6">
        <v>1.0805506805088092</v>
      </c>
      <c r="J176" s="6">
        <v>14288.301853914094</v>
      </c>
      <c r="K176" s="6">
        <v>1.2545111052773354</v>
      </c>
      <c r="L176" s="6">
        <v>15113.991142791305</v>
      </c>
      <c r="M176">
        <v>0.43447352209927592</v>
      </c>
      <c r="N176">
        <v>82478.007431945181</v>
      </c>
      <c r="O176">
        <v>1.2356303527114696</v>
      </c>
      <c r="P176">
        <v>16994.034311506417</v>
      </c>
      <c r="S176">
        <f t="shared" si="153"/>
        <v>17772.975926536281</v>
      </c>
      <c r="T176">
        <f t="shared" si="154"/>
        <v>-58638.479432753695</v>
      </c>
      <c r="U176">
        <f t="shared" si="155"/>
        <v>26971.44533063428</v>
      </c>
      <c r="V176">
        <f t="shared" si="156"/>
        <v>32788.260901118476</v>
      </c>
      <c r="W176">
        <f t="shared" si="157"/>
        <v>-65888.070464106422</v>
      </c>
      <c r="X176">
        <f t="shared" si="158"/>
        <v>30187.275076428341</v>
      </c>
      <c r="Z176">
        <f t="shared" si="160"/>
        <v>0</v>
      </c>
      <c r="AA176">
        <f t="shared" si="161"/>
        <v>0</v>
      </c>
      <c r="AB176">
        <f t="shared" si="162"/>
        <v>0</v>
      </c>
      <c r="AC176">
        <f t="shared" si="163"/>
        <v>1</v>
      </c>
      <c r="AD176">
        <f t="shared" si="164"/>
        <v>0</v>
      </c>
      <c r="AE176">
        <f t="shared" si="165"/>
        <v>0</v>
      </c>
      <c r="AF176">
        <f t="shared" si="166"/>
        <v>0</v>
      </c>
      <c r="AH176">
        <f t="shared" si="167"/>
        <v>13971.414576005875</v>
      </c>
      <c r="AI176">
        <f t="shared" si="168"/>
        <v>221463.0657039556</v>
      </c>
      <c r="AJ176">
        <f t="shared" si="169"/>
        <v>13223.166771951895</v>
      </c>
      <c r="AK176">
        <f t="shared" si="170"/>
        <v>12047.71410887594</v>
      </c>
      <c r="AL176">
        <f t="shared" si="171"/>
        <v>189834.37018999559</v>
      </c>
      <c r="AM176">
        <f t="shared" si="172"/>
        <v>13753.331871635133</v>
      </c>
    </row>
    <row r="177" spans="4:39">
      <c r="D177" s="113">
        <v>52</v>
      </c>
      <c r="E177">
        <v>0.41441055547360905</v>
      </c>
      <c r="F177" s="6">
        <v>7110.0480208733679</v>
      </c>
      <c r="G177" s="6">
        <v>0.34391087130023235</v>
      </c>
      <c r="H177" s="6">
        <v>62809.655962742974</v>
      </c>
      <c r="I177" s="6">
        <v>0.21727641572352119</v>
      </c>
      <c r="J177" s="6">
        <v>6503.5050458155001</v>
      </c>
      <c r="K177" s="6">
        <v>0.57332632228389779</v>
      </c>
      <c r="L177" s="6">
        <v>9597.0330810916785</v>
      </c>
      <c r="M177">
        <v>0.17032685939691117</v>
      </c>
      <c r="N177">
        <v>83295.444884201643</v>
      </c>
      <c r="O177">
        <v>0.34894927669366815</v>
      </c>
      <c r="P177">
        <v>9058.3253889179941</v>
      </c>
      <c r="S177">
        <f t="shared" si="153"/>
        <v>8713.8046293309199</v>
      </c>
      <c r="T177">
        <f t="shared" si="154"/>
        <v>-49677.763253014899</v>
      </c>
      <c r="U177">
        <f t="shared" si="155"/>
        <v>1792.9776121714331</v>
      </c>
      <c r="V177">
        <f t="shared" si="156"/>
        <v>12294.859208996673</v>
      </c>
      <c r="W177">
        <f t="shared" si="157"/>
        <v>-76791.684084989989</v>
      </c>
      <c r="X177">
        <f t="shared" si="158"/>
        <v>4265.9537923530315</v>
      </c>
      <c r="Z177">
        <f t="shared" si="160"/>
        <v>0</v>
      </c>
      <c r="AA177">
        <f t="shared" si="161"/>
        <v>0</v>
      </c>
      <c r="AB177">
        <f t="shared" si="162"/>
        <v>0</v>
      </c>
      <c r="AC177">
        <f t="shared" si="163"/>
        <v>1</v>
      </c>
      <c r="AD177">
        <f t="shared" si="164"/>
        <v>0</v>
      </c>
      <c r="AE177">
        <f t="shared" si="165"/>
        <v>0</v>
      </c>
      <c r="AF177">
        <f t="shared" si="166"/>
        <v>0</v>
      </c>
      <c r="AH177">
        <f t="shared" si="167"/>
        <v>17157.014769441987</v>
      </c>
      <c r="AI177">
        <f t="shared" si="168"/>
        <v>182633.52863861778</v>
      </c>
      <c r="AJ177">
        <f t="shared" si="169"/>
        <v>29931.941873024305</v>
      </c>
      <c r="AK177">
        <f t="shared" si="170"/>
        <v>16739.215884700741</v>
      </c>
      <c r="AL177">
        <f t="shared" si="171"/>
        <v>489032.94042485108</v>
      </c>
      <c r="AM177">
        <f t="shared" si="172"/>
        <v>25958.859908656636</v>
      </c>
    </row>
    <row r="178" spans="4:39">
      <c r="D178" s="113">
        <v>53</v>
      </c>
      <c r="E178">
        <v>0.76749761271564931</v>
      </c>
      <c r="F178" s="6">
        <v>11305.901653779412</v>
      </c>
      <c r="G178" s="6">
        <v>0.30804266280807813</v>
      </c>
      <c r="H178" s="6">
        <v>64101.020059254537</v>
      </c>
      <c r="I178" s="6">
        <v>0.84835384487498289</v>
      </c>
      <c r="J178" s="6">
        <v>12691.310852267447</v>
      </c>
      <c r="K178" s="6">
        <v>1.4766003406506432</v>
      </c>
      <c r="L178" s="6">
        <v>17079.515163092085</v>
      </c>
      <c r="M178">
        <v>0.80885381119750488</v>
      </c>
      <c r="N178">
        <v>85977.588928237936</v>
      </c>
      <c r="O178">
        <v>0.6533232198373452</v>
      </c>
      <c r="P178">
        <v>11317.720877802651</v>
      </c>
      <c r="S178">
        <f t="shared" si="153"/>
        <v>18000.227190154939</v>
      </c>
      <c r="T178">
        <f t="shared" si="154"/>
        <v>-52338.719022590885</v>
      </c>
      <c r="U178">
        <f t="shared" si="155"/>
        <v>19702.232360438902</v>
      </c>
      <c r="V178">
        <f t="shared" si="156"/>
        <v>39302.992244312074</v>
      </c>
      <c r="W178">
        <f t="shared" si="157"/>
        <v>-55092.315001472409</v>
      </c>
      <c r="X178">
        <f t="shared" si="158"/>
        <v>13628.77294846654</v>
      </c>
      <c r="Z178">
        <f t="shared" si="160"/>
        <v>0</v>
      </c>
      <c r="AA178">
        <f t="shared" si="161"/>
        <v>0</v>
      </c>
      <c r="AB178">
        <f t="shared" si="162"/>
        <v>0</v>
      </c>
      <c r="AC178">
        <f t="shared" si="163"/>
        <v>1</v>
      </c>
      <c r="AD178">
        <f t="shared" si="164"/>
        <v>0</v>
      </c>
      <c r="AE178">
        <f t="shared" si="165"/>
        <v>0</v>
      </c>
      <c r="AF178">
        <f t="shared" si="166"/>
        <v>0</v>
      </c>
      <c r="AH178">
        <f t="shared" si="167"/>
        <v>14730.862306887908</v>
      </c>
      <c r="AI178">
        <f t="shared" si="168"/>
        <v>208091.37109424296</v>
      </c>
      <c r="AJ178">
        <f t="shared" si="169"/>
        <v>14959.926130985701</v>
      </c>
      <c r="AK178">
        <f t="shared" si="170"/>
        <v>11566.782624177262</v>
      </c>
      <c r="AL178">
        <f t="shared" si="171"/>
        <v>106295.58486093853</v>
      </c>
      <c r="AM178">
        <f t="shared" si="172"/>
        <v>17323.310321987898</v>
      </c>
    </row>
    <row r="179" spans="4:39">
      <c r="D179" s="113">
        <v>54</v>
      </c>
      <c r="E179">
        <v>0.43952001661396489</v>
      </c>
      <c r="F179" s="6">
        <v>7580.5402688382292</v>
      </c>
      <c r="G179" s="6">
        <v>0.3367451945610529</v>
      </c>
      <c r="H179" s="6">
        <v>60010.696860350574</v>
      </c>
      <c r="I179" s="6">
        <v>1.2365266491026441</v>
      </c>
      <c r="J179" s="6">
        <v>16020.339464461367</v>
      </c>
      <c r="K179" s="6">
        <v>0.96319555730328965</v>
      </c>
      <c r="L179" s="6">
        <v>12163.632896291327</v>
      </c>
      <c r="M179">
        <v>0.18091459697943979</v>
      </c>
      <c r="N179">
        <v>81954.808087358339</v>
      </c>
      <c r="O179">
        <v>0.21983919611806824</v>
      </c>
      <c r="P179">
        <v>7099.4638044977692</v>
      </c>
      <c r="S179">
        <f t="shared" si="153"/>
        <v>9202.092045549407</v>
      </c>
      <c r="T179">
        <f t="shared" si="154"/>
        <v>-47152.418351231332</v>
      </c>
      <c r="U179">
        <f t="shared" si="155"/>
        <v>31195.194104873997</v>
      </c>
      <c r="V179">
        <f t="shared" si="156"/>
        <v>24615.026263777487</v>
      </c>
      <c r="W179">
        <f t="shared" si="157"/>
        <v>-75046.765116295413</v>
      </c>
      <c r="X179">
        <f t="shared" si="158"/>
        <v>1294.8760600745481</v>
      </c>
      <c r="Z179">
        <f t="shared" si="160"/>
        <v>0</v>
      </c>
      <c r="AA179">
        <f t="shared" si="161"/>
        <v>0</v>
      </c>
      <c r="AB179">
        <f t="shared" si="162"/>
        <v>1</v>
      </c>
      <c r="AC179">
        <f t="shared" si="163"/>
        <v>0</v>
      </c>
      <c r="AD179">
        <f t="shared" si="164"/>
        <v>0</v>
      </c>
      <c r="AE179">
        <f t="shared" si="165"/>
        <v>0</v>
      </c>
      <c r="AF179">
        <f t="shared" si="166"/>
        <v>0</v>
      </c>
      <c r="AH179">
        <f t="shared" si="167"/>
        <v>17247.315212713733</v>
      </c>
      <c r="AI179">
        <f t="shared" si="168"/>
        <v>178208.02740355203</v>
      </c>
      <c r="AJ179">
        <f t="shared" si="169"/>
        <v>12955.919288991821</v>
      </c>
      <c r="AK179">
        <f t="shared" si="170"/>
        <v>12628.414659995426</v>
      </c>
      <c r="AL179">
        <f t="shared" si="171"/>
        <v>453002.73972183774</v>
      </c>
      <c r="AM179">
        <f t="shared" si="172"/>
        <v>32293.894491339415</v>
      </c>
    </row>
    <row r="180" spans="4:39">
      <c r="D180" s="113">
        <v>55</v>
      </c>
      <c r="E180">
        <v>1.9710653565993803</v>
      </c>
      <c r="F180" s="6">
        <v>21355.956577130702</v>
      </c>
      <c r="G180" s="6">
        <v>0.33781873411529162</v>
      </c>
      <c r="H180" s="6">
        <v>57619.57263709273</v>
      </c>
      <c r="I180" s="6">
        <v>1.1128011139137002</v>
      </c>
      <c r="J180" s="6">
        <v>13912.082260572108</v>
      </c>
      <c r="K180" s="6">
        <v>0.43804201244453034</v>
      </c>
      <c r="L180" s="6">
        <v>7966.6590734824586</v>
      </c>
      <c r="M180">
        <v>0.61448472867362791</v>
      </c>
      <c r="N180">
        <v>81893.957122652442</v>
      </c>
      <c r="O180">
        <v>0.7472570069186113</v>
      </c>
      <c r="P180">
        <v>11657.570881196601</v>
      </c>
      <c r="S180">
        <f t="shared" si="153"/>
        <v>53907.202999260036</v>
      </c>
      <c r="T180">
        <f t="shared" si="154"/>
        <v>-44720.302093634433</v>
      </c>
      <c r="U180">
        <f t="shared" si="155"/>
        <v>28579.115473108617</v>
      </c>
      <c r="V180">
        <f t="shared" si="156"/>
        <v>8759.5371296994872</v>
      </c>
      <c r="W180">
        <f t="shared" si="157"/>
        <v>-58430.472242978634</v>
      </c>
      <c r="X180">
        <f t="shared" si="158"/>
        <v>16875.690670983655</v>
      </c>
      <c r="Z180">
        <f t="shared" si="160"/>
        <v>1</v>
      </c>
      <c r="AA180">
        <f t="shared" si="161"/>
        <v>0</v>
      </c>
      <c r="AB180">
        <f t="shared" si="162"/>
        <v>0</v>
      </c>
      <c r="AC180">
        <f t="shared" si="163"/>
        <v>0</v>
      </c>
      <c r="AD180">
        <f t="shared" si="164"/>
        <v>0</v>
      </c>
      <c r="AE180">
        <f t="shared" si="165"/>
        <v>0</v>
      </c>
      <c r="AF180">
        <f t="shared" si="166"/>
        <v>0</v>
      </c>
      <c r="AH180">
        <f t="shared" si="167"/>
        <v>10834.727780907016</v>
      </c>
      <c r="AI180">
        <f t="shared" si="168"/>
        <v>170563.57986774106</v>
      </c>
      <c r="AJ180">
        <f t="shared" si="169"/>
        <v>12501.858675934986</v>
      </c>
      <c r="AK180">
        <f t="shared" si="170"/>
        <v>18186.974872624309</v>
      </c>
      <c r="AL180">
        <f t="shared" si="171"/>
        <v>133272.56691866281</v>
      </c>
      <c r="AM180">
        <f t="shared" si="172"/>
        <v>15600.483867348072</v>
      </c>
    </row>
    <row r="181" spans="4:39">
      <c r="D181" s="113">
        <v>56</v>
      </c>
      <c r="E181">
        <v>0.31599229721623145</v>
      </c>
      <c r="F181" s="6">
        <v>6439.3523174619168</v>
      </c>
      <c r="G181" s="6">
        <v>0.32056425920522758</v>
      </c>
      <c r="H181" s="6">
        <v>58865.794562673538</v>
      </c>
      <c r="I181" s="6">
        <v>0.55128363521893764</v>
      </c>
      <c r="J181" s="6">
        <v>10082.440025501191</v>
      </c>
      <c r="K181" s="6">
        <v>0.36796431527226736</v>
      </c>
      <c r="L181" s="6">
        <v>7995.6323837096006</v>
      </c>
      <c r="M181">
        <v>9.5947272282265184E-2</v>
      </c>
      <c r="N181">
        <v>76926.991150135684</v>
      </c>
      <c r="O181">
        <v>0.24425767936469978</v>
      </c>
      <c r="P181">
        <v>7756.8719895589729</v>
      </c>
      <c r="S181">
        <f t="shared" si="153"/>
        <v>5626.4975594426651</v>
      </c>
      <c r="T181">
        <f t="shared" si="154"/>
        <v>-46625.368889181133</v>
      </c>
      <c r="U181">
        <f t="shared" si="155"/>
        <v>10967.774301698724</v>
      </c>
      <c r="V181">
        <f t="shared" si="156"/>
        <v>6054.717030646656</v>
      </c>
      <c r="W181">
        <f t="shared" si="157"/>
        <v>-73263.340505309665</v>
      </c>
      <c r="X181">
        <f t="shared" si="158"/>
        <v>1569.8632393027237</v>
      </c>
      <c r="Z181">
        <f t="shared" si="160"/>
        <v>0</v>
      </c>
      <c r="AA181">
        <f t="shared" si="161"/>
        <v>0</v>
      </c>
      <c r="AB181">
        <f t="shared" si="162"/>
        <v>1</v>
      </c>
      <c r="AC181">
        <f t="shared" si="163"/>
        <v>0</v>
      </c>
      <c r="AD181">
        <f t="shared" si="164"/>
        <v>0</v>
      </c>
      <c r="AE181">
        <f t="shared" si="165"/>
        <v>0</v>
      </c>
      <c r="AF181">
        <f t="shared" si="166"/>
        <v>0</v>
      </c>
      <c r="AH181">
        <f t="shared" si="167"/>
        <v>20378.193943935003</v>
      </c>
      <c r="AI181">
        <f t="shared" si="168"/>
        <v>183631.80820163494</v>
      </c>
      <c r="AJ181">
        <f t="shared" si="169"/>
        <v>18289.024707756897</v>
      </c>
      <c r="AK181">
        <f t="shared" si="170"/>
        <v>21729.368995451103</v>
      </c>
      <c r="AL181">
        <f t="shared" si="171"/>
        <v>801763.19055559859</v>
      </c>
      <c r="AM181">
        <f t="shared" si="172"/>
        <v>31756.921664588612</v>
      </c>
    </row>
    <row r="182" spans="4:39">
      <c r="D182" s="113">
        <v>57</v>
      </c>
      <c r="E182">
        <v>9.8618335817244107E-2</v>
      </c>
      <c r="F182" s="6">
        <v>7492.1031965835118</v>
      </c>
      <c r="G182" s="6">
        <v>0.26332801472849832</v>
      </c>
      <c r="H182" s="6">
        <v>71667.696854406648</v>
      </c>
      <c r="I182" s="6">
        <v>1.2488687347816707</v>
      </c>
      <c r="J182" s="6">
        <v>15795.897444040906</v>
      </c>
      <c r="K182" s="6">
        <v>0.68587581140277498</v>
      </c>
      <c r="L182" s="6">
        <v>9725.7249237806045</v>
      </c>
      <c r="M182">
        <v>0.149592650291277</v>
      </c>
      <c r="N182">
        <v>65579.072796288834</v>
      </c>
      <c r="O182">
        <v>0.28449297580076571</v>
      </c>
      <c r="P182">
        <v>8904.4313179464498</v>
      </c>
      <c r="S182">
        <f t="shared" si="153"/>
        <v>-3726.4606617378627</v>
      </c>
      <c r="T182">
        <f t="shared" si="154"/>
        <v>-61612.779940013672</v>
      </c>
      <c r="U182">
        <f t="shared" si="155"/>
        <v>31890.906324862408</v>
      </c>
      <c r="V182">
        <f t="shared" si="156"/>
        <v>16463.757058822957</v>
      </c>
      <c r="W182">
        <f t="shared" si="157"/>
        <v>-59867.027037566717</v>
      </c>
      <c r="X182">
        <f t="shared" si="158"/>
        <v>1958.6484700299879</v>
      </c>
      <c r="Z182">
        <f t="shared" si="160"/>
        <v>0</v>
      </c>
      <c r="AA182">
        <f t="shared" si="161"/>
        <v>0</v>
      </c>
      <c r="AB182">
        <f t="shared" si="162"/>
        <v>1</v>
      </c>
      <c r="AC182">
        <f t="shared" si="163"/>
        <v>0</v>
      </c>
      <c r="AD182">
        <f t="shared" si="164"/>
        <v>0</v>
      </c>
      <c r="AE182">
        <f t="shared" si="165"/>
        <v>0</v>
      </c>
      <c r="AF182">
        <f t="shared" si="166"/>
        <v>0</v>
      </c>
      <c r="AH182">
        <f t="shared" si="167"/>
        <v>75970.691803881215</v>
      </c>
      <c r="AI182">
        <f t="shared" si="168"/>
        <v>272161.3077450149</v>
      </c>
      <c r="AJ182">
        <f t="shared" si="169"/>
        <v>12648.164698271808</v>
      </c>
      <c r="AK182">
        <f t="shared" si="170"/>
        <v>14180.008628514312</v>
      </c>
      <c r="AL182">
        <f t="shared" si="171"/>
        <v>438384.32348512823</v>
      </c>
      <c r="AM182">
        <f t="shared" si="172"/>
        <v>31299.301126444483</v>
      </c>
    </row>
    <row r="183" spans="4:39">
      <c r="D183" s="113">
        <v>58</v>
      </c>
      <c r="E183">
        <v>0.74984886784724947</v>
      </c>
      <c r="F183" s="6">
        <v>12404.401529827144</v>
      </c>
      <c r="G183" s="6">
        <v>0.29523989115734506</v>
      </c>
      <c r="H183" s="6">
        <v>64434.748273719837</v>
      </c>
      <c r="I183" s="6">
        <v>1.0156458904462382</v>
      </c>
      <c r="J183" s="6">
        <v>14729.274975885872</v>
      </c>
      <c r="K183" s="6">
        <v>0.81565673558314589</v>
      </c>
      <c r="L183" s="6">
        <v>12205.946914320823</v>
      </c>
      <c r="M183">
        <v>0.53068954416413128</v>
      </c>
      <c r="N183">
        <v>69797.640211451173</v>
      </c>
      <c r="O183">
        <v>0.7810498688658003</v>
      </c>
      <c r="P183">
        <v>14020.66128226569</v>
      </c>
      <c r="S183">
        <f t="shared" si="153"/>
        <v>16227.82764005223</v>
      </c>
      <c r="T183">
        <f t="shared" si="154"/>
        <v>-53161.308269767775</v>
      </c>
      <c r="U183">
        <f t="shared" si="155"/>
        <v>24052.147704913288</v>
      </c>
      <c r="V183">
        <f t="shared" si="156"/>
        <v>18939.089877186019</v>
      </c>
      <c r="W183">
        <f t="shared" si="157"/>
        <v>-49533.790657087986</v>
      </c>
      <c r="X183">
        <f t="shared" si="158"/>
        <v>15802.946910506031</v>
      </c>
      <c r="Z183">
        <f t="shared" si="160"/>
        <v>0</v>
      </c>
      <c r="AA183">
        <f t="shared" si="161"/>
        <v>0</v>
      </c>
      <c r="AB183">
        <f t="shared" si="162"/>
        <v>1</v>
      </c>
      <c r="AC183">
        <f t="shared" si="163"/>
        <v>0</v>
      </c>
      <c r="AD183">
        <f t="shared" si="164"/>
        <v>0</v>
      </c>
      <c r="AE183">
        <f t="shared" si="165"/>
        <v>0</v>
      </c>
      <c r="AF183">
        <f t="shared" si="166"/>
        <v>0</v>
      </c>
      <c r="AH183">
        <f t="shared" si="167"/>
        <v>16542.535518442666</v>
      </c>
      <c r="AI183">
        <f t="shared" si="168"/>
        <v>218245.40044752965</v>
      </c>
      <c r="AJ183">
        <f t="shared" si="169"/>
        <v>14502.372445394683</v>
      </c>
      <c r="AK183">
        <f t="shared" si="170"/>
        <v>14964.563377992949</v>
      </c>
      <c r="AL183">
        <f t="shared" si="171"/>
        <v>131522.54642850888</v>
      </c>
      <c r="AM183">
        <f t="shared" si="172"/>
        <v>17951.044921914858</v>
      </c>
    </row>
    <row r="184" spans="4:39">
      <c r="D184" s="113">
        <v>59</v>
      </c>
      <c r="E184">
        <v>0.89830344821806596</v>
      </c>
      <c r="F184" s="6">
        <v>13701.832181627766</v>
      </c>
      <c r="G184" s="6">
        <v>0.28779589767289937</v>
      </c>
      <c r="H184" s="6">
        <v>63165.566487410564</v>
      </c>
      <c r="I184" s="6">
        <v>0.53351011040410079</v>
      </c>
      <c r="J184" s="6">
        <v>10050.486937197269</v>
      </c>
      <c r="K184" s="6">
        <v>0.52839507634663574</v>
      </c>
      <c r="L184" s="6">
        <v>9578.8461835572107</v>
      </c>
      <c r="M184">
        <v>0.65285064701346507</v>
      </c>
      <c r="N184">
        <v>71483.266974849263</v>
      </c>
      <c r="O184">
        <v>0.36563805103742697</v>
      </c>
      <c r="P184">
        <v>9825.9592879962747</v>
      </c>
      <c r="S184">
        <f t="shared" si="153"/>
        <v>20598.986685130862</v>
      </c>
      <c r="T184">
        <f t="shared" si="154"/>
        <v>-52176.367930668574</v>
      </c>
      <c r="U184">
        <f t="shared" si="155"/>
        <v>10321.063118472915</v>
      </c>
      <c r="V184">
        <f t="shared" si="156"/>
        <v>10597.391411662729</v>
      </c>
      <c r="W184">
        <f t="shared" si="157"/>
        <v>-46554.817869287115</v>
      </c>
      <c r="X184">
        <f t="shared" si="158"/>
        <v>4135.5640528168369</v>
      </c>
      <c r="Z184">
        <f t="shared" si="160"/>
        <v>1</v>
      </c>
      <c r="AA184">
        <f t="shared" si="161"/>
        <v>0</v>
      </c>
      <c r="AB184">
        <f t="shared" si="162"/>
        <v>0</v>
      </c>
      <c r="AC184">
        <f t="shared" si="163"/>
        <v>0</v>
      </c>
      <c r="AD184">
        <f t="shared" si="164"/>
        <v>0</v>
      </c>
      <c r="AE184">
        <f t="shared" si="165"/>
        <v>0</v>
      </c>
      <c r="AF184">
        <f t="shared" si="166"/>
        <v>0</v>
      </c>
      <c r="AH184">
        <f t="shared" si="167"/>
        <v>15253.010782500753</v>
      </c>
      <c r="AI184">
        <f t="shared" si="168"/>
        <v>219480.42692117437</v>
      </c>
      <c r="AJ184">
        <f t="shared" si="169"/>
        <v>18838.418881292895</v>
      </c>
      <c r="AK184">
        <f t="shared" si="170"/>
        <v>18128.189705676465</v>
      </c>
      <c r="AL184">
        <f t="shared" si="171"/>
        <v>109494.05855972893</v>
      </c>
      <c r="AM184">
        <f t="shared" si="172"/>
        <v>26873.45931343038</v>
      </c>
    </row>
    <row r="185" spans="4:39">
      <c r="D185" s="113">
        <v>60</v>
      </c>
      <c r="E185">
        <v>0.63442598563014829</v>
      </c>
      <c r="F185" s="6">
        <v>9300.0408049928992</v>
      </c>
      <c r="G185" s="6">
        <v>0.30591686142083674</v>
      </c>
      <c r="H185" s="6">
        <v>60570.313785843988</v>
      </c>
      <c r="I185" s="6">
        <v>0.41781415228082508</v>
      </c>
      <c r="J185" s="6">
        <v>7580.2091793446516</v>
      </c>
      <c r="K185" s="6">
        <v>0.79943278310442645</v>
      </c>
      <c r="L185" s="6">
        <v>10114.540555069718</v>
      </c>
      <c r="M185">
        <v>0.7912989922951853</v>
      </c>
      <c r="N185">
        <v>87557.078204823512</v>
      </c>
      <c r="O185">
        <v>1.1485394347225086</v>
      </c>
      <c r="P185">
        <v>14827.207855281853</v>
      </c>
      <c r="S185">
        <f t="shared" si="153"/>
        <v>14924.881030308683</v>
      </c>
      <c r="T185">
        <f t="shared" si="154"/>
        <v>-48889.184349350762</v>
      </c>
      <c r="U185">
        <f t="shared" si="155"/>
        <v>8373.6064113463726</v>
      </c>
      <c r="V185">
        <f t="shared" si="156"/>
        <v>20411.000834989703</v>
      </c>
      <c r="W185">
        <f t="shared" si="157"/>
        <v>-57342.117483024158</v>
      </c>
      <c r="X185">
        <f t="shared" si="158"/>
        <v>29028.621920162415</v>
      </c>
      <c r="Z185">
        <f t="shared" si="160"/>
        <v>0</v>
      </c>
      <c r="AA185">
        <f t="shared" si="161"/>
        <v>0</v>
      </c>
      <c r="AB185">
        <f t="shared" si="162"/>
        <v>0</v>
      </c>
      <c r="AC185">
        <f t="shared" si="163"/>
        <v>0</v>
      </c>
      <c r="AD185">
        <f t="shared" si="164"/>
        <v>0</v>
      </c>
      <c r="AE185">
        <f t="shared" si="165"/>
        <v>1</v>
      </c>
      <c r="AF185">
        <f t="shared" si="166"/>
        <v>0</v>
      </c>
      <c r="AH185">
        <f t="shared" si="167"/>
        <v>14658.984681649767</v>
      </c>
      <c r="AI185">
        <f t="shared" si="168"/>
        <v>197995.99637798322</v>
      </c>
      <c r="AJ185">
        <f t="shared" si="169"/>
        <v>18142.538106870474</v>
      </c>
      <c r="AK185">
        <f t="shared" si="170"/>
        <v>12652.146332793684</v>
      </c>
      <c r="AL185">
        <f t="shared" si="171"/>
        <v>110649.80374973272</v>
      </c>
      <c r="AM185">
        <f t="shared" si="172"/>
        <v>12909.620172392393</v>
      </c>
    </row>
    <row r="186" spans="4:39">
      <c r="D186" s="113">
        <v>61</v>
      </c>
      <c r="E186">
        <v>0.55724571792986588</v>
      </c>
      <c r="F186" s="6">
        <v>9255.2806105331183</v>
      </c>
      <c r="G186" s="6">
        <v>0.30290326748578633</v>
      </c>
      <c r="H186" s="6">
        <v>62983.45526291796</v>
      </c>
      <c r="I186" s="6">
        <v>0.85383537202653426</v>
      </c>
      <c r="J186" s="6">
        <v>13054.407010329869</v>
      </c>
      <c r="K186" s="6">
        <v>1.1209669815532664</v>
      </c>
      <c r="L186" s="6">
        <v>14468.089549078482</v>
      </c>
      <c r="M186">
        <v>0.51056479206325756</v>
      </c>
      <c r="N186">
        <v>82800.407640718593</v>
      </c>
      <c r="O186">
        <v>0.80131265420990949</v>
      </c>
      <c r="P186">
        <v>13098.974543583357</v>
      </c>
      <c r="S186">
        <f t="shared" si="153"/>
        <v>12022.58988290088</v>
      </c>
      <c r="T186">
        <f t="shared" si="154"/>
        <v>-51417.396897240695</v>
      </c>
      <c r="U186">
        <f t="shared" si="155"/>
        <v>19548.442835131314</v>
      </c>
      <c r="V186">
        <f t="shared" si="156"/>
        <v>28334.913674551441</v>
      </c>
      <c r="W186">
        <f t="shared" si="157"/>
        <v>-63305.001620575167</v>
      </c>
      <c r="X186">
        <f t="shared" si="158"/>
        <v>17498.347844767828</v>
      </c>
      <c r="Z186">
        <f t="shared" si="160"/>
        <v>0</v>
      </c>
      <c r="AA186">
        <f t="shared" si="161"/>
        <v>0</v>
      </c>
      <c r="AB186">
        <f t="shared" si="162"/>
        <v>0</v>
      </c>
      <c r="AC186">
        <f t="shared" si="163"/>
        <v>1</v>
      </c>
      <c r="AD186">
        <f t="shared" si="164"/>
        <v>0</v>
      </c>
      <c r="AE186">
        <f t="shared" si="165"/>
        <v>0</v>
      </c>
      <c r="AF186">
        <f t="shared" si="166"/>
        <v>0</v>
      </c>
      <c r="AH186">
        <f t="shared" si="167"/>
        <v>16608.975740389582</v>
      </c>
      <c r="AI186">
        <f t="shared" si="168"/>
        <v>207932.57129810739</v>
      </c>
      <c r="AJ186">
        <f t="shared" si="169"/>
        <v>15289.138208629032</v>
      </c>
      <c r="AK186">
        <f t="shared" si="170"/>
        <v>12906.793676501331</v>
      </c>
      <c r="AL186">
        <f t="shared" si="171"/>
        <v>162174.14308203972</v>
      </c>
      <c r="AM186">
        <f t="shared" si="172"/>
        <v>16346.895902322776</v>
      </c>
    </row>
    <row r="187" spans="4:39">
      <c r="D187" s="113">
        <v>62</v>
      </c>
      <c r="E187">
        <v>1.4360340190497531</v>
      </c>
      <c r="F187" s="6">
        <v>16839.124387922384</v>
      </c>
      <c r="G187" s="6">
        <v>0.33732285934511208</v>
      </c>
      <c r="H187" s="6">
        <v>62120.152690124298</v>
      </c>
      <c r="I187" s="6">
        <v>0.92931188842868262</v>
      </c>
      <c r="J187" s="6">
        <v>12981.396123425844</v>
      </c>
      <c r="K187" s="6">
        <v>1.1488772951820052</v>
      </c>
      <c r="L187" s="6">
        <v>13554.547496784044</v>
      </c>
      <c r="M187">
        <v>1.2205480392637229</v>
      </c>
      <c r="N187">
        <v>69562.461698652565</v>
      </c>
      <c r="O187">
        <v>0.8110929502893236</v>
      </c>
      <c r="P187">
        <v>13983.51139310191</v>
      </c>
      <c r="S187">
        <f t="shared" si="153"/>
        <v>37994.398595473387</v>
      </c>
      <c r="T187">
        <f t="shared" si="154"/>
        <v>-49239.816628890534</v>
      </c>
      <c r="U187">
        <f t="shared" si="155"/>
        <v>22503.449024334972</v>
      </c>
      <c r="V187">
        <f t="shared" si="156"/>
        <v>30314.183142445647</v>
      </c>
      <c r="W187">
        <f t="shared" si="157"/>
        <v>-22957.055367406567</v>
      </c>
      <c r="X187">
        <f t="shared" si="158"/>
        <v>16987.261820745625</v>
      </c>
      <c r="Z187">
        <f t="shared" si="160"/>
        <v>1</v>
      </c>
      <c r="AA187">
        <f t="shared" si="161"/>
        <v>0</v>
      </c>
      <c r="AB187">
        <f t="shared" si="162"/>
        <v>0</v>
      </c>
      <c r="AC187">
        <f t="shared" si="163"/>
        <v>0</v>
      </c>
      <c r="AD187">
        <f t="shared" si="164"/>
        <v>0</v>
      </c>
      <c r="AE187">
        <f t="shared" si="165"/>
        <v>0</v>
      </c>
      <c r="AF187">
        <f t="shared" si="166"/>
        <v>0</v>
      </c>
      <c r="AH187">
        <f t="shared" si="167"/>
        <v>11726.131947114389</v>
      </c>
      <c r="AI187">
        <f t="shared" si="168"/>
        <v>184156.36820678588</v>
      </c>
      <c r="AJ187">
        <f t="shared" si="169"/>
        <v>13968.826058359486</v>
      </c>
      <c r="AK187">
        <f t="shared" si="170"/>
        <v>11798.081095019579</v>
      </c>
      <c r="AL187">
        <f t="shared" si="171"/>
        <v>56992.809345394606</v>
      </c>
      <c r="AM187">
        <f t="shared" si="172"/>
        <v>17240.331565098521</v>
      </c>
    </row>
    <row r="188" spans="4:39">
      <c r="D188" s="113">
        <v>63</v>
      </c>
      <c r="E188">
        <v>0.67742339761521342</v>
      </c>
      <c r="F188" s="6">
        <v>9615.7713681649366</v>
      </c>
      <c r="G188" s="6">
        <v>0.27176784030686063</v>
      </c>
      <c r="H188" s="6">
        <v>58745.512400163236</v>
      </c>
      <c r="I188" s="6">
        <v>0.54846319632308738</v>
      </c>
      <c r="J188" s="6">
        <v>9078.8449105238014</v>
      </c>
      <c r="K188" s="6">
        <v>0.42367466126687525</v>
      </c>
      <c r="L188" s="6">
        <v>7386.4820309719398</v>
      </c>
      <c r="M188">
        <v>0.36013132065771847</v>
      </c>
      <c r="N188">
        <v>70083.142893638636</v>
      </c>
      <c r="O188">
        <v>0.35938299754643055</v>
      </c>
      <c r="P188">
        <v>8833.8618718027319</v>
      </c>
      <c r="S188">
        <f t="shared" si="153"/>
        <v>16250.963646374374</v>
      </c>
      <c r="T188">
        <f t="shared" si="154"/>
        <v>-48368.329185886068</v>
      </c>
      <c r="U188">
        <f t="shared" si="155"/>
        <v>11863.673777876966</v>
      </c>
      <c r="V188">
        <f t="shared" si="156"/>
        <v>8791.1112348424249</v>
      </c>
      <c r="W188">
        <f t="shared" si="157"/>
        <v>-56331.888545644317</v>
      </c>
      <c r="X188">
        <f t="shared" si="158"/>
        <v>4888.8185065101716</v>
      </c>
      <c r="Z188">
        <f t="shared" si="160"/>
        <v>1</v>
      </c>
      <c r="AA188">
        <f t="shared" si="161"/>
        <v>0</v>
      </c>
      <c r="AB188">
        <f t="shared" si="162"/>
        <v>0</v>
      </c>
      <c r="AC188">
        <f t="shared" si="163"/>
        <v>0</v>
      </c>
      <c r="AD188">
        <f t="shared" si="164"/>
        <v>0</v>
      </c>
      <c r="AE188">
        <f t="shared" si="165"/>
        <v>0</v>
      </c>
      <c r="AF188">
        <f t="shared" si="166"/>
        <v>0</v>
      </c>
      <c r="AH188">
        <f t="shared" si="167"/>
        <v>14194.625402689202</v>
      </c>
      <c r="AI188">
        <f t="shared" si="168"/>
        <v>216160.64775667366</v>
      </c>
      <c r="AJ188">
        <f t="shared" si="169"/>
        <v>16553.243629451586</v>
      </c>
      <c r="AK188">
        <f t="shared" si="170"/>
        <v>17434.325689633701</v>
      </c>
      <c r="AL188">
        <f t="shared" si="171"/>
        <v>194604.40920729618</v>
      </c>
      <c r="AM188">
        <f t="shared" si="172"/>
        <v>24580.633842204625</v>
      </c>
    </row>
    <row r="189" spans="4:39">
      <c r="D189" s="113">
        <v>64</v>
      </c>
      <c r="E189">
        <v>0.36458813647797972</v>
      </c>
      <c r="F189" s="6">
        <v>7514.4370068393473</v>
      </c>
      <c r="G189" s="6">
        <v>0.26843256368974111</v>
      </c>
      <c r="H189" s="6">
        <v>65362.659701112665</v>
      </c>
      <c r="I189" s="6">
        <v>0.25384658369657997</v>
      </c>
      <c r="J189" s="6">
        <v>7423.7587622044066</v>
      </c>
      <c r="K189" s="6">
        <v>0.96567327994073437</v>
      </c>
      <c r="L189" s="6">
        <v>14767.324186258054</v>
      </c>
      <c r="M189">
        <v>0.47258152470190717</v>
      </c>
      <c r="N189">
        <v>79545.004986601489</v>
      </c>
      <c r="O189">
        <v>0.37065500400149576</v>
      </c>
      <c r="P189">
        <v>10163.2201896923</v>
      </c>
      <c r="S189">
        <f t="shared" ref="S189:S252" si="173">E189*WTP-F189</f>
        <v>6406.9963964358303</v>
      </c>
      <c r="T189">
        <f t="shared" ref="T189:T252" si="174">G189*WTP-H189</f>
        <v>-55112.830689183589</v>
      </c>
      <c r="U189">
        <f t="shared" ref="U189:U252" si="175">I189*WTP-J189</f>
        <v>2269.1191896658038</v>
      </c>
      <c r="V189">
        <f t="shared" ref="V189:V252" si="176">K189*WTP-L189</f>
        <v>22105.944334998945</v>
      </c>
      <c r="W189">
        <f t="shared" ref="W189:W252" si="177">M189*WTP-N189</f>
        <v>-61499.952047383864</v>
      </c>
      <c r="X189">
        <f t="shared" ref="X189:X252" si="178">O189*WTP-P189</f>
        <v>3989.8704831008145</v>
      </c>
      <c r="Z189">
        <f t="shared" si="160"/>
        <v>0</v>
      </c>
      <c r="AA189">
        <f t="shared" si="161"/>
        <v>0</v>
      </c>
      <c r="AB189">
        <f t="shared" si="162"/>
        <v>0</v>
      </c>
      <c r="AC189">
        <f t="shared" si="163"/>
        <v>1</v>
      </c>
      <c r="AD189">
        <f t="shared" si="164"/>
        <v>0</v>
      </c>
      <c r="AE189">
        <f t="shared" si="165"/>
        <v>0</v>
      </c>
      <c r="AF189">
        <f t="shared" si="166"/>
        <v>0</v>
      </c>
      <c r="AH189">
        <f t="shared" si="167"/>
        <v>20610.755685664506</v>
      </c>
      <c r="AI189">
        <f t="shared" si="168"/>
        <v>243497.5056776641</v>
      </c>
      <c r="AJ189">
        <f t="shared" si="169"/>
        <v>29245.060753222282</v>
      </c>
      <c r="AK189">
        <f t="shared" si="170"/>
        <v>15292.257218885004</v>
      </c>
      <c r="AL189">
        <f t="shared" si="171"/>
        <v>168320.17509947417</v>
      </c>
      <c r="AM189">
        <f t="shared" si="172"/>
        <v>27419.622236238003</v>
      </c>
    </row>
    <row r="190" spans="4:39">
      <c r="D190" s="113">
        <v>65</v>
      </c>
      <c r="E190">
        <v>0.32317929688767522</v>
      </c>
      <c r="F190" s="6">
        <v>7230.5016655336694</v>
      </c>
      <c r="G190" s="6">
        <v>0.33751122440275183</v>
      </c>
      <c r="H190" s="6">
        <v>63506.621302313368</v>
      </c>
      <c r="I190" s="6">
        <v>0.78894101199499822</v>
      </c>
      <c r="J190" s="6">
        <v>11869.956008633912</v>
      </c>
      <c r="K190" s="6">
        <v>0.33782436326171661</v>
      </c>
      <c r="L190" s="6">
        <v>6902.9133206996848</v>
      </c>
      <c r="M190">
        <v>0.20550605811695899</v>
      </c>
      <c r="N190">
        <v>73080.139413420693</v>
      </c>
      <c r="O190">
        <v>0.2401801945885067</v>
      </c>
      <c r="P190">
        <v>7814.9675929464247</v>
      </c>
      <c r="S190">
        <f t="shared" si="173"/>
        <v>5109.7766068253204</v>
      </c>
      <c r="T190">
        <f t="shared" si="174"/>
        <v>-50619.092709718694</v>
      </c>
      <c r="U190">
        <f t="shared" si="175"/>
        <v>18254.967593383102</v>
      </c>
      <c r="V190">
        <f t="shared" si="176"/>
        <v>5996.5721660857016</v>
      </c>
      <c r="W190">
        <f t="shared" si="177"/>
        <v>-65233.096090282728</v>
      </c>
      <c r="X190">
        <f t="shared" si="178"/>
        <v>1356.0729572211148</v>
      </c>
      <c r="Z190">
        <f t="shared" ref="Z190:Z253" si="179">IF(S190=MAX($S190:$X190),1,0)</f>
        <v>0</v>
      </c>
      <c r="AA190">
        <f t="shared" ref="AA190:AA253" si="180">IF(T190=MAX($S190:$X190),1,0)</f>
        <v>0</v>
      </c>
      <c r="AB190">
        <f t="shared" ref="AB190:AB253" si="181">IF(U190=MAX($S190:$X190),1,0)</f>
        <v>1</v>
      </c>
      <c r="AC190">
        <f t="shared" ref="AC190:AC253" si="182">IF(V190=MAX($S190:$X190),1,0)</f>
        <v>0</v>
      </c>
      <c r="AD190">
        <f t="shared" ref="AD190:AD253" si="183">IF(W190=MAX($S190:$X190),1,0)</f>
        <v>0</v>
      </c>
      <c r="AE190">
        <f t="shared" ref="AE190:AE253" si="184">IF(X190=MAX($S190:$X190),1,0)</f>
        <v>0</v>
      </c>
      <c r="AF190">
        <f t="shared" ref="AF190:AF253" si="185">IF(MAX(Z190:AE190)=0,1,0)</f>
        <v>0</v>
      </c>
      <c r="AH190">
        <f t="shared" ref="AH190:AH253" si="186">F190/E190</f>
        <v>22373.03482978588</v>
      </c>
      <c r="AI190">
        <f t="shared" ref="AI190:AI253" si="187">H190/G190</f>
        <v>188161.50904223256</v>
      </c>
      <c r="AJ190">
        <f t="shared" ref="AJ190:AJ253" si="188">J190/I190</f>
        <v>15045.429034825185</v>
      </c>
      <c r="AK190">
        <f t="shared" ref="AK190:AK253" si="189">L190/K190</f>
        <v>20433.438411758107</v>
      </c>
      <c r="AL190">
        <f t="shared" ref="AL190:AL253" si="190">N190/M190</f>
        <v>355610.63300542132</v>
      </c>
      <c r="AM190">
        <f t="shared" ref="AM190:AM253" si="191">P190/O190</f>
        <v>32537.935137972418</v>
      </c>
    </row>
    <row r="191" spans="4:39">
      <c r="D191" s="113">
        <v>66</v>
      </c>
      <c r="E191">
        <v>0.78313157068339312</v>
      </c>
      <c r="F191" s="6">
        <v>10081.780038766386</v>
      </c>
      <c r="G191" s="6">
        <v>0.30953853654308516</v>
      </c>
      <c r="H191" s="6">
        <v>63837.913145881925</v>
      </c>
      <c r="I191" s="6">
        <v>0.64149182433944729</v>
      </c>
      <c r="J191" s="6">
        <v>9028.4101230624128</v>
      </c>
      <c r="K191" s="6">
        <v>1.2457750313816072</v>
      </c>
      <c r="L191" s="6">
        <v>14746.185518634667</v>
      </c>
      <c r="M191">
        <v>0.69156816487008632</v>
      </c>
      <c r="N191">
        <v>88404.600763334514</v>
      </c>
      <c r="O191">
        <v>0.98566125045605257</v>
      </c>
      <c r="P191">
        <v>14176.563160589938</v>
      </c>
      <c r="S191">
        <f t="shared" si="173"/>
        <v>19821.315856208297</v>
      </c>
      <c r="T191">
        <f t="shared" si="174"/>
        <v>-52018.493666520764</v>
      </c>
      <c r="U191">
        <f t="shared" si="175"/>
        <v>15466.313697515043</v>
      </c>
      <c r="V191">
        <f t="shared" si="176"/>
        <v>32822.488279640624</v>
      </c>
      <c r="W191">
        <f t="shared" si="177"/>
        <v>-61997.761955935137</v>
      </c>
      <c r="X191">
        <f t="shared" si="178"/>
        <v>23459.926026823974</v>
      </c>
      <c r="Z191">
        <f t="shared" si="179"/>
        <v>0</v>
      </c>
      <c r="AA191">
        <f t="shared" si="180"/>
        <v>0</v>
      </c>
      <c r="AB191">
        <f t="shared" si="181"/>
        <v>0</v>
      </c>
      <c r="AC191">
        <f t="shared" si="182"/>
        <v>1</v>
      </c>
      <c r="AD191">
        <f t="shared" si="183"/>
        <v>0</v>
      </c>
      <c r="AE191">
        <f t="shared" si="184"/>
        <v>0</v>
      </c>
      <c r="AF191">
        <f t="shared" si="185"/>
        <v>0</v>
      </c>
      <c r="AH191">
        <f t="shared" si="186"/>
        <v>12873.673359852683</v>
      </c>
      <c r="AI191">
        <f t="shared" si="187"/>
        <v>206235.7529334517</v>
      </c>
      <c r="AJ191">
        <f t="shared" si="188"/>
        <v>14074.084470771062</v>
      </c>
      <c r="AK191">
        <f t="shared" si="189"/>
        <v>11836.95703250742</v>
      </c>
      <c r="AL191">
        <f t="shared" si="190"/>
        <v>127832.08547481599</v>
      </c>
      <c r="AM191">
        <f t="shared" si="191"/>
        <v>14382.794447920751</v>
      </c>
    </row>
    <row r="192" spans="4:39">
      <c r="D192" s="113">
        <v>67</v>
      </c>
      <c r="E192">
        <v>0.59315873641518568</v>
      </c>
      <c r="F192" s="6">
        <v>10718.72029112014</v>
      </c>
      <c r="G192" s="6">
        <v>0.27643258925342684</v>
      </c>
      <c r="H192" s="6">
        <v>64203.006689020171</v>
      </c>
      <c r="I192" s="6">
        <v>0.4599538504523214</v>
      </c>
      <c r="J192" s="6">
        <v>9727.016826035564</v>
      </c>
      <c r="K192" s="6">
        <v>0.82547124726092969</v>
      </c>
      <c r="L192" s="6">
        <v>13236.83953595035</v>
      </c>
      <c r="M192">
        <v>0.36157949911289033</v>
      </c>
      <c r="N192">
        <v>86985.323185727175</v>
      </c>
      <c r="O192">
        <v>0.96745482074586564</v>
      </c>
      <c r="P192">
        <v>16726.457156690012</v>
      </c>
      <c r="S192">
        <f t="shared" si="173"/>
        <v>11930.452900157308</v>
      </c>
      <c r="T192">
        <f t="shared" si="174"/>
        <v>-53647.704700967319</v>
      </c>
      <c r="U192">
        <f t="shared" si="175"/>
        <v>7835.8609996358755</v>
      </c>
      <c r="V192">
        <f t="shared" si="176"/>
        <v>18282.954569460991</v>
      </c>
      <c r="W192">
        <f t="shared" si="177"/>
        <v>-73178.771591600569</v>
      </c>
      <c r="X192">
        <f t="shared" si="178"/>
        <v>20214.837718670118</v>
      </c>
      <c r="Z192">
        <f t="shared" si="179"/>
        <v>0</v>
      </c>
      <c r="AA192">
        <f t="shared" si="180"/>
        <v>0</v>
      </c>
      <c r="AB192">
        <f t="shared" si="181"/>
        <v>0</v>
      </c>
      <c r="AC192">
        <f t="shared" si="182"/>
        <v>0</v>
      </c>
      <c r="AD192">
        <f t="shared" si="183"/>
        <v>0</v>
      </c>
      <c r="AE192">
        <f t="shared" si="184"/>
        <v>1</v>
      </c>
      <c r="AF192">
        <f t="shared" si="185"/>
        <v>0</v>
      </c>
      <c r="AH192">
        <f t="shared" si="186"/>
        <v>18070.57644619685</v>
      </c>
      <c r="AI192">
        <f t="shared" si="187"/>
        <v>232255.56314621202</v>
      </c>
      <c r="AJ192">
        <f t="shared" si="188"/>
        <v>21147.810408522415</v>
      </c>
      <c r="AK192">
        <f t="shared" si="189"/>
        <v>16035.49436745701</v>
      </c>
      <c r="AL192">
        <f t="shared" si="190"/>
        <v>240570.39571972276</v>
      </c>
      <c r="AM192">
        <f t="shared" si="191"/>
        <v>17289.135159608424</v>
      </c>
    </row>
    <row r="193" spans="4:39">
      <c r="D193" s="113">
        <v>68</v>
      </c>
      <c r="E193">
        <v>1.3832964742776599</v>
      </c>
      <c r="F193" s="6">
        <v>16130.961886827012</v>
      </c>
      <c r="G193" s="6">
        <v>0.3034913534401722</v>
      </c>
      <c r="H193" s="6">
        <v>65501.570805306605</v>
      </c>
      <c r="I193" s="6">
        <v>0.76128364539665594</v>
      </c>
      <c r="J193" s="6">
        <v>11482.489119982696</v>
      </c>
      <c r="K193" s="6">
        <v>1.2302537232525852</v>
      </c>
      <c r="L193" s="6">
        <v>13929.501209209073</v>
      </c>
      <c r="M193">
        <v>0.71450970623583177</v>
      </c>
      <c r="N193">
        <v>98331.155021516286</v>
      </c>
      <c r="O193">
        <v>0.62575270474571709</v>
      </c>
      <c r="P193">
        <v>11014.742771407735</v>
      </c>
      <c r="S193">
        <f t="shared" si="173"/>
        <v>36688.830686991154</v>
      </c>
      <c r="T193">
        <f t="shared" si="174"/>
        <v>-53913.056965547068</v>
      </c>
      <c r="U193">
        <f t="shared" si="175"/>
        <v>17586.365595843214</v>
      </c>
      <c r="V193">
        <f t="shared" si="176"/>
        <v>33046.506959467646</v>
      </c>
      <c r="W193">
        <f t="shared" si="177"/>
        <v>-71048.31639860729</v>
      </c>
      <c r="X193">
        <f t="shared" si="178"/>
        <v>12878.998506602726</v>
      </c>
      <c r="Z193">
        <f t="shared" si="179"/>
        <v>1</v>
      </c>
      <c r="AA193">
        <f t="shared" si="180"/>
        <v>0</v>
      </c>
      <c r="AB193">
        <f t="shared" si="181"/>
        <v>0</v>
      </c>
      <c r="AC193">
        <f t="shared" si="182"/>
        <v>0</v>
      </c>
      <c r="AD193">
        <f t="shared" si="183"/>
        <v>0</v>
      </c>
      <c r="AE193">
        <f t="shared" si="184"/>
        <v>0</v>
      </c>
      <c r="AF193">
        <f t="shared" si="185"/>
        <v>0</v>
      </c>
      <c r="AH193">
        <f t="shared" si="186"/>
        <v>11661.247018828988</v>
      </c>
      <c r="AI193">
        <f t="shared" si="187"/>
        <v>215826.81042746428</v>
      </c>
      <c r="AJ193">
        <f t="shared" si="188"/>
        <v>15083.062915399831</v>
      </c>
      <c r="AK193">
        <f t="shared" si="189"/>
        <v>11322.462144135439</v>
      </c>
      <c r="AL193">
        <f t="shared" si="190"/>
        <v>137620.46080457445</v>
      </c>
      <c r="AM193">
        <f t="shared" si="191"/>
        <v>17602.389391003468</v>
      </c>
    </row>
    <row r="194" spans="4:39">
      <c r="D194" s="113">
        <v>69</v>
      </c>
      <c r="E194">
        <v>0.23161873078098005</v>
      </c>
      <c r="F194" s="6">
        <v>6444.9109321450869</v>
      </c>
      <c r="G194" s="6">
        <v>0.32896908582640827</v>
      </c>
      <c r="H194" s="6">
        <v>63304.679308417442</v>
      </c>
      <c r="I194" s="6">
        <v>0.41767760623723027</v>
      </c>
      <c r="J194" s="6">
        <v>8990.1257626044735</v>
      </c>
      <c r="K194" s="6">
        <v>0.31570325719472114</v>
      </c>
      <c r="L194" s="6">
        <v>7014.8303888984465</v>
      </c>
      <c r="M194">
        <v>0.11540445823552714</v>
      </c>
      <c r="N194">
        <v>73122.080142438979</v>
      </c>
      <c r="O194">
        <v>0.8722502456227561</v>
      </c>
      <c r="P194">
        <v>13970.86078798205</v>
      </c>
      <c r="S194">
        <f t="shared" si="173"/>
        <v>2399.2186839958558</v>
      </c>
      <c r="T194">
        <f t="shared" si="174"/>
        <v>-50743.323735221871</v>
      </c>
      <c r="U194">
        <f t="shared" si="175"/>
        <v>6958.4759539579263</v>
      </c>
      <c r="V194">
        <f t="shared" si="176"/>
        <v>5039.9827838247857</v>
      </c>
      <c r="W194">
        <f t="shared" si="177"/>
        <v>-68715.476309173609</v>
      </c>
      <c r="X194">
        <f t="shared" si="178"/>
        <v>19335.142590877273</v>
      </c>
      <c r="Z194">
        <f t="shared" si="179"/>
        <v>0</v>
      </c>
      <c r="AA194">
        <f t="shared" si="180"/>
        <v>0</v>
      </c>
      <c r="AB194">
        <f t="shared" si="181"/>
        <v>0</v>
      </c>
      <c r="AC194">
        <f t="shared" si="182"/>
        <v>0</v>
      </c>
      <c r="AD194">
        <f t="shared" si="183"/>
        <v>0</v>
      </c>
      <c r="AE194">
        <f t="shared" si="184"/>
        <v>1</v>
      </c>
      <c r="AF194">
        <f t="shared" si="185"/>
        <v>0</v>
      </c>
      <c r="AH194">
        <f t="shared" si="186"/>
        <v>27825.517005528494</v>
      </c>
      <c r="AI194">
        <f t="shared" si="187"/>
        <v>192433.5204610147</v>
      </c>
      <c r="AJ194">
        <f t="shared" si="188"/>
        <v>21524.078926793864</v>
      </c>
      <c r="AK194">
        <f t="shared" si="189"/>
        <v>22219.695961425579</v>
      </c>
      <c r="AL194">
        <f t="shared" si="190"/>
        <v>633615.73079963063</v>
      </c>
      <c r="AM194">
        <f t="shared" si="191"/>
        <v>16017.032793160573</v>
      </c>
    </row>
    <row r="195" spans="4:39">
      <c r="D195" s="113">
        <v>70</v>
      </c>
      <c r="E195">
        <v>0.76222149573796683</v>
      </c>
      <c r="F195" s="6">
        <v>12684.790051399268</v>
      </c>
      <c r="G195" s="6">
        <v>0.32036923058317179</v>
      </c>
      <c r="H195" s="6">
        <v>65332.842470035001</v>
      </c>
      <c r="I195" s="6">
        <v>1.5068555784895596</v>
      </c>
      <c r="J195" s="6">
        <v>19107.246865656358</v>
      </c>
      <c r="K195" s="6">
        <v>1.3671968917290234</v>
      </c>
      <c r="L195" s="6">
        <v>17055.924452141855</v>
      </c>
      <c r="M195">
        <v>0.6009572007253251</v>
      </c>
      <c r="N195">
        <v>74632.067564228506</v>
      </c>
      <c r="O195">
        <v>0.47790064478850958</v>
      </c>
      <c r="P195">
        <v>10350.744272810072</v>
      </c>
      <c r="S195">
        <f t="shared" si="173"/>
        <v>16419.875541859255</v>
      </c>
      <c r="T195">
        <f t="shared" si="174"/>
        <v>-53099.863769447169</v>
      </c>
      <c r="U195">
        <f t="shared" si="175"/>
        <v>38430.526543388987</v>
      </c>
      <c r="V195">
        <f t="shared" si="176"/>
        <v>35149.121661639176</v>
      </c>
      <c r="W195">
        <f t="shared" si="177"/>
        <v>-51685.117811732693</v>
      </c>
      <c r="X195">
        <f t="shared" si="178"/>
        <v>7897.4139477943791</v>
      </c>
      <c r="Z195">
        <f t="shared" si="179"/>
        <v>0</v>
      </c>
      <c r="AA195">
        <f t="shared" si="180"/>
        <v>0</v>
      </c>
      <c r="AB195">
        <f t="shared" si="181"/>
        <v>1</v>
      </c>
      <c r="AC195">
        <f t="shared" si="182"/>
        <v>0</v>
      </c>
      <c r="AD195">
        <f t="shared" si="183"/>
        <v>0</v>
      </c>
      <c r="AE195">
        <f t="shared" si="184"/>
        <v>0</v>
      </c>
      <c r="AF195">
        <f t="shared" si="185"/>
        <v>0</v>
      </c>
      <c r="AH195">
        <f t="shared" si="186"/>
        <v>16641.86869870171</v>
      </c>
      <c r="AI195">
        <f t="shared" si="187"/>
        <v>203929.82918836767</v>
      </c>
      <c r="AJ195">
        <f t="shared" si="188"/>
        <v>12680.211122030063</v>
      </c>
      <c r="AK195">
        <f t="shared" si="189"/>
        <v>12475.104760201808</v>
      </c>
      <c r="AL195">
        <f t="shared" si="190"/>
        <v>124188.65681973918</v>
      </c>
      <c r="AM195">
        <f t="shared" si="191"/>
        <v>21658.778630421595</v>
      </c>
    </row>
    <row r="196" spans="4:39">
      <c r="D196" s="113">
        <v>71</v>
      </c>
      <c r="E196">
        <v>0.17537877933244173</v>
      </c>
      <c r="F196" s="6">
        <v>7092.2598054664613</v>
      </c>
      <c r="G196" s="6">
        <v>0.27943198118858825</v>
      </c>
      <c r="H196" s="6">
        <v>63515.619943963124</v>
      </c>
      <c r="I196" s="6">
        <v>0.75007358240310928</v>
      </c>
      <c r="J196" s="6">
        <v>11768.04034579552</v>
      </c>
      <c r="K196" s="6">
        <v>0.57597569031191331</v>
      </c>
      <c r="L196" s="6">
        <v>12168.399346269134</v>
      </c>
      <c r="M196">
        <v>2.4123283672191409E-2</v>
      </c>
      <c r="N196">
        <v>58957.590625378332</v>
      </c>
      <c r="O196">
        <v>0.16723382791371444</v>
      </c>
      <c r="P196">
        <v>8570.0423441406801</v>
      </c>
      <c r="S196">
        <f t="shared" si="173"/>
        <v>-395.5964954365063</v>
      </c>
      <c r="T196">
        <f t="shared" si="174"/>
        <v>-52845.789174258069</v>
      </c>
      <c r="U196">
        <f t="shared" si="175"/>
        <v>16872.769324684807</v>
      </c>
      <c r="V196">
        <f t="shared" si="176"/>
        <v>9824.6564126009634</v>
      </c>
      <c r="W196">
        <f t="shared" si="177"/>
        <v>-58036.467161639375</v>
      </c>
      <c r="X196">
        <f t="shared" si="178"/>
        <v>-2184.3858590834079</v>
      </c>
      <c r="Z196">
        <f t="shared" si="179"/>
        <v>0</v>
      </c>
      <c r="AA196">
        <f t="shared" si="180"/>
        <v>0</v>
      </c>
      <c r="AB196">
        <f t="shared" si="181"/>
        <v>1</v>
      </c>
      <c r="AC196">
        <f t="shared" si="182"/>
        <v>0</v>
      </c>
      <c r="AD196">
        <f t="shared" si="183"/>
        <v>0</v>
      </c>
      <c r="AE196">
        <f t="shared" si="184"/>
        <v>0</v>
      </c>
      <c r="AF196">
        <f t="shared" si="185"/>
        <v>0</v>
      </c>
      <c r="AH196">
        <f t="shared" si="186"/>
        <v>40439.669111977499</v>
      </c>
      <c r="AI196">
        <f t="shared" si="187"/>
        <v>227302.61466061941</v>
      </c>
      <c r="AJ196">
        <f t="shared" si="188"/>
        <v>15689.181197520253</v>
      </c>
      <c r="AK196">
        <f t="shared" si="189"/>
        <v>21126.584942637892</v>
      </c>
      <c r="AL196">
        <f t="shared" si="190"/>
        <v>2444011.828014229</v>
      </c>
      <c r="AM196">
        <f t="shared" si="191"/>
        <v>51245.866049077456</v>
      </c>
    </row>
    <row r="197" spans="4:39">
      <c r="D197" s="113">
        <v>72</v>
      </c>
      <c r="E197">
        <v>0.59902349377483821</v>
      </c>
      <c r="F197" s="6">
        <v>9862.3358250719903</v>
      </c>
      <c r="G197" s="6">
        <v>0.33131789053297167</v>
      </c>
      <c r="H197" s="6">
        <v>70853.35250962693</v>
      </c>
      <c r="I197" s="6">
        <v>0.78007977774604176</v>
      </c>
      <c r="J197" s="6">
        <v>12587.579465166393</v>
      </c>
      <c r="K197" s="6">
        <v>0.36714941359443354</v>
      </c>
      <c r="L197" s="6">
        <v>7963.7304643677089</v>
      </c>
      <c r="M197">
        <v>0.17495678158944927</v>
      </c>
      <c r="N197">
        <v>69456.404376940918</v>
      </c>
      <c r="O197">
        <v>0.31468101995827813</v>
      </c>
      <c r="P197">
        <v>9260.4935883371218</v>
      </c>
      <c r="S197">
        <f t="shared" si="173"/>
        <v>13010.777261226431</v>
      </c>
      <c r="T197">
        <f t="shared" si="174"/>
        <v>-58202.310177515938</v>
      </c>
      <c r="U197">
        <f t="shared" si="175"/>
        <v>17198.986768288465</v>
      </c>
      <c r="V197">
        <f t="shared" si="176"/>
        <v>6055.5027443221406</v>
      </c>
      <c r="W197">
        <f t="shared" si="177"/>
        <v>-62775.854628729387</v>
      </c>
      <c r="X197">
        <f t="shared" si="178"/>
        <v>2755.2864777497707</v>
      </c>
      <c r="Z197">
        <f t="shared" si="179"/>
        <v>0</v>
      </c>
      <c r="AA197">
        <f t="shared" si="180"/>
        <v>0</v>
      </c>
      <c r="AB197">
        <f t="shared" si="181"/>
        <v>1</v>
      </c>
      <c r="AC197">
        <f t="shared" si="182"/>
        <v>0</v>
      </c>
      <c r="AD197">
        <f t="shared" si="183"/>
        <v>0</v>
      </c>
      <c r="AE197">
        <f t="shared" si="184"/>
        <v>0</v>
      </c>
      <c r="AF197">
        <f t="shared" si="185"/>
        <v>0</v>
      </c>
      <c r="AH197">
        <f t="shared" si="186"/>
        <v>16464.021741322653</v>
      </c>
      <c r="AI197">
        <f t="shared" si="187"/>
        <v>213853.0835013144</v>
      </c>
      <c r="AJ197">
        <f t="shared" si="188"/>
        <v>16136.271986868927</v>
      </c>
      <c r="AK197">
        <f t="shared" si="189"/>
        <v>21690.707296525146</v>
      </c>
      <c r="AL197">
        <f t="shared" si="190"/>
        <v>396991.78131846403</v>
      </c>
      <c r="AM197">
        <f t="shared" si="191"/>
        <v>29428.192363063146</v>
      </c>
    </row>
    <row r="198" spans="4:39">
      <c r="D198" s="113">
        <v>73</v>
      </c>
      <c r="E198">
        <v>0.2732767278022743</v>
      </c>
      <c r="F198" s="6">
        <v>7775.4095545407763</v>
      </c>
      <c r="G198" s="6">
        <v>0.30096625803050681</v>
      </c>
      <c r="H198" s="6">
        <v>61759.106325014698</v>
      </c>
      <c r="I198" s="6">
        <v>0.29654223241086841</v>
      </c>
      <c r="J198" s="6">
        <v>7826.3028589891801</v>
      </c>
      <c r="K198" s="6">
        <v>0.67566971958178912</v>
      </c>
      <c r="L198" s="6">
        <v>11117.01645393432</v>
      </c>
      <c r="M198">
        <v>0.47733605770283694</v>
      </c>
      <c r="N198">
        <v>86617.218532802479</v>
      </c>
      <c r="O198">
        <v>0.24379339742592165</v>
      </c>
      <c r="P198">
        <v>8336.2322758025439</v>
      </c>
      <c r="S198">
        <f t="shared" si="173"/>
        <v>2659.3890198612662</v>
      </c>
      <c r="T198">
        <f t="shared" si="174"/>
        <v>-50267.010728377827</v>
      </c>
      <c r="U198">
        <f t="shared" si="175"/>
        <v>3496.8657433874196</v>
      </c>
      <c r="V198">
        <f t="shared" si="176"/>
        <v>14682.756118576715</v>
      </c>
      <c r="W198">
        <f t="shared" si="177"/>
        <v>-68390.618505477352</v>
      </c>
      <c r="X198">
        <f t="shared" si="178"/>
        <v>972.77481150884887</v>
      </c>
      <c r="Z198">
        <f t="shared" si="179"/>
        <v>0</v>
      </c>
      <c r="AA198">
        <f t="shared" si="180"/>
        <v>0</v>
      </c>
      <c r="AB198">
        <f t="shared" si="181"/>
        <v>0</v>
      </c>
      <c r="AC198">
        <f t="shared" si="182"/>
        <v>1</v>
      </c>
      <c r="AD198">
        <f t="shared" si="183"/>
        <v>0</v>
      </c>
      <c r="AE198">
        <f t="shared" si="184"/>
        <v>0</v>
      </c>
      <c r="AF198">
        <f t="shared" si="185"/>
        <v>0</v>
      </c>
      <c r="AH198">
        <f t="shared" si="186"/>
        <v>28452.512649253356</v>
      </c>
      <c r="AI198">
        <f t="shared" si="187"/>
        <v>205202.75837284929</v>
      </c>
      <c r="AJ198">
        <f t="shared" si="188"/>
        <v>26391.865992785795</v>
      </c>
      <c r="AK198">
        <f t="shared" si="189"/>
        <v>16453.329388233178</v>
      </c>
      <c r="AL198">
        <f t="shared" si="190"/>
        <v>181459.61767406555</v>
      </c>
      <c r="AM198">
        <f t="shared" si="191"/>
        <v>34193.83938950015</v>
      </c>
    </row>
    <row r="199" spans="4:39">
      <c r="D199" s="113">
        <v>74</v>
      </c>
      <c r="E199">
        <v>1.1340325576535946</v>
      </c>
      <c r="F199" s="6">
        <v>17919.400379748004</v>
      </c>
      <c r="G199" s="6">
        <v>0.29381336042728801</v>
      </c>
      <c r="H199" s="6">
        <v>67332.158610152968</v>
      </c>
      <c r="I199" s="6">
        <v>0.8855246888778685</v>
      </c>
      <c r="J199" s="6">
        <v>13838.976797203126</v>
      </c>
      <c r="K199" s="6">
        <v>0.57593610420897901</v>
      </c>
      <c r="L199" s="6">
        <v>10711.711479402997</v>
      </c>
      <c r="M199">
        <v>0.37352410486752574</v>
      </c>
      <c r="N199">
        <v>87007.108493259599</v>
      </c>
      <c r="O199">
        <v>0.24850236201786124</v>
      </c>
      <c r="P199">
        <v>8802.0083393817822</v>
      </c>
      <c r="S199">
        <f t="shared" si="173"/>
        <v>25382.498801696849</v>
      </c>
      <c r="T199">
        <f t="shared" si="174"/>
        <v>-56113.189255597405</v>
      </c>
      <c r="U199">
        <f t="shared" si="175"/>
        <v>19973.897922909404</v>
      </c>
      <c r="V199">
        <f t="shared" si="176"/>
        <v>11279.832723712656</v>
      </c>
      <c r="W199">
        <f t="shared" si="177"/>
        <v>-72744.464072998002</v>
      </c>
      <c r="X199">
        <f t="shared" si="178"/>
        <v>686.80585190823149</v>
      </c>
      <c r="Z199">
        <f t="shared" si="179"/>
        <v>1</v>
      </c>
      <c r="AA199">
        <f t="shared" si="180"/>
        <v>0</v>
      </c>
      <c r="AB199">
        <f t="shared" si="181"/>
        <v>0</v>
      </c>
      <c r="AC199">
        <f t="shared" si="182"/>
        <v>0</v>
      </c>
      <c r="AD199">
        <f t="shared" si="183"/>
        <v>0</v>
      </c>
      <c r="AE199">
        <f t="shared" si="184"/>
        <v>0</v>
      </c>
      <c r="AF199">
        <f t="shared" si="185"/>
        <v>0</v>
      </c>
      <c r="AH199">
        <f t="shared" si="186"/>
        <v>15801.486702308352</v>
      </c>
      <c r="AI199">
        <f t="shared" si="187"/>
        <v>229166.42902907103</v>
      </c>
      <c r="AJ199">
        <f t="shared" si="188"/>
        <v>15627.996566351858</v>
      </c>
      <c r="AK199">
        <f t="shared" si="189"/>
        <v>18598.784485155738</v>
      </c>
      <c r="AL199">
        <f t="shared" si="190"/>
        <v>232935.72585929249</v>
      </c>
      <c r="AM199">
        <f t="shared" si="191"/>
        <v>35420.220024907183</v>
      </c>
    </row>
    <row r="200" spans="4:39">
      <c r="D200" s="113">
        <v>75</v>
      </c>
      <c r="E200">
        <v>1.0904439475744399</v>
      </c>
      <c r="F200" s="6">
        <v>16445.885939862335</v>
      </c>
      <c r="G200" s="6">
        <v>0.28015450894596827</v>
      </c>
      <c r="H200" s="6">
        <v>65169.619967071485</v>
      </c>
      <c r="I200" s="6">
        <v>0.89984375811296247</v>
      </c>
      <c r="J200" s="6">
        <v>15968.399947124541</v>
      </c>
      <c r="K200" s="6">
        <v>1.5395168562835928</v>
      </c>
      <c r="L200" s="6">
        <v>20472.839464189856</v>
      </c>
      <c r="M200">
        <v>0.2195364850861018</v>
      </c>
      <c r="N200">
        <v>65510.819784393963</v>
      </c>
      <c r="O200">
        <v>0.32515835429198081</v>
      </c>
      <c r="P200">
        <v>9831.6879466974897</v>
      </c>
      <c r="S200">
        <f t="shared" si="173"/>
        <v>25191.625754320074</v>
      </c>
      <c r="T200">
        <f t="shared" si="174"/>
        <v>-54472.200197478633</v>
      </c>
      <c r="U200">
        <f t="shared" si="175"/>
        <v>18391.234112660815</v>
      </c>
      <c r="V200">
        <f t="shared" si="176"/>
        <v>38312.07217614285</v>
      </c>
      <c r="W200">
        <f t="shared" si="177"/>
        <v>-57128.038637866252</v>
      </c>
      <c r="X200">
        <f t="shared" si="178"/>
        <v>2584.1586535875049</v>
      </c>
      <c r="Z200">
        <f t="shared" si="179"/>
        <v>0</v>
      </c>
      <c r="AA200">
        <f t="shared" si="180"/>
        <v>0</v>
      </c>
      <c r="AB200">
        <f t="shared" si="181"/>
        <v>0</v>
      </c>
      <c r="AC200">
        <f t="shared" si="182"/>
        <v>1</v>
      </c>
      <c r="AD200">
        <f t="shared" si="183"/>
        <v>0</v>
      </c>
      <c r="AE200">
        <f t="shared" si="184"/>
        <v>0</v>
      </c>
      <c r="AF200">
        <f t="shared" si="185"/>
        <v>0</v>
      </c>
      <c r="AH200">
        <f t="shared" si="186"/>
        <v>15081.826054832265</v>
      </c>
      <c r="AI200">
        <f t="shared" si="187"/>
        <v>232620.27876067616</v>
      </c>
      <c r="AJ200">
        <f t="shared" si="188"/>
        <v>17745.747306856283</v>
      </c>
      <c r="AK200">
        <f t="shared" si="189"/>
        <v>13298.223647652336</v>
      </c>
      <c r="AL200">
        <f t="shared" si="190"/>
        <v>298405.15920941677</v>
      </c>
      <c r="AM200">
        <f t="shared" si="191"/>
        <v>30236.614919846033</v>
      </c>
    </row>
    <row r="201" spans="4:39">
      <c r="D201" s="113">
        <v>76</v>
      </c>
      <c r="E201">
        <v>1.2099622934247485</v>
      </c>
      <c r="F201" s="6">
        <v>15440.779950513124</v>
      </c>
      <c r="G201" s="6">
        <v>0.30527747066141653</v>
      </c>
      <c r="H201" s="6">
        <v>61032.874339463728</v>
      </c>
      <c r="I201" s="6">
        <v>0.74795042950952273</v>
      </c>
      <c r="J201" s="6">
        <v>11936.385562337317</v>
      </c>
      <c r="K201" s="6">
        <v>1.0572519434791856</v>
      </c>
      <c r="L201" s="6">
        <v>14520.424685043823</v>
      </c>
      <c r="M201">
        <v>0.2230820189489835</v>
      </c>
      <c r="N201">
        <v>83275.669086735012</v>
      </c>
      <c r="O201">
        <v>0.60967864722785192</v>
      </c>
      <c r="P201">
        <v>13018.403343159034</v>
      </c>
      <c r="S201">
        <f t="shared" si="173"/>
        <v>30760.420261617473</v>
      </c>
      <c r="T201">
        <f t="shared" si="174"/>
        <v>-49376.159399728203</v>
      </c>
      <c r="U201">
        <f t="shared" si="175"/>
        <v>16623.353638054301</v>
      </c>
      <c r="V201">
        <f t="shared" si="176"/>
        <v>25849.683524765402</v>
      </c>
      <c r="W201">
        <f t="shared" si="177"/>
        <v>-74757.505275187024</v>
      </c>
      <c r="X201">
        <f t="shared" si="178"/>
        <v>10261.566122589264</v>
      </c>
      <c r="Z201">
        <f t="shared" si="179"/>
        <v>1</v>
      </c>
      <c r="AA201">
        <f t="shared" si="180"/>
        <v>0</v>
      </c>
      <c r="AB201">
        <f t="shared" si="181"/>
        <v>0</v>
      </c>
      <c r="AC201">
        <f t="shared" si="182"/>
        <v>0</v>
      </c>
      <c r="AD201">
        <f t="shared" si="183"/>
        <v>0</v>
      </c>
      <c r="AE201">
        <f t="shared" si="184"/>
        <v>0</v>
      </c>
      <c r="AF201">
        <f t="shared" si="185"/>
        <v>0</v>
      </c>
      <c r="AH201">
        <f t="shared" si="186"/>
        <v>12761.372841469822</v>
      </c>
      <c r="AI201">
        <f t="shared" si="187"/>
        <v>199925.9041528005</v>
      </c>
      <c r="AJ201">
        <f t="shared" si="188"/>
        <v>15958.79230949134</v>
      </c>
      <c r="AK201">
        <f t="shared" si="189"/>
        <v>13734.119643478991</v>
      </c>
      <c r="AL201">
        <f t="shared" si="190"/>
        <v>373296.19607656176</v>
      </c>
      <c r="AM201">
        <f t="shared" si="191"/>
        <v>21352.893696297906</v>
      </c>
    </row>
    <row r="202" spans="4:39">
      <c r="D202" s="113">
        <v>77</v>
      </c>
      <c r="E202">
        <v>1.1923411489760924</v>
      </c>
      <c r="F202" s="6">
        <v>15144.621972591711</v>
      </c>
      <c r="G202" s="6">
        <v>0.29396453133522593</v>
      </c>
      <c r="H202" s="6">
        <v>61647.992200791341</v>
      </c>
      <c r="I202" s="6">
        <v>0.33237566239913341</v>
      </c>
      <c r="J202" s="6">
        <v>7867.9668554623295</v>
      </c>
      <c r="K202" s="6">
        <v>0.37443126197141741</v>
      </c>
      <c r="L202" s="6">
        <v>7323.1868411214818</v>
      </c>
      <c r="M202">
        <v>0.60018871906733096</v>
      </c>
      <c r="N202">
        <v>89007.558534700205</v>
      </c>
      <c r="O202">
        <v>0.41908761919870674</v>
      </c>
      <c r="P202">
        <v>9629.516562551169</v>
      </c>
      <c r="S202">
        <f t="shared" si="173"/>
        <v>30383.7324599114</v>
      </c>
      <c r="T202">
        <f t="shared" si="174"/>
        <v>-50423.250536287072</v>
      </c>
      <c r="U202">
        <f t="shared" si="175"/>
        <v>4823.465437586181</v>
      </c>
      <c r="V202">
        <f t="shared" si="176"/>
        <v>6974.0964659951205</v>
      </c>
      <c r="W202">
        <f t="shared" si="177"/>
        <v>-66089.952485833244</v>
      </c>
      <c r="X202">
        <f t="shared" si="178"/>
        <v>6372.9250889322484</v>
      </c>
      <c r="Z202">
        <f t="shared" si="179"/>
        <v>1</v>
      </c>
      <c r="AA202">
        <f t="shared" si="180"/>
        <v>0</v>
      </c>
      <c r="AB202">
        <f t="shared" si="181"/>
        <v>0</v>
      </c>
      <c r="AC202">
        <f t="shared" si="182"/>
        <v>0</v>
      </c>
      <c r="AD202">
        <f t="shared" si="183"/>
        <v>0</v>
      </c>
      <c r="AE202">
        <f t="shared" si="184"/>
        <v>0</v>
      </c>
      <c r="AF202">
        <f t="shared" si="185"/>
        <v>0</v>
      </c>
      <c r="AH202">
        <f t="shared" si="186"/>
        <v>12701.584597325153</v>
      </c>
      <c r="AI202">
        <f t="shared" si="187"/>
        <v>209712.34835977652</v>
      </c>
      <c r="AJ202">
        <f t="shared" si="188"/>
        <v>23671.910267647934</v>
      </c>
      <c r="AK202">
        <f t="shared" si="189"/>
        <v>19558.16082921117</v>
      </c>
      <c r="AL202">
        <f t="shared" si="190"/>
        <v>148299.28605291742</v>
      </c>
      <c r="AM202">
        <f t="shared" si="191"/>
        <v>22977.334861294046</v>
      </c>
    </row>
    <row r="203" spans="4:39">
      <c r="D203" s="113">
        <v>78</v>
      </c>
      <c r="E203">
        <v>0.87312361989259335</v>
      </c>
      <c r="F203" s="6">
        <v>12476.563766590811</v>
      </c>
      <c r="G203" s="6">
        <v>0.31574056593478195</v>
      </c>
      <c r="H203" s="6">
        <v>66157.170578249585</v>
      </c>
      <c r="I203" s="6">
        <v>0.51282921464494469</v>
      </c>
      <c r="J203" s="6">
        <v>10191.04379859865</v>
      </c>
      <c r="K203" s="6">
        <v>0.55447681016651607</v>
      </c>
      <c r="L203" s="6">
        <v>10267.721570864829</v>
      </c>
      <c r="M203">
        <v>0.24377840701327846</v>
      </c>
      <c r="N203">
        <v>76565.996936293988</v>
      </c>
      <c r="O203">
        <v>0.44165862784502075</v>
      </c>
      <c r="P203">
        <v>11555.227610668047</v>
      </c>
      <c r="S203">
        <f t="shared" si="173"/>
        <v>20862.788535387972</v>
      </c>
      <c r="T203">
        <f t="shared" si="174"/>
        <v>-54100.93280859587</v>
      </c>
      <c r="U203">
        <f t="shared" si="175"/>
        <v>9390.8269334039178</v>
      </c>
      <c r="V203">
        <f t="shared" si="176"/>
        <v>10904.420948533421</v>
      </c>
      <c r="W203">
        <f t="shared" si="177"/>
        <v>-67257.562242898959</v>
      </c>
      <c r="X203">
        <f t="shared" si="178"/>
        <v>5309.0654349662254</v>
      </c>
      <c r="Z203">
        <f t="shared" si="179"/>
        <v>1</v>
      </c>
      <c r="AA203">
        <f t="shared" si="180"/>
        <v>0</v>
      </c>
      <c r="AB203">
        <f t="shared" si="181"/>
        <v>0</v>
      </c>
      <c r="AC203">
        <f t="shared" si="182"/>
        <v>0</v>
      </c>
      <c r="AD203">
        <f t="shared" si="183"/>
        <v>0</v>
      </c>
      <c r="AE203">
        <f t="shared" si="184"/>
        <v>0</v>
      </c>
      <c r="AF203">
        <f t="shared" si="185"/>
        <v>0</v>
      </c>
      <c r="AH203">
        <f t="shared" si="186"/>
        <v>14289.573071136943</v>
      </c>
      <c r="AI203">
        <f t="shared" si="187"/>
        <v>209530.15771788644</v>
      </c>
      <c r="AJ203">
        <f t="shared" si="188"/>
        <v>19872.198204726654</v>
      </c>
      <c r="AK203">
        <f t="shared" si="189"/>
        <v>18517.855720208223</v>
      </c>
      <c r="AL203">
        <f t="shared" si="190"/>
        <v>314080.30708857445</v>
      </c>
      <c r="AM203">
        <f t="shared" si="191"/>
        <v>26163.255696032298</v>
      </c>
    </row>
    <row r="204" spans="4:39">
      <c r="D204" s="113">
        <v>79</v>
      </c>
      <c r="E204">
        <v>0.56903999253543802</v>
      </c>
      <c r="F204" s="6">
        <v>9842.0767396386273</v>
      </c>
      <c r="G204" s="6">
        <v>0.32322910569240304</v>
      </c>
      <c r="H204" s="6">
        <v>63220.389075182873</v>
      </c>
      <c r="I204" s="6">
        <v>0.66278093260252302</v>
      </c>
      <c r="J204" s="6">
        <v>11771.73836625912</v>
      </c>
      <c r="K204" s="6">
        <v>1.1403490048433955</v>
      </c>
      <c r="L204" s="6">
        <v>14413.080575930826</v>
      </c>
      <c r="M204">
        <v>0.55880494573107475</v>
      </c>
      <c r="N204">
        <v>84313.999574989008</v>
      </c>
      <c r="O204">
        <v>0.84928394656933326</v>
      </c>
      <c r="P204">
        <v>15306.28591307223</v>
      </c>
      <c r="S204">
        <f t="shared" si="173"/>
        <v>11886.146335334537</v>
      </c>
      <c r="T204">
        <f t="shared" si="174"/>
        <v>-50878.208903424158</v>
      </c>
      <c r="U204">
        <f t="shared" si="175"/>
        <v>13535.88876423562</v>
      </c>
      <c r="V204">
        <f t="shared" si="176"/>
        <v>29130.005825009386</v>
      </c>
      <c r="W204">
        <f t="shared" si="177"/>
        <v>-62976.591527193654</v>
      </c>
      <c r="X204">
        <f t="shared" si="178"/>
        <v>17122.772302731188</v>
      </c>
      <c r="Z204">
        <f t="shared" si="179"/>
        <v>0</v>
      </c>
      <c r="AA204">
        <f t="shared" si="180"/>
        <v>0</v>
      </c>
      <c r="AB204">
        <f t="shared" si="181"/>
        <v>0</v>
      </c>
      <c r="AC204">
        <f t="shared" si="182"/>
        <v>1</v>
      </c>
      <c r="AD204">
        <f t="shared" si="183"/>
        <v>0</v>
      </c>
      <c r="AE204">
        <f t="shared" si="184"/>
        <v>0</v>
      </c>
      <c r="AF204">
        <f t="shared" si="185"/>
        <v>0</v>
      </c>
      <c r="AH204">
        <f t="shared" si="186"/>
        <v>17295.931514032723</v>
      </c>
      <c r="AI204">
        <f t="shared" si="187"/>
        <v>195590.02565612321</v>
      </c>
      <c r="AJ204">
        <f t="shared" si="188"/>
        <v>17761.130091711253</v>
      </c>
      <c r="AK204">
        <f t="shared" si="189"/>
        <v>12639.183718944165</v>
      </c>
      <c r="AL204">
        <f t="shared" si="190"/>
        <v>150882.70105534315</v>
      </c>
      <c r="AM204">
        <f t="shared" si="191"/>
        <v>18022.577696071719</v>
      </c>
    </row>
    <row r="205" spans="4:39">
      <c r="D205" s="113">
        <v>80</v>
      </c>
      <c r="E205">
        <v>0.5184869821841247</v>
      </c>
      <c r="F205" s="6">
        <v>10191.080427548732</v>
      </c>
      <c r="G205" s="6">
        <v>0.26168600226120087</v>
      </c>
      <c r="H205" s="6">
        <v>62645.16623197891</v>
      </c>
      <c r="I205" s="6">
        <v>0.87010233656588709</v>
      </c>
      <c r="J205" s="6">
        <v>16290.108769166847</v>
      </c>
      <c r="K205" s="6">
        <v>0.96896166390686411</v>
      </c>
      <c r="L205" s="6">
        <v>15219.356651675327</v>
      </c>
      <c r="M205">
        <v>0.5557838602845242</v>
      </c>
      <c r="N205">
        <v>65227.200081505056</v>
      </c>
      <c r="O205">
        <v>0.38808962390157808</v>
      </c>
      <c r="P205">
        <v>10966.198985001261</v>
      </c>
      <c r="S205">
        <f t="shared" si="173"/>
        <v>9606.8265001698855</v>
      </c>
      <c r="T205">
        <f t="shared" si="174"/>
        <v>-52652.947921637213</v>
      </c>
      <c r="U205">
        <f t="shared" si="175"/>
        <v>16933.878850264988</v>
      </c>
      <c r="V205">
        <f t="shared" si="176"/>
        <v>21779.475522944369</v>
      </c>
      <c r="W205">
        <f t="shared" si="177"/>
        <v>-44005.149160400782</v>
      </c>
      <c r="X205">
        <f t="shared" si="178"/>
        <v>3852.6152140565955</v>
      </c>
      <c r="Z205">
        <f t="shared" si="179"/>
        <v>0</v>
      </c>
      <c r="AA205">
        <f t="shared" si="180"/>
        <v>0</v>
      </c>
      <c r="AB205">
        <f t="shared" si="181"/>
        <v>0</v>
      </c>
      <c r="AC205">
        <f t="shared" si="182"/>
        <v>1</v>
      </c>
      <c r="AD205">
        <f t="shared" si="183"/>
        <v>0</v>
      </c>
      <c r="AE205">
        <f t="shared" si="184"/>
        <v>0</v>
      </c>
      <c r="AF205">
        <f t="shared" si="185"/>
        <v>0</v>
      </c>
      <c r="AH205">
        <f t="shared" si="186"/>
        <v>19655.421983053151</v>
      </c>
      <c r="AI205">
        <f t="shared" si="187"/>
        <v>239390.58906731236</v>
      </c>
      <c r="AJ205">
        <f t="shared" si="188"/>
        <v>18722.060710077527</v>
      </c>
      <c r="AK205">
        <f t="shared" si="189"/>
        <v>15706.871818138514</v>
      </c>
      <c r="AL205">
        <f t="shared" si="190"/>
        <v>117360.73092894976</v>
      </c>
      <c r="AM205">
        <f t="shared" si="191"/>
        <v>28256.872406829298</v>
      </c>
    </row>
    <row r="206" spans="4:39">
      <c r="D206" s="113">
        <v>81</v>
      </c>
      <c r="E206">
        <v>0.44152710538899076</v>
      </c>
      <c r="F206" s="6">
        <v>8523.4399045342725</v>
      </c>
      <c r="G206" s="6">
        <v>0.26991391629019634</v>
      </c>
      <c r="H206" s="6">
        <v>71283.097666699905</v>
      </c>
      <c r="I206" s="6">
        <v>1.5833889369609002</v>
      </c>
      <c r="J206" s="6">
        <v>23734.507242042229</v>
      </c>
      <c r="K206" s="6">
        <v>0.92581320001062928</v>
      </c>
      <c r="L206" s="6">
        <v>15212.308068164984</v>
      </c>
      <c r="M206">
        <v>0.30684023236799429</v>
      </c>
      <c r="N206">
        <v>82885.288547921373</v>
      </c>
      <c r="O206">
        <v>0.31988634111548009</v>
      </c>
      <c r="P206">
        <v>9353.4697507442434</v>
      </c>
      <c r="S206">
        <f t="shared" si="173"/>
        <v>8335.8310876389514</v>
      </c>
      <c r="T206">
        <f t="shared" si="174"/>
        <v>-60976.704687075049</v>
      </c>
      <c r="U206">
        <f t="shared" si="175"/>
        <v>36725.615926872786</v>
      </c>
      <c r="V206">
        <f t="shared" si="176"/>
        <v>20138.943161040883</v>
      </c>
      <c r="W206">
        <f t="shared" si="177"/>
        <v>-71168.901115181885</v>
      </c>
      <c r="X206">
        <f t="shared" si="178"/>
        <v>2861.0702984092477</v>
      </c>
      <c r="Z206">
        <f t="shared" si="179"/>
        <v>0</v>
      </c>
      <c r="AA206">
        <f t="shared" si="180"/>
        <v>0</v>
      </c>
      <c r="AB206">
        <f t="shared" si="181"/>
        <v>1</v>
      </c>
      <c r="AC206">
        <f t="shared" si="182"/>
        <v>0</v>
      </c>
      <c r="AD206">
        <f t="shared" si="183"/>
        <v>0</v>
      </c>
      <c r="AE206">
        <f t="shared" si="184"/>
        <v>0</v>
      </c>
      <c r="AF206">
        <f t="shared" si="185"/>
        <v>0</v>
      </c>
      <c r="AH206">
        <f t="shared" si="186"/>
        <v>19304.454472902671</v>
      </c>
      <c r="AI206">
        <f t="shared" si="187"/>
        <v>264095.67408173316</v>
      </c>
      <c r="AJ206">
        <f t="shared" si="188"/>
        <v>14989.688691142044</v>
      </c>
      <c r="AK206">
        <f t="shared" si="189"/>
        <v>16431.293124779742</v>
      </c>
      <c r="AL206">
        <f t="shared" si="190"/>
        <v>270125.23067221779</v>
      </c>
      <c r="AM206">
        <f t="shared" si="191"/>
        <v>29239.978544027948</v>
      </c>
    </row>
    <row r="207" spans="4:39">
      <c r="D207" s="113">
        <v>82</v>
      </c>
      <c r="E207">
        <v>0.92290718849588327</v>
      </c>
      <c r="F207" s="6">
        <v>12423.067537977495</v>
      </c>
      <c r="G207" s="6">
        <v>0.34840982979896729</v>
      </c>
      <c r="H207" s="6">
        <v>61612.293376271744</v>
      </c>
      <c r="I207" s="6">
        <v>1.7127204632355748</v>
      </c>
      <c r="J207" s="6">
        <v>20326.894771938067</v>
      </c>
      <c r="K207" s="6">
        <v>1.5517514980676932</v>
      </c>
      <c r="L207" s="6">
        <v>16033.874414596117</v>
      </c>
      <c r="M207">
        <v>0.49698706813049998</v>
      </c>
      <c r="N207">
        <v>68795.443392406378</v>
      </c>
      <c r="O207">
        <v>0.93420950824473747</v>
      </c>
      <c r="P207">
        <v>13241.845448693159</v>
      </c>
      <c r="S207">
        <f t="shared" si="173"/>
        <v>22817.220547549314</v>
      </c>
      <c r="T207">
        <f t="shared" si="174"/>
        <v>-48308.612435227973</v>
      </c>
      <c r="U207">
        <f t="shared" si="175"/>
        <v>45071.623396249124</v>
      </c>
      <c r="V207">
        <f t="shared" si="176"/>
        <v>43218.204787620678</v>
      </c>
      <c r="W207">
        <f t="shared" si="177"/>
        <v>-49818.489182911362</v>
      </c>
      <c r="X207">
        <f t="shared" si="178"/>
        <v>22430.010414123899</v>
      </c>
      <c r="Z207">
        <f t="shared" si="179"/>
        <v>0</v>
      </c>
      <c r="AA207">
        <f t="shared" si="180"/>
        <v>0</v>
      </c>
      <c r="AB207">
        <f t="shared" si="181"/>
        <v>1</v>
      </c>
      <c r="AC207">
        <f t="shared" si="182"/>
        <v>0</v>
      </c>
      <c r="AD207">
        <f t="shared" si="183"/>
        <v>0</v>
      </c>
      <c r="AE207">
        <f t="shared" si="184"/>
        <v>0</v>
      </c>
      <c r="AF207">
        <f t="shared" si="185"/>
        <v>0</v>
      </c>
      <c r="AH207">
        <f t="shared" si="186"/>
        <v>13460.798326020309</v>
      </c>
      <c r="AI207">
        <f t="shared" si="187"/>
        <v>176838.56225245446</v>
      </c>
      <c r="AJ207">
        <f t="shared" si="188"/>
        <v>11868.191691677253</v>
      </c>
      <c r="AK207">
        <f t="shared" si="189"/>
        <v>10332.759101287918</v>
      </c>
      <c r="AL207">
        <f t="shared" si="190"/>
        <v>138425.01707578017</v>
      </c>
      <c r="AM207">
        <f t="shared" si="191"/>
        <v>14174.385222831788</v>
      </c>
    </row>
    <row r="208" spans="4:39">
      <c r="D208" s="113">
        <v>83</v>
      </c>
      <c r="E208">
        <v>1.0198917417365689</v>
      </c>
      <c r="F208" s="6">
        <v>13828.558775986792</v>
      </c>
      <c r="G208" s="6">
        <v>0.27724849412747743</v>
      </c>
      <c r="H208" s="6">
        <v>65334.943611124188</v>
      </c>
      <c r="I208" s="6">
        <v>0.37541908076737096</v>
      </c>
      <c r="J208" s="6">
        <v>7268.4618884135416</v>
      </c>
      <c r="K208" s="6">
        <v>1.473033987260143</v>
      </c>
      <c r="L208" s="6">
        <v>18477.963221206817</v>
      </c>
      <c r="M208">
        <v>0.56033139990511382</v>
      </c>
      <c r="N208">
        <v>99279.686974334312</v>
      </c>
      <c r="O208">
        <v>0.61508357912048228</v>
      </c>
      <c r="P208">
        <v>12363.847512484987</v>
      </c>
      <c r="S208">
        <f t="shared" si="173"/>
        <v>25114.987490482359</v>
      </c>
      <c r="T208">
        <f t="shared" si="174"/>
        <v>-54748.487111360591</v>
      </c>
      <c r="U208">
        <f t="shared" si="175"/>
        <v>7066.540291607751</v>
      </c>
      <c r="V208">
        <f t="shared" si="176"/>
        <v>37768.366548334481</v>
      </c>
      <c r="W208">
        <f t="shared" si="177"/>
        <v>-77883.992800357446</v>
      </c>
      <c r="X208">
        <f t="shared" si="178"/>
        <v>11122.503872651509</v>
      </c>
      <c r="Z208">
        <f t="shared" si="179"/>
        <v>0</v>
      </c>
      <c r="AA208">
        <f t="shared" si="180"/>
        <v>0</v>
      </c>
      <c r="AB208">
        <f t="shared" si="181"/>
        <v>0</v>
      </c>
      <c r="AC208">
        <f t="shared" si="182"/>
        <v>1</v>
      </c>
      <c r="AD208">
        <f t="shared" si="183"/>
        <v>0</v>
      </c>
      <c r="AE208">
        <f t="shared" si="184"/>
        <v>0</v>
      </c>
      <c r="AF208">
        <f t="shared" si="185"/>
        <v>0</v>
      </c>
      <c r="AH208">
        <f t="shared" si="186"/>
        <v>13558.849640689232</v>
      </c>
      <c r="AI208">
        <f t="shared" si="187"/>
        <v>235654.81867354532</v>
      </c>
      <c r="AJ208">
        <f t="shared" si="188"/>
        <v>19360.928255315441</v>
      </c>
      <c r="AK208">
        <f t="shared" si="189"/>
        <v>12544.15266790687</v>
      </c>
      <c r="AL208">
        <f t="shared" si="190"/>
        <v>177180.30256941923</v>
      </c>
      <c r="AM208">
        <f t="shared" si="191"/>
        <v>20101.08533569413</v>
      </c>
    </row>
    <row r="209" spans="4:39">
      <c r="D209" s="113">
        <v>84</v>
      </c>
      <c r="E209">
        <v>0.68807596867345688</v>
      </c>
      <c r="F209" s="6">
        <v>10260.35999501207</v>
      </c>
      <c r="G209" s="6">
        <v>0.33030926317065168</v>
      </c>
      <c r="H209" s="6">
        <v>66566.771078356483</v>
      </c>
      <c r="I209" s="6">
        <v>0.87468198719496593</v>
      </c>
      <c r="J209" s="6">
        <v>12896.89673544009</v>
      </c>
      <c r="K209" s="6">
        <v>1.3666283240344481</v>
      </c>
      <c r="L209" s="6">
        <v>17095.554873786641</v>
      </c>
      <c r="M209">
        <v>0.76205068308967772</v>
      </c>
      <c r="N209">
        <v>81143.316960799682</v>
      </c>
      <c r="O209">
        <v>1.0633054335972738</v>
      </c>
      <c r="P209">
        <v>15871.12284964808</v>
      </c>
      <c r="S209">
        <f t="shared" si="173"/>
        <v>16013.13279281521</v>
      </c>
      <c r="T209">
        <f t="shared" si="174"/>
        <v>-53954.242173448321</v>
      </c>
      <c r="U209">
        <f t="shared" si="175"/>
        <v>20501.960263612491</v>
      </c>
      <c r="V209">
        <f t="shared" si="176"/>
        <v>35087.781051144724</v>
      </c>
      <c r="W209">
        <f t="shared" si="177"/>
        <v>-52045.173677703424</v>
      </c>
      <c r="X209">
        <f t="shared" si="178"/>
        <v>24730.131826830224</v>
      </c>
      <c r="Z209">
        <f t="shared" si="179"/>
        <v>0</v>
      </c>
      <c r="AA209">
        <f t="shared" si="180"/>
        <v>0</v>
      </c>
      <c r="AB209">
        <f t="shared" si="181"/>
        <v>0</v>
      </c>
      <c r="AC209">
        <f t="shared" si="182"/>
        <v>1</v>
      </c>
      <c r="AD209">
        <f t="shared" si="183"/>
        <v>0</v>
      </c>
      <c r="AE209">
        <f t="shared" si="184"/>
        <v>0</v>
      </c>
      <c r="AF209">
        <f t="shared" si="185"/>
        <v>0</v>
      </c>
      <c r="AH209">
        <f t="shared" si="186"/>
        <v>14911.667406134005</v>
      </c>
      <c r="AI209">
        <f t="shared" si="187"/>
        <v>201528.62332524196</v>
      </c>
      <c r="AJ209">
        <f t="shared" si="188"/>
        <v>14744.669404704891</v>
      </c>
      <c r="AK209">
        <f t="shared" si="189"/>
        <v>12509.293546118337</v>
      </c>
      <c r="AL209">
        <f t="shared" si="190"/>
        <v>106480.2102555832</v>
      </c>
      <c r="AM209">
        <f t="shared" si="191"/>
        <v>14926.212495646154</v>
      </c>
    </row>
    <row r="210" spans="4:39">
      <c r="D210" s="113">
        <v>85</v>
      </c>
      <c r="E210">
        <v>0.38635048958508666</v>
      </c>
      <c r="F210" s="6">
        <v>7532.5387096155728</v>
      </c>
      <c r="G210" s="6">
        <v>0.28410587771650198</v>
      </c>
      <c r="H210" s="6">
        <v>63252.307909793235</v>
      </c>
      <c r="I210" s="6">
        <v>0.89929183046850758</v>
      </c>
      <c r="J210" s="6">
        <v>13291.697633058606</v>
      </c>
      <c r="K210" s="6">
        <v>1.4982299018770022</v>
      </c>
      <c r="L210" s="6">
        <v>20162.920081948363</v>
      </c>
      <c r="M210">
        <v>0.19111118937596983</v>
      </c>
      <c r="N210">
        <v>82970.426273099612</v>
      </c>
      <c r="O210">
        <v>1.4304230734829813</v>
      </c>
      <c r="P210">
        <v>21034.64821430733</v>
      </c>
      <c r="S210">
        <f t="shared" si="173"/>
        <v>7219.8683847013772</v>
      </c>
      <c r="T210">
        <f t="shared" si="174"/>
        <v>-52404.009075066322</v>
      </c>
      <c r="U210">
        <f t="shared" si="175"/>
        <v>21046.861621550888</v>
      </c>
      <c r="V210">
        <f t="shared" si="176"/>
        <v>37045.490491323086</v>
      </c>
      <c r="W210">
        <f t="shared" si="177"/>
        <v>-75673.036617967577</v>
      </c>
      <c r="X210">
        <f t="shared" si="178"/>
        <v>33584.626423566828</v>
      </c>
      <c r="Z210">
        <f t="shared" si="179"/>
        <v>0</v>
      </c>
      <c r="AA210">
        <f t="shared" si="180"/>
        <v>0</v>
      </c>
      <c r="AB210">
        <f t="shared" si="181"/>
        <v>0</v>
      </c>
      <c r="AC210">
        <f t="shared" si="182"/>
        <v>1</v>
      </c>
      <c r="AD210">
        <f t="shared" si="183"/>
        <v>0</v>
      </c>
      <c r="AE210">
        <f t="shared" si="184"/>
        <v>0</v>
      </c>
      <c r="AF210">
        <f t="shared" si="185"/>
        <v>0</v>
      </c>
      <c r="AH210">
        <f t="shared" si="186"/>
        <v>19496.645954053252</v>
      </c>
      <c r="AI210">
        <f t="shared" si="187"/>
        <v>222636.39322840836</v>
      </c>
      <c r="AJ210">
        <f t="shared" si="188"/>
        <v>14780.182786864614</v>
      </c>
      <c r="AK210">
        <f t="shared" si="189"/>
        <v>13457.827838496609</v>
      </c>
      <c r="AL210">
        <f t="shared" si="190"/>
        <v>434147.40154158784</v>
      </c>
      <c r="AM210">
        <f t="shared" si="191"/>
        <v>14705.193592193264</v>
      </c>
    </row>
    <row r="211" spans="4:39">
      <c r="D211" s="113">
        <v>86</v>
      </c>
      <c r="E211">
        <v>0.71757591167240475</v>
      </c>
      <c r="F211" s="6">
        <v>10858.78507692327</v>
      </c>
      <c r="G211" s="6">
        <v>0.31218781504735849</v>
      </c>
      <c r="H211" s="6">
        <v>70297.842542602288</v>
      </c>
      <c r="I211" s="6">
        <v>0.78252771195708681</v>
      </c>
      <c r="J211" s="6">
        <v>11185.904973239723</v>
      </c>
      <c r="K211" s="6">
        <v>0.65383771483158171</v>
      </c>
      <c r="L211" s="6">
        <v>10077.884546546671</v>
      </c>
      <c r="M211">
        <v>0.48931288194876688</v>
      </c>
      <c r="N211">
        <v>70755.382269818278</v>
      </c>
      <c r="O211">
        <v>0.52350844204999558</v>
      </c>
      <c r="P211">
        <v>10591.498164037383</v>
      </c>
      <c r="S211">
        <f t="shared" si="173"/>
        <v>16541.133534375833</v>
      </c>
      <c r="T211">
        <f t="shared" si="174"/>
        <v>-58377.263012833952</v>
      </c>
      <c r="U211">
        <f t="shared" si="175"/>
        <v>18694.133180129676</v>
      </c>
      <c r="V211">
        <f t="shared" si="176"/>
        <v>14888.254756582444</v>
      </c>
      <c r="W211">
        <f t="shared" si="177"/>
        <v>-52071.459185486565</v>
      </c>
      <c r="X211">
        <f t="shared" si="178"/>
        <v>9398.1481871996493</v>
      </c>
      <c r="Z211">
        <f t="shared" si="179"/>
        <v>0</v>
      </c>
      <c r="AA211">
        <f t="shared" si="180"/>
        <v>0</v>
      </c>
      <c r="AB211">
        <f t="shared" si="181"/>
        <v>1</v>
      </c>
      <c r="AC211">
        <f t="shared" si="182"/>
        <v>0</v>
      </c>
      <c r="AD211">
        <f t="shared" si="183"/>
        <v>0</v>
      </c>
      <c r="AE211">
        <f t="shared" si="184"/>
        <v>0</v>
      </c>
      <c r="AF211">
        <f t="shared" si="185"/>
        <v>0</v>
      </c>
      <c r="AH211">
        <f t="shared" si="186"/>
        <v>15132.594197059163</v>
      </c>
      <c r="AI211">
        <f t="shared" si="187"/>
        <v>225178.04716990059</v>
      </c>
      <c r="AJ211">
        <f t="shared" si="188"/>
        <v>14294.579990354578</v>
      </c>
      <c r="AK211">
        <f t="shared" si="189"/>
        <v>15413.4341258405</v>
      </c>
      <c r="AL211">
        <f t="shared" si="190"/>
        <v>144601.5113847476</v>
      </c>
      <c r="AM211">
        <f t="shared" si="191"/>
        <v>20231.761922620313</v>
      </c>
    </row>
    <row r="212" spans="4:39">
      <c r="D212" s="113">
        <v>87</v>
      </c>
      <c r="E212">
        <v>0.14353854748205541</v>
      </c>
      <c r="F212" s="6">
        <v>5843.9063280640949</v>
      </c>
      <c r="G212" s="6">
        <v>0.24428666648825048</v>
      </c>
      <c r="H212" s="6">
        <v>64142.647858596203</v>
      </c>
      <c r="I212" s="6">
        <v>0.54974634385160637</v>
      </c>
      <c r="J212" s="6">
        <v>10246.863302009509</v>
      </c>
      <c r="K212" s="6">
        <v>0.54300786469672779</v>
      </c>
      <c r="L212" s="6">
        <v>10131.929956657832</v>
      </c>
      <c r="M212">
        <v>0.43654620567863156</v>
      </c>
      <c r="N212">
        <v>92886.380221052357</v>
      </c>
      <c r="O212">
        <v>0.69643146516395871</v>
      </c>
      <c r="P212">
        <v>12613.483663469329</v>
      </c>
      <c r="S212">
        <f t="shared" si="173"/>
        <v>-363.03043100929062</v>
      </c>
      <c r="T212">
        <f t="shared" si="174"/>
        <v>-54814.805785408847</v>
      </c>
      <c r="U212">
        <f t="shared" si="175"/>
        <v>10744.65109162023</v>
      </c>
      <c r="V212">
        <f t="shared" si="176"/>
        <v>10602.282348922023</v>
      </c>
      <c r="W212">
        <f t="shared" si="177"/>
        <v>-76217.299903419495</v>
      </c>
      <c r="X212">
        <f t="shared" si="178"/>
        <v>13979.055402351269</v>
      </c>
      <c r="Z212">
        <f t="shared" si="179"/>
        <v>0</v>
      </c>
      <c r="AA212">
        <f t="shared" si="180"/>
        <v>0</v>
      </c>
      <c r="AB212">
        <f t="shared" si="181"/>
        <v>0</v>
      </c>
      <c r="AC212">
        <f t="shared" si="182"/>
        <v>0</v>
      </c>
      <c r="AD212">
        <f t="shared" si="183"/>
        <v>0</v>
      </c>
      <c r="AE212">
        <f t="shared" si="184"/>
        <v>1</v>
      </c>
      <c r="AF212">
        <f t="shared" si="185"/>
        <v>0</v>
      </c>
      <c r="AH212">
        <f t="shared" si="186"/>
        <v>40713.149398384958</v>
      </c>
      <c r="AI212">
        <f t="shared" si="187"/>
        <v>262571.2192183084</v>
      </c>
      <c r="AJ212">
        <f t="shared" si="188"/>
        <v>18639.256843835337</v>
      </c>
      <c r="AK212">
        <f t="shared" si="189"/>
        <v>18658.900939338251</v>
      </c>
      <c r="AL212">
        <f t="shared" si="190"/>
        <v>212775.59857989402</v>
      </c>
      <c r="AM212">
        <f t="shared" si="191"/>
        <v>18111.593594496448</v>
      </c>
    </row>
    <row r="213" spans="4:39">
      <c r="D213" s="113">
        <v>88</v>
      </c>
      <c r="E213">
        <v>1.1460629167667582</v>
      </c>
      <c r="F213" s="6">
        <v>15304.488637477085</v>
      </c>
      <c r="G213" s="6">
        <v>0.31487049123285704</v>
      </c>
      <c r="H213" s="6">
        <v>73863.345452243288</v>
      </c>
      <c r="I213" s="6">
        <v>0.2813333656900161</v>
      </c>
      <c r="J213" s="6">
        <v>8977.3340740274307</v>
      </c>
      <c r="K213" s="6">
        <v>0.34249234868951106</v>
      </c>
      <c r="L213" s="6">
        <v>7822.9587905951284</v>
      </c>
      <c r="M213">
        <v>0.3942770559094948</v>
      </c>
      <c r="N213">
        <v>65863.540940870167</v>
      </c>
      <c r="O213">
        <v>0.33709762296559864</v>
      </c>
      <c r="P213">
        <v>9375.9124571519696</v>
      </c>
      <c r="S213">
        <f t="shared" si="173"/>
        <v>28456.77777634481</v>
      </c>
      <c r="T213">
        <f t="shared" si="174"/>
        <v>-61840.330615007872</v>
      </c>
      <c r="U213">
        <f t="shared" si="175"/>
        <v>1765.0991614801442</v>
      </c>
      <c r="V213">
        <f t="shared" si="176"/>
        <v>5254.7690517651627</v>
      </c>
      <c r="W213">
        <f t="shared" si="177"/>
        <v>-50808.465838022021</v>
      </c>
      <c r="X213">
        <f t="shared" si="178"/>
        <v>3495.823178166449</v>
      </c>
      <c r="Z213">
        <f t="shared" si="179"/>
        <v>1</v>
      </c>
      <c r="AA213">
        <f t="shared" si="180"/>
        <v>0</v>
      </c>
      <c r="AB213">
        <f t="shared" si="181"/>
        <v>0</v>
      </c>
      <c r="AC213">
        <f t="shared" si="182"/>
        <v>0</v>
      </c>
      <c r="AD213">
        <f t="shared" si="183"/>
        <v>0</v>
      </c>
      <c r="AE213">
        <f t="shared" si="184"/>
        <v>0</v>
      </c>
      <c r="AF213">
        <f t="shared" si="185"/>
        <v>0</v>
      </c>
      <c r="AH213">
        <f t="shared" si="186"/>
        <v>13353.968978120063</v>
      </c>
      <c r="AI213">
        <f t="shared" si="187"/>
        <v>234583.25727201576</v>
      </c>
      <c r="AJ213">
        <f t="shared" si="188"/>
        <v>31909.951569409659</v>
      </c>
      <c r="AK213">
        <f t="shared" si="189"/>
        <v>22841.265857553768</v>
      </c>
      <c r="AL213">
        <f t="shared" si="190"/>
        <v>167048.88086612109</v>
      </c>
      <c r="AM213">
        <f t="shared" si="191"/>
        <v>27813.641563734185</v>
      </c>
    </row>
    <row r="214" spans="4:39">
      <c r="D214" s="113">
        <v>89</v>
      </c>
      <c r="E214">
        <v>0.25779321324267024</v>
      </c>
      <c r="F214" s="6">
        <v>6949.5791244646571</v>
      </c>
      <c r="G214" s="6">
        <v>0.29172426958260089</v>
      </c>
      <c r="H214" s="6">
        <v>71770.430027055379</v>
      </c>
      <c r="I214" s="6">
        <v>0.59500636430899456</v>
      </c>
      <c r="J214" s="6">
        <v>11006.254500761186</v>
      </c>
      <c r="K214" s="6">
        <v>0.5445667141589946</v>
      </c>
      <c r="L214" s="6">
        <v>9651.7585021874856</v>
      </c>
      <c r="M214">
        <v>0.50186073712913959</v>
      </c>
      <c r="N214">
        <v>83772.179152824974</v>
      </c>
      <c r="O214">
        <v>0.77767609495014633</v>
      </c>
      <c r="P214">
        <v>13343.236255438826</v>
      </c>
      <c r="S214">
        <f t="shared" si="173"/>
        <v>2893.9969299934637</v>
      </c>
      <c r="T214">
        <f t="shared" si="174"/>
        <v>-60631.23051731335</v>
      </c>
      <c r="U214">
        <f t="shared" si="175"/>
        <v>11713.468514013462</v>
      </c>
      <c r="V214">
        <f t="shared" si="176"/>
        <v>11141.976911259566</v>
      </c>
      <c r="W214">
        <f t="shared" si="177"/>
        <v>-64609.12876628591</v>
      </c>
      <c r="X214">
        <f t="shared" si="178"/>
        <v>16351.54775413756</v>
      </c>
      <c r="Z214">
        <f t="shared" si="179"/>
        <v>0</v>
      </c>
      <c r="AA214">
        <f t="shared" si="180"/>
        <v>0</v>
      </c>
      <c r="AB214">
        <f t="shared" si="181"/>
        <v>0</v>
      </c>
      <c r="AC214">
        <f t="shared" si="182"/>
        <v>0</v>
      </c>
      <c r="AD214">
        <f t="shared" si="183"/>
        <v>0</v>
      </c>
      <c r="AE214">
        <f t="shared" si="184"/>
        <v>1</v>
      </c>
      <c r="AF214">
        <f t="shared" si="185"/>
        <v>0</v>
      </c>
      <c r="AH214">
        <f t="shared" si="186"/>
        <v>26957.959975163358</v>
      </c>
      <c r="AI214">
        <f t="shared" si="187"/>
        <v>246021.45762416173</v>
      </c>
      <c r="AJ214">
        <f t="shared" si="188"/>
        <v>18497.708866598769</v>
      </c>
      <c r="AK214">
        <f t="shared" si="189"/>
        <v>17723.739353208992</v>
      </c>
      <c r="AL214">
        <f t="shared" si="190"/>
        <v>166923.1580697826</v>
      </c>
      <c r="AM214">
        <f t="shared" si="191"/>
        <v>17157.832601623439</v>
      </c>
    </row>
    <row r="215" spans="4:39">
      <c r="D215" s="113">
        <v>90</v>
      </c>
      <c r="E215">
        <v>0.57965118224143941</v>
      </c>
      <c r="F215" s="6">
        <v>10041.026254234201</v>
      </c>
      <c r="G215" s="6">
        <v>0.2894411401995558</v>
      </c>
      <c r="H215" s="6">
        <v>66522.214470889608</v>
      </c>
      <c r="I215" s="6">
        <v>0.96913031025410001</v>
      </c>
      <c r="J215" s="6">
        <v>13730.673751765575</v>
      </c>
      <c r="K215" s="6">
        <v>1.8380490977190715</v>
      </c>
      <c r="L215" s="6">
        <v>21695.846593537754</v>
      </c>
      <c r="M215">
        <v>0.434622758485389</v>
      </c>
      <c r="N215">
        <v>61787.264933592247</v>
      </c>
      <c r="O215">
        <v>0.40307840375192416</v>
      </c>
      <c r="P215">
        <v>8873.9723744774037</v>
      </c>
      <c r="S215">
        <f t="shared" si="173"/>
        <v>12092.374488472922</v>
      </c>
      <c r="T215">
        <f t="shared" si="174"/>
        <v>-55470.193973509769</v>
      </c>
      <c r="U215">
        <f t="shared" si="175"/>
        <v>23274.598014976978</v>
      </c>
      <c r="V215">
        <f t="shared" si="176"/>
        <v>48488.220153767274</v>
      </c>
      <c r="W215">
        <f t="shared" si="177"/>
        <v>-45191.629523586154</v>
      </c>
      <c r="X215">
        <f t="shared" si="178"/>
        <v>6517.173394386069</v>
      </c>
      <c r="Z215">
        <f t="shared" si="179"/>
        <v>0</v>
      </c>
      <c r="AA215">
        <f t="shared" si="180"/>
        <v>0</v>
      </c>
      <c r="AB215">
        <f t="shared" si="181"/>
        <v>0</v>
      </c>
      <c r="AC215">
        <f t="shared" si="182"/>
        <v>1</v>
      </c>
      <c r="AD215">
        <f t="shared" si="183"/>
        <v>0</v>
      </c>
      <c r="AE215">
        <f t="shared" si="184"/>
        <v>0</v>
      </c>
      <c r="AF215">
        <f t="shared" si="185"/>
        <v>0</v>
      </c>
      <c r="AH215">
        <f t="shared" si="186"/>
        <v>17322.532174275562</v>
      </c>
      <c r="AI215">
        <f t="shared" si="187"/>
        <v>229829.85219387172</v>
      </c>
      <c r="AJ215">
        <f t="shared" si="188"/>
        <v>14168.036647378696</v>
      </c>
      <c r="AK215">
        <f t="shared" si="189"/>
        <v>11803.736157244783</v>
      </c>
      <c r="AL215">
        <f t="shared" si="190"/>
        <v>142162.97634508109</v>
      </c>
      <c r="AM215">
        <f t="shared" si="191"/>
        <v>22015.499445956219</v>
      </c>
    </row>
    <row r="216" spans="4:39">
      <c r="D216" s="113">
        <v>91</v>
      </c>
      <c r="E216">
        <v>0.55540262394564399</v>
      </c>
      <c r="F216" s="6">
        <v>10833.805364165684</v>
      </c>
      <c r="G216" s="6">
        <v>0.23486670990183178</v>
      </c>
      <c r="H216" s="6">
        <v>64679.218745527476</v>
      </c>
      <c r="I216" s="6">
        <v>0.70174668011500563</v>
      </c>
      <c r="J216" s="6">
        <v>12670.018366637116</v>
      </c>
      <c r="K216" s="6">
        <v>0.55408916341367953</v>
      </c>
      <c r="L216" s="6">
        <v>9436.0558200238047</v>
      </c>
      <c r="M216">
        <v>0.28641040653161109</v>
      </c>
      <c r="N216">
        <v>74897.928655247932</v>
      </c>
      <c r="O216">
        <v>0.26371457059504644</v>
      </c>
      <c r="P216">
        <v>7743.7277459160923</v>
      </c>
      <c r="S216">
        <f t="shared" si="173"/>
        <v>10373.688428574787</v>
      </c>
      <c r="T216">
        <f t="shared" si="174"/>
        <v>-55711.06829463593</v>
      </c>
      <c r="U216">
        <f t="shared" si="175"/>
        <v>14125.476866874258</v>
      </c>
      <c r="V216">
        <f t="shared" si="176"/>
        <v>11721.284795764135</v>
      </c>
      <c r="W216">
        <f t="shared" si="177"/>
        <v>-63961.633692244897</v>
      </c>
      <c r="X216">
        <f t="shared" si="178"/>
        <v>2325.9494176851604</v>
      </c>
      <c r="Z216">
        <f t="shared" si="179"/>
        <v>0</v>
      </c>
      <c r="AA216">
        <f t="shared" si="180"/>
        <v>0</v>
      </c>
      <c r="AB216">
        <f t="shared" si="181"/>
        <v>1</v>
      </c>
      <c r="AC216">
        <f t="shared" si="182"/>
        <v>0</v>
      </c>
      <c r="AD216">
        <f t="shared" si="183"/>
        <v>0</v>
      </c>
      <c r="AE216">
        <f t="shared" si="184"/>
        <v>0</v>
      </c>
      <c r="AF216">
        <f t="shared" si="185"/>
        <v>0</v>
      </c>
      <c r="AH216">
        <f t="shared" si="186"/>
        <v>19506.219267026663</v>
      </c>
      <c r="AI216">
        <f t="shared" si="187"/>
        <v>275386.91529575101</v>
      </c>
      <c r="AJ216">
        <f t="shared" si="188"/>
        <v>18054.974431173214</v>
      </c>
      <c r="AK216">
        <f t="shared" si="189"/>
        <v>17029.850867122812</v>
      </c>
      <c r="AL216">
        <f t="shared" si="190"/>
        <v>261505.61204200328</v>
      </c>
      <c r="AM216">
        <f t="shared" si="191"/>
        <v>29364.049655819621</v>
      </c>
    </row>
    <row r="217" spans="4:39">
      <c r="D217" s="113">
        <v>92</v>
      </c>
      <c r="E217">
        <v>0.22790013695903255</v>
      </c>
      <c r="F217" s="6">
        <v>6848.7304090525122</v>
      </c>
      <c r="G217" s="6">
        <v>0.28569643941273115</v>
      </c>
      <c r="H217" s="6">
        <v>58329.690743208703</v>
      </c>
      <c r="I217" s="6">
        <v>0.32939129392045907</v>
      </c>
      <c r="J217" s="6">
        <v>7818.3483995268543</v>
      </c>
      <c r="K217" s="6">
        <v>0.13990583190705497</v>
      </c>
      <c r="L217" s="6">
        <v>5253.7676024181255</v>
      </c>
      <c r="M217">
        <v>0.24568827428942575</v>
      </c>
      <c r="N217">
        <v>69265.914390965117</v>
      </c>
      <c r="O217">
        <v>0.25183073558295166</v>
      </c>
      <c r="P217">
        <v>9014.4164203484088</v>
      </c>
      <c r="S217">
        <f t="shared" si="173"/>
        <v>1853.4084205911859</v>
      </c>
      <c r="T217">
        <f t="shared" si="174"/>
        <v>-47420.657900672973</v>
      </c>
      <c r="U217">
        <f t="shared" si="175"/>
        <v>4759.1287675319545</v>
      </c>
      <c r="V217">
        <f t="shared" si="176"/>
        <v>88.39668312086178</v>
      </c>
      <c r="W217">
        <f t="shared" si="177"/>
        <v>-59884.553325497684</v>
      </c>
      <c r="X217">
        <f t="shared" si="178"/>
        <v>601.48838715101738</v>
      </c>
      <c r="Z217">
        <f t="shared" si="179"/>
        <v>0</v>
      </c>
      <c r="AA217">
        <f t="shared" si="180"/>
        <v>0</v>
      </c>
      <c r="AB217">
        <f t="shared" si="181"/>
        <v>1</v>
      </c>
      <c r="AC217">
        <f t="shared" si="182"/>
        <v>0</v>
      </c>
      <c r="AD217">
        <f t="shared" si="183"/>
        <v>0</v>
      </c>
      <c r="AE217">
        <f t="shared" si="184"/>
        <v>0</v>
      </c>
      <c r="AF217">
        <f t="shared" si="185"/>
        <v>0</v>
      </c>
      <c r="AH217">
        <f t="shared" si="186"/>
        <v>30051.453678080252</v>
      </c>
      <c r="AI217">
        <f t="shared" si="187"/>
        <v>204166.67027110813</v>
      </c>
      <c r="AJ217">
        <f t="shared" si="188"/>
        <v>23735.746948475262</v>
      </c>
      <c r="AK217">
        <f t="shared" si="189"/>
        <v>37552.170133325199</v>
      </c>
      <c r="AL217">
        <f t="shared" si="190"/>
        <v>281926.00803312444</v>
      </c>
      <c r="AM217">
        <f t="shared" si="191"/>
        <v>35795.537028001534</v>
      </c>
    </row>
    <row r="218" spans="4:39">
      <c r="D218" s="113">
        <v>93</v>
      </c>
      <c r="E218">
        <v>1.2579280563002664</v>
      </c>
      <c r="F218" s="6">
        <v>15215.407336172953</v>
      </c>
      <c r="G218" s="6">
        <v>0.29394812602753384</v>
      </c>
      <c r="H218" s="6">
        <v>64437.215016634742</v>
      </c>
      <c r="I218" s="6">
        <v>0.51250169630566167</v>
      </c>
      <c r="J218" s="6">
        <v>9193.0150360489788</v>
      </c>
      <c r="K218" s="6">
        <v>0.23896908860602717</v>
      </c>
      <c r="L218" s="6">
        <v>6406.8848711636729</v>
      </c>
      <c r="M218">
        <v>1.0149823338142072E-2</v>
      </c>
      <c r="N218">
        <v>71427.921543830773</v>
      </c>
      <c r="O218">
        <v>0.26202035864130324</v>
      </c>
      <c r="P218">
        <v>7576.8599534566711</v>
      </c>
      <c r="S218">
        <f t="shared" si="173"/>
        <v>32817.317565596415</v>
      </c>
      <c r="T218">
        <f t="shared" si="174"/>
        <v>-53213.099772399393</v>
      </c>
      <c r="U218">
        <f t="shared" si="175"/>
        <v>10376.349735686406</v>
      </c>
      <c r="V218">
        <f t="shared" si="176"/>
        <v>2717.9108081688682</v>
      </c>
      <c r="W218">
        <f t="shared" si="177"/>
        <v>-71040.360689487163</v>
      </c>
      <c r="X218">
        <f t="shared" si="178"/>
        <v>2428.1254209028521</v>
      </c>
      <c r="Z218">
        <f t="shared" si="179"/>
        <v>1</v>
      </c>
      <c r="AA218">
        <f t="shared" si="180"/>
        <v>0</v>
      </c>
      <c r="AB218">
        <f t="shared" si="181"/>
        <v>0</v>
      </c>
      <c r="AC218">
        <f t="shared" si="182"/>
        <v>0</v>
      </c>
      <c r="AD218">
        <f t="shared" si="183"/>
        <v>0</v>
      </c>
      <c r="AE218">
        <f t="shared" si="184"/>
        <v>0</v>
      </c>
      <c r="AF218">
        <f t="shared" si="185"/>
        <v>0</v>
      </c>
      <c r="AH218">
        <f t="shared" si="186"/>
        <v>12095.610126483298</v>
      </c>
      <c r="AI218">
        <f t="shared" si="187"/>
        <v>219212.879113912</v>
      </c>
      <c r="AJ218">
        <f t="shared" si="188"/>
        <v>17937.530943441332</v>
      </c>
      <c r="AK218">
        <f t="shared" si="189"/>
        <v>26810.517245292293</v>
      </c>
      <c r="AL218">
        <f t="shared" si="190"/>
        <v>7037356.1355902059</v>
      </c>
      <c r="AM218">
        <f t="shared" si="191"/>
        <v>28917.065806436549</v>
      </c>
    </row>
    <row r="219" spans="4:39">
      <c r="D219" s="113">
        <v>94</v>
      </c>
      <c r="E219">
        <v>0.56063275625061171</v>
      </c>
      <c r="F219" s="6">
        <v>8344.2565375308186</v>
      </c>
      <c r="G219" s="6">
        <v>0.34771034372152609</v>
      </c>
      <c r="H219" s="6">
        <v>69518.359037800736</v>
      </c>
      <c r="I219" s="6">
        <v>0.59161405079389384</v>
      </c>
      <c r="J219" s="6">
        <v>9533.2298162652405</v>
      </c>
      <c r="K219" s="6">
        <v>1.221336687183064</v>
      </c>
      <c r="L219" s="6">
        <v>14997.225889661935</v>
      </c>
      <c r="M219">
        <v>0.43155368594898547</v>
      </c>
      <c r="N219">
        <v>70052.275944600449</v>
      </c>
      <c r="O219">
        <v>0.28863257194853098</v>
      </c>
      <c r="P219">
        <v>7270.3341831887428</v>
      </c>
      <c r="S219">
        <f t="shared" si="173"/>
        <v>13062.94462714254</v>
      </c>
      <c r="T219">
        <f t="shared" si="174"/>
        <v>-56241.387273137982</v>
      </c>
      <c r="U219">
        <f t="shared" si="175"/>
        <v>13056.961099248801</v>
      </c>
      <c r="V219">
        <f t="shared" si="176"/>
        <v>31638.29417373618</v>
      </c>
      <c r="W219">
        <f t="shared" si="177"/>
        <v>-53573.830000324393</v>
      </c>
      <c r="X219">
        <f t="shared" si="178"/>
        <v>3750.8119440939645</v>
      </c>
      <c r="Z219">
        <f t="shared" si="179"/>
        <v>0</v>
      </c>
      <c r="AA219">
        <f t="shared" si="180"/>
        <v>0</v>
      </c>
      <c r="AB219">
        <f t="shared" si="181"/>
        <v>0</v>
      </c>
      <c r="AC219">
        <f t="shared" si="182"/>
        <v>1</v>
      </c>
      <c r="AD219">
        <f t="shared" si="183"/>
        <v>0</v>
      </c>
      <c r="AE219">
        <f t="shared" si="184"/>
        <v>0</v>
      </c>
      <c r="AF219">
        <f t="shared" si="185"/>
        <v>0</v>
      </c>
      <c r="AH219">
        <f t="shared" si="186"/>
        <v>14883.640751452638</v>
      </c>
      <c r="AI219">
        <f t="shared" si="187"/>
        <v>199931.81190340582</v>
      </c>
      <c r="AJ219">
        <f t="shared" si="188"/>
        <v>16113.934081640704</v>
      </c>
      <c r="AK219">
        <f t="shared" si="189"/>
        <v>12279.354290299827</v>
      </c>
      <c r="AL219">
        <f t="shared" si="190"/>
        <v>162325.75048120762</v>
      </c>
      <c r="AM219">
        <f t="shared" si="191"/>
        <v>25188.890270101569</v>
      </c>
    </row>
    <row r="220" spans="4:39">
      <c r="D220" s="113">
        <v>95</v>
      </c>
      <c r="E220">
        <v>0.56484998990659785</v>
      </c>
      <c r="F220" s="6">
        <v>10824.597516752221</v>
      </c>
      <c r="G220" s="6">
        <v>0.28529736952814921</v>
      </c>
      <c r="H220" s="6">
        <v>60436.006691937131</v>
      </c>
      <c r="I220" s="6">
        <v>8.7919741638628035E-2</v>
      </c>
      <c r="J220" s="6">
        <v>6225.986058360184</v>
      </c>
      <c r="K220" s="6">
        <v>0.30936844772980698</v>
      </c>
      <c r="L220" s="6">
        <v>7461.3799219402736</v>
      </c>
      <c r="M220">
        <v>0.60359674331997504</v>
      </c>
      <c r="N220">
        <v>69465.338301850788</v>
      </c>
      <c r="O220">
        <v>0.42113696974236225</v>
      </c>
      <c r="P220">
        <v>9207.7115789545951</v>
      </c>
      <c r="S220">
        <f t="shared" si="173"/>
        <v>10743.634497841313</v>
      </c>
      <c r="T220">
        <f t="shared" si="174"/>
        <v>-49542.211933874278</v>
      </c>
      <c r="U220">
        <f t="shared" si="175"/>
        <v>-2868.858643630811</v>
      </c>
      <c r="V220">
        <f t="shared" si="176"/>
        <v>4351.5448861746754</v>
      </c>
      <c r="W220">
        <f t="shared" si="177"/>
        <v>-46417.600254920864</v>
      </c>
      <c r="X220">
        <f t="shared" si="178"/>
        <v>6872.9824736877654</v>
      </c>
      <c r="Z220">
        <f t="shared" si="179"/>
        <v>1</v>
      </c>
      <c r="AA220">
        <f t="shared" si="180"/>
        <v>0</v>
      </c>
      <c r="AB220">
        <f t="shared" si="181"/>
        <v>0</v>
      </c>
      <c r="AC220">
        <f t="shared" si="182"/>
        <v>0</v>
      </c>
      <c r="AD220">
        <f t="shared" si="183"/>
        <v>0</v>
      </c>
      <c r="AE220">
        <f t="shared" si="184"/>
        <v>0</v>
      </c>
      <c r="AF220">
        <f t="shared" si="185"/>
        <v>0</v>
      </c>
      <c r="AH220">
        <f t="shared" si="186"/>
        <v>19163.667717409622</v>
      </c>
      <c r="AI220">
        <f t="shared" si="187"/>
        <v>211835.13465929148</v>
      </c>
      <c r="AJ220">
        <f t="shared" si="188"/>
        <v>70814.426229214048</v>
      </c>
      <c r="AK220">
        <f t="shared" si="189"/>
        <v>24118.102465500349</v>
      </c>
      <c r="AL220">
        <f t="shared" si="190"/>
        <v>115085.67445173614</v>
      </c>
      <c r="AM220">
        <f t="shared" si="191"/>
        <v>21863.935585108022</v>
      </c>
    </row>
    <row r="221" spans="4:39">
      <c r="D221" s="113">
        <v>96</v>
      </c>
      <c r="E221">
        <v>1.7446199804587392E-2</v>
      </c>
      <c r="F221" s="6">
        <v>4261.9402759185814</v>
      </c>
      <c r="G221" s="6">
        <v>0.31808192717103445</v>
      </c>
      <c r="H221" s="6">
        <v>63291.999782486018</v>
      </c>
      <c r="I221" s="6">
        <v>1.1023553327377074</v>
      </c>
      <c r="J221" s="6">
        <v>15866.340056197754</v>
      </c>
      <c r="K221" s="6">
        <v>0.53198596101688267</v>
      </c>
      <c r="L221" s="6">
        <v>9234.0145363558277</v>
      </c>
      <c r="M221">
        <v>0.19396222871045521</v>
      </c>
      <c r="N221">
        <v>79053.765733585285</v>
      </c>
      <c r="O221">
        <v>0.45928295227525773</v>
      </c>
      <c r="P221">
        <v>9664.3436900430333</v>
      </c>
      <c r="S221">
        <f t="shared" si="173"/>
        <v>-3595.7745825802162</v>
      </c>
      <c r="T221">
        <f t="shared" si="174"/>
        <v>-51146.359475387238</v>
      </c>
      <c r="U221">
        <f t="shared" si="175"/>
        <v>26225.995969058866</v>
      </c>
      <c r="V221">
        <f t="shared" si="176"/>
        <v>11079.337399112819</v>
      </c>
      <c r="W221">
        <f t="shared" si="177"/>
        <v>-71647.511992505257</v>
      </c>
      <c r="X221">
        <f t="shared" si="178"/>
        <v>7872.9165596354087</v>
      </c>
      <c r="Z221">
        <f t="shared" si="179"/>
        <v>0</v>
      </c>
      <c r="AA221">
        <f t="shared" si="180"/>
        <v>0</v>
      </c>
      <c r="AB221">
        <f t="shared" si="181"/>
        <v>1</v>
      </c>
      <c r="AC221">
        <f t="shared" si="182"/>
        <v>0</v>
      </c>
      <c r="AD221">
        <f t="shared" si="183"/>
        <v>0</v>
      </c>
      <c r="AE221">
        <f t="shared" si="184"/>
        <v>0</v>
      </c>
      <c r="AF221">
        <f t="shared" si="185"/>
        <v>0</v>
      </c>
      <c r="AH221">
        <f t="shared" si="186"/>
        <v>244290.4657550652</v>
      </c>
      <c r="AI221">
        <f t="shared" si="187"/>
        <v>198980.18207256886</v>
      </c>
      <c r="AJ221">
        <f t="shared" si="188"/>
        <v>14393.126775913157</v>
      </c>
      <c r="AK221">
        <f t="shared" si="189"/>
        <v>17357.628232717187</v>
      </c>
      <c r="AL221">
        <f t="shared" si="190"/>
        <v>407572.99119095976</v>
      </c>
      <c r="AM221">
        <f t="shared" si="191"/>
        <v>21042.2434409257</v>
      </c>
    </row>
    <row r="222" spans="4:39">
      <c r="D222" s="113">
        <v>97</v>
      </c>
      <c r="E222">
        <v>0.30890506057278588</v>
      </c>
      <c r="F222" s="6">
        <v>7184.8250941974838</v>
      </c>
      <c r="G222" s="6">
        <v>0.28539250319903775</v>
      </c>
      <c r="H222" s="6">
        <v>66900.784884881024</v>
      </c>
      <c r="I222" s="6">
        <v>0.73433685447904229</v>
      </c>
      <c r="J222" s="6">
        <v>10819.787084391744</v>
      </c>
      <c r="K222" s="6">
        <v>0.46848459524777653</v>
      </c>
      <c r="L222" s="6">
        <v>8246.524941293108</v>
      </c>
      <c r="M222">
        <v>0.51037050042448251</v>
      </c>
      <c r="N222">
        <v>82046.948970151294</v>
      </c>
      <c r="O222">
        <v>0.72281922126025377</v>
      </c>
      <c r="P222">
        <v>12607.691003331736</v>
      </c>
      <c r="S222">
        <f t="shared" si="173"/>
        <v>4610.4057387137727</v>
      </c>
      <c r="T222">
        <f t="shared" si="174"/>
        <v>-56003.357542728969</v>
      </c>
      <c r="U222">
        <f t="shared" si="175"/>
        <v>17220.131367036007</v>
      </c>
      <c r="V222">
        <f t="shared" si="176"/>
        <v>9642.0908436479913</v>
      </c>
      <c r="W222">
        <f t="shared" si="177"/>
        <v>-62558.961781942853</v>
      </c>
      <c r="X222">
        <f t="shared" si="178"/>
        <v>14992.438141269795</v>
      </c>
      <c r="Z222">
        <f t="shared" si="179"/>
        <v>0</v>
      </c>
      <c r="AA222">
        <f t="shared" si="180"/>
        <v>0</v>
      </c>
      <c r="AB222">
        <f t="shared" si="181"/>
        <v>1</v>
      </c>
      <c r="AC222">
        <f t="shared" si="182"/>
        <v>0</v>
      </c>
      <c r="AD222">
        <f t="shared" si="183"/>
        <v>0</v>
      </c>
      <c r="AE222">
        <f t="shared" si="184"/>
        <v>0</v>
      </c>
      <c r="AF222">
        <f t="shared" si="185"/>
        <v>0</v>
      </c>
      <c r="AH222">
        <f t="shared" si="186"/>
        <v>23259.007414365606</v>
      </c>
      <c r="AI222">
        <f t="shared" si="187"/>
        <v>234416.75634423809</v>
      </c>
      <c r="AJ222">
        <f t="shared" si="188"/>
        <v>14734.092424201674</v>
      </c>
      <c r="AK222">
        <f t="shared" si="189"/>
        <v>17602.553050717939</v>
      </c>
      <c r="AL222">
        <f t="shared" si="190"/>
        <v>160759.58328687036</v>
      </c>
      <c r="AM222">
        <f t="shared" si="191"/>
        <v>17442.384807296497</v>
      </c>
    </row>
    <row r="223" spans="4:39">
      <c r="D223" s="113">
        <v>98</v>
      </c>
      <c r="E223">
        <v>0.28932951623230019</v>
      </c>
      <c r="F223" s="6">
        <v>7170.3710894509131</v>
      </c>
      <c r="G223" s="6">
        <v>0.31179032924573913</v>
      </c>
      <c r="H223" s="6">
        <v>63199.90234405925</v>
      </c>
      <c r="I223" s="6">
        <v>0.41057916982401998</v>
      </c>
      <c r="J223" s="6">
        <v>7999.2332393053966</v>
      </c>
      <c r="K223" s="6">
        <v>0.95616107717208942</v>
      </c>
      <c r="L223" s="6">
        <v>12147.588733263157</v>
      </c>
      <c r="M223">
        <v>0.37816726402407008</v>
      </c>
      <c r="N223">
        <v>95427.195935185664</v>
      </c>
      <c r="O223">
        <v>0.41397019130416646</v>
      </c>
      <c r="P223">
        <v>9838.9435595315372</v>
      </c>
      <c r="S223">
        <f t="shared" si="173"/>
        <v>3877.3871583632372</v>
      </c>
      <c r="T223">
        <f t="shared" si="174"/>
        <v>-51294.500412139947</v>
      </c>
      <c r="U223">
        <f t="shared" si="175"/>
        <v>7678.3217812549829</v>
      </c>
      <c r="V223">
        <f t="shared" si="176"/>
        <v>24362.465837475906</v>
      </c>
      <c r="W223">
        <f t="shared" si="177"/>
        <v>-80987.257125690579</v>
      </c>
      <c r="X223">
        <f t="shared" si="178"/>
        <v>5968.0942252267541</v>
      </c>
      <c r="Z223">
        <f t="shared" si="179"/>
        <v>0</v>
      </c>
      <c r="AA223">
        <f t="shared" si="180"/>
        <v>0</v>
      </c>
      <c r="AB223">
        <f t="shared" si="181"/>
        <v>0</v>
      </c>
      <c r="AC223">
        <f t="shared" si="182"/>
        <v>1</v>
      </c>
      <c r="AD223">
        <f t="shared" si="183"/>
        <v>0</v>
      </c>
      <c r="AE223">
        <f t="shared" si="184"/>
        <v>0</v>
      </c>
      <c r="AF223">
        <f t="shared" si="185"/>
        <v>0</v>
      </c>
      <c r="AH223">
        <f t="shared" si="186"/>
        <v>24782.715510068749</v>
      </c>
      <c r="AI223">
        <f t="shared" si="187"/>
        <v>202700.00835801396</v>
      </c>
      <c r="AJ223">
        <f t="shared" si="188"/>
        <v>19482.803384141433</v>
      </c>
      <c r="AK223">
        <f t="shared" si="189"/>
        <v>12704.542177339477</v>
      </c>
      <c r="AL223">
        <f t="shared" si="190"/>
        <v>252341.23895269737</v>
      </c>
      <c r="AM223">
        <f t="shared" si="191"/>
        <v>23767.275437236323</v>
      </c>
    </row>
    <row r="224" spans="4:39">
      <c r="D224" s="113">
        <v>99</v>
      </c>
      <c r="E224">
        <v>0.60789721508634731</v>
      </c>
      <c r="F224" s="6">
        <v>8667.078597228694</v>
      </c>
      <c r="G224" s="6">
        <v>0.31850485319921851</v>
      </c>
      <c r="H224" s="6">
        <v>65100.829529627677</v>
      </c>
      <c r="I224" s="6">
        <v>0.55101638029400757</v>
      </c>
      <c r="J224" s="6">
        <v>8641.7751256908086</v>
      </c>
      <c r="K224" s="6">
        <v>0.79124339154851775</v>
      </c>
      <c r="L224" s="6">
        <v>9725.7565217625634</v>
      </c>
      <c r="M224">
        <v>0.37341281962378003</v>
      </c>
      <c r="N224">
        <v>85763.628584195743</v>
      </c>
      <c r="O224">
        <v>0.77071415459846326</v>
      </c>
      <c r="P224">
        <v>11971.876107490196</v>
      </c>
      <c r="S224">
        <f t="shared" si="173"/>
        <v>14544.868663628393</v>
      </c>
      <c r="T224">
        <f t="shared" si="174"/>
        <v>-52939.040215068715</v>
      </c>
      <c r="U224">
        <f t="shared" si="175"/>
        <v>12398.234339455576</v>
      </c>
      <c r="V224">
        <f t="shared" si="176"/>
        <v>20487.08114112604</v>
      </c>
      <c r="W224">
        <f t="shared" si="177"/>
        <v>-71505.233479681323</v>
      </c>
      <c r="X224">
        <f t="shared" si="178"/>
        <v>17457.073171697524</v>
      </c>
      <c r="Z224">
        <f t="shared" si="179"/>
        <v>0</v>
      </c>
      <c r="AA224">
        <f t="shared" si="180"/>
        <v>0</v>
      </c>
      <c r="AB224">
        <f t="shared" si="181"/>
        <v>0</v>
      </c>
      <c r="AC224">
        <f t="shared" si="182"/>
        <v>1</v>
      </c>
      <c r="AD224">
        <f t="shared" si="183"/>
        <v>0</v>
      </c>
      <c r="AE224">
        <f t="shared" si="184"/>
        <v>0</v>
      </c>
      <c r="AF224">
        <f t="shared" si="185"/>
        <v>0</v>
      </c>
      <c r="AH224">
        <f t="shared" si="186"/>
        <v>14257.473767169009</v>
      </c>
      <c r="AI224">
        <f t="shared" si="187"/>
        <v>204395.09437838421</v>
      </c>
      <c r="AJ224">
        <f t="shared" si="188"/>
        <v>15683.336167029714</v>
      </c>
      <c r="AK224">
        <f t="shared" si="189"/>
        <v>12291.738074081843</v>
      </c>
      <c r="AL224">
        <f t="shared" si="190"/>
        <v>229675.10507701396</v>
      </c>
      <c r="AM224">
        <f t="shared" si="191"/>
        <v>15533.48415370347</v>
      </c>
    </row>
    <row r="225" spans="4:39">
      <c r="D225" s="113">
        <v>100</v>
      </c>
      <c r="E225">
        <v>0.40988088735012973</v>
      </c>
      <c r="F225" s="6">
        <v>9269.3752913176831</v>
      </c>
      <c r="G225" s="6">
        <v>0.31566299378846607</v>
      </c>
      <c r="H225" s="6">
        <v>65287.720012623911</v>
      </c>
      <c r="I225" s="6">
        <v>0.76298283799329669</v>
      </c>
      <c r="J225" s="6">
        <v>11958.794372980021</v>
      </c>
      <c r="K225" s="6">
        <v>1.2571610051344599</v>
      </c>
      <c r="L225" s="6">
        <v>15069.335940315148</v>
      </c>
      <c r="M225">
        <v>0.46590563392272688</v>
      </c>
      <c r="N225">
        <v>64833.318402997167</v>
      </c>
      <c r="O225">
        <v>1.0989262092470193</v>
      </c>
      <c r="P225">
        <v>15240.496446735211</v>
      </c>
      <c r="S225">
        <f t="shared" si="173"/>
        <v>6381.5165112596696</v>
      </c>
      <c r="T225">
        <f t="shared" si="174"/>
        <v>-53234.444257805124</v>
      </c>
      <c r="U225">
        <f t="shared" si="175"/>
        <v>17174.94231295602</v>
      </c>
      <c r="V225">
        <f t="shared" si="176"/>
        <v>32934.099879739071</v>
      </c>
      <c r="W225">
        <f t="shared" si="177"/>
        <v>-47043.177677291766</v>
      </c>
      <c r="X225">
        <f t="shared" si="178"/>
        <v>26720.901927152976</v>
      </c>
      <c r="Z225">
        <f t="shared" si="179"/>
        <v>0</v>
      </c>
      <c r="AA225">
        <f t="shared" si="180"/>
        <v>0</v>
      </c>
      <c r="AB225">
        <f t="shared" si="181"/>
        <v>0</v>
      </c>
      <c r="AC225">
        <f t="shared" si="182"/>
        <v>1</v>
      </c>
      <c r="AD225">
        <f t="shared" si="183"/>
        <v>0</v>
      </c>
      <c r="AE225">
        <f t="shared" si="184"/>
        <v>0</v>
      </c>
      <c r="AF225">
        <f t="shared" si="185"/>
        <v>0</v>
      </c>
      <c r="AH225">
        <f t="shared" si="186"/>
        <v>22614.802439908763</v>
      </c>
      <c r="AI225">
        <f t="shared" si="187"/>
        <v>206827.28510258917</v>
      </c>
      <c r="AJ225">
        <f t="shared" si="188"/>
        <v>15673.739666848294</v>
      </c>
      <c r="AK225">
        <f t="shared" si="189"/>
        <v>11986.798730448534</v>
      </c>
      <c r="AL225">
        <f t="shared" si="190"/>
        <v>139155.47201506936</v>
      </c>
      <c r="AM225">
        <f t="shared" si="191"/>
        <v>13868.534864754885</v>
      </c>
    </row>
    <row r="226" spans="4:39">
      <c r="D226" s="113">
        <v>101</v>
      </c>
      <c r="E226">
        <v>0.43946236910149572</v>
      </c>
      <c r="F226" s="6">
        <v>8094.8509235605579</v>
      </c>
      <c r="G226" s="6">
        <v>0.28628702162155739</v>
      </c>
      <c r="H226" s="6">
        <v>63161.443266483911</v>
      </c>
      <c r="I226" s="6">
        <v>0.74811743075384507</v>
      </c>
      <c r="J226" s="6">
        <v>11274.509008577763</v>
      </c>
      <c r="K226" s="6">
        <v>0.45020674982634346</v>
      </c>
      <c r="L226" s="6">
        <v>8127.6086528158758</v>
      </c>
      <c r="M226">
        <v>0.1432694704889258</v>
      </c>
      <c r="N226">
        <v>71861.259474575301</v>
      </c>
      <c r="O226">
        <v>0.53166530074656249</v>
      </c>
      <c r="P226">
        <v>11221.440910727253</v>
      </c>
      <c r="S226">
        <f t="shared" si="173"/>
        <v>8685.5801782109538</v>
      </c>
      <c r="T226">
        <f t="shared" si="174"/>
        <v>-52229.859632886364</v>
      </c>
      <c r="U226">
        <f t="shared" si="175"/>
        <v>17291.606967327058</v>
      </c>
      <c r="V226">
        <f t="shared" si="176"/>
        <v>9063.0858825532214</v>
      </c>
      <c r="W226">
        <f t="shared" si="177"/>
        <v>-66390.65801342616</v>
      </c>
      <c r="X226">
        <f t="shared" si="178"/>
        <v>9079.6669329794877</v>
      </c>
      <c r="Z226">
        <f t="shared" si="179"/>
        <v>0</v>
      </c>
      <c r="AA226">
        <f t="shared" si="180"/>
        <v>0</v>
      </c>
      <c r="AB226">
        <f t="shared" si="181"/>
        <v>1</v>
      </c>
      <c r="AC226">
        <f t="shared" si="182"/>
        <v>0</v>
      </c>
      <c r="AD226">
        <f t="shared" si="183"/>
        <v>0</v>
      </c>
      <c r="AE226">
        <f t="shared" si="184"/>
        <v>0</v>
      </c>
      <c r="AF226">
        <f t="shared" si="185"/>
        <v>0</v>
      </c>
      <c r="AH226">
        <f t="shared" si="186"/>
        <v>18419.895519406844</v>
      </c>
      <c r="AI226">
        <f t="shared" si="187"/>
        <v>220622.79634169716</v>
      </c>
      <c r="AJ226">
        <f t="shared" si="188"/>
        <v>15070.507042212525</v>
      </c>
      <c r="AK226">
        <f t="shared" si="189"/>
        <v>18053.058191488482</v>
      </c>
      <c r="AL226">
        <f t="shared" si="190"/>
        <v>501581.10607472312</v>
      </c>
      <c r="AM226">
        <f t="shared" si="191"/>
        <v>21106.212677355747</v>
      </c>
    </row>
    <row r="227" spans="4:39">
      <c r="D227" s="113">
        <v>102</v>
      </c>
      <c r="E227">
        <v>0.54259787305895735</v>
      </c>
      <c r="F227" s="6">
        <v>10977.134970099723</v>
      </c>
      <c r="G227" s="6">
        <v>0.29186039993236546</v>
      </c>
      <c r="H227" s="6">
        <v>62500.838191610768</v>
      </c>
      <c r="I227" s="6">
        <v>0.81427364702621707</v>
      </c>
      <c r="J227" s="6">
        <v>12423.001113997678</v>
      </c>
      <c r="K227" s="6">
        <v>1.1951265441996961</v>
      </c>
      <c r="L227" s="6">
        <v>15416.854772355324</v>
      </c>
      <c r="M227">
        <v>0.29810187717395431</v>
      </c>
      <c r="N227">
        <v>83425.700312255431</v>
      </c>
      <c r="O227">
        <v>0.36457169126907818</v>
      </c>
      <c r="P227">
        <v>9413.8911633101161</v>
      </c>
      <c r="S227">
        <f t="shared" si="173"/>
        <v>9741.4222147835026</v>
      </c>
      <c r="T227">
        <f t="shared" si="174"/>
        <v>-51356.440680593325</v>
      </c>
      <c r="U227">
        <f t="shared" si="175"/>
        <v>18669.223824051394</v>
      </c>
      <c r="V227">
        <f t="shared" si="176"/>
        <v>30217.857191365871</v>
      </c>
      <c r="W227">
        <f t="shared" si="177"/>
        <v>-72042.978234245165</v>
      </c>
      <c r="X227">
        <f t="shared" si="178"/>
        <v>4506.9142961083653</v>
      </c>
      <c r="Z227">
        <f t="shared" si="179"/>
        <v>0</v>
      </c>
      <c r="AA227">
        <f t="shared" si="180"/>
        <v>0</v>
      </c>
      <c r="AB227">
        <f t="shared" si="181"/>
        <v>0</v>
      </c>
      <c r="AC227">
        <f t="shared" si="182"/>
        <v>1</v>
      </c>
      <c r="AD227">
        <f t="shared" si="183"/>
        <v>0</v>
      </c>
      <c r="AE227">
        <f t="shared" si="184"/>
        <v>0</v>
      </c>
      <c r="AF227">
        <f t="shared" si="185"/>
        <v>0</v>
      </c>
      <c r="AH227">
        <f t="shared" si="186"/>
        <v>20230.700331011019</v>
      </c>
      <c r="AI227">
        <f t="shared" si="187"/>
        <v>214146.34601369168</v>
      </c>
      <c r="AJ227">
        <f t="shared" si="188"/>
        <v>15256.543250991022</v>
      </c>
      <c r="AK227">
        <f t="shared" si="189"/>
        <v>12899.767683328511</v>
      </c>
      <c r="AL227">
        <f t="shared" si="190"/>
        <v>279856.3400644848</v>
      </c>
      <c r="AM227">
        <f t="shared" si="191"/>
        <v>25821.783173949283</v>
      </c>
    </row>
    <row r="228" spans="4:39">
      <c r="D228" s="113">
        <v>103</v>
      </c>
      <c r="E228">
        <v>0.47074363478971026</v>
      </c>
      <c r="F228" s="6">
        <v>6912.4642817073327</v>
      </c>
      <c r="G228" s="6">
        <v>0.36339870608565139</v>
      </c>
      <c r="H228" s="6">
        <v>64045.548178980796</v>
      </c>
      <c r="I228" s="6">
        <v>1.985168923834739</v>
      </c>
      <c r="J228" s="6">
        <v>20718.28398365148</v>
      </c>
      <c r="K228" s="6">
        <v>0.32389900170329922</v>
      </c>
      <c r="L228" s="6">
        <v>6536.9527085707705</v>
      </c>
      <c r="M228">
        <v>0.31430908667691049</v>
      </c>
      <c r="N228">
        <v>73439.948068292259</v>
      </c>
      <c r="O228">
        <v>0.70084817590499626</v>
      </c>
      <c r="P228">
        <v>10681.848856586708</v>
      </c>
      <c r="S228">
        <f t="shared" si="173"/>
        <v>11062.410669102963</v>
      </c>
      <c r="T228">
        <f t="shared" si="174"/>
        <v>-50169.531985806287</v>
      </c>
      <c r="U228">
        <f t="shared" si="175"/>
        <v>55083.40620405419</v>
      </c>
      <c r="V228">
        <f t="shared" si="176"/>
        <v>5830.8067724680077</v>
      </c>
      <c r="W228">
        <f t="shared" si="177"/>
        <v>-61438.369902621111</v>
      </c>
      <c r="X228">
        <f t="shared" si="178"/>
        <v>16079.337892169668</v>
      </c>
      <c r="Z228">
        <f t="shared" si="179"/>
        <v>0</v>
      </c>
      <c r="AA228">
        <f t="shared" si="180"/>
        <v>0</v>
      </c>
      <c r="AB228">
        <f t="shared" si="181"/>
        <v>1</v>
      </c>
      <c r="AC228">
        <f t="shared" si="182"/>
        <v>0</v>
      </c>
      <c r="AD228">
        <f t="shared" si="183"/>
        <v>0</v>
      </c>
      <c r="AE228">
        <f t="shared" si="184"/>
        <v>0</v>
      </c>
      <c r="AF228">
        <f t="shared" si="185"/>
        <v>0</v>
      </c>
      <c r="AH228">
        <f t="shared" si="186"/>
        <v>14684.137545046693</v>
      </c>
      <c r="AI228">
        <f t="shared" si="187"/>
        <v>176240.44088887196</v>
      </c>
      <c r="AJ228">
        <f t="shared" si="188"/>
        <v>10436.53451094232</v>
      </c>
      <c r="AK228">
        <f t="shared" si="189"/>
        <v>20182.071183284494</v>
      </c>
      <c r="AL228">
        <f t="shared" si="190"/>
        <v>233655.18587053704</v>
      </c>
      <c r="AM228">
        <f t="shared" si="191"/>
        <v>15241.316484548703</v>
      </c>
    </row>
    <row r="229" spans="4:39">
      <c r="D229" s="113">
        <v>104</v>
      </c>
      <c r="E229">
        <v>0.59860552882490836</v>
      </c>
      <c r="F229" s="6">
        <v>9333.725533894336</v>
      </c>
      <c r="G229" s="6">
        <v>0.28837858012846396</v>
      </c>
      <c r="H229" s="6">
        <v>62315.418912516121</v>
      </c>
      <c r="I229" s="6">
        <v>0.89185114217593142</v>
      </c>
      <c r="J229" s="6">
        <v>12418.394588117784</v>
      </c>
      <c r="K229" s="6">
        <v>0.71467245211008801</v>
      </c>
      <c r="L229" s="6">
        <v>11052.484945796197</v>
      </c>
      <c r="M229">
        <v>0.10321352650841731</v>
      </c>
      <c r="N229">
        <v>77758.330206391591</v>
      </c>
      <c r="O229">
        <v>3.2317550364256542E-2</v>
      </c>
      <c r="P229">
        <v>7772.0083218336003</v>
      </c>
      <c r="S229">
        <f t="shared" si="173"/>
        <v>13523.427978755964</v>
      </c>
      <c r="T229">
        <f t="shared" si="174"/>
        <v>-51303.971208890856</v>
      </c>
      <c r="U229">
        <f t="shared" si="175"/>
        <v>21636.049424727978</v>
      </c>
      <c r="V229">
        <f t="shared" si="176"/>
        <v>16236.567965575403</v>
      </c>
      <c r="W229">
        <f t="shared" si="177"/>
        <v>-73817.224910194185</v>
      </c>
      <c r="X229">
        <f t="shared" si="178"/>
        <v>-6537.9949787248288</v>
      </c>
      <c r="Z229">
        <f t="shared" si="179"/>
        <v>0</v>
      </c>
      <c r="AA229">
        <f t="shared" si="180"/>
        <v>0</v>
      </c>
      <c r="AB229">
        <f t="shared" si="181"/>
        <v>1</v>
      </c>
      <c r="AC229">
        <f t="shared" si="182"/>
        <v>0</v>
      </c>
      <c r="AD229">
        <f t="shared" si="183"/>
        <v>0</v>
      </c>
      <c r="AE229">
        <f t="shared" si="184"/>
        <v>0</v>
      </c>
      <c r="AF229">
        <f t="shared" si="185"/>
        <v>0</v>
      </c>
      <c r="AH229">
        <f t="shared" si="186"/>
        <v>15592.447921783969</v>
      </c>
      <c r="AI229">
        <f t="shared" si="187"/>
        <v>216088.93033857259</v>
      </c>
      <c r="AJ229">
        <f t="shared" si="188"/>
        <v>13924.290726162533</v>
      </c>
      <c r="AK229">
        <f t="shared" si="189"/>
        <v>15465.105606300429</v>
      </c>
      <c r="AL229">
        <f t="shared" si="190"/>
        <v>753373.44664848957</v>
      </c>
      <c r="AM229">
        <f t="shared" si="191"/>
        <v>240488.78192294863</v>
      </c>
    </row>
    <row r="230" spans="4:39">
      <c r="D230" s="113">
        <v>105</v>
      </c>
      <c r="E230">
        <v>0.39975490073070818</v>
      </c>
      <c r="F230" s="6">
        <v>7886.8418814040324</v>
      </c>
      <c r="G230" s="6">
        <v>0.26944095998586559</v>
      </c>
      <c r="H230" s="6">
        <v>61698.925798943259</v>
      </c>
      <c r="I230" s="6">
        <v>0.81255525091465808</v>
      </c>
      <c r="J230" s="6">
        <v>13205.797241337848</v>
      </c>
      <c r="K230" s="6">
        <v>0.48814464517535638</v>
      </c>
      <c r="L230" s="6">
        <v>8729.2311426672295</v>
      </c>
      <c r="M230">
        <v>5.6190219418354448E-2</v>
      </c>
      <c r="N230">
        <v>66418.999786970191</v>
      </c>
      <c r="O230">
        <v>0.73491538653932231</v>
      </c>
      <c r="P230">
        <v>13382.958473457818</v>
      </c>
      <c r="S230">
        <f t="shared" si="173"/>
        <v>7377.3992480973284</v>
      </c>
      <c r="T230">
        <f t="shared" si="174"/>
        <v>-51410.592182842971</v>
      </c>
      <c r="U230">
        <f t="shared" si="175"/>
        <v>17820.812459587454</v>
      </c>
      <c r="V230">
        <f t="shared" si="176"/>
        <v>9910.0839887085804</v>
      </c>
      <c r="W230">
        <f t="shared" si="177"/>
        <v>-64273.432448699743</v>
      </c>
      <c r="X230">
        <f t="shared" si="178"/>
        <v>14679.050646159665</v>
      </c>
      <c r="Z230">
        <f t="shared" si="179"/>
        <v>0</v>
      </c>
      <c r="AA230">
        <f t="shared" si="180"/>
        <v>0</v>
      </c>
      <c r="AB230">
        <f t="shared" si="181"/>
        <v>1</v>
      </c>
      <c r="AC230">
        <f t="shared" si="182"/>
        <v>0</v>
      </c>
      <c r="AD230">
        <f t="shared" si="183"/>
        <v>0</v>
      </c>
      <c r="AE230">
        <f t="shared" si="184"/>
        <v>0</v>
      </c>
      <c r="AF230">
        <f t="shared" si="185"/>
        <v>0</v>
      </c>
      <c r="AH230">
        <f t="shared" si="186"/>
        <v>19729.193730928</v>
      </c>
      <c r="AI230">
        <f t="shared" si="187"/>
        <v>228988.66528006684</v>
      </c>
      <c r="AJ230">
        <f t="shared" si="188"/>
        <v>16252.183745625491</v>
      </c>
      <c r="AK230">
        <f t="shared" si="189"/>
        <v>17882.468298984259</v>
      </c>
      <c r="AL230">
        <f t="shared" si="190"/>
        <v>1182038.44858585</v>
      </c>
      <c r="AM230">
        <f t="shared" si="191"/>
        <v>18210.203131652288</v>
      </c>
    </row>
    <row r="231" spans="4:39">
      <c r="D231" s="113">
        <v>106</v>
      </c>
      <c r="E231">
        <v>0.77656063652298768</v>
      </c>
      <c r="F231" s="6">
        <v>14614.785746908463</v>
      </c>
      <c r="G231" s="6">
        <v>0.27652174246011008</v>
      </c>
      <c r="H231" s="6">
        <v>62514.223100804447</v>
      </c>
      <c r="I231" s="6">
        <v>0.20613618306684012</v>
      </c>
      <c r="J231" s="6">
        <v>7760.0067339981233</v>
      </c>
      <c r="K231" s="6">
        <v>0.29221227329312482</v>
      </c>
      <c r="L231" s="6">
        <v>8601.8737221549382</v>
      </c>
      <c r="M231">
        <v>0.32587312698668891</v>
      </c>
      <c r="N231">
        <v>78008.343891563767</v>
      </c>
      <c r="O231">
        <v>0.39844192956529201</v>
      </c>
      <c r="P231">
        <v>11044.935512234839</v>
      </c>
      <c r="S231">
        <f t="shared" si="173"/>
        <v>15037.405598085297</v>
      </c>
      <c r="T231">
        <f t="shared" si="174"/>
        <v>-51955.516886707606</v>
      </c>
      <c r="U231">
        <f t="shared" si="175"/>
        <v>111.09728022609943</v>
      </c>
      <c r="V231">
        <f t="shared" si="176"/>
        <v>2555.9597212697408</v>
      </c>
      <c r="W231">
        <f t="shared" si="177"/>
        <v>-65565.204410704042</v>
      </c>
      <c r="X231">
        <f t="shared" si="178"/>
        <v>4169.1711262862718</v>
      </c>
      <c r="Z231">
        <f t="shared" si="179"/>
        <v>1</v>
      </c>
      <c r="AA231">
        <f t="shared" si="180"/>
        <v>0</v>
      </c>
      <c r="AB231">
        <f t="shared" si="181"/>
        <v>0</v>
      </c>
      <c r="AC231">
        <f t="shared" si="182"/>
        <v>0</v>
      </c>
      <c r="AD231">
        <f t="shared" si="183"/>
        <v>0</v>
      </c>
      <c r="AE231">
        <f t="shared" si="184"/>
        <v>0</v>
      </c>
      <c r="AF231">
        <f t="shared" si="185"/>
        <v>0</v>
      </c>
      <c r="AH231">
        <f t="shared" si="186"/>
        <v>18819.889986112936</v>
      </c>
      <c r="AI231">
        <f t="shared" si="187"/>
        <v>226073.4455983059</v>
      </c>
      <c r="AJ231">
        <f t="shared" si="188"/>
        <v>37645.04910562899</v>
      </c>
      <c r="AK231">
        <f t="shared" si="189"/>
        <v>29437.071979266941</v>
      </c>
      <c r="AL231">
        <f t="shared" si="190"/>
        <v>239382.56159045052</v>
      </c>
      <c r="AM231">
        <f t="shared" si="191"/>
        <v>27720.314285911329</v>
      </c>
    </row>
    <row r="232" spans="4:39">
      <c r="D232" s="113">
        <v>107</v>
      </c>
      <c r="E232">
        <v>0.99976559679074561</v>
      </c>
      <c r="F232" s="6">
        <v>12249.688925402803</v>
      </c>
      <c r="G232" s="6">
        <v>0.30118455988203052</v>
      </c>
      <c r="H232" s="6">
        <v>64815.68990981565</v>
      </c>
      <c r="I232" s="6">
        <v>1.899756544819927</v>
      </c>
      <c r="J232" s="6">
        <v>23452.323232143808</v>
      </c>
      <c r="K232" s="6">
        <v>0.55829272705331723</v>
      </c>
      <c r="L232" s="6">
        <v>8248.5823341419018</v>
      </c>
      <c r="M232">
        <v>0.25454050016045005</v>
      </c>
      <c r="N232">
        <v>65075.889940369685</v>
      </c>
      <c r="O232">
        <v>0.48946137335032669</v>
      </c>
      <c r="P232">
        <v>9601.7173905289783</v>
      </c>
      <c r="S232">
        <f t="shared" si="173"/>
        <v>25925.360622455028</v>
      </c>
      <c r="T232">
        <f t="shared" si="174"/>
        <v>-53315.258675280194</v>
      </c>
      <c r="U232">
        <f t="shared" si="175"/>
        <v>49087.980675260274</v>
      </c>
      <c r="V232">
        <f t="shared" si="176"/>
        <v>13069.267155661964</v>
      </c>
      <c r="W232">
        <f t="shared" si="177"/>
        <v>-55356.515482243063</v>
      </c>
      <c r="X232">
        <f t="shared" si="178"/>
        <v>9087.8756894798971</v>
      </c>
      <c r="Z232">
        <f t="shared" si="179"/>
        <v>0</v>
      </c>
      <c r="AA232">
        <f t="shared" si="180"/>
        <v>0</v>
      </c>
      <c r="AB232">
        <f t="shared" si="181"/>
        <v>1</v>
      </c>
      <c r="AC232">
        <f t="shared" si="182"/>
        <v>0</v>
      </c>
      <c r="AD232">
        <f t="shared" si="183"/>
        <v>0</v>
      </c>
      <c r="AE232">
        <f t="shared" si="184"/>
        <v>0</v>
      </c>
      <c r="AF232">
        <f t="shared" si="185"/>
        <v>0</v>
      </c>
      <c r="AH232">
        <f t="shared" si="186"/>
        <v>12252.560965014587</v>
      </c>
      <c r="AI232">
        <f t="shared" si="187"/>
        <v>215202.5652815768</v>
      </c>
      <c r="AJ232">
        <f t="shared" si="188"/>
        <v>12344.909823362021</v>
      </c>
      <c r="AK232">
        <f t="shared" si="189"/>
        <v>14774.654826112679</v>
      </c>
      <c r="AL232">
        <f t="shared" si="190"/>
        <v>255660.25799174979</v>
      </c>
      <c r="AM232">
        <f t="shared" si="191"/>
        <v>19616.905262219032</v>
      </c>
    </row>
    <row r="233" spans="4:39">
      <c r="D233" s="113">
        <v>108</v>
      </c>
      <c r="E233">
        <v>0.77767160920959999</v>
      </c>
      <c r="F233" s="6">
        <v>13670.075658459506</v>
      </c>
      <c r="G233" s="6">
        <v>0.28198357209136404</v>
      </c>
      <c r="H233" s="6">
        <v>60509.533728234033</v>
      </c>
      <c r="I233" s="6">
        <v>0.57111380974595061</v>
      </c>
      <c r="J233" s="6">
        <v>12589.812334239103</v>
      </c>
      <c r="K233" s="6">
        <v>1.0852553684544106</v>
      </c>
      <c r="L233" s="6">
        <v>15716.953216280728</v>
      </c>
      <c r="M233">
        <v>0.3357382004153332</v>
      </c>
      <c r="N233">
        <v>82428.497040587245</v>
      </c>
      <c r="O233">
        <v>0.3614952532898551</v>
      </c>
      <c r="P233">
        <v>9931.2302629201749</v>
      </c>
      <c r="S233">
        <f t="shared" si="173"/>
        <v>16024.537067599862</v>
      </c>
      <c r="T233">
        <f t="shared" si="174"/>
        <v>-49742.273011497389</v>
      </c>
      <c r="U233">
        <f t="shared" si="175"/>
        <v>9217.5973771002737</v>
      </c>
      <c r="V233">
        <f t="shared" si="176"/>
        <v>25722.437772782483</v>
      </c>
      <c r="W233">
        <f t="shared" si="177"/>
        <v>-69608.669595928164</v>
      </c>
      <c r="X233">
        <f t="shared" si="178"/>
        <v>3872.1044886996515</v>
      </c>
      <c r="Z233">
        <f t="shared" si="179"/>
        <v>0</v>
      </c>
      <c r="AA233">
        <f t="shared" si="180"/>
        <v>0</v>
      </c>
      <c r="AB233">
        <f t="shared" si="181"/>
        <v>0</v>
      </c>
      <c r="AC233">
        <f t="shared" si="182"/>
        <v>1</v>
      </c>
      <c r="AD233">
        <f t="shared" si="183"/>
        <v>0</v>
      </c>
      <c r="AE233">
        <f t="shared" si="184"/>
        <v>0</v>
      </c>
      <c r="AF233">
        <f t="shared" si="185"/>
        <v>0</v>
      </c>
      <c r="AH233">
        <f t="shared" si="186"/>
        <v>17578.211029657265</v>
      </c>
      <c r="AI233">
        <f t="shared" si="187"/>
        <v>214585.31530563295</v>
      </c>
      <c r="AJ233">
        <f t="shared" si="188"/>
        <v>22044.314319486421</v>
      </c>
      <c r="AK233">
        <f t="shared" si="189"/>
        <v>14482.262583657484</v>
      </c>
      <c r="AL233">
        <f t="shared" si="190"/>
        <v>245514.20403938857</v>
      </c>
      <c r="AM233">
        <f t="shared" si="191"/>
        <v>27472.643617140635</v>
      </c>
    </row>
    <row r="234" spans="4:39">
      <c r="D234" s="113">
        <v>109</v>
      </c>
      <c r="E234">
        <v>0.30036846488303637</v>
      </c>
      <c r="F234" s="6">
        <v>8155.092097657307</v>
      </c>
      <c r="G234" s="6">
        <v>0.30012440464110113</v>
      </c>
      <c r="H234" s="6">
        <v>63646.895874145077</v>
      </c>
      <c r="I234" s="6">
        <v>0.64388058569888551</v>
      </c>
      <c r="J234" s="6">
        <v>11061.165949163425</v>
      </c>
      <c r="K234" s="6">
        <v>2.1864053551299749</v>
      </c>
      <c r="L234" s="6">
        <v>25660.249415500344</v>
      </c>
      <c r="M234">
        <v>0.44477275672219052</v>
      </c>
      <c r="N234">
        <v>93191.029686747745</v>
      </c>
      <c r="O234">
        <v>0.93002780913780014</v>
      </c>
      <c r="P234">
        <v>17677.562326548901</v>
      </c>
      <c r="S234">
        <f t="shared" si="173"/>
        <v>3314.1773654365534</v>
      </c>
      <c r="T234">
        <f t="shared" si="174"/>
        <v>-52186.945607329268</v>
      </c>
      <c r="U234">
        <f t="shared" si="175"/>
        <v>13524.770335162821</v>
      </c>
      <c r="V234">
        <f t="shared" si="176"/>
        <v>57825.452664782621</v>
      </c>
      <c r="W234">
        <f t="shared" si="177"/>
        <v>-76207.826744067628</v>
      </c>
      <c r="X234">
        <f t="shared" si="178"/>
        <v>17834.619537568859</v>
      </c>
      <c r="Z234">
        <f t="shared" si="179"/>
        <v>0</v>
      </c>
      <c r="AA234">
        <f t="shared" si="180"/>
        <v>0</v>
      </c>
      <c r="AB234">
        <f t="shared" si="181"/>
        <v>0</v>
      </c>
      <c r="AC234">
        <f t="shared" si="182"/>
        <v>1</v>
      </c>
      <c r="AD234">
        <f t="shared" si="183"/>
        <v>0</v>
      </c>
      <c r="AE234">
        <f t="shared" si="184"/>
        <v>0</v>
      </c>
      <c r="AF234">
        <f t="shared" si="185"/>
        <v>0</v>
      </c>
      <c r="AH234">
        <f t="shared" si="186"/>
        <v>27150.293892645834</v>
      </c>
      <c r="AI234">
        <f t="shared" si="187"/>
        <v>212068.37861204983</v>
      </c>
      <c r="AJ234">
        <f t="shared" si="188"/>
        <v>17178.908938770586</v>
      </c>
      <c r="AK234">
        <f t="shared" si="189"/>
        <v>11736.27267025008</v>
      </c>
      <c r="AL234">
        <f t="shared" si="190"/>
        <v>209525.04009807369</v>
      </c>
      <c r="AM234">
        <f t="shared" si="191"/>
        <v>19007.563164092069</v>
      </c>
    </row>
    <row r="235" spans="4:39">
      <c r="D235" s="113">
        <v>110</v>
      </c>
      <c r="E235">
        <v>0.33300496305331262</v>
      </c>
      <c r="F235" s="6">
        <v>7180.1943175726719</v>
      </c>
      <c r="G235" s="6">
        <v>0.29339724744185969</v>
      </c>
      <c r="H235" s="6">
        <v>58751.401672178254</v>
      </c>
      <c r="I235" s="6">
        <v>0.50121528941227933</v>
      </c>
      <c r="J235" s="6">
        <v>9958.1313278702673</v>
      </c>
      <c r="K235" s="6">
        <v>0.90175278053487162</v>
      </c>
      <c r="L235" s="6">
        <v>12833.36262614425</v>
      </c>
      <c r="M235">
        <v>0.29951375641230638</v>
      </c>
      <c r="N235">
        <v>78549.268327835351</v>
      </c>
      <c r="O235">
        <v>1.9123081766996775</v>
      </c>
      <c r="P235">
        <v>24062.399726991185</v>
      </c>
      <c r="S235">
        <f t="shared" si="173"/>
        <v>5535.2671916550171</v>
      </c>
      <c r="T235">
        <f t="shared" si="174"/>
        <v>-47548.321175858284</v>
      </c>
      <c r="U235">
        <f t="shared" si="175"/>
        <v>9180.2732830482073</v>
      </c>
      <c r="V235">
        <f t="shared" si="176"/>
        <v>21599.165545799289</v>
      </c>
      <c r="W235">
        <f t="shared" si="177"/>
        <v>-67112.63505298784</v>
      </c>
      <c r="X235">
        <f t="shared" si="178"/>
        <v>48957.175692109297</v>
      </c>
      <c r="Z235">
        <f t="shared" si="179"/>
        <v>0</v>
      </c>
      <c r="AA235">
        <f t="shared" si="180"/>
        <v>0</v>
      </c>
      <c r="AB235">
        <f t="shared" si="181"/>
        <v>0</v>
      </c>
      <c r="AC235">
        <f t="shared" si="182"/>
        <v>0</v>
      </c>
      <c r="AD235">
        <f t="shared" si="183"/>
        <v>0</v>
      </c>
      <c r="AE235">
        <f t="shared" si="184"/>
        <v>1</v>
      </c>
      <c r="AF235">
        <f t="shared" si="185"/>
        <v>0</v>
      </c>
      <c r="AH235">
        <f t="shared" si="186"/>
        <v>21561.823739014828</v>
      </c>
      <c r="AI235">
        <f t="shared" si="187"/>
        <v>200245.2381010172</v>
      </c>
      <c r="AJ235">
        <f t="shared" si="188"/>
        <v>19867.971983749907</v>
      </c>
      <c r="AK235">
        <f t="shared" si="189"/>
        <v>14231.575331026075</v>
      </c>
      <c r="AL235">
        <f t="shared" si="190"/>
        <v>262255.96202568256</v>
      </c>
      <c r="AM235">
        <f t="shared" si="191"/>
        <v>12582.908978885842</v>
      </c>
    </row>
    <row r="236" spans="4:39">
      <c r="D236" s="113">
        <v>111</v>
      </c>
      <c r="E236">
        <v>0.47107078027531646</v>
      </c>
      <c r="F236" s="6">
        <v>9256.1962198722249</v>
      </c>
      <c r="G236" s="6">
        <v>0.31431720145214559</v>
      </c>
      <c r="H236" s="6">
        <v>66238.970016951978</v>
      </c>
      <c r="I236" s="6">
        <v>1.2803472049302953</v>
      </c>
      <c r="J236" s="6">
        <v>16818.000245204526</v>
      </c>
      <c r="K236" s="6">
        <v>1.6876556479670612</v>
      </c>
      <c r="L236" s="6">
        <v>20843.093962970128</v>
      </c>
      <c r="M236">
        <v>0.49028693017676739</v>
      </c>
      <c r="N236">
        <v>74577.465527085427</v>
      </c>
      <c r="O236">
        <v>0.60000079680529095</v>
      </c>
      <c r="P236">
        <v>11944.786705995011</v>
      </c>
      <c r="S236">
        <f t="shared" si="173"/>
        <v>8731.1704541604595</v>
      </c>
      <c r="T236">
        <f t="shared" si="174"/>
        <v>-54237.081996703251</v>
      </c>
      <c r="U236">
        <f t="shared" si="175"/>
        <v>32070.777427853867</v>
      </c>
      <c r="V236">
        <f t="shared" si="176"/>
        <v>43598.349299004141</v>
      </c>
      <c r="W236">
        <f t="shared" si="177"/>
        <v>-55856.349385215741</v>
      </c>
      <c r="X236">
        <f t="shared" si="178"/>
        <v>10965.643719218217</v>
      </c>
      <c r="Z236">
        <f t="shared" si="179"/>
        <v>0</v>
      </c>
      <c r="AA236">
        <f t="shared" si="180"/>
        <v>0</v>
      </c>
      <c r="AB236">
        <f t="shared" si="181"/>
        <v>0</v>
      </c>
      <c r="AC236">
        <f t="shared" si="182"/>
        <v>1</v>
      </c>
      <c r="AD236">
        <f t="shared" si="183"/>
        <v>0</v>
      </c>
      <c r="AE236">
        <f t="shared" si="184"/>
        <v>0</v>
      </c>
      <c r="AF236">
        <f t="shared" si="185"/>
        <v>0</v>
      </c>
      <c r="AH236">
        <f t="shared" si="186"/>
        <v>19649.268448496121</v>
      </c>
      <c r="AI236">
        <f t="shared" si="187"/>
        <v>210739.2459303147</v>
      </c>
      <c r="AJ236">
        <f t="shared" si="188"/>
        <v>13135.499636694354</v>
      </c>
      <c r="AK236">
        <f t="shared" si="189"/>
        <v>12350.323946758677</v>
      </c>
      <c r="AL236">
        <f t="shared" si="190"/>
        <v>152109.83800893361</v>
      </c>
      <c r="AM236">
        <f t="shared" si="191"/>
        <v>19907.951405389998</v>
      </c>
    </row>
    <row r="237" spans="4:39">
      <c r="D237" s="113">
        <v>112</v>
      </c>
      <c r="E237">
        <v>0.19964509397867358</v>
      </c>
      <c r="F237" s="6">
        <v>5594.4613141621703</v>
      </c>
      <c r="G237" s="6">
        <v>0.3080663775011705</v>
      </c>
      <c r="H237" s="6">
        <v>58374.488606629915</v>
      </c>
      <c r="I237" s="6">
        <v>0.34607904257511302</v>
      </c>
      <c r="J237" s="6">
        <v>8395.570134423062</v>
      </c>
      <c r="K237" s="6">
        <v>0.46937668221547812</v>
      </c>
      <c r="L237" s="6">
        <v>7842.0300517506876</v>
      </c>
      <c r="M237">
        <v>0.24677452111392695</v>
      </c>
      <c r="N237">
        <v>72901.621630351816</v>
      </c>
      <c r="O237">
        <v>0.81930056291380216</v>
      </c>
      <c r="P237">
        <v>13710.582337020405</v>
      </c>
      <c r="S237">
        <f t="shared" si="173"/>
        <v>2028.786954319502</v>
      </c>
      <c r="T237">
        <f t="shared" si="174"/>
        <v>-46611.28204812522</v>
      </c>
      <c r="U237">
        <f t="shared" si="175"/>
        <v>4819.1120272650533</v>
      </c>
      <c r="V237">
        <f t="shared" si="176"/>
        <v>10080.649181965127</v>
      </c>
      <c r="W237">
        <f t="shared" si="177"/>
        <v>-63478.783316137633</v>
      </c>
      <c r="X237">
        <f t="shared" si="178"/>
        <v>17573.590357280216</v>
      </c>
      <c r="Z237">
        <f t="shared" si="179"/>
        <v>0</v>
      </c>
      <c r="AA237">
        <f t="shared" si="180"/>
        <v>0</v>
      </c>
      <c r="AB237">
        <f t="shared" si="181"/>
        <v>0</v>
      </c>
      <c r="AC237">
        <f t="shared" si="182"/>
        <v>0</v>
      </c>
      <c r="AD237">
        <f t="shared" si="183"/>
        <v>0</v>
      </c>
      <c r="AE237">
        <f t="shared" si="184"/>
        <v>1</v>
      </c>
      <c r="AF237">
        <f t="shared" si="185"/>
        <v>0</v>
      </c>
      <c r="AH237">
        <f t="shared" si="186"/>
        <v>28022.032511150912</v>
      </c>
      <c r="AI237">
        <f t="shared" si="187"/>
        <v>189486.72386816418</v>
      </c>
      <c r="AJ237">
        <f t="shared" si="188"/>
        <v>24259.111652508942</v>
      </c>
      <c r="AK237">
        <f t="shared" si="189"/>
        <v>16707.327715420306</v>
      </c>
      <c r="AL237">
        <f t="shared" si="190"/>
        <v>295417.94388366275</v>
      </c>
      <c r="AM237">
        <f t="shared" si="191"/>
        <v>16734.496420043204</v>
      </c>
    </row>
    <row r="238" spans="4:39">
      <c r="D238" s="113">
        <v>113</v>
      </c>
      <c r="E238">
        <v>0.74420999828924606</v>
      </c>
      <c r="F238" s="6">
        <v>9731.2417342890149</v>
      </c>
      <c r="G238" s="6">
        <v>0.34386660038764627</v>
      </c>
      <c r="H238" s="6">
        <v>61041.78144995906</v>
      </c>
      <c r="I238" s="6">
        <v>0.66309602067266482</v>
      </c>
      <c r="J238" s="6">
        <v>9409.959476519005</v>
      </c>
      <c r="K238" s="6">
        <v>1.5330531877635274</v>
      </c>
      <c r="L238" s="6">
        <v>15625.649085839457</v>
      </c>
      <c r="M238">
        <v>0.60611078526620554</v>
      </c>
      <c r="N238">
        <v>77390.561235315457</v>
      </c>
      <c r="O238">
        <v>0.84288816669694411</v>
      </c>
      <c r="P238">
        <v>12583.006550604772</v>
      </c>
      <c r="S238">
        <f t="shared" si="173"/>
        <v>18685.672840387557</v>
      </c>
      <c r="T238">
        <f t="shared" si="174"/>
        <v>-47911.579180757173</v>
      </c>
      <c r="U238">
        <f t="shared" si="175"/>
        <v>15909.69897684603</v>
      </c>
      <c r="V238">
        <f t="shared" si="176"/>
        <v>42912.453835723078</v>
      </c>
      <c r="W238">
        <f t="shared" si="177"/>
        <v>-54246.827010710665</v>
      </c>
      <c r="X238">
        <f t="shared" si="178"/>
        <v>19601.835206551343</v>
      </c>
      <c r="Z238">
        <f t="shared" si="179"/>
        <v>0</v>
      </c>
      <c r="AA238">
        <f t="shared" si="180"/>
        <v>0</v>
      </c>
      <c r="AB238">
        <f t="shared" si="181"/>
        <v>0</v>
      </c>
      <c r="AC238">
        <f t="shared" si="182"/>
        <v>1</v>
      </c>
      <c r="AD238">
        <f t="shared" si="183"/>
        <v>0</v>
      </c>
      <c r="AE238">
        <f t="shared" si="184"/>
        <v>0</v>
      </c>
      <c r="AF238">
        <f t="shared" si="185"/>
        <v>0</v>
      </c>
      <c r="AH238">
        <f t="shared" si="186"/>
        <v>13075.935228844981</v>
      </c>
      <c r="AI238">
        <f t="shared" si="187"/>
        <v>177515.87790482034</v>
      </c>
      <c r="AJ238">
        <f t="shared" si="188"/>
        <v>14190.945478715519</v>
      </c>
      <c r="AK238">
        <f t="shared" si="189"/>
        <v>10192.502915462908</v>
      </c>
      <c r="AL238">
        <f t="shared" si="190"/>
        <v>127683.85436554359</v>
      </c>
      <c r="AM238">
        <f t="shared" si="191"/>
        <v>14928.441337495873</v>
      </c>
    </row>
    <row r="239" spans="4:39">
      <c r="D239" s="113">
        <v>114</v>
      </c>
      <c r="E239">
        <v>0.59288646370888809</v>
      </c>
      <c r="F239" s="6">
        <v>10809.327743019834</v>
      </c>
      <c r="G239" s="6">
        <v>0.26913222940766623</v>
      </c>
      <c r="H239" s="6">
        <v>63703.395442119974</v>
      </c>
      <c r="I239" s="6">
        <v>1.0840946461901795</v>
      </c>
      <c r="J239" s="6">
        <v>18435.965463027609</v>
      </c>
      <c r="K239" s="6">
        <v>0.47632930987663824</v>
      </c>
      <c r="L239" s="6">
        <v>8800.8224963091652</v>
      </c>
      <c r="M239">
        <v>0.37477532755601761</v>
      </c>
      <c r="N239">
        <v>78907.024832231647</v>
      </c>
      <c r="O239">
        <v>1.0953585632056417</v>
      </c>
      <c r="P239">
        <v>19093.986578685712</v>
      </c>
      <c r="S239">
        <f t="shared" si="173"/>
        <v>11829.448987240348</v>
      </c>
      <c r="T239">
        <f t="shared" si="174"/>
        <v>-53426.850394417648</v>
      </c>
      <c r="U239">
        <f t="shared" si="175"/>
        <v>22959.104507098204</v>
      </c>
      <c r="V239">
        <f t="shared" si="176"/>
        <v>9387.3358720203887</v>
      </c>
      <c r="W239">
        <f t="shared" si="177"/>
        <v>-64596.603724832668</v>
      </c>
      <c r="X239">
        <f t="shared" si="178"/>
        <v>22731.184798758513</v>
      </c>
      <c r="Z239">
        <f t="shared" si="179"/>
        <v>0</v>
      </c>
      <c r="AA239">
        <f t="shared" si="180"/>
        <v>0</v>
      </c>
      <c r="AB239">
        <f t="shared" si="181"/>
        <v>1</v>
      </c>
      <c r="AC239">
        <f t="shared" si="182"/>
        <v>0</v>
      </c>
      <c r="AD239">
        <f t="shared" si="183"/>
        <v>0</v>
      </c>
      <c r="AE239">
        <f t="shared" si="184"/>
        <v>0</v>
      </c>
      <c r="AF239">
        <f t="shared" si="185"/>
        <v>0</v>
      </c>
      <c r="AH239">
        <f t="shared" si="186"/>
        <v>18231.6993297511</v>
      </c>
      <c r="AI239">
        <f t="shared" si="187"/>
        <v>236699.24476278792</v>
      </c>
      <c r="AJ239">
        <f t="shared" si="188"/>
        <v>17005.863397459711</v>
      </c>
      <c r="AK239">
        <f t="shared" si="189"/>
        <v>18476.340451500746</v>
      </c>
      <c r="AL239">
        <f t="shared" si="190"/>
        <v>210544.87590418404</v>
      </c>
      <c r="AM239">
        <f t="shared" si="191"/>
        <v>17431.722561063343</v>
      </c>
    </row>
    <row r="240" spans="4:39">
      <c r="D240" s="113">
        <v>115</v>
      </c>
      <c r="E240">
        <v>0.65869945518948758</v>
      </c>
      <c r="F240" s="6">
        <v>10475.867343725029</v>
      </c>
      <c r="G240" s="6">
        <v>0.31574239783091218</v>
      </c>
      <c r="H240" s="6">
        <v>65271.289296093208</v>
      </c>
      <c r="I240" s="6">
        <v>0.42360107624385801</v>
      </c>
      <c r="J240" s="6">
        <v>8850.9897709745401</v>
      </c>
      <c r="K240" s="6">
        <v>0.61545452225543285</v>
      </c>
      <c r="L240" s="6">
        <v>9738.1749621711242</v>
      </c>
      <c r="M240">
        <v>0.17667750783957281</v>
      </c>
      <c r="N240">
        <v>63071.500846251249</v>
      </c>
      <c r="O240">
        <v>0.70304421528750027</v>
      </c>
      <c r="P240">
        <v>13160.175979351392</v>
      </c>
      <c r="S240">
        <f t="shared" si="173"/>
        <v>14675.912653230364</v>
      </c>
      <c r="T240">
        <f t="shared" si="174"/>
        <v>-53214.98157731766</v>
      </c>
      <c r="U240">
        <f t="shared" si="175"/>
        <v>7323.7937243209344</v>
      </c>
      <c r="V240">
        <f t="shared" si="176"/>
        <v>13762.340515630323</v>
      </c>
      <c r="W240">
        <f t="shared" si="177"/>
        <v>-56325.246886904999</v>
      </c>
      <c r="X240">
        <f t="shared" si="178"/>
        <v>13684.864337186518</v>
      </c>
      <c r="Z240">
        <f t="shared" si="179"/>
        <v>1</v>
      </c>
      <c r="AA240">
        <f t="shared" si="180"/>
        <v>0</v>
      </c>
      <c r="AB240">
        <f t="shared" si="181"/>
        <v>0</v>
      </c>
      <c r="AC240">
        <f t="shared" si="182"/>
        <v>0</v>
      </c>
      <c r="AD240">
        <f t="shared" si="183"/>
        <v>0</v>
      </c>
      <c r="AE240">
        <f t="shared" si="184"/>
        <v>0</v>
      </c>
      <c r="AF240">
        <f t="shared" si="185"/>
        <v>0</v>
      </c>
      <c r="AH240">
        <f t="shared" si="186"/>
        <v>15903.865201636525</v>
      </c>
      <c r="AI240">
        <f t="shared" si="187"/>
        <v>206723.2330675071</v>
      </c>
      <c r="AJ240">
        <f t="shared" si="188"/>
        <v>20894.634757441494</v>
      </c>
      <c r="AK240">
        <f t="shared" si="189"/>
        <v>15822.736871741561</v>
      </c>
      <c r="AL240">
        <f t="shared" si="190"/>
        <v>356986.58882782975</v>
      </c>
      <c r="AM240">
        <f t="shared" si="191"/>
        <v>18718.845405718501</v>
      </c>
    </row>
    <row r="241" spans="4:39">
      <c r="D241" s="113">
        <v>116</v>
      </c>
      <c r="E241">
        <v>0.28812831195162147</v>
      </c>
      <c r="F241" s="6">
        <v>5839.1517513913113</v>
      </c>
      <c r="G241" s="6">
        <v>0.29730209998712853</v>
      </c>
      <c r="H241" s="6">
        <v>58632.731566173643</v>
      </c>
      <c r="I241" s="6">
        <v>0.43674414296707986</v>
      </c>
      <c r="J241" s="6">
        <v>8924.1231669157987</v>
      </c>
      <c r="K241" s="6">
        <v>0.74117103435202891</v>
      </c>
      <c r="L241" s="6">
        <v>11026.604813687602</v>
      </c>
      <c r="M241">
        <v>0.26873846992476202</v>
      </c>
      <c r="N241">
        <v>86357.15183993461</v>
      </c>
      <c r="O241">
        <v>1.1122308302686097</v>
      </c>
      <c r="P241">
        <v>16901.458652762594</v>
      </c>
      <c r="S241">
        <f t="shared" si="173"/>
        <v>5162.739712169403</v>
      </c>
      <c r="T241">
        <f t="shared" si="174"/>
        <v>-47280.548180265127</v>
      </c>
      <c r="U241">
        <f t="shared" si="175"/>
        <v>7752.5151881391776</v>
      </c>
      <c r="V241">
        <f t="shared" si="176"/>
        <v>17274.269962010272</v>
      </c>
      <c r="W241">
        <f t="shared" si="177"/>
        <v>-76095.642104327504</v>
      </c>
      <c r="X241">
        <f t="shared" si="178"/>
        <v>25567.963370213998</v>
      </c>
      <c r="Z241">
        <f t="shared" si="179"/>
        <v>0</v>
      </c>
      <c r="AA241">
        <f t="shared" si="180"/>
        <v>0</v>
      </c>
      <c r="AB241">
        <f t="shared" si="181"/>
        <v>0</v>
      </c>
      <c r="AC241">
        <f t="shared" si="182"/>
        <v>0</v>
      </c>
      <c r="AD241">
        <f t="shared" si="183"/>
        <v>0</v>
      </c>
      <c r="AE241">
        <f t="shared" si="184"/>
        <v>1</v>
      </c>
      <c r="AF241">
        <f t="shared" si="185"/>
        <v>0</v>
      </c>
      <c r="AH241">
        <f t="shared" si="186"/>
        <v>20265.803495116928</v>
      </c>
      <c r="AI241">
        <f t="shared" si="187"/>
        <v>197216.00206898001</v>
      </c>
      <c r="AJ241">
        <f t="shared" si="188"/>
        <v>20433.297871583512</v>
      </c>
      <c r="AK241">
        <f t="shared" si="189"/>
        <v>14877.274343738547</v>
      </c>
      <c r="AL241">
        <f t="shared" si="190"/>
        <v>321342.72351893567</v>
      </c>
      <c r="AM241">
        <f t="shared" si="191"/>
        <v>15195.999061346647</v>
      </c>
    </row>
    <row r="242" spans="4:39">
      <c r="D242" s="113">
        <v>117</v>
      </c>
      <c r="E242">
        <v>0.37582559444686359</v>
      </c>
      <c r="F242" s="6">
        <v>7256.8154865700235</v>
      </c>
      <c r="G242" s="6">
        <v>0.33065396642505673</v>
      </c>
      <c r="H242" s="6">
        <v>63936.819519310775</v>
      </c>
      <c r="I242" s="6">
        <v>0.80914645108400562</v>
      </c>
      <c r="J242" s="6">
        <v>12180.771136137115</v>
      </c>
      <c r="K242" s="6">
        <v>1.0670248364983137</v>
      </c>
      <c r="L242" s="6">
        <v>13418.358707764342</v>
      </c>
      <c r="M242">
        <v>1.4707326052474183</v>
      </c>
      <c r="N242">
        <v>89836.48552454327</v>
      </c>
      <c r="O242">
        <v>1.2526937129473068</v>
      </c>
      <c r="P242">
        <v>18640.27355721093</v>
      </c>
      <c r="S242">
        <f t="shared" si="173"/>
        <v>7093.7090117890166</v>
      </c>
      <c r="T242">
        <f t="shared" si="174"/>
        <v>-51311.128465336413</v>
      </c>
      <c r="U242">
        <f t="shared" si="175"/>
        <v>18715.676952054557</v>
      </c>
      <c r="V242">
        <f t="shared" si="176"/>
        <v>27324.917649087267</v>
      </c>
      <c r="W242">
        <f t="shared" si="177"/>
        <v>-33678.031725775851</v>
      </c>
      <c r="X242">
        <f t="shared" si="178"/>
        <v>29192.583177969034</v>
      </c>
      <c r="Z242">
        <f t="shared" si="179"/>
        <v>0</v>
      </c>
      <c r="AA242">
        <f t="shared" si="180"/>
        <v>0</v>
      </c>
      <c r="AB242">
        <f t="shared" si="181"/>
        <v>0</v>
      </c>
      <c r="AC242">
        <f t="shared" si="182"/>
        <v>0</v>
      </c>
      <c r="AD242">
        <f t="shared" si="183"/>
        <v>0</v>
      </c>
      <c r="AE242">
        <f t="shared" si="184"/>
        <v>1</v>
      </c>
      <c r="AF242">
        <f t="shared" si="185"/>
        <v>0</v>
      </c>
      <c r="AH242">
        <f t="shared" si="186"/>
        <v>19308.997561090891</v>
      </c>
      <c r="AI242">
        <f t="shared" si="187"/>
        <v>193364.74384559412</v>
      </c>
      <c r="AJ242">
        <f t="shared" si="188"/>
        <v>15053.852265950934</v>
      </c>
      <c r="AK242">
        <f t="shared" si="189"/>
        <v>12575.488637921268</v>
      </c>
      <c r="AL242">
        <f t="shared" si="190"/>
        <v>61082.813561089344</v>
      </c>
      <c r="AM242">
        <f t="shared" si="191"/>
        <v>14880.152558085851</v>
      </c>
    </row>
    <row r="243" spans="4:39">
      <c r="D243" s="113">
        <v>118</v>
      </c>
      <c r="E243">
        <v>0.64774774793306367</v>
      </c>
      <c r="F243" s="6">
        <v>10152.745383388428</v>
      </c>
      <c r="G243" s="6">
        <v>0.35442331525752002</v>
      </c>
      <c r="H243" s="6">
        <v>70214.62638788909</v>
      </c>
      <c r="I243" s="6">
        <v>1.255782899081233</v>
      </c>
      <c r="J243" s="6">
        <v>16071.323532777807</v>
      </c>
      <c r="K243" s="6">
        <v>1.3654981886032314</v>
      </c>
      <c r="L243" s="6">
        <v>16767.146736542549</v>
      </c>
      <c r="M243">
        <v>0.26649272055943374</v>
      </c>
      <c r="N243">
        <v>68102.380315277274</v>
      </c>
      <c r="O243">
        <v>0.33900450880534694</v>
      </c>
      <c r="P243">
        <v>8655.5410171321382</v>
      </c>
      <c r="S243">
        <f t="shared" si="173"/>
        <v>14580.854623687675</v>
      </c>
      <c r="T243">
        <f t="shared" si="174"/>
        <v>-56681.326518095942</v>
      </c>
      <c r="U243">
        <f t="shared" si="175"/>
        <v>31879.490685739991</v>
      </c>
      <c r="V243">
        <f t="shared" si="176"/>
        <v>35373.036097083241</v>
      </c>
      <c r="W243">
        <f t="shared" si="177"/>
        <v>-57926.62227343586</v>
      </c>
      <c r="X243">
        <f t="shared" si="178"/>
        <v>4289.0071470912299</v>
      </c>
      <c r="Z243">
        <f t="shared" si="179"/>
        <v>0</v>
      </c>
      <c r="AA243">
        <f t="shared" si="180"/>
        <v>0</v>
      </c>
      <c r="AB243">
        <f t="shared" si="181"/>
        <v>0</v>
      </c>
      <c r="AC243">
        <f t="shared" si="182"/>
        <v>1</v>
      </c>
      <c r="AD243">
        <f t="shared" si="183"/>
        <v>0</v>
      </c>
      <c r="AE243">
        <f t="shared" si="184"/>
        <v>0</v>
      </c>
      <c r="AF243">
        <f t="shared" si="185"/>
        <v>0</v>
      </c>
      <c r="AH243">
        <f t="shared" si="186"/>
        <v>15673.918459439526</v>
      </c>
      <c r="AI243">
        <f t="shared" si="187"/>
        <v>198109.50173205149</v>
      </c>
      <c r="AJ243">
        <f t="shared" si="188"/>
        <v>12797.851877530784</v>
      </c>
      <c r="AK243">
        <f t="shared" si="189"/>
        <v>12279.142423245299</v>
      </c>
      <c r="AL243">
        <f t="shared" si="190"/>
        <v>255550.62131646086</v>
      </c>
      <c r="AM243">
        <f t="shared" si="191"/>
        <v>25532.229785480715</v>
      </c>
    </row>
    <row r="244" spans="4:39">
      <c r="D244" s="113">
        <v>119</v>
      </c>
      <c r="E244">
        <v>0.33618095836609196</v>
      </c>
      <c r="F244" s="6">
        <v>7437.7592611608616</v>
      </c>
      <c r="G244" s="6">
        <v>0.33027065262028654</v>
      </c>
      <c r="H244" s="6">
        <v>59834.577529043585</v>
      </c>
      <c r="I244" s="6">
        <v>0.43130128995793382</v>
      </c>
      <c r="J244" s="6">
        <v>8719.409544262935</v>
      </c>
      <c r="K244" s="6">
        <v>0.94807621796028596</v>
      </c>
      <c r="L244" s="6">
        <v>12468.59035789974</v>
      </c>
      <c r="M244">
        <v>-2.6719132084228603E-2</v>
      </c>
      <c r="N244">
        <v>66381.617430047583</v>
      </c>
      <c r="O244">
        <v>0.26653075116847735</v>
      </c>
      <c r="P244">
        <v>7037.2683990310306</v>
      </c>
      <c r="S244">
        <f t="shared" si="173"/>
        <v>5398.9744530899934</v>
      </c>
      <c r="T244">
        <f t="shared" si="174"/>
        <v>-47223.522929390565</v>
      </c>
      <c r="U244">
        <f t="shared" si="175"/>
        <v>7749.398911490809</v>
      </c>
      <c r="V244">
        <f t="shared" si="176"/>
        <v>23732.751948695819</v>
      </c>
      <c r="W244">
        <f t="shared" si="177"/>
        <v>-67401.860769551771</v>
      </c>
      <c r="X244">
        <f t="shared" si="178"/>
        <v>3139.941803586109</v>
      </c>
      <c r="Z244">
        <f t="shared" si="179"/>
        <v>0</v>
      </c>
      <c r="AA244">
        <f t="shared" si="180"/>
        <v>0</v>
      </c>
      <c r="AB244">
        <f t="shared" si="181"/>
        <v>0</v>
      </c>
      <c r="AC244">
        <f t="shared" si="182"/>
        <v>1</v>
      </c>
      <c r="AD244">
        <f t="shared" si="183"/>
        <v>0</v>
      </c>
      <c r="AE244">
        <f t="shared" si="184"/>
        <v>0</v>
      </c>
      <c r="AF244">
        <f t="shared" si="185"/>
        <v>0</v>
      </c>
      <c r="AH244">
        <f t="shared" si="186"/>
        <v>22124.272883597838</v>
      </c>
      <c r="AI244">
        <f t="shared" si="187"/>
        <v>181168.3146968424</v>
      </c>
      <c r="AJ244">
        <f t="shared" si="188"/>
        <v>20216.51626665287</v>
      </c>
      <c r="AK244">
        <f t="shared" si="189"/>
        <v>13151.464114061384</v>
      </c>
      <c r="AL244">
        <f t="shared" si="190"/>
        <v>-2484422.6684006103</v>
      </c>
      <c r="AM244">
        <f t="shared" si="191"/>
        <v>26403.213768690755</v>
      </c>
    </row>
    <row r="245" spans="4:39">
      <c r="D245" s="113">
        <v>120</v>
      </c>
      <c r="E245">
        <v>0.36369637762003748</v>
      </c>
      <c r="F245" s="6">
        <v>9482.9638036142787</v>
      </c>
      <c r="G245" s="6">
        <v>0.23535454954911117</v>
      </c>
      <c r="H245" s="6">
        <v>64757.487656564896</v>
      </c>
      <c r="I245" s="6">
        <v>1.0792047057014427</v>
      </c>
      <c r="J245" s="6">
        <v>14529.533387421592</v>
      </c>
      <c r="K245" s="6">
        <v>0.58460175666777658</v>
      </c>
      <c r="L245" s="6">
        <v>9692.420266232868</v>
      </c>
      <c r="M245">
        <v>0.32338815810916244</v>
      </c>
      <c r="N245">
        <v>96930.142767765414</v>
      </c>
      <c r="O245">
        <v>0.76514950443544771</v>
      </c>
      <c r="P245">
        <v>13612.459478760695</v>
      </c>
      <c r="S245">
        <f t="shared" si="173"/>
        <v>4404.4186794292327</v>
      </c>
      <c r="T245">
        <f t="shared" si="174"/>
        <v>-55770.709536581635</v>
      </c>
      <c r="U245">
        <f t="shared" si="175"/>
        <v>26678.81909508229</v>
      </c>
      <c r="V245">
        <f t="shared" si="176"/>
        <v>12630.013210369514</v>
      </c>
      <c r="W245">
        <f t="shared" si="177"/>
        <v>-84581.889338525158</v>
      </c>
      <c r="X245">
        <f t="shared" si="178"/>
        <v>15604.009198602442</v>
      </c>
      <c r="Z245">
        <f t="shared" si="179"/>
        <v>0</v>
      </c>
      <c r="AA245">
        <f t="shared" si="180"/>
        <v>0</v>
      </c>
      <c r="AB245">
        <f t="shared" si="181"/>
        <v>1</v>
      </c>
      <c r="AC245">
        <f t="shared" si="182"/>
        <v>0</v>
      </c>
      <c r="AD245">
        <f t="shared" si="183"/>
        <v>0</v>
      </c>
      <c r="AE245">
        <f t="shared" si="184"/>
        <v>0</v>
      </c>
      <c r="AF245">
        <f t="shared" si="185"/>
        <v>0</v>
      </c>
      <c r="AH245">
        <f t="shared" si="186"/>
        <v>26073.847272466825</v>
      </c>
      <c r="AI245">
        <f t="shared" si="187"/>
        <v>275148.65457509254</v>
      </c>
      <c r="AJ245">
        <f t="shared" si="188"/>
        <v>13463.185724322744</v>
      </c>
      <c r="AK245">
        <f t="shared" si="189"/>
        <v>16579.526413809555</v>
      </c>
      <c r="AL245">
        <f t="shared" si="190"/>
        <v>299733.12360759301</v>
      </c>
      <c r="AM245">
        <f t="shared" si="191"/>
        <v>17790.587852245179</v>
      </c>
    </row>
    <row r="246" spans="4:39">
      <c r="D246" s="113">
        <v>121</v>
      </c>
      <c r="E246">
        <v>-9.3196708070086842E-3</v>
      </c>
      <c r="F246" s="6">
        <v>4581.1169601141191</v>
      </c>
      <c r="G246" s="6">
        <v>0.26781262851329635</v>
      </c>
      <c r="H246" s="6">
        <v>61616.841113097049</v>
      </c>
      <c r="I246" s="6">
        <v>0.35163620038752619</v>
      </c>
      <c r="J246" s="6">
        <v>8338.6432812169733</v>
      </c>
      <c r="K246" s="6">
        <v>0.43777737273208728</v>
      </c>
      <c r="L246" s="6">
        <v>8444.305846784735</v>
      </c>
      <c r="M246">
        <v>0.24256283825019587</v>
      </c>
      <c r="N246">
        <v>60667.894016050624</v>
      </c>
      <c r="O246">
        <v>0.8423101854084547</v>
      </c>
      <c r="P246">
        <v>14480.132415504313</v>
      </c>
      <c r="S246">
        <f t="shared" si="173"/>
        <v>-4936.9792702089389</v>
      </c>
      <c r="T246">
        <f t="shared" si="174"/>
        <v>-51390.683705945339</v>
      </c>
      <c r="U246">
        <f t="shared" si="175"/>
        <v>5088.233394380326</v>
      </c>
      <c r="V246">
        <f t="shared" si="176"/>
        <v>8271.7853536172861</v>
      </c>
      <c r="W246">
        <f t="shared" si="177"/>
        <v>-51405.874600305149</v>
      </c>
      <c r="X246">
        <f t="shared" si="178"/>
        <v>17682.639704132118</v>
      </c>
      <c r="Z246">
        <f t="shared" si="179"/>
        <v>0</v>
      </c>
      <c r="AA246">
        <f t="shared" si="180"/>
        <v>0</v>
      </c>
      <c r="AB246">
        <f t="shared" si="181"/>
        <v>0</v>
      </c>
      <c r="AC246">
        <f t="shared" si="182"/>
        <v>0</v>
      </c>
      <c r="AD246">
        <f t="shared" si="183"/>
        <v>0</v>
      </c>
      <c r="AE246">
        <f t="shared" si="184"/>
        <v>1</v>
      </c>
      <c r="AF246">
        <f t="shared" si="185"/>
        <v>0</v>
      </c>
      <c r="AH246">
        <f t="shared" si="186"/>
        <v>-491553.51674749883</v>
      </c>
      <c r="AI246">
        <f t="shared" si="187"/>
        <v>230074.4421767919</v>
      </c>
      <c r="AJ246">
        <f t="shared" si="188"/>
        <v>23713.836266081937</v>
      </c>
      <c r="AK246">
        <f t="shared" si="189"/>
        <v>19289.041354708195</v>
      </c>
      <c r="AL246">
        <f t="shared" si="190"/>
        <v>250112.07179837505</v>
      </c>
      <c r="AM246">
        <f t="shared" si="191"/>
        <v>17190.973902900841</v>
      </c>
    </row>
    <row r="247" spans="4:39">
      <c r="D247" s="113">
        <v>122</v>
      </c>
      <c r="E247">
        <v>0.93837437498159471</v>
      </c>
      <c r="F247" s="6">
        <v>13610.21374968656</v>
      </c>
      <c r="G247" s="6">
        <v>0.29252522195373709</v>
      </c>
      <c r="H247" s="6">
        <v>66886.979835308317</v>
      </c>
      <c r="I247" s="6">
        <v>0.61289210006345307</v>
      </c>
      <c r="J247" s="6">
        <v>11031.223950187485</v>
      </c>
      <c r="K247" s="6">
        <v>0.95087530384234231</v>
      </c>
      <c r="L247" s="6">
        <v>13956.394145013654</v>
      </c>
      <c r="M247">
        <v>0.52553279501564476</v>
      </c>
      <c r="N247">
        <v>78647.133702761144</v>
      </c>
      <c r="O247">
        <v>1.0314589525126514</v>
      </c>
      <c r="P247">
        <v>16221.49938443324</v>
      </c>
      <c r="S247">
        <f t="shared" si="173"/>
        <v>22220.673384610651</v>
      </c>
      <c r="T247">
        <f t="shared" si="174"/>
        <v>-55717.19676022682</v>
      </c>
      <c r="U247">
        <f t="shared" si="175"/>
        <v>12371.447998635407</v>
      </c>
      <c r="V247">
        <f t="shared" si="176"/>
        <v>22351.828456902345</v>
      </c>
      <c r="W247">
        <f t="shared" si="177"/>
        <v>-58580.189457883767</v>
      </c>
      <c r="X247">
        <f t="shared" si="178"/>
        <v>23163.729258309839</v>
      </c>
      <c r="Z247">
        <f t="shared" si="179"/>
        <v>0</v>
      </c>
      <c r="AA247">
        <f t="shared" si="180"/>
        <v>0</v>
      </c>
      <c r="AB247">
        <f t="shared" si="181"/>
        <v>0</v>
      </c>
      <c r="AC247">
        <f t="shared" si="182"/>
        <v>0</v>
      </c>
      <c r="AD247">
        <f t="shared" si="183"/>
        <v>0</v>
      </c>
      <c r="AE247">
        <f t="shared" si="184"/>
        <v>1</v>
      </c>
      <c r="AF247">
        <f t="shared" si="185"/>
        <v>0</v>
      </c>
      <c r="AH247">
        <f t="shared" si="186"/>
        <v>14504.033904328973</v>
      </c>
      <c r="AI247">
        <f t="shared" si="187"/>
        <v>228653.71877535572</v>
      </c>
      <c r="AJ247">
        <f t="shared" si="188"/>
        <v>17998.639481640268</v>
      </c>
      <c r="AK247">
        <f t="shared" si="189"/>
        <v>14677.417836616421</v>
      </c>
      <c r="AL247">
        <f t="shared" si="190"/>
        <v>149652.1900225463</v>
      </c>
      <c r="AM247">
        <f t="shared" si="191"/>
        <v>15726.752232764469</v>
      </c>
    </row>
    <row r="248" spans="4:39">
      <c r="D248" s="113">
        <v>123</v>
      </c>
      <c r="E248">
        <v>0.26915545205008495</v>
      </c>
      <c r="F248" s="6">
        <v>6880.24567022265</v>
      </c>
      <c r="G248" s="6">
        <v>0.32134310583937797</v>
      </c>
      <c r="H248" s="6">
        <v>66921.729861106869</v>
      </c>
      <c r="I248" s="6">
        <v>1.1383494884288281</v>
      </c>
      <c r="J248" s="6">
        <v>16523.551851840781</v>
      </c>
      <c r="K248" s="6">
        <v>1.176902415786709</v>
      </c>
      <c r="L248" s="6">
        <v>16002.873370650694</v>
      </c>
      <c r="M248">
        <v>0.29332695515390617</v>
      </c>
      <c r="N248">
        <v>91483.060030294073</v>
      </c>
      <c r="O248">
        <v>0.63577150325933363</v>
      </c>
      <c r="P248">
        <v>11831.963752543688</v>
      </c>
      <c r="S248">
        <f t="shared" si="173"/>
        <v>3397.1861108577941</v>
      </c>
      <c r="T248">
        <f t="shared" si="174"/>
        <v>-54651.564707736063</v>
      </c>
      <c r="U248">
        <f t="shared" si="175"/>
        <v>26943.185014325591</v>
      </c>
      <c r="V248">
        <f t="shared" si="176"/>
        <v>28935.968473748999</v>
      </c>
      <c r="W248">
        <f t="shared" si="177"/>
        <v>-80282.663574697319</v>
      </c>
      <c r="X248">
        <f t="shared" si="178"/>
        <v>12444.335327910707</v>
      </c>
      <c r="Z248">
        <f t="shared" si="179"/>
        <v>0</v>
      </c>
      <c r="AA248">
        <f t="shared" si="180"/>
        <v>0</v>
      </c>
      <c r="AB248">
        <f t="shared" si="181"/>
        <v>0</v>
      </c>
      <c r="AC248">
        <f t="shared" si="182"/>
        <v>1</v>
      </c>
      <c r="AD248">
        <f t="shared" si="183"/>
        <v>0</v>
      </c>
      <c r="AE248">
        <f t="shared" si="184"/>
        <v>0</v>
      </c>
      <c r="AF248">
        <f t="shared" si="185"/>
        <v>0</v>
      </c>
      <c r="AH248">
        <f t="shared" si="186"/>
        <v>25562.3492588304</v>
      </c>
      <c r="AI248">
        <f t="shared" si="187"/>
        <v>208256.31122939795</v>
      </c>
      <c r="AJ248">
        <f t="shared" si="188"/>
        <v>14515.359316097998</v>
      </c>
      <c r="AK248">
        <f t="shared" si="189"/>
        <v>13597.451374040606</v>
      </c>
      <c r="AL248">
        <f t="shared" si="190"/>
        <v>311880.84975788771</v>
      </c>
      <c r="AM248">
        <f t="shared" si="191"/>
        <v>18610.402781323442</v>
      </c>
    </row>
    <row r="249" spans="4:39">
      <c r="D249" s="113">
        <v>124</v>
      </c>
      <c r="E249">
        <v>0.40700350766388116</v>
      </c>
      <c r="F249" s="6">
        <v>9026.6880578988785</v>
      </c>
      <c r="G249" s="6">
        <v>0.32116674860516037</v>
      </c>
      <c r="H249" s="6">
        <v>67251.199442479599</v>
      </c>
      <c r="I249" s="6">
        <v>0.61803827372648645</v>
      </c>
      <c r="J249" s="6">
        <v>11451.900551785928</v>
      </c>
      <c r="K249" s="6">
        <v>0.76094691404096393</v>
      </c>
      <c r="L249" s="6">
        <v>10737.727709627838</v>
      </c>
      <c r="M249">
        <v>0.40443154251193913</v>
      </c>
      <c r="N249">
        <v>63743.696430347642</v>
      </c>
      <c r="O249">
        <v>1.1419271183244297</v>
      </c>
      <c r="P249">
        <v>15382.300788167744</v>
      </c>
      <c r="S249">
        <f t="shared" si="173"/>
        <v>6514.3338787387602</v>
      </c>
      <c r="T249">
        <f t="shared" si="174"/>
        <v>-54987.768313740155</v>
      </c>
      <c r="U249">
        <f t="shared" si="175"/>
        <v>12147.272892186231</v>
      </c>
      <c r="V249">
        <f t="shared" si="176"/>
        <v>18318.269256112329</v>
      </c>
      <c r="W249">
        <f t="shared" si="177"/>
        <v>-48300.882411071754</v>
      </c>
      <c r="X249">
        <f t="shared" si="178"/>
        <v>28221.04429793228</v>
      </c>
      <c r="Z249">
        <f t="shared" si="179"/>
        <v>0</v>
      </c>
      <c r="AA249">
        <f t="shared" si="180"/>
        <v>0</v>
      </c>
      <c r="AB249">
        <f t="shared" si="181"/>
        <v>0</v>
      </c>
      <c r="AC249">
        <f t="shared" si="182"/>
        <v>0</v>
      </c>
      <c r="AD249">
        <f t="shared" si="183"/>
        <v>0</v>
      </c>
      <c r="AE249">
        <f t="shared" si="184"/>
        <v>1</v>
      </c>
      <c r="AF249">
        <f t="shared" si="185"/>
        <v>0</v>
      </c>
      <c r="AH249">
        <f t="shared" si="186"/>
        <v>22178.403595856616</v>
      </c>
      <c r="AI249">
        <f t="shared" si="187"/>
        <v>209396.51982826416</v>
      </c>
      <c r="AJ249">
        <f t="shared" si="188"/>
        <v>18529.435859588819</v>
      </c>
      <c r="AK249">
        <f t="shared" si="189"/>
        <v>14111.007629436021</v>
      </c>
      <c r="AL249">
        <f t="shared" si="190"/>
        <v>157613.06854167013</v>
      </c>
      <c r="AM249">
        <f t="shared" si="191"/>
        <v>13470.475077900306</v>
      </c>
    </row>
    <row r="250" spans="4:39">
      <c r="D250" s="113">
        <v>125</v>
      </c>
      <c r="E250">
        <v>0.62551393692825052</v>
      </c>
      <c r="F250" s="6">
        <v>10109.051530788332</v>
      </c>
      <c r="G250" s="6">
        <v>0.28537835103282883</v>
      </c>
      <c r="H250" s="6">
        <v>67801.831255695695</v>
      </c>
      <c r="I250" s="6">
        <v>1.2625728004603827</v>
      </c>
      <c r="J250" s="6">
        <v>16569.340959421203</v>
      </c>
      <c r="K250" s="6">
        <v>1.1259830063585858</v>
      </c>
      <c r="L250" s="6">
        <v>14383.224779312128</v>
      </c>
      <c r="M250">
        <v>0.66582180729461893</v>
      </c>
      <c r="N250">
        <v>78283.449910532072</v>
      </c>
      <c r="O250">
        <v>0.82203873608497613</v>
      </c>
      <c r="P250">
        <v>13631.833739533606</v>
      </c>
      <c r="S250">
        <f t="shared" si="173"/>
        <v>13775.572636879984</v>
      </c>
      <c r="T250">
        <f t="shared" si="174"/>
        <v>-56904.944299858158</v>
      </c>
      <c r="U250">
        <f t="shared" si="175"/>
        <v>31640.738853358049</v>
      </c>
      <c r="V250">
        <f t="shared" si="176"/>
        <v>28611.310335484115</v>
      </c>
      <c r="W250">
        <f t="shared" si="177"/>
        <v>-52859.710020794344</v>
      </c>
      <c r="X250">
        <f t="shared" si="178"/>
        <v>17756.893359135123</v>
      </c>
      <c r="Z250">
        <f t="shared" si="179"/>
        <v>0</v>
      </c>
      <c r="AA250">
        <f t="shared" si="180"/>
        <v>0</v>
      </c>
      <c r="AB250">
        <f t="shared" si="181"/>
        <v>1</v>
      </c>
      <c r="AC250">
        <f t="shared" si="182"/>
        <v>0</v>
      </c>
      <c r="AD250">
        <f t="shared" si="183"/>
        <v>0</v>
      </c>
      <c r="AE250">
        <f t="shared" si="184"/>
        <v>0</v>
      </c>
      <c r="AF250">
        <f t="shared" si="185"/>
        <v>0</v>
      </c>
      <c r="AH250">
        <f t="shared" si="186"/>
        <v>16161.193114947157</v>
      </c>
      <c r="AI250">
        <f t="shared" si="187"/>
        <v>237585.75592826252</v>
      </c>
      <c r="AJ250">
        <f t="shared" si="188"/>
        <v>13123.473714449878</v>
      </c>
      <c r="AK250">
        <f t="shared" si="189"/>
        <v>12773.927046934115</v>
      </c>
      <c r="AL250">
        <f t="shared" si="190"/>
        <v>117574.17533170777</v>
      </c>
      <c r="AM250">
        <f t="shared" si="191"/>
        <v>16582.957884024156</v>
      </c>
    </row>
    <row r="251" spans="4:39">
      <c r="D251" s="113">
        <v>126</v>
      </c>
      <c r="E251">
        <v>0.85259444171390497</v>
      </c>
      <c r="F251" s="6">
        <v>12533.846811082351</v>
      </c>
      <c r="G251" s="6">
        <v>0.31143271888171209</v>
      </c>
      <c r="H251" s="6">
        <v>71022.516928847486</v>
      </c>
      <c r="I251" s="6">
        <v>0.73626755317127468</v>
      </c>
      <c r="J251" s="6">
        <v>11566.028012340501</v>
      </c>
      <c r="K251" s="6">
        <v>0.71756689130734441</v>
      </c>
      <c r="L251" s="6">
        <v>10969.207986740175</v>
      </c>
      <c r="M251">
        <v>0.6916938966735281</v>
      </c>
      <c r="N251">
        <v>101205.80722312244</v>
      </c>
      <c r="O251">
        <v>0.61202948101438703</v>
      </c>
      <c r="P251">
        <v>11483.56005128992</v>
      </c>
      <c r="S251">
        <f t="shared" si="173"/>
        <v>20021.619351321395</v>
      </c>
      <c r="T251">
        <f t="shared" si="174"/>
        <v>-59130.769991068191</v>
      </c>
      <c r="U251">
        <f t="shared" si="175"/>
        <v>16547.612237951449</v>
      </c>
      <c r="V251">
        <f t="shared" si="176"/>
        <v>16430.366190939465</v>
      </c>
      <c r="W251">
        <f t="shared" si="177"/>
        <v>-74794.16747254043</v>
      </c>
      <c r="X251">
        <f t="shared" si="178"/>
        <v>11886.173651763436</v>
      </c>
      <c r="Z251">
        <f t="shared" si="179"/>
        <v>1</v>
      </c>
      <c r="AA251">
        <f t="shared" si="180"/>
        <v>0</v>
      </c>
      <c r="AB251">
        <f t="shared" si="181"/>
        <v>0</v>
      </c>
      <c r="AC251">
        <f t="shared" si="182"/>
        <v>0</v>
      </c>
      <c r="AD251">
        <f t="shared" si="183"/>
        <v>0</v>
      </c>
      <c r="AE251">
        <f t="shared" si="184"/>
        <v>0</v>
      </c>
      <c r="AF251">
        <f t="shared" si="185"/>
        <v>0</v>
      </c>
      <c r="AH251">
        <f t="shared" si="186"/>
        <v>14700.831013965471</v>
      </c>
      <c r="AI251">
        <f t="shared" si="187"/>
        <v>228050.91637087479</v>
      </c>
      <c r="AJ251">
        <f t="shared" si="188"/>
        <v>15709.001384785928</v>
      </c>
      <c r="AK251">
        <f t="shared" si="189"/>
        <v>15286.669604774035</v>
      </c>
      <c r="AL251">
        <f t="shared" si="190"/>
        <v>146315.88873320716</v>
      </c>
      <c r="AM251">
        <f t="shared" si="191"/>
        <v>18763.083164322234</v>
      </c>
    </row>
    <row r="252" spans="4:39">
      <c r="D252" s="113">
        <v>127</v>
      </c>
      <c r="E252">
        <v>0.16384273622138701</v>
      </c>
      <c r="F252" s="6">
        <v>7040.6089442715038</v>
      </c>
      <c r="G252" s="6">
        <v>0.24807362548171485</v>
      </c>
      <c r="H252" s="6">
        <v>62170.944251465728</v>
      </c>
      <c r="I252" s="6">
        <v>0.38252104201504555</v>
      </c>
      <c r="J252" s="6">
        <v>9708.7556122203405</v>
      </c>
      <c r="K252" s="6">
        <v>0.53286381245507353</v>
      </c>
      <c r="L252" s="6">
        <v>10340.509539411343</v>
      </c>
      <c r="M252">
        <v>0.18943972466959735</v>
      </c>
      <c r="N252">
        <v>79644.569734110788</v>
      </c>
      <c r="O252">
        <v>0.15735600869342559</v>
      </c>
      <c r="P252">
        <v>6822.4952187377839</v>
      </c>
      <c r="S252">
        <f t="shared" si="173"/>
        <v>-784.43790439406257</v>
      </c>
      <c r="T252">
        <f t="shared" si="174"/>
        <v>-52698.500936071927</v>
      </c>
      <c r="U252">
        <f t="shared" si="175"/>
        <v>4897.4278560821585</v>
      </c>
      <c r="V252">
        <f t="shared" si="176"/>
        <v>10006.362275373185</v>
      </c>
      <c r="W252">
        <f t="shared" si="177"/>
        <v>-72411.003287326879</v>
      </c>
      <c r="X252">
        <f t="shared" si="178"/>
        <v>-814.01338278802177</v>
      </c>
      <c r="Z252">
        <f t="shared" si="179"/>
        <v>0</v>
      </c>
      <c r="AA252">
        <f t="shared" si="180"/>
        <v>0</v>
      </c>
      <c r="AB252">
        <f t="shared" si="181"/>
        <v>0</v>
      </c>
      <c r="AC252">
        <f t="shared" si="182"/>
        <v>1</v>
      </c>
      <c r="AD252">
        <f t="shared" si="183"/>
        <v>0</v>
      </c>
      <c r="AE252">
        <f t="shared" si="184"/>
        <v>0</v>
      </c>
      <c r="AF252">
        <f t="shared" si="185"/>
        <v>0</v>
      </c>
      <c r="AH252">
        <f t="shared" si="186"/>
        <v>42971.749048173348</v>
      </c>
      <c r="AI252">
        <f t="shared" si="187"/>
        <v>250614.88955442488</v>
      </c>
      <c r="AJ252">
        <f t="shared" si="188"/>
        <v>25380.971360625095</v>
      </c>
      <c r="AK252">
        <f t="shared" si="189"/>
        <v>19405.539084685293</v>
      </c>
      <c r="AL252">
        <f t="shared" si="190"/>
        <v>420421.69282614416</v>
      </c>
      <c r="AM252">
        <f t="shared" si="191"/>
        <v>43357.068315261808</v>
      </c>
    </row>
    <row r="253" spans="4:39">
      <c r="D253" s="113">
        <v>128</v>
      </c>
      <c r="E253">
        <v>0.10727931698145809</v>
      </c>
      <c r="F253" s="6">
        <v>6541.6069277560018</v>
      </c>
      <c r="G253" s="6">
        <v>0.30749890546186465</v>
      </c>
      <c r="H253" s="6">
        <v>62028.411292629986</v>
      </c>
      <c r="I253" s="6">
        <v>0.8858502297500872</v>
      </c>
      <c r="J253" s="6">
        <v>12432.455200249928</v>
      </c>
      <c r="K253" s="6">
        <v>0.14905584939809358</v>
      </c>
      <c r="L253" s="6">
        <v>6383.4294667424256</v>
      </c>
      <c r="M253">
        <v>0.14806912525609062</v>
      </c>
      <c r="N253">
        <v>79447.578180640907</v>
      </c>
      <c r="O253">
        <v>0.15804632628801785</v>
      </c>
      <c r="P253">
        <v>6941.1130861657221</v>
      </c>
      <c r="S253">
        <f t="shared" ref="S253:S316" si="192">E253*WTP-F253</f>
        <v>-2445.2534881360061</v>
      </c>
      <c r="T253">
        <f t="shared" ref="T253:T316" si="193">G253*WTP-H253</f>
        <v>-50286.873086474145</v>
      </c>
      <c r="U253">
        <f t="shared" ref="U253:U316" si="194">I253*WTP-J253</f>
        <v>21392.849972527401</v>
      </c>
      <c r="V253">
        <f t="shared" ref="V253:V316" si="195">K253*WTP-L253</f>
        <v>-691.8809133256209</v>
      </c>
      <c r="W253">
        <f t="shared" ref="W253:W316" si="196">M253*WTP-N253</f>
        <v>-73793.706701862349</v>
      </c>
      <c r="X253">
        <f t="shared" ref="X253:X316" si="197">O253*WTP-P253</f>
        <v>-906.27216318404862</v>
      </c>
      <c r="Z253">
        <f t="shared" si="179"/>
        <v>0</v>
      </c>
      <c r="AA253">
        <f t="shared" si="180"/>
        <v>0</v>
      </c>
      <c r="AB253">
        <f t="shared" si="181"/>
        <v>1</v>
      </c>
      <c r="AC253">
        <f t="shared" si="182"/>
        <v>0</v>
      </c>
      <c r="AD253">
        <f t="shared" si="183"/>
        <v>0</v>
      </c>
      <c r="AE253">
        <f t="shared" si="184"/>
        <v>0</v>
      </c>
      <c r="AF253">
        <f t="shared" si="185"/>
        <v>0</v>
      </c>
      <c r="AH253">
        <f t="shared" si="186"/>
        <v>60977.335723405449</v>
      </c>
      <c r="AI253">
        <f t="shared" si="187"/>
        <v>201719.12872165529</v>
      </c>
      <c r="AJ253">
        <f t="shared" si="188"/>
        <v>14034.488881667194</v>
      </c>
      <c r="AK253">
        <f t="shared" si="189"/>
        <v>42825.756201581644</v>
      </c>
      <c r="AL253">
        <f t="shared" si="190"/>
        <v>536557.35483838106</v>
      </c>
      <c r="AM253">
        <f t="shared" si="191"/>
        <v>43918.218469162588</v>
      </c>
    </row>
    <row r="254" spans="4:39">
      <c r="D254" s="113">
        <v>129</v>
      </c>
      <c r="E254">
        <v>0.41760326371135004</v>
      </c>
      <c r="F254" s="6">
        <v>8480.5980201682869</v>
      </c>
      <c r="G254" s="6">
        <v>0.35094669047816862</v>
      </c>
      <c r="H254" s="6">
        <v>63760.513529799988</v>
      </c>
      <c r="I254" s="6">
        <v>0.84720744397190617</v>
      </c>
      <c r="J254" s="6">
        <v>13287.036711213635</v>
      </c>
      <c r="K254" s="6">
        <v>0.80131415920509164</v>
      </c>
      <c r="L254" s="6">
        <v>10402.644692122016</v>
      </c>
      <c r="M254">
        <v>0.34876174294459705</v>
      </c>
      <c r="N254">
        <v>94315.197592591911</v>
      </c>
      <c r="O254">
        <v>1.6883405406895657</v>
      </c>
      <c r="P254">
        <v>21162.072259154909</v>
      </c>
      <c r="S254">
        <f t="shared" si="192"/>
        <v>7465.1650013859035</v>
      </c>
      <c r="T254">
        <f t="shared" si="193"/>
        <v>-50359.965100581598</v>
      </c>
      <c r="U254">
        <f t="shared" si="194"/>
        <v>19062.732329409628</v>
      </c>
      <c r="V254">
        <f t="shared" si="195"/>
        <v>20194.735162965204</v>
      </c>
      <c r="W254">
        <f t="shared" si="196"/>
        <v>-80998.079199995409</v>
      </c>
      <c r="X254">
        <f t="shared" si="197"/>
        <v>43305.522946535464</v>
      </c>
      <c r="Z254">
        <f t="shared" ref="Z254:Z317" si="198">IF(S254=MAX($S254:$X254),1,0)</f>
        <v>0</v>
      </c>
      <c r="AA254">
        <f t="shared" ref="AA254:AA317" si="199">IF(T254=MAX($S254:$X254),1,0)</f>
        <v>0</v>
      </c>
      <c r="AB254">
        <f t="shared" ref="AB254:AB317" si="200">IF(U254=MAX($S254:$X254),1,0)</f>
        <v>0</v>
      </c>
      <c r="AC254">
        <f t="shared" ref="AC254:AC317" si="201">IF(V254=MAX($S254:$X254),1,0)</f>
        <v>0</v>
      </c>
      <c r="AD254">
        <f t="shared" ref="AD254:AD317" si="202">IF(W254=MAX($S254:$X254),1,0)</f>
        <v>0</v>
      </c>
      <c r="AE254">
        <f t="shared" ref="AE254:AE317" si="203">IF(X254=MAX($S254:$X254),1,0)</f>
        <v>1</v>
      </c>
      <c r="AF254">
        <f t="shared" ref="AF254:AF317" si="204">IF(MAX(Z254:AE254)=0,1,0)</f>
        <v>0</v>
      </c>
      <c r="AH254">
        <f t="shared" ref="AH254:AH317" si="205">F254/E254</f>
        <v>20307.786737103015</v>
      </c>
      <c r="AI254">
        <f t="shared" ref="AI254:AI317" si="206">H254/G254</f>
        <v>181681.47829781671</v>
      </c>
      <c r="AJ254">
        <f t="shared" ref="AJ254:AJ317" si="207">J254/I254</f>
        <v>15683.33329192778</v>
      </c>
      <c r="AK254">
        <f t="shared" ref="AK254:AK317" si="208">L254/K254</f>
        <v>12981.980378883483</v>
      </c>
      <c r="AL254">
        <f t="shared" ref="AL254:AL317" si="209">N254/M254</f>
        <v>270428.73681123467</v>
      </c>
      <c r="AM254">
        <f t="shared" ref="AM254:AM317" si="210">P254/O254</f>
        <v>12534.243980489697</v>
      </c>
    </row>
    <row r="255" spans="4:39">
      <c r="D255" s="113">
        <v>130</v>
      </c>
      <c r="E255">
        <v>0.36060126542792026</v>
      </c>
      <c r="F255" s="6">
        <v>8363.1740629874294</v>
      </c>
      <c r="G255" s="6">
        <v>0.32067282402300523</v>
      </c>
      <c r="H255" s="6">
        <v>67013.563022841685</v>
      </c>
      <c r="I255" s="6">
        <v>0.91393850172575708</v>
      </c>
      <c r="J255" s="6">
        <v>12166.879826117351</v>
      </c>
      <c r="K255" s="6">
        <v>0.87246889895555424</v>
      </c>
      <c r="L255" s="6">
        <v>11941.040664763514</v>
      </c>
      <c r="M255">
        <v>0.7748497510186787</v>
      </c>
      <c r="N255">
        <v>103711.9566976917</v>
      </c>
      <c r="O255">
        <v>0.38898243727877246</v>
      </c>
      <c r="P255">
        <v>8560.5286273102356</v>
      </c>
      <c r="S255">
        <f t="shared" si="192"/>
        <v>5406.0246561122785</v>
      </c>
      <c r="T255">
        <f t="shared" si="193"/>
        <v>-54768.991910347249</v>
      </c>
      <c r="U255">
        <f t="shared" si="194"/>
        <v>22730.947923778956</v>
      </c>
      <c r="V255">
        <f t="shared" si="195"/>
        <v>21373.311772955367</v>
      </c>
      <c r="W255">
        <f t="shared" si="196"/>
        <v>-74125.093804794466</v>
      </c>
      <c r="X255">
        <f t="shared" si="197"/>
        <v>6292.3767577424114</v>
      </c>
      <c r="Z255">
        <f t="shared" si="198"/>
        <v>0</v>
      </c>
      <c r="AA255">
        <f t="shared" si="199"/>
        <v>0</v>
      </c>
      <c r="AB255">
        <f t="shared" si="200"/>
        <v>1</v>
      </c>
      <c r="AC255">
        <f t="shared" si="201"/>
        <v>0</v>
      </c>
      <c r="AD255">
        <f t="shared" si="202"/>
        <v>0</v>
      </c>
      <c r="AE255">
        <f t="shared" si="203"/>
        <v>0</v>
      </c>
      <c r="AF255">
        <f t="shared" si="204"/>
        <v>0</v>
      </c>
      <c r="AH255">
        <f t="shared" si="205"/>
        <v>23192.303701605077</v>
      </c>
      <c r="AI255">
        <f t="shared" si="206"/>
        <v>208977.99252871549</v>
      </c>
      <c r="AJ255">
        <f t="shared" si="207"/>
        <v>13312.580445120837</v>
      </c>
      <c r="AK255">
        <f t="shared" si="208"/>
        <v>13686.494359923105</v>
      </c>
      <c r="AL255">
        <f t="shared" si="209"/>
        <v>133847.82864206095</v>
      </c>
      <c r="AM255">
        <f t="shared" si="210"/>
        <v>22007.493930054101</v>
      </c>
    </row>
    <row r="256" spans="4:39">
      <c r="D256" s="113">
        <v>131</v>
      </c>
      <c r="E256">
        <v>0.45197262846675179</v>
      </c>
      <c r="F256" s="6">
        <v>8883.0236697393539</v>
      </c>
      <c r="G256" s="6">
        <v>0.29726189004490444</v>
      </c>
      <c r="H256" s="6">
        <v>61215.518116599073</v>
      </c>
      <c r="I256" s="6">
        <v>0.93524696315130806</v>
      </c>
      <c r="J256" s="6">
        <v>14035.882419559666</v>
      </c>
      <c r="K256" s="6">
        <v>1.3620854258868029</v>
      </c>
      <c r="L256" s="6">
        <v>17661.195884745553</v>
      </c>
      <c r="M256">
        <v>0.35957847462175052</v>
      </c>
      <c r="N256">
        <v>72661.100562768814</v>
      </c>
      <c r="O256">
        <v>0.47045941054610552</v>
      </c>
      <c r="P256">
        <v>10800.861695243626</v>
      </c>
      <c r="S256">
        <f t="shared" si="192"/>
        <v>8375.0991756350977</v>
      </c>
      <c r="T256">
        <f t="shared" si="193"/>
        <v>-49864.870107124443</v>
      </c>
      <c r="U256">
        <f t="shared" si="194"/>
        <v>21675.587621409883</v>
      </c>
      <c r="V256">
        <f t="shared" si="195"/>
        <v>34348.674017316131</v>
      </c>
      <c r="W256">
        <f t="shared" si="196"/>
        <v>-58930.956087811894</v>
      </c>
      <c r="X256">
        <f t="shared" si="197"/>
        <v>7163.1604370488658</v>
      </c>
      <c r="Z256">
        <f t="shared" si="198"/>
        <v>0</v>
      </c>
      <c r="AA256">
        <f t="shared" si="199"/>
        <v>0</v>
      </c>
      <c r="AB256">
        <f t="shared" si="200"/>
        <v>0</v>
      </c>
      <c r="AC256">
        <f t="shared" si="201"/>
        <v>1</v>
      </c>
      <c r="AD256">
        <f t="shared" si="202"/>
        <v>0</v>
      </c>
      <c r="AE256">
        <f t="shared" si="203"/>
        <v>0</v>
      </c>
      <c r="AF256">
        <f t="shared" si="204"/>
        <v>0</v>
      </c>
      <c r="AH256">
        <f t="shared" si="205"/>
        <v>19653.897404968211</v>
      </c>
      <c r="AI256">
        <f t="shared" si="206"/>
        <v>205931.26857718575</v>
      </c>
      <c r="AJ256">
        <f t="shared" si="207"/>
        <v>15007.674948513983</v>
      </c>
      <c r="AK256">
        <f t="shared" si="208"/>
        <v>12966.290916186119</v>
      </c>
      <c r="AL256">
        <f t="shared" si="209"/>
        <v>202072.99849970947</v>
      </c>
      <c r="AM256">
        <f t="shared" si="210"/>
        <v>22958.115946083577</v>
      </c>
    </row>
    <row r="257" spans="4:39">
      <c r="D257" s="113">
        <v>132</v>
      </c>
      <c r="E257">
        <v>0.57291592692273996</v>
      </c>
      <c r="F257" s="6">
        <v>10079.629574055081</v>
      </c>
      <c r="G257" s="6">
        <v>0.30737822974268125</v>
      </c>
      <c r="H257" s="6">
        <v>70007.187180839479</v>
      </c>
      <c r="I257" s="6">
        <v>0.73353214013197587</v>
      </c>
      <c r="J257" s="6">
        <v>12355.478848905781</v>
      </c>
      <c r="K257" s="6">
        <v>1.0925745311652455</v>
      </c>
      <c r="L257" s="6">
        <v>15124.705527900125</v>
      </c>
      <c r="M257">
        <v>0.27429142808814211</v>
      </c>
      <c r="N257">
        <v>77432.088180664054</v>
      </c>
      <c r="O257">
        <v>0.45636522055546802</v>
      </c>
      <c r="P257">
        <v>10449.267194201631</v>
      </c>
      <c r="S257">
        <f t="shared" si="192"/>
        <v>11796.59217956282</v>
      </c>
      <c r="T257">
        <f t="shared" si="193"/>
        <v>-58270.256856344939</v>
      </c>
      <c r="U257">
        <f t="shared" si="194"/>
        <v>15653.712389893584</v>
      </c>
      <c r="V257">
        <f t="shared" si="195"/>
        <v>26594.160370113608</v>
      </c>
      <c r="W257">
        <f t="shared" si="196"/>
        <v>-66958.54429054643</v>
      </c>
      <c r="X257">
        <f t="shared" si="197"/>
        <v>6976.5823874883608</v>
      </c>
      <c r="Z257">
        <f t="shared" si="198"/>
        <v>0</v>
      </c>
      <c r="AA257">
        <f t="shared" si="199"/>
        <v>0</v>
      </c>
      <c r="AB257">
        <f t="shared" si="200"/>
        <v>0</v>
      </c>
      <c r="AC257">
        <f t="shared" si="201"/>
        <v>1</v>
      </c>
      <c r="AD257">
        <f t="shared" si="202"/>
        <v>0</v>
      </c>
      <c r="AE257">
        <f t="shared" si="203"/>
        <v>0</v>
      </c>
      <c r="AF257">
        <f t="shared" si="204"/>
        <v>0</v>
      </c>
      <c r="AH257">
        <f t="shared" si="205"/>
        <v>17593.557973148057</v>
      </c>
      <c r="AI257">
        <f t="shared" si="206"/>
        <v>227755.84087215716</v>
      </c>
      <c r="AJ257">
        <f t="shared" si="207"/>
        <v>16843.81388753164</v>
      </c>
      <c r="AK257">
        <f t="shared" si="208"/>
        <v>13843.179660951297</v>
      </c>
      <c r="AL257">
        <f t="shared" si="209"/>
        <v>282298.60743508785</v>
      </c>
      <c r="AM257">
        <f t="shared" si="210"/>
        <v>22896.721142516591</v>
      </c>
    </row>
    <row r="258" spans="4:39">
      <c r="D258" s="113">
        <v>133</v>
      </c>
      <c r="E258">
        <v>0.47953424194749639</v>
      </c>
      <c r="F258" s="6">
        <v>10468.170760162615</v>
      </c>
      <c r="G258" s="6">
        <v>0.24326846809679104</v>
      </c>
      <c r="H258" s="6">
        <v>67174.471613337926</v>
      </c>
      <c r="I258" s="6">
        <v>0.87661330884355304</v>
      </c>
      <c r="J258" s="6">
        <v>15717.672936203602</v>
      </c>
      <c r="K258" s="6">
        <v>0.75356579666198331</v>
      </c>
      <c r="L258" s="6">
        <v>12576.930977401924</v>
      </c>
      <c r="M258">
        <v>0.34964647637725599</v>
      </c>
      <c r="N258">
        <v>74060.01326750734</v>
      </c>
      <c r="O258">
        <v>0.6592252757835908</v>
      </c>
      <c r="P258">
        <v>13700.971219121409</v>
      </c>
      <c r="S258">
        <f t="shared" si="192"/>
        <v>7842.364734360588</v>
      </c>
      <c r="T258">
        <f t="shared" si="193"/>
        <v>-57885.508427530061</v>
      </c>
      <c r="U258">
        <f t="shared" si="194"/>
        <v>17754.92964867863</v>
      </c>
      <c r="V258">
        <f t="shared" si="195"/>
        <v>16197.225402339245</v>
      </c>
      <c r="W258">
        <f t="shared" si="196"/>
        <v>-60709.112213518194</v>
      </c>
      <c r="X258">
        <f t="shared" si="197"/>
        <v>11470.88671139922</v>
      </c>
      <c r="Z258">
        <f t="shared" si="198"/>
        <v>0</v>
      </c>
      <c r="AA258">
        <f t="shared" si="199"/>
        <v>0</v>
      </c>
      <c r="AB258">
        <f t="shared" si="200"/>
        <v>1</v>
      </c>
      <c r="AC258">
        <f t="shared" si="201"/>
        <v>0</v>
      </c>
      <c r="AD258">
        <f t="shared" si="202"/>
        <v>0</v>
      </c>
      <c r="AE258">
        <f t="shared" si="203"/>
        <v>0</v>
      </c>
      <c r="AF258">
        <f t="shared" si="204"/>
        <v>0</v>
      </c>
      <c r="AH258">
        <f t="shared" si="205"/>
        <v>21829.871246835304</v>
      </c>
      <c r="AI258">
        <f t="shared" si="206"/>
        <v>276133.08103132673</v>
      </c>
      <c r="AJ258">
        <f t="shared" si="207"/>
        <v>17929.995789065411</v>
      </c>
      <c r="AK258">
        <f t="shared" si="208"/>
        <v>16689.890959904307</v>
      </c>
      <c r="AL258">
        <f t="shared" si="209"/>
        <v>211813.98432741317</v>
      </c>
      <c r="AM258">
        <f t="shared" si="210"/>
        <v>20783.443418239225</v>
      </c>
    </row>
    <row r="259" spans="4:39">
      <c r="D259" s="113">
        <v>134</v>
      </c>
      <c r="E259">
        <v>0.26273070415853961</v>
      </c>
      <c r="F259" s="6">
        <v>8067.9987143348189</v>
      </c>
      <c r="G259" s="6">
        <v>0.26977734931803454</v>
      </c>
      <c r="H259" s="6">
        <v>63910.365422411283</v>
      </c>
      <c r="I259" s="6">
        <v>0.4519692507857781</v>
      </c>
      <c r="J259" s="6">
        <v>10676.41741055001</v>
      </c>
      <c r="K259" s="6">
        <v>1.2307216180129283</v>
      </c>
      <c r="L259" s="6">
        <v>16886.250330037663</v>
      </c>
      <c r="M259">
        <v>0.13737697384634329</v>
      </c>
      <c r="N259">
        <v>75687.177118229578</v>
      </c>
      <c r="O259">
        <v>0.64023066680893381</v>
      </c>
      <c r="P259">
        <v>11488.647569958166</v>
      </c>
      <c r="S259">
        <f t="shared" si="192"/>
        <v>1964.1104932548569</v>
      </c>
      <c r="T259">
        <f t="shared" si="193"/>
        <v>-53609.187116051457</v>
      </c>
      <c r="U259">
        <f t="shared" si="194"/>
        <v>6581.5764614541404</v>
      </c>
      <c r="V259">
        <f t="shared" si="195"/>
        <v>30107.62393216799</v>
      </c>
      <c r="W259">
        <f t="shared" si="196"/>
        <v>-70441.574748880812</v>
      </c>
      <c r="X259">
        <f t="shared" si="197"/>
        <v>12957.920211474162</v>
      </c>
      <c r="Z259">
        <f t="shared" si="198"/>
        <v>0</v>
      </c>
      <c r="AA259">
        <f t="shared" si="199"/>
        <v>0</v>
      </c>
      <c r="AB259">
        <f t="shared" si="200"/>
        <v>0</v>
      </c>
      <c r="AC259">
        <f t="shared" si="201"/>
        <v>1</v>
      </c>
      <c r="AD259">
        <f t="shared" si="202"/>
        <v>0</v>
      </c>
      <c r="AE259">
        <f t="shared" si="203"/>
        <v>0</v>
      </c>
      <c r="AF259">
        <f t="shared" si="204"/>
        <v>0</v>
      </c>
      <c r="AH259">
        <f t="shared" si="205"/>
        <v>30708.244550916083</v>
      </c>
      <c r="AI259">
        <f t="shared" si="206"/>
        <v>236900.41281808566</v>
      </c>
      <c r="AJ259">
        <f t="shared" si="207"/>
        <v>23621.99948777126</v>
      </c>
      <c r="AK259">
        <f t="shared" si="208"/>
        <v>13720.609179922831</v>
      </c>
      <c r="AL259">
        <f t="shared" si="209"/>
        <v>550945.14749528549</v>
      </c>
      <c r="AM259">
        <f t="shared" si="210"/>
        <v>17944.544311225196</v>
      </c>
    </row>
    <row r="260" spans="4:39">
      <c r="D260" s="113">
        <v>135</v>
      </c>
      <c r="E260">
        <v>0.42182550027359011</v>
      </c>
      <c r="F260" s="6">
        <v>9753.7434872463582</v>
      </c>
      <c r="G260" s="6">
        <v>0.26858166852533105</v>
      </c>
      <c r="H260" s="6">
        <v>66168.369307102301</v>
      </c>
      <c r="I260" s="6">
        <v>0.50469610208435267</v>
      </c>
      <c r="J260" s="6">
        <v>11388.339223321937</v>
      </c>
      <c r="K260" s="6">
        <v>0.31418441043734047</v>
      </c>
      <c r="L260" s="6">
        <v>8577.0108900060313</v>
      </c>
      <c r="M260">
        <v>0.33529433258140851</v>
      </c>
      <c r="N260">
        <v>81377.048046051379</v>
      </c>
      <c r="O260">
        <v>0.29870742919655513</v>
      </c>
      <c r="P260">
        <v>10058.786942835666</v>
      </c>
      <c r="S260">
        <f t="shared" si="192"/>
        <v>6353.2414152004076</v>
      </c>
      <c r="T260">
        <f t="shared" si="193"/>
        <v>-55912.846876131058</v>
      </c>
      <c r="U260">
        <f t="shared" si="194"/>
        <v>7882.9767386669864</v>
      </c>
      <c r="V260">
        <f t="shared" si="195"/>
        <v>3419.8066381333774</v>
      </c>
      <c r="W260">
        <f t="shared" si="196"/>
        <v>-68574.169250762876</v>
      </c>
      <c r="X260">
        <f t="shared" si="197"/>
        <v>1347.0575336055954</v>
      </c>
      <c r="Z260">
        <f t="shared" si="198"/>
        <v>0</v>
      </c>
      <c r="AA260">
        <f t="shared" si="199"/>
        <v>0</v>
      </c>
      <c r="AB260">
        <f t="shared" si="200"/>
        <v>1</v>
      </c>
      <c r="AC260">
        <f t="shared" si="201"/>
        <v>0</v>
      </c>
      <c r="AD260">
        <f t="shared" si="202"/>
        <v>0</v>
      </c>
      <c r="AE260">
        <f t="shared" si="203"/>
        <v>0</v>
      </c>
      <c r="AF260">
        <f t="shared" si="204"/>
        <v>0</v>
      </c>
      <c r="AH260">
        <f t="shared" si="205"/>
        <v>23122.697610552743</v>
      </c>
      <c r="AI260">
        <f t="shared" si="206"/>
        <v>246362.19467398865</v>
      </c>
      <c r="AJ260">
        <f t="shared" si="207"/>
        <v>22564.745747567791</v>
      </c>
      <c r="AK260">
        <f t="shared" si="208"/>
        <v>27299.288586810999</v>
      </c>
      <c r="AL260">
        <f t="shared" si="209"/>
        <v>242703.32104791322</v>
      </c>
      <c r="AM260">
        <f t="shared" si="210"/>
        <v>33674.378203083776</v>
      </c>
    </row>
    <row r="261" spans="4:39">
      <c r="D261" s="113">
        <v>136</v>
      </c>
      <c r="E261">
        <v>2.3772091957932604</v>
      </c>
      <c r="F261" s="6">
        <v>25312.201776170979</v>
      </c>
      <c r="G261" s="6">
        <v>0.30138235758147669</v>
      </c>
      <c r="H261" s="6">
        <v>66505.84728651779</v>
      </c>
      <c r="I261" s="6">
        <v>0.31731956523182381</v>
      </c>
      <c r="J261" s="6">
        <v>7996.3834089450256</v>
      </c>
      <c r="K261" s="6">
        <v>0.25618578247844936</v>
      </c>
      <c r="L261" s="6">
        <v>7620.8225996921446</v>
      </c>
      <c r="M261">
        <v>1.0783846522032574</v>
      </c>
      <c r="N261">
        <v>69585.09027610367</v>
      </c>
      <c r="O261">
        <v>0.38187070966862724</v>
      </c>
      <c r="P261">
        <v>9212.0603877125777</v>
      </c>
      <c r="S261">
        <f t="shared" si="192"/>
        <v>65459.154155998876</v>
      </c>
      <c r="T261">
        <f t="shared" si="193"/>
        <v>-54997.863344626683</v>
      </c>
      <c r="U261">
        <f t="shared" si="194"/>
        <v>4120.146869866935</v>
      </c>
      <c r="V261">
        <f t="shared" si="195"/>
        <v>2161.3753184649668</v>
      </c>
      <c r="W261">
        <f t="shared" si="196"/>
        <v>-28408.050716374491</v>
      </c>
      <c r="X261">
        <f t="shared" si="197"/>
        <v>5369.2907902742845</v>
      </c>
      <c r="Z261">
        <f t="shared" si="198"/>
        <v>1</v>
      </c>
      <c r="AA261">
        <f t="shared" si="199"/>
        <v>0</v>
      </c>
      <c r="AB261">
        <f t="shared" si="200"/>
        <v>0</v>
      </c>
      <c r="AC261">
        <f t="shared" si="201"/>
        <v>0</v>
      </c>
      <c r="AD261">
        <f t="shared" si="202"/>
        <v>0</v>
      </c>
      <c r="AE261">
        <f t="shared" si="203"/>
        <v>0</v>
      </c>
      <c r="AF261">
        <f t="shared" si="204"/>
        <v>0</v>
      </c>
      <c r="AH261">
        <f t="shared" si="205"/>
        <v>10647.864656153852</v>
      </c>
      <c r="AI261">
        <f t="shared" si="206"/>
        <v>220669.34448390326</v>
      </c>
      <c r="AJ261">
        <f t="shared" si="207"/>
        <v>25199.780552778448</v>
      </c>
      <c r="AK261">
        <f t="shared" si="208"/>
        <v>29747.250319534094</v>
      </c>
      <c r="AL261">
        <f t="shared" si="209"/>
        <v>64527.151915537506</v>
      </c>
      <c r="AM261">
        <f t="shared" si="210"/>
        <v>24123.506083266901</v>
      </c>
    </row>
    <row r="262" spans="4:39">
      <c r="D262" s="113">
        <v>137</v>
      </c>
      <c r="E262">
        <v>-0.11727642511724645</v>
      </c>
      <c r="F262" s="6">
        <v>4286.8109705070074</v>
      </c>
      <c r="G262" s="6">
        <v>0.29589332334826768</v>
      </c>
      <c r="H262" s="6">
        <v>63326.846676192647</v>
      </c>
      <c r="I262" s="6">
        <v>0.75587019494161756</v>
      </c>
      <c r="J262" s="6">
        <v>12164.514980759392</v>
      </c>
      <c r="K262" s="6">
        <v>0.95471690990616387</v>
      </c>
      <c r="L262" s="6">
        <v>12964.484383238427</v>
      </c>
      <c r="M262">
        <v>0.34155467493166047</v>
      </c>
      <c r="N262">
        <v>70726.347724689025</v>
      </c>
      <c r="O262">
        <v>-0.22794418063345656</v>
      </c>
      <c r="P262">
        <v>3927.4236537394318</v>
      </c>
      <c r="S262">
        <f t="shared" si="192"/>
        <v>-8764.8939871839466</v>
      </c>
      <c r="T262">
        <f t="shared" si="193"/>
        <v>-52028.456017462391</v>
      </c>
      <c r="U262">
        <f t="shared" si="194"/>
        <v>16697.632542891333</v>
      </c>
      <c r="V262">
        <f t="shared" si="195"/>
        <v>23490.426104618535</v>
      </c>
      <c r="W262">
        <f t="shared" si="196"/>
        <v>-57684.424017098499</v>
      </c>
      <c r="X262">
        <f t="shared" si="197"/>
        <v>-12631.244247047338</v>
      </c>
      <c r="Z262">
        <f t="shared" si="198"/>
        <v>0</v>
      </c>
      <c r="AA262">
        <f t="shared" si="199"/>
        <v>0</v>
      </c>
      <c r="AB262">
        <f t="shared" si="200"/>
        <v>0</v>
      </c>
      <c r="AC262">
        <f t="shared" si="201"/>
        <v>1</v>
      </c>
      <c r="AD262">
        <f t="shared" si="202"/>
        <v>0</v>
      </c>
      <c r="AE262">
        <f t="shared" si="203"/>
        <v>0</v>
      </c>
      <c r="AF262">
        <f t="shared" si="204"/>
        <v>0</v>
      </c>
      <c r="AH262">
        <f t="shared" si="205"/>
        <v>-36553.049483059294</v>
      </c>
      <c r="AI262">
        <f t="shared" si="206"/>
        <v>214019.18083043964</v>
      </c>
      <c r="AJ262">
        <f t="shared" si="207"/>
        <v>16093.391513735984</v>
      </c>
      <c r="AK262">
        <f t="shared" si="208"/>
        <v>13579.401651650503</v>
      </c>
      <c r="AL262">
        <f t="shared" si="209"/>
        <v>207071.81870322875</v>
      </c>
      <c r="AM262">
        <f t="shared" si="210"/>
        <v>-17229.760561665258</v>
      </c>
    </row>
    <row r="263" spans="4:39">
      <c r="D263" s="113">
        <v>138</v>
      </c>
      <c r="E263">
        <v>0.46003283359954961</v>
      </c>
      <c r="F263" s="6">
        <v>8873.2179241851736</v>
      </c>
      <c r="G263" s="6">
        <v>0.33228237886411938</v>
      </c>
      <c r="H263" s="6">
        <v>62576.771266972995</v>
      </c>
      <c r="I263" s="6">
        <v>0.50524158432641575</v>
      </c>
      <c r="J263" s="6">
        <v>8953.737919911724</v>
      </c>
      <c r="K263" s="6">
        <v>0.34149416418597212</v>
      </c>
      <c r="L263" s="6">
        <v>6807.8669358343577</v>
      </c>
      <c r="M263">
        <v>0.46697387094078824</v>
      </c>
      <c r="N263">
        <v>90075.662784960965</v>
      </c>
      <c r="O263">
        <v>0.71251544541576139</v>
      </c>
      <c r="P263">
        <v>12161.325358721311</v>
      </c>
      <c r="S263">
        <f t="shared" si="192"/>
        <v>8692.67579398003</v>
      </c>
      <c r="T263">
        <f t="shared" si="193"/>
        <v>-49888.900912425459</v>
      </c>
      <c r="U263">
        <f t="shared" si="194"/>
        <v>10338.406736008135</v>
      </c>
      <c r="V263">
        <f t="shared" si="195"/>
        <v>6231.7462294428024</v>
      </c>
      <c r="W263">
        <f t="shared" si="196"/>
        <v>-72244.732496957906</v>
      </c>
      <c r="X263">
        <f t="shared" si="197"/>
        <v>15045.364409034122</v>
      </c>
      <c r="Z263">
        <f t="shared" si="198"/>
        <v>0</v>
      </c>
      <c r="AA263">
        <f t="shared" si="199"/>
        <v>0</v>
      </c>
      <c r="AB263">
        <f t="shared" si="200"/>
        <v>0</v>
      </c>
      <c r="AC263">
        <f t="shared" si="201"/>
        <v>0</v>
      </c>
      <c r="AD263">
        <f t="shared" si="202"/>
        <v>0</v>
      </c>
      <c r="AE263">
        <f t="shared" si="203"/>
        <v>1</v>
      </c>
      <c r="AF263">
        <f t="shared" si="204"/>
        <v>0</v>
      </c>
      <c r="AH263">
        <f t="shared" si="205"/>
        <v>19288.227439672602</v>
      </c>
      <c r="AI263">
        <f t="shared" si="206"/>
        <v>188324.07388224034</v>
      </c>
      <c r="AJ263">
        <f t="shared" si="207"/>
        <v>17721.696308606068</v>
      </c>
      <c r="AK263">
        <f t="shared" si="208"/>
        <v>19935.529358349166</v>
      </c>
      <c r="AL263">
        <f t="shared" si="209"/>
        <v>192892.29738591189</v>
      </c>
      <c r="AM263">
        <f t="shared" si="210"/>
        <v>17068.156819569056</v>
      </c>
    </row>
    <row r="264" spans="4:39">
      <c r="D264" s="113">
        <v>139</v>
      </c>
      <c r="E264">
        <v>0.83128219065599152</v>
      </c>
      <c r="F264" s="6">
        <v>11257.440307198332</v>
      </c>
      <c r="G264" s="6">
        <v>0.32502987397542316</v>
      </c>
      <c r="H264" s="6">
        <v>65051.441313737232</v>
      </c>
      <c r="I264" s="6">
        <v>1.5360356761241374</v>
      </c>
      <c r="J264" s="6">
        <v>18359.376187780621</v>
      </c>
      <c r="K264" s="6">
        <v>0.65406033802422692</v>
      </c>
      <c r="L264" s="6">
        <v>9490.2715272313508</v>
      </c>
      <c r="M264">
        <v>0.21564617065383707</v>
      </c>
      <c r="N264">
        <v>80178.180849622455</v>
      </c>
      <c r="O264">
        <v>0.17051588021773245</v>
      </c>
      <c r="P264">
        <v>7320.3597198683347</v>
      </c>
      <c r="S264">
        <f t="shared" si="192"/>
        <v>20484.238860810048</v>
      </c>
      <c r="T264">
        <f t="shared" si="193"/>
        <v>-52640.500605859677</v>
      </c>
      <c r="U264">
        <f t="shared" si="194"/>
        <v>40292.610069343442</v>
      </c>
      <c r="V264">
        <f t="shared" si="195"/>
        <v>15484.36841988573</v>
      </c>
      <c r="W264">
        <f t="shared" si="196"/>
        <v>-71943.947469376348</v>
      </c>
      <c r="X264">
        <f t="shared" si="197"/>
        <v>-809.38134963443827</v>
      </c>
      <c r="Z264">
        <f t="shared" si="198"/>
        <v>0</v>
      </c>
      <c r="AA264">
        <f t="shared" si="199"/>
        <v>0</v>
      </c>
      <c r="AB264">
        <f t="shared" si="200"/>
        <v>1</v>
      </c>
      <c r="AC264">
        <f t="shared" si="201"/>
        <v>0</v>
      </c>
      <c r="AD264">
        <f t="shared" si="202"/>
        <v>0</v>
      </c>
      <c r="AE264">
        <f t="shared" si="203"/>
        <v>0</v>
      </c>
      <c r="AF264">
        <f t="shared" si="204"/>
        <v>0</v>
      </c>
      <c r="AH264">
        <f t="shared" si="205"/>
        <v>13542.260899773066</v>
      </c>
      <c r="AI264">
        <f t="shared" si="206"/>
        <v>200139.8841223316</v>
      </c>
      <c r="AJ264">
        <f t="shared" si="207"/>
        <v>11952.441257163142</v>
      </c>
      <c r="AK264">
        <f t="shared" si="208"/>
        <v>14509.779871226228</v>
      </c>
      <c r="AL264">
        <f t="shared" si="209"/>
        <v>371804.33395373076</v>
      </c>
      <c r="AM264">
        <f t="shared" si="210"/>
        <v>42930.662590023501</v>
      </c>
    </row>
    <row r="265" spans="4:39">
      <c r="D265" s="113">
        <v>140</v>
      </c>
      <c r="E265">
        <v>0.33933094738254233</v>
      </c>
      <c r="F265" s="6">
        <v>6400.4678673746785</v>
      </c>
      <c r="G265" s="6">
        <v>0.34949686394040858</v>
      </c>
      <c r="H265" s="6">
        <v>65710.433269203684</v>
      </c>
      <c r="I265" s="6">
        <v>0.69860169208102341</v>
      </c>
      <c r="J265" s="6">
        <v>10953.282859422712</v>
      </c>
      <c r="K265" s="6">
        <v>0.53016573169794334</v>
      </c>
      <c r="L265" s="6">
        <v>8225.6186374659665</v>
      </c>
      <c r="M265">
        <v>0.4629095968527599</v>
      </c>
      <c r="N265">
        <v>88495.863864929881</v>
      </c>
      <c r="O265">
        <v>0.32964821946657752</v>
      </c>
      <c r="P265">
        <v>8921.923166976725</v>
      </c>
      <c r="S265">
        <f t="shared" si="192"/>
        <v>6556.545027480317</v>
      </c>
      <c r="T265">
        <f t="shared" si="193"/>
        <v>-52365.245016503119</v>
      </c>
      <c r="U265">
        <f t="shared" si="194"/>
        <v>15722.124150999085</v>
      </c>
      <c r="V265">
        <f t="shared" si="195"/>
        <v>12018.229661688303</v>
      </c>
      <c r="W265">
        <f t="shared" si="196"/>
        <v>-70820.123818704102</v>
      </c>
      <c r="X265">
        <f t="shared" si="197"/>
        <v>3665.3644451350701</v>
      </c>
      <c r="Z265">
        <f t="shared" si="198"/>
        <v>0</v>
      </c>
      <c r="AA265">
        <f t="shared" si="199"/>
        <v>0</v>
      </c>
      <c r="AB265">
        <f t="shared" si="200"/>
        <v>1</v>
      </c>
      <c r="AC265">
        <f t="shared" si="201"/>
        <v>0</v>
      </c>
      <c r="AD265">
        <f t="shared" si="202"/>
        <v>0</v>
      </c>
      <c r="AE265">
        <f t="shared" si="203"/>
        <v>0</v>
      </c>
      <c r="AF265">
        <f t="shared" si="204"/>
        <v>0</v>
      </c>
      <c r="AH265">
        <f t="shared" si="205"/>
        <v>18862.022213845285</v>
      </c>
      <c r="AI265">
        <f t="shared" si="206"/>
        <v>188014.37165515663</v>
      </c>
      <c r="AJ265">
        <f t="shared" si="207"/>
        <v>15678.866775708235</v>
      </c>
      <c r="AK265">
        <f t="shared" si="208"/>
        <v>15515.183546703525</v>
      </c>
      <c r="AL265">
        <f t="shared" si="209"/>
        <v>191173.10262435157</v>
      </c>
      <c r="AM265">
        <f t="shared" si="210"/>
        <v>27064.982123712954</v>
      </c>
    </row>
    <row r="266" spans="4:39">
      <c r="D266" s="113">
        <v>141</v>
      </c>
      <c r="E266">
        <v>0.485198462282312</v>
      </c>
      <c r="F266" s="6">
        <v>9185.4023080965544</v>
      </c>
      <c r="G266" s="6">
        <v>0.26611763308322611</v>
      </c>
      <c r="H266" s="6">
        <v>64908.636648782311</v>
      </c>
      <c r="I266" s="6">
        <v>1.1195320645861191</v>
      </c>
      <c r="J266" s="6">
        <v>16970.857063543866</v>
      </c>
      <c r="K266" s="6">
        <v>0.8825978212318244</v>
      </c>
      <c r="L266" s="6">
        <v>12961.598818656666</v>
      </c>
      <c r="M266">
        <v>0.42030911632978341</v>
      </c>
      <c r="N266">
        <v>62191.538127687163</v>
      </c>
      <c r="O266">
        <v>0.55437557763124778</v>
      </c>
      <c r="P266">
        <v>11186.046560795005</v>
      </c>
      <c r="S266">
        <f t="shared" si="192"/>
        <v>9341.4157756912482</v>
      </c>
      <c r="T266">
        <f t="shared" si="193"/>
        <v>-54747.200947132405</v>
      </c>
      <c r="U266">
        <f t="shared" si="194"/>
        <v>25777.355290612504</v>
      </c>
      <c r="V266">
        <f t="shared" si="195"/>
        <v>20739.516387259311</v>
      </c>
      <c r="W266">
        <f t="shared" si="196"/>
        <v>-46142.454829750714</v>
      </c>
      <c r="X266">
        <f t="shared" si="197"/>
        <v>9982.2304954765623</v>
      </c>
      <c r="Z266">
        <f t="shared" si="198"/>
        <v>0</v>
      </c>
      <c r="AA266">
        <f t="shared" si="199"/>
        <v>0</v>
      </c>
      <c r="AB266">
        <f t="shared" si="200"/>
        <v>1</v>
      </c>
      <c r="AC266">
        <f t="shared" si="201"/>
        <v>0</v>
      </c>
      <c r="AD266">
        <f t="shared" si="202"/>
        <v>0</v>
      </c>
      <c r="AE266">
        <f t="shared" si="203"/>
        <v>0</v>
      </c>
      <c r="AF266">
        <f t="shared" si="204"/>
        <v>0</v>
      </c>
      <c r="AH266">
        <f t="shared" si="205"/>
        <v>18931.227161952633</v>
      </c>
      <c r="AI266">
        <f t="shared" si="206"/>
        <v>243909.56697139519</v>
      </c>
      <c r="AJ266">
        <f t="shared" si="207"/>
        <v>15158.884323530152</v>
      </c>
      <c r="AK266">
        <f t="shared" si="208"/>
        <v>14685.736251383918</v>
      </c>
      <c r="AL266">
        <f t="shared" si="209"/>
        <v>147966.18895815327</v>
      </c>
      <c r="AM266">
        <f t="shared" si="210"/>
        <v>20177.740528525937</v>
      </c>
    </row>
    <row r="267" spans="4:39">
      <c r="D267" s="113">
        <v>142</v>
      </c>
      <c r="E267">
        <v>0.51813885867908049</v>
      </c>
      <c r="F267" s="6">
        <v>8498.0386578037906</v>
      </c>
      <c r="G267" s="6">
        <v>0.31725883105228159</v>
      </c>
      <c r="H267" s="6">
        <v>64670.473876341581</v>
      </c>
      <c r="I267" s="6">
        <v>1.4185060598150185</v>
      </c>
      <c r="J267" s="6">
        <v>18370.388760885777</v>
      </c>
      <c r="K267" s="6">
        <v>1.3544709848184673</v>
      </c>
      <c r="L267" s="6">
        <v>17425.345936630609</v>
      </c>
      <c r="M267">
        <v>0.60959209138729342</v>
      </c>
      <c r="N267">
        <v>86182.580187939879</v>
      </c>
      <c r="O267">
        <v>0.77428036246136722</v>
      </c>
      <c r="P267">
        <v>12648.163326323102</v>
      </c>
      <c r="S267">
        <f t="shared" si="192"/>
        <v>11286.57552199822</v>
      </c>
      <c r="T267">
        <f t="shared" si="193"/>
        <v>-52556.262671441262</v>
      </c>
      <c r="U267">
        <f t="shared" si="194"/>
        <v>35793.84662709089</v>
      </c>
      <c r="V267">
        <f t="shared" si="195"/>
        <v>34293.774147677745</v>
      </c>
      <c r="W267">
        <f t="shared" si="196"/>
        <v>-62905.915770407468</v>
      </c>
      <c r="X267">
        <f t="shared" si="197"/>
        <v>16916.958033901745</v>
      </c>
      <c r="Z267">
        <f t="shared" si="198"/>
        <v>0</v>
      </c>
      <c r="AA267">
        <f t="shared" si="199"/>
        <v>0</v>
      </c>
      <c r="AB267">
        <f t="shared" si="200"/>
        <v>1</v>
      </c>
      <c r="AC267">
        <f t="shared" si="201"/>
        <v>0</v>
      </c>
      <c r="AD267">
        <f t="shared" si="202"/>
        <v>0</v>
      </c>
      <c r="AE267">
        <f t="shared" si="203"/>
        <v>0</v>
      </c>
      <c r="AF267">
        <f t="shared" si="204"/>
        <v>0</v>
      </c>
      <c r="AH267">
        <f t="shared" si="205"/>
        <v>16401.083445986471</v>
      </c>
      <c r="AI267">
        <f t="shared" si="206"/>
        <v>203841.3671948644</v>
      </c>
      <c r="AJ267">
        <f t="shared" si="207"/>
        <v>12950.518352583833</v>
      </c>
      <c r="AK267">
        <f t="shared" si="208"/>
        <v>12865.056639781795</v>
      </c>
      <c r="AL267">
        <f t="shared" si="209"/>
        <v>141377.45782070083</v>
      </c>
      <c r="AM267">
        <f t="shared" si="210"/>
        <v>16335.379197937727</v>
      </c>
    </row>
    <row r="268" spans="4:39">
      <c r="D268" s="113">
        <v>143</v>
      </c>
      <c r="E268">
        <v>0.85679106197765398</v>
      </c>
      <c r="F268" s="6">
        <v>11465.811835561435</v>
      </c>
      <c r="G268" s="6">
        <v>0.36153439068218551</v>
      </c>
      <c r="H268" s="6">
        <v>66149.500303693174</v>
      </c>
      <c r="I268" s="6">
        <v>1.3889147392333445</v>
      </c>
      <c r="J268" s="6">
        <v>17800.367269848593</v>
      </c>
      <c r="K268" s="6">
        <v>1.748648464246823</v>
      </c>
      <c r="L268" s="6">
        <v>18541.61666379264</v>
      </c>
      <c r="M268">
        <v>0.79327140340749946</v>
      </c>
      <c r="N268">
        <v>94527.254281816626</v>
      </c>
      <c r="O268">
        <v>1.0916253956851116</v>
      </c>
      <c r="P268">
        <v>14564.527049839049</v>
      </c>
      <c r="S268">
        <f t="shared" si="192"/>
        <v>21249.898074993303</v>
      </c>
      <c r="T268">
        <f t="shared" si="193"/>
        <v>-52344.671129884606</v>
      </c>
      <c r="U268">
        <f t="shared" si="194"/>
        <v>35233.95313303743</v>
      </c>
      <c r="V268">
        <f t="shared" si="195"/>
        <v>48228.776295008051</v>
      </c>
      <c r="W268">
        <f t="shared" si="196"/>
        <v>-64236.979014104669</v>
      </c>
      <c r="X268">
        <f t="shared" si="197"/>
        <v>27118.097059001255</v>
      </c>
      <c r="Z268">
        <f t="shared" si="198"/>
        <v>0</v>
      </c>
      <c r="AA268">
        <f t="shared" si="199"/>
        <v>0</v>
      </c>
      <c r="AB268">
        <f t="shared" si="200"/>
        <v>0</v>
      </c>
      <c r="AC268">
        <f t="shared" si="201"/>
        <v>1</v>
      </c>
      <c r="AD268">
        <f t="shared" si="202"/>
        <v>0</v>
      </c>
      <c r="AE268">
        <f t="shared" si="203"/>
        <v>0</v>
      </c>
      <c r="AF268">
        <f t="shared" si="204"/>
        <v>0</v>
      </c>
      <c r="AH268">
        <f t="shared" si="205"/>
        <v>13382.272930224004</v>
      </c>
      <c r="AI268">
        <f t="shared" si="206"/>
        <v>182968.76316212834</v>
      </c>
      <c r="AJ268">
        <f t="shared" si="207"/>
        <v>12816.025899238473</v>
      </c>
      <c r="AK268">
        <f t="shared" si="208"/>
        <v>10603.398592054278</v>
      </c>
      <c r="AL268">
        <f t="shared" si="209"/>
        <v>119161.3032762489</v>
      </c>
      <c r="AM268">
        <f t="shared" si="210"/>
        <v>13342.055898853701</v>
      </c>
    </row>
    <row r="269" spans="4:39">
      <c r="D269" s="113">
        <v>144</v>
      </c>
      <c r="E269">
        <v>0.8678881161763885</v>
      </c>
      <c r="F269" s="6">
        <v>13009.784248271442</v>
      </c>
      <c r="G269" s="6">
        <v>0.31742709235153677</v>
      </c>
      <c r="H269" s="6">
        <v>65257.005028802334</v>
      </c>
      <c r="I269" s="6">
        <v>1.0237381968767345</v>
      </c>
      <c r="J269" s="6">
        <v>15048.727106410874</v>
      </c>
      <c r="K269" s="6">
        <v>0.74387653300526102</v>
      </c>
      <c r="L269" s="6">
        <v>11525.854629554191</v>
      </c>
      <c r="M269">
        <v>0.48678874896746449</v>
      </c>
      <c r="N269">
        <v>59108.423859442912</v>
      </c>
      <c r="O269">
        <v>1.30537784206358</v>
      </c>
      <c r="P269">
        <v>18522.193301869345</v>
      </c>
      <c r="S269">
        <f t="shared" si="192"/>
        <v>20129.655579807775</v>
      </c>
      <c r="T269">
        <f t="shared" si="193"/>
        <v>-53136.368934451253</v>
      </c>
      <c r="U269">
        <f t="shared" si="194"/>
        <v>24041.692203130362</v>
      </c>
      <c r="V269">
        <f t="shared" si="195"/>
        <v>16878.326906718699</v>
      </c>
      <c r="W269">
        <f t="shared" si="196"/>
        <v>-40520.882268869245</v>
      </c>
      <c r="X269">
        <f t="shared" si="197"/>
        <v>31322.354219486391</v>
      </c>
      <c r="Z269">
        <f t="shared" si="198"/>
        <v>0</v>
      </c>
      <c r="AA269">
        <f t="shared" si="199"/>
        <v>0</v>
      </c>
      <c r="AB269">
        <f t="shared" si="200"/>
        <v>0</v>
      </c>
      <c r="AC269">
        <f t="shared" si="201"/>
        <v>0</v>
      </c>
      <c r="AD269">
        <f t="shared" si="202"/>
        <v>0</v>
      </c>
      <c r="AE269">
        <f t="shared" si="203"/>
        <v>1</v>
      </c>
      <c r="AF269">
        <f t="shared" si="204"/>
        <v>0</v>
      </c>
      <c r="AH269">
        <f t="shared" si="205"/>
        <v>14990.162909002605</v>
      </c>
      <c r="AI269">
        <f t="shared" si="206"/>
        <v>205581.08177021332</v>
      </c>
      <c r="AJ269">
        <f t="shared" si="207"/>
        <v>14699.780815370757</v>
      </c>
      <c r="AK269">
        <f t="shared" si="208"/>
        <v>15494.311378515653</v>
      </c>
      <c r="AL269">
        <f t="shared" si="209"/>
        <v>121425.20546092889</v>
      </c>
      <c r="AM269">
        <f t="shared" si="210"/>
        <v>14189.143330783761</v>
      </c>
    </row>
    <row r="270" spans="4:39">
      <c r="D270" s="113">
        <v>145</v>
      </c>
      <c r="E270">
        <v>0.2704915084368964</v>
      </c>
      <c r="F270" s="6">
        <v>7082.3783746725767</v>
      </c>
      <c r="G270" s="6">
        <v>0.30106198908460802</v>
      </c>
      <c r="H270" s="6">
        <v>66034.380374124114</v>
      </c>
      <c r="I270" s="6">
        <v>0.87633799782934774</v>
      </c>
      <c r="J270" s="6">
        <v>13449.022958639733</v>
      </c>
      <c r="K270" s="6">
        <v>0.5583898541406549</v>
      </c>
      <c r="L270" s="6">
        <v>9454.5208989385301</v>
      </c>
      <c r="M270">
        <v>0.16961227982146054</v>
      </c>
      <c r="N270">
        <v>68455.711460042701</v>
      </c>
      <c r="O270">
        <v>0.78000969292678501</v>
      </c>
      <c r="P270">
        <v>13774.892593834755</v>
      </c>
      <c r="S270">
        <f t="shared" si="192"/>
        <v>3246.0693834818758</v>
      </c>
      <c r="T270">
        <f t="shared" si="193"/>
        <v>-54538.629382917439</v>
      </c>
      <c r="U270">
        <f t="shared" si="194"/>
        <v>20013.067150476083</v>
      </c>
      <c r="V270">
        <f t="shared" si="195"/>
        <v>11867.037291568236</v>
      </c>
      <c r="W270">
        <f t="shared" si="196"/>
        <v>-61979.236167340052</v>
      </c>
      <c r="X270">
        <f t="shared" si="197"/>
        <v>16008.997520881605</v>
      </c>
      <c r="Z270">
        <f t="shared" si="198"/>
        <v>0</v>
      </c>
      <c r="AA270">
        <f t="shared" si="199"/>
        <v>0</v>
      </c>
      <c r="AB270">
        <f t="shared" si="200"/>
        <v>1</v>
      </c>
      <c r="AC270">
        <f t="shared" si="201"/>
        <v>0</v>
      </c>
      <c r="AD270">
        <f t="shared" si="202"/>
        <v>0</v>
      </c>
      <c r="AE270">
        <f t="shared" si="203"/>
        <v>0</v>
      </c>
      <c r="AF270">
        <f t="shared" si="204"/>
        <v>0</v>
      </c>
      <c r="AH270">
        <f t="shared" si="205"/>
        <v>26183.36677406212</v>
      </c>
      <c r="AI270">
        <f t="shared" si="206"/>
        <v>219338.152168942</v>
      </c>
      <c r="AJ270">
        <f t="shared" si="207"/>
        <v>15346.844473196867</v>
      </c>
      <c r="AK270">
        <f t="shared" si="208"/>
        <v>16931.756243115757</v>
      </c>
      <c r="AL270">
        <f t="shared" si="209"/>
        <v>403601.15159174462</v>
      </c>
      <c r="AM270">
        <f t="shared" si="210"/>
        <v>17659.89925349264</v>
      </c>
    </row>
    <row r="271" spans="4:39">
      <c r="D271" s="113">
        <v>146</v>
      </c>
      <c r="E271">
        <v>1.311816862328721</v>
      </c>
      <c r="F271" s="6">
        <v>16358.557721867099</v>
      </c>
      <c r="G271" s="6">
        <v>0.2562621146495887</v>
      </c>
      <c r="H271" s="6">
        <v>60936.841521773778</v>
      </c>
      <c r="I271" s="6">
        <v>0.87931210260413084</v>
      </c>
      <c r="J271" s="6">
        <v>13441.908039000518</v>
      </c>
      <c r="K271" s="6">
        <v>1.9832925090399127</v>
      </c>
      <c r="L271" s="6">
        <v>20752.719780221923</v>
      </c>
      <c r="M271">
        <v>0.40026241717595523</v>
      </c>
      <c r="N271">
        <v>83237.117259831881</v>
      </c>
      <c r="O271">
        <v>0.78631236681507777</v>
      </c>
      <c r="P271">
        <v>13005.836950185509</v>
      </c>
      <c r="S271">
        <f t="shared" si="192"/>
        <v>33731.857349292783</v>
      </c>
      <c r="T271">
        <f t="shared" si="193"/>
        <v>-51151.728935993888</v>
      </c>
      <c r="U271">
        <f t="shared" si="194"/>
        <v>20133.745286835612</v>
      </c>
      <c r="V271">
        <f t="shared" si="195"/>
        <v>54977.321384958101</v>
      </c>
      <c r="W271">
        <f t="shared" si="196"/>
        <v>-67953.497122385204</v>
      </c>
      <c r="X271">
        <f t="shared" si="197"/>
        <v>17018.71446428142</v>
      </c>
      <c r="Z271">
        <f t="shared" si="198"/>
        <v>0</v>
      </c>
      <c r="AA271">
        <f t="shared" si="199"/>
        <v>0</v>
      </c>
      <c r="AB271">
        <f t="shared" si="200"/>
        <v>0</v>
      </c>
      <c r="AC271">
        <f t="shared" si="201"/>
        <v>1</v>
      </c>
      <c r="AD271">
        <f t="shared" si="202"/>
        <v>0</v>
      </c>
      <c r="AE271">
        <f t="shared" si="203"/>
        <v>0</v>
      </c>
      <c r="AF271">
        <f t="shared" si="204"/>
        <v>0</v>
      </c>
      <c r="AH271">
        <f t="shared" si="205"/>
        <v>12470.153564597113</v>
      </c>
      <c r="AI271">
        <f t="shared" si="206"/>
        <v>237791.06640518617</v>
      </c>
      <c r="AJ271">
        <f t="shared" si="207"/>
        <v>15286.845250044407</v>
      </c>
      <c r="AK271">
        <f t="shared" si="208"/>
        <v>10463.771574606541</v>
      </c>
      <c r="AL271">
        <f t="shared" si="209"/>
        <v>207956.3648446186</v>
      </c>
      <c r="AM271">
        <f t="shared" si="210"/>
        <v>16540.29301722044</v>
      </c>
    </row>
    <row r="272" spans="4:39">
      <c r="D272" s="113">
        <v>147</v>
      </c>
      <c r="E272">
        <v>1.8838998819271646E-2</v>
      </c>
      <c r="F272" s="6">
        <v>3521.6703283528313</v>
      </c>
      <c r="G272" s="6">
        <v>0.31627029054775391</v>
      </c>
      <c r="H272" s="6">
        <v>74266.21889277763</v>
      </c>
      <c r="I272" s="6">
        <v>0.68069614966967751</v>
      </c>
      <c r="J272" s="6">
        <v>11067.142593281988</v>
      </c>
      <c r="K272" s="6">
        <v>0.11245451954227992</v>
      </c>
      <c r="L272" s="6">
        <v>5038.8072327846476</v>
      </c>
      <c r="M272">
        <v>0.36427373077254321</v>
      </c>
      <c r="N272">
        <v>86911.270696938474</v>
      </c>
      <c r="O272">
        <v>7.2041881445368938E-2</v>
      </c>
      <c r="P272">
        <v>5795.2614698234047</v>
      </c>
      <c r="S272">
        <f t="shared" si="192"/>
        <v>-2802.3219974377625</v>
      </c>
      <c r="T272">
        <f t="shared" si="193"/>
        <v>-62189.754118502198</v>
      </c>
      <c r="U272">
        <f t="shared" si="194"/>
        <v>14924.559185704977</v>
      </c>
      <c r="V272">
        <f t="shared" si="195"/>
        <v>-744.84385858223141</v>
      </c>
      <c r="W272">
        <f t="shared" si="196"/>
        <v>-73001.842561119687</v>
      </c>
      <c r="X272">
        <f t="shared" si="197"/>
        <v>-3044.4142687134372</v>
      </c>
      <c r="Z272">
        <f t="shared" si="198"/>
        <v>0</v>
      </c>
      <c r="AA272">
        <f t="shared" si="199"/>
        <v>0</v>
      </c>
      <c r="AB272">
        <f t="shared" si="200"/>
        <v>1</v>
      </c>
      <c r="AC272">
        <f t="shared" si="201"/>
        <v>0</v>
      </c>
      <c r="AD272">
        <f t="shared" si="202"/>
        <v>0</v>
      </c>
      <c r="AE272">
        <f t="shared" si="203"/>
        <v>0</v>
      </c>
      <c r="AF272">
        <f t="shared" si="204"/>
        <v>0</v>
      </c>
      <c r="AH272">
        <f t="shared" si="205"/>
        <v>186935.11062542687</v>
      </c>
      <c r="AI272">
        <f t="shared" si="206"/>
        <v>234818.82779490511</v>
      </c>
      <c r="AJ272">
        <f t="shared" si="207"/>
        <v>16258.564997984133</v>
      </c>
      <c r="AK272">
        <f t="shared" si="208"/>
        <v>44807.511990571351</v>
      </c>
      <c r="AL272">
        <f t="shared" si="209"/>
        <v>238587.80734097701</v>
      </c>
      <c r="AM272">
        <f t="shared" si="210"/>
        <v>80442.95003897266</v>
      </c>
    </row>
    <row r="273" spans="4:39">
      <c r="D273" s="113">
        <v>148</v>
      </c>
      <c r="E273">
        <v>0.78018913957554636</v>
      </c>
      <c r="F273" s="6">
        <v>11380.236616583308</v>
      </c>
      <c r="G273" s="6">
        <v>0.30294915742999762</v>
      </c>
      <c r="H273" s="6">
        <v>62698.063715499535</v>
      </c>
      <c r="I273" s="6">
        <v>1.0297121832863749</v>
      </c>
      <c r="J273" s="6">
        <v>15432.289319068397</v>
      </c>
      <c r="K273" s="6">
        <v>1.1549914177315377</v>
      </c>
      <c r="L273" s="6">
        <v>15458.297160961811</v>
      </c>
      <c r="M273">
        <v>1.2501319639511577</v>
      </c>
      <c r="N273">
        <v>120748.36155286577</v>
      </c>
      <c r="O273">
        <v>0.85845701839123334</v>
      </c>
      <c r="P273">
        <v>15788.408982206009</v>
      </c>
      <c r="S273">
        <f t="shared" si="192"/>
        <v>18410.505488969353</v>
      </c>
      <c r="T273">
        <f t="shared" si="193"/>
        <v>-51130.253088192505</v>
      </c>
      <c r="U273">
        <f t="shared" si="194"/>
        <v>23886.240687538542</v>
      </c>
      <c r="V273">
        <f t="shared" si="195"/>
        <v>28643.895133699225</v>
      </c>
      <c r="W273">
        <f t="shared" si="196"/>
        <v>-73013.322641354767</v>
      </c>
      <c r="X273">
        <f t="shared" si="197"/>
        <v>16990.913808044843</v>
      </c>
      <c r="Z273">
        <f t="shared" si="198"/>
        <v>0</v>
      </c>
      <c r="AA273">
        <f t="shared" si="199"/>
        <v>0</v>
      </c>
      <c r="AB273">
        <f t="shared" si="200"/>
        <v>0</v>
      </c>
      <c r="AC273">
        <f t="shared" si="201"/>
        <v>1</v>
      </c>
      <c r="AD273">
        <f t="shared" si="202"/>
        <v>0</v>
      </c>
      <c r="AE273">
        <f t="shared" si="203"/>
        <v>0</v>
      </c>
      <c r="AF273">
        <f t="shared" si="204"/>
        <v>0</v>
      </c>
      <c r="AH273">
        <f t="shared" si="205"/>
        <v>14586.509910628345</v>
      </c>
      <c r="AI273">
        <f t="shared" si="206"/>
        <v>206959.02984971055</v>
      </c>
      <c r="AJ273">
        <f t="shared" si="207"/>
        <v>14986.993035097943</v>
      </c>
      <c r="AK273">
        <f t="shared" si="208"/>
        <v>13383.906515359828</v>
      </c>
      <c r="AL273">
        <f t="shared" si="209"/>
        <v>96588.492283030195</v>
      </c>
      <c r="AM273">
        <f t="shared" si="210"/>
        <v>18391.612677119028</v>
      </c>
    </row>
    <row r="274" spans="4:39">
      <c r="D274" s="113">
        <v>149</v>
      </c>
      <c r="E274">
        <v>0.47640542801874286</v>
      </c>
      <c r="F274" s="6">
        <v>8257.8177720827189</v>
      </c>
      <c r="G274" s="6">
        <v>0.32631718242565411</v>
      </c>
      <c r="H274" s="6">
        <v>65405.630443111688</v>
      </c>
      <c r="I274" s="6">
        <v>1.0819253547551126</v>
      </c>
      <c r="J274" s="6">
        <v>14689.491755351892</v>
      </c>
      <c r="K274" s="6">
        <v>1.3510569124898424</v>
      </c>
      <c r="L274" s="6">
        <v>16433.612231351039</v>
      </c>
      <c r="M274">
        <v>0.64425523348881697</v>
      </c>
      <c r="N274">
        <v>91172.358004094538</v>
      </c>
      <c r="O274">
        <v>0.27561558588057888</v>
      </c>
      <c r="P274">
        <v>8504.9375066216344</v>
      </c>
      <c r="S274">
        <f t="shared" si="192"/>
        <v>9933.2470913849575</v>
      </c>
      <c r="T274">
        <f t="shared" si="193"/>
        <v>-52945.535149370509</v>
      </c>
      <c r="U274">
        <f t="shared" si="194"/>
        <v>26622.745990617332</v>
      </c>
      <c r="V274">
        <f t="shared" si="195"/>
        <v>35155.144915161101</v>
      </c>
      <c r="W274">
        <f t="shared" si="196"/>
        <v>-66572.11616855755</v>
      </c>
      <c r="X274">
        <f t="shared" si="197"/>
        <v>2019.1680246423894</v>
      </c>
      <c r="Z274">
        <f t="shared" si="198"/>
        <v>0</v>
      </c>
      <c r="AA274">
        <f t="shared" si="199"/>
        <v>0</v>
      </c>
      <c r="AB274">
        <f t="shared" si="200"/>
        <v>0</v>
      </c>
      <c r="AC274">
        <f t="shared" si="201"/>
        <v>1</v>
      </c>
      <c r="AD274">
        <f t="shared" si="202"/>
        <v>0</v>
      </c>
      <c r="AE274">
        <f t="shared" si="203"/>
        <v>0</v>
      </c>
      <c r="AF274">
        <f t="shared" si="204"/>
        <v>0</v>
      </c>
      <c r="AH274">
        <f t="shared" si="205"/>
        <v>17333.592957630695</v>
      </c>
      <c r="AI274">
        <f t="shared" si="206"/>
        <v>200435.75381757063</v>
      </c>
      <c r="AJ274">
        <f t="shared" si="207"/>
        <v>13577.176734782013</v>
      </c>
      <c r="AK274">
        <f t="shared" si="208"/>
        <v>12163.523297523998</v>
      </c>
      <c r="AL274">
        <f t="shared" si="209"/>
        <v>141515.89814858232</v>
      </c>
      <c r="AM274">
        <f t="shared" si="210"/>
        <v>30857.97009428461</v>
      </c>
    </row>
    <row r="275" spans="4:39">
      <c r="D275" s="113">
        <v>150</v>
      </c>
      <c r="E275">
        <v>0.66632566496542756</v>
      </c>
      <c r="F275" s="6">
        <v>10640.499028586204</v>
      </c>
      <c r="G275" s="6">
        <v>0.3131507984938583</v>
      </c>
      <c r="H275" s="6">
        <v>66054.300684856367</v>
      </c>
      <c r="I275" s="6">
        <v>0.97761743321049688</v>
      </c>
      <c r="J275" s="6">
        <v>12811.244793570582</v>
      </c>
      <c r="K275" s="6">
        <v>1.1264571650653403</v>
      </c>
      <c r="L275" s="6">
        <v>14567.62097875564</v>
      </c>
      <c r="M275">
        <v>0.74144563128002983</v>
      </c>
      <c r="N275">
        <v>65733.163826529708</v>
      </c>
      <c r="O275">
        <v>0.42477862170580039</v>
      </c>
      <c r="P275">
        <v>9787.0533482385836</v>
      </c>
      <c r="S275">
        <f t="shared" si="192"/>
        <v>14802.480162453681</v>
      </c>
      <c r="T275">
        <f t="shared" si="193"/>
        <v>-54096.950595166883</v>
      </c>
      <c r="U275">
        <f t="shared" si="194"/>
        <v>24518.099276139033</v>
      </c>
      <c r="V275">
        <f t="shared" si="195"/>
        <v>28445.019412099315</v>
      </c>
      <c r="W275">
        <f t="shared" si="196"/>
        <v>-37421.803841733054</v>
      </c>
      <c r="X275">
        <f t="shared" si="197"/>
        <v>6432.6935429756977</v>
      </c>
      <c r="Z275">
        <f t="shared" si="198"/>
        <v>0</v>
      </c>
      <c r="AA275">
        <f t="shared" si="199"/>
        <v>0</v>
      </c>
      <c r="AB275">
        <f t="shared" si="200"/>
        <v>0</v>
      </c>
      <c r="AC275">
        <f t="shared" si="201"/>
        <v>1</v>
      </c>
      <c r="AD275">
        <f t="shared" si="202"/>
        <v>0</v>
      </c>
      <c r="AE275">
        <f t="shared" si="203"/>
        <v>0</v>
      </c>
      <c r="AF275">
        <f t="shared" si="204"/>
        <v>0</v>
      </c>
      <c r="AH275">
        <f t="shared" si="205"/>
        <v>15968.916684513853</v>
      </c>
      <c r="AI275">
        <f t="shared" si="206"/>
        <v>210934.47949854698</v>
      </c>
      <c r="AJ275">
        <f t="shared" si="207"/>
        <v>13104.558448286298</v>
      </c>
      <c r="AK275">
        <f t="shared" si="208"/>
        <v>12932.245832810378</v>
      </c>
      <c r="AL275">
        <f t="shared" si="209"/>
        <v>88655.406483477607</v>
      </c>
      <c r="AM275">
        <f t="shared" si="210"/>
        <v>23040.362316107916</v>
      </c>
    </row>
    <row r="276" spans="4:39">
      <c r="D276" s="113">
        <v>151</v>
      </c>
      <c r="E276">
        <v>0.49533272453306387</v>
      </c>
      <c r="F276" s="6">
        <v>8935.3873396016788</v>
      </c>
      <c r="G276" s="6">
        <v>0.34218588672088757</v>
      </c>
      <c r="H276" s="6">
        <v>62042.670218461863</v>
      </c>
      <c r="I276" s="6">
        <v>1.087527289542074</v>
      </c>
      <c r="J276" s="6">
        <v>14973.198739598734</v>
      </c>
      <c r="K276" s="6">
        <v>1.2004837339241343</v>
      </c>
      <c r="L276" s="6">
        <v>13596.058202415763</v>
      </c>
      <c r="M276">
        <v>0.40472774778660026</v>
      </c>
      <c r="N276">
        <v>80516.055293493133</v>
      </c>
      <c r="O276">
        <v>0.55457128016138535</v>
      </c>
      <c r="P276">
        <v>11195.036922388605</v>
      </c>
      <c r="S276">
        <f t="shared" si="192"/>
        <v>9978.3974139688326</v>
      </c>
      <c r="T276">
        <f t="shared" si="193"/>
        <v>-48976.644319911487</v>
      </c>
      <c r="U276">
        <f t="shared" si="194"/>
        <v>26552.943284275821</v>
      </c>
      <c r="V276">
        <f t="shared" si="195"/>
        <v>32243.212693743379</v>
      </c>
      <c r="W276">
        <f t="shared" si="196"/>
        <v>-65061.930972009592</v>
      </c>
      <c r="X276">
        <f t="shared" si="197"/>
        <v>9980.7128392937339</v>
      </c>
      <c r="Z276">
        <f t="shared" si="198"/>
        <v>0</v>
      </c>
      <c r="AA276">
        <f t="shared" si="199"/>
        <v>0</v>
      </c>
      <c r="AB276">
        <f t="shared" si="200"/>
        <v>0</v>
      </c>
      <c r="AC276">
        <f t="shared" si="201"/>
        <v>1</v>
      </c>
      <c r="AD276">
        <f t="shared" si="202"/>
        <v>0</v>
      </c>
      <c r="AE276">
        <f t="shared" si="203"/>
        <v>0</v>
      </c>
      <c r="AF276">
        <f t="shared" si="204"/>
        <v>0</v>
      </c>
      <c r="AH276">
        <f t="shared" si="205"/>
        <v>18039.162157163784</v>
      </c>
      <c r="AI276">
        <f t="shared" si="206"/>
        <v>181312.76778538944</v>
      </c>
      <c r="AJ276">
        <f t="shared" si="207"/>
        <v>13768.113116410634</v>
      </c>
      <c r="AK276">
        <f t="shared" si="208"/>
        <v>11325.483068373651</v>
      </c>
      <c r="AL276">
        <f t="shared" si="209"/>
        <v>198938.80697289534</v>
      </c>
      <c r="AM276">
        <f t="shared" si="210"/>
        <v>20186.83138284901</v>
      </c>
    </row>
    <row r="277" spans="4:39">
      <c r="D277" s="113">
        <v>152</v>
      </c>
      <c r="E277">
        <v>0.28358796290923194</v>
      </c>
      <c r="F277" s="6">
        <v>6664.8311082814644</v>
      </c>
      <c r="G277" s="6">
        <v>0.31762190658686862</v>
      </c>
      <c r="H277" s="6">
        <v>65283.337387512482</v>
      </c>
      <c r="I277" s="6">
        <v>1.3497764646944679</v>
      </c>
      <c r="J277" s="6">
        <v>17791.823585575505</v>
      </c>
      <c r="K277" s="6">
        <v>0.4882619135230124</v>
      </c>
      <c r="L277" s="6">
        <v>8399.5846218174629</v>
      </c>
      <c r="M277">
        <v>0.62664440976321201</v>
      </c>
      <c r="N277">
        <v>71020.632227373833</v>
      </c>
      <c r="O277">
        <v>0.57927312182434632</v>
      </c>
      <c r="P277">
        <v>11269.551108655844</v>
      </c>
      <c r="S277">
        <f t="shared" si="192"/>
        <v>4163.6916674446484</v>
      </c>
      <c r="T277">
        <f t="shared" si="193"/>
        <v>-53155.262506399493</v>
      </c>
      <c r="U277">
        <f t="shared" si="194"/>
        <v>33748.040942318054</v>
      </c>
      <c r="V277">
        <f t="shared" si="195"/>
        <v>10244.208284145243</v>
      </c>
      <c r="W277">
        <f t="shared" si="196"/>
        <v>-47092.842084975346</v>
      </c>
      <c r="X277">
        <f t="shared" si="197"/>
        <v>10849.413775084995</v>
      </c>
      <c r="Z277">
        <f t="shared" si="198"/>
        <v>0</v>
      </c>
      <c r="AA277">
        <f t="shared" si="199"/>
        <v>0</v>
      </c>
      <c r="AB277">
        <f t="shared" si="200"/>
        <v>1</v>
      </c>
      <c r="AC277">
        <f t="shared" si="201"/>
        <v>0</v>
      </c>
      <c r="AD277">
        <f t="shared" si="202"/>
        <v>0</v>
      </c>
      <c r="AE277">
        <f t="shared" si="203"/>
        <v>0</v>
      </c>
      <c r="AF277">
        <f t="shared" si="204"/>
        <v>0</v>
      </c>
      <c r="AH277">
        <f t="shared" si="205"/>
        <v>23501.81241795047</v>
      </c>
      <c r="AI277">
        <f t="shared" si="206"/>
        <v>205537.8928016657</v>
      </c>
      <c r="AJ277">
        <f t="shared" si="207"/>
        <v>13181.311165921699</v>
      </c>
      <c r="AK277">
        <f t="shared" si="208"/>
        <v>17203.030564499641</v>
      </c>
      <c r="AL277">
        <f t="shared" si="209"/>
        <v>113334.82134502749</v>
      </c>
      <c r="AM277">
        <f t="shared" si="210"/>
        <v>19454.641833137088</v>
      </c>
    </row>
    <row r="278" spans="4:39">
      <c r="D278" s="113">
        <v>153</v>
      </c>
      <c r="E278">
        <v>0.54181341326425403</v>
      </c>
      <c r="F278" s="6">
        <v>11514.489673921182</v>
      </c>
      <c r="G278" s="6">
        <v>0.27653281176040978</v>
      </c>
      <c r="H278" s="6">
        <v>65227.537882779667</v>
      </c>
      <c r="I278" s="6">
        <v>-0.2037314434031654</v>
      </c>
      <c r="J278" s="6">
        <v>3549.1481019000803</v>
      </c>
      <c r="K278" s="6">
        <v>0.46201563108710109</v>
      </c>
      <c r="L278" s="6">
        <v>9561.7035842656896</v>
      </c>
      <c r="M278">
        <v>0.13282872123868295</v>
      </c>
      <c r="N278">
        <v>62721.781766199609</v>
      </c>
      <c r="O278">
        <v>-8.3553584920791346E-2</v>
      </c>
      <c r="P278">
        <v>6374.5836465329576</v>
      </c>
      <c r="S278">
        <f t="shared" si="192"/>
        <v>9174.1136981610925</v>
      </c>
      <c r="T278">
        <f t="shared" si="193"/>
        <v>-54668.408998520179</v>
      </c>
      <c r="U278">
        <f t="shared" si="194"/>
        <v>-11328.429536806547</v>
      </c>
      <c r="V278">
        <f t="shared" si="195"/>
        <v>8079.9012731641797</v>
      </c>
      <c r="W278">
        <f t="shared" si="196"/>
        <v>-57649.849874421736</v>
      </c>
      <c r="X278">
        <f t="shared" si="197"/>
        <v>-9564.9937331484543</v>
      </c>
      <c r="Z278">
        <f t="shared" si="198"/>
        <v>1</v>
      </c>
      <c r="AA278">
        <f t="shared" si="199"/>
        <v>0</v>
      </c>
      <c r="AB278">
        <f t="shared" si="200"/>
        <v>0</v>
      </c>
      <c r="AC278">
        <f t="shared" si="201"/>
        <v>0</v>
      </c>
      <c r="AD278">
        <f t="shared" si="202"/>
        <v>0</v>
      </c>
      <c r="AE278">
        <f t="shared" si="203"/>
        <v>0</v>
      </c>
      <c r="AF278">
        <f t="shared" si="204"/>
        <v>0</v>
      </c>
      <c r="AH278">
        <f t="shared" si="205"/>
        <v>21251.761938764183</v>
      </c>
      <c r="AI278">
        <f t="shared" si="206"/>
        <v>235876.30512104771</v>
      </c>
      <c r="AJ278">
        <f t="shared" si="207"/>
        <v>-17420.718386001168</v>
      </c>
      <c r="AK278">
        <f t="shared" si="208"/>
        <v>20695.627898492199</v>
      </c>
      <c r="AL278">
        <f t="shared" si="209"/>
        <v>472200.44867776311</v>
      </c>
      <c r="AM278">
        <f t="shared" si="210"/>
        <v>-76293.358957321238</v>
      </c>
    </row>
    <row r="279" spans="4:39">
      <c r="D279" s="113">
        <v>154</v>
      </c>
      <c r="E279">
        <v>9.0245201400932951E-2</v>
      </c>
      <c r="F279" s="6">
        <v>5742.3921060838038</v>
      </c>
      <c r="G279" s="6">
        <v>0.2922759400101822</v>
      </c>
      <c r="H279" s="6">
        <v>57982.859412415411</v>
      </c>
      <c r="I279" s="6">
        <v>0.99255156213527229</v>
      </c>
      <c r="J279" s="6">
        <v>13952.340723965659</v>
      </c>
      <c r="K279" s="6">
        <v>0.12386840943596145</v>
      </c>
      <c r="L279" s="6">
        <v>5896.5574544882256</v>
      </c>
      <c r="M279">
        <v>-0.12658412722413903</v>
      </c>
      <c r="N279">
        <v>72815.008539314949</v>
      </c>
      <c r="O279">
        <v>0.42862521952444332</v>
      </c>
      <c r="P279">
        <v>10356.277668623745</v>
      </c>
      <c r="S279">
        <f t="shared" si="192"/>
        <v>-2296.4693357905799</v>
      </c>
      <c r="T279">
        <f t="shared" si="193"/>
        <v>-46822.594919066614</v>
      </c>
      <c r="U279">
        <f t="shared" si="194"/>
        <v>23947.248124607577</v>
      </c>
      <c r="V279">
        <f t="shared" si="195"/>
        <v>-1166.7661085854734</v>
      </c>
      <c r="W279">
        <f t="shared" si="196"/>
        <v>-77648.496853241479</v>
      </c>
      <c r="X279">
        <f t="shared" si="197"/>
        <v>6010.3477136975998</v>
      </c>
      <c r="Z279">
        <f t="shared" si="198"/>
        <v>0</v>
      </c>
      <c r="AA279">
        <f t="shared" si="199"/>
        <v>0</v>
      </c>
      <c r="AB279">
        <f t="shared" si="200"/>
        <v>1</v>
      </c>
      <c r="AC279">
        <f t="shared" si="201"/>
        <v>0</v>
      </c>
      <c r="AD279">
        <f t="shared" si="202"/>
        <v>0</v>
      </c>
      <c r="AE279">
        <f t="shared" si="203"/>
        <v>0</v>
      </c>
      <c r="AF279">
        <f t="shared" si="204"/>
        <v>0</v>
      </c>
      <c r="AH279">
        <f t="shared" si="205"/>
        <v>63630.996628530316</v>
      </c>
      <c r="AI279">
        <f t="shared" si="206"/>
        <v>198383.96349147119</v>
      </c>
      <c r="AJ279">
        <f t="shared" si="207"/>
        <v>14057.043740830999</v>
      </c>
      <c r="AK279">
        <f t="shared" si="208"/>
        <v>47603.40010288643</v>
      </c>
      <c r="AL279">
        <f t="shared" si="209"/>
        <v>-575230.16618334316</v>
      </c>
      <c r="AM279">
        <f t="shared" si="210"/>
        <v>24161.615315388961</v>
      </c>
    </row>
    <row r="280" spans="4:39">
      <c r="D280" s="113">
        <v>155</v>
      </c>
      <c r="E280">
        <v>1.8780305837616824</v>
      </c>
      <c r="F280" s="6">
        <v>21755.045044530889</v>
      </c>
      <c r="G280" s="6">
        <v>0.31928076369556013</v>
      </c>
      <c r="H280" s="6">
        <v>65177.034592655698</v>
      </c>
      <c r="I280" s="6">
        <v>0.70394947074972924</v>
      </c>
      <c r="J280" s="6">
        <v>11224.25753004348</v>
      </c>
      <c r="K280" s="6">
        <v>1.0168474198116333</v>
      </c>
      <c r="L280" s="6">
        <v>13724.506532924852</v>
      </c>
      <c r="M280">
        <v>0.25383296072121009</v>
      </c>
      <c r="N280">
        <v>65301.163119702789</v>
      </c>
      <c r="O280">
        <v>0.76880802076144705</v>
      </c>
      <c r="P280">
        <v>14257.584190546188</v>
      </c>
      <c r="S280">
        <f t="shared" si="192"/>
        <v>49955.674765825192</v>
      </c>
      <c r="T280">
        <f t="shared" si="193"/>
        <v>-52985.61791170443</v>
      </c>
      <c r="U280">
        <f t="shared" si="194"/>
        <v>15655.349061064182</v>
      </c>
      <c r="V280">
        <f t="shared" si="195"/>
        <v>25102.795345162551</v>
      </c>
      <c r="W280">
        <f t="shared" si="196"/>
        <v>-55608.805347524103</v>
      </c>
      <c r="X280">
        <f t="shared" si="197"/>
        <v>15098.581274208906</v>
      </c>
      <c r="Z280">
        <f t="shared" si="198"/>
        <v>1</v>
      </c>
      <c r="AA280">
        <f t="shared" si="199"/>
        <v>0</v>
      </c>
      <c r="AB280">
        <f t="shared" si="200"/>
        <v>0</v>
      </c>
      <c r="AC280">
        <f t="shared" si="201"/>
        <v>0</v>
      </c>
      <c r="AD280">
        <f t="shared" si="202"/>
        <v>0</v>
      </c>
      <c r="AE280">
        <f t="shared" si="203"/>
        <v>0</v>
      </c>
      <c r="AF280">
        <f t="shared" si="204"/>
        <v>0</v>
      </c>
      <c r="AH280">
        <f t="shared" si="205"/>
        <v>11583.967392562736</v>
      </c>
      <c r="AI280">
        <f t="shared" si="206"/>
        <v>204137.05429119794</v>
      </c>
      <c r="AJ280">
        <f t="shared" si="207"/>
        <v>15944.692050253661</v>
      </c>
      <c r="AK280">
        <f t="shared" si="208"/>
        <v>13497.114970766468</v>
      </c>
      <c r="AL280">
        <f t="shared" si="209"/>
        <v>257260.37680120033</v>
      </c>
      <c r="AM280">
        <f t="shared" si="210"/>
        <v>18545.05130737985</v>
      </c>
    </row>
    <row r="281" spans="4:39">
      <c r="D281" s="113">
        <v>156</v>
      </c>
      <c r="E281">
        <v>0.39575541637060274</v>
      </c>
      <c r="F281" s="6">
        <v>8205.919313369759</v>
      </c>
      <c r="G281" s="6">
        <v>0.34183427052483739</v>
      </c>
      <c r="H281" s="6">
        <v>65994.362626046495</v>
      </c>
      <c r="I281" s="6">
        <v>0.46960425529193772</v>
      </c>
      <c r="J281" s="6">
        <v>8137.8570262247049</v>
      </c>
      <c r="K281" s="6">
        <v>0.81813496364512694</v>
      </c>
      <c r="L281" s="6">
        <v>11994.819820177963</v>
      </c>
      <c r="M281">
        <v>0.66918611502050274</v>
      </c>
      <c r="N281">
        <v>89525.130532079565</v>
      </c>
      <c r="O281">
        <v>1.2023111886727347</v>
      </c>
      <c r="P281">
        <v>16861.573287454274</v>
      </c>
      <c r="S281">
        <f t="shared" si="192"/>
        <v>6905.6055053253367</v>
      </c>
      <c r="T281">
        <f t="shared" si="193"/>
        <v>-52941.762840326104</v>
      </c>
      <c r="U281">
        <f t="shared" si="194"/>
        <v>9793.5118578426445</v>
      </c>
      <c r="V281">
        <f t="shared" si="195"/>
        <v>19244.845631647564</v>
      </c>
      <c r="W281">
        <f t="shared" si="196"/>
        <v>-63972.927916136687</v>
      </c>
      <c r="X281">
        <f t="shared" si="197"/>
        <v>29047.477140825424</v>
      </c>
      <c r="Z281">
        <f t="shared" si="198"/>
        <v>0</v>
      </c>
      <c r="AA281">
        <f t="shared" si="199"/>
        <v>0</v>
      </c>
      <c r="AB281">
        <f t="shared" si="200"/>
        <v>0</v>
      </c>
      <c r="AC281">
        <f t="shared" si="201"/>
        <v>0</v>
      </c>
      <c r="AD281">
        <f t="shared" si="202"/>
        <v>0</v>
      </c>
      <c r="AE281">
        <f t="shared" si="203"/>
        <v>1</v>
      </c>
      <c r="AF281">
        <f t="shared" si="204"/>
        <v>0</v>
      </c>
      <c r="AH281">
        <f t="shared" si="205"/>
        <v>20734.825030633001</v>
      </c>
      <c r="AI281">
        <f t="shared" si="206"/>
        <v>193059.52713495237</v>
      </c>
      <c r="AJ281">
        <f t="shared" si="207"/>
        <v>17329.180761289448</v>
      </c>
      <c r="AK281">
        <f t="shared" si="208"/>
        <v>14661.17493223382</v>
      </c>
      <c r="AL281">
        <f t="shared" si="209"/>
        <v>133782.11012243832</v>
      </c>
      <c r="AM281">
        <f t="shared" si="210"/>
        <v>14024.300402683803</v>
      </c>
    </row>
    <row r="282" spans="4:39">
      <c r="D282" s="113">
        <v>157</v>
      </c>
      <c r="E282">
        <v>0.71078404268865181</v>
      </c>
      <c r="F282" s="6">
        <v>10404.841990381097</v>
      </c>
      <c r="G282" s="6">
        <v>0.37515404085249915</v>
      </c>
      <c r="H282" s="6">
        <v>61451.358248181139</v>
      </c>
      <c r="I282" s="6">
        <v>1.048926491615225</v>
      </c>
      <c r="J282" s="6">
        <v>13492.134102047799</v>
      </c>
      <c r="K282" s="6">
        <v>1.0463073541050913</v>
      </c>
      <c r="L282" s="6">
        <v>12220.640972643796</v>
      </c>
      <c r="M282">
        <v>0.9346585616108023</v>
      </c>
      <c r="N282">
        <v>76804.551068645582</v>
      </c>
      <c r="O282">
        <v>1.2718932462712547</v>
      </c>
      <c r="P282">
        <v>16610.689611306778</v>
      </c>
      <c r="S282">
        <f t="shared" si="192"/>
        <v>16735.735895642385</v>
      </c>
      <c r="T282">
        <f t="shared" si="193"/>
        <v>-47126.47635226931</v>
      </c>
      <c r="U282">
        <f t="shared" si="194"/>
        <v>26560.07505378795</v>
      </c>
      <c r="V282">
        <f t="shared" si="195"/>
        <v>27731.559036505012</v>
      </c>
      <c r="W282">
        <f t="shared" si="196"/>
        <v>-41115.548552098706</v>
      </c>
      <c r="X282">
        <f t="shared" si="197"/>
        <v>31955.282104314807</v>
      </c>
      <c r="Z282">
        <f t="shared" si="198"/>
        <v>0</v>
      </c>
      <c r="AA282">
        <f t="shared" si="199"/>
        <v>0</v>
      </c>
      <c r="AB282">
        <f t="shared" si="200"/>
        <v>0</v>
      </c>
      <c r="AC282">
        <f t="shared" si="201"/>
        <v>0</v>
      </c>
      <c r="AD282">
        <f t="shared" si="202"/>
        <v>0</v>
      </c>
      <c r="AE282">
        <f t="shared" si="203"/>
        <v>1</v>
      </c>
      <c r="AF282">
        <f t="shared" si="204"/>
        <v>0</v>
      </c>
      <c r="AH282">
        <f t="shared" si="205"/>
        <v>14638.541899482092</v>
      </c>
      <c r="AI282">
        <f t="shared" si="206"/>
        <v>163803.00238413858</v>
      </c>
      <c r="AJ282">
        <f t="shared" si="207"/>
        <v>12862.802312554313</v>
      </c>
      <c r="AK282">
        <f t="shared" si="208"/>
        <v>11679.781208358354</v>
      </c>
      <c r="AL282">
        <f t="shared" si="209"/>
        <v>82173.91272410714</v>
      </c>
      <c r="AM282">
        <f t="shared" si="210"/>
        <v>13059.814304387181</v>
      </c>
    </row>
    <row r="283" spans="4:39">
      <c r="D283" s="113">
        <v>158</v>
      </c>
      <c r="E283">
        <v>0.50500594253047204</v>
      </c>
      <c r="F283" s="6">
        <v>9052.3650438879486</v>
      </c>
      <c r="G283" s="6">
        <v>0.30939331589888908</v>
      </c>
      <c r="H283" s="6">
        <v>60089.915999506899</v>
      </c>
      <c r="I283" s="6">
        <v>0.73674874511347577</v>
      </c>
      <c r="J283" s="6">
        <v>11772.962351800126</v>
      </c>
      <c r="K283" s="6">
        <v>0.59074979890365453</v>
      </c>
      <c r="L283" s="6">
        <v>10348.129863625822</v>
      </c>
      <c r="M283">
        <v>0.25145709747722544</v>
      </c>
      <c r="N283">
        <v>68346.458272991527</v>
      </c>
      <c r="O283">
        <v>0.3446687006647311</v>
      </c>
      <c r="P283">
        <v>8482.27893088368</v>
      </c>
      <c r="S283">
        <f t="shared" si="192"/>
        <v>10230.781865695597</v>
      </c>
      <c r="T283">
        <f t="shared" si="193"/>
        <v>-48276.041625223719</v>
      </c>
      <c r="U283">
        <f t="shared" si="194"/>
        <v>16359.051731612833</v>
      </c>
      <c r="V283">
        <f t="shared" si="195"/>
        <v>12209.060457711323</v>
      </c>
      <c r="W283">
        <f t="shared" si="196"/>
        <v>-58744.820462921154</v>
      </c>
      <c r="X283">
        <f t="shared" si="197"/>
        <v>4678.5507352984114</v>
      </c>
      <c r="Z283">
        <f t="shared" si="198"/>
        <v>0</v>
      </c>
      <c r="AA283">
        <f t="shared" si="199"/>
        <v>0</v>
      </c>
      <c r="AB283">
        <f t="shared" si="200"/>
        <v>1</v>
      </c>
      <c r="AC283">
        <f t="shared" si="201"/>
        <v>0</v>
      </c>
      <c r="AD283">
        <f t="shared" si="202"/>
        <v>0</v>
      </c>
      <c r="AE283">
        <f t="shared" si="203"/>
        <v>0</v>
      </c>
      <c r="AF283">
        <f t="shared" si="204"/>
        <v>0</v>
      </c>
      <c r="AH283">
        <f t="shared" si="205"/>
        <v>17925.264400906985</v>
      </c>
      <c r="AI283">
        <f t="shared" si="206"/>
        <v>194218.53321208953</v>
      </c>
      <c r="AJ283">
        <f t="shared" si="207"/>
        <v>15979.616429461073</v>
      </c>
      <c r="AK283">
        <f t="shared" si="208"/>
        <v>17516.941830247662</v>
      </c>
      <c r="AL283">
        <f t="shared" si="209"/>
        <v>271801.66699880757</v>
      </c>
      <c r="AM283">
        <f t="shared" si="210"/>
        <v>24609.948378035726</v>
      </c>
    </row>
    <row r="284" spans="4:39">
      <c r="D284" s="113">
        <v>159</v>
      </c>
      <c r="E284">
        <v>0.40777699979951587</v>
      </c>
      <c r="F284" s="6">
        <v>8107.2385927338237</v>
      </c>
      <c r="G284" s="6">
        <v>0.26777432581717064</v>
      </c>
      <c r="H284" s="6">
        <v>65911.542235944231</v>
      </c>
      <c r="I284" s="6">
        <v>0.94866685168485809</v>
      </c>
      <c r="J284" s="6">
        <v>14793.071014152463</v>
      </c>
      <c r="K284" s="6">
        <v>1.2138869405313266</v>
      </c>
      <c r="L284" s="6">
        <v>17714.100676755341</v>
      </c>
      <c r="M284">
        <v>0.82121334490338949</v>
      </c>
      <c r="N284">
        <v>80148.594599204967</v>
      </c>
      <c r="O284">
        <v>1.0352667216104443</v>
      </c>
      <c r="P284">
        <v>17166.050550307278</v>
      </c>
      <c r="S284">
        <f t="shared" si="192"/>
        <v>7463.3183676108911</v>
      </c>
      <c r="T284">
        <f t="shared" si="193"/>
        <v>-55686.847378941384</v>
      </c>
      <c r="U284">
        <f t="shared" si="194"/>
        <v>21430.82405058216</v>
      </c>
      <c r="V284">
        <f t="shared" si="195"/>
        <v>28636.958260492836</v>
      </c>
      <c r="W284">
        <f t="shared" si="196"/>
        <v>-48791.384237413942</v>
      </c>
      <c r="X284">
        <f t="shared" si="197"/>
        <v>22364.573947665929</v>
      </c>
      <c r="Z284">
        <f t="shared" si="198"/>
        <v>0</v>
      </c>
      <c r="AA284">
        <f t="shared" si="199"/>
        <v>0</v>
      </c>
      <c r="AB284">
        <f t="shared" si="200"/>
        <v>0</v>
      </c>
      <c r="AC284">
        <f t="shared" si="201"/>
        <v>1</v>
      </c>
      <c r="AD284">
        <f t="shared" si="202"/>
        <v>0</v>
      </c>
      <c r="AE284">
        <f t="shared" si="203"/>
        <v>0</v>
      </c>
      <c r="AF284">
        <f t="shared" si="204"/>
        <v>0</v>
      </c>
      <c r="AH284">
        <f t="shared" si="205"/>
        <v>19881.549466300843</v>
      </c>
      <c r="AI284">
        <f t="shared" si="206"/>
        <v>246145.86194849361</v>
      </c>
      <c r="AJ284">
        <f t="shared" si="207"/>
        <v>15593.536327193859</v>
      </c>
      <c r="AK284">
        <f t="shared" si="208"/>
        <v>14592.875238448283</v>
      </c>
      <c r="AL284">
        <f t="shared" si="209"/>
        <v>97597.774191837976</v>
      </c>
      <c r="AM284">
        <f t="shared" si="210"/>
        <v>16581.283056799166</v>
      </c>
    </row>
    <row r="285" spans="4:39">
      <c r="D285" s="113">
        <v>160</v>
      </c>
      <c r="E285">
        <v>-0.283703308128884</v>
      </c>
      <c r="F285" s="6">
        <v>2725.399366895721</v>
      </c>
      <c r="G285" s="6">
        <v>0.25267950969255992</v>
      </c>
      <c r="H285" s="6">
        <v>62900.189030787478</v>
      </c>
      <c r="I285" s="6">
        <v>-0.21286442891415414</v>
      </c>
      <c r="J285" s="6">
        <v>4144.599585645421</v>
      </c>
      <c r="K285" s="6">
        <v>0.1348606158273209</v>
      </c>
      <c r="L285" s="6">
        <v>4978.0398883687612</v>
      </c>
      <c r="M285">
        <v>-4.3530490862791815E-2</v>
      </c>
      <c r="N285">
        <v>76476.873465367898</v>
      </c>
      <c r="O285">
        <v>0.43842379374025309</v>
      </c>
      <c r="P285">
        <v>9173.9978685975966</v>
      </c>
      <c r="S285">
        <f t="shared" si="192"/>
        <v>-13558.326484489027</v>
      </c>
      <c r="T285">
        <f t="shared" si="193"/>
        <v>-53251.874632686769</v>
      </c>
      <c r="U285">
        <f t="shared" si="194"/>
        <v>-12272.614939303483</v>
      </c>
      <c r="V285">
        <f t="shared" si="195"/>
        <v>171.47786638165962</v>
      </c>
      <c r="W285">
        <f t="shared" si="196"/>
        <v>-78139.041728472745</v>
      </c>
      <c r="X285">
        <f t="shared" si="197"/>
        <v>7566.7762715802255</v>
      </c>
      <c r="Z285">
        <f t="shared" si="198"/>
        <v>0</v>
      </c>
      <c r="AA285">
        <f t="shared" si="199"/>
        <v>0</v>
      </c>
      <c r="AB285">
        <f t="shared" si="200"/>
        <v>0</v>
      </c>
      <c r="AC285">
        <f t="shared" si="201"/>
        <v>0</v>
      </c>
      <c r="AD285">
        <f t="shared" si="202"/>
        <v>0</v>
      </c>
      <c r="AE285">
        <f t="shared" si="203"/>
        <v>1</v>
      </c>
      <c r="AF285">
        <f t="shared" si="204"/>
        <v>0</v>
      </c>
      <c r="AH285">
        <f t="shared" si="205"/>
        <v>-9606.5124685031697</v>
      </c>
      <c r="AI285">
        <f t="shared" si="206"/>
        <v>248932.68594402197</v>
      </c>
      <c r="AJ285">
        <f t="shared" si="207"/>
        <v>-19470.606746216356</v>
      </c>
      <c r="AK285">
        <f t="shared" si="208"/>
        <v>36912.480770092101</v>
      </c>
      <c r="AL285">
        <f t="shared" si="209"/>
        <v>-1756857.5945174415</v>
      </c>
      <c r="AM285">
        <f t="shared" si="210"/>
        <v>20924.954346872855</v>
      </c>
    </row>
    <row r="286" spans="4:39">
      <c r="D286" s="113">
        <v>161</v>
      </c>
      <c r="E286">
        <v>0.43476095951271121</v>
      </c>
      <c r="F286" s="6">
        <v>8822.7777200135388</v>
      </c>
      <c r="G286" s="6">
        <v>0.26539862967527417</v>
      </c>
      <c r="H286" s="6">
        <v>58671.773371788026</v>
      </c>
      <c r="I286" s="6">
        <v>0.63748163004855718</v>
      </c>
      <c r="J286" s="6">
        <v>11995.002292153709</v>
      </c>
      <c r="K286" s="6">
        <v>0.80609521174833632</v>
      </c>
      <c r="L286" s="6">
        <v>12264.758092628257</v>
      </c>
      <c r="M286">
        <v>0.2651520993351556</v>
      </c>
      <c r="N286">
        <v>87661.126274932307</v>
      </c>
      <c r="O286">
        <v>0.49795150124735066</v>
      </c>
      <c r="P286">
        <v>10164.546253129582</v>
      </c>
      <c r="S286">
        <f t="shared" si="192"/>
        <v>7778.1347580198271</v>
      </c>
      <c r="T286">
        <f t="shared" si="193"/>
        <v>-48537.792096267352</v>
      </c>
      <c r="U286">
        <f t="shared" si="194"/>
        <v>12346.596269620397</v>
      </c>
      <c r="V286">
        <f t="shared" si="195"/>
        <v>18515.181472770219</v>
      </c>
      <c r="W286">
        <f t="shared" si="196"/>
        <v>-77536.558513918731</v>
      </c>
      <c r="X286">
        <f t="shared" si="197"/>
        <v>8849.2338704992544</v>
      </c>
      <c r="Z286">
        <f t="shared" si="198"/>
        <v>0</v>
      </c>
      <c r="AA286">
        <f t="shared" si="199"/>
        <v>0</v>
      </c>
      <c r="AB286">
        <f t="shared" si="200"/>
        <v>0</v>
      </c>
      <c r="AC286">
        <f t="shared" si="201"/>
        <v>1</v>
      </c>
      <c r="AD286">
        <f t="shared" si="202"/>
        <v>0</v>
      </c>
      <c r="AE286">
        <f t="shared" si="203"/>
        <v>0</v>
      </c>
      <c r="AF286">
        <f t="shared" si="204"/>
        <v>0</v>
      </c>
      <c r="AH286">
        <f t="shared" si="205"/>
        <v>20293.3992277096</v>
      </c>
      <c r="AI286">
        <f t="shared" si="206"/>
        <v>221070.37042193959</v>
      </c>
      <c r="AJ286">
        <f t="shared" si="207"/>
        <v>18816.23207125207</v>
      </c>
      <c r="AK286">
        <f t="shared" si="208"/>
        <v>15215.024123548976</v>
      </c>
      <c r="AL286">
        <f t="shared" si="209"/>
        <v>330606.94784138794</v>
      </c>
      <c r="AM286">
        <f t="shared" si="210"/>
        <v>20412.723383035813</v>
      </c>
    </row>
    <row r="287" spans="4:39">
      <c r="D287" s="113">
        <v>162</v>
      </c>
      <c r="E287">
        <v>0.35879793462752896</v>
      </c>
      <c r="F287" s="6">
        <v>7097.7476846909376</v>
      </c>
      <c r="G287" s="6">
        <v>0.35084699254332352</v>
      </c>
      <c r="H287" s="6">
        <v>63924.252272620142</v>
      </c>
      <c r="I287" s="6">
        <v>1.0667654179345929</v>
      </c>
      <c r="J287" s="6">
        <v>14577.970068100511</v>
      </c>
      <c r="K287" s="6">
        <v>0.57449807796651431</v>
      </c>
      <c r="L287" s="6">
        <v>9179.1474521827113</v>
      </c>
      <c r="M287">
        <v>0.3542653542126093</v>
      </c>
      <c r="N287">
        <v>68582.405216746454</v>
      </c>
      <c r="O287">
        <v>0.57038122597285179</v>
      </c>
      <c r="P287">
        <v>11078.971199999556</v>
      </c>
      <c r="S287">
        <f t="shared" si="192"/>
        <v>6602.592651126628</v>
      </c>
      <c r="T287">
        <f t="shared" si="193"/>
        <v>-50527.510709345879</v>
      </c>
      <c r="U287">
        <f t="shared" si="194"/>
        <v>26155.400650313983</v>
      </c>
      <c r="V287">
        <f t="shared" si="195"/>
        <v>12757.487156890671</v>
      </c>
      <c r="W287">
        <f t="shared" si="196"/>
        <v>-55055.136931492183</v>
      </c>
      <c r="X287">
        <f t="shared" si="197"/>
        <v>10700.465532547816</v>
      </c>
      <c r="Z287">
        <f t="shared" si="198"/>
        <v>0</v>
      </c>
      <c r="AA287">
        <f t="shared" si="199"/>
        <v>0</v>
      </c>
      <c r="AB287">
        <f t="shared" si="200"/>
        <v>1</v>
      </c>
      <c r="AC287">
        <f t="shared" si="201"/>
        <v>0</v>
      </c>
      <c r="AD287">
        <f t="shared" si="202"/>
        <v>0</v>
      </c>
      <c r="AE287">
        <f t="shared" si="203"/>
        <v>0</v>
      </c>
      <c r="AF287">
        <f t="shared" si="204"/>
        <v>0</v>
      </c>
      <c r="AH287">
        <f t="shared" si="205"/>
        <v>19782.019347628539</v>
      </c>
      <c r="AI287">
        <f t="shared" si="206"/>
        <v>182199.80114187984</v>
      </c>
      <c r="AJ287">
        <f t="shared" si="207"/>
        <v>13665.581788661186</v>
      </c>
      <c r="AK287">
        <f t="shared" si="208"/>
        <v>15977.681743815572</v>
      </c>
      <c r="AL287">
        <f t="shared" si="209"/>
        <v>193590.49481194065</v>
      </c>
      <c r="AM287">
        <f t="shared" si="210"/>
        <v>19423.800601261159</v>
      </c>
    </row>
    <row r="288" spans="4:39">
      <c r="D288" s="113">
        <v>163</v>
      </c>
      <c r="E288">
        <v>0.13017423655693561</v>
      </c>
      <c r="F288" s="6">
        <v>6559.7384745983345</v>
      </c>
      <c r="G288" s="6">
        <v>0.31332456358418148</v>
      </c>
      <c r="H288" s="6">
        <v>64562.25691075097</v>
      </c>
      <c r="I288" s="6">
        <v>0.75477351881290078</v>
      </c>
      <c r="J288" s="6">
        <v>12779.742881440536</v>
      </c>
      <c r="K288" s="6">
        <v>0.50949393015425226</v>
      </c>
      <c r="L288" s="6">
        <v>10338.698165990654</v>
      </c>
      <c r="M288">
        <v>0.45179777542461252</v>
      </c>
      <c r="N288">
        <v>91662.35864243246</v>
      </c>
      <c r="O288">
        <v>0.11962935722017276</v>
      </c>
      <c r="P288">
        <v>7774.7453931767941</v>
      </c>
      <c r="S288">
        <f t="shared" si="192"/>
        <v>-1589.1654259083052</v>
      </c>
      <c r="T288">
        <f t="shared" si="193"/>
        <v>-52598.271774852583</v>
      </c>
      <c r="U288">
        <f t="shared" si="194"/>
        <v>16040.529160911268</v>
      </c>
      <c r="V288">
        <f t="shared" si="195"/>
        <v>9115.8180630193146</v>
      </c>
      <c r="W288">
        <f t="shared" si="196"/>
        <v>-74410.912385619056</v>
      </c>
      <c r="X288">
        <f t="shared" si="197"/>
        <v>-3206.8180170817177</v>
      </c>
      <c r="Z288">
        <f t="shared" si="198"/>
        <v>0</v>
      </c>
      <c r="AA288">
        <f t="shared" si="199"/>
        <v>0</v>
      </c>
      <c r="AB288">
        <f t="shared" si="200"/>
        <v>1</v>
      </c>
      <c r="AC288">
        <f t="shared" si="201"/>
        <v>0</v>
      </c>
      <c r="AD288">
        <f t="shared" si="202"/>
        <v>0</v>
      </c>
      <c r="AE288">
        <f t="shared" si="203"/>
        <v>0</v>
      </c>
      <c r="AF288">
        <f t="shared" si="204"/>
        <v>0</v>
      </c>
      <c r="AH288">
        <f t="shared" si="205"/>
        <v>50391.987294115883</v>
      </c>
      <c r="AI288">
        <f t="shared" si="206"/>
        <v>206055.52329574988</v>
      </c>
      <c r="AJ288">
        <f t="shared" si="207"/>
        <v>16931.890908865444</v>
      </c>
      <c r="AK288">
        <f t="shared" si="208"/>
        <v>20292.09290650539</v>
      </c>
      <c r="AL288">
        <f t="shared" si="209"/>
        <v>202883.59887625728</v>
      </c>
      <c r="AM288">
        <f t="shared" si="210"/>
        <v>64990.279759404752</v>
      </c>
    </row>
    <row r="289" spans="4:39">
      <c r="D289" s="113">
        <v>164</v>
      </c>
      <c r="E289">
        <v>4.6332285158689368E-2</v>
      </c>
      <c r="F289" s="6">
        <v>4581.3232267983385</v>
      </c>
      <c r="G289" s="6">
        <v>0.35508156938694446</v>
      </c>
      <c r="H289" s="6">
        <v>62377.776086301266</v>
      </c>
      <c r="I289" s="6">
        <v>0.82353293974414288</v>
      </c>
      <c r="J289" s="6">
        <v>11247.611329884983</v>
      </c>
      <c r="K289" s="6">
        <v>0.52081753695399158</v>
      </c>
      <c r="L289" s="6">
        <v>8396.934038615691</v>
      </c>
      <c r="M289">
        <v>0.31922103114729894</v>
      </c>
      <c r="N289">
        <v>93468.059757800715</v>
      </c>
      <c r="O289">
        <v>0.30601671484386417</v>
      </c>
      <c r="P289">
        <v>7912.7376289515523</v>
      </c>
      <c r="S289">
        <f t="shared" si="192"/>
        <v>-2812.171250298944</v>
      </c>
      <c r="T289">
        <f t="shared" si="193"/>
        <v>-48819.341440830176</v>
      </c>
      <c r="U289">
        <f t="shared" si="194"/>
        <v>20198.170441305367</v>
      </c>
      <c r="V289">
        <f t="shared" si="195"/>
        <v>11489.962792435523</v>
      </c>
      <c r="W289">
        <f t="shared" si="196"/>
        <v>-81278.923904472249</v>
      </c>
      <c r="X289">
        <f t="shared" si="197"/>
        <v>3772.2046106465568</v>
      </c>
      <c r="Z289">
        <f t="shared" si="198"/>
        <v>0</v>
      </c>
      <c r="AA289">
        <f t="shared" si="199"/>
        <v>0</v>
      </c>
      <c r="AB289">
        <f t="shared" si="200"/>
        <v>1</v>
      </c>
      <c r="AC289">
        <f t="shared" si="201"/>
        <v>0</v>
      </c>
      <c r="AD289">
        <f t="shared" si="202"/>
        <v>0</v>
      </c>
      <c r="AE289">
        <f t="shared" si="203"/>
        <v>0</v>
      </c>
      <c r="AF289">
        <f t="shared" si="204"/>
        <v>0</v>
      </c>
      <c r="AH289">
        <f t="shared" si="205"/>
        <v>98879.716618923048</v>
      </c>
      <c r="AI289">
        <f t="shared" si="206"/>
        <v>175671.68071831428</v>
      </c>
      <c r="AJ289">
        <f t="shared" si="207"/>
        <v>13657.755248235022</v>
      </c>
      <c r="AK289">
        <f t="shared" si="208"/>
        <v>16122.60233732772</v>
      </c>
      <c r="AL289">
        <f t="shared" si="209"/>
        <v>292800.44432495901</v>
      </c>
      <c r="AM289">
        <f t="shared" si="210"/>
        <v>25857.207286826764</v>
      </c>
    </row>
    <row r="290" spans="4:39">
      <c r="D290" s="113">
        <v>165</v>
      </c>
      <c r="E290">
        <v>1.2445051935344651</v>
      </c>
      <c r="F290" s="6">
        <v>13910.98092741931</v>
      </c>
      <c r="G290" s="6">
        <v>0.32230506188255825</v>
      </c>
      <c r="H290" s="6">
        <v>57701.051481395909</v>
      </c>
      <c r="I290" s="6">
        <v>0.54117121274630664</v>
      </c>
      <c r="J290" s="6">
        <v>8548.0658456615693</v>
      </c>
      <c r="K290" s="6">
        <v>0.68211496291846085</v>
      </c>
      <c r="L290" s="6">
        <v>9881.5936395560311</v>
      </c>
      <c r="M290">
        <v>0.66266912513941967</v>
      </c>
      <c r="N290">
        <v>93330.26383390624</v>
      </c>
      <c r="O290">
        <v>0.67680569954415715</v>
      </c>
      <c r="P290">
        <v>11079.259121246687</v>
      </c>
      <c r="S290">
        <f t="shared" si="192"/>
        <v>33609.205382500702</v>
      </c>
      <c r="T290">
        <f t="shared" si="193"/>
        <v>-45394.154998472302</v>
      </c>
      <c r="U290">
        <f t="shared" si="194"/>
        <v>12116.015741843405</v>
      </c>
      <c r="V290">
        <f t="shared" si="195"/>
        <v>16164.284104522478</v>
      </c>
      <c r="W290">
        <f t="shared" si="196"/>
        <v>-68026.90595958264</v>
      </c>
      <c r="X290">
        <f t="shared" si="197"/>
        <v>14763.88971014741</v>
      </c>
      <c r="Z290">
        <f t="shared" si="198"/>
        <v>1</v>
      </c>
      <c r="AA290">
        <f t="shared" si="199"/>
        <v>0</v>
      </c>
      <c r="AB290">
        <f t="shared" si="200"/>
        <v>0</v>
      </c>
      <c r="AC290">
        <f t="shared" si="201"/>
        <v>0</v>
      </c>
      <c r="AD290">
        <f t="shared" si="202"/>
        <v>0</v>
      </c>
      <c r="AE290">
        <f t="shared" si="203"/>
        <v>0</v>
      </c>
      <c r="AF290">
        <f t="shared" si="204"/>
        <v>0</v>
      </c>
      <c r="AH290">
        <f t="shared" si="205"/>
        <v>11177.921152672203</v>
      </c>
      <c r="AI290">
        <f t="shared" si="206"/>
        <v>179026.20313925153</v>
      </c>
      <c r="AJ290">
        <f t="shared" si="207"/>
        <v>15795.49252496692</v>
      </c>
      <c r="AK290">
        <f t="shared" si="208"/>
        <v>14486.698249921346</v>
      </c>
      <c r="AL290">
        <f t="shared" si="209"/>
        <v>140839.91586943241</v>
      </c>
      <c r="AM290">
        <f t="shared" si="210"/>
        <v>16369.925857168166</v>
      </c>
    </row>
    <row r="291" spans="4:39">
      <c r="D291" s="113">
        <v>166</v>
      </c>
      <c r="E291">
        <v>0.76231703007537432</v>
      </c>
      <c r="F291" s="6">
        <v>13232.807039772484</v>
      </c>
      <c r="G291" s="6">
        <v>0.24343564496067815</v>
      </c>
      <c r="H291" s="6">
        <v>69142.780570081202</v>
      </c>
      <c r="I291" s="6">
        <v>0.43039783155635725</v>
      </c>
      <c r="J291" s="6">
        <v>10265.263620847707</v>
      </c>
      <c r="K291" s="6">
        <v>0.48059607623776701</v>
      </c>
      <c r="L291" s="6">
        <v>10103.668078178995</v>
      </c>
      <c r="M291">
        <v>0.17553736327184211</v>
      </c>
      <c r="N291">
        <v>72684.36264905562</v>
      </c>
      <c r="O291">
        <v>0.57784699815181573</v>
      </c>
      <c r="P291">
        <v>12714.099559228354</v>
      </c>
      <c r="S291">
        <f t="shared" si="192"/>
        <v>15875.506436625608</v>
      </c>
      <c r="T291">
        <f t="shared" si="193"/>
        <v>-59847.433902902667</v>
      </c>
      <c r="U291">
        <f t="shared" si="194"/>
        <v>6169.047179300238</v>
      </c>
      <c r="V291">
        <f t="shared" si="195"/>
        <v>8247.4124968839023</v>
      </c>
      <c r="W291">
        <f t="shared" si="196"/>
        <v>-65981.643969883604</v>
      </c>
      <c r="X291">
        <f t="shared" si="197"/>
        <v>9350.4102182005772</v>
      </c>
      <c r="Z291">
        <f t="shared" si="198"/>
        <v>1</v>
      </c>
      <c r="AA291">
        <f t="shared" si="199"/>
        <v>0</v>
      </c>
      <c r="AB291">
        <f t="shared" si="200"/>
        <v>0</v>
      </c>
      <c r="AC291">
        <f t="shared" si="201"/>
        <v>0</v>
      </c>
      <c r="AD291">
        <f t="shared" si="202"/>
        <v>0</v>
      </c>
      <c r="AE291">
        <f t="shared" si="203"/>
        <v>0</v>
      </c>
      <c r="AF291">
        <f t="shared" si="204"/>
        <v>0</v>
      </c>
      <c r="AH291">
        <f t="shared" si="205"/>
        <v>17358.666431030782</v>
      </c>
      <c r="AI291">
        <f t="shared" si="206"/>
        <v>284028.99082938221</v>
      </c>
      <c r="AJ291">
        <f t="shared" si="207"/>
        <v>23850.639729590624</v>
      </c>
      <c r="AK291">
        <f t="shared" si="208"/>
        <v>21023.201348777493</v>
      </c>
      <c r="AL291">
        <f t="shared" si="209"/>
        <v>414067.75910433708</v>
      </c>
      <c r="AM291">
        <f t="shared" si="210"/>
        <v>22002.536311329983</v>
      </c>
    </row>
    <row r="292" spans="4:39">
      <c r="D292" s="113">
        <v>167</v>
      </c>
      <c r="E292">
        <v>0.19437397775390708</v>
      </c>
      <c r="F292" s="6">
        <v>6769.8219682666731</v>
      </c>
      <c r="G292" s="6">
        <v>0.30127642647445829</v>
      </c>
      <c r="H292" s="6">
        <v>65261.265703838755</v>
      </c>
      <c r="I292" s="6">
        <v>0.48703216537205885</v>
      </c>
      <c r="J292" s="6">
        <v>11043.026072541434</v>
      </c>
      <c r="K292" s="6">
        <v>0.43918665988204197</v>
      </c>
      <c r="L292" s="6">
        <v>8752.0167422072282</v>
      </c>
      <c r="M292">
        <v>0.32749302558162707</v>
      </c>
      <c r="N292">
        <v>90112.351046864293</v>
      </c>
      <c r="O292">
        <v>0.82753049087377994</v>
      </c>
      <c r="P292">
        <v>13858.202616665118</v>
      </c>
      <c r="S292">
        <f t="shared" si="192"/>
        <v>652.15399828851514</v>
      </c>
      <c r="T292">
        <f t="shared" si="193"/>
        <v>-53757.326635338039</v>
      </c>
      <c r="U292">
        <f t="shared" si="194"/>
        <v>7553.8101300252602</v>
      </c>
      <c r="V292">
        <f t="shared" si="195"/>
        <v>8017.8866787286624</v>
      </c>
      <c r="W292">
        <f t="shared" si="196"/>
        <v>-77607.357358055451</v>
      </c>
      <c r="X292">
        <f t="shared" si="197"/>
        <v>17740.221646859296</v>
      </c>
      <c r="Z292">
        <f t="shared" si="198"/>
        <v>0</v>
      </c>
      <c r="AA292">
        <f t="shared" si="199"/>
        <v>0</v>
      </c>
      <c r="AB292">
        <f t="shared" si="200"/>
        <v>0</v>
      </c>
      <c r="AC292">
        <f t="shared" si="201"/>
        <v>0</v>
      </c>
      <c r="AD292">
        <f t="shared" si="202"/>
        <v>0</v>
      </c>
      <c r="AE292">
        <f t="shared" si="203"/>
        <v>1</v>
      </c>
      <c r="AF292">
        <f t="shared" si="204"/>
        <v>0</v>
      </c>
      <c r="AH292">
        <f t="shared" si="205"/>
        <v>34828.849244613426</v>
      </c>
      <c r="AI292">
        <f t="shared" si="206"/>
        <v>216615.90476071148</v>
      </c>
      <c r="AJ292">
        <f t="shared" si="207"/>
        <v>22674.120638634467</v>
      </c>
      <c r="AK292">
        <f t="shared" si="208"/>
        <v>19927.783654808347</v>
      </c>
      <c r="AL292">
        <f t="shared" si="209"/>
        <v>275158.0766852207</v>
      </c>
      <c r="AM292">
        <f t="shared" si="210"/>
        <v>16746.455592267543</v>
      </c>
    </row>
    <row r="293" spans="4:39">
      <c r="D293" s="113">
        <v>168</v>
      </c>
      <c r="E293">
        <v>0.9798764966804554</v>
      </c>
      <c r="F293" s="6">
        <v>12876.919564099024</v>
      </c>
      <c r="G293" s="6">
        <v>0.28793549124372131</v>
      </c>
      <c r="H293" s="6">
        <v>65940.476143533451</v>
      </c>
      <c r="I293" s="6">
        <v>1.0477229716666097</v>
      </c>
      <c r="J293" s="6">
        <v>14603.661980269097</v>
      </c>
      <c r="K293" s="6">
        <v>0.99446529474388345</v>
      </c>
      <c r="L293" s="6">
        <v>13234.031836221269</v>
      </c>
      <c r="M293">
        <v>1.1422450949219063</v>
      </c>
      <c r="N293">
        <v>84289.468447393883</v>
      </c>
      <c r="O293">
        <v>1.0726700309376032</v>
      </c>
      <c r="P293">
        <v>16008.116277370287</v>
      </c>
      <c r="S293">
        <f t="shared" si="192"/>
        <v>24538.684585147486</v>
      </c>
      <c r="T293">
        <f t="shared" si="193"/>
        <v>-54945.947345883193</v>
      </c>
      <c r="U293">
        <f t="shared" si="194"/>
        <v>25402.591969848727</v>
      </c>
      <c r="V293">
        <f t="shared" si="195"/>
        <v>24738.630978279172</v>
      </c>
      <c r="W293">
        <f t="shared" si="196"/>
        <v>-40673.981742895812</v>
      </c>
      <c r="X293">
        <f t="shared" si="197"/>
        <v>24950.716183951146</v>
      </c>
      <c r="Z293">
        <f t="shared" si="198"/>
        <v>0</v>
      </c>
      <c r="AA293">
        <f t="shared" si="199"/>
        <v>0</v>
      </c>
      <c r="AB293">
        <f t="shared" si="200"/>
        <v>1</v>
      </c>
      <c r="AC293">
        <f t="shared" si="201"/>
        <v>0</v>
      </c>
      <c r="AD293">
        <f t="shared" si="202"/>
        <v>0</v>
      </c>
      <c r="AE293">
        <f t="shared" si="203"/>
        <v>0</v>
      </c>
      <c r="AF293">
        <f t="shared" si="204"/>
        <v>0</v>
      </c>
      <c r="AH293">
        <f t="shared" si="205"/>
        <v>13141.369966237977</v>
      </c>
      <c r="AI293">
        <f t="shared" si="206"/>
        <v>229011.28255744799</v>
      </c>
      <c r="AJ293">
        <f t="shared" si="207"/>
        <v>13938.476462951936</v>
      </c>
      <c r="AK293">
        <f t="shared" si="208"/>
        <v>13307.685955626624</v>
      </c>
      <c r="AL293">
        <f t="shared" si="209"/>
        <v>73792.804033145469</v>
      </c>
      <c r="AM293">
        <f t="shared" si="210"/>
        <v>14923.616597527067</v>
      </c>
    </row>
    <row r="294" spans="4:39">
      <c r="D294" s="113">
        <v>169</v>
      </c>
      <c r="E294">
        <v>0.15763851689756425</v>
      </c>
      <c r="F294" s="6">
        <v>4873.1114219379888</v>
      </c>
      <c r="G294" s="6">
        <v>0.33705511616173878</v>
      </c>
      <c r="H294" s="6">
        <v>59627.285766132882</v>
      </c>
      <c r="I294" s="6">
        <v>1.0160371074203964</v>
      </c>
      <c r="J294" s="6">
        <v>13158.190206425583</v>
      </c>
      <c r="K294" s="6">
        <v>0.28705237297401975</v>
      </c>
      <c r="L294" s="6">
        <v>6081.9480337090281</v>
      </c>
      <c r="M294">
        <v>0.41135676008030431</v>
      </c>
      <c r="N294">
        <v>60493.28075681044</v>
      </c>
      <c r="O294">
        <v>0.60942745772932594</v>
      </c>
      <c r="P294">
        <v>10881.202019809009</v>
      </c>
      <c r="S294">
        <f t="shared" si="192"/>
        <v>1146.1577072786049</v>
      </c>
      <c r="T294">
        <f t="shared" si="193"/>
        <v>-46757.173210613051</v>
      </c>
      <c r="U294">
        <f t="shared" si="194"/>
        <v>25638.170703314834</v>
      </c>
      <c r="V294">
        <f t="shared" si="195"/>
        <v>4878.8597759309414</v>
      </c>
      <c r="W294">
        <f t="shared" si="196"/>
        <v>-44786.0342299041</v>
      </c>
      <c r="X294">
        <f t="shared" si="197"/>
        <v>12389.176026127572</v>
      </c>
      <c r="Z294">
        <f t="shared" si="198"/>
        <v>0</v>
      </c>
      <c r="AA294">
        <f t="shared" si="199"/>
        <v>0</v>
      </c>
      <c r="AB294">
        <f t="shared" si="200"/>
        <v>1</v>
      </c>
      <c r="AC294">
        <f t="shared" si="201"/>
        <v>0</v>
      </c>
      <c r="AD294">
        <f t="shared" si="202"/>
        <v>0</v>
      </c>
      <c r="AE294">
        <f t="shared" si="203"/>
        <v>0</v>
      </c>
      <c r="AF294">
        <f t="shared" si="204"/>
        <v>0</v>
      </c>
      <c r="AH294">
        <f t="shared" si="205"/>
        <v>30913.202673078977</v>
      </c>
      <c r="AI294">
        <f t="shared" si="206"/>
        <v>176906.63309059583</v>
      </c>
      <c r="AJ294">
        <f t="shared" si="207"/>
        <v>12950.501620785035</v>
      </c>
      <c r="AK294">
        <f t="shared" si="208"/>
        <v>21187.590162369037</v>
      </c>
      <c r="AL294">
        <f t="shared" si="209"/>
        <v>147057.94732776738</v>
      </c>
      <c r="AM294">
        <f t="shared" si="210"/>
        <v>17854.794499006373</v>
      </c>
    </row>
    <row r="295" spans="4:39">
      <c r="D295" s="113">
        <v>170</v>
      </c>
      <c r="E295">
        <v>0.71056812125252489</v>
      </c>
      <c r="F295" s="6">
        <v>11141.760324892144</v>
      </c>
      <c r="G295" s="6">
        <v>0.29908444362485809</v>
      </c>
      <c r="H295" s="6">
        <v>61603.708359127224</v>
      </c>
      <c r="I295" s="6">
        <v>0.4587873759472646</v>
      </c>
      <c r="J295" s="6">
        <v>8221.7903648523497</v>
      </c>
      <c r="K295" s="6">
        <v>0.93372781905314162</v>
      </c>
      <c r="L295" s="6">
        <v>13852.399194300338</v>
      </c>
      <c r="M295">
        <v>0.13280107621147041</v>
      </c>
      <c r="N295">
        <v>67067.018938641428</v>
      </c>
      <c r="O295">
        <v>0.79624732188290637</v>
      </c>
      <c r="P295">
        <v>14235.247347631779</v>
      </c>
      <c r="S295">
        <f t="shared" si="192"/>
        <v>15990.572817014265</v>
      </c>
      <c r="T295">
        <f t="shared" si="193"/>
        <v>-50183.46796375564</v>
      </c>
      <c r="U295">
        <f t="shared" si="194"/>
        <v>9296.5467983180024</v>
      </c>
      <c r="V295">
        <f t="shared" si="195"/>
        <v>21801.063848424823</v>
      </c>
      <c r="W295">
        <f t="shared" si="196"/>
        <v>-61996.142644582644</v>
      </c>
      <c r="X295">
        <f t="shared" si="197"/>
        <v>16168.660391145117</v>
      </c>
      <c r="Z295">
        <f t="shared" si="198"/>
        <v>0</v>
      </c>
      <c r="AA295">
        <f t="shared" si="199"/>
        <v>0</v>
      </c>
      <c r="AB295">
        <f t="shared" si="200"/>
        <v>0</v>
      </c>
      <c r="AC295">
        <f t="shared" si="201"/>
        <v>1</v>
      </c>
      <c r="AD295">
        <f t="shared" si="202"/>
        <v>0</v>
      </c>
      <c r="AE295">
        <f t="shared" si="203"/>
        <v>0</v>
      </c>
      <c r="AF295">
        <f t="shared" si="204"/>
        <v>0</v>
      </c>
      <c r="AH295">
        <f t="shared" si="205"/>
        <v>15680.073439338175</v>
      </c>
      <c r="AI295">
        <f t="shared" si="206"/>
        <v>205974.29813633778</v>
      </c>
      <c r="AJ295">
        <f t="shared" si="207"/>
        <v>17920.698772229087</v>
      </c>
      <c r="AK295">
        <f t="shared" si="208"/>
        <v>14835.585822373308</v>
      </c>
      <c r="AL295">
        <f t="shared" si="209"/>
        <v>505018.64029960817</v>
      </c>
      <c r="AM295">
        <f t="shared" si="210"/>
        <v>17877.921791899189</v>
      </c>
    </row>
    <row r="296" spans="4:39">
      <c r="D296" s="113">
        <v>171</v>
      </c>
      <c r="E296">
        <v>0.23881140946776536</v>
      </c>
      <c r="F296" s="6">
        <v>6431.6770941799405</v>
      </c>
      <c r="G296" s="6">
        <v>0.28121491267012322</v>
      </c>
      <c r="H296" s="6">
        <v>62485.4266002281</v>
      </c>
      <c r="I296" s="6">
        <v>0.68766836250899521</v>
      </c>
      <c r="J296" s="6">
        <v>11645.479248612784</v>
      </c>
      <c r="K296" s="6">
        <v>0.53931911661063792</v>
      </c>
      <c r="L296" s="6">
        <v>8863.5331783510046</v>
      </c>
      <c r="M296">
        <v>0.49124164273582527</v>
      </c>
      <c r="N296">
        <v>71069.145089923579</v>
      </c>
      <c r="O296">
        <v>0.47010130033155773</v>
      </c>
      <c r="P296">
        <v>9958.3641124701207</v>
      </c>
      <c r="S296">
        <f t="shared" si="192"/>
        <v>2687.0977649372126</v>
      </c>
      <c r="T296">
        <f t="shared" si="193"/>
        <v>-51747.516374832114</v>
      </c>
      <c r="U296">
        <f t="shared" si="194"/>
        <v>14612.44950543069</v>
      </c>
      <c r="V296">
        <f t="shared" si="195"/>
        <v>11729.827970309594</v>
      </c>
      <c r="W296">
        <f t="shared" si="196"/>
        <v>-52311.574203698823</v>
      </c>
      <c r="X296">
        <f t="shared" si="197"/>
        <v>7991.9839393900802</v>
      </c>
      <c r="Z296">
        <f t="shared" si="198"/>
        <v>0</v>
      </c>
      <c r="AA296">
        <f t="shared" si="199"/>
        <v>0</v>
      </c>
      <c r="AB296">
        <f t="shared" si="200"/>
        <v>1</v>
      </c>
      <c r="AC296">
        <f t="shared" si="201"/>
        <v>0</v>
      </c>
      <c r="AD296">
        <f t="shared" si="202"/>
        <v>0</v>
      </c>
      <c r="AE296">
        <f t="shared" si="203"/>
        <v>0</v>
      </c>
      <c r="AF296">
        <f t="shared" si="204"/>
        <v>0</v>
      </c>
      <c r="AH296">
        <f t="shared" si="205"/>
        <v>26932.034396991759</v>
      </c>
      <c r="AI296">
        <f t="shared" si="206"/>
        <v>222198.12600594942</v>
      </c>
      <c r="AJ296">
        <f t="shared" si="207"/>
        <v>16934.731744999324</v>
      </c>
      <c r="AK296">
        <f t="shared" si="208"/>
        <v>16434.672729670812</v>
      </c>
      <c r="AL296">
        <f t="shared" si="209"/>
        <v>144672.47665349575</v>
      </c>
      <c r="AM296">
        <f t="shared" si="210"/>
        <v>21183.443026953097</v>
      </c>
    </row>
    <row r="297" spans="4:39">
      <c r="D297" s="113">
        <v>172</v>
      </c>
      <c r="E297">
        <v>0.38627817639949269</v>
      </c>
      <c r="F297" s="6">
        <v>8345.0421377321909</v>
      </c>
      <c r="G297" s="6">
        <v>0.31228451206205055</v>
      </c>
      <c r="H297" s="6">
        <v>67373.84810893533</v>
      </c>
      <c r="I297" s="6">
        <v>1.0679776775196055</v>
      </c>
      <c r="J297" s="6">
        <v>14922.098962576989</v>
      </c>
      <c r="K297" s="6">
        <v>1.2210502794805234</v>
      </c>
      <c r="L297" s="6">
        <v>16223.93810069171</v>
      </c>
      <c r="M297">
        <v>0.12188471003551293</v>
      </c>
      <c r="N297">
        <v>72981.21296525246</v>
      </c>
      <c r="O297">
        <v>0.19120790584910119</v>
      </c>
      <c r="P297">
        <v>7916.5734988321346</v>
      </c>
      <c r="S297">
        <f t="shared" si="192"/>
        <v>6404.6037499060385</v>
      </c>
      <c r="T297">
        <f t="shared" si="193"/>
        <v>-55449.576300357992</v>
      </c>
      <c r="U297">
        <f t="shared" si="194"/>
        <v>25857.560675831628</v>
      </c>
      <c r="V297">
        <f t="shared" si="195"/>
        <v>30400.645770992596</v>
      </c>
      <c r="W297">
        <f t="shared" si="196"/>
        <v>-68327.167197256436</v>
      </c>
      <c r="X297">
        <f t="shared" si="197"/>
        <v>-615.49082189005458</v>
      </c>
      <c r="Z297">
        <f t="shared" si="198"/>
        <v>0</v>
      </c>
      <c r="AA297">
        <f t="shared" si="199"/>
        <v>0</v>
      </c>
      <c r="AB297">
        <f t="shared" si="200"/>
        <v>0</v>
      </c>
      <c r="AC297">
        <f t="shared" si="201"/>
        <v>1</v>
      </c>
      <c r="AD297">
        <f t="shared" si="202"/>
        <v>0</v>
      </c>
      <c r="AE297">
        <f t="shared" si="203"/>
        <v>0</v>
      </c>
      <c r="AF297">
        <f t="shared" si="204"/>
        <v>0</v>
      </c>
      <c r="AH297">
        <f t="shared" si="205"/>
        <v>21603.711127344835</v>
      </c>
      <c r="AI297">
        <f t="shared" si="206"/>
        <v>215745.08343067692</v>
      </c>
      <c r="AJ297">
        <f t="shared" si="207"/>
        <v>13972.294811661039</v>
      </c>
      <c r="AK297">
        <f t="shared" si="208"/>
        <v>13286.871452659532</v>
      </c>
      <c r="AL297">
        <f t="shared" si="209"/>
        <v>598772.50349111296</v>
      </c>
      <c r="AM297">
        <f t="shared" si="210"/>
        <v>41402.961157264035</v>
      </c>
    </row>
    <row r="298" spans="4:39">
      <c r="D298" s="113">
        <v>173</v>
      </c>
      <c r="E298">
        <v>0.43669859644369891</v>
      </c>
      <c r="F298" s="6">
        <v>8326.5813383258446</v>
      </c>
      <c r="G298" s="6">
        <v>0.33363463644571323</v>
      </c>
      <c r="H298" s="6">
        <v>68573.214434916692</v>
      </c>
      <c r="I298" s="6">
        <v>1.4189988544150172</v>
      </c>
      <c r="J298" s="6">
        <v>16155.212841766433</v>
      </c>
      <c r="K298" s="6">
        <v>0.90979467632564437</v>
      </c>
      <c r="L298" s="6">
        <v>11487.334345854242</v>
      </c>
      <c r="M298">
        <v>0.17502945034966211</v>
      </c>
      <c r="N298">
        <v>67746.97176461725</v>
      </c>
      <c r="O298">
        <v>0.26366209866279555</v>
      </c>
      <c r="P298">
        <v>8742.0301881446157</v>
      </c>
      <c r="S298">
        <f t="shared" si="192"/>
        <v>8348.3178682803537</v>
      </c>
      <c r="T298">
        <f t="shared" si="193"/>
        <v>-55833.709476873577</v>
      </c>
      <c r="U298">
        <f t="shared" si="194"/>
        <v>38027.839415216578</v>
      </c>
      <c r="V298">
        <f t="shared" si="195"/>
        <v>23252.265574964164</v>
      </c>
      <c r="W298">
        <f t="shared" si="196"/>
        <v>-61063.647232465752</v>
      </c>
      <c r="X298">
        <f t="shared" si="197"/>
        <v>1325.6433871955687</v>
      </c>
      <c r="Z298">
        <f t="shared" si="198"/>
        <v>0</v>
      </c>
      <c r="AA298">
        <f t="shared" si="199"/>
        <v>0</v>
      </c>
      <c r="AB298">
        <f t="shared" si="200"/>
        <v>1</v>
      </c>
      <c r="AC298">
        <f t="shared" si="201"/>
        <v>0</v>
      </c>
      <c r="AD298">
        <f t="shared" si="202"/>
        <v>0</v>
      </c>
      <c r="AE298">
        <f t="shared" si="203"/>
        <v>0</v>
      </c>
      <c r="AF298">
        <f t="shared" si="204"/>
        <v>0</v>
      </c>
      <c r="AH298">
        <f t="shared" si="205"/>
        <v>19067.112663366079</v>
      </c>
      <c r="AI298">
        <f t="shared" si="206"/>
        <v>205533.85933020315</v>
      </c>
      <c r="AJ298">
        <f t="shared" si="207"/>
        <v>11384.93719815329</v>
      </c>
      <c r="AK298">
        <f t="shared" si="208"/>
        <v>12626.293211835151</v>
      </c>
      <c r="AL298">
        <f t="shared" si="209"/>
        <v>387060.41542881436</v>
      </c>
      <c r="AM298">
        <f t="shared" si="210"/>
        <v>33156.188289789156</v>
      </c>
    </row>
    <row r="299" spans="4:39">
      <c r="D299" s="113">
        <v>174</v>
      </c>
      <c r="E299">
        <v>0.55121497315849854</v>
      </c>
      <c r="F299" s="6">
        <v>8686.2282404787675</v>
      </c>
      <c r="G299" s="6">
        <v>0.31177117714322211</v>
      </c>
      <c r="H299" s="6">
        <v>63619.687895383446</v>
      </c>
      <c r="I299" s="6">
        <v>0.41615325533984038</v>
      </c>
      <c r="J299" s="6">
        <v>8792.3536897556714</v>
      </c>
      <c r="K299" s="6">
        <v>0.3679201963800649</v>
      </c>
      <c r="L299" s="6">
        <v>7833.3776124137639</v>
      </c>
      <c r="M299">
        <v>-2.5541038297505314E-2</v>
      </c>
      <c r="N299">
        <v>66832.659049593232</v>
      </c>
      <c r="O299">
        <v>0.45252889884034753</v>
      </c>
      <c r="P299">
        <v>10599.281289236476</v>
      </c>
      <c r="S299">
        <f t="shared" si="192"/>
        <v>12361.364294605342</v>
      </c>
      <c r="T299">
        <f t="shared" si="193"/>
        <v>-51715.017267346651</v>
      </c>
      <c r="U299">
        <f t="shared" si="194"/>
        <v>7098.0422121407937</v>
      </c>
      <c r="V299">
        <f t="shared" si="195"/>
        <v>6215.2871661626341</v>
      </c>
      <c r="W299">
        <f t="shared" si="196"/>
        <v>-67807.918055945178</v>
      </c>
      <c r="X299">
        <f t="shared" si="197"/>
        <v>6680.0821840833542</v>
      </c>
      <c r="Z299">
        <f t="shared" si="198"/>
        <v>1</v>
      </c>
      <c r="AA299">
        <f t="shared" si="199"/>
        <v>0</v>
      </c>
      <c r="AB299">
        <f t="shared" si="200"/>
        <v>0</v>
      </c>
      <c r="AC299">
        <f t="shared" si="201"/>
        <v>0</v>
      </c>
      <c r="AD299">
        <f t="shared" si="202"/>
        <v>0</v>
      </c>
      <c r="AE299">
        <f t="shared" si="203"/>
        <v>0</v>
      </c>
      <c r="AF299">
        <f t="shared" si="204"/>
        <v>0</v>
      </c>
      <c r="AH299">
        <f t="shared" si="205"/>
        <v>15758.331437743973</v>
      </c>
      <c r="AI299">
        <f t="shared" si="206"/>
        <v>204058.91422784634</v>
      </c>
      <c r="AJ299">
        <f t="shared" si="207"/>
        <v>21127.68211455088</v>
      </c>
      <c r="AK299">
        <f t="shared" si="208"/>
        <v>21290.969317492465</v>
      </c>
      <c r="AL299">
        <f t="shared" si="209"/>
        <v>-2616677.4534033341</v>
      </c>
      <c r="AM299">
        <f t="shared" si="210"/>
        <v>23422.33019017844</v>
      </c>
    </row>
    <row r="300" spans="4:39">
      <c r="D300" s="113">
        <v>175</v>
      </c>
      <c r="E300">
        <v>0.64946816097826299</v>
      </c>
      <c r="F300" s="6">
        <v>10837.499467629734</v>
      </c>
      <c r="G300" s="6">
        <v>0.28733952969087606</v>
      </c>
      <c r="H300" s="6">
        <v>64205.126634214233</v>
      </c>
      <c r="I300" s="6">
        <v>0.38532503969420906</v>
      </c>
      <c r="J300" s="6">
        <v>8696.9307679011708</v>
      </c>
      <c r="K300" s="6">
        <v>0.70609471385024281</v>
      </c>
      <c r="L300" s="6">
        <v>11663.421706055635</v>
      </c>
      <c r="M300">
        <v>0.49996662012227022</v>
      </c>
      <c r="N300">
        <v>99210.317565726218</v>
      </c>
      <c r="O300">
        <v>0.38850919744890977</v>
      </c>
      <c r="P300">
        <v>9530.684378923861</v>
      </c>
      <c r="S300">
        <f t="shared" si="192"/>
        <v>13961.79279116426</v>
      </c>
      <c r="T300">
        <f t="shared" si="193"/>
        <v>-53233.354032497824</v>
      </c>
      <c r="U300">
        <f t="shared" si="194"/>
        <v>6016.3205477825086</v>
      </c>
      <c r="V300">
        <f t="shared" si="195"/>
        <v>15298.098847602037</v>
      </c>
      <c r="W300">
        <f t="shared" si="196"/>
        <v>-80119.592142977461</v>
      </c>
      <c r="X300">
        <f t="shared" si="197"/>
        <v>5304.1508164653096</v>
      </c>
      <c r="Z300">
        <f t="shared" si="198"/>
        <v>0</v>
      </c>
      <c r="AA300">
        <f t="shared" si="199"/>
        <v>0</v>
      </c>
      <c r="AB300">
        <f t="shared" si="200"/>
        <v>0</v>
      </c>
      <c r="AC300">
        <f t="shared" si="201"/>
        <v>1</v>
      </c>
      <c r="AD300">
        <f t="shared" si="202"/>
        <v>0</v>
      </c>
      <c r="AE300">
        <f t="shared" si="203"/>
        <v>0</v>
      </c>
      <c r="AF300">
        <f t="shared" si="204"/>
        <v>0</v>
      </c>
      <c r="AH300">
        <f t="shared" si="205"/>
        <v>16686.729417660328</v>
      </c>
      <c r="AI300">
        <f t="shared" si="206"/>
        <v>223446.89818100218</v>
      </c>
      <c r="AJ300">
        <f t="shared" si="207"/>
        <v>22570.375324694673</v>
      </c>
      <c r="AK300">
        <f t="shared" si="208"/>
        <v>16518.211335213815</v>
      </c>
      <c r="AL300">
        <f t="shared" si="209"/>
        <v>198433.88252892497</v>
      </c>
      <c r="AM300">
        <f t="shared" si="210"/>
        <v>24531.425360083471</v>
      </c>
    </row>
    <row r="301" spans="4:39">
      <c r="D301" s="113">
        <v>176</v>
      </c>
      <c r="E301">
        <v>3.8518630054682368E-2</v>
      </c>
      <c r="F301" s="6">
        <v>5138.0802082263544</v>
      </c>
      <c r="G301" s="6">
        <v>0.2459706260106197</v>
      </c>
      <c r="H301" s="6">
        <v>64518.11701795827</v>
      </c>
      <c r="I301" s="6">
        <v>0.52854831026800497</v>
      </c>
      <c r="J301" s="6">
        <v>10893.64695747296</v>
      </c>
      <c r="K301" s="6">
        <v>0.39245603945466889</v>
      </c>
      <c r="L301" s="6">
        <v>7737.7997317766603</v>
      </c>
      <c r="M301">
        <v>0.43210139247267321</v>
      </c>
      <c r="N301">
        <v>92165.09692660952</v>
      </c>
      <c r="O301">
        <v>0.54927064886355159</v>
      </c>
      <c r="P301">
        <v>11587.107113633068</v>
      </c>
      <c r="S301">
        <f t="shared" si="192"/>
        <v>-3667.2848382183629</v>
      </c>
      <c r="T301">
        <f t="shared" si="193"/>
        <v>-55125.974634368766</v>
      </c>
      <c r="U301">
        <f t="shared" si="194"/>
        <v>9288.4417218005437</v>
      </c>
      <c r="V301">
        <f t="shared" si="195"/>
        <v>7247.7416787604161</v>
      </c>
      <c r="W301">
        <f t="shared" si="196"/>
        <v>-75665.737356432961</v>
      </c>
      <c r="X301">
        <f t="shared" si="197"/>
        <v>9386.2433425727868</v>
      </c>
      <c r="Z301">
        <f t="shared" si="198"/>
        <v>0</v>
      </c>
      <c r="AA301">
        <f t="shared" si="199"/>
        <v>0</v>
      </c>
      <c r="AB301">
        <f t="shared" si="200"/>
        <v>0</v>
      </c>
      <c r="AC301">
        <f t="shared" si="201"/>
        <v>0</v>
      </c>
      <c r="AD301">
        <f t="shared" si="202"/>
        <v>0</v>
      </c>
      <c r="AE301">
        <f t="shared" si="203"/>
        <v>1</v>
      </c>
      <c r="AF301">
        <f t="shared" si="204"/>
        <v>0</v>
      </c>
      <c r="AH301">
        <f t="shared" si="205"/>
        <v>133392.08068750522</v>
      </c>
      <c r="AI301">
        <f t="shared" si="206"/>
        <v>262300.08869096718</v>
      </c>
      <c r="AJ301">
        <f t="shared" si="207"/>
        <v>20610.503800398572</v>
      </c>
      <c r="AK301">
        <f t="shared" si="208"/>
        <v>19716.347702353105</v>
      </c>
      <c r="AL301">
        <f t="shared" si="209"/>
        <v>213295.07039817786</v>
      </c>
      <c r="AM301">
        <f t="shared" si="210"/>
        <v>21095.441996776906</v>
      </c>
    </row>
    <row r="302" spans="4:39">
      <c r="D302" s="113">
        <v>177</v>
      </c>
      <c r="E302">
        <v>-0.1315484664462272</v>
      </c>
      <c r="F302" s="6">
        <v>3072.8959466467895</v>
      </c>
      <c r="G302" s="6">
        <v>0.33890675736558196</v>
      </c>
      <c r="H302" s="6">
        <v>69724.473560094659</v>
      </c>
      <c r="I302" s="6">
        <v>6.5350339152063341E-2</v>
      </c>
      <c r="J302" s="6">
        <v>4045.7746641984886</v>
      </c>
      <c r="K302" s="6">
        <v>0.15527171430369791</v>
      </c>
      <c r="L302" s="6">
        <v>5210.4945231640813</v>
      </c>
      <c r="M302">
        <v>2.623078139143864E-2</v>
      </c>
      <c r="N302">
        <v>68079.140114024194</v>
      </c>
      <c r="O302">
        <v>5.1199548825741736E-2</v>
      </c>
      <c r="P302">
        <v>5216.6333374084061</v>
      </c>
      <c r="S302">
        <f t="shared" si="192"/>
        <v>-8095.9425894295291</v>
      </c>
      <c r="T302">
        <f t="shared" si="193"/>
        <v>-56783.657936847274</v>
      </c>
      <c r="U302">
        <f t="shared" si="194"/>
        <v>-1550.4373140161019</v>
      </c>
      <c r="V302">
        <f t="shared" si="195"/>
        <v>718.40061580831934</v>
      </c>
      <c r="W302">
        <f t="shared" si="196"/>
        <v>-67077.543957373506</v>
      </c>
      <c r="X302">
        <f t="shared" si="197"/>
        <v>-3261.6297650462839</v>
      </c>
      <c r="Z302">
        <f t="shared" si="198"/>
        <v>0</v>
      </c>
      <c r="AA302">
        <f t="shared" si="199"/>
        <v>0</v>
      </c>
      <c r="AB302">
        <f t="shared" si="200"/>
        <v>0</v>
      </c>
      <c r="AC302">
        <f t="shared" si="201"/>
        <v>1</v>
      </c>
      <c r="AD302">
        <f t="shared" si="202"/>
        <v>0</v>
      </c>
      <c r="AE302">
        <f t="shared" si="203"/>
        <v>0</v>
      </c>
      <c r="AF302">
        <f t="shared" si="204"/>
        <v>0</v>
      </c>
      <c r="AH302">
        <f t="shared" si="205"/>
        <v>-23359.420521279062</v>
      </c>
      <c r="AI302">
        <f t="shared" si="206"/>
        <v>205733.50057131556</v>
      </c>
      <c r="AJ302">
        <f t="shared" si="207"/>
        <v>61909.007920898439</v>
      </c>
      <c r="AK302">
        <f t="shared" si="208"/>
        <v>33557.267957851029</v>
      </c>
      <c r="AL302">
        <f t="shared" si="209"/>
        <v>2595391.235132792</v>
      </c>
      <c r="AM302">
        <f t="shared" si="210"/>
        <v>101888.26771039094</v>
      </c>
    </row>
    <row r="303" spans="4:39">
      <c r="D303" s="113">
        <v>178</v>
      </c>
      <c r="E303">
        <v>1.7769796213915776</v>
      </c>
      <c r="F303" s="6">
        <v>22327.212067360277</v>
      </c>
      <c r="G303" s="6">
        <v>0.26929053280248616</v>
      </c>
      <c r="H303" s="6">
        <v>65286.090170422103</v>
      </c>
      <c r="I303" s="6">
        <v>0.52347978055144517</v>
      </c>
      <c r="J303" s="6">
        <v>10310.161716386232</v>
      </c>
      <c r="K303" s="6">
        <v>0.62876478698455351</v>
      </c>
      <c r="L303" s="6">
        <v>10467.769897394513</v>
      </c>
      <c r="M303">
        <v>0.63143014876527703</v>
      </c>
      <c r="N303">
        <v>75235.78614249175</v>
      </c>
      <c r="O303">
        <v>0.71171949305992166</v>
      </c>
      <c r="P303">
        <v>14343.091607618602</v>
      </c>
      <c r="S303">
        <f t="shared" si="192"/>
        <v>45524.977795855724</v>
      </c>
      <c r="T303">
        <f t="shared" si="193"/>
        <v>-55003.500465891972</v>
      </c>
      <c r="U303">
        <f t="shared" si="194"/>
        <v>9678.3902241901487</v>
      </c>
      <c r="V303">
        <f t="shared" si="195"/>
        <v>13540.98472882368</v>
      </c>
      <c r="W303">
        <f t="shared" si="196"/>
        <v>-51125.257342038414</v>
      </c>
      <c r="X303">
        <f t="shared" si="197"/>
        <v>12833.205515381445</v>
      </c>
      <c r="Z303">
        <f t="shared" si="198"/>
        <v>1</v>
      </c>
      <c r="AA303">
        <f t="shared" si="199"/>
        <v>0</v>
      </c>
      <c r="AB303">
        <f t="shared" si="200"/>
        <v>0</v>
      </c>
      <c r="AC303">
        <f t="shared" si="201"/>
        <v>0</v>
      </c>
      <c r="AD303">
        <f t="shared" si="202"/>
        <v>0</v>
      </c>
      <c r="AE303">
        <f t="shared" si="203"/>
        <v>0</v>
      </c>
      <c r="AF303">
        <f t="shared" si="204"/>
        <v>0</v>
      </c>
      <c r="AH303">
        <f t="shared" si="205"/>
        <v>12564.69787192918</v>
      </c>
      <c r="AI303">
        <f t="shared" si="206"/>
        <v>242437.37605995545</v>
      </c>
      <c r="AJ303">
        <f t="shared" si="207"/>
        <v>19695.434474136287</v>
      </c>
      <c r="AK303">
        <f t="shared" si="208"/>
        <v>16648.149059994463</v>
      </c>
      <c r="AL303">
        <f t="shared" si="209"/>
        <v>119151.39986522772</v>
      </c>
      <c r="AM303">
        <f t="shared" si="210"/>
        <v>20152.7311637241</v>
      </c>
    </row>
    <row r="304" spans="4:39">
      <c r="D304" s="113">
        <v>179</v>
      </c>
      <c r="E304">
        <v>0.56560922614744846</v>
      </c>
      <c r="F304" s="6">
        <v>9151.62790903725</v>
      </c>
      <c r="G304" s="6">
        <v>0.3022333546456113</v>
      </c>
      <c r="H304" s="6">
        <v>57981.556019499883</v>
      </c>
      <c r="I304" s="6">
        <v>0.59263108144016308</v>
      </c>
      <c r="J304" s="6">
        <v>9883.5614696660159</v>
      </c>
      <c r="K304" s="6">
        <v>1.0040373430816132</v>
      </c>
      <c r="L304" s="6">
        <v>12725.630903765496</v>
      </c>
      <c r="M304">
        <v>0.54907784261397541</v>
      </c>
      <c r="N304">
        <v>94045.166248808644</v>
      </c>
      <c r="O304">
        <v>1.2091554472342736</v>
      </c>
      <c r="P304">
        <v>16290.255222995356</v>
      </c>
      <c r="S304">
        <f t="shared" si="192"/>
        <v>12445.59478217692</v>
      </c>
      <c r="T304">
        <f t="shared" si="193"/>
        <v>-46441.077605711864</v>
      </c>
      <c r="U304">
        <f t="shared" si="194"/>
        <v>12745.46374404517</v>
      </c>
      <c r="V304">
        <f t="shared" si="195"/>
        <v>25612.531004462828</v>
      </c>
      <c r="W304">
        <f t="shared" si="196"/>
        <v>-73079.177906436613</v>
      </c>
      <c r="X304">
        <f t="shared" si="197"/>
        <v>29880.136374198148</v>
      </c>
      <c r="Z304">
        <f t="shared" si="198"/>
        <v>0</v>
      </c>
      <c r="AA304">
        <f t="shared" si="199"/>
        <v>0</v>
      </c>
      <c r="AB304">
        <f t="shared" si="200"/>
        <v>0</v>
      </c>
      <c r="AC304">
        <f t="shared" si="201"/>
        <v>0</v>
      </c>
      <c r="AD304">
        <f t="shared" si="202"/>
        <v>0</v>
      </c>
      <c r="AE304">
        <f t="shared" si="203"/>
        <v>1</v>
      </c>
      <c r="AF304">
        <f t="shared" si="204"/>
        <v>0</v>
      </c>
      <c r="AH304">
        <f t="shared" si="205"/>
        <v>16180.12487415033</v>
      </c>
      <c r="AI304">
        <f t="shared" si="206"/>
        <v>191843.67022457568</v>
      </c>
      <c r="AJ304">
        <f t="shared" si="207"/>
        <v>16677.42678235472</v>
      </c>
      <c r="AK304">
        <f t="shared" si="208"/>
        <v>12674.459761334885</v>
      </c>
      <c r="AL304">
        <f t="shared" si="209"/>
        <v>171278.38523057342</v>
      </c>
      <c r="AM304">
        <f t="shared" si="210"/>
        <v>13472.42429437538</v>
      </c>
    </row>
    <row r="305" spans="4:39">
      <c r="D305" s="113">
        <v>180</v>
      </c>
      <c r="E305">
        <v>1.4994795571932729E-2</v>
      </c>
      <c r="F305" s="6">
        <v>4317.75795672196</v>
      </c>
      <c r="G305" s="6">
        <v>0.29017747404502914</v>
      </c>
      <c r="H305" s="6">
        <v>67742.261836698177</v>
      </c>
      <c r="I305" s="6">
        <v>0.38152544139387978</v>
      </c>
      <c r="J305" s="6">
        <v>7951.8854737496767</v>
      </c>
      <c r="K305" s="6">
        <v>1.027742815159211</v>
      </c>
      <c r="L305" s="6">
        <v>14372.29289082811</v>
      </c>
      <c r="M305">
        <v>0.2177867356534029</v>
      </c>
      <c r="N305">
        <v>74771.844829361595</v>
      </c>
      <c r="O305">
        <v>0.60343190077899189</v>
      </c>
      <c r="P305">
        <v>12376.135881072805</v>
      </c>
      <c r="S305">
        <f t="shared" si="192"/>
        <v>-3745.1966826032808</v>
      </c>
      <c r="T305">
        <f t="shared" si="193"/>
        <v>-56662.125167762788</v>
      </c>
      <c r="U305">
        <f t="shared" si="194"/>
        <v>6616.2819804342289</v>
      </c>
      <c r="V305">
        <f t="shared" si="195"/>
        <v>24871.038763211203</v>
      </c>
      <c r="W305">
        <f t="shared" si="196"/>
        <v>-66455.876115172054</v>
      </c>
      <c r="X305">
        <f t="shared" si="197"/>
        <v>10665.30781827222</v>
      </c>
      <c r="Z305">
        <f t="shared" si="198"/>
        <v>0</v>
      </c>
      <c r="AA305">
        <f t="shared" si="199"/>
        <v>0</v>
      </c>
      <c r="AB305">
        <f t="shared" si="200"/>
        <v>0</v>
      </c>
      <c r="AC305">
        <f t="shared" si="201"/>
        <v>1</v>
      </c>
      <c r="AD305">
        <f t="shared" si="202"/>
        <v>0</v>
      </c>
      <c r="AE305">
        <f t="shared" si="203"/>
        <v>0</v>
      </c>
      <c r="AF305">
        <f t="shared" si="204"/>
        <v>0</v>
      </c>
      <c r="AH305">
        <f t="shared" si="205"/>
        <v>287950.43827099202</v>
      </c>
      <c r="AI305">
        <f t="shared" si="206"/>
        <v>233451.13903013049</v>
      </c>
      <c r="AJ305">
        <f t="shared" si="207"/>
        <v>20842.346567237957</v>
      </c>
      <c r="AK305">
        <f t="shared" si="208"/>
        <v>13984.328256871981</v>
      </c>
      <c r="AL305">
        <f t="shared" si="209"/>
        <v>343325.98174554296</v>
      </c>
      <c r="AM305">
        <f t="shared" si="210"/>
        <v>20509.581719322439</v>
      </c>
    </row>
    <row r="306" spans="4:39">
      <c r="D306" s="113">
        <v>181</v>
      </c>
      <c r="E306">
        <v>0.55564974576614468</v>
      </c>
      <c r="F306" s="6">
        <v>10642.374894179422</v>
      </c>
      <c r="G306" s="6">
        <v>0.33103501815910086</v>
      </c>
      <c r="H306" s="6">
        <v>58351.158380301633</v>
      </c>
      <c r="I306" s="6">
        <v>0.11145714337242629</v>
      </c>
      <c r="J306" s="6">
        <v>5734.4072012095512</v>
      </c>
      <c r="K306" s="6">
        <v>1.0258178210364786</v>
      </c>
      <c r="L306" s="6">
        <v>12713.585640946039</v>
      </c>
      <c r="M306">
        <v>5.4620298754408436E-2</v>
      </c>
      <c r="N306">
        <v>67997.942297122747</v>
      </c>
      <c r="O306">
        <v>0.26261143805513942</v>
      </c>
      <c r="P306">
        <v>9370.3408569495696</v>
      </c>
      <c r="S306">
        <f t="shared" si="192"/>
        <v>10574.554998155047</v>
      </c>
      <c r="T306">
        <f t="shared" si="193"/>
        <v>-45710.917246914527</v>
      </c>
      <c r="U306">
        <f t="shared" si="194"/>
        <v>-1478.5276386768255</v>
      </c>
      <c r="V306">
        <f t="shared" si="195"/>
        <v>26456.242037510856</v>
      </c>
      <c r="W306">
        <f t="shared" si="196"/>
        <v>-65912.320809484416</v>
      </c>
      <c r="X306">
        <f t="shared" si="197"/>
        <v>657.21429374787476</v>
      </c>
      <c r="Z306">
        <f t="shared" si="198"/>
        <v>0</v>
      </c>
      <c r="AA306">
        <f t="shared" si="199"/>
        <v>0</v>
      </c>
      <c r="AB306">
        <f t="shared" si="200"/>
        <v>0</v>
      </c>
      <c r="AC306">
        <f t="shared" si="201"/>
        <v>1</v>
      </c>
      <c r="AD306">
        <f t="shared" si="202"/>
        <v>0</v>
      </c>
      <c r="AE306">
        <f t="shared" si="203"/>
        <v>0</v>
      </c>
      <c r="AF306">
        <f t="shared" si="204"/>
        <v>0</v>
      </c>
      <c r="AH306">
        <f t="shared" si="205"/>
        <v>19153.027559664286</v>
      </c>
      <c r="AI306">
        <f t="shared" si="206"/>
        <v>176268.83918443066</v>
      </c>
      <c r="AJ306">
        <f t="shared" si="207"/>
        <v>51449.436327723102</v>
      </c>
      <c r="AK306">
        <f t="shared" si="208"/>
        <v>12393.609645132046</v>
      </c>
      <c r="AL306">
        <f t="shared" si="209"/>
        <v>1244920.7318118997</v>
      </c>
      <c r="AM306">
        <f t="shared" si="210"/>
        <v>35681.388923288701</v>
      </c>
    </row>
    <row r="307" spans="4:39">
      <c r="D307" s="113">
        <v>182</v>
      </c>
      <c r="E307">
        <v>0.73102235080118649</v>
      </c>
      <c r="F307" s="6">
        <v>10084.659067946151</v>
      </c>
      <c r="G307" s="6">
        <v>0.29747571921955662</v>
      </c>
      <c r="H307" s="6">
        <v>59702.779179386976</v>
      </c>
      <c r="I307" s="6">
        <v>0.76650682668130987</v>
      </c>
      <c r="J307" s="6">
        <v>10834.780575510602</v>
      </c>
      <c r="K307" s="6">
        <v>0.70586270999170153</v>
      </c>
      <c r="L307" s="6">
        <v>10294.26782795605</v>
      </c>
      <c r="M307">
        <v>0.94651275366105037</v>
      </c>
      <c r="N307">
        <v>112434.88690373875</v>
      </c>
      <c r="O307">
        <v>1.0232167149058129</v>
      </c>
      <c r="P307">
        <v>14766.587504389598</v>
      </c>
      <c r="S307">
        <f t="shared" si="192"/>
        <v>17828.698375046355</v>
      </c>
      <c r="T307">
        <f t="shared" si="193"/>
        <v>-48343.966316707425</v>
      </c>
      <c r="U307">
        <f t="shared" si="194"/>
        <v>18433.516094488536</v>
      </c>
      <c r="V307">
        <f t="shared" si="195"/>
        <v>16658.393890367082</v>
      </c>
      <c r="W307">
        <f t="shared" si="196"/>
        <v>-76293.243917945205</v>
      </c>
      <c r="X307">
        <f t="shared" si="197"/>
        <v>24303.919537573962</v>
      </c>
      <c r="Z307">
        <f t="shared" si="198"/>
        <v>0</v>
      </c>
      <c r="AA307">
        <f t="shared" si="199"/>
        <v>0</v>
      </c>
      <c r="AB307">
        <f t="shared" si="200"/>
        <v>0</v>
      </c>
      <c r="AC307">
        <f t="shared" si="201"/>
        <v>0</v>
      </c>
      <c r="AD307">
        <f t="shared" si="202"/>
        <v>0</v>
      </c>
      <c r="AE307">
        <f t="shared" si="203"/>
        <v>1</v>
      </c>
      <c r="AF307">
        <f t="shared" si="204"/>
        <v>0</v>
      </c>
      <c r="AH307">
        <f t="shared" si="205"/>
        <v>13795.281439607912</v>
      </c>
      <c r="AI307">
        <f t="shared" si="206"/>
        <v>200697.99086802916</v>
      </c>
      <c r="AJ307">
        <f t="shared" si="207"/>
        <v>14135.26950884597</v>
      </c>
      <c r="AK307">
        <f t="shared" si="208"/>
        <v>14583.95192469804</v>
      </c>
      <c r="AL307">
        <f t="shared" si="209"/>
        <v>118788.55986762761</v>
      </c>
      <c r="AM307">
        <f t="shared" si="210"/>
        <v>14431.534678114462</v>
      </c>
    </row>
    <row r="308" spans="4:39">
      <c r="D308" s="113">
        <v>183</v>
      </c>
      <c r="E308">
        <v>0.63870993913030194</v>
      </c>
      <c r="F308" s="6">
        <v>11428.768967867829</v>
      </c>
      <c r="G308" s="6">
        <v>0.27814432654352617</v>
      </c>
      <c r="H308" s="6">
        <v>63320.670191376048</v>
      </c>
      <c r="I308" s="6">
        <v>1.3121528217955174</v>
      </c>
      <c r="J308" s="6">
        <v>19215.203829351238</v>
      </c>
      <c r="K308" s="6">
        <v>1.1845507882571473</v>
      </c>
      <c r="L308" s="6">
        <v>17499.491765177179</v>
      </c>
      <c r="M308">
        <v>0.79599491694561197</v>
      </c>
      <c r="N308">
        <v>92179.041559245146</v>
      </c>
      <c r="O308">
        <v>0.78399409643757445</v>
      </c>
      <c r="P308">
        <v>14191.281042806466</v>
      </c>
      <c r="S308">
        <f t="shared" si="192"/>
        <v>12959.731347883619</v>
      </c>
      <c r="T308">
        <f t="shared" si="193"/>
        <v>-52700.007226638045</v>
      </c>
      <c r="U308">
        <f t="shared" si="194"/>
        <v>30888.039518088801</v>
      </c>
      <c r="V308">
        <f t="shared" si="195"/>
        <v>27731.395533633735</v>
      </c>
      <c r="W308">
        <f t="shared" si="196"/>
        <v>-61784.771650593902</v>
      </c>
      <c r="X308">
        <f t="shared" si="197"/>
        <v>15744.749535565876</v>
      </c>
      <c r="Z308">
        <f t="shared" si="198"/>
        <v>0</v>
      </c>
      <c r="AA308">
        <f t="shared" si="199"/>
        <v>0</v>
      </c>
      <c r="AB308">
        <f t="shared" si="200"/>
        <v>1</v>
      </c>
      <c r="AC308">
        <f t="shared" si="201"/>
        <v>0</v>
      </c>
      <c r="AD308">
        <f t="shared" si="202"/>
        <v>0</v>
      </c>
      <c r="AE308">
        <f t="shared" si="203"/>
        <v>0</v>
      </c>
      <c r="AF308">
        <f t="shared" si="204"/>
        <v>0</v>
      </c>
      <c r="AH308">
        <f t="shared" si="205"/>
        <v>17893.519840054138</v>
      </c>
      <c r="AI308">
        <f t="shared" si="206"/>
        <v>227654.00602721673</v>
      </c>
      <c r="AJ308">
        <f t="shared" si="207"/>
        <v>14644.028889148467</v>
      </c>
      <c r="AK308">
        <f t="shared" si="208"/>
        <v>14773.103811719649</v>
      </c>
      <c r="AL308">
        <f t="shared" si="209"/>
        <v>115803.55552137711</v>
      </c>
      <c r="AM308">
        <f t="shared" si="210"/>
        <v>18101.260082557837</v>
      </c>
    </row>
    <row r="309" spans="4:39">
      <c r="D309" s="113">
        <v>184</v>
      </c>
      <c r="E309">
        <v>0.28796447015822912</v>
      </c>
      <c r="F309" s="6">
        <v>6767.4704974421329</v>
      </c>
      <c r="G309" s="6">
        <v>0.27503658143591714</v>
      </c>
      <c r="H309" s="6">
        <v>64847.012675084741</v>
      </c>
      <c r="I309" s="6">
        <v>0.30387659119375532</v>
      </c>
      <c r="J309" s="6">
        <v>6892.5195943007402</v>
      </c>
      <c r="K309" s="6">
        <v>0.99043175449922471</v>
      </c>
      <c r="L309" s="6">
        <v>12732.43792174362</v>
      </c>
      <c r="M309">
        <v>0.26977047010668631</v>
      </c>
      <c r="N309">
        <v>77482.874481869309</v>
      </c>
      <c r="O309">
        <v>0.94408535906830093</v>
      </c>
      <c r="P309">
        <v>14646.837067394647</v>
      </c>
      <c r="S309">
        <f t="shared" si="192"/>
        <v>4228.1648310796882</v>
      </c>
      <c r="T309">
        <f t="shared" si="193"/>
        <v>-54345.015849535681</v>
      </c>
      <c r="U309">
        <f t="shared" si="194"/>
        <v>4710.7041638416122</v>
      </c>
      <c r="V309">
        <f t="shared" si="195"/>
        <v>25086.208192054772</v>
      </c>
      <c r="W309">
        <f t="shared" si="196"/>
        <v>-67181.958851315605</v>
      </c>
      <c r="X309">
        <f t="shared" si="197"/>
        <v>21402.118283269352</v>
      </c>
      <c r="Z309">
        <f t="shared" si="198"/>
        <v>0</v>
      </c>
      <c r="AA309">
        <f t="shared" si="199"/>
        <v>0</v>
      </c>
      <c r="AB309">
        <f t="shared" si="200"/>
        <v>0</v>
      </c>
      <c r="AC309">
        <f t="shared" si="201"/>
        <v>1</v>
      </c>
      <c r="AD309">
        <f t="shared" si="202"/>
        <v>0</v>
      </c>
      <c r="AE309">
        <f t="shared" si="203"/>
        <v>0</v>
      </c>
      <c r="AF309">
        <f t="shared" si="204"/>
        <v>0</v>
      </c>
      <c r="AH309">
        <f t="shared" si="205"/>
        <v>23501.060716704324</v>
      </c>
      <c r="AI309">
        <f t="shared" si="206"/>
        <v>235775.9550985182</v>
      </c>
      <c r="AJ309">
        <f t="shared" si="207"/>
        <v>22681.969569370311</v>
      </c>
      <c r="AK309">
        <f t="shared" si="208"/>
        <v>12855.441946306848</v>
      </c>
      <c r="AL309">
        <f t="shared" si="209"/>
        <v>287217.7761013913</v>
      </c>
      <c r="AM309">
        <f t="shared" si="210"/>
        <v>15514.314385565007</v>
      </c>
    </row>
    <row r="310" spans="4:39">
      <c r="D310" s="113">
        <v>185</v>
      </c>
      <c r="E310">
        <v>0.14399183355471346</v>
      </c>
      <c r="F310" s="6">
        <v>5468.45114403754</v>
      </c>
      <c r="G310" s="6">
        <v>0.30214503322688946</v>
      </c>
      <c r="H310" s="6">
        <v>61030.557033642879</v>
      </c>
      <c r="I310" s="6">
        <v>0.85715481834308971</v>
      </c>
      <c r="J310" s="6">
        <v>12737.774462891157</v>
      </c>
      <c r="K310" s="6">
        <v>0.79843536641474189</v>
      </c>
      <c r="L310" s="6">
        <v>11567.518095211264</v>
      </c>
      <c r="M310">
        <v>0.47755713254594112</v>
      </c>
      <c r="N310">
        <v>90363.612663533349</v>
      </c>
      <c r="O310">
        <v>0.81195209024415727</v>
      </c>
      <c r="P310">
        <v>12885.139043966901</v>
      </c>
      <c r="S310">
        <f t="shared" si="192"/>
        <v>29.733028415638728</v>
      </c>
      <c r="T310">
        <f t="shared" si="193"/>
        <v>-49493.451084907334</v>
      </c>
      <c r="U310">
        <f t="shared" si="194"/>
        <v>19991.82512072138</v>
      </c>
      <c r="V310">
        <f t="shared" si="195"/>
        <v>18919.937935969239</v>
      </c>
      <c r="W310">
        <f t="shared" si="196"/>
        <v>-72128.571114399136</v>
      </c>
      <c r="X310">
        <f t="shared" si="197"/>
        <v>18118.439569916001</v>
      </c>
      <c r="Z310">
        <f t="shared" si="198"/>
        <v>0</v>
      </c>
      <c r="AA310">
        <f t="shared" si="199"/>
        <v>0</v>
      </c>
      <c r="AB310">
        <f t="shared" si="200"/>
        <v>1</v>
      </c>
      <c r="AC310">
        <f t="shared" si="201"/>
        <v>0</v>
      </c>
      <c r="AD310">
        <f t="shared" si="202"/>
        <v>0</v>
      </c>
      <c r="AE310">
        <f t="shared" si="203"/>
        <v>0</v>
      </c>
      <c r="AF310">
        <f t="shared" si="204"/>
        <v>0</v>
      </c>
      <c r="AH310">
        <f t="shared" si="205"/>
        <v>37977.508925599308</v>
      </c>
      <c r="AI310">
        <f t="shared" si="206"/>
        <v>201990.93257248172</v>
      </c>
      <c r="AJ310">
        <f t="shared" si="207"/>
        <v>14860.529498642638</v>
      </c>
      <c r="AK310">
        <f t="shared" si="208"/>
        <v>14487.732610284444</v>
      </c>
      <c r="AL310">
        <f t="shared" si="209"/>
        <v>189220.52777599409</v>
      </c>
      <c r="AM310">
        <f t="shared" si="210"/>
        <v>15869.334162428584</v>
      </c>
    </row>
    <row r="311" spans="4:39">
      <c r="D311" s="113">
        <v>186</v>
      </c>
      <c r="E311">
        <v>0.43531097285443954</v>
      </c>
      <c r="F311" s="6">
        <v>8953.303685442017</v>
      </c>
      <c r="G311" s="6">
        <v>0.31986825248962369</v>
      </c>
      <c r="H311" s="6">
        <v>61795.230781439954</v>
      </c>
      <c r="I311" s="6">
        <v>0.14083794092376078</v>
      </c>
      <c r="J311" s="6">
        <v>6685.6850654127502</v>
      </c>
      <c r="K311" s="6">
        <v>0.743070720179281</v>
      </c>
      <c r="L311" s="6">
        <v>10505.083641288871</v>
      </c>
      <c r="M311">
        <v>0.37923380068482304</v>
      </c>
      <c r="N311">
        <v>78368.657005246423</v>
      </c>
      <c r="O311">
        <v>0.43974081131816778</v>
      </c>
      <c r="P311">
        <v>10508.016601667779</v>
      </c>
      <c r="S311">
        <f t="shared" si="192"/>
        <v>7668.610502031901</v>
      </c>
      <c r="T311">
        <f t="shared" si="193"/>
        <v>-49581.38142837616</v>
      </c>
      <c r="U311">
        <f t="shared" si="194"/>
        <v>-1307.9291291798681</v>
      </c>
      <c r="V311">
        <f t="shared" si="195"/>
        <v>17868.328738036795</v>
      </c>
      <c r="W311">
        <f t="shared" si="196"/>
        <v>-63887.993559897142</v>
      </c>
      <c r="X311">
        <f t="shared" si="197"/>
        <v>6283.0465377051405</v>
      </c>
      <c r="Z311">
        <f t="shared" si="198"/>
        <v>0</v>
      </c>
      <c r="AA311">
        <f t="shared" si="199"/>
        <v>0</v>
      </c>
      <c r="AB311">
        <f t="shared" si="200"/>
        <v>0</v>
      </c>
      <c r="AC311">
        <f t="shared" si="201"/>
        <v>1</v>
      </c>
      <c r="AD311">
        <f t="shared" si="202"/>
        <v>0</v>
      </c>
      <c r="AE311">
        <f t="shared" si="203"/>
        <v>0</v>
      </c>
      <c r="AF311">
        <f t="shared" si="204"/>
        <v>0</v>
      </c>
      <c r="AH311">
        <f t="shared" si="205"/>
        <v>20567.603951568311</v>
      </c>
      <c r="AI311">
        <f t="shared" si="206"/>
        <v>193189.63448379282</v>
      </c>
      <c r="AJ311">
        <f t="shared" si="207"/>
        <v>47470.766908129423</v>
      </c>
      <c r="AK311">
        <f t="shared" si="208"/>
        <v>14137.394134913975</v>
      </c>
      <c r="AL311">
        <f t="shared" si="209"/>
        <v>206649.97915198424</v>
      </c>
      <c r="AM311">
        <f t="shared" si="210"/>
        <v>23895.932174611975</v>
      </c>
    </row>
    <row r="312" spans="4:39">
      <c r="D312" s="113">
        <v>187</v>
      </c>
      <c r="E312">
        <v>0.85130305555845176</v>
      </c>
      <c r="F312" s="6">
        <v>11405.236231440746</v>
      </c>
      <c r="G312" s="6">
        <v>0.34010722985345021</v>
      </c>
      <c r="H312" s="6">
        <v>67125.634499707434</v>
      </c>
      <c r="I312" s="6">
        <v>0.7489554035853796</v>
      </c>
      <c r="J312" s="6">
        <v>12129.330567039795</v>
      </c>
      <c r="K312" s="6">
        <v>0.82954971705312741</v>
      </c>
      <c r="L312" s="6">
        <v>10843.433904665684</v>
      </c>
      <c r="M312">
        <v>0.29458783393674493</v>
      </c>
      <c r="N312">
        <v>82879.125769414561</v>
      </c>
      <c r="O312">
        <v>0.53812237306532618</v>
      </c>
      <c r="P312">
        <v>11165.353439463221</v>
      </c>
      <c r="S312">
        <f t="shared" si="192"/>
        <v>21100.919642003173</v>
      </c>
      <c r="T312">
        <f t="shared" si="193"/>
        <v>-54138.980034983295</v>
      </c>
      <c r="U312">
        <f t="shared" si="194"/>
        <v>16468.782563464338</v>
      </c>
      <c r="V312">
        <f t="shared" si="195"/>
        <v>20832.092491290932</v>
      </c>
      <c r="W312">
        <f t="shared" si="196"/>
        <v>-71630.583918373886</v>
      </c>
      <c r="X312">
        <f t="shared" si="197"/>
        <v>9382.3112536631943</v>
      </c>
      <c r="Z312">
        <f t="shared" si="198"/>
        <v>1</v>
      </c>
      <c r="AA312">
        <f t="shared" si="199"/>
        <v>0</v>
      </c>
      <c r="AB312">
        <f t="shared" si="200"/>
        <v>0</v>
      </c>
      <c r="AC312">
        <f t="shared" si="201"/>
        <v>0</v>
      </c>
      <c r="AD312">
        <f t="shared" si="202"/>
        <v>0</v>
      </c>
      <c r="AE312">
        <f t="shared" si="203"/>
        <v>0</v>
      </c>
      <c r="AF312">
        <f t="shared" si="204"/>
        <v>0</v>
      </c>
      <c r="AH312">
        <f t="shared" si="205"/>
        <v>13397.386696749199</v>
      </c>
      <c r="AI312">
        <f t="shared" si="206"/>
        <v>197366.09106672445</v>
      </c>
      <c r="AJ312">
        <f t="shared" si="207"/>
        <v>16194.997070552643</v>
      </c>
      <c r="AK312">
        <f t="shared" si="208"/>
        <v>13071.469595801491</v>
      </c>
      <c r="AL312">
        <f t="shared" si="209"/>
        <v>281339.26870588516</v>
      </c>
      <c r="AM312">
        <f t="shared" si="210"/>
        <v>20748.72556563967</v>
      </c>
    </row>
    <row r="313" spans="4:39">
      <c r="D313" s="113">
        <v>188</v>
      </c>
      <c r="E313">
        <v>0.42030627384083064</v>
      </c>
      <c r="F313" s="6">
        <v>7383.5136757214277</v>
      </c>
      <c r="G313" s="6">
        <v>0.26002165009242173</v>
      </c>
      <c r="H313" s="6">
        <v>64817.230205581487</v>
      </c>
      <c r="I313" s="6">
        <v>0.31186458395842542</v>
      </c>
      <c r="J313" s="6">
        <v>7207.6390370598856</v>
      </c>
      <c r="K313" s="6">
        <v>0.87555840838373034</v>
      </c>
      <c r="L313" s="6">
        <v>11286.617824896413</v>
      </c>
      <c r="M313">
        <v>0.38195572153511848</v>
      </c>
      <c r="N313">
        <v>103456.23575292324</v>
      </c>
      <c r="O313">
        <v>0.43865807774142118</v>
      </c>
      <c r="P313">
        <v>9907.2858100574558</v>
      </c>
      <c r="S313">
        <f t="shared" si="192"/>
        <v>8665.4610846168489</v>
      </c>
      <c r="T313">
        <f t="shared" si="193"/>
        <v>-54888.563518452458</v>
      </c>
      <c r="U313">
        <f t="shared" si="194"/>
        <v>4700.5982368086316</v>
      </c>
      <c r="V313">
        <f t="shared" si="195"/>
        <v>22145.704440827947</v>
      </c>
      <c r="W313">
        <f t="shared" si="196"/>
        <v>-88871.638481826274</v>
      </c>
      <c r="X313">
        <f t="shared" si="197"/>
        <v>6842.4342304209713</v>
      </c>
      <c r="Z313">
        <f t="shared" si="198"/>
        <v>0</v>
      </c>
      <c r="AA313">
        <f t="shared" si="199"/>
        <v>0</v>
      </c>
      <c r="AB313">
        <f t="shared" si="200"/>
        <v>0</v>
      </c>
      <c r="AC313">
        <f t="shared" si="201"/>
        <v>1</v>
      </c>
      <c r="AD313">
        <f t="shared" si="202"/>
        <v>0</v>
      </c>
      <c r="AE313">
        <f t="shared" si="203"/>
        <v>0</v>
      </c>
      <c r="AF313">
        <f t="shared" si="204"/>
        <v>0</v>
      </c>
      <c r="AH313">
        <f t="shared" si="205"/>
        <v>17566.984209513736</v>
      </c>
      <c r="AI313">
        <f t="shared" si="206"/>
        <v>249276.28211936561</v>
      </c>
      <c r="AJ313">
        <f t="shared" si="207"/>
        <v>23111.438129892729</v>
      </c>
      <c r="AK313">
        <f t="shared" si="208"/>
        <v>12890.765158353473</v>
      </c>
      <c r="AL313">
        <f t="shared" si="209"/>
        <v>270859.23817850463</v>
      </c>
      <c r="AM313">
        <f t="shared" si="210"/>
        <v>22585.440261509495</v>
      </c>
    </row>
    <row r="314" spans="4:39">
      <c r="D314" s="113">
        <v>189</v>
      </c>
      <c r="E314">
        <v>0.51736002612060572</v>
      </c>
      <c r="F314" s="6">
        <v>8419.6181088061494</v>
      </c>
      <c r="G314" s="6">
        <v>0.30885158004214519</v>
      </c>
      <c r="H314" s="6">
        <v>66315.948220362887</v>
      </c>
      <c r="I314" s="6">
        <v>0.53101571395954772</v>
      </c>
      <c r="J314" s="6">
        <v>8507.6448476119403</v>
      </c>
      <c r="K314" s="6">
        <v>0.58085271599879418</v>
      </c>
      <c r="L314" s="6">
        <v>9671.7495143909546</v>
      </c>
      <c r="M314">
        <v>0.36751689207274163</v>
      </c>
      <c r="N314">
        <v>79588.675789201807</v>
      </c>
      <c r="O314">
        <v>0.33476969629367592</v>
      </c>
      <c r="P314">
        <v>8411.9871600475635</v>
      </c>
      <c r="S314">
        <f t="shared" si="192"/>
        <v>11335.25712858306</v>
      </c>
      <c r="T314">
        <f t="shared" si="193"/>
        <v>-54522.759488033611</v>
      </c>
      <c r="U314">
        <f t="shared" si="194"/>
        <v>11768.659174219429</v>
      </c>
      <c r="V314">
        <f t="shared" si="195"/>
        <v>12507.530593307001</v>
      </c>
      <c r="W314">
        <f t="shared" si="196"/>
        <v>-65555.41078229624</v>
      </c>
      <c r="X314">
        <f t="shared" si="197"/>
        <v>4370.8589232301583</v>
      </c>
      <c r="Z314">
        <f t="shared" si="198"/>
        <v>0</v>
      </c>
      <c r="AA314">
        <f t="shared" si="199"/>
        <v>0</v>
      </c>
      <c r="AB314">
        <f t="shared" si="200"/>
        <v>0</v>
      </c>
      <c r="AC314">
        <f t="shared" si="201"/>
        <v>1</v>
      </c>
      <c r="AD314">
        <f t="shared" si="202"/>
        <v>0</v>
      </c>
      <c r="AE314">
        <f t="shared" si="203"/>
        <v>0</v>
      </c>
      <c r="AF314">
        <f t="shared" si="204"/>
        <v>0</v>
      </c>
      <c r="AH314">
        <f t="shared" si="205"/>
        <v>16274.195306390735</v>
      </c>
      <c r="AI314">
        <f t="shared" si="206"/>
        <v>214717.8531879732</v>
      </c>
      <c r="AJ314">
        <f t="shared" si="207"/>
        <v>16021.455907913198</v>
      </c>
      <c r="AK314">
        <f t="shared" si="208"/>
        <v>16650.949970613605</v>
      </c>
      <c r="AL314">
        <f t="shared" si="209"/>
        <v>216557.87123234879</v>
      </c>
      <c r="AM314">
        <f t="shared" si="210"/>
        <v>25127.68405617027</v>
      </c>
    </row>
    <row r="315" spans="4:39">
      <c r="D315" s="113">
        <v>190</v>
      </c>
      <c r="E315">
        <v>0.35075457562295187</v>
      </c>
      <c r="F315" s="6">
        <v>8410.8043317816137</v>
      </c>
      <c r="G315" s="6">
        <v>0.2711027297837969</v>
      </c>
      <c r="H315" s="6">
        <v>66866.903027159991</v>
      </c>
      <c r="I315" s="6">
        <v>0.44646680989927867</v>
      </c>
      <c r="J315" s="6">
        <v>9587.6775630438351</v>
      </c>
      <c r="K315" s="6">
        <v>0.5591426145741526</v>
      </c>
      <c r="L315" s="6">
        <v>10601.008706493516</v>
      </c>
      <c r="M315">
        <v>0.85346393756683836</v>
      </c>
      <c r="N315">
        <v>104646.39753564881</v>
      </c>
      <c r="O315">
        <v>0.22259667847282183</v>
      </c>
      <c r="P315">
        <v>8437.66943443534</v>
      </c>
      <c r="S315">
        <f t="shared" si="192"/>
        <v>4982.4083838051811</v>
      </c>
      <c r="T315">
        <f t="shared" si="193"/>
        <v>-56515.116393095494</v>
      </c>
      <c r="U315">
        <f t="shared" si="194"/>
        <v>7460.2111061502219</v>
      </c>
      <c r="V315">
        <f t="shared" si="195"/>
        <v>10749.292888405927</v>
      </c>
      <c r="W315">
        <f t="shared" si="196"/>
        <v>-72057.730543596655</v>
      </c>
      <c r="X315">
        <f t="shared" si="197"/>
        <v>61.962136370888402</v>
      </c>
      <c r="Z315">
        <f t="shared" si="198"/>
        <v>0</v>
      </c>
      <c r="AA315">
        <f t="shared" si="199"/>
        <v>0</v>
      </c>
      <c r="AB315">
        <f t="shared" si="200"/>
        <v>0</v>
      </c>
      <c r="AC315">
        <f t="shared" si="201"/>
        <v>1</v>
      </c>
      <c r="AD315">
        <f t="shared" si="202"/>
        <v>0</v>
      </c>
      <c r="AE315">
        <f t="shared" si="203"/>
        <v>0</v>
      </c>
      <c r="AF315">
        <f t="shared" si="204"/>
        <v>0</v>
      </c>
      <c r="AH315">
        <f t="shared" si="205"/>
        <v>23979.172094458765</v>
      </c>
      <c r="AI315">
        <f t="shared" si="206"/>
        <v>246647.84113566845</v>
      </c>
      <c r="AJ315">
        <f t="shared" si="207"/>
        <v>21474.55835565197</v>
      </c>
      <c r="AK315">
        <f t="shared" si="208"/>
        <v>18959.40039298798</v>
      </c>
      <c r="AL315">
        <f t="shared" si="209"/>
        <v>122613.7308554452</v>
      </c>
      <c r="AM315">
        <f t="shared" si="210"/>
        <v>37905.639438665508</v>
      </c>
    </row>
    <row r="316" spans="4:39">
      <c r="D316" s="113">
        <v>191</v>
      </c>
      <c r="E316">
        <v>0.89668469717954702</v>
      </c>
      <c r="F316" s="6">
        <v>14219.102260866584</v>
      </c>
      <c r="G316" s="6">
        <v>0.23811625654720481</v>
      </c>
      <c r="H316" s="6">
        <v>64400.544662130313</v>
      </c>
      <c r="I316" s="6">
        <v>0.70819199554573031</v>
      </c>
      <c r="J316" s="6">
        <v>13911.111711578718</v>
      </c>
      <c r="K316" s="6">
        <v>0.26369741138191327</v>
      </c>
      <c r="L316" s="6">
        <v>7829.049594074153</v>
      </c>
      <c r="M316">
        <v>0.52547656135301701</v>
      </c>
      <c r="N316">
        <v>70572.942082066656</v>
      </c>
      <c r="O316">
        <v>0.20858272070299799</v>
      </c>
      <c r="P316">
        <v>8228.8151186474133</v>
      </c>
      <c r="S316">
        <f t="shared" si="192"/>
        <v>20019.906216237239</v>
      </c>
      <c r="T316">
        <f t="shared" si="193"/>
        <v>-55308.313522131844</v>
      </c>
      <c r="U316">
        <f t="shared" si="194"/>
        <v>13130.491446339447</v>
      </c>
      <c r="V316">
        <f t="shared" si="195"/>
        <v>2239.972362132823</v>
      </c>
      <c r="W316">
        <f t="shared" si="196"/>
        <v>-50508.145063363059</v>
      </c>
      <c r="X316">
        <f t="shared" si="197"/>
        <v>-264.2925113241381</v>
      </c>
      <c r="Z316">
        <f t="shared" si="198"/>
        <v>1</v>
      </c>
      <c r="AA316">
        <f t="shared" si="199"/>
        <v>0</v>
      </c>
      <c r="AB316">
        <f t="shared" si="200"/>
        <v>0</v>
      </c>
      <c r="AC316">
        <f t="shared" si="201"/>
        <v>0</v>
      </c>
      <c r="AD316">
        <f t="shared" si="202"/>
        <v>0</v>
      </c>
      <c r="AE316">
        <f t="shared" si="203"/>
        <v>0</v>
      </c>
      <c r="AF316">
        <f t="shared" si="204"/>
        <v>0</v>
      </c>
      <c r="AH316">
        <f t="shared" si="205"/>
        <v>15857.415996494286</v>
      </c>
      <c r="AI316">
        <f t="shared" si="206"/>
        <v>270458.41218893585</v>
      </c>
      <c r="AJ316">
        <f t="shared" si="207"/>
        <v>19643.136040896457</v>
      </c>
      <c r="AK316">
        <f t="shared" si="208"/>
        <v>29689.520094436313</v>
      </c>
      <c r="AL316">
        <f t="shared" si="209"/>
        <v>134302.74016476161</v>
      </c>
      <c r="AM316">
        <f t="shared" si="210"/>
        <v>39451.087275654369</v>
      </c>
    </row>
    <row r="317" spans="4:39">
      <c r="D317" s="113">
        <v>192</v>
      </c>
      <c r="E317">
        <v>7.6652663646220809E-2</v>
      </c>
      <c r="F317" s="6">
        <v>6055.660923557627</v>
      </c>
      <c r="G317" s="6">
        <v>0.31537468999298501</v>
      </c>
      <c r="H317" s="6">
        <v>66554.160754959012</v>
      </c>
      <c r="I317" s="6">
        <v>0.31728520531732141</v>
      </c>
      <c r="J317" s="6">
        <v>8934.906246116323</v>
      </c>
      <c r="K317" s="6">
        <v>0.53732863914708018</v>
      </c>
      <c r="L317" s="6">
        <v>9057.5328632092187</v>
      </c>
      <c r="M317">
        <v>0.12824079970990154</v>
      </c>
      <c r="N317">
        <v>79532.89203140451</v>
      </c>
      <c r="O317">
        <v>0.59093106869299428</v>
      </c>
      <c r="P317">
        <v>11057.05777165013</v>
      </c>
      <c r="S317">
        <f t="shared" ref="S317:S380" si="211">E317*WTP-F317</f>
        <v>-3128.7556148903318</v>
      </c>
      <c r="T317">
        <f t="shared" ref="T317:T380" si="212">G317*WTP-H317</f>
        <v>-54511.893592266875</v>
      </c>
      <c r="U317">
        <f t="shared" ref="U317:U380" si="213">I317*WTP-J317</f>
        <v>3180.3120337202781</v>
      </c>
      <c r="V317">
        <f t="shared" ref="V317:V380" si="214">K317*WTP-L317</f>
        <v>11459.82389398289</v>
      </c>
      <c r="W317">
        <f t="shared" ref="W317:W380" si="215">M317*WTP-N317</f>
        <v>-74636.145335281632</v>
      </c>
      <c r="X317">
        <f t="shared" ref="X317:X380" si="216">O317*WTP-P317</f>
        <v>11507.054155323161</v>
      </c>
      <c r="Z317">
        <f t="shared" si="198"/>
        <v>0</v>
      </c>
      <c r="AA317">
        <f t="shared" si="199"/>
        <v>0</v>
      </c>
      <c r="AB317">
        <f t="shared" si="200"/>
        <v>0</v>
      </c>
      <c r="AC317">
        <f t="shared" si="201"/>
        <v>0</v>
      </c>
      <c r="AD317">
        <f t="shared" si="202"/>
        <v>0</v>
      </c>
      <c r="AE317">
        <f t="shared" si="203"/>
        <v>1</v>
      </c>
      <c r="AF317">
        <f t="shared" si="204"/>
        <v>0</v>
      </c>
      <c r="AH317">
        <f t="shared" si="205"/>
        <v>79001.311050411066</v>
      </c>
      <c r="AI317">
        <f t="shared" si="206"/>
        <v>211032.0290966894</v>
      </c>
      <c r="AJ317">
        <f t="shared" si="207"/>
        <v>28160.48809203189</v>
      </c>
      <c r="AK317">
        <f t="shared" si="208"/>
        <v>16856.597998548048</v>
      </c>
      <c r="AL317">
        <f t="shared" si="209"/>
        <v>620183.99925233575</v>
      </c>
      <c r="AM317">
        <f t="shared" si="210"/>
        <v>18711.247990575008</v>
      </c>
    </row>
    <row r="318" spans="4:39">
      <c r="D318" s="113">
        <v>193</v>
      </c>
      <c r="E318">
        <v>0.73456892852678823</v>
      </c>
      <c r="F318" s="6">
        <v>11059.971534841583</v>
      </c>
      <c r="G318" s="6">
        <v>0.33307070291010188</v>
      </c>
      <c r="H318" s="6">
        <v>66032.309688156281</v>
      </c>
      <c r="I318" s="6">
        <v>8.2418464263935398E-2</v>
      </c>
      <c r="J318" s="6">
        <v>5595.6463383057908</v>
      </c>
      <c r="K318" s="6">
        <v>0.77883796143521344</v>
      </c>
      <c r="L318" s="6">
        <v>11138.833325852678</v>
      </c>
      <c r="M318">
        <v>0.37302892988801539</v>
      </c>
      <c r="N318">
        <v>81112.5373157836</v>
      </c>
      <c r="O318">
        <v>0.1584127033903806</v>
      </c>
      <c r="P318">
        <v>7224.8176418280618</v>
      </c>
      <c r="S318">
        <f t="shared" si="211"/>
        <v>16988.808432025296</v>
      </c>
      <c r="T318">
        <f t="shared" si="212"/>
        <v>-53314.337968236949</v>
      </c>
      <c r="U318">
        <f t="shared" si="213"/>
        <v>-2448.5796988516813</v>
      </c>
      <c r="V318">
        <f t="shared" si="214"/>
        <v>18600.31539358951</v>
      </c>
      <c r="W318">
        <f t="shared" si="215"/>
        <v>-66868.800656939624</v>
      </c>
      <c r="X318">
        <f t="shared" si="216"/>
        <v>-1175.9869755697691</v>
      </c>
      <c r="Z318">
        <f t="shared" ref="Z318:Z381" si="217">IF(S318=MAX($S318:$X318),1,0)</f>
        <v>0</v>
      </c>
      <c r="AA318">
        <f t="shared" ref="AA318:AA381" si="218">IF(T318=MAX($S318:$X318),1,0)</f>
        <v>0</v>
      </c>
      <c r="AB318">
        <f t="shared" ref="AB318:AB381" si="219">IF(U318=MAX($S318:$X318),1,0)</f>
        <v>0</v>
      </c>
      <c r="AC318">
        <f t="shared" ref="AC318:AC381" si="220">IF(V318=MAX($S318:$X318),1,0)</f>
        <v>1</v>
      </c>
      <c r="AD318">
        <f t="shared" ref="AD318:AD381" si="221">IF(W318=MAX($S318:$X318),1,0)</f>
        <v>0</v>
      </c>
      <c r="AE318">
        <f t="shared" ref="AE318:AE381" si="222">IF(X318=MAX($S318:$X318),1,0)</f>
        <v>0</v>
      </c>
      <c r="AF318">
        <f t="shared" ref="AF318:AF381" si="223">IF(MAX(Z318:AE318)=0,1,0)</f>
        <v>0</v>
      </c>
      <c r="AH318">
        <f t="shared" ref="AH318:AH381" si="224">F318/E318</f>
        <v>15056.41078097717</v>
      </c>
      <c r="AI318">
        <f t="shared" ref="AI318:AI381" si="225">H318/G318</f>
        <v>198253.13097555406</v>
      </c>
      <c r="AJ318">
        <f t="shared" ref="AJ318:AJ381" si="226">J318/I318</f>
        <v>67893.115799711988</v>
      </c>
      <c r="AK318">
        <f t="shared" ref="AK318:AK381" si="227">L318/K318</f>
        <v>14301.862360851612</v>
      </c>
      <c r="AL318">
        <f t="shared" ref="AL318:AL381" si="228">N318/M318</f>
        <v>217443.02067974693</v>
      </c>
      <c r="AM318">
        <f t="shared" ref="AM318:AM381" si="229">P318/O318</f>
        <v>45607.564842976972</v>
      </c>
    </row>
    <row r="319" spans="4:39">
      <c r="D319" s="113">
        <v>194</v>
      </c>
      <c r="E319">
        <v>0.38249757131553874</v>
      </c>
      <c r="F319" s="6">
        <v>7690.5183409525525</v>
      </c>
      <c r="G319" s="6">
        <v>0.31656008883808484</v>
      </c>
      <c r="H319" s="6">
        <v>61621.776191476798</v>
      </c>
      <c r="I319" s="6">
        <v>0.13637313169116894</v>
      </c>
      <c r="J319" s="6">
        <v>6217.7088276523064</v>
      </c>
      <c r="K319" s="6">
        <v>1.0450616660855101</v>
      </c>
      <c r="L319" s="6">
        <v>13277.031440348277</v>
      </c>
      <c r="M319">
        <v>0.40105485520096074</v>
      </c>
      <c r="N319">
        <v>90697.487363215536</v>
      </c>
      <c r="O319">
        <v>0.65199520047152393</v>
      </c>
      <c r="P319">
        <v>12057.893809000452</v>
      </c>
      <c r="S319">
        <f t="shared" si="211"/>
        <v>6914.7689221599794</v>
      </c>
      <c r="T319">
        <f t="shared" si="212"/>
        <v>-49534.245759283367</v>
      </c>
      <c r="U319">
        <f t="shared" si="213"/>
        <v>-1010.4371671567114</v>
      </c>
      <c r="V319">
        <f t="shared" si="214"/>
        <v>26627.603217460841</v>
      </c>
      <c r="W319">
        <f t="shared" si="215"/>
        <v>-75383.608772222055</v>
      </c>
      <c r="X319">
        <f t="shared" si="216"/>
        <v>12837.890925804219</v>
      </c>
      <c r="Z319">
        <f t="shared" si="217"/>
        <v>0</v>
      </c>
      <c r="AA319">
        <f t="shared" si="218"/>
        <v>0</v>
      </c>
      <c r="AB319">
        <f t="shared" si="219"/>
        <v>0</v>
      </c>
      <c r="AC319">
        <f t="shared" si="220"/>
        <v>1</v>
      </c>
      <c r="AD319">
        <f t="shared" si="221"/>
        <v>0</v>
      </c>
      <c r="AE319">
        <f t="shared" si="222"/>
        <v>0</v>
      </c>
      <c r="AF319">
        <f t="shared" si="223"/>
        <v>0</v>
      </c>
      <c r="AH319">
        <f t="shared" si="224"/>
        <v>20106.057966596374</v>
      </c>
      <c r="AI319">
        <f t="shared" si="225"/>
        <v>194660.59798522264</v>
      </c>
      <c r="AJ319">
        <f t="shared" si="226"/>
        <v>45593.356627850648</v>
      </c>
      <c r="AK319">
        <f t="shared" si="227"/>
        <v>12704.543541511846</v>
      </c>
      <c r="AL319">
        <f t="shared" si="228"/>
        <v>226147.33667235821</v>
      </c>
      <c r="AM319">
        <f t="shared" si="229"/>
        <v>18493.838298625764</v>
      </c>
    </row>
    <row r="320" spans="4:39">
      <c r="D320" s="113">
        <v>195</v>
      </c>
      <c r="E320">
        <v>-7.6630871357777686E-2</v>
      </c>
      <c r="F320" s="6">
        <v>3794.8293532136904</v>
      </c>
      <c r="G320" s="6">
        <v>0.27914100042098666</v>
      </c>
      <c r="H320" s="6">
        <v>60289.933796098056</v>
      </c>
      <c r="I320" s="6">
        <v>0.70626615447772711</v>
      </c>
      <c r="J320" s="6">
        <v>11319.965445696833</v>
      </c>
      <c r="K320" s="6">
        <v>-9.8060903990786485E-3</v>
      </c>
      <c r="L320" s="6">
        <v>5139.1716014729882</v>
      </c>
      <c r="M320">
        <v>-0.17207728955904256</v>
      </c>
      <c r="N320">
        <v>66618.028511883793</v>
      </c>
      <c r="O320">
        <v>0.16388090533074684</v>
      </c>
      <c r="P320">
        <v>7171.4479277091359</v>
      </c>
      <c r="S320">
        <f t="shared" si="211"/>
        <v>-6720.9025451390735</v>
      </c>
      <c r="T320">
        <f t="shared" si="212"/>
        <v>-49631.213836023104</v>
      </c>
      <c r="U320">
        <f t="shared" si="213"/>
        <v>15648.1013968807</v>
      </c>
      <c r="V320">
        <f t="shared" si="214"/>
        <v>-5513.6073572714076</v>
      </c>
      <c r="W320">
        <f t="shared" si="215"/>
        <v>-73188.62773640627</v>
      </c>
      <c r="X320">
        <f t="shared" si="216"/>
        <v>-913.81943855989903</v>
      </c>
      <c r="Z320">
        <f t="shared" si="217"/>
        <v>0</v>
      </c>
      <c r="AA320">
        <f t="shared" si="218"/>
        <v>0</v>
      </c>
      <c r="AB320">
        <f t="shared" si="219"/>
        <v>1</v>
      </c>
      <c r="AC320">
        <f t="shared" si="220"/>
        <v>0</v>
      </c>
      <c r="AD320">
        <f t="shared" si="221"/>
        <v>0</v>
      </c>
      <c r="AE320">
        <f t="shared" si="222"/>
        <v>0</v>
      </c>
      <c r="AF320">
        <f t="shared" si="223"/>
        <v>0</v>
      </c>
      <c r="AH320">
        <f t="shared" si="224"/>
        <v>-49520.895247245971</v>
      </c>
      <c r="AI320">
        <f t="shared" si="225"/>
        <v>215983.79924544139</v>
      </c>
      <c r="AJ320">
        <f t="shared" si="226"/>
        <v>16027.903041832398</v>
      </c>
      <c r="AK320">
        <f t="shared" si="227"/>
        <v>-524079.56609862065</v>
      </c>
      <c r="AL320">
        <f t="shared" si="228"/>
        <v>-387140.15476764034</v>
      </c>
      <c r="AM320">
        <f t="shared" si="229"/>
        <v>43760.119052525457</v>
      </c>
    </row>
    <row r="321" spans="4:39">
      <c r="D321" s="113">
        <v>196</v>
      </c>
      <c r="E321">
        <v>0.86339628255204004</v>
      </c>
      <c r="F321" s="6">
        <v>11721.075100225244</v>
      </c>
      <c r="G321" s="6">
        <v>0.30672329179150393</v>
      </c>
      <c r="H321" s="6">
        <v>65517.31364738987</v>
      </c>
      <c r="I321" s="6">
        <v>0.68072917633470298</v>
      </c>
      <c r="J321" s="6">
        <v>11178.709800488716</v>
      </c>
      <c r="K321" s="6">
        <v>0.87519431768658573</v>
      </c>
      <c r="L321" s="6">
        <v>10688.567054850482</v>
      </c>
      <c r="M321">
        <v>0.2085093964808522</v>
      </c>
      <c r="N321">
        <v>61870.661651333212</v>
      </c>
      <c r="O321">
        <v>0.62372623553168571</v>
      </c>
      <c r="P321">
        <v>11154.196867643081</v>
      </c>
      <c r="S321">
        <f t="shared" si="211"/>
        <v>21246.848552741852</v>
      </c>
      <c r="T321">
        <f t="shared" si="212"/>
        <v>-53805.39147362308</v>
      </c>
      <c r="U321">
        <f t="shared" si="213"/>
        <v>14814.253068675582</v>
      </c>
      <c r="V321">
        <f t="shared" si="214"/>
        <v>22729.852771694106</v>
      </c>
      <c r="W321">
        <f t="shared" si="215"/>
        <v>-53908.938856108354</v>
      </c>
      <c r="X321">
        <f t="shared" si="216"/>
        <v>12662.165709898807</v>
      </c>
      <c r="Z321">
        <f t="shared" si="217"/>
        <v>0</v>
      </c>
      <c r="AA321">
        <f t="shared" si="218"/>
        <v>0</v>
      </c>
      <c r="AB321">
        <f t="shared" si="219"/>
        <v>0</v>
      </c>
      <c r="AC321">
        <f t="shared" si="220"/>
        <v>1</v>
      </c>
      <c r="AD321">
        <f t="shared" si="221"/>
        <v>0</v>
      </c>
      <c r="AE321">
        <f t="shared" si="222"/>
        <v>0</v>
      </c>
      <c r="AF321">
        <f t="shared" si="223"/>
        <v>0</v>
      </c>
      <c r="AH321">
        <f t="shared" si="224"/>
        <v>13575.545015760214</v>
      </c>
      <c r="AI321">
        <f t="shared" si="225"/>
        <v>213603.97270359716</v>
      </c>
      <c r="AJ321">
        <f t="shared" si="226"/>
        <v>16421.669863893618</v>
      </c>
      <c r="AK321">
        <f t="shared" si="227"/>
        <v>12212.793020758787</v>
      </c>
      <c r="AL321">
        <f t="shared" si="228"/>
        <v>296728.40982499754</v>
      </c>
      <c r="AM321">
        <f t="shared" si="229"/>
        <v>17883.161284910293</v>
      </c>
    </row>
    <row r="322" spans="4:39">
      <c r="D322" s="113">
        <v>197</v>
      </c>
      <c r="E322">
        <v>0.44230006607119243</v>
      </c>
      <c r="F322" s="6">
        <v>7998.9463064815609</v>
      </c>
      <c r="G322" s="6">
        <v>0.31544774114924223</v>
      </c>
      <c r="H322" s="6">
        <v>60756.805435683076</v>
      </c>
      <c r="I322" s="6">
        <v>0.6625676700835581</v>
      </c>
      <c r="J322" s="6">
        <v>10757.51004233047</v>
      </c>
      <c r="K322" s="6">
        <v>0.5789757137038074</v>
      </c>
      <c r="L322" s="6">
        <v>9624.4924007617774</v>
      </c>
      <c r="M322">
        <v>0.5077822280980413</v>
      </c>
      <c r="N322">
        <v>90738.993240811542</v>
      </c>
      <c r="O322">
        <v>0.2136419723738352</v>
      </c>
      <c r="P322">
        <v>7380.001003523128</v>
      </c>
      <c r="S322">
        <f t="shared" si="211"/>
        <v>8889.8394163808516</v>
      </c>
      <c r="T322">
        <f t="shared" si="212"/>
        <v>-48711.74888764041</v>
      </c>
      <c r="U322">
        <f t="shared" si="213"/>
        <v>14541.973872140114</v>
      </c>
      <c r="V322">
        <f t="shared" si="214"/>
        <v>12483.116251304404</v>
      </c>
      <c r="W322">
        <f t="shared" si="215"/>
        <v>-71349.836643115937</v>
      </c>
      <c r="X322">
        <f t="shared" si="216"/>
        <v>777.70406959939555</v>
      </c>
      <c r="Z322">
        <f t="shared" si="217"/>
        <v>0</v>
      </c>
      <c r="AA322">
        <f t="shared" si="218"/>
        <v>0</v>
      </c>
      <c r="AB322">
        <f t="shared" si="219"/>
        <v>1</v>
      </c>
      <c r="AC322">
        <f t="shared" si="220"/>
        <v>0</v>
      </c>
      <c r="AD322">
        <f t="shared" si="221"/>
        <v>0</v>
      </c>
      <c r="AE322">
        <f t="shared" si="222"/>
        <v>0</v>
      </c>
      <c r="AF322">
        <f t="shared" si="223"/>
        <v>0</v>
      </c>
      <c r="AH322">
        <f t="shared" si="224"/>
        <v>18084.886076399667</v>
      </c>
      <c r="AI322">
        <f t="shared" si="225"/>
        <v>192604.97860702156</v>
      </c>
      <c r="AJ322">
        <f t="shared" si="226"/>
        <v>16236.09259560433</v>
      </c>
      <c r="AK322">
        <f t="shared" si="227"/>
        <v>16623.309359890489</v>
      </c>
      <c r="AL322">
        <f t="shared" si="228"/>
        <v>178696.6699891905</v>
      </c>
      <c r="AM322">
        <f t="shared" si="229"/>
        <v>34543.778647621955</v>
      </c>
    </row>
    <row r="323" spans="4:39">
      <c r="D323" s="113">
        <v>198</v>
      </c>
      <c r="E323">
        <v>0.19771209077438556</v>
      </c>
      <c r="F323" s="6">
        <v>6549.9297939289154</v>
      </c>
      <c r="G323" s="6">
        <v>0.320356885112832</v>
      </c>
      <c r="H323" s="6">
        <v>61105.212239728862</v>
      </c>
      <c r="I323" s="6">
        <v>1.2067032737373116</v>
      </c>
      <c r="J323" s="6">
        <v>15821.970193610096</v>
      </c>
      <c r="K323" s="6">
        <v>0.96864108013086303</v>
      </c>
      <c r="L323" s="6">
        <v>13684.986836392953</v>
      </c>
      <c r="M323">
        <v>0.23686286567105241</v>
      </c>
      <c r="N323">
        <v>69708.210849026844</v>
      </c>
      <c r="O323">
        <v>1.1287533045061409</v>
      </c>
      <c r="P323">
        <v>17041.846860957412</v>
      </c>
      <c r="S323">
        <f t="shared" si="211"/>
        <v>999.50868020022335</v>
      </c>
      <c r="T323">
        <f t="shared" si="212"/>
        <v>-48872.704938580486</v>
      </c>
      <c r="U323">
        <f t="shared" si="213"/>
        <v>30254.787610775405</v>
      </c>
      <c r="V323">
        <f t="shared" si="214"/>
        <v>23301.60416732392</v>
      </c>
      <c r="W323">
        <f t="shared" si="215"/>
        <v>-60663.839186243378</v>
      </c>
      <c r="X323">
        <f t="shared" si="216"/>
        <v>26058.469318305069</v>
      </c>
      <c r="Z323">
        <f t="shared" si="217"/>
        <v>0</v>
      </c>
      <c r="AA323">
        <f t="shared" si="218"/>
        <v>0</v>
      </c>
      <c r="AB323">
        <f t="shared" si="219"/>
        <v>1</v>
      </c>
      <c r="AC323">
        <f t="shared" si="220"/>
        <v>0</v>
      </c>
      <c r="AD323">
        <f t="shared" si="221"/>
        <v>0</v>
      </c>
      <c r="AE323">
        <f t="shared" si="222"/>
        <v>0</v>
      </c>
      <c r="AF323">
        <f t="shared" si="223"/>
        <v>0</v>
      </c>
      <c r="AH323">
        <f t="shared" si="224"/>
        <v>33128.625408160857</v>
      </c>
      <c r="AI323">
        <f t="shared" si="225"/>
        <v>190741.06123302819</v>
      </c>
      <c r="AJ323">
        <f t="shared" si="226"/>
        <v>13111.732219477177</v>
      </c>
      <c r="AK323">
        <f t="shared" si="227"/>
        <v>14128.026486904846</v>
      </c>
      <c r="AL323">
        <f t="shared" si="228"/>
        <v>294297.76023159066</v>
      </c>
      <c r="AM323">
        <f t="shared" si="229"/>
        <v>15097.937514711122</v>
      </c>
    </row>
    <row r="324" spans="4:39">
      <c r="D324" s="113">
        <v>199</v>
      </c>
      <c r="E324">
        <v>0.75275225165698278</v>
      </c>
      <c r="F324" s="6">
        <v>12126.517705496968</v>
      </c>
      <c r="G324" s="6">
        <v>0.28821494558018645</v>
      </c>
      <c r="H324" s="6">
        <v>64031.317469126268</v>
      </c>
      <c r="I324" s="6">
        <v>0.72544594030811005</v>
      </c>
      <c r="J324" s="6">
        <v>12156.996451490817</v>
      </c>
      <c r="K324" s="6">
        <v>0.5799381498656474</v>
      </c>
      <c r="L324" s="6">
        <v>9493.9099882782066</v>
      </c>
      <c r="M324">
        <v>0.1862611028495017</v>
      </c>
      <c r="N324">
        <v>90249.126438638428</v>
      </c>
      <c r="O324">
        <v>0.21840634270899828</v>
      </c>
      <c r="P324">
        <v>7287.8908805800675</v>
      </c>
      <c r="S324">
        <f t="shared" si="211"/>
        <v>16616.574271773261</v>
      </c>
      <c r="T324">
        <f t="shared" si="212"/>
        <v>-53026.117987092424</v>
      </c>
      <c r="U324">
        <f t="shared" si="213"/>
        <v>15543.431333234057</v>
      </c>
      <c r="V324">
        <f t="shared" si="214"/>
        <v>12650.448326191672</v>
      </c>
      <c r="W324">
        <f t="shared" si="215"/>
        <v>-83136.932487433049</v>
      </c>
      <c r="X324">
        <f t="shared" si="216"/>
        <v>1051.7369094203223</v>
      </c>
      <c r="Z324">
        <f t="shared" si="217"/>
        <v>1</v>
      </c>
      <c r="AA324">
        <f t="shared" si="218"/>
        <v>0</v>
      </c>
      <c r="AB324">
        <f t="shared" si="219"/>
        <v>0</v>
      </c>
      <c r="AC324">
        <f t="shared" si="220"/>
        <v>0</v>
      </c>
      <c r="AD324">
        <f t="shared" si="221"/>
        <v>0</v>
      </c>
      <c r="AE324">
        <f t="shared" si="222"/>
        <v>0</v>
      </c>
      <c r="AF324">
        <f t="shared" si="223"/>
        <v>0</v>
      </c>
      <c r="AH324">
        <f t="shared" si="224"/>
        <v>16109.573473614568</v>
      </c>
      <c r="AI324">
        <f t="shared" si="225"/>
        <v>222165.15295634326</v>
      </c>
      <c r="AJ324">
        <f t="shared" si="226"/>
        <v>16757.963310577656</v>
      </c>
      <c r="AK324">
        <f t="shared" si="227"/>
        <v>16370.556050636837</v>
      </c>
      <c r="AL324">
        <f t="shared" si="228"/>
        <v>484530.18401571154</v>
      </c>
      <c r="AM324">
        <f t="shared" si="229"/>
        <v>33368.494660845805</v>
      </c>
    </row>
    <row r="325" spans="4:39">
      <c r="D325" s="113">
        <v>200</v>
      </c>
      <c r="E325">
        <v>0.33927343117560471</v>
      </c>
      <c r="F325" s="6">
        <v>7540.929999006089</v>
      </c>
      <c r="G325" s="6">
        <v>0.28494315662538683</v>
      </c>
      <c r="H325" s="6">
        <v>66934.448846311192</v>
      </c>
      <c r="I325" s="6">
        <v>0.70681124958128905</v>
      </c>
      <c r="J325" s="6">
        <v>11546.38157882809</v>
      </c>
      <c r="K325" s="6">
        <v>0.40539423946129172</v>
      </c>
      <c r="L325" s="6">
        <v>8079.4889578108096</v>
      </c>
      <c r="M325">
        <v>0.43627253777166874</v>
      </c>
      <c r="N325">
        <v>73956.807057669212</v>
      </c>
      <c r="O325">
        <v>0.57227900734831816</v>
      </c>
      <c r="P325">
        <v>11061.962794704534</v>
      </c>
      <c r="S325">
        <f t="shared" si="211"/>
        <v>5413.8866970032004</v>
      </c>
      <c r="T325">
        <f t="shared" si="212"/>
        <v>-56054.179353727421</v>
      </c>
      <c r="U325">
        <f t="shared" si="213"/>
        <v>15442.499175183852</v>
      </c>
      <c r="V325">
        <f t="shared" si="214"/>
        <v>7400.0846817791526</v>
      </c>
      <c r="W325">
        <f t="shared" si="215"/>
        <v>-57298.176475395812</v>
      </c>
      <c r="X325">
        <f t="shared" si="216"/>
        <v>10789.938821883647</v>
      </c>
      <c r="Z325">
        <f t="shared" si="217"/>
        <v>0</v>
      </c>
      <c r="AA325">
        <f t="shared" si="218"/>
        <v>0</v>
      </c>
      <c r="AB325">
        <f t="shared" si="219"/>
        <v>1</v>
      </c>
      <c r="AC325">
        <f t="shared" si="220"/>
        <v>0</v>
      </c>
      <c r="AD325">
        <f t="shared" si="221"/>
        <v>0</v>
      </c>
      <c r="AE325">
        <f t="shared" si="222"/>
        <v>0</v>
      </c>
      <c r="AF325">
        <f t="shared" si="223"/>
        <v>0</v>
      </c>
      <c r="AH325">
        <f t="shared" si="224"/>
        <v>22226.703614474824</v>
      </c>
      <c r="AI325">
        <f t="shared" si="225"/>
        <v>234904.56706882606</v>
      </c>
      <c r="AJ325">
        <f t="shared" si="226"/>
        <v>16335.876919995402</v>
      </c>
      <c r="AK325">
        <f t="shared" si="227"/>
        <v>19929.955019951052</v>
      </c>
      <c r="AL325">
        <f t="shared" si="228"/>
        <v>169519.73973749377</v>
      </c>
      <c r="AM325">
        <f t="shared" si="229"/>
        <v>19329.667264855059</v>
      </c>
    </row>
    <row r="326" spans="4:39">
      <c r="D326" s="113">
        <v>201</v>
      </c>
      <c r="E326">
        <v>0.3296287329356733</v>
      </c>
      <c r="F326" s="6">
        <v>7291.995095138027</v>
      </c>
      <c r="G326" s="6">
        <v>0.25461332844687556</v>
      </c>
      <c r="H326" s="6">
        <v>69430.540182806217</v>
      </c>
      <c r="I326" s="6">
        <v>0.56090302242702528</v>
      </c>
      <c r="J326" s="6">
        <v>11441.719354989678</v>
      </c>
      <c r="K326" s="6">
        <v>1.3465308387403525</v>
      </c>
      <c r="L326" s="6">
        <v>22754.065639189852</v>
      </c>
      <c r="M326">
        <v>0.21033793517433796</v>
      </c>
      <c r="N326">
        <v>62725.581422870426</v>
      </c>
      <c r="O326">
        <v>0.24330547367159805</v>
      </c>
      <c r="P326">
        <v>8763.61118123708</v>
      </c>
      <c r="S326">
        <f t="shared" si="211"/>
        <v>5294.548443277723</v>
      </c>
      <c r="T326">
        <f t="shared" si="212"/>
        <v>-59708.384849390721</v>
      </c>
      <c r="U326">
        <f t="shared" si="213"/>
        <v>9975.8016533638565</v>
      </c>
      <c r="V326">
        <f t="shared" si="214"/>
        <v>28661.867907271771</v>
      </c>
      <c r="W326">
        <f t="shared" si="215"/>
        <v>-54694.037706173505</v>
      </c>
      <c r="X326">
        <f t="shared" si="216"/>
        <v>526.76502543921924</v>
      </c>
      <c r="Z326">
        <f t="shared" si="217"/>
        <v>0</v>
      </c>
      <c r="AA326">
        <f t="shared" si="218"/>
        <v>0</v>
      </c>
      <c r="AB326">
        <f t="shared" si="219"/>
        <v>0</v>
      </c>
      <c r="AC326">
        <f t="shared" si="220"/>
        <v>1</v>
      </c>
      <c r="AD326">
        <f t="shared" si="221"/>
        <v>0</v>
      </c>
      <c r="AE326">
        <f t="shared" si="222"/>
        <v>0</v>
      </c>
      <c r="AF326">
        <f t="shared" si="223"/>
        <v>0</v>
      </c>
      <c r="AH326">
        <f t="shared" si="224"/>
        <v>22121.843051106385</v>
      </c>
      <c r="AI326">
        <f t="shared" si="225"/>
        <v>272690.12430075015</v>
      </c>
      <c r="AJ326">
        <f t="shared" si="226"/>
        <v>20398.747907403675</v>
      </c>
      <c r="AK326">
        <f t="shared" si="227"/>
        <v>16898.287795974829</v>
      </c>
      <c r="AL326">
        <f t="shared" si="228"/>
        <v>298213.35543148941</v>
      </c>
      <c r="AM326">
        <f t="shared" si="229"/>
        <v>36018.964345478635</v>
      </c>
    </row>
    <row r="327" spans="4:39">
      <c r="D327" s="113">
        <v>202</v>
      </c>
      <c r="E327">
        <v>0.65528548356575578</v>
      </c>
      <c r="F327" s="6">
        <v>10800.533278772382</v>
      </c>
      <c r="G327" s="6">
        <v>0.3250935578217109</v>
      </c>
      <c r="H327" s="6">
        <v>64933.081568760463</v>
      </c>
      <c r="I327" s="6">
        <v>0.56220057555129843</v>
      </c>
      <c r="J327" s="6">
        <v>11113.494156835022</v>
      </c>
      <c r="K327" s="6">
        <v>0.39901582885021725</v>
      </c>
      <c r="L327" s="6">
        <v>7865.2111297011234</v>
      </c>
      <c r="M327">
        <v>1.2585454469048174</v>
      </c>
      <c r="N327">
        <v>74466.527243987744</v>
      </c>
      <c r="O327">
        <v>0.44440889227577696</v>
      </c>
      <c r="P327">
        <v>10168.261195712712</v>
      </c>
      <c r="S327">
        <f t="shared" si="211"/>
        <v>14220.887625702439</v>
      </c>
      <c r="T327">
        <f t="shared" si="212"/>
        <v>-52519.70915689625</v>
      </c>
      <c r="U327">
        <f t="shared" si="213"/>
        <v>10353.572620015759</v>
      </c>
      <c r="V327">
        <f t="shared" si="214"/>
        <v>7370.8092791155723</v>
      </c>
      <c r="W327">
        <f t="shared" si="215"/>
        <v>-26410.2278993742</v>
      </c>
      <c r="X327">
        <f t="shared" si="216"/>
        <v>6801.0479469455568</v>
      </c>
      <c r="Z327">
        <f t="shared" si="217"/>
        <v>1</v>
      </c>
      <c r="AA327">
        <f t="shared" si="218"/>
        <v>0</v>
      </c>
      <c r="AB327">
        <f t="shared" si="219"/>
        <v>0</v>
      </c>
      <c r="AC327">
        <f t="shared" si="220"/>
        <v>0</v>
      </c>
      <c r="AD327">
        <f t="shared" si="221"/>
        <v>0</v>
      </c>
      <c r="AE327">
        <f t="shared" si="222"/>
        <v>0</v>
      </c>
      <c r="AF327">
        <f t="shared" si="223"/>
        <v>0</v>
      </c>
      <c r="AH327">
        <f t="shared" si="224"/>
        <v>16482.179980549779</v>
      </c>
      <c r="AI327">
        <f t="shared" si="225"/>
        <v>199736.598915846</v>
      </c>
      <c r="AJ327">
        <f t="shared" si="226"/>
        <v>19767.845569949906</v>
      </c>
      <c r="AK327">
        <f t="shared" si="227"/>
        <v>19711.526613781454</v>
      </c>
      <c r="AL327">
        <f t="shared" si="228"/>
        <v>59168.723248831215</v>
      </c>
      <c r="AM327">
        <f t="shared" si="229"/>
        <v>22880.417949429375</v>
      </c>
    </row>
    <row r="328" spans="4:39">
      <c r="D328" s="113">
        <v>203</v>
      </c>
      <c r="E328">
        <v>0.95379164436860719</v>
      </c>
      <c r="F328" s="6">
        <v>12476.998180335222</v>
      </c>
      <c r="G328" s="6">
        <v>0.35362083202360428</v>
      </c>
      <c r="H328" s="6">
        <v>61433.762887660414</v>
      </c>
      <c r="I328" s="6">
        <v>1.0507870884497317</v>
      </c>
      <c r="J328" s="6">
        <v>13446.933942152338</v>
      </c>
      <c r="K328" s="6">
        <v>0.93607011471145096</v>
      </c>
      <c r="L328" s="6">
        <v>11719.681630086348</v>
      </c>
      <c r="M328">
        <v>0.21279252482997402</v>
      </c>
      <c r="N328">
        <v>79073.996060235251</v>
      </c>
      <c r="O328">
        <v>0.64654101912481843</v>
      </c>
      <c r="P328">
        <v>12181.557838835533</v>
      </c>
      <c r="S328">
        <f t="shared" si="211"/>
        <v>23942.581968235674</v>
      </c>
      <c r="T328">
        <f t="shared" si="212"/>
        <v>-47931.105037671106</v>
      </c>
      <c r="U328">
        <f t="shared" si="213"/>
        <v>26676.320243212213</v>
      </c>
      <c r="V328">
        <f t="shared" si="214"/>
        <v>24023.21963005569</v>
      </c>
      <c r="W328">
        <f t="shared" si="215"/>
        <v>-70948.726292127525</v>
      </c>
      <c r="X328">
        <f t="shared" si="216"/>
        <v>12505.964435426535</v>
      </c>
      <c r="Z328">
        <f t="shared" si="217"/>
        <v>0</v>
      </c>
      <c r="AA328">
        <f t="shared" si="218"/>
        <v>0</v>
      </c>
      <c r="AB328">
        <f t="shared" si="219"/>
        <v>1</v>
      </c>
      <c r="AC328">
        <f t="shared" si="220"/>
        <v>0</v>
      </c>
      <c r="AD328">
        <f t="shared" si="221"/>
        <v>0</v>
      </c>
      <c r="AE328">
        <f t="shared" si="222"/>
        <v>0</v>
      </c>
      <c r="AF328">
        <f t="shared" si="223"/>
        <v>0</v>
      </c>
      <c r="AH328">
        <f t="shared" si="224"/>
        <v>13081.471466018942</v>
      </c>
      <c r="AI328">
        <f t="shared" si="225"/>
        <v>173727.78220135995</v>
      </c>
      <c r="AJ328">
        <f t="shared" si="226"/>
        <v>12797.011011994009</v>
      </c>
      <c r="AK328">
        <f t="shared" si="227"/>
        <v>12520.089516690754</v>
      </c>
      <c r="AL328">
        <f t="shared" si="228"/>
        <v>371601.38084463793</v>
      </c>
      <c r="AM328">
        <f t="shared" si="229"/>
        <v>18841.121411484357</v>
      </c>
    </row>
    <row r="329" spans="4:39">
      <c r="D329" s="113">
        <v>204</v>
      </c>
      <c r="E329">
        <v>0.37796121510372394</v>
      </c>
      <c r="F329" s="6">
        <v>8330.28890384019</v>
      </c>
      <c r="G329" s="6">
        <v>0.26157568890070326</v>
      </c>
      <c r="H329" s="6">
        <v>60590.344527454115</v>
      </c>
      <c r="I329" s="6">
        <v>0.89586237292025883</v>
      </c>
      <c r="J329" s="6">
        <v>14888.746924332539</v>
      </c>
      <c r="K329" s="6">
        <v>0.75464591708996487</v>
      </c>
      <c r="L329" s="6">
        <v>11972.190758582523</v>
      </c>
      <c r="M329">
        <v>0.10807758647036647</v>
      </c>
      <c r="N329">
        <v>73588.396938716949</v>
      </c>
      <c r="O329">
        <v>0.28909302007600224</v>
      </c>
      <c r="P329">
        <v>9424.9359788673155</v>
      </c>
      <c r="S329">
        <f t="shared" si="211"/>
        <v>6101.7821336804045</v>
      </c>
      <c r="T329">
        <f t="shared" si="212"/>
        <v>-50602.338422469664</v>
      </c>
      <c r="U329">
        <f t="shared" si="213"/>
        <v>19318.861923254626</v>
      </c>
      <c r="V329">
        <f t="shared" si="214"/>
        <v>16843.208939580698</v>
      </c>
      <c r="W329">
        <f t="shared" si="215"/>
        <v>-69461.562376932474</v>
      </c>
      <c r="X329">
        <f t="shared" si="216"/>
        <v>1613.7918997147535</v>
      </c>
      <c r="Z329">
        <f t="shared" si="217"/>
        <v>0</v>
      </c>
      <c r="AA329">
        <f t="shared" si="218"/>
        <v>0</v>
      </c>
      <c r="AB329">
        <f t="shared" si="219"/>
        <v>1</v>
      </c>
      <c r="AC329">
        <f t="shared" si="220"/>
        <v>0</v>
      </c>
      <c r="AD329">
        <f t="shared" si="221"/>
        <v>0</v>
      </c>
      <c r="AE329">
        <f t="shared" si="222"/>
        <v>0</v>
      </c>
      <c r="AF329">
        <f t="shared" si="223"/>
        <v>0</v>
      </c>
      <c r="AH329">
        <f t="shared" si="224"/>
        <v>22040.062765577964</v>
      </c>
      <c r="AI329">
        <f t="shared" si="225"/>
        <v>231635.99332220363</v>
      </c>
      <c r="AJ329">
        <f t="shared" si="226"/>
        <v>16619.457825647281</v>
      </c>
      <c r="AK329">
        <f t="shared" si="227"/>
        <v>15864.646567954946</v>
      </c>
      <c r="AL329">
        <f t="shared" si="228"/>
        <v>680884.90261478932</v>
      </c>
      <c r="AM329">
        <f t="shared" si="229"/>
        <v>32601.741738314922</v>
      </c>
    </row>
    <row r="330" spans="4:39">
      <c r="D330" s="113">
        <v>205</v>
      </c>
      <c r="E330">
        <v>-4.736533301020307E-2</v>
      </c>
      <c r="F330" s="6">
        <v>3896.5322663173774</v>
      </c>
      <c r="G330" s="6">
        <v>0.31923042714250993</v>
      </c>
      <c r="H330" s="6">
        <v>65247.858431475972</v>
      </c>
      <c r="I330" s="6">
        <v>0.3946595312943697</v>
      </c>
      <c r="J330" s="6">
        <v>8354.6414564031511</v>
      </c>
      <c r="K330" s="6">
        <v>0.70229905528956182</v>
      </c>
      <c r="L330" s="6">
        <v>10372.902654985239</v>
      </c>
      <c r="M330">
        <v>0.44778024032411889</v>
      </c>
      <c r="N330">
        <v>95851.917029023622</v>
      </c>
      <c r="O330">
        <v>0.53764794987430187</v>
      </c>
      <c r="P330">
        <v>10261.751466498052</v>
      </c>
      <c r="S330">
        <f t="shared" si="211"/>
        <v>-5705.1301419789716</v>
      </c>
      <c r="T330">
        <f t="shared" si="212"/>
        <v>-53058.363801466374</v>
      </c>
      <c r="U330">
        <f t="shared" si="213"/>
        <v>6715.0380865410625</v>
      </c>
      <c r="V330">
        <f t="shared" si="214"/>
        <v>16443.684472191391</v>
      </c>
      <c r="W330">
        <f t="shared" si="215"/>
        <v>-78753.876332487474</v>
      </c>
      <c r="X330">
        <f t="shared" si="216"/>
        <v>10267.797851502291</v>
      </c>
      <c r="Z330">
        <f t="shared" si="217"/>
        <v>0</v>
      </c>
      <c r="AA330">
        <f t="shared" si="218"/>
        <v>0</v>
      </c>
      <c r="AB330">
        <f t="shared" si="219"/>
        <v>0</v>
      </c>
      <c r="AC330">
        <f t="shared" si="220"/>
        <v>1</v>
      </c>
      <c r="AD330">
        <f t="shared" si="221"/>
        <v>0</v>
      </c>
      <c r="AE330">
        <f t="shared" si="222"/>
        <v>0</v>
      </c>
      <c r="AF330">
        <f t="shared" si="223"/>
        <v>0</v>
      </c>
      <c r="AH330">
        <f t="shared" si="224"/>
        <v>-82265.488674554799</v>
      </c>
      <c r="AI330">
        <f t="shared" si="225"/>
        <v>204391.10085940588</v>
      </c>
      <c r="AJ330">
        <f t="shared" si="226"/>
        <v>21169.237770597687</v>
      </c>
      <c r="AK330">
        <f t="shared" si="227"/>
        <v>14769.922552022277</v>
      </c>
      <c r="AL330">
        <f t="shared" si="228"/>
        <v>214060.1759462246</v>
      </c>
      <c r="AM330">
        <f t="shared" si="229"/>
        <v>19086.377003571153</v>
      </c>
    </row>
    <row r="331" spans="4:39">
      <c r="D331" s="113">
        <v>206</v>
      </c>
      <c r="E331">
        <v>0.67806518023528173</v>
      </c>
      <c r="F331" s="6">
        <v>10873.805581305924</v>
      </c>
      <c r="G331" s="6">
        <v>0.30657187228114968</v>
      </c>
      <c r="H331" s="6">
        <v>65215.620153143973</v>
      </c>
      <c r="I331" s="6">
        <v>0.37494539668536708</v>
      </c>
      <c r="J331" s="6">
        <v>9062.521556301208</v>
      </c>
      <c r="K331" s="6">
        <v>1.3016964259806143</v>
      </c>
      <c r="L331" s="6">
        <v>18855.921575079505</v>
      </c>
      <c r="M331">
        <v>0.7712232463840174</v>
      </c>
      <c r="N331">
        <v>83099.001561355894</v>
      </c>
      <c r="O331">
        <v>0.86057230404543117</v>
      </c>
      <c r="P331">
        <v>16327.506935859803</v>
      </c>
      <c r="S331">
        <f t="shared" si="211"/>
        <v>15017.435260798075</v>
      </c>
      <c r="T331">
        <f t="shared" si="212"/>
        <v>-53509.479781960552</v>
      </c>
      <c r="U331">
        <f t="shared" si="213"/>
        <v>5254.3934707328481</v>
      </c>
      <c r="V331">
        <f t="shared" si="214"/>
        <v>30848.054754564269</v>
      </c>
      <c r="W331">
        <f t="shared" si="215"/>
        <v>-53650.613121428571</v>
      </c>
      <c r="X331">
        <f t="shared" si="216"/>
        <v>16532.58592181094</v>
      </c>
      <c r="Z331">
        <f t="shared" si="217"/>
        <v>0</v>
      </c>
      <c r="AA331">
        <f t="shared" si="218"/>
        <v>0</v>
      </c>
      <c r="AB331">
        <f t="shared" si="219"/>
        <v>0</v>
      </c>
      <c r="AC331">
        <f t="shared" si="220"/>
        <v>1</v>
      </c>
      <c r="AD331">
        <f t="shared" si="221"/>
        <v>0</v>
      </c>
      <c r="AE331">
        <f t="shared" si="222"/>
        <v>0</v>
      </c>
      <c r="AF331">
        <f t="shared" si="223"/>
        <v>0</v>
      </c>
      <c r="AH331">
        <f t="shared" si="224"/>
        <v>16036.519641862193</v>
      </c>
      <c r="AI331">
        <f t="shared" si="225"/>
        <v>212725.3869309194</v>
      </c>
      <c r="AJ331">
        <f t="shared" si="226"/>
        <v>24170.243551238909</v>
      </c>
      <c r="AK331">
        <f t="shared" si="227"/>
        <v>14485.652106538333</v>
      </c>
      <c r="AL331">
        <f t="shared" si="228"/>
        <v>107749.60681096764</v>
      </c>
      <c r="AM331">
        <f t="shared" si="229"/>
        <v>18972.847323933682</v>
      </c>
    </row>
    <row r="332" spans="4:39">
      <c r="D332" s="113">
        <v>207</v>
      </c>
      <c r="E332">
        <v>0.49436071202453835</v>
      </c>
      <c r="F332" s="6">
        <v>8780.2320750298277</v>
      </c>
      <c r="G332" s="6">
        <v>0.31308605502484144</v>
      </c>
      <c r="H332" s="6">
        <v>65648.064380928146</v>
      </c>
      <c r="I332" s="6">
        <v>0.97524191925487846</v>
      </c>
      <c r="J332" s="6">
        <v>14140.907584307499</v>
      </c>
      <c r="K332" s="6">
        <v>1.1305274790097948</v>
      </c>
      <c r="L332" s="6">
        <v>15378.901430821337</v>
      </c>
      <c r="M332">
        <v>0.49652015938124094</v>
      </c>
      <c r="N332">
        <v>77467.356889311413</v>
      </c>
      <c r="O332">
        <v>0.66175527577648019</v>
      </c>
      <c r="P332">
        <v>13327.844851534883</v>
      </c>
      <c r="S332">
        <f t="shared" si="211"/>
        <v>10096.437352915145</v>
      </c>
      <c r="T332">
        <f t="shared" si="212"/>
        <v>-53693.186455859599</v>
      </c>
      <c r="U332">
        <f t="shared" si="213"/>
        <v>23097.729860520783</v>
      </c>
      <c r="V332">
        <f t="shared" si="214"/>
        <v>27789.159827688665</v>
      </c>
      <c r="W332">
        <f t="shared" si="215"/>
        <v>-58508.23112349811</v>
      </c>
      <c r="X332">
        <f t="shared" si="216"/>
        <v>11940.618598714238</v>
      </c>
      <c r="Z332">
        <f t="shared" si="217"/>
        <v>0</v>
      </c>
      <c r="AA332">
        <f t="shared" si="218"/>
        <v>0</v>
      </c>
      <c r="AB332">
        <f t="shared" si="219"/>
        <v>0</v>
      </c>
      <c r="AC332">
        <f t="shared" si="220"/>
        <v>1</v>
      </c>
      <c r="AD332">
        <f t="shared" si="221"/>
        <v>0</v>
      </c>
      <c r="AE332">
        <f t="shared" si="222"/>
        <v>0</v>
      </c>
      <c r="AF332">
        <f t="shared" si="223"/>
        <v>0</v>
      </c>
      <c r="AH332">
        <f t="shared" si="224"/>
        <v>17760.7804614417</v>
      </c>
      <c r="AI332">
        <f t="shared" si="225"/>
        <v>209680.57608225118</v>
      </c>
      <c r="AJ332">
        <f t="shared" si="226"/>
        <v>14499.897210234445</v>
      </c>
      <c r="AK332">
        <f t="shared" si="227"/>
        <v>13603.297324795141</v>
      </c>
      <c r="AL332">
        <f t="shared" si="228"/>
        <v>156020.56719278137</v>
      </c>
      <c r="AM332">
        <f t="shared" si="229"/>
        <v>20140.141438081413</v>
      </c>
    </row>
    <row r="333" spans="4:39">
      <c r="D333" s="113">
        <v>208</v>
      </c>
      <c r="E333">
        <v>0.92108977155099736</v>
      </c>
      <c r="F333" s="6">
        <v>13714.985432308995</v>
      </c>
      <c r="G333" s="6">
        <v>0.27133106068952817</v>
      </c>
      <c r="H333" s="6">
        <v>64739.102640239362</v>
      </c>
      <c r="I333" s="6">
        <v>2.1200828788529389</v>
      </c>
      <c r="J333" s="6">
        <v>25056.392500499031</v>
      </c>
      <c r="K333" s="6">
        <v>1.4593019941428647</v>
      </c>
      <c r="L333" s="6">
        <v>18536.762536749884</v>
      </c>
      <c r="M333">
        <v>0.25241916222228156</v>
      </c>
      <c r="N333">
        <v>74218.569298072151</v>
      </c>
      <c r="O333">
        <v>0.1189602875593293</v>
      </c>
      <c r="P333">
        <v>6917.668443170287</v>
      </c>
      <c r="S333">
        <f t="shared" si="211"/>
        <v>21455.906404594287</v>
      </c>
      <c r="T333">
        <f t="shared" si="212"/>
        <v>-54378.59741887042</v>
      </c>
      <c r="U333">
        <f t="shared" si="213"/>
        <v>55896.852145621582</v>
      </c>
      <c r="V333">
        <f t="shared" si="214"/>
        <v>37185.224807601262</v>
      </c>
      <c r="W333">
        <f t="shared" si="215"/>
        <v>-64580.196007776554</v>
      </c>
      <c r="X333">
        <f t="shared" si="216"/>
        <v>-2375.2888230048566</v>
      </c>
      <c r="Z333">
        <f t="shared" si="217"/>
        <v>0</v>
      </c>
      <c r="AA333">
        <f t="shared" si="218"/>
        <v>0</v>
      </c>
      <c r="AB333">
        <f t="shared" si="219"/>
        <v>1</v>
      </c>
      <c r="AC333">
        <f t="shared" si="220"/>
        <v>0</v>
      </c>
      <c r="AD333">
        <f t="shared" si="221"/>
        <v>0</v>
      </c>
      <c r="AE333">
        <f t="shared" si="222"/>
        <v>0</v>
      </c>
      <c r="AF333">
        <f t="shared" si="223"/>
        <v>0</v>
      </c>
      <c r="AH333">
        <f t="shared" si="224"/>
        <v>14889.955198628157</v>
      </c>
      <c r="AI333">
        <f t="shared" si="225"/>
        <v>238598.19983646245</v>
      </c>
      <c r="AJ333">
        <f t="shared" si="226"/>
        <v>11818.591032656081</v>
      </c>
      <c r="AK333">
        <f t="shared" si="227"/>
        <v>12702.485579509972</v>
      </c>
      <c r="AL333">
        <f t="shared" si="228"/>
        <v>294029.06120381982</v>
      </c>
      <c r="AM333">
        <f t="shared" si="229"/>
        <v>58151.073649012695</v>
      </c>
    </row>
    <row r="334" spans="4:39">
      <c r="D334" s="113">
        <v>209</v>
      </c>
      <c r="E334">
        <v>0.94124513174627134</v>
      </c>
      <c r="F334" s="6">
        <v>13029.054801169348</v>
      </c>
      <c r="G334" s="6">
        <v>0.32793645317108577</v>
      </c>
      <c r="H334" s="6">
        <v>63865.656411418822</v>
      </c>
      <c r="I334" s="6">
        <v>0.41474808050205336</v>
      </c>
      <c r="J334" s="6">
        <v>8702.7915433537873</v>
      </c>
      <c r="K334" s="6">
        <v>0.5422950907439219</v>
      </c>
      <c r="L334" s="6">
        <v>9338.5033858104052</v>
      </c>
      <c r="M334">
        <v>9.0640119651418827E-2</v>
      </c>
      <c r="N334">
        <v>64778.407665206265</v>
      </c>
      <c r="O334">
        <v>0.93556456522904186</v>
      </c>
      <c r="P334">
        <v>15731.163778881817</v>
      </c>
      <c r="S334">
        <f t="shared" si="211"/>
        <v>22911.449309430282</v>
      </c>
      <c r="T334">
        <f t="shared" si="212"/>
        <v>-51343.730883534081</v>
      </c>
      <c r="U334">
        <f t="shared" si="213"/>
        <v>7133.949162536619</v>
      </c>
      <c r="V334">
        <f t="shared" si="214"/>
        <v>11368.492359155507</v>
      </c>
      <c r="W334">
        <f t="shared" si="215"/>
        <v>-61317.405336436488</v>
      </c>
      <c r="X334">
        <f t="shared" si="216"/>
        <v>19992.433579823912</v>
      </c>
      <c r="Z334">
        <f t="shared" si="217"/>
        <v>1</v>
      </c>
      <c r="AA334">
        <f t="shared" si="218"/>
        <v>0</v>
      </c>
      <c r="AB334">
        <f t="shared" si="219"/>
        <v>0</v>
      </c>
      <c r="AC334">
        <f t="shared" si="220"/>
        <v>0</v>
      </c>
      <c r="AD334">
        <f t="shared" si="221"/>
        <v>0</v>
      </c>
      <c r="AE334">
        <f t="shared" si="222"/>
        <v>0</v>
      </c>
      <c r="AF334">
        <f t="shared" si="223"/>
        <v>0</v>
      </c>
      <c r="AH334">
        <f t="shared" si="224"/>
        <v>13842.360891680608</v>
      </c>
      <c r="AI334">
        <f t="shared" si="225"/>
        <v>194750.09805664956</v>
      </c>
      <c r="AJ334">
        <f t="shared" si="226"/>
        <v>20983.319640247741</v>
      </c>
      <c r="AK334">
        <f t="shared" si="227"/>
        <v>17220.335469015256</v>
      </c>
      <c r="AL334">
        <f t="shared" si="228"/>
        <v>714676.9875671966</v>
      </c>
      <c r="AM334">
        <f t="shared" si="229"/>
        <v>16814.621206854456</v>
      </c>
    </row>
    <row r="335" spans="4:39">
      <c r="D335" s="113">
        <v>210</v>
      </c>
      <c r="E335">
        <v>0.44746319519384414</v>
      </c>
      <c r="F335" s="6">
        <v>8578.1009817126414</v>
      </c>
      <c r="G335" s="6">
        <v>0.24402257305786779</v>
      </c>
      <c r="H335" s="6">
        <v>63927.537887340288</v>
      </c>
      <c r="I335" s="6">
        <v>0.34872250710482566</v>
      </c>
      <c r="J335" s="6">
        <v>7641.2276732674272</v>
      </c>
      <c r="K335" s="6">
        <v>0.12983653008749485</v>
      </c>
      <c r="L335" s="6">
        <v>5224.8732909707705</v>
      </c>
      <c r="M335">
        <v>-5.0128918119581978E-2</v>
      </c>
      <c r="N335">
        <v>75440.6234823712</v>
      </c>
      <c r="O335">
        <v>0.18821531959204085</v>
      </c>
      <c r="P335">
        <v>9002.1438572266834</v>
      </c>
      <c r="S335">
        <f t="shared" si="211"/>
        <v>8507.833663569103</v>
      </c>
      <c r="T335">
        <f t="shared" si="212"/>
        <v>-54609.779957698665</v>
      </c>
      <c r="U335">
        <f t="shared" si="213"/>
        <v>5674.3925380232358</v>
      </c>
      <c r="V335">
        <f t="shared" si="214"/>
        <v>-267.19522610986678</v>
      </c>
      <c r="W335">
        <f t="shared" si="215"/>
        <v>-77354.746091849316</v>
      </c>
      <c r="X335">
        <f t="shared" si="216"/>
        <v>-1815.3300939241954</v>
      </c>
      <c r="Z335">
        <f t="shared" si="217"/>
        <v>1</v>
      </c>
      <c r="AA335">
        <f t="shared" si="218"/>
        <v>0</v>
      </c>
      <c r="AB335">
        <f t="shared" si="219"/>
        <v>0</v>
      </c>
      <c r="AC335">
        <f t="shared" si="220"/>
        <v>0</v>
      </c>
      <c r="AD335">
        <f t="shared" si="221"/>
        <v>0</v>
      </c>
      <c r="AE335">
        <f t="shared" si="222"/>
        <v>0</v>
      </c>
      <c r="AF335">
        <f t="shared" si="223"/>
        <v>0</v>
      </c>
      <c r="AH335">
        <f t="shared" si="224"/>
        <v>19170.517427688214</v>
      </c>
      <c r="AI335">
        <f t="shared" si="225"/>
        <v>261973.87022953996</v>
      </c>
      <c r="AJ335">
        <f t="shared" si="226"/>
        <v>21912.057632031421</v>
      </c>
      <c r="AK335">
        <f t="shared" si="227"/>
        <v>40241.935666717283</v>
      </c>
      <c r="AL335">
        <f t="shared" si="228"/>
        <v>-1504932.2090376741</v>
      </c>
      <c r="AM335">
        <f t="shared" si="229"/>
        <v>47828.964596181366</v>
      </c>
    </row>
    <row r="336" spans="4:39">
      <c r="D336" s="113">
        <v>211</v>
      </c>
      <c r="E336">
        <v>0.5969284694944802</v>
      </c>
      <c r="F336" s="6">
        <v>10970.663325981244</v>
      </c>
      <c r="G336" s="6">
        <v>0.26457993009701308</v>
      </c>
      <c r="H336" s="6">
        <v>63776.661124639686</v>
      </c>
      <c r="I336" s="6">
        <v>0.69251684663143009</v>
      </c>
      <c r="J336" s="6">
        <v>13548.631389334798</v>
      </c>
      <c r="K336" s="6">
        <v>0.86567291156168713</v>
      </c>
      <c r="L336" s="6">
        <v>14391.146239346261</v>
      </c>
      <c r="M336">
        <v>0.31512843395764334</v>
      </c>
      <c r="N336">
        <v>76558.110401793674</v>
      </c>
      <c r="O336">
        <v>0.79975986345176764</v>
      </c>
      <c r="P336">
        <v>15232.159838119638</v>
      </c>
      <c r="S336">
        <f t="shared" si="211"/>
        <v>11822.453353195986</v>
      </c>
      <c r="T336">
        <f t="shared" si="212"/>
        <v>-53673.941073815338</v>
      </c>
      <c r="U336">
        <f t="shared" si="213"/>
        <v>12894.431882439731</v>
      </c>
      <c r="V336">
        <f t="shared" si="214"/>
        <v>18663.708215725197</v>
      </c>
      <c r="W336">
        <f t="shared" si="215"/>
        <v>-64525.246279555024</v>
      </c>
      <c r="X336">
        <f t="shared" si="216"/>
        <v>15305.870787922657</v>
      </c>
      <c r="Z336">
        <f t="shared" si="217"/>
        <v>0</v>
      </c>
      <c r="AA336">
        <f t="shared" si="218"/>
        <v>0</v>
      </c>
      <c r="AB336">
        <f t="shared" si="219"/>
        <v>0</v>
      </c>
      <c r="AC336">
        <f t="shared" si="220"/>
        <v>1</v>
      </c>
      <c r="AD336">
        <f t="shared" si="221"/>
        <v>0</v>
      </c>
      <c r="AE336">
        <f t="shared" si="222"/>
        <v>0</v>
      </c>
      <c r="AF336">
        <f t="shared" si="223"/>
        <v>0</v>
      </c>
      <c r="AH336">
        <f t="shared" si="224"/>
        <v>18378.522530969167</v>
      </c>
      <c r="AI336">
        <f t="shared" si="225"/>
        <v>241048.7488648697</v>
      </c>
      <c r="AJ336">
        <f t="shared" si="226"/>
        <v>19564.334723752392</v>
      </c>
      <c r="AK336">
        <f t="shared" si="227"/>
        <v>16624.230754066699</v>
      </c>
      <c r="AL336">
        <f t="shared" si="228"/>
        <v>242942.56611602337</v>
      </c>
      <c r="AM336">
        <f t="shared" si="229"/>
        <v>19045.91682355446</v>
      </c>
    </row>
    <row r="337" spans="4:39">
      <c r="D337" s="113">
        <v>212</v>
      </c>
      <c r="E337">
        <v>0.20802973983580331</v>
      </c>
      <c r="F337" s="6">
        <v>5127.6766656215259</v>
      </c>
      <c r="G337" s="6">
        <v>0.3235469956659206</v>
      </c>
      <c r="H337" s="6">
        <v>64404.557225635319</v>
      </c>
      <c r="I337" s="6">
        <v>0.71200996977662045</v>
      </c>
      <c r="J337" s="6">
        <v>9795.7589134699574</v>
      </c>
      <c r="K337" s="6">
        <v>1.0776764349893542</v>
      </c>
      <c r="L337" s="6">
        <v>13387.157474040698</v>
      </c>
      <c r="M337">
        <v>0.43118288059321674</v>
      </c>
      <c r="N337">
        <v>61946.201303724731</v>
      </c>
      <c r="O337">
        <v>0.52583074183880685</v>
      </c>
      <c r="P337">
        <v>9765.2345910558797</v>
      </c>
      <c r="S337">
        <f t="shared" si="211"/>
        <v>2815.7309202687875</v>
      </c>
      <c r="T337">
        <f t="shared" si="212"/>
        <v>-52050.238743127804</v>
      </c>
      <c r="U337">
        <f t="shared" si="213"/>
        <v>17391.629772480519</v>
      </c>
      <c r="V337">
        <f t="shared" si="214"/>
        <v>27762.839519592799</v>
      </c>
      <c r="W337">
        <f t="shared" si="215"/>
        <v>-45481.914191153344</v>
      </c>
      <c r="X337">
        <f t="shared" si="216"/>
        <v>10313.08645531712</v>
      </c>
      <c r="Z337">
        <f t="shared" si="217"/>
        <v>0</v>
      </c>
      <c r="AA337">
        <f t="shared" si="218"/>
        <v>0</v>
      </c>
      <c r="AB337">
        <f t="shared" si="219"/>
        <v>0</v>
      </c>
      <c r="AC337">
        <f t="shared" si="220"/>
        <v>1</v>
      </c>
      <c r="AD337">
        <f t="shared" si="221"/>
        <v>0</v>
      </c>
      <c r="AE337">
        <f t="shared" si="222"/>
        <v>0</v>
      </c>
      <c r="AF337">
        <f t="shared" si="223"/>
        <v>0</v>
      </c>
      <c r="AH337">
        <f t="shared" si="224"/>
        <v>24648.767381379086</v>
      </c>
      <c r="AI337">
        <f t="shared" si="225"/>
        <v>199057.8125847796</v>
      </c>
      <c r="AJ337">
        <f t="shared" si="226"/>
        <v>13757.895716745637</v>
      </c>
      <c r="AK337">
        <f t="shared" si="227"/>
        <v>12422.242000840393</v>
      </c>
      <c r="AL337">
        <f t="shared" si="228"/>
        <v>143665.72536112709</v>
      </c>
      <c r="AM337">
        <f t="shared" si="229"/>
        <v>18571.060636179784</v>
      </c>
    </row>
    <row r="338" spans="4:39">
      <c r="D338" s="113">
        <v>213</v>
      </c>
      <c r="E338">
        <v>0.68789545212981418</v>
      </c>
      <c r="F338" s="6">
        <v>11338.457175595518</v>
      </c>
      <c r="G338" s="6">
        <v>0.32529599889928207</v>
      </c>
      <c r="H338" s="6">
        <v>66587.991676532911</v>
      </c>
      <c r="I338" s="6">
        <v>0.77962630228145979</v>
      </c>
      <c r="J338" s="6">
        <v>12314.516948499855</v>
      </c>
      <c r="K338" s="6">
        <v>1.2180623291618227</v>
      </c>
      <c r="L338" s="6">
        <v>16495.254160426295</v>
      </c>
      <c r="M338">
        <v>0.617412731263002</v>
      </c>
      <c r="N338">
        <v>85637.948881020639</v>
      </c>
      <c r="O338">
        <v>0.73503470765207024</v>
      </c>
      <c r="P338">
        <v>12919.442220195218</v>
      </c>
      <c r="S338">
        <f t="shared" si="211"/>
        <v>14928.142768529306</v>
      </c>
      <c r="T338">
        <f t="shared" si="212"/>
        <v>-54166.889254562724</v>
      </c>
      <c r="U338">
        <f t="shared" si="213"/>
        <v>17454.733777815407</v>
      </c>
      <c r="V338">
        <f t="shared" si="214"/>
        <v>30015.23781628874</v>
      </c>
      <c r="W338">
        <f t="shared" si="215"/>
        <v>-62062.661150474174</v>
      </c>
      <c r="X338">
        <f t="shared" si="216"/>
        <v>15147.123056791432</v>
      </c>
      <c r="Z338">
        <f t="shared" si="217"/>
        <v>0</v>
      </c>
      <c r="AA338">
        <f t="shared" si="218"/>
        <v>0</v>
      </c>
      <c r="AB338">
        <f t="shared" si="219"/>
        <v>0</v>
      </c>
      <c r="AC338">
        <f t="shared" si="220"/>
        <v>1</v>
      </c>
      <c r="AD338">
        <f t="shared" si="221"/>
        <v>0</v>
      </c>
      <c r="AE338">
        <f t="shared" si="222"/>
        <v>0</v>
      </c>
      <c r="AF338">
        <f t="shared" si="223"/>
        <v>0</v>
      </c>
      <c r="AH338">
        <f t="shared" si="224"/>
        <v>16482.820376977597</v>
      </c>
      <c r="AI338">
        <f t="shared" si="225"/>
        <v>204699.69474524597</v>
      </c>
      <c r="AJ338">
        <f t="shared" si="226"/>
        <v>15795.409816810006</v>
      </c>
      <c r="AK338">
        <f t="shared" si="227"/>
        <v>13542.208609125173</v>
      </c>
      <c r="AL338">
        <f t="shared" si="228"/>
        <v>138704.5400016882</v>
      </c>
      <c r="AM338">
        <f t="shared" si="229"/>
        <v>17576.642416606341</v>
      </c>
    </row>
    <row r="339" spans="4:39">
      <c r="D339" s="113">
        <v>214</v>
      </c>
      <c r="E339">
        <v>0.69500782631209423</v>
      </c>
      <c r="F339" s="6">
        <v>10469.954182946605</v>
      </c>
      <c r="G339" s="6">
        <v>0.33155452103129934</v>
      </c>
      <c r="H339" s="6">
        <v>68301.959071906924</v>
      </c>
      <c r="I339" s="6">
        <v>0.72983145375069847</v>
      </c>
      <c r="J339" s="6">
        <v>10995.8726363518</v>
      </c>
      <c r="K339" s="6">
        <v>0.15530103844474108</v>
      </c>
      <c r="L339" s="6">
        <v>5533.9536225358697</v>
      </c>
      <c r="M339">
        <v>-2.3193401940903913E-2</v>
      </c>
      <c r="N339">
        <v>69119.265920875245</v>
      </c>
      <c r="O339">
        <v>0.26828967239172719</v>
      </c>
      <c r="P339">
        <v>7924.2647476121474</v>
      </c>
      <c r="S339">
        <f t="shared" si="211"/>
        <v>16068.224656954402</v>
      </c>
      <c r="T339">
        <f t="shared" si="212"/>
        <v>-55641.88124084779</v>
      </c>
      <c r="U339">
        <f t="shared" si="213"/>
        <v>16872.011593664869</v>
      </c>
      <c r="V339">
        <f t="shared" si="214"/>
        <v>396.06122943812352</v>
      </c>
      <c r="W339">
        <f t="shared" si="215"/>
        <v>-70004.882780586719</v>
      </c>
      <c r="X339">
        <f t="shared" si="216"/>
        <v>2320.1081029935631</v>
      </c>
      <c r="Z339">
        <f t="shared" si="217"/>
        <v>0</v>
      </c>
      <c r="AA339">
        <f t="shared" si="218"/>
        <v>0</v>
      </c>
      <c r="AB339">
        <f t="shared" si="219"/>
        <v>1</v>
      </c>
      <c r="AC339">
        <f t="shared" si="220"/>
        <v>0</v>
      </c>
      <c r="AD339">
        <f t="shared" si="221"/>
        <v>0</v>
      </c>
      <c r="AE339">
        <f t="shared" si="222"/>
        <v>0</v>
      </c>
      <c r="AF339">
        <f t="shared" si="223"/>
        <v>0</v>
      </c>
      <c r="AH339">
        <f t="shared" si="224"/>
        <v>15064.512637941227</v>
      </c>
      <c r="AI339">
        <f t="shared" si="225"/>
        <v>206005.21102669294</v>
      </c>
      <c r="AJ339">
        <f t="shared" si="226"/>
        <v>15066.31781878211</v>
      </c>
      <c r="AK339">
        <f t="shared" si="227"/>
        <v>35633.719374677268</v>
      </c>
      <c r="AL339">
        <f t="shared" si="228"/>
        <v>-2980126.2487059487</v>
      </c>
      <c r="AM339">
        <f t="shared" si="229"/>
        <v>29536.227305991877</v>
      </c>
    </row>
    <row r="340" spans="4:39">
      <c r="D340" s="113">
        <v>215</v>
      </c>
      <c r="E340">
        <v>0.23592166505205436</v>
      </c>
      <c r="F340" s="6">
        <v>7123.8334633361119</v>
      </c>
      <c r="G340" s="6">
        <v>0.29568826957048178</v>
      </c>
      <c r="H340" s="6">
        <v>68242.840204024775</v>
      </c>
      <c r="I340" s="6">
        <v>0.1152862427503476</v>
      </c>
      <c r="J340" s="6">
        <v>7279.2100316026881</v>
      </c>
      <c r="K340" s="6">
        <v>0.43984615290495888</v>
      </c>
      <c r="L340" s="6">
        <v>12328.823854712962</v>
      </c>
      <c r="M340">
        <v>0.21672711052168259</v>
      </c>
      <c r="N340">
        <v>73459.31744625089</v>
      </c>
      <c r="O340">
        <v>0.15302958580336967</v>
      </c>
      <c r="P340">
        <v>9833.9931098299057</v>
      </c>
      <c r="S340">
        <f t="shared" si="211"/>
        <v>1884.5993950115317</v>
      </c>
      <c r="T340">
        <f t="shared" si="212"/>
        <v>-56952.279318745495</v>
      </c>
      <c r="U340">
        <f t="shared" si="213"/>
        <v>-2877.1201384234155</v>
      </c>
      <c r="V340">
        <f t="shared" si="214"/>
        <v>4466.2616478099881</v>
      </c>
      <c r="W340">
        <f t="shared" si="215"/>
        <v>-65183.80945809096</v>
      </c>
      <c r="X340">
        <f t="shared" si="216"/>
        <v>-3990.7114055140382</v>
      </c>
      <c r="Z340">
        <f t="shared" si="217"/>
        <v>0</v>
      </c>
      <c r="AA340">
        <f t="shared" si="218"/>
        <v>0</v>
      </c>
      <c r="AB340">
        <f t="shared" si="219"/>
        <v>0</v>
      </c>
      <c r="AC340">
        <f t="shared" si="220"/>
        <v>1</v>
      </c>
      <c r="AD340">
        <f t="shared" si="221"/>
        <v>0</v>
      </c>
      <c r="AE340">
        <f t="shared" si="222"/>
        <v>0</v>
      </c>
      <c r="AF340">
        <f t="shared" si="223"/>
        <v>0</v>
      </c>
      <c r="AH340">
        <f t="shared" si="224"/>
        <v>30195.757823955213</v>
      </c>
      <c r="AI340">
        <f t="shared" si="225"/>
        <v>230793.1941404191</v>
      </c>
      <c r="AJ340">
        <f t="shared" si="226"/>
        <v>63140.31802880262</v>
      </c>
      <c r="AK340">
        <f t="shared" si="227"/>
        <v>28029.854923789571</v>
      </c>
      <c r="AL340">
        <f t="shared" si="228"/>
        <v>338948.44659455563</v>
      </c>
      <c r="AM340">
        <f t="shared" si="229"/>
        <v>64262.038338558734</v>
      </c>
    </row>
    <row r="341" spans="4:39">
      <c r="D341" s="113">
        <v>216</v>
      </c>
      <c r="E341">
        <v>0.43178756845022936</v>
      </c>
      <c r="F341" s="6">
        <v>8285.9091541374546</v>
      </c>
      <c r="G341" s="6">
        <v>0.28982126079116666</v>
      </c>
      <c r="H341" s="6">
        <v>63151.855859254589</v>
      </c>
      <c r="I341" s="6">
        <v>1.0121527601770972</v>
      </c>
      <c r="J341" s="6">
        <v>13792.170591921142</v>
      </c>
      <c r="K341" s="6">
        <v>0.34992297875298572</v>
      </c>
      <c r="L341" s="6">
        <v>6917.9708400337486</v>
      </c>
      <c r="M341">
        <v>0.11823985085222222</v>
      </c>
      <c r="N341">
        <v>62581.755030598179</v>
      </c>
      <c r="O341">
        <v>0.60659885160395211</v>
      </c>
      <c r="P341">
        <v>11729.010222819627</v>
      </c>
      <c r="S341">
        <f t="shared" si="211"/>
        <v>8201.4673595661043</v>
      </c>
      <c r="T341">
        <f t="shared" si="212"/>
        <v>-52085.320837204679</v>
      </c>
      <c r="U341">
        <f t="shared" si="213"/>
        <v>24855.870402681136</v>
      </c>
      <c r="V341">
        <f t="shared" si="214"/>
        <v>6443.4881806702588</v>
      </c>
      <c r="W341">
        <f t="shared" si="215"/>
        <v>-58066.884565656925</v>
      </c>
      <c r="X341">
        <f t="shared" si="216"/>
        <v>11433.360326825681</v>
      </c>
      <c r="Z341">
        <f t="shared" si="217"/>
        <v>0</v>
      </c>
      <c r="AA341">
        <f t="shared" si="218"/>
        <v>0</v>
      </c>
      <c r="AB341">
        <f t="shared" si="219"/>
        <v>1</v>
      </c>
      <c r="AC341">
        <f t="shared" si="220"/>
        <v>0</v>
      </c>
      <c r="AD341">
        <f t="shared" si="221"/>
        <v>0</v>
      </c>
      <c r="AE341">
        <f t="shared" si="222"/>
        <v>0</v>
      </c>
      <c r="AF341">
        <f t="shared" si="223"/>
        <v>0</v>
      </c>
      <c r="AH341">
        <f t="shared" si="224"/>
        <v>19189.781641646641</v>
      </c>
      <c r="AI341">
        <f t="shared" si="225"/>
        <v>217899.32072912771</v>
      </c>
      <c r="AJ341">
        <f t="shared" si="226"/>
        <v>13626.57015281756</v>
      </c>
      <c r="AK341">
        <f t="shared" si="227"/>
        <v>19769.981567621533</v>
      </c>
      <c r="AL341">
        <f t="shared" si="228"/>
        <v>529278.02749695373</v>
      </c>
      <c r="AM341">
        <f t="shared" si="229"/>
        <v>19335.694737644324</v>
      </c>
    </row>
    <row r="342" spans="4:39">
      <c r="D342" s="113">
        <v>217</v>
      </c>
      <c r="E342">
        <v>5.8482793586936088E-2</v>
      </c>
      <c r="F342" s="6">
        <v>5119.0883070033051</v>
      </c>
      <c r="G342" s="6">
        <v>0.24130987203923537</v>
      </c>
      <c r="H342" s="6">
        <v>56551.961544141283</v>
      </c>
      <c r="I342" s="6">
        <v>0.35475562729105303</v>
      </c>
      <c r="J342" s="6">
        <v>8488.2360322408622</v>
      </c>
      <c r="K342" s="6">
        <v>0.93005479460250196</v>
      </c>
      <c r="L342" s="6">
        <v>12892.090125634315</v>
      </c>
      <c r="M342">
        <v>0.36426618119893739</v>
      </c>
      <c r="N342">
        <v>63507.687520580599</v>
      </c>
      <c r="O342">
        <v>0.49773866087389917</v>
      </c>
      <c r="P342">
        <v>10297.201390338805</v>
      </c>
      <c r="S342">
        <f t="shared" si="211"/>
        <v>-2885.9813166797376</v>
      </c>
      <c r="T342">
        <f t="shared" si="212"/>
        <v>-47337.785390195117</v>
      </c>
      <c r="U342">
        <f t="shared" si="213"/>
        <v>5057.7528402407061</v>
      </c>
      <c r="V342">
        <f t="shared" si="214"/>
        <v>22621.122151467622</v>
      </c>
      <c r="W342">
        <f t="shared" si="215"/>
        <v>-49598.547657680378</v>
      </c>
      <c r="X342">
        <f t="shared" si="216"/>
        <v>8708.4516364701612</v>
      </c>
      <c r="Z342">
        <f t="shared" si="217"/>
        <v>0</v>
      </c>
      <c r="AA342">
        <f t="shared" si="218"/>
        <v>0</v>
      </c>
      <c r="AB342">
        <f t="shared" si="219"/>
        <v>0</v>
      </c>
      <c r="AC342">
        <f t="shared" si="220"/>
        <v>1</v>
      </c>
      <c r="AD342">
        <f t="shared" si="221"/>
        <v>0</v>
      </c>
      <c r="AE342">
        <f t="shared" si="222"/>
        <v>0</v>
      </c>
      <c r="AF342">
        <f t="shared" si="223"/>
        <v>0</v>
      </c>
      <c r="AH342">
        <f t="shared" si="224"/>
        <v>87531.52838695464</v>
      </c>
      <c r="AI342">
        <f t="shared" si="225"/>
        <v>234354.11517248789</v>
      </c>
      <c r="AJ342">
        <f t="shared" si="226"/>
        <v>23926.994751451362</v>
      </c>
      <c r="AK342">
        <f t="shared" si="227"/>
        <v>13861.64578737997</v>
      </c>
      <c r="AL342">
        <f t="shared" si="228"/>
        <v>174344.17686416249</v>
      </c>
      <c r="AM342">
        <f t="shared" si="229"/>
        <v>20687.967802741317</v>
      </c>
    </row>
    <row r="343" spans="4:39">
      <c r="D343" s="113">
        <v>218</v>
      </c>
      <c r="E343">
        <v>0.56640057867293048</v>
      </c>
      <c r="F343" s="6">
        <v>8944.7961737117803</v>
      </c>
      <c r="G343" s="6">
        <v>0.31621863565091402</v>
      </c>
      <c r="H343" s="6">
        <v>56615.598006921718</v>
      </c>
      <c r="I343" s="6">
        <v>0.63678979902585287</v>
      </c>
      <c r="J343" s="6">
        <v>10285.574957866917</v>
      </c>
      <c r="K343" s="6">
        <v>0.74231888154740533</v>
      </c>
      <c r="L343" s="6">
        <v>10648.193051436512</v>
      </c>
      <c r="M343">
        <v>-7.1392049867377905E-2</v>
      </c>
      <c r="N343">
        <v>80763.311508904619</v>
      </c>
      <c r="O343">
        <v>0.47835823760149676</v>
      </c>
      <c r="P343">
        <v>9458.9503392099468</v>
      </c>
      <c r="S343">
        <f t="shared" si="211"/>
        <v>12682.643522335398</v>
      </c>
      <c r="T343">
        <f t="shared" si="212"/>
        <v>-44541.105623227217</v>
      </c>
      <c r="U343">
        <f t="shared" si="213"/>
        <v>14029.606728136248</v>
      </c>
      <c r="V343">
        <f t="shared" si="214"/>
        <v>17696.511121569612</v>
      </c>
      <c r="W343">
        <f t="shared" si="215"/>
        <v>-83489.345541040573</v>
      </c>
      <c r="X343">
        <f t="shared" si="216"/>
        <v>8806.6806053656037</v>
      </c>
      <c r="Z343">
        <f t="shared" si="217"/>
        <v>0</v>
      </c>
      <c r="AA343">
        <f t="shared" si="218"/>
        <v>0</v>
      </c>
      <c r="AB343">
        <f t="shared" si="219"/>
        <v>0</v>
      </c>
      <c r="AC343">
        <f t="shared" si="220"/>
        <v>1</v>
      </c>
      <c r="AD343">
        <f t="shared" si="221"/>
        <v>0</v>
      </c>
      <c r="AE343">
        <f t="shared" si="222"/>
        <v>0</v>
      </c>
      <c r="AF343">
        <f t="shared" si="223"/>
        <v>0</v>
      </c>
      <c r="AH343">
        <f t="shared" si="224"/>
        <v>15792.349991360048</v>
      </c>
      <c r="AI343">
        <f t="shared" si="225"/>
        <v>179039.41015488369</v>
      </c>
      <c r="AJ343">
        <f t="shared" si="226"/>
        <v>16152.229469758411</v>
      </c>
      <c r="AK343">
        <f t="shared" si="227"/>
        <v>14344.499804773599</v>
      </c>
      <c r="AL343">
        <f t="shared" si="228"/>
        <v>-1131264.7789065496</v>
      </c>
      <c r="AM343">
        <f t="shared" si="229"/>
        <v>19773.779556169913</v>
      </c>
    </row>
    <row r="344" spans="4:39">
      <c r="D344" s="113">
        <v>219</v>
      </c>
      <c r="E344">
        <v>0.23818700090482459</v>
      </c>
      <c r="F344" s="6">
        <v>6189.974674316265</v>
      </c>
      <c r="G344" s="6">
        <v>0.33569771090720479</v>
      </c>
      <c r="H344" s="6">
        <v>61020.203012654056</v>
      </c>
      <c r="I344" s="6">
        <v>0.81321792853266173</v>
      </c>
      <c r="J344" s="6">
        <v>11852.689743465389</v>
      </c>
      <c r="K344" s="6">
        <v>0.68826419808832395</v>
      </c>
      <c r="L344" s="6">
        <v>9626.5256912111217</v>
      </c>
      <c r="M344">
        <v>0.16182047826986445</v>
      </c>
      <c r="N344">
        <v>73715.108181540796</v>
      </c>
      <c r="O344">
        <v>0.31267203503057894</v>
      </c>
      <c r="P344">
        <v>8124.810017331467</v>
      </c>
      <c r="S344">
        <f t="shared" si="211"/>
        <v>2904.9577682335566</v>
      </c>
      <c r="T344">
        <f t="shared" si="212"/>
        <v>-48201.921619373345</v>
      </c>
      <c r="U344">
        <f t="shared" si="213"/>
        <v>19199.223639625765</v>
      </c>
      <c r="V344">
        <f t="shared" si="214"/>
        <v>16654.154448593439</v>
      </c>
      <c r="W344">
        <f t="shared" si="215"/>
        <v>-67536.155039284291</v>
      </c>
      <c r="X344">
        <f t="shared" si="216"/>
        <v>3814.2589682761591</v>
      </c>
      <c r="Z344">
        <f t="shared" si="217"/>
        <v>0</v>
      </c>
      <c r="AA344">
        <f t="shared" si="218"/>
        <v>0</v>
      </c>
      <c r="AB344">
        <f t="shared" si="219"/>
        <v>1</v>
      </c>
      <c r="AC344">
        <f t="shared" si="220"/>
        <v>0</v>
      </c>
      <c r="AD344">
        <f t="shared" si="221"/>
        <v>0</v>
      </c>
      <c r="AE344">
        <f t="shared" si="222"/>
        <v>0</v>
      </c>
      <c r="AF344">
        <f t="shared" si="223"/>
        <v>0</v>
      </c>
      <c r="AH344">
        <f t="shared" si="224"/>
        <v>25987.877805261389</v>
      </c>
      <c r="AI344">
        <f t="shared" si="225"/>
        <v>181771.28121532398</v>
      </c>
      <c r="AJ344">
        <f t="shared" si="226"/>
        <v>14575.047262978958</v>
      </c>
      <c r="AK344">
        <f t="shared" si="227"/>
        <v>13986.672149952166</v>
      </c>
      <c r="AL344">
        <f t="shared" si="228"/>
        <v>455536.33859991276</v>
      </c>
      <c r="AM344">
        <f t="shared" si="229"/>
        <v>25985.086950730565</v>
      </c>
    </row>
    <row r="345" spans="4:39">
      <c r="D345" s="113">
        <v>220</v>
      </c>
      <c r="E345">
        <v>0.34739860458928007</v>
      </c>
      <c r="F345" s="6">
        <v>8743.8193641043435</v>
      </c>
      <c r="G345" s="6">
        <v>0.24843673360457186</v>
      </c>
      <c r="H345" s="6">
        <v>63907.332097965802</v>
      </c>
      <c r="I345" s="6">
        <v>0.43404796136762092</v>
      </c>
      <c r="J345" s="6">
        <v>9608.1387118859366</v>
      </c>
      <c r="K345" s="6">
        <v>0.94437477297880434</v>
      </c>
      <c r="L345" s="6">
        <v>15794.021951987579</v>
      </c>
      <c r="M345">
        <v>0.72090441736337474</v>
      </c>
      <c r="N345">
        <v>73584.534677329109</v>
      </c>
      <c r="O345">
        <v>0.50890038979647256</v>
      </c>
      <c r="P345">
        <v>10054.464149339135</v>
      </c>
      <c r="S345">
        <f t="shared" si="211"/>
        <v>4521.2489535327259</v>
      </c>
      <c r="T345">
        <f t="shared" si="212"/>
        <v>-54421.023862008828</v>
      </c>
      <c r="U345">
        <f t="shared" si="213"/>
        <v>6965.5486449752989</v>
      </c>
      <c r="V345">
        <f t="shared" si="214"/>
        <v>20265.984379435085</v>
      </c>
      <c r="W345">
        <f t="shared" si="215"/>
        <v>-46057.520404726005</v>
      </c>
      <c r="X345">
        <f t="shared" si="216"/>
        <v>9377.3883346493712</v>
      </c>
      <c r="Z345">
        <f t="shared" si="217"/>
        <v>0</v>
      </c>
      <c r="AA345">
        <f t="shared" si="218"/>
        <v>0</v>
      </c>
      <c r="AB345">
        <f t="shared" si="219"/>
        <v>0</v>
      </c>
      <c r="AC345">
        <f t="shared" si="220"/>
        <v>1</v>
      </c>
      <c r="AD345">
        <f t="shared" si="221"/>
        <v>0</v>
      </c>
      <c r="AE345">
        <f t="shared" si="222"/>
        <v>0</v>
      </c>
      <c r="AF345">
        <f t="shared" si="223"/>
        <v>0</v>
      </c>
      <c r="AH345">
        <f t="shared" si="224"/>
        <v>25169.41417897151</v>
      </c>
      <c r="AI345">
        <f t="shared" si="225"/>
        <v>257237.85356027458</v>
      </c>
      <c r="AJ345">
        <f t="shared" si="226"/>
        <v>22136.12219629396</v>
      </c>
      <c r="AK345">
        <f t="shared" si="227"/>
        <v>16724.315816028327</v>
      </c>
      <c r="AL345">
        <f t="shared" si="228"/>
        <v>102072.52571215489</v>
      </c>
      <c r="AM345">
        <f t="shared" si="229"/>
        <v>19757.234128589043</v>
      </c>
    </row>
    <row r="346" spans="4:39">
      <c r="D346" s="113">
        <v>221</v>
      </c>
      <c r="E346">
        <v>0.48979705281762653</v>
      </c>
      <c r="F346" s="6">
        <v>8896.8776725997759</v>
      </c>
      <c r="G346" s="6">
        <v>0.25613159167371036</v>
      </c>
      <c r="H346" s="6">
        <v>64830.117857126737</v>
      </c>
      <c r="I346" s="6">
        <v>0.65292933769936568</v>
      </c>
      <c r="J346" s="6">
        <v>9866.2613145339546</v>
      </c>
      <c r="K346" s="6">
        <v>0.2847761053426241</v>
      </c>
      <c r="L346" s="6">
        <v>7730.5635321405807</v>
      </c>
      <c r="M346">
        <v>0.23259645999792977</v>
      </c>
      <c r="N346">
        <v>78229.602253340141</v>
      </c>
      <c r="O346">
        <v>9.1264829348950194E-2</v>
      </c>
      <c r="P346">
        <v>5694.2304427256222</v>
      </c>
      <c r="S346">
        <f t="shared" si="211"/>
        <v>9805.532992188475</v>
      </c>
      <c r="T346">
        <f t="shared" si="212"/>
        <v>-55049.98916065778</v>
      </c>
      <c r="U346">
        <f t="shared" si="213"/>
        <v>15065.192516178626</v>
      </c>
      <c r="V346">
        <f t="shared" si="214"/>
        <v>3143.3272742621775</v>
      </c>
      <c r="W346">
        <f t="shared" si="215"/>
        <v>-69348.139024779186</v>
      </c>
      <c r="X346">
        <f t="shared" si="216"/>
        <v>-2209.3741988653078</v>
      </c>
      <c r="Z346">
        <f t="shared" si="217"/>
        <v>0</v>
      </c>
      <c r="AA346">
        <f t="shared" si="218"/>
        <v>0</v>
      </c>
      <c r="AB346">
        <f t="shared" si="219"/>
        <v>1</v>
      </c>
      <c r="AC346">
        <f t="shared" si="220"/>
        <v>0</v>
      </c>
      <c r="AD346">
        <f t="shared" si="221"/>
        <v>0</v>
      </c>
      <c r="AE346">
        <f t="shared" si="222"/>
        <v>0</v>
      </c>
      <c r="AF346">
        <f t="shared" si="223"/>
        <v>0</v>
      </c>
      <c r="AH346">
        <f t="shared" si="224"/>
        <v>18164.416509693627</v>
      </c>
      <c r="AI346">
        <f t="shared" si="225"/>
        <v>253112.54044645434</v>
      </c>
      <c r="AJ346">
        <f t="shared" si="226"/>
        <v>15110.764281627009</v>
      </c>
      <c r="AK346">
        <f t="shared" si="227"/>
        <v>27146.110179573068</v>
      </c>
      <c r="AL346">
        <f t="shared" si="228"/>
        <v>336331.86959954776</v>
      </c>
      <c r="AM346">
        <f t="shared" si="229"/>
        <v>62392.385800161712</v>
      </c>
    </row>
    <row r="347" spans="4:39">
      <c r="D347" s="113">
        <v>222</v>
      </c>
      <c r="E347">
        <v>1.0086594401168794</v>
      </c>
      <c r="F347" s="6">
        <v>12043.774705908794</v>
      </c>
      <c r="G347" s="6">
        <v>0.37358595628575753</v>
      </c>
      <c r="H347" s="6">
        <v>66496.930164356047</v>
      </c>
      <c r="I347" s="6">
        <v>0.42602093493422966</v>
      </c>
      <c r="J347" s="6">
        <v>9136.3778513230227</v>
      </c>
      <c r="K347" s="6">
        <v>-6.9701464735495433E-2</v>
      </c>
      <c r="L347" s="6">
        <v>3447.7485746248112</v>
      </c>
      <c r="M347">
        <v>0.35312407226098119</v>
      </c>
      <c r="N347">
        <v>77187.423883314405</v>
      </c>
      <c r="O347">
        <v>0.26351819553466149</v>
      </c>
      <c r="P347">
        <v>8584.5785174109242</v>
      </c>
      <c r="S347">
        <f t="shared" si="211"/>
        <v>26470.877355514131</v>
      </c>
      <c r="T347">
        <f t="shared" si="212"/>
        <v>-52231.924009540679</v>
      </c>
      <c r="U347">
        <f t="shared" si="213"/>
        <v>7130.805528205603</v>
      </c>
      <c r="V347">
        <f t="shared" si="214"/>
        <v>-6109.229304084969</v>
      </c>
      <c r="W347">
        <f t="shared" si="215"/>
        <v>-63703.734308101099</v>
      </c>
      <c r="X347">
        <f t="shared" si="216"/>
        <v>1477.6002608845902</v>
      </c>
      <c r="Z347">
        <f t="shared" si="217"/>
        <v>1</v>
      </c>
      <c r="AA347">
        <f t="shared" si="218"/>
        <v>0</v>
      </c>
      <c r="AB347">
        <f t="shared" si="219"/>
        <v>0</v>
      </c>
      <c r="AC347">
        <f t="shared" si="220"/>
        <v>0</v>
      </c>
      <c r="AD347">
        <f t="shared" si="221"/>
        <v>0</v>
      </c>
      <c r="AE347">
        <f t="shared" si="222"/>
        <v>0</v>
      </c>
      <c r="AF347">
        <f t="shared" si="223"/>
        <v>0</v>
      </c>
      <c r="AH347">
        <f t="shared" si="224"/>
        <v>11940.377720068936</v>
      </c>
      <c r="AI347">
        <f t="shared" si="225"/>
        <v>177996.33269268894</v>
      </c>
      <c r="AJ347">
        <f t="shared" si="226"/>
        <v>21445.842450755437</v>
      </c>
      <c r="AK347">
        <f t="shared" si="227"/>
        <v>-49464.506774834634</v>
      </c>
      <c r="AL347">
        <f t="shared" si="228"/>
        <v>218584.42951538003</v>
      </c>
      <c r="AM347">
        <f t="shared" si="229"/>
        <v>32576.79607282285</v>
      </c>
    </row>
    <row r="348" spans="4:39">
      <c r="D348" s="113">
        <v>223</v>
      </c>
      <c r="E348">
        <v>0.23704540002969199</v>
      </c>
      <c r="F348" s="6">
        <v>6175.4644555183168</v>
      </c>
      <c r="G348" s="6">
        <v>0.32166168630117187</v>
      </c>
      <c r="H348" s="6">
        <v>62951.180650316506</v>
      </c>
      <c r="I348" s="6">
        <v>0.96221164734619347</v>
      </c>
      <c r="J348" s="6">
        <v>13440.587842645922</v>
      </c>
      <c r="K348" s="6">
        <v>0.34882607077574024</v>
      </c>
      <c r="L348" s="6">
        <v>6946.6334744133146</v>
      </c>
      <c r="M348">
        <v>1.2388411615547805</v>
      </c>
      <c r="N348">
        <v>125281.87016260631</v>
      </c>
      <c r="O348">
        <v>0.33123060539744364</v>
      </c>
      <c r="P348">
        <v>7890.3329049794029</v>
      </c>
      <c r="S348">
        <f t="shared" si="211"/>
        <v>2875.8770992154423</v>
      </c>
      <c r="T348">
        <f t="shared" si="212"/>
        <v>-50668.850820592561</v>
      </c>
      <c r="U348">
        <f t="shared" si="213"/>
        <v>23300.501699621127</v>
      </c>
      <c r="V348">
        <f t="shared" si="214"/>
        <v>6372.9412120875513</v>
      </c>
      <c r="W348">
        <f t="shared" si="215"/>
        <v>-77977.959249798572</v>
      </c>
      <c r="X348">
        <f t="shared" si="216"/>
        <v>4757.3765315165856</v>
      </c>
      <c r="Z348">
        <f t="shared" si="217"/>
        <v>0</v>
      </c>
      <c r="AA348">
        <f t="shared" si="218"/>
        <v>0</v>
      </c>
      <c r="AB348">
        <f t="shared" si="219"/>
        <v>1</v>
      </c>
      <c r="AC348">
        <f t="shared" si="220"/>
        <v>0</v>
      </c>
      <c r="AD348">
        <f t="shared" si="221"/>
        <v>0</v>
      </c>
      <c r="AE348">
        <f t="shared" si="222"/>
        <v>0</v>
      </c>
      <c r="AF348">
        <f t="shared" si="223"/>
        <v>0</v>
      </c>
      <c r="AH348">
        <f t="shared" si="224"/>
        <v>26051.821527626296</v>
      </c>
      <c r="AI348">
        <f t="shared" si="225"/>
        <v>195706.18239989984</v>
      </c>
      <c r="AJ348">
        <f t="shared" si="226"/>
        <v>13968.43187225538</v>
      </c>
      <c r="AK348">
        <f t="shared" si="227"/>
        <v>19914.318499660811</v>
      </c>
      <c r="AL348">
        <f t="shared" si="228"/>
        <v>101128.27540003114</v>
      </c>
      <c r="AM348">
        <f t="shared" si="229"/>
        <v>23821.26764980486</v>
      </c>
    </row>
    <row r="349" spans="4:39">
      <c r="D349" s="113">
        <v>224</v>
      </c>
      <c r="E349">
        <v>0.76068491501744806</v>
      </c>
      <c r="F349" s="6">
        <v>10477.025936940981</v>
      </c>
      <c r="G349" s="6">
        <v>0.32815335207187268</v>
      </c>
      <c r="H349" s="6">
        <v>61722.976702182619</v>
      </c>
      <c r="I349" s="6">
        <v>0.66826333259980053</v>
      </c>
      <c r="J349" s="6">
        <v>10703.147856449688</v>
      </c>
      <c r="K349" s="6">
        <v>0.53102937519834847</v>
      </c>
      <c r="L349" s="6">
        <v>8206.4976882345054</v>
      </c>
      <c r="M349">
        <v>0.9239067149725505</v>
      </c>
      <c r="N349">
        <v>78629.033880449046</v>
      </c>
      <c r="O349">
        <v>0.37263698358527042</v>
      </c>
      <c r="P349">
        <v>8714.8024304147857</v>
      </c>
      <c r="S349">
        <f t="shared" si="211"/>
        <v>18568.966858085252</v>
      </c>
      <c r="T349">
        <f t="shared" si="212"/>
        <v>-49192.769106670232</v>
      </c>
      <c r="U349">
        <f t="shared" si="213"/>
        <v>14813.819235541096</v>
      </c>
      <c r="V349">
        <f t="shared" si="214"/>
        <v>12070.327974339232</v>
      </c>
      <c r="W349">
        <f t="shared" si="215"/>
        <v>-43350.579875937176</v>
      </c>
      <c r="X349">
        <f t="shared" si="216"/>
        <v>5513.9681508051799</v>
      </c>
      <c r="Z349">
        <f t="shared" si="217"/>
        <v>1</v>
      </c>
      <c r="AA349">
        <f t="shared" si="218"/>
        <v>0</v>
      </c>
      <c r="AB349">
        <f t="shared" si="219"/>
        <v>0</v>
      </c>
      <c r="AC349">
        <f t="shared" si="220"/>
        <v>0</v>
      </c>
      <c r="AD349">
        <f t="shared" si="221"/>
        <v>0</v>
      </c>
      <c r="AE349">
        <f t="shared" si="222"/>
        <v>0</v>
      </c>
      <c r="AF349">
        <f t="shared" si="223"/>
        <v>0</v>
      </c>
      <c r="AH349">
        <f t="shared" si="224"/>
        <v>13773.148027656978</v>
      </c>
      <c r="AI349">
        <f t="shared" si="225"/>
        <v>188091.86714833239</v>
      </c>
      <c r="AJ349">
        <f t="shared" si="226"/>
        <v>16016.362613837184</v>
      </c>
      <c r="AK349">
        <f t="shared" si="227"/>
        <v>15453.942986052776</v>
      </c>
      <c r="AL349">
        <f t="shared" si="228"/>
        <v>85104.949023760622</v>
      </c>
      <c r="AM349">
        <f t="shared" si="229"/>
        <v>23386.842461439632</v>
      </c>
    </row>
    <row r="350" spans="4:39">
      <c r="D350" s="113">
        <v>225</v>
      </c>
      <c r="E350">
        <v>-5.6515283024162644E-2</v>
      </c>
      <c r="F350" s="6">
        <v>5301.6278559795446</v>
      </c>
      <c r="G350" s="6">
        <v>0.29444348735247283</v>
      </c>
      <c r="H350" s="6">
        <v>59999.205195786948</v>
      </c>
      <c r="I350" s="6">
        <v>7.4474921880700595E-3</v>
      </c>
      <c r="J350" s="6">
        <v>6155.0617357778701</v>
      </c>
      <c r="K350" s="6">
        <v>2.3630674260774587E-2</v>
      </c>
      <c r="L350" s="6">
        <v>4264.7143252252445</v>
      </c>
      <c r="M350">
        <v>0.68064053295283555</v>
      </c>
      <c r="N350">
        <v>82629.788984906671</v>
      </c>
      <c r="O350">
        <v>1.4043693398320458</v>
      </c>
      <c r="P350">
        <v>22321.894016314036</v>
      </c>
      <c r="S350">
        <f t="shared" si="211"/>
        <v>-7459.6074229741716</v>
      </c>
      <c r="T350">
        <f t="shared" si="212"/>
        <v>-48756.175074720129</v>
      </c>
      <c r="U350">
        <f t="shared" si="213"/>
        <v>-5870.6866940686032</v>
      </c>
      <c r="V350">
        <f t="shared" si="214"/>
        <v>-3362.4006592518276</v>
      </c>
      <c r="W350">
        <f t="shared" si="215"/>
        <v>-56640.210874635595</v>
      </c>
      <c r="X350">
        <f t="shared" si="216"/>
        <v>31302.544855832799</v>
      </c>
      <c r="Z350">
        <f t="shared" si="217"/>
        <v>0</v>
      </c>
      <c r="AA350">
        <f t="shared" si="218"/>
        <v>0</v>
      </c>
      <c r="AB350">
        <f t="shared" si="219"/>
        <v>0</v>
      </c>
      <c r="AC350">
        <f t="shared" si="220"/>
        <v>0</v>
      </c>
      <c r="AD350">
        <f t="shared" si="221"/>
        <v>0</v>
      </c>
      <c r="AE350">
        <f t="shared" si="222"/>
        <v>1</v>
      </c>
      <c r="AF350">
        <f t="shared" si="223"/>
        <v>0</v>
      </c>
      <c r="AH350">
        <f t="shared" si="224"/>
        <v>-93808.746453819884</v>
      </c>
      <c r="AI350">
        <f t="shared" si="225"/>
        <v>203771.54793022477</v>
      </c>
      <c r="AJ350">
        <f t="shared" si="226"/>
        <v>826460.98583862907</v>
      </c>
      <c r="AK350">
        <f t="shared" si="227"/>
        <v>180473.66224773359</v>
      </c>
      <c r="AL350">
        <f t="shared" si="228"/>
        <v>121400.04155560985</v>
      </c>
      <c r="AM350">
        <f t="shared" si="229"/>
        <v>15894.60363680654</v>
      </c>
    </row>
    <row r="351" spans="4:39">
      <c r="D351" s="113">
        <v>226</v>
      </c>
      <c r="E351">
        <v>0.31202617022716739</v>
      </c>
      <c r="F351" s="6">
        <v>6816.7877041711308</v>
      </c>
      <c r="G351" s="6">
        <v>0.29396674919053611</v>
      </c>
      <c r="H351" s="6">
        <v>63616.126384991549</v>
      </c>
      <c r="I351" s="6">
        <v>0.57885785130366441</v>
      </c>
      <c r="J351" s="6">
        <v>10077.570401856803</v>
      </c>
      <c r="K351" s="6">
        <v>1.2581365309420731</v>
      </c>
      <c r="L351" s="6">
        <v>16726.293917124327</v>
      </c>
      <c r="M351">
        <v>0.97133228008484807</v>
      </c>
      <c r="N351">
        <v>88124.171804380472</v>
      </c>
      <c r="O351">
        <v>0.98016362559218217</v>
      </c>
      <c r="P351">
        <v>15693.05028238404</v>
      </c>
      <c r="S351">
        <f t="shared" si="211"/>
        <v>5097.6195797830278</v>
      </c>
      <c r="T351">
        <f t="shared" si="212"/>
        <v>-52391.300033900116</v>
      </c>
      <c r="U351">
        <f t="shared" si="213"/>
        <v>12025.537792322317</v>
      </c>
      <c r="V351">
        <f t="shared" si="214"/>
        <v>31314.391380367793</v>
      </c>
      <c r="W351">
        <f t="shared" si="215"/>
        <v>-51034.820021620631</v>
      </c>
      <c r="X351">
        <f t="shared" si="216"/>
        <v>21733.517597227841</v>
      </c>
      <c r="Z351">
        <f t="shared" si="217"/>
        <v>0</v>
      </c>
      <c r="AA351">
        <f t="shared" si="218"/>
        <v>0</v>
      </c>
      <c r="AB351">
        <f t="shared" si="219"/>
        <v>0</v>
      </c>
      <c r="AC351">
        <f t="shared" si="220"/>
        <v>1</v>
      </c>
      <c r="AD351">
        <f t="shared" si="221"/>
        <v>0</v>
      </c>
      <c r="AE351">
        <f t="shared" si="222"/>
        <v>0</v>
      </c>
      <c r="AF351">
        <f t="shared" si="223"/>
        <v>0</v>
      </c>
      <c r="AH351">
        <f t="shared" si="224"/>
        <v>21846.84604886904</v>
      </c>
      <c r="AI351">
        <f t="shared" si="225"/>
        <v>216405.85732966152</v>
      </c>
      <c r="AJ351">
        <f t="shared" si="226"/>
        <v>17409.404362678648</v>
      </c>
      <c r="AK351">
        <f t="shared" si="227"/>
        <v>13294.49825656039</v>
      </c>
      <c r="AL351">
        <f t="shared" si="228"/>
        <v>90725.052189846538</v>
      </c>
      <c r="AM351">
        <f t="shared" si="229"/>
        <v>16010.643399363878</v>
      </c>
    </row>
    <row r="352" spans="4:39">
      <c r="D352" s="113">
        <v>227</v>
      </c>
      <c r="E352">
        <v>1.1087904752531312</v>
      </c>
      <c r="F352" s="6">
        <v>15776.870382317176</v>
      </c>
      <c r="G352" s="6">
        <v>0.27258295907949459</v>
      </c>
      <c r="H352" s="6">
        <v>63283.025618655571</v>
      </c>
      <c r="I352" s="6">
        <v>0.89666724347923976</v>
      </c>
      <c r="J352" s="6">
        <v>14518.319434317818</v>
      </c>
      <c r="K352" s="6">
        <v>0.3050266862867681</v>
      </c>
      <c r="L352" s="6">
        <v>6491.0952600961737</v>
      </c>
      <c r="M352">
        <v>0.43244873360076164</v>
      </c>
      <c r="N352">
        <v>85452.430727812971</v>
      </c>
      <c r="O352">
        <v>0.40417511514435911</v>
      </c>
      <c r="P352">
        <v>9840.8665540948077</v>
      </c>
      <c r="S352">
        <f t="shared" si="211"/>
        <v>26561.185124748386</v>
      </c>
      <c r="T352">
        <f t="shared" si="212"/>
        <v>-52874.717909164152</v>
      </c>
      <c r="U352">
        <f t="shared" si="213"/>
        <v>19720.022590693472</v>
      </c>
      <c r="V352">
        <f t="shared" si="214"/>
        <v>5156.0437290777791</v>
      </c>
      <c r="W352">
        <f t="shared" si="215"/>
        <v>-68939.808284001483</v>
      </c>
      <c r="X352">
        <f t="shared" si="216"/>
        <v>5592.1560425774005</v>
      </c>
      <c r="Z352">
        <f t="shared" si="217"/>
        <v>1</v>
      </c>
      <c r="AA352">
        <f t="shared" si="218"/>
        <v>0</v>
      </c>
      <c r="AB352">
        <f t="shared" si="219"/>
        <v>0</v>
      </c>
      <c r="AC352">
        <f t="shared" si="220"/>
        <v>0</v>
      </c>
      <c r="AD352">
        <f t="shared" si="221"/>
        <v>0</v>
      </c>
      <c r="AE352">
        <f t="shared" si="222"/>
        <v>0</v>
      </c>
      <c r="AF352">
        <f t="shared" si="223"/>
        <v>0</v>
      </c>
      <c r="AH352">
        <f t="shared" si="224"/>
        <v>14228.901433082203</v>
      </c>
      <c r="AI352">
        <f t="shared" si="225"/>
        <v>232160.60839738723</v>
      </c>
      <c r="AJ352">
        <f t="shared" si="226"/>
        <v>16191.423897659039</v>
      </c>
      <c r="AK352">
        <f t="shared" si="227"/>
        <v>21280.417589409302</v>
      </c>
      <c r="AL352">
        <f t="shared" si="228"/>
        <v>197601.29719029999</v>
      </c>
      <c r="AM352">
        <f t="shared" si="229"/>
        <v>24348.026846185094</v>
      </c>
    </row>
    <row r="353" spans="4:39">
      <c r="D353" s="113">
        <v>228</v>
      </c>
      <c r="E353">
        <v>0.24472677206739535</v>
      </c>
      <c r="F353" s="6">
        <v>6436.7249569888827</v>
      </c>
      <c r="G353" s="6">
        <v>0.36257271556364357</v>
      </c>
      <c r="H353" s="6">
        <v>66120.279557154674</v>
      </c>
      <c r="I353" s="6">
        <v>0.54615391522497347</v>
      </c>
      <c r="J353" s="6">
        <v>9485.3791864411487</v>
      </c>
      <c r="K353" s="6">
        <v>0.43973753501205692</v>
      </c>
      <c r="L353" s="6">
        <v>8471.5465083147556</v>
      </c>
      <c r="M353">
        <v>7.2666170067126279E-2</v>
      </c>
      <c r="N353">
        <v>66712.544453121227</v>
      </c>
      <c r="O353">
        <v>0.61439565310801192</v>
      </c>
      <c r="P353">
        <v>10125.890294570514</v>
      </c>
      <c r="S353">
        <f t="shared" si="211"/>
        <v>2907.9221076325412</v>
      </c>
      <c r="T353">
        <f t="shared" si="212"/>
        <v>-52275.802986072507</v>
      </c>
      <c r="U353">
        <f t="shared" si="213"/>
        <v>11368.961912509238</v>
      </c>
      <c r="V353">
        <f t="shared" si="214"/>
        <v>8319.3915285856256</v>
      </c>
      <c r="W353">
        <f t="shared" si="215"/>
        <v>-63937.859415278079</v>
      </c>
      <c r="X353">
        <f t="shared" si="216"/>
        <v>13334.193323705813</v>
      </c>
      <c r="Z353">
        <f t="shared" si="217"/>
        <v>0</v>
      </c>
      <c r="AA353">
        <f t="shared" si="218"/>
        <v>0</v>
      </c>
      <c r="AB353">
        <f t="shared" si="219"/>
        <v>0</v>
      </c>
      <c r="AC353">
        <f t="shared" si="220"/>
        <v>0</v>
      </c>
      <c r="AD353">
        <f t="shared" si="221"/>
        <v>0</v>
      </c>
      <c r="AE353">
        <f t="shared" si="222"/>
        <v>1</v>
      </c>
      <c r="AF353">
        <f t="shared" si="223"/>
        <v>0</v>
      </c>
      <c r="AH353">
        <f t="shared" si="224"/>
        <v>26301.678817617354</v>
      </c>
      <c r="AI353">
        <f t="shared" si="225"/>
        <v>182364.18990978476</v>
      </c>
      <c r="AJ353">
        <f t="shared" si="226"/>
        <v>17367.593497034442</v>
      </c>
      <c r="AK353">
        <f t="shared" si="227"/>
        <v>19265.006586445888</v>
      </c>
      <c r="AL353">
        <f t="shared" si="228"/>
        <v>918068.81237162603</v>
      </c>
      <c r="AM353">
        <f t="shared" si="229"/>
        <v>16481.057838458313</v>
      </c>
    </row>
    <row r="354" spans="4:39">
      <c r="D354" s="113">
        <v>229</v>
      </c>
      <c r="E354">
        <v>0.20372564351797795</v>
      </c>
      <c r="F354" s="6">
        <v>6373.5542545680892</v>
      </c>
      <c r="G354" s="6">
        <v>0.32523032153725895</v>
      </c>
      <c r="H354" s="6">
        <v>67962.909446772828</v>
      </c>
      <c r="I354" s="6">
        <v>0.64970719727011494</v>
      </c>
      <c r="J354" s="6">
        <v>10589.023399991947</v>
      </c>
      <c r="K354" s="6">
        <v>0.9096639227014256</v>
      </c>
      <c r="L354" s="6">
        <v>12213.15053772363</v>
      </c>
      <c r="M354">
        <v>0.26276812791967452</v>
      </c>
      <c r="N354">
        <v>82530.565709529241</v>
      </c>
      <c r="O354">
        <v>0.54629367793035977</v>
      </c>
      <c r="P354">
        <v>11211.467265864338</v>
      </c>
      <c r="S354">
        <f t="shared" si="211"/>
        <v>1405.505717522381</v>
      </c>
      <c r="T354">
        <f t="shared" si="212"/>
        <v>-55544.314849194132</v>
      </c>
      <c r="U354">
        <f t="shared" si="213"/>
        <v>14219.396220570121</v>
      </c>
      <c r="V354">
        <f t="shared" si="214"/>
        <v>22521.456686707606</v>
      </c>
      <c r="W354">
        <f t="shared" si="215"/>
        <v>-72497.027513044392</v>
      </c>
      <c r="X354">
        <f t="shared" si="216"/>
        <v>9648.2105322285188</v>
      </c>
      <c r="Z354">
        <f t="shared" si="217"/>
        <v>0</v>
      </c>
      <c r="AA354">
        <f t="shared" si="218"/>
        <v>0</v>
      </c>
      <c r="AB354">
        <f t="shared" si="219"/>
        <v>0</v>
      </c>
      <c r="AC354">
        <f t="shared" si="220"/>
        <v>1</v>
      </c>
      <c r="AD354">
        <f t="shared" si="221"/>
        <v>0</v>
      </c>
      <c r="AE354">
        <f t="shared" si="222"/>
        <v>0</v>
      </c>
      <c r="AF354">
        <f t="shared" si="223"/>
        <v>0</v>
      </c>
      <c r="AH354">
        <f t="shared" si="224"/>
        <v>31284.987714399584</v>
      </c>
      <c r="AI354">
        <f t="shared" si="225"/>
        <v>208968.55227253734</v>
      </c>
      <c r="AJ354">
        <f t="shared" si="226"/>
        <v>16298.146987572271</v>
      </c>
      <c r="AK354">
        <f t="shared" si="227"/>
        <v>13426.002980808871</v>
      </c>
      <c r="AL354">
        <f t="shared" si="228"/>
        <v>314081.33993616595</v>
      </c>
      <c r="AM354">
        <f t="shared" si="229"/>
        <v>20522.784207093733</v>
      </c>
    </row>
    <row r="355" spans="4:39">
      <c r="D355" s="113">
        <v>230</v>
      </c>
      <c r="E355">
        <v>0.33070234992139058</v>
      </c>
      <c r="F355" s="6">
        <v>7625.9271147596282</v>
      </c>
      <c r="G355" s="6">
        <v>0.28100430701147316</v>
      </c>
      <c r="H355" s="6">
        <v>69863.022286531923</v>
      </c>
      <c r="I355" s="6">
        <v>0.54830420146763248</v>
      </c>
      <c r="J355" s="6">
        <v>10095.535945820056</v>
      </c>
      <c r="K355" s="6">
        <v>0.73712541492408135</v>
      </c>
      <c r="L355" s="6">
        <v>11892.707270645102</v>
      </c>
      <c r="M355">
        <v>0.64393733311941648</v>
      </c>
      <c r="N355">
        <v>85105.746587144458</v>
      </c>
      <c r="O355">
        <v>0.81731176015843476</v>
      </c>
      <c r="P355">
        <v>14365.280833171719</v>
      </c>
      <c r="S355">
        <f t="shared" si="211"/>
        <v>5001.6114146387499</v>
      </c>
      <c r="T355">
        <f t="shared" si="212"/>
        <v>-59133.153827605827</v>
      </c>
      <c r="U355">
        <f t="shared" si="213"/>
        <v>10840.911683020024</v>
      </c>
      <c r="V355">
        <f t="shared" si="214"/>
        <v>16253.689572816022</v>
      </c>
      <c r="W355">
        <f t="shared" si="215"/>
        <v>-60517.643459312661</v>
      </c>
      <c r="X355">
        <f t="shared" si="216"/>
        <v>16842.951416717951</v>
      </c>
      <c r="Z355">
        <f t="shared" si="217"/>
        <v>0</v>
      </c>
      <c r="AA355">
        <f t="shared" si="218"/>
        <v>0</v>
      </c>
      <c r="AB355">
        <f t="shared" si="219"/>
        <v>0</v>
      </c>
      <c r="AC355">
        <f t="shared" si="220"/>
        <v>0</v>
      </c>
      <c r="AD355">
        <f t="shared" si="221"/>
        <v>0</v>
      </c>
      <c r="AE355">
        <f t="shared" si="222"/>
        <v>1</v>
      </c>
      <c r="AF355">
        <f t="shared" si="223"/>
        <v>0</v>
      </c>
      <c r="AH355">
        <f t="shared" si="224"/>
        <v>23059.791128101584</v>
      </c>
      <c r="AI355">
        <f t="shared" si="225"/>
        <v>248619.04441798991</v>
      </c>
      <c r="AJ355">
        <f t="shared" si="226"/>
        <v>18412.289963851421</v>
      </c>
      <c r="AK355">
        <f t="shared" si="227"/>
        <v>16133.89937432827</v>
      </c>
      <c r="AL355">
        <f t="shared" si="228"/>
        <v>132164.64120020485</v>
      </c>
      <c r="AM355">
        <f t="shared" si="229"/>
        <v>17576.256128245393</v>
      </c>
    </row>
    <row r="356" spans="4:39">
      <c r="D356" s="113">
        <v>231</v>
      </c>
      <c r="E356">
        <v>0.35818371749107492</v>
      </c>
      <c r="F356" s="6">
        <v>5418.4649012239952</v>
      </c>
      <c r="G356" s="6">
        <v>0.31130178915051221</v>
      </c>
      <c r="H356" s="6">
        <v>60964.075367849604</v>
      </c>
      <c r="I356" s="6">
        <v>0.55251752685587574</v>
      </c>
      <c r="J356" s="6">
        <v>8719.2869160485116</v>
      </c>
      <c r="K356" s="6">
        <v>0.50558251586812442</v>
      </c>
      <c r="L356" s="6">
        <v>7662.0389095668706</v>
      </c>
      <c r="M356">
        <v>0.13479405602877836</v>
      </c>
      <c r="N356">
        <v>76253.176950667941</v>
      </c>
      <c r="O356">
        <v>0.93255823319944753</v>
      </c>
      <c r="P356">
        <v>14340.258743443648</v>
      </c>
      <c r="S356">
        <f t="shared" si="211"/>
        <v>8258.42216745521</v>
      </c>
      <c r="T356">
        <f t="shared" si="212"/>
        <v>-49077.327850926449</v>
      </c>
      <c r="U356">
        <f t="shared" si="213"/>
        <v>12378.042329416248</v>
      </c>
      <c r="V356">
        <f t="shared" si="214"/>
        <v>11643.123876341591</v>
      </c>
      <c r="W356">
        <f t="shared" si="215"/>
        <v>-71106.200715265062</v>
      </c>
      <c r="X356">
        <f t="shared" si="216"/>
        <v>21268.544833044056</v>
      </c>
      <c r="Z356">
        <f t="shared" si="217"/>
        <v>0</v>
      </c>
      <c r="AA356">
        <f t="shared" si="218"/>
        <v>0</v>
      </c>
      <c r="AB356">
        <f t="shared" si="219"/>
        <v>0</v>
      </c>
      <c r="AC356">
        <f t="shared" si="220"/>
        <v>0</v>
      </c>
      <c r="AD356">
        <f t="shared" si="221"/>
        <v>0</v>
      </c>
      <c r="AE356">
        <f t="shared" si="222"/>
        <v>1</v>
      </c>
      <c r="AF356">
        <f t="shared" si="223"/>
        <v>0</v>
      </c>
      <c r="AH356">
        <f t="shared" si="224"/>
        <v>15127.613670375764</v>
      </c>
      <c r="AI356">
        <f t="shared" si="225"/>
        <v>195835.92993220448</v>
      </c>
      <c r="AJ356">
        <f t="shared" si="226"/>
        <v>15781.014161968727</v>
      </c>
      <c r="AK356">
        <f t="shared" si="227"/>
        <v>15154.873179129929</v>
      </c>
      <c r="AL356">
        <f t="shared" si="228"/>
        <v>565701.33132864535</v>
      </c>
      <c r="AM356">
        <f t="shared" si="229"/>
        <v>15377.333267698123</v>
      </c>
    </row>
    <row r="357" spans="4:39">
      <c r="D357" s="113">
        <v>232</v>
      </c>
      <c r="E357">
        <v>0.81166974670861736</v>
      </c>
      <c r="F357" s="6">
        <v>12070.23714680752</v>
      </c>
      <c r="G357" s="6">
        <v>0.31220023150749032</v>
      </c>
      <c r="H357" s="6">
        <v>63906.50018588551</v>
      </c>
      <c r="I357" s="6">
        <v>0.73554666942480429</v>
      </c>
      <c r="J357" s="6">
        <v>11559.151516937996</v>
      </c>
      <c r="K357" s="6">
        <v>0.64581008271322471</v>
      </c>
      <c r="L357" s="6">
        <v>10163.743338517934</v>
      </c>
      <c r="M357">
        <v>0.23825399430267424</v>
      </c>
      <c r="N357">
        <v>71398.189344469865</v>
      </c>
      <c r="O357">
        <v>0.46736359452940834</v>
      </c>
      <c r="P357">
        <v>9956.2456226014892</v>
      </c>
      <c r="S357">
        <f t="shared" si="211"/>
        <v>18922.560461514324</v>
      </c>
      <c r="T357">
        <f t="shared" si="212"/>
        <v>-51985.446546003499</v>
      </c>
      <c r="U357">
        <f t="shared" si="213"/>
        <v>16526.962508378732</v>
      </c>
      <c r="V357">
        <f t="shared" si="214"/>
        <v>14495.868859803837</v>
      </c>
      <c r="W357">
        <f t="shared" si="215"/>
        <v>-62300.698826016553</v>
      </c>
      <c r="X357">
        <f t="shared" si="216"/>
        <v>7889.5658709094405</v>
      </c>
      <c r="Z357">
        <f t="shared" si="217"/>
        <v>1</v>
      </c>
      <c r="AA357">
        <f t="shared" si="218"/>
        <v>0</v>
      </c>
      <c r="AB357">
        <f t="shared" si="219"/>
        <v>0</v>
      </c>
      <c r="AC357">
        <f t="shared" si="220"/>
        <v>0</v>
      </c>
      <c r="AD357">
        <f t="shared" si="221"/>
        <v>0</v>
      </c>
      <c r="AE357">
        <f t="shared" si="222"/>
        <v>0</v>
      </c>
      <c r="AF357">
        <f t="shared" si="223"/>
        <v>0</v>
      </c>
      <c r="AH357">
        <f t="shared" si="224"/>
        <v>14870.872292275584</v>
      </c>
      <c r="AI357">
        <f t="shared" si="225"/>
        <v>204697.15822216572</v>
      </c>
      <c r="AJ357">
        <f t="shared" si="226"/>
        <v>15715.048408793999</v>
      </c>
      <c r="AK357">
        <f t="shared" si="227"/>
        <v>15737.975622519347</v>
      </c>
      <c r="AL357">
        <f t="shared" si="228"/>
        <v>299672.58074073121</v>
      </c>
      <c r="AM357">
        <f t="shared" si="229"/>
        <v>21302.997792599788</v>
      </c>
    </row>
    <row r="358" spans="4:39">
      <c r="D358" s="113">
        <v>233</v>
      </c>
      <c r="E358">
        <v>0.67561185205352225</v>
      </c>
      <c r="F358" s="6">
        <v>11891.450021105566</v>
      </c>
      <c r="G358" s="6">
        <v>0.27278580007391895</v>
      </c>
      <c r="H358" s="6">
        <v>68145.002631138501</v>
      </c>
      <c r="I358" s="6">
        <v>0.82711974805291677</v>
      </c>
      <c r="J358" s="6">
        <v>12802.097037859512</v>
      </c>
      <c r="K358" s="6">
        <v>0.57571339303986935</v>
      </c>
      <c r="L358" s="6">
        <v>10383.797201802436</v>
      </c>
      <c r="M358">
        <v>0.3957675456717874</v>
      </c>
      <c r="N358">
        <v>81315.804380780261</v>
      </c>
      <c r="O358">
        <v>0.20216082748452135</v>
      </c>
      <c r="P358">
        <v>9273.2771227653338</v>
      </c>
      <c r="S358">
        <f t="shared" si="211"/>
        <v>13906.112937706128</v>
      </c>
      <c r="T358">
        <f t="shared" si="212"/>
        <v>-57728.949641115978</v>
      </c>
      <c r="U358">
        <f t="shared" si="213"/>
        <v>18780.643421793062</v>
      </c>
      <c r="V358">
        <f t="shared" si="214"/>
        <v>11599.242998031934</v>
      </c>
      <c r="W358">
        <f t="shared" si="215"/>
        <v>-66203.816416848727</v>
      </c>
      <c r="X358">
        <f t="shared" si="216"/>
        <v>-1553.9680860963708</v>
      </c>
      <c r="Z358">
        <f t="shared" si="217"/>
        <v>0</v>
      </c>
      <c r="AA358">
        <f t="shared" si="218"/>
        <v>0</v>
      </c>
      <c r="AB358">
        <f t="shared" si="219"/>
        <v>1</v>
      </c>
      <c r="AC358">
        <f t="shared" si="220"/>
        <v>0</v>
      </c>
      <c r="AD358">
        <f t="shared" si="221"/>
        <v>0</v>
      </c>
      <c r="AE358">
        <f t="shared" si="222"/>
        <v>0</v>
      </c>
      <c r="AF358">
        <f t="shared" si="223"/>
        <v>0</v>
      </c>
      <c r="AH358">
        <f t="shared" si="224"/>
        <v>17601.008604217797</v>
      </c>
      <c r="AI358">
        <f t="shared" si="225"/>
        <v>249811.40005334848</v>
      </c>
      <c r="AJ358">
        <f t="shared" si="226"/>
        <v>15477.92453027064</v>
      </c>
      <c r="AK358">
        <f t="shared" si="227"/>
        <v>18036.400277183297</v>
      </c>
      <c r="AL358">
        <f t="shared" si="228"/>
        <v>205463.54866655992</v>
      </c>
      <c r="AM358">
        <f t="shared" si="229"/>
        <v>45870.791281141501</v>
      </c>
    </row>
    <row r="359" spans="4:39">
      <c r="D359" s="113">
        <v>234</v>
      </c>
      <c r="E359">
        <v>0.91505832876813997</v>
      </c>
      <c r="F359" s="6">
        <v>13008.719579534471</v>
      </c>
      <c r="G359" s="6">
        <v>0.33135226441748089</v>
      </c>
      <c r="H359" s="6">
        <v>69064.750149985746</v>
      </c>
      <c r="I359" s="6">
        <v>0.61628953581961565</v>
      </c>
      <c r="J359" s="6">
        <v>10464.148356860134</v>
      </c>
      <c r="K359" s="6">
        <v>0.97943099247292742</v>
      </c>
      <c r="L359" s="6">
        <v>13002.440937567633</v>
      </c>
      <c r="M359">
        <v>0.41398877912672738</v>
      </c>
      <c r="N359">
        <v>70588.496504931332</v>
      </c>
      <c r="O359">
        <v>0.4296477886504344</v>
      </c>
      <c r="P359">
        <v>10132.286450419364</v>
      </c>
      <c r="S359">
        <f t="shared" si="211"/>
        <v>21931.867646148185</v>
      </c>
      <c r="T359">
        <f t="shared" si="212"/>
        <v>-56412.395285468658</v>
      </c>
      <c r="U359">
        <f t="shared" si="213"/>
        <v>13068.251278876071</v>
      </c>
      <c r="V359">
        <f t="shared" si="214"/>
        <v>24396.152079018626</v>
      </c>
      <c r="W359">
        <f t="shared" si="215"/>
        <v>-54780.748962756377</v>
      </c>
      <c r="X359">
        <f t="shared" si="216"/>
        <v>6273.3847114088239</v>
      </c>
      <c r="Z359">
        <f t="shared" si="217"/>
        <v>0</v>
      </c>
      <c r="AA359">
        <f t="shared" si="218"/>
        <v>0</v>
      </c>
      <c r="AB359">
        <f t="shared" si="219"/>
        <v>0</v>
      </c>
      <c r="AC359">
        <f t="shared" si="220"/>
        <v>1</v>
      </c>
      <c r="AD359">
        <f t="shared" si="221"/>
        <v>0</v>
      </c>
      <c r="AE359">
        <f t="shared" si="222"/>
        <v>0</v>
      </c>
      <c r="AF359">
        <f t="shared" si="223"/>
        <v>0</v>
      </c>
      <c r="AH359">
        <f t="shared" si="224"/>
        <v>14216.273619460882</v>
      </c>
      <c r="AI359">
        <f t="shared" si="225"/>
        <v>208433.01092691175</v>
      </c>
      <c r="AJ359">
        <f t="shared" si="226"/>
        <v>16979.27313165176</v>
      </c>
      <c r="AK359">
        <f t="shared" si="227"/>
        <v>13275.504897734831</v>
      </c>
      <c r="AL359">
        <f t="shared" si="228"/>
        <v>170508.2361261856</v>
      </c>
      <c r="AM359">
        <f t="shared" si="229"/>
        <v>23582.773420633359</v>
      </c>
    </row>
    <row r="360" spans="4:39">
      <c r="D360" s="113">
        <v>235</v>
      </c>
      <c r="E360">
        <v>0.48329191213126832</v>
      </c>
      <c r="F360" s="6">
        <v>8914.6043918102005</v>
      </c>
      <c r="G360" s="6">
        <v>0.30552013558394531</v>
      </c>
      <c r="H360" s="6">
        <v>61756.801311775831</v>
      </c>
      <c r="I360" s="6">
        <v>0.51341610218289213</v>
      </c>
      <c r="J360" s="6">
        <v>9343.3710928954661</v>
      </c>
      <c r="K360" s="6">
        <v>1.0710931907858177</v>
      </c>
      <c r="L360" s="6">
        <v>13844.804608761133</v>
      </c>
      <c r="M360">
        <v>0.61689226557081789</v>
      </c>
      <c r="N360">
        <v>72571.712815162988</v>
      </c>
      <c r="O360">
        <v>0.7160762371846553</v>
      </c>
      <c r="P360">
        <v>12783.922552826283</v>
      </c>
      <c r="S360">
        <f t="shared" si="211"/>
        <v>9539.4139810101478</v>
      </c>
      <c r="T360">
        <f t="shared" si="212"/>
        <v>-50090.820454638466</v>
      </c>
      <c r="U360">
        <f t="shared" si="213"/>
        <v>10260.909352856086</v>
      </c>
      <c r="V360">
        <f t="shared" si="214"/>
        <v>27053.817788204531</v>
      </c>
      <c r="W360">
        <f t="shared" si="215"/>
        <v>-49016.298546606879</v>
      </c>
      <c r="X360">
        <f t="shared" si="216"/>
        <v>14558.732487832596</v>
      </c>
      <c r="Z360">
        <f t="shared" si="217"/>
        <v>0</v>
      </c>
      <c r="AA360">
        <f t="shared" si="218"/>
        <v>0</v>
      </c>
      <c r="AB360">
        <f t="shared" si="219"/>
        <v>0</v>
      </c>
      <c r="AC360">
        <f t="shared" si="220"/>
        <v>1</v>
      </c>
      <c r="AD360">
        <f t="shared" si="221"/>
        <v>0</v>
      </c>
      <c r="AE360">
        <f t="shared" si="222"/>
        <v>0</v>
      </c>
      <c r="AF360">
        <f t="shared" si="223"/>
        <v>0</v>
      </c>
      <c r="AH360">
        <f t="shared" si="224"/>
        <v>18445.589855823779</v>
      </c>
      <c r="AI360">
        <f t="shared" si="225"/>
        <v>202136.5995852912</v>
      </c>
      <c r="AJ360">
        <f t="shared" si="226"/>
        <v>18198.43797880557</v>
      </c>
      <c r="AK360">
        <f t="shared" si="227"/>
        <v>12925.863713692141</v>
      </c>
      <c r="AL360">
        <f t="shared" si="228"/>
        <v>117640.82136450763</v>
      </c>
      <c r="AM360">
        <f t="shared" si="229"/>
        <v>17852.739539420967</v>
      </c>
    </row>
    <row r="361" spans="4:39">
      <c r="D361" s="113">
        <v>236</v>
      </c>
      <c r="E361">
        <v>0.26433498591191473</v>
      </c>
      <c r="F361" s="6">
        <v>7958.576752374729</v>
      </c>
      <c r="G361" s="6">
        <v>0.22150019671980425</v>
      </c>
      <c r="H361" s="6">
        <v>62942.891721524844</v>
      </c>
      <c r="I361" s="6">
        <v>0.32549401798770361</v>
      </c>
      <c r="J361" s="6">
        <v>9224.3922344789989</v>
      </c>
      <c r="K361" s="6">
        <v>0.80977007168585835</v>
      </c>
      <c r="L361" s="6">
        <v>14616.545965542578</v>
      </c>
      <c r="M361">
        <v>9.345642244526442E-2</v>
      </c>
      <c r="N361">
        <v>71457.885889974219</v>
      </c>
      <c r="O361">
        <v>0.19910158739665962</v>
      </c>
      <c r="P361">
        <v>8305.588655443551</v>
      </c>
      <c r="S361">
        <f t="shared" si="211"/>
        <v>2134.7903496858235</v>
      </c>
      <c r="T361">
        <f t="shared" si="212"/>
        <v>-54485.128209975839</v>
      </c>
      <c r="U361">
        <f t="shared" si="213"/>
        <v>3204.2713483634761</v>
      </c>
      <c r="V361">
        <f t="shared" si="214"/>
        <v>16303.714451710237</v>
      </c>
      <c r="W361">
        <f t="shared" si="215"/>
        <v>-67889.345855324238</v>
      </c>
      <c r="X361">
        <f t="shared" si="216"/>
        <v>-703.09364228950017</v>
      </c>
      <c r="Z361">
        <f t="shared" si="217"/>
        <v>0</v>
      </c>
      <c r="AA361">
        <f t="shared" si="218"/>
        <v>0</v>
      </c>
      <c r="AB361">
        <f t="shared" si="219"/>
        <v>0</v>
      </c>
      <c r="AC361">
        <f t="shared" si="220"/>
        <v>1</v>
      </c>
      <c r="AD361">
        <f t="shared" si="221"/>
        <v>0</v>
      </c>
      <c r="AE361">
        <f t="shared" si="222"/>
        <v>0</v>
      </c>
      <c r="AF361">
        <f t="shared" si="223"/>
        <v>0</v>
      </c>
      <c r="AH361">
        <f t="shared" si="224"/>
        <v>30107.920542257667</v>
      </c>
      <c r="AI361">
        <f t="shared" si="225"/>
        <v>284166.30167216976</v>
      </c>
      <c r="AJ361">
        <f t="shared" si="226"/>
        <v>28339.667473788948</v>
      </c>
      <c r="AK361">
        <f t="shared" si="227"/>
        <v>18050.242255943624</v>
      </c>
      <c r="AL361">
        <f t="shared" si="228"/>
        <v>764611.82677761593</v>
      </c>
      <c r="AM361">
        <f t="shared" si="229"/>
        <v>41715.331173612212</v>
      </c>
    </row>
    <row r="362" spans="4:39">
      <c r="D362" s="113">
        <v>237</v>
      </c>
      <c r="E362">
        <v>9.7327678090141978E-2</v>
      </c>
      <c r="F362" s="6">
        <v>4371.8776235528039</v>
      </c>
      <c r="G362" s="6">
        <v>0.32553465055303654</v>
      </c>
      <c r="H362" s="6">
        <v>64934.637138457358</v>
      </c>
      <c r="I362" s="6">
        <v>0.6280982981592973</v>
      </c>
      <c r="J362" s="6">
        <v>10993.298148652666</v>
      </c>
      <c r="K362" s="6">
        <v>0.20772284235049332</v>
      </c>
      <c r="L362" s="6">
        <v>5920.2022938606879</v>
      </c>
      <c r="M362">
        <v>-0.19268727318949552</v>
      </c>
      <c r="N362">
        <v>64166.784557184597</v>
      </c>
      <c r="O362">
        <v>0.21521534684678989</v>
      </c>
      <c r="P362">
        <v>8302.0788635773479</v>
      </c>
      <c r="S362">
        <f t="shared" si="211"/>
        <v>-655.51756335882283</v>
      </c>
      <c r="T362">
        <f t="shared" si="212"/>
        <v>-52504.42204174021</v>
      </c>
      <c r="U362">
        <f t="shared" si="213"/>
        <v>12990.007268261943</v>
      </c>
      <c r="V362">
        <f t="shared" si="214"/>
        <v>2011.4867184505492</v>
      </c>
      <c r="W362">
        <f t="shared" si="215"/>
        <v>-71524.355396652289</v>
      </c>
      <c r="X362">
        <f t="shared" si="216"/>
        <v>-84.296059579522989</v>
      </c>
      <c r="Z362">
        <f t="shared" si="217"/>
        <v>0</v>
      </c>
      <c r="AA362">
        <f t="shared" si="218"/>
        <v>0</v>
      </c>
      <c r="AB362">
        <f t="shared" si="219"/>
        <v>1</v>
      </c>
      <c r="AC362">
        <f t="shared" si="220"/>
        <v>0</v>
      </c>
      <c r="AD362">
        <f t="shared" si="221"/>
        <v>0</v>
      </c>
      <c r="AE362">
        <f t="shared" si="222"/>
        <v>0</v>
      </c>
      <c r="AF362">
        <f t="shared" si="223"/>
        <v>0</v>
      </c>
      <c r="AH362">
        <f t="shared" si="224"/>
        <v>44919.160811621354</v>
      </c>
      <c r="AI362">
        <f t="shared" si="225"/>
        <v>199470.73845485496</v>
      </c>
      <c r="AJ362">
        <f t="shared" si="226"/>
        <v>17502.51223553636</v>
      </c>
      <c r="AK362">
        <f t="shared" si="227"/>
        <v>28500.487605842874</v>
      </c>
      <c r="AL362">
        <f t="shared" si="228"/>
        <v>-333009.97774814477</v>
      </c>
      <c r="AM362">
        <f t="shared" si="229"/>
        <v>38575.682381459221</v>
      </c>
    </row>
    <row r="363" spans="4:39">
      <c r="D363" s="113">
        <v>238</v>
      </c>
      <c r="E363">
        <v>0.63587565193751328</v>
      </c>
      <c r="F363" s="6">
        <v>9542.5905671210912</v>
      </c>
      <c r="G363" s="6">
        <v>0.31089205138526466</v>
      </c>
      <c r="H363" s="6">
        <v>63179.372215654184</v>
      </c>
      <c r="I363" s="6">
        <v>0.81890417514350533</v>
      </c>
      <c r="J363" s="6">
        <v>12514.491368540648</v>
      </c>
      <c r="K363" s="6">
        <v>0.71086632762141466</v>
      </c>
      <c r="L363" s="6">
        <v>10839.118822241513</v>
      </c>
      <c r="M363">
        <v>0.32907507025474758</v>
      </c>
      <c r="N363">
        <v>79423.302530972956</v>
      </c>
      <c r="O363">
        <v>0.54000843153687406</v>
      </c>
      <c r="P363">
        <v>10278.351592419482</v>
      </c>
      <c r="S363">
        <f t="shared" si="211"/>
        <v>14737.685326460914</v>
      </c>
      <c r="T363">
        <f t="shared" si="212"/>
        <v>-51308.27012555924</v>
      </c>
      <c r="U363">
        <f t="shared" si="213"/>
        <v>18754.545655138958</v>
      </c>
      <c r="V363">
        <f t="shared" si="214"/>
        <v>16304.601031654585</v>
      </c>
      <c r="W363">
        <f t="shared" si="215"/>
        <v>-66857.900048365671</v>
      </c>
      <c r="X363">
        <f t="shared" si="216"/>
        <v>10341.330357384517</v>
      </c>
      <c r="Z363">
        <f t="shared" si="217"/>
        <v>0</v>
      </c>
      <c r="AA363">
        <f t="shared" si="218"/>
        <v>0</v>
      </c>
      <c r="AB363">
        <f t="shared" si="219"/>
        <v>1</v>
      </c>
      <c r="AC363">
        <f t="shared" si="220"/>
        <v>0</v>
      </c>
      <c r="AD363">
        <f t="shared" si="221"/>
        <v>0</v>
      </c>
      <c r="AE363">
        <f t="shared" si="222"/>
        <v>0</v>
      </c>
      <c r="AF363">
        <f t="shared" si="223"/>
        <v>0</v>
      </c>
      <c r="AH363">
        <f t="shared" si="224"/>
        <v>15007.007326109775</v>
      </c>
      <c r="AI363">
        <f t="shared" si="225"/>
        <v>203219.64467776255</v>
      </c>
      <c r="AJ363">
        <f t="shared" si="226"/>
        <v>15281.997269518866</v>
      </c>
      <c r="AK363">
        <f t="shared" si="227"/>
        <v>15247.759530979067</v>
      </c>
      <c r="AL363">
        <f t="shared" si="228"/>
        <v>241353.14312776361</v>
      </c>
      <c r="AM363">
        <f t="shared" si="229"/>
        <v>19033.687239229028</v>
      </c>
    </row>
    <row r="364" spans="4:39">
      <c r="D364" s="113">
        <v>239</v>
      </c>
      <c r="E364">
        <v>0.35092485941352736</v>
      </c>
      <c r="F364" s="6">
        <v>7568.1962305194666</v>
      </c>
      <c r="G364" s="6">
        <v>0.2737457069782131</v>
      </c>
      <c r="H364" s="6">
        <v>70181.974418623708</v>
      </c>
      <c r="I364" s="6">
        <v>0.45037488794370717</v>
      </c>
      <c r="J364" s="6">
        <v>8867.7683086472807</v>
      </c>
      <c r="K364" s="6">
        <v>0.77537643731909645</v>
      </c>
      <c r="L364" s="6">
        <v>11805.015120050019</v>
      </c>
      <c r="M364">
        <v>0.37863876863912937</v>
      </c>
      <c r="N364">
        <v>84037.021207135258</v>
      </c>
      <c r="O364">
        <v>1.0909051956440274</v>
      </c>
      <c r="P364">
        <v>17644.000173977518</v>
      </c>
      <c r="S364">
        <f t="shared" si="211"/>
        <v>5831.5186013266612</v>
      </c>
      <c r="T364">
        <f t="shared" si="212"/>
        <v>-59729.268343367621</v>
      </c>
      <c r="U364">
        <f t="shared" si="213"/>
        <v>8329.3464125952323</v>
      </c>
      <c r="V364">
        <f t="shared" si="214"/>
        <v>17801.958762542359</v>
      </c>
      <c r="W364">
        <f t="shared" si="215"/>
        <v>-69579.078465418745</v>
      </c>
      <c r="X364">
        <f t="shared" si="216"/>
        <v>24011.123816494022</v>
      </c>
      <c r="Z364">
        <f t="shared" si="217"/>
        <v>0</v>
      </c>
      <c r="AA364">
        <f t="shared" si="218"/>
        <v>0</v>
      </c>
      <c r="AB364">
        <f t="shared" si="219"/>
        <v>0</v>
      </c>
      <c r="AC364">
        <f t="shared" si="220"/>
        <v>0</v>
      </c>
      <c r="AD364">
        <f t="shared" si="221"/>
        <v>0</v>
      </c>
      <c r="AE364">
        <f t="shared" si="222"/>
        <v>1</v>
      </c>
      <c r="AF364">
        <f t="shared" si="223"/>
        <v>0</v>
      </c>
      <c r="AH364">
        <f t="shared" si="224"/>
        <v>21566.429472017422</v>
      </c>
      <c r="AI364">
        <f t="shared" si="225"/>
        <v>256376.52985808963</v>
      </c>
      <c r="AJ364">
        <f t="shared" si="226"/>
        <v>19689.748576203194</v>
      </c>
      <c r="AK364">
        <f t="shared" si="227"/>
        <v>15224.882459501168</v>
      </c>
      <c r="AL364">
        <f t="shared" si="228"/>
        <v>221945.10485329814</v>
      </c>
      <c r="AM364">
        <f t="shared" si="229"/>
        <v>16173.724577011659</v>
      </c>
    </row>
    <row r="365" spans="4:39">
      <c r="D365" s="113">
        <v>240</v>
      </c>
      <c r="E365">
        <v>0.88819224501618332</v>
      </c>
      <c r="F365" s="6">
        <v>13219.768099120378</v>
      </c>
      <c r="G365" s="6">
        <v>0.31533618396331975</v>
      </c>
      <c r="H365" s="6">
        <v>62954.352344350002</v>
      </c>
      <c r="I365" s="6">
        <v>0.62583080029920046</v>
      </c>
      <c r="J365" s="6">
        <v>9752.7636946256243</v>
      </c>
      <c r="K365" s="6">
        <v>0.63106124442596923</v>
      </c>
      <c r="L365" s="6">
        <v>8304.2702749990931</v>
      </c>
      <c r="M365">
        <v>0.66399575302088276</v>
      </c>
      <c r="N365">
        <v>84646.388285013265</v>
      </c>
      <c r="O365">
        <v>0.54419741967455615</v>
      </c>
      <c r="P365">
        <v>10191.455468641583</v>
      </c>
      <c r="S365">
        <f t="shared" si="211"/>
        <v>20694.964584577563</v>
      </c>
      <c r="T365">
        <f t="shared" si="212"/>
        <v>-50913.555495894601</v>
      </c>
      <c r="U365">
        <f t="shared" si="213"/>
        <v>14143.959583999047</v>
      </c>
      <c r="V365">
        <f t="shared" si="214"/>
        <v>15792.172282162115</v>
      </c>
      <c r="W365">
        <f t="shared" si="215"/>
        <v>-59292.374451663876</v>
      </c>
      <c r="X365">
        <f t="shared" si="216"/>
        <v>10588.178804211668</v>
      </c>
      <c r="Z365">
        <f t="shared" si="217"/>
        <v>1</v>
      </c>
      <c r="AA365">
        <f t="shared" si="218"/>
        <v>0</v>
      </c>
      <c r="AB365">
        <f t="shared" si="219"/>
        <v>0</v>
      </c>
      <c r="AC365">
        <f t="shared" si="220"/>
        <v>0</v>
      </c>
      <c r="AD365">
        <f t="shared" si="221"/>
        <v>0</v>
      </c>
      <c r="AE365">
        <f t="shared" si="222"/>
        <v>0</v>
      </c>
      <c r="AF365">
        <f t="shared" si="223"/>
        <v>0</v>
      </c>
      <c r="AH365">
        <f t="shared" si="224"/>
        <v>14883.903989591248</v>
      </c>
      <c r="AI365">
        <f t="shared" si="225"/>
        <v>199642.01872777441</v>
      </c>
      <c r="AJ365">
        <f t="shared" si="226"/>
        <v>15583.706794173397</v>
      </c>
      <c r="AK365">
        <f t="shared" si="227"/>
        <v>13159.21449518404</v>
      </c>
      <c r="AL365">
        <f t="shared" si="228"/>
        <v>127480.31580007881</v>
      </c>
      <c r="AM365">
        <f t="shared" si="229"/>
        <v>18727.496860856732</v>
      </c>
    </row>
    <row r="366" spans="4:39">
      <c r="D366" s="113">
        <v>241</v>
      </c>
      <c r="E366">
        <v>0.86230145198769237</v>
      </c>
      <c r="F366" s="6">
        <v>12040.113218204817</v>
      </c>
      <c r="G366" s="6">
        <v>0.31382074020516537</v>
      </c>
      <c r="H366" s="6">
        <v>67782.25024420413</v>
      </c>
      <c r="I366" s="6">
        <v>0.89478309687369961</v>
      </c>
      <c r="J366" s="6">
        <v>13348.149350916408</v>
      </c>
      <c r="K366" s="6">
        <v>0.95042534733946171</v>
      </c>
      <c r="L366" s="6">
        <v>12172.321299910924</v>
      </c>
      <c r="M366">
        <v>0.35315063954441861</v>
      </c>
      <c r="N366">
        <v>82596.883595170453</v>
      </c>
      <c r="O366">
        <v>0.80121794662681611</v>
      </c>
      <c r="P366">
        <v>13151.126912022431</v>
      </c>
      <c r="S366">
        <f t="shared" si="211"/>
        <v>20886.005424493225</v>
      </c>
      <c r="T366">
        <f t="shared" si="212"/>
        <v>-55799.319100210094</v>
      </c>
      <c r="U366">
        <f t="shared" si="213"/>
        <v>20818.248420108939</v>
      </c>
      <c r="V366">
        <f t="shared" si="214"/>
        <v>24118.720162899081</v>
      </c>
      <c r="W366">
        <f t="shared" si="215"/>
        <v>-69112.179574806374</v>
      </c>
      <c r="X366">
        <f t="shared" si="216"/>
        <v>17442.579161975915</v>
      </c>
      <c r="Z366">
        <f t="shared" si="217"/>
        <v>0</v>
      </c>
      <c r="AA366">
        <f t="shared" si="218"/>
        <v>0</v>
      </c>
      <c r="AB366">
        <f t="shared" si="219"/>
        <v>0</v>
      </c>
      <c r="AC366">
        <f t="shared" si="220"/>
        <v>1</v>
      </c>
      <c r="AD366">
        <f t="shared" si="221"/>
        <v>0</v>
      </c>
      <c r="AE366">
        <f t="shared" si="222"/>
        <v>0</v>
      </c>
      <c r="AF366">
        <f t="shared" si="223"/>
        <v>0</v>
      </c>
      <c r="AH366">
        <f t="shared" si="224"/>
        <v>13962.765794318371</v>
      </c>
      <c r="AI366">
        <f t="shared" si="225"/>
        <v>215990.34595320371</v>
      </c>
      <c r="AJ366">
        <f t="shared" si="226"/>
        <v>14917.74866730694</v>
      </c>
      <c r="AK366">
        <f t="shared" si="227"/>
        <v>12807.23555404437</v>
      </c>
      <c r="AL366">
        <f t="shared" si="228"/>
        <v>233885.69733789645</v>
      </c>
      <c r="AM366">
        <f t="shared" si="229"/>
        <v>16413.919542603358</v>
      </c>
    </row>
    <row r="367" spans="4:39">
      <c r="D367" s="113">
        <v>242</v>
      </c>
      <c r="E367">
        <v>8.7853888883649423E-2</v>
      </c>
      <c r="F367" s="6">
        <v>5691.2471183005964</v>
      </c>
      <c r="G367" s="6">
        <v>0.3121065282505413</v>
      </c>
      <c r="H367" s="6">
        <v>62471.54312521562</v>
      </c>
      <c r="I367" s="6">
        <v>0.43252472258202246</v>
      </c>
      <c r="J367" s="6">
        <v>10104.011057815862</v>
      </c>
      <c r="K367" s="6">
        <v>0.99877781747708594</v>
      </c>
      <c r="L367" s="6">
        <v>15227.001966966267</v>
      </c>
      <c r="M367">
        <v>9.7482007275907168E-2</v>
      </c>
      <c r="N367">
        <v>64284.111294834656</v>
      </c>
      <c r="O367">
        <v>0.65132870191402115</v>
      </c>
      <c r="P367">
        <v>12545.146151485342</v>
      </c>
      <c r="S367">
        <f t="shared" si="211"/>
        <v>-2336.6342251673268</v>
      </c>
      <c r="T367">
        <f t="shared" si="212"/>
        <v>-50554.06745049695</v>
      </c>
      <c r="U367">
        <f t="shared" si="213"/>
        <v>6411.5129492560827</v>
      </c>
      <c r="V367">
        <f t="shared" si="214"/>
        <v>22910.330215578782</v>
      </c>
      <c r="W367">
        <f t="shared" si="215"/>
        <v>-60561.858329011418</v>
      </c>
      <c r="X367">
        <f t="shared" si="216"/>
        <v>12325.18900239964</v>
      </c>
      <c r="Z367">
        <f t="shared" si="217"/>
        <v>0</v>
      </c>
      <c r="AA367">
        <f t="shared" si="218"/>
        <v>0</v>
      </c>
      <c r="AB367">
        <f t="shared" si="219"/>
        <v>0</v>
      </c>
      <c r="AC367">
        <f t="shared" si="220"/>
        <v>1</v>
      </c>
      <c r="AD367">
        <f t="shared" si="221"/>
        <v>0</v>
      </c>
      <c r="AE367">
        <f t="shared" si="222"/>
        <v>0</v>
      </c>
      <c r="AF367">
        <f t="shared" si="223"/>
        <v>0</v>
      </c>
      <c r="AH367">
        <f t="shared" si="224"/>
        <v>64780.82177828101</v>
      </c>
      <c r="AI367">
        <f t="shared" si="225"/>
        <v>200160.96258988543</v>
      </c>
      <c r="AJ367">
        <f t="shared" si="226"/>
        <v>23360.539942083364</v>
      </c>
      <c r="AK367">
        <f t="shared" si="227"/>
        <v>15245.634915510733</v>
      </c>
      <c r="AL367">
        <f t="shared" si="228"/>
        <v>659445.91305848677</v>
      </c>
      <c r="AM367">
        <f t="shared" si="229"/>
        <v>19260.852645706633</v>
      </c>
    </row>
    <row r="368" spans="4:39">
      <c r="D368" s="113">
        <v>243</v>
      </c>
      <c r="E368">
        <v>0.72384088509616173</v>
      </c>
      <c r="F368" s="6">
        <v>9107.1842078089921</v>
      </c>
      <c r="G368" s="6">
        <v>0.33295039755347711</v>
      </c>
      <c r="H368" s="6">
        <v>67472.245660486748</v>
      </c>
      <c r="I368" s="6">
        <v>0.88073863626928528</v>
      </c>
      <c r="J368" s="6">
        <v>12276.956057204694</v>
      </c>
      <c r="K368" s="6">
        <v>0.94904913366066856</v>
      </c>
      <c r="L368" s="6">
        <v>12615.793059844267</v>
      </c>
      <c r="M368">
        <v>0.23326605439600367</v>
      </c>
      <c r="N368">
        <v>72661.139512329915</v>
      </c>
      <c r="O368">
        <v>1.1808145305259934</v>
      </c>
      <c r="P368">
        <v>16400.175371421705</v>
      </c>
      <c r="S368">
        <f t="shared" si="211"/>
        <v>18531.956148702848</v>
      </c>
      <c r="T368">
        <f t="shared" si="212"/>
        <v>-54758.867680304778</v>
      </c>
      <c r="U368">
        <f t="shared" si="213"/>
        <v>21353.168030101693</v>
      </c>
      <c r="V368">
        <f t="shared" si="214"/>
        <v>23622.699059854698</v>
      </c>
      <c r="W368">
        <f t="shared" si="215"/>
        <v>-63754.108491272913</v>
      </c>
      <c r="X368">
        <f t="shared" si="216"/>
        <v>28688.046662182824</v>
      </c>
      <c r="Z368">
        <f t="shared" si="217"/>
        <v>0</v>
      </c>
      <c r="AA368">
        <f t="shared" si="218"/>
        <v>0</v>
      </c>
      <c r="AB368">
        <f t="shared" si="219"/>
        <v>0</v>
      </c>
      <c r="AC368">
        <f t="shared" si="220"/>
        <v>0</v>
      </c>
      <c r="AD368">
        <f t="shared" si="221"/>
        <v>0</v>
      </c>
      <c r="AE368">
        <f t="shared" si="222"/>
        <v>1</v>
      </c>
      <c r="AF368">
        <f t="shared" si="223"/>
        <v>0</v>
      </c>
      <c r="AH368">
        <f t="shared" si="224"/>
        <v>12581.748828126929</v>
      </c>
      <c r="AI368">
        <f t="shared" si="225"/>
        <v>202649.54226297219</v>
      </c>
      <c r="AJ368">
        <f t="shared" si="226"/>
        <v>13939.386273785567</v>
      </c>
      <c r="AK368">
        <f t="shared" si="227"/>
        <v>13293.087378081977</v>
      </c>
      <c r="AL368">
        <f t="shared" si="228"/>
        <v>311494.69947726245</v>
      </c>
      <c r="AM368">
        <f t="shared" si="229"/>
        <v>13888.866496346596</v>
      </c>
    </row>
    <row r="369" spans="4:39">
      <c r="D369" s="113">
        <v>244</v>
      </c>
      <c r="E369">
        <v>0.48421555815801931</v>
      </c>
      <c r="F369" s="6">
        <v>8272.1328025032471</v>
      </c>
      <c r="G369" s="6">
        <v>0.27695936068626237</v>
      </c>
      <c r="H369" s="6">
        <v>58012.13239474452</v>
      </c>
      <c r="I369" s="6">
        <v>0.83593325359167225</v>
      </c>
      <c r="J369" s="6">
        <v>13262.55588425321</v>
      </c>
      <c r="K369" s="6">
        <v>0.71213407936642892</v>
      </c>
      <c r="L369" s="6">
        <v>10381.82448679508</v>
      </c>
      <c r="M369">
        <v>0.28863529438512103</v>
      </c>
      <c r="N369">
        <v>74879.538718795171</v>
      </c>
      <c r="O369">
        <v>0.65785416603602231</v>
      </c>
      <c r="P369">
        <v>11231.018281566105</v>
      </c>
      <c r="S369">
        <f t="shared" si="211"/>
        <v>10217.154070202561</v>
      </c>
      <c r="T369">
        <f t="shared" si="212"/>
        <v>-47436.716166300277</v>
      </c>
      <c r="U369">
        <f t="shared" si="213"/>
        <v>18656.719470891207</v>
      </c>
      <c r="V369">
        <f t="shared" si="214"/>
        <v>16810.30319973264</v>
      </c>
      <c r="W369">
        <f t="shared" si="215"/>
        <v>-63858.288637993712</v>
      </c>
      <c r="X369">
        <f t="shared" si="216"/>
        <v>13888.48519435337</v>
      </c>
      <c r="Z369">
        <f t="shared" si="217"/>
        <v>0</v>
      </c>
      <c r="AA369">
        <f t="shared" si="218"/>
        <v>0</v>
      </c>
      <c r="AB369">
        <f t="shared" si="219"/>
        <v>1</v>
      </c>
      <c r="AC369">
        <f t="shared" si="220"/>
        <v>0</v>
      </c>
      <c r="AD369">
        <f t="shared" si="221"/>
        <v>0</v>
      </c>
      <c r="AE369">
        <f t="shared" si="222"/>
        <v>0</v>
      </c>
      <c r="AF369">
        <f t="shared" si="223"/>
        <v>0</v>
      </c>
      <c r="AH369">
        <f t="shared" si="224"/>
        <v>17083.574996992789</v>
      </c>
      <c r="AI369">
        <f t="shared" si="225"/>
        <v>209460.81132986242</v>
      </c>
      <c r="AJ369">
        <f t="shared" si="226"/>
        <v>15865.568007097803</v>
      </c>
      <c r="AK369">
        <f t="shared" si="227"/>
        <v>14578.468841192906</v>
      </c>
      <c r="AL369">
        <f t="shared" si="228"/>
        <v>259426.13455610425</v>
      </c>
      <c r="AM369">
        <f t="shared" si="229"/>
        <v>17072.200590048593</v>
      </c>
    </row>
    <row r="370" spans="4:39">
      <c r="D370" s="113">
        <v>245</v>
      </c>
      <c r="E370">
        <v>1.0382524661421635</v>
      </c>
      <c r="F370" s="6">
        <v>13423.529237576808</v>
      </c>
      <c r="G370" s="6">
        <v>0.32153359173644813</v>
      </c>
      <c r="H370" s="6">
        <v>59360.617601745515</v>
      </c>
      <c r="I370" s="6">
        <v>0.76554164649358847</v>
      </c>
      <c r="J370" s="6">
        <v>11753.293020554001</v>
      </c>
      <c r="K370" s="6">
        <v>0.73628873462631472</v>
      </c>
      <c r="L370" s="6">
        <v>10729.848771297005</v>
      </c>
      <c r="M370">
        <v>0.36104487199024593</v>
      </c>
      <c r="N370">
        <v>77374.887814547794</v>
      </c>
      <c r="O370">
        <v>0.81238178058445443</v>
      </c>
      <c r="P370">
        <v>13025.818948337779</v>
      </c>
      <c r="S370">
        <f t="shared" si="211"/>
        <v>26221.102929595563</v>
      </c>
      <c r="T370">
        <f t="shared" si="212"/>
        <v>-47083.178934880983</v>
      </c>
      <c r="U370">
        <f t="shared" si="213"/>
        <v>17478.149209157178</v>
      </c>
      <c r="V370">
        <f t="shared" si="214"/>
        <v>17384.600271674197</v>
      </c>
      <c r="W370">
        <f t="shared" si="215"/>
        <v>-63588.750422472243</v>
      </c>
      <c r="X370">
        <f t="shared" si="216"/>
        <v>17994.166961499028</v>
      </c>
      <c r="Z370">
        <f t="shared" si="217"/>
        <v>1</v>
      </c>
      <c r="AA370">
        <f t="shared" si="218"/>
        <v>0</v>
      </c>
      <c r="AB370">
        <f t="shared" si="219"/>
        <v>0</v>
      </c>
      <c r="AC370">
        <f t="shared" si="220"/>
        <v>0</v>
      </c>
      <c r="AD370">
        <f t="shared" si="221"/>
        <v>0</v>
      </c>
      <c r="AE370">
        <f t="shared" si="222"/>
        <v>0</v>
      </c>
      <c r="AF370">
        <f t="shared" si="223"/>
        <v>0</v>
      </c>
      <c r="AH370">
        <f t="shared" si="224"/>
        <v>12928.964462232041</v>
      </c>
      <c r="AI370">
        <f t="shared" si="225"/>
        <v>184617.15704778276</v>
      </c>
      <c r="AJ370">
        <f t="shared" si="226"/>
        <v>15352.911333286213</v>
      </c>
      <c r="AK370">
        <f t="shared" si="227"/>
        <v>14572.881896315685</v>
      </c>
      <c r="AL370">
        <f t="shared" si="228"/>
        <v>214308.23096315344</v>
      </c>
      <c r="AM370">
        <f t="shared" si="229"/>
        <v>16034.110143344884</v>
      </c>
    </row>
    <row r="371" spans="4:39">
      <c r="D371" s="113">
        <v>246</v>
      </c>
      <c r="E371">
        <v>0.22815063005186287</v>
      </c>
      <c r="F371" s="6">
        <v>6858.4049923741859</v>
      </c>
      <c r="G371" s="6">
        <v>0.26588093047497141</v>
      </c>
      <c r="H371" s="6">
        <v>61737.512708357768</v>
      </c>
      <c r="I371" s="6">
        <v>0.23910553516237243</v>
      </c>
      <c r="J371" s="6">
        <v>7015.651455827252</v>
      </c>
      <c r="K371" s="6">
        <v>0.66082224152381464</v>
      </c>
      <c r="L371" s="6">
        <v>10790.550053420642</v>
      </c>
      <c r="M371">
        <v>0.34831807141808568</v>
      </c>
      <c r="N371">
        <v>84624.213089391429</v>
      </c>
      <c r="O371">
        <v>0.49303850116350356</v>
      </c>
      <c r="P371">
        <v>12471.278892852913</v>
      </c>
      <c r="S371">
        <f t="shared" si="211"/>
        <v>1853.2986655261466</v>
      </c>
      <c r="T371">
        <f t="shared" si="212"/>
        <v>-51585.115259101462</v>
      </c>
      <c r="U371">
        <f t="shared" si="213"/>
        <v>2114.3542988127774</v>
      </c>
      <c r="V371">
        <f t="shared" si="214"/>
        <v>14442.286416924695</v>
      </c>
      <c r="W371">
        <f t="shared" si="215"/>
        <v>-71324.035850363245</v>
      </c>
      <c r="X371">
        <f t="shared" si="216"/>
        <v>6354.9032355743057</v>
      </c>
      <c r="Z371">
        <f t="shared" si="217"/>
        <v>0</v>
      </c>
      <c r="AA371">
        <f t="shared" si="218"/>
        <v>0</v>
      </c>
      <c r="AB371">
        <f t="shared" si="219"/>
        <v>0</v>
      </c>
      <c r="AC371">
        <f t="shared" si="220"/>
        <v>1</v>
      </c>
      <c r="AD371">
        <f t="shared" si="221"/>
        <v>0</v>
      </c>
      <c r="AE371">
        <f t="shared" si="222"/>
        <v>0</v>
      </c>
      <c r="AF371">
        <f t="shared" si="223"/>
        <v>0</v>
      </c>
      <c r="AH371">
        <f t="shared" si="224"/>
        <v>30060.863697002034</v>
      </c>
      <c r="AI371">
        <f t="shared" si="225"/>
        <v>232199.85200920381</v>
      </c>
      <c r="AJ371">
        <f t="shared" si="226"/>
        <v>29341.233991354675</v>
      </c>
      <c r="AK371">
        <f t="shared" si="227"/>
        <v>16328.97529075037</v>
      </c>
      <c r="AL371">
        <f t="shared" si="228"/>
        <v>242950.96933921956</v>
      </c>
      <c r="AM371">
        <f t="shared" si="229"/>
        <v>25294.736340919415</v>
      </c>
    </row>
    <row r="372" spans="4:39">
      <c r="D372" s="113">
        <v>247</v>
      </c>
      <c r="E372">
        <v>0.77824080720949018</v>
      </c>
      <c r="F372" s="6">
        <v>11774.610456749151</v>
      </c>
      <c r="G372" s="6">
        <v>0.28727168130784297</v>
      </c>
      <c r="H372" s="6">
        <v>62789.911542652095</v>
      </c>
      <c r="I372" s="6">
        <v>0.35707899276841637</v>
      </c>
      <c r="J372" s="6">
        <v>8387.8334900793743</v>
      </c>
      <c r="K372" s="6">
        <v>0.68239758500167702</v>
      </c>
      <c r="L372" s="6">
        <v>11288.784667018315</v>
      </c>
      <c r="M372">
        <v>0.31758777918263625</v>
      </c>
      <c r="N372">
        <v>67782.416968247213</v>
      </c>
      <c r="O372">
        <v>0.59331111959762151</v>
      </c>
      <c r="P372">
        <v>11824.56487914494</v>
      </c>
      <c r="S372">
        <f t="shared" si="211"/>
        <v>17941.736525738022</v>
      </c>
      <c r="T372">
        <f t="shared" si="212"/>
        <v>-51820.729663593418</v>
      </c>
      <c r="U372">
        <f t="shared" si="213"/>
        <v>5246.8707697898371</v>
      </c>
      <c r="V372">
        <f t="shared" si="214"/>
        <v>14767.884718685718</v>
      </c>
      <c r="W372">
        <f t="shared" si="215"/>
        <v>-55655.645207937428</v>
      </c>
      <c r="X372">
        <f t="shared" si="216"/>
        <v>10830.426911570639</v>
      </c>
      <c r="Z372">
        <f t="shared" si="217"/>
        <v>1</v>
      </c>
      <c r="AA372">
        <f t="shared" si="218"/>
        <v>0</v>
      </c>
      <c r="AB372">
        <f t="shared" si="219"/>
        <v>0</v>
      </c>
      <c r="AC372">
        <f t="shared" si="220"/>
        <v>0</v>
      </c>
      <c r="AD372">
        <f t="shared" si="221"/>
        <v>0</v>
      </c>
      <c r="AE372">
        <f t="shared" si="222"/>
        <v>0</v>
      </c>
      <c r="AF372">
        <f t="shared" si="223"/>
        <v>0</v>
      </c>
      <c r="AH372">
        <f t="shared" si="224"/>
        <v>15129.777759879933</v>
      </c>
      <c r="AI372">
        <f t="shared" si="225"/>
        <v>218573.27271798102</v>
      </c>
      <c r="AJ372">
        <f t="shared" si="226"/>
        <v>23490.134283870641</v>
      </c>
      <c r="AK372">
        <f t="shared" si="227"/>
        <v>16542.826227895534</v>
      </c>
      <c r="AL372">
        <f t="shared" si="228"/>
        <v>213428.92079379212</v>
      </c>
      <c r="AM372">
        <f t="shared" si="229"/>
        <v>19929.78808009575</v>
      </c>
    </row>
    <row r="373" spans="4:39">
      <c r="D373" s="113">
        <v>248</v>
      </c>
      <c r="E373">
        <v>0.29571497635429966</v>
      </c>
      <c r="F373" s="6">
        <v>7122.979437922646</v>
      </c>
      <c r="G373" s="6">
        <v>0.30037475198792429</v>
      </c>
      <c r="H373" s="6">
        <v>60479.95019701845</v>
      </c>
      <c r="I373" s="6">
        <v>0.36973923695093114</v>
      </c>
      <c r="J373" s="6">
        <v>8729.7111706874912</v>
      </c>
      <c r="K373" s="6">
        <v>0.5984637601599605</v>
      </c>
      <c r="L373" s="6">
        <v>10254.164489536068</v>
      </c>
      <c r="M373">
        <v>0.34787025676642247</v>
      </c>
      <c r="N373">
        <v>85158.30547733928</v>
      </c>
      <c r="O373">
        <v>0.25311923453617391</v>
      </c>
      <c r="P373">
        <v>8720.6605808424738</v>
      </c>
      <c r="S373">
        <f t="shared" si="211"/>
        <v>4168.6012191899317</v>
      </c>
      <c r="T373">
        <f t="shared" si="212"/>
        <v>-49010.44066711155</v>
      </c>
      <c r="U373">
        <f t="shared" si="213"/>
        <v>5388.4118530468641</v>
      </c>
      <c r="V373">
        <f t="shared" si="214"/>
        <v>12597.575728411864</v>
      </c>
      <c r="W373">
        <f t="shared" si="215"/>
        <v>-71875.227592970201</v>
      </c>
      <c r="X373">
        <f t="shared" si="216"/>
        <v>944.44427068679033</v>
      </c>
      <c r="Z373">
        <f t="shared" si="217"/>
        <v>0</v>
      </c>
      <c r="AA373">
        <f t="shared" si="218"/>
        <v>0</v>
      </c>
      <c r="AB373">
        <f t="shared" si="219"/>
        <v>0</v>
      </c>
      <c r="AC373">
        <f t="shared" si="220"/>
        <v>1</v>
      </c>
      <c r="AD373">
        <f t="shared" si="221"/>
        <v>0</v>
      </c>
      <c r="AE373">
        <f t="shared" si="222"/>
        <v>0</v>
      </c>
      <c r="AF373">
        <f t="shared" si="223"/>
        <v>0</v>
      </c>
      <c r="AH373">
        <f t="shared" si="224"/>
        <v>24087.313824067263</v>
      </c>
      <c r="AI373">
        <f t="shared" si="225"/>
        <v>201348.31505229132</v>
      </c>
      <c r="AJ373">
        <f t="shared" si="226"/>
        <v>23610.453796241349</v>
      </c>
      <c r="AK373">
        <f t="shared" si="227"/>
        <v>17134.144408001048</v>
      </c>
      <c r="AL373">
        <f t="shared" si="228"/>
        <v>244799.04165684056</v>
      </c>
      <c r="AM373">
        <f t="shared" si="229"/>
        <v>34452.777153907606</v>
      </c>
    </row>
    <row r="374" spans="4:39">
      <c r="D374" s="113">
        <v>249</v>
      </c>
      <c r="E374">
        <v>0.20841050460372612</v>
      </c>
      <c r="F374" s="6">
        <v>7838.941169618487</v>
      </c>
      <c r="G374" s="6">
        <v>0.282982825077153</v>
      </c>
      <c r="H374" s="6">
        <v>59412.586021369978</v>
      </c>
      <c r="I374" s="6">
        <v>0.80390229648811373</v>
      </c>
      <c r="J374" s="6">
        <v>12965.543609464923</v>
      </c>
      <c r="K374" s="6">
        <v>0.56511144819915105</v>
      </c>
      <c r="L374" s="6">
        <v>10552.239333403879</v>
      </c>
      <c r="M374">
        <v>0.31198536224554574</v>
      </c>
      <c r="N374">
        <v>84516.269890103795</v>
      </c>
      <c r="O374">
        <v>0.43864039262829468</v>
      </c>
      <c r="P374">
        <v>10696.975269306138</v>
      </c>
      <c r="S374">
        <f t="shared" si="211"/>
        <v>119.00553817019136</v>
      </c>
      <c r="T374">
        <f t="shared" si="212"/>
        <v>-48607.16982862397</v>
      </c>
      <c r="U374">
        <f t="shared" si="213"/>
        <v>17730.661679637211</v>
      </c>
      <c r="V374">
        <f t="shared" si="214"/>
        <v>11025.976204632505</v>
      </c>
      <c r="W374">
        <f t="shared" si="215"/>
        <v>-72603.420818119877</v>
      </c>
      <c r="X374">
        <f t="shared" si="216"/>
        <v>6052.0694828126652</v>
      </c>
      <c r="Z374">
        <f t="shared" si="217"/>
        <v>0</v>
      </c>
      <c r="AA374">
        <f t="shared" si="218"/>
        <v>0</v>
      </c>
      <c r="AB374">
        <f t="shared" si="219"/>
        <v>1</v>
      </c>
      <c r="AC374">
        <f t="shared" si="220"/>
        <v>0</v>
      </c>
      <c r="AD374">
        <f t="shared" si="221"/>
        <v>0</v>
      </c>
      <c r="AE374">
        <f t="shared" si="222"/>
        <v>0</v>
      </c>
      <c r="AF374">
        <f t="shared" si="223"/>
        <v>0</v>
      </c>
      <c r="AH374">
        <f t="shared" si="224"/>
        <v>37612.98493338198</v>
      </c>
      <c r="AI374">
        <f t="shared" si="225"/>
        <v>209951.20818788777</v>
      </c>
      <c r="AJ374">
        <f t="shared" si="226"/>
        <v>16128.257956353067</v>
      </c>
      <c r="AK374">
        <f t="shared" si="227"/>
        <v>18672.846510242987</v>
      </c>
      <c r="AL374">
        <f t="shared" si="228"/>
        <v>270898.18984387448</v>
      </c>
      <c r="AM374">
        <f t="shared" si="229"/>
        <v>24386.662626327692</v>
      </c>
    </row>
    <row r="375" spans="4:39">
      <c r="D375" s="113">
        <v>250</v>
      </c>
      <c r="E375">
        <v>0.36757969161834136</v>
      </c>
      <c r="F375" s="6">
        <v>7904.9924104610964</v>
      </c>
      <c r="G375" s="6">
        <v>0.25931802696734318</v>
      </c>
      <c r="H375" s="6">
        <v>67755.445237954453</v>
      </c>
      <c r="I375" s="6">
        <v>1.2431410926780022</v>
      </c>
      <c r="J375" s="6">
        <v>17692.168713567597</v>
      </c>
      <c r="K375" s="6">
        <v>0.71251047559042968</v>
      </c>
      <c r="L375" s="6">
        <v>11310.50184788271</v>
      </c>
      <c r="M375">
        <v>0.44434812002055901</v>
      </c>
      <c r="N375">
        <v>66181.931083082527</v>
      </c>
      <c r="O375">
        <v>0.54425928782519795</v>
      </c>
      <c r="P375">
        <v>12172.37115463221</v>
      </c>
      <c r="S375">
        <f t="shared" si="211"/>
        <v>6130.6705342936511</v>
      </c>
      <c r="T375">
        <f t="shared" si="212"/>
        <v>-57853.64569623342</v>
      </c>
      <c r="U375">
        <f t="shared" si="213"/>
        <v>29775.930769249237</v>
      </c>
      <c r="V375">
        <f t="shared" si="214"/>
        <v>15895.998152062259</v>
      </c>
      <c r="W375">
        <f t="shared" si="215"/>
        <v>-49214.942468217501</v>
      </c>
      <c r="X375">
        <f t="shared" si="216"/>
        <v>8609.6254916851485</v>
      </c>
      <c r="Z375">
        <f t="shared" si="217"/>
        <v>0</v>
      </c>
      <c r="AA375">
        <f t="shared" si="218"/>
        <v>0</v>
      </c>
      <c r="AB375">
        <f t="shared" si="219"/>
        <v>1</v>
      </c>
      <c r="AC375">
        <f t="shared" si="220"/>
        <v>0</v>
      </c>
      <c r="AD375">
        <f t="shared" si="221"/>
        <v>0</v>
      </c>
      <c r="AE375">
        <f t="shared" si="222"/>
        <v>0</v>
      </c>
      <c r="AF375">
        <f t="shared" si="223"/>
        <v>0</v>
      </c>
      <c r="AH375">
        <f t="shared" si="224"/>
        <v>21505.520002092129</v>
      </c>
      <c r="AI375">
        <f t="shared" si="225"/>
        <v>261283.20514519082</v>
      </c>
      <c r="AJ375">
        <f t="shared" si="226"/>
        <v>14231.826795665433</v>
      </c>
      <c r="AK375">
        <f t="shared" si="227"/>
        <v>15874.155167347031</v>
      </c>
      <c r="AL375">
        <f t="shared" si="228"/>
        <v>148941.62504844271</v>
      </c>
      <c r="AM375">
        <f t="shared" si="229"/>
        <v>22365.022383488773</v>
      </c>
    </row>
    <row r="376" spans="4:39">
      <c r="D376" s="113">
        <v>251</v>
      </c>
      <c r="E376">
        <v>0.63184296516782223</v>
      </c>
      <c r="F376" s="6">
        <v>10515.650496789664</v>
      </c>
      <c r="G376" s="6">
        <v>0.27913846713875923</v>
      </c>
      <c r="H376" s="6">
        <v>64300.589439829135</v>
      </c>
      <c r="I376" s="6">
        <v>1.3298039329228684</v>
      </c>
      <c r="J376" s="6">
        <v>18560.078629296688</v>
      </c>
      <c r="K376" s="6">
        <v>0.45756628155906276</v>
      </c>
      <c r="L376" s="6">
        <v>8265.2358993052603</v>
      </c>
      <c r="M376">
        <v>0.64295331864792404</v>
      </c>
      <c r="N376">
        <v>65904.069200796395</v>
      </c>
      <c r="O376">
        <v>0.57967065747095725</v>
      </c>
      <c r="P376">
        <v>11818.759088951754</v>
      </c>
      <c r="S376">
        <f t="shared" si="211"/>
        <v>13610.641285178461</v>
      </c>
      <c r="T376">
        <f t="shared" si="212"/>
        <v>-53641.966210602754</v>
      </c>
      <c r="U376">
        <f t="shared" si="213"/>
        <v>32217.154745430118</v>
      </c>
      <c r="V376">
        <f t="shared" si="214"/>
        <v>9206.4749957459917</v>
      </c>
      <c r="W376">
        <f t="shared" si="215"/>
        <v>-41353.539681544062</v>
      </c>
      <c r="X376">
        <f t="shared" si="216"/>
        <v>10315.385295919279</v>
      </c>
      <c r="Z376">
        <f t="shared" si="217"/>
        <v>0</v>
      </c>
      <c r="AA376">
        <f t="shared" si="218"/>
        <v>0</v>
      </c>
      <c r="AB376">
        <f t="shared" si="219"/>
        <v>1</v>
      </c>
      <c r="AC376">
        <f t="shared" si="220"/>
        <v>0</v>
      </c>
      <c r="AD376">
        <f t="shared" si="221"/>
        <v>0</v>
      </c>
      <c r="AE376">
        <f t="shared" si="222"/>
        <v>0</v>
      </c>
      <c r="AF376">
        <f t="shared" si="223"/>
        <v>0</v>
      </c>
      <c r="AH376">
        <f t="shared" si="224"/>
        <v>16642.822784292024</v>
      </c>
      <c r="AI376">
        <f t="shared" si="225"/>
        <v>230353.7384113578</v>
      </c>
      <c r="AJ376">
        <f t="shared" si="226"/>
        <v>13957.003863345632</v>
      </c>
      <c r="AK376">
        <f t="shared" si="227"/>
        <v>18063.472402606181</v>
      </c>
      <c r="AL376">
        <f t="shared" si="228"/>
        <v>102502.10596841933</v>
      </c>
      <c r="AM376">
        <f t="shared" si="229"/>
        <v>20388.748225614472</v>
      </c>
    </row>
    <row r="377" spans="4:39">
      <c r="D377" s="113">
        <v>252</v>
      </c>
      <c r="E377">
        <v>0.5915185307435179</v>
      </c>
      <c r="F377" s="6">
        <v>9738.3302511251659</v>
      </c>
      <c r="G377" s="6">
        <v>0.32248968007802148</v>
      </c>
      <c r="H377" s="6">
        <v>53939.066543446301</v>
      </c>
      <c r="I377" s="6">
        <v>0.63547914816432594</v>
      </c>
      <c r="J377" s="6">
        <v>11303.307208778953</v>
      </c>
      <c r="K377" s="6">
        <v>0.38003006485836888</v>
      </c>
      <c r="L377" s="6">
        <v>7410.6554527995468</v>
      </c>
      <c r="M377">
        <v>0.70124697484168863</v>
      </c>
      <c r="N377">
        <v>91813.113520975458</v>
      </c>
      <c r="O377">
        <v>0.56969570820487159</v>
      </c>
      <c r="P377">
        <v>11554.138860097855</v>
      </c>
      <c r="S377">
        <f t="shared" si="211"/>
        <v>12848.213326785322</v>
      </c>
      <c r="T377">
        <f t="shared" si="212"/>
        <v>-41625.12059934713</v>
      </c>
      <c r="U377">
        <f t="shared" si="213"/>
        <v>12961.828584727669</v>
      </c>
      <c r="V377">
        <f t="shared" si="214"/>
        <v>7100.4125437524108</v>
      </c>
      <c r="W377">
        <f t="shared" si="215"/>
        <v>-65036.699033620418</v>
      </c>
      <c r="X377">
        <f t="shared" si="216"/>
        <v>10199.122061996963</v>
      </c>
      <c r="Z377">
        <f t="shared" si="217"/>
        <v>0</v>
      </c>
      <c r="AA377">
        <f t="shared" si="218"/>
        <v>0</v>
      </c>
      <c r="AB377">
        <f t="shared" si="219"/>
        <v>1</v>
      </c>
      <c r="AC377">
        <f t="shared" si="220"/>
        <v>0</v>
      </c>
      <c r="AD377">
        <f t="shared" si="221"/>
        <v>0</v>
      </c>
      <c r="AE377">
        <f t="shared" si="222"/>
        <v>0</v>
      </c>
      <c r="AF377">
        <f t="shared" si="223"/>
        <v>0</v>
      </c>
      <c r="AH377">
        <f t="shared" si="224"/>
        <v>16463.271638987251</v>
      </c>
      <c r="AI377">
        <f t="shared" si="225"/>
        <v>167258.2717387935</v>
      </c>
      <c r="AJ377">
        <f t="shared" si="226"/>
        <v>17787.062315782041</v>
      </c>
      <c r="AK377">
        <f t="shared" si="227"/>
        <v>19500.182059441478</v>
      </c>
      <c r="AL377">
        <f t="shared" si="228"/>
        <v>130928.3559357998</v>
      </c>
      <c r="AM377">
        <f t="shared" si="229"/>
        <v>20281.246099791231</v>
      </c>
    </row>
    <row r="378" spans="4:39">
      <c r="D378" s="113">
        <v>253</v>
      </c>
      <c r="E378">
        <v>3.7863518388812079E-2</v>
      </c>
      <c r="F378" s="6">
        <v>4833.2278858068876</v>
      </c>
      <c r="G378" s="6">
        <v>0.28218012860932951</v>
      </c>
      <c r="H378" s="6">
        <v>64284.15642071906</v>
      </c>
      <c r="I378" s="6">
        <v>0.58718218806175315</v>
      </c>
      <c r="J378" s="6">
        <v>12465.8975402715</v>
      </c>
      <c r="K378" s="6">
        <v>3.7671091485070862E-2</v>
      </c>
      <c r="L378" s="6">
        <v>4369.1200660529357</v>
      </c>
      <c r="M378">
        <v>4.1996127753142209E-2</v>
      </c>
      <c r="N378">
        <v>69309.255393362226</v>
      </c>
      <c r="O378">
        <v>0.10981745602825055</v>
      </c>
      <c r="P378">
        <v>7533.3945871328669</v>
      </c>
      <c r="S378">
        <f t="shared" si="211"/>
        <v>-3387.4472996484874</v>
      </c>
      <c r="T378">
        <f t="shared" si="212"/>
        <v>-53509.390389900422</v>
      </c>
      <c r="U378">
        <f t="shared" si="213"/>
        <v>9955.0671286784818</v>
      </c>
      <c r="V378">
        <f t="shared" si="214"/>
        <v>-2930.6871087869899</v>
      </c>
      <c r="W378">
        <f t="shared" si="215"/>
        <v>-67705.675251236244</v>
      </c>
      <c r="X378">
        <f t="shared" si="216"/>
        <v>-3340.1248461501482</v>
      </c>
      <c r="Z378">
        <f t="shared" si="217"/>
        <v>0</v>
      </c>
      <c r="AA378">
        <f t="shared" si="218"/>
        <v>0</v>
      </c>
      <c r="AB378">
        <f t="shared" si="219"/>
        <v>1</v>
      </c>
      <c r="AC378">
        <f t="shared" si="220"/>
        <v>0</v>
      </c>
      <c r="AD378">
        <f t="shared" si="221"/>
        <v>0</v>
      </c>
      <c r="AE378">
        <f t="shared" si="222"/>
        <v>0</v>
      </c>
      <c r="AF378">
        <f t="shared" si="223"/>
        <v>0</v>
      </c>
      <c r="AH378">
        <f t="shared" si="224"/>
        <v>127648.67322089674</v>
      </c>
      <c r="AI378">
        <f t="shared" si="225"/>
        <v>227812.48537071396</v>
      </c>
      <c r="AJ378">
        <f t="shared" si="226"/>
        <v>21230.033529151398</v>
      </c>
      <c r="AK378">
        <f t="shared" si="227"/>
        <v>115980.7134280786</v>
      </c>
      <c r="AL378">
        <f t="shared" si="228"/>
        <v>1650372.5248377551</v>
      </c>
      <c r="AM378">
        <f t="shared" si="229"/>
        <v>68599.245143640015</v>
      </c>
    </row>
    <row r="379" spans="4:39">
      <c r="D379" s="113">
        <v>254</v>
      </c>
      <c r="E379">
        <v>0.23910778628821738</v>
      </c>
      <c r="F379" s="6">
        <v>7541.7490338423431</v>
      </c>
      <c r="G379" s="6">
        <v>0.20035069468270972</v>
      </c>
      <c r="H379" s="6">
        <v>61333.360893027006</v>
      </c>
      <c r="I379" s="6">
        <v>0.40638506551267928</v>
      </c>
      <c r="J379" s="6">
        <v>10076.980043354093</v>
      </c>
      <c r="K379" s="6">
        <v>0.74542066543750374</v>
      </c>
      <c r="L379" s="6">
        <v>14128.054162142633</v>
      </c>
      <c r="M379">
        <v>0.3193042352910973</v>
      </c>
      <c r="N379">
        <v>91531.350142445139</v>
      </c>
      <c r="O379">
        <v>0.6865948319721189</v>
      </c>
      <c r="P379">
        <v>13079.760765935092</v>
      </c>
      <c r="S379">
        <f t="shared" si="211"/>
        <v>1588.3426777869499</v>
      </c>
      <c r="T379">
        <f t="shared" si="212"/>
        <v>-53683.169967262416</v>
      </c>
      <c r="U379">
        <f t="shared" si="213"/>
        <v>5440.4272981820523</v>
      </c>
      <c r="V379">
        <f t="shared" si="214"/>
        <v>14335.088526923011</v>
      </c>
      <c r="W379">
        <f t="shared" si="215"/>
        <v>-79339.037222089886</v>
      </c>
      <c r="X379">
        <f t="shared" si="216"/>
        <v>13137.176298088294</v>
      </c>
      <c r="Z379">
        <f t="shared" si="217"/>
        <v>0</v>
      </c>
      <c r="AA379">
        <f t="shared" si="218"/>
        <v>0</v>
      </c>
      <c r="AB379">
        <f t="shared" si="219"/>
        <v>0</v>
      </c>
      <c r="AC379">
        <f t="shared" si="220"/>
        <v>1</v>
      </c>
      <c r="AD379">
        <f t="shared" si="221"/>
        <v>0</v>
      </c>
      <c r="AE379">
        <f t="shared" si="222"/>
        <v>0</v>
      </c>
      <c r="AF379">
        <f t="shared" si="223"/>
        <v>0</v>
      </c>
      <c r="AH379">
        <f t="shared" si="224"/>
        <v>31541.210559959007</v>
      </c>
      <c r="AI379">
        <f t="shared" si="225"/>
        <v>306130.01362515404</v>
      </c>
      <c r="AJ379">
        <f t="shared" si="226"/>
        <v>24796.629843277766</v>
      </c>
      <c r="AK379">
        <f t="shared" si="227"/>
        <v>18953.129175524758</v>
      </c>
      <c r="AL379">
        <f t="shared" si="228"/>
        <v>286658.74118143017</v>
      </c>
      <c r="AM379">
        <f t="shared" si="229"/>
        <v>19050.188199590517</v>
      </c>
    </row>
    <row r="380" spans="4:39">
      <c r="D380" s="113">
        <v>255</v>
      </c>
      <c r="E380">
        <v>0.49907101891681771</v>
      </c>
      <c r="F380" s="6">
        <v>8664.5152939554791</v>
      </c>
      <c r="G380" s="6">
        <v>0.33220302110224531</v>
      </c>
      <c r="H380" s="6">
        <v>67845.260561385265</v>
      </c>
      <c r="I380" s="6">
        <v>0.85446833854438831</v>
      </c>
      <c r="J380" s="6">
        <v>12292.281106792983</v>
      </c>
      <c r="K380" s="6">
        <v>0.45740155052148124</v>
      </c>
      <c r="L380" s="6">
        <v>8649.1577409472629</v>
      </c>
      <c r="M380">
        <v>0.65322017704924606</v>
      </c>
      <c r="N380">
        <v>89948.205160414567</v>
      </c>
      <c r="O380">
        <v>1.4197395690863124</v>
      </c>
      <c r="P380">
        <v>19398.138968698491</v>
      </c>
      <c r="S380">
        <f t="shared" si="211"/>
        <v>10392.012492364287</v>
      </c>
      <c r="T380">
        <f t="shared" si="212"/>
        <v>-55160.420403617129</v>
      </c>
      <c r="U380">
        <f t="shared" si="213"/>
        <v>20334.737932185941</v>
      </c>
      <c r="V380">
        <f t="shared" si="214"/>
        <v>8816.2630641649775</v>
      </c>
      <c r="W380">
        <f t="shared" si="215"/>
        <v>-65005.645919966155</v>
      </c>
      <c r="X380">
        <f t="shared" si="216"/>
        <v>34813.196737293263</v>
      </c>
      <c r="Z380">
        <f t="shared" si="217"/>
        <v>0</v>
      </c>
      <c r="AA380">
        <f t="shared" si="218"/>
        <v>0</v>
      </c>
      <c r="AB380">
        <f t="shared" si="219"/>
        <v>0</v>
      </c>
      <c r="AC380">
        <f t="shared" si="220"/>
        <v>0</v>
      </c>
      <c r="AD380">
        <f t="shared" si="221"/>
        <v>0</v>
      </c>
      <c r="AE380">
        <f t="shared" si="222"/>
        <v>1</v>
      </c>
      <c r="AF380">
        <f t="shared" si="223"/>
        <v>0</v>
      </c>
      <c r="AH380">
        <f t="shared" si="224"/>
        <v>17361.287202692951</v>
      </c>
      <c r="AI380">
        <f t="shared" si="225"/>
        <v>204228.30694397533</v>
      </c>
      <c r="AJ380">
        <f t="shared" si="226"/>
        <v>14385.88248656848</v>
      </c>
      <c r="AK380">
        <f t="shared" si="227"/>
        <v>18909.331923091213</v>
      </c>
      <c r="AL380">
        <f t="shared" si="228"/>
        <v>137699.67358744555</v>
      </c>
      <c r="AM380">
        <f t="shared" si="229"/>
        <v>13663.167098443526</v>
      </c>
    </row>
    <row r="381" spans="4:39">
      <c r="D381" s="113">
        <v>256</v>
      </c>
      <c r="E381">
        <v>0.38673147856511636</v>
      </c>
      <c r="F381" s="6">
        <v>8277.8276246718633</v>
      </c>
      <c r="G381" s="6">
        <v>0.2379282960270559</v>
      </c>
      <c r="H381" s="6">
        <v>69246.261653478272</v>
      </c>
      <c r="I381" s="6">
        <v>0.30903251213709271</v>
      </c>
      <c r="J381" s="6">
        <v>9458.6320502772924</v>
      </c>
      <c r="K381" s="6">
        <v>0.44751642576080708</v>
      </c>
      <c r="L381" s="6">
        <v>8837.9625374487587</v>
      </c>
      <c r="M381">
        <v>0.15387567427558313</v>
      </c>
      <c r="N381">
        <v>82082.68062877901</v>
      </c>
      <c r="O381">
        <v>0.16001288604741926</v>
      </c>
      <c r="P381">
        <v>7630.4582531518026</v>
      </c>
      <c r="S381">
        <f t="shared" ref="S381:S444" si="230">E381*WTP-F381</f>
        <v>6489.1271528585403</v>
      </c>
      <c r="T381">
        <f t="shared" ref="T381:T444" si="231">G381*WTP-H381</f>
        <v>-60161.207597981171</v>
      </c>
      <c r="U381">
        <f t="shared" ref="U381:U444" si="232">I381*WTP-J381</f>
        <v>2341.4653931654557</v>
      </c>
      <c r="V381">
        <f t="shared" ref="V381:V444" si="233">K381*WTP-L381</f>
        <v>8250.0046638018976</v>
      </c>
      <c r="W381">
        <f t="shared" ref="W381:W444" si="234">M381*WTP-N381</f>
        <v>-76207.091882240144</v>
      </c>
      <c r="X381">
        <f t="shared" ref="X381:X444" si="235">O381*WTP-P381</f>
        <v>-1520.526212317146</v>
      </c>
      <c r="Z381">
        <f t="shared" si="217"/>
        <v>0</v>
      </c>
      <c r="AA381">
        <f t="shared" si="218"/>
        <v>0</v>
      </c>
      <c r="AB381">
        <f t="shared" si="219"/>
        <v>0</v>
      </c>
      <c r="AC381">
        <f t="shared" si="220"/>
        <v>1</v>
      </c>
      <c r="AD381">
        <f t="shared" si="221"/>
        <v>0</v>
      </c>
      <c r="AE381">
        <f t="shared" si="222"/>
        <v>0</v>
      </c>
      <c r="AF381">
        <f t="shared" si="223"/>
        <v>0</v>
      </c>
      <c r="AH381">
        <f t="shared" si="224"/>
        <v>21404.58711916846</v>
      </c>
      <c r="AI381">
        <f t="shared" si="225"/>
        <v>291038.36243842123</v>
      </c>
      <c r="AJ381">
        <f t="shared" si="226"/>
        <v>30607.239299408287</v>
      </c>
      <c r="AK381">
        <f t="shared" si="227"/>
        <v>19748.912059314127</v>
      </c>
      <c r="AL381">
        <f t="shared" si="228"/>
        <v>533435.06707742065</v>
      </c>
      <c r="AM381">
        <f t="shared" si="229"/>
        <v>47686.523514678331</v>
      </c>
    </row>
    <row r="382" spans="4:39">
      <c r="D382" s="113">
        <v>257</v>
      </c>
      <c r="E382">
        <v>0.24141058426116757</v>
      </c>
      <c r="F382" s="6">
        <v>8718.8733742851255</v>
      </c>
      <c r="G382" s="6">
        <v>0.21931921281108369</v>
      </c>
      <c r="H382" s="6">
        <v>59113.652420489787</v>
      </c>
      <c r="I382" s="6">
        <v>0.26156210288570436</v>
      </c>
      <c r="J382" s="6">
        <v>7910.4643006487277</v>
      </c>
      <c r="K382" s="6">
        <v>0.59848624369656911</v>
      </c>
      <c r="L382" s="6">
        <v>13421.251729360378</v>
      </c>
      <c r="M382">
        <v>0.45970939518830256</v>
      </c>
      <c r="N382">
        <v>75787.627241983297</v>
      </c>
      <c r="O382">
        <v>0.52552409736490546</v>
      </c>
      <c r="P382">
        <v>12415.082726082765</v>
      </c>
      <c r="S382">
        <f t="shared" si="230"/>
        <v>499.14837514329702</v>
      </c>
      <c r="T382">
        <f t="shared" si="231"/>
        <v>-50739.167598511369</v>
      </c>
      <c r="U382">
        <f t="shared" si="232"/>
        <v>2077.023035939008</v>
      </c>
      <c r="V382">
        <f t="shared" si="233"/>
        <v>9431.3469999494155</v>
      </c>
      <c r="W382">
        <f t="shared" si="234"/>
        <v>-58234.08369611315</v>
      </c>
      <c r="X382">
        <f t="shared" si="235"/>
        <v>7651.5294076987848</v>
      </c>
      <c r="Z382">
        <f t="shared" ref="Z382:Z445" si="236">IF(S382=MAX($S382:$X382),1,0)</f>
        <v>0</v>
      </c>
      <c r="AA382">
        <f t="shared" ref="AA382:AA445" si="237">IF(T382=MAX($S382:$X382),1,0)</f>
        <v>0</v>
      </c>
      <c r="AB382">
        <f t="shared" ref="AB382:AB445" si="238">IF(U382=MAX($S382:$X382),1,0)</f>
        <v>0</v>
      </c>
      <c r="AC382">
        <f t="shared" ref="AC382:AC445" si="239">IF(V382=MAX($S382:$X382),1,0)</f>
        <v>1</v>
      </c>
      <c r="AD382">
        <f t="shared" ref="AD382:AD445" si="240">IF(W382=MAX($S382:$X382),1,0)</f>
        <v>0</v>
      </c>
      <c r="AE382">
        <f t="shared" ref="AE382:AE445" si="241">IF(X382=MAX($S382:$X382),1,0)</f>
        <v>0</v>
      </c>
      <c r="AF382">
        <f t="shared" ref="AF382:AF445" si="242">IF(MAX(Z382:AE382)=0,1,0)</f>
        <v>0</v>
      </c>
      <c r="AH382">
        <f t="shared" ref="AH382:AH445" si="243">F382/E382</f>
        <v>36116.367478124746</v>
      </c>
      <c r="AI382">
        <f t="shared" ref="AI382:AI445" si="244">H382/G382</f>
        <v>269532.48492373934</v>
      </c>
      <c r="AJ382">
        <f t="shared" ref="AJ382:AJ445" si="245">J382/I382</f>
        <v>30243.159132672172</v>
      </c>
      <c r="AK382">
        <f t="shared" ref="AK382:AK445" si="246">L382/K382</f>
        <v>22425.330357576131</v>
      </c>
      <c r="AL382">
        <f t="shared" ref="AL382:AL445" si="247">N382/M382</f>
        <v>164859.86154566138</v>
      </c>
      <c r="AM382">
        <f t="shared" ref="AM382:AM445" si="248">P382/O382</f>
        <v>23624.193045256623</v>
      </c>
    </row>
    <row r="383" spans="4:39">
      <c r="D383" s="113">
        <v>258</v>
      </c>
      <c r="E383">
        <v>0.4231369222951975</v>
      </c>
      <c r="F383" s="6">
        <v>8868.0511141469342</v>
      </c>
      <c r="G383" s="6">
        <v>0.3000079130505231</v>
      </c>
      <c r="H383" s="6">
        <v>63106.623674341012</v>
      </c>
      <c r="I383" s="6">
        <v>0.9685108083627374</v>
      </c>
      <c r="J383" s="6">
        <v>14068.06772603143</v>
      </c>
      <c r="K383" s="6">
        <v>0.67603120107214609</v>
      </c>
      <c r="L383" s="6">
        <v>9590.356066314338</v>
      </c>
      <c r="M383">
        <v>0.96406722506455989</v>
      </c>
      <c r="N383">
        <v>78451.725407402468</v>
      </c>
      <c r="O383">
        <v>0.48608060746288695</v>
      </c>
      <c r="P383">
        <v>10796.479162752405</v>
      </c>
      <c r="S383">
        <f t="shared" si="230"/>
        <v>7289.0091267728876</v>
      </c>
      <c r="T383">
        <f t="shared" si="231"/>
        <v>-51651.121522419839</v>
      </c>
      <c r="U383">
        <f t="shared" si="232"/>
        <v>22913.548980491334</v>
      </c>
      <c r="V383">
        <f t="shared" si="233"/>
        <v>16223.219315424487</v>
      </c>
      <c r="W383">
        <f t="shared" si="234"/>
        <v>-41639.782485537311</v>
      </c>
      <c r="X383">
        <f t="shared" si="235"/>
        <v>7764.02275261047</v>
      </c>
      <c r="Z383">
        <f t="shared" si="236"/>
        <v>0</v>
      </c>
      <c r="AA383">
        <f t="shared" si="237"/>
        <v>0</v>
      </c>
      <c r="AB383">
        <f t="shared" si="238"/>
        <v>1</v>
      </c>
      <c r="AC383">
        <f t="shared" si="239"/>
        <v>0</v>
      </c>
      <c r="AD383">
        <f t="shared" si="240"/>
        <v>0</v>
      </c>
      <c r="AE383">
        <f t="shared" si="241"/>
        <v>0</v>
      </c>
      <c r="AF383">
        <f t="shared" si="242"/>
        <v>0</v>
      </c>
      <c r="AH383">
        <f t="shared" si="243"/>
        <v>20957.875918850263</v>
      </c>
      <c r="AI383">
        <f t="shared" si="244"/>
        <v>210349.86388413524</v>
      </c>
      <c r="AJ383">
        <f t="shared" si="245"/>
        <v>14525.462808012877</v>
      </c>
      <c r="AK383">
        <f t="shared" si="246"/>
        <v>14186.262484785602</v>
      </c>
      <c r="AL383">
        <f t="shared" si="247"/>
        <v>81375.783106980802</v>
      </c>
      <c r="AM383">
        <f t="shared" si="248"/>
        <v>22211.293758673008</v>
      </c>
    </row>
    <row r="384" spans="4:39">
      <c r="D384" s="113">
        <v>259</v>
      </c>
      <c r="E384">
        <v>0.24928042543273543</v>
      </c>
      <c r="F384" s="6">
        <v>7459.3287591064181</v>
      </c>
      <c r="G384" s="6">
        <v>0.25617639626581767</v>
      </c>
      <c r="H384" s="6">
        <v>59989.327186165821</v>
      </c>
      <c r="I384" s="6">
        <v>0.22713361162415757</v>
      </c>
      <c r="J384" s="6">
        <v>7490.5218886390248</v>
      </c>
      <c r="K384" s="6">
        <v>0.5598711829963483</v>
      </c>
      <c r="L384" s="6">
        <v>11420.682086392861</v>
      </c>
      <c r="M384">
        <v>0.3766080623577952</v>
      </c>
      <c r="N384">
        <v>71424.042343897076</v>
      </c>
      <c r="O384">
        <v>0.32783152641774604</v>
      </c>
      <c r="P384">
        <v>8776.1448913723489</v>
      </c>
      <c r="S384">
        <f t="shared" si="230"/>
        <v>2059.1950056171518</v>
      </c>
      <c r="T384">
        <f t="shared" si="231"/>
        <v>-50207.487671151837</v>
      </c>
      <c r="U384">
        <f t="shared" si="232"/>
        <v>1182.3479376178075</v>
      </c>
      <c r="V384">
        <f t="shared" si="233"/>
        <v>9957.4391651397036</v>
      </c>
      <c r="W384">
        <f t="shared" si="234"/>
        <v>-57043.640090827023</v>
      </c>
      <c r="X384">
        <f t="shared" si="235"/>
        <v>3741.774113362866</v>
      </c>
      <c r="Z384">
        <f t="shared" si="236"/>
        <v>0</v>
      </c>
      <c r="AA384">
        <f t="shared" si="237"/>
        <v>0</v>
      </c>
      <c r="AB384">
        <f t="shared" si="238"/>
        <v>0</v>
      </c>
      <c r="AC384">
        <f t="shared" si="239"/>
        <v>1</v>
      </c>
      <c r="AD384">
        <f t="shared" si="240"/>
        <v>0</v>
      </c>
      <c r="AE384">
        <f t="shared" si="241"/>
        <v>0</v>
      </c>
      <c r="AF384">
        <f t="shared" si="242"/>
        <v>0</v>
      </c>
      <c r="AH384">
        <f t="shared" si="243"/>
        <v>29923.443632437178</v>
      </c>
      <c r="AI384">
        <f t="shared" si="244"/>
        <v>234171.95362494982</v>
      </c>
      <c r="AJ384">
        <f t="shared" si="245"/>
        <v>32978.482731273332</v>
      </c>
      <c r="AK384">
        <f t="shared" si="246"/>
        <v>20398.767490177022</v>
      </c>
      <c r="AL384">
        <f t="shared" si="247"/>
        <v>189650.85849925567</v>
      </c>
      <c r="AM384">
        <f t="shared" si="248"/>
        <v>26770.289566931908</v>
      </c>
    </row>
    <row r="385" spans="4:39">
      <c r="D385" s="113">
        <v>260</v>
      </c>
      <c r="E385">
        <v>0.64857167810543603</v>
      </c>
      <c r="F385" s="6">
        <v>11231.114337767933</v>
      </c>
      <c r="G385" s="6">
        <v>0.24855706994735571</v>
      </c>
      <c r="H385" s="6">
        <v>68715.851777711388</v>
      </c>
      <c r="I385" s="6">
        <v>0.42833907884018263</v>
      </c>
      <c r="J385" s="6">
        <v>13776.816919088082</v>
      </c>
      <c r="K385" s="6">
        <v>0.46509624477857314</v>
      </c>
      <c r="L385" s="6">
        <v>11373.246814919272</v>
      </c>
      <c r="M385">
        <v>1.2949656896302426</v>
      </c>
      <c r="N385">
        <v>97225.156090885983</v>
      </c>
      <c r="O385">
        <v>1.1439503986155264</v>
      </c>
      <c r="P385">
        <v>18477.469569559635</v>
      </c>
      <c r="S385">
        <f t="shared" si="230"/>
        <v>13533.946619010036</v>
      </c>
      <c r="T385">
        <f t="shared" si="231"/>
        <v>-59224.948618841561</v>
      </c>
      <c r="U385">
        <f t="shared" si="232"/>
        <v>2578.882467345451</v>
      </c>
      <c r="V385">
        <f t="shared" si="233"/>
        <v>6385.988195705766</v>
      </c>
      <c r="W385">
        <f t="shared" si="234"/>
        <v>-47778.186198044801</v>
      </c>
      <c r="X385">
        <f t="shared" si="235"/>
        <v>25203.132451175628</v>
      </c>
      <c r="Z385">
        <f t="shared" si="236"/>
        <v>0</v>
      </c>
      <c r="AA385">
        <f t="shared" si="237"/>
        <v>0</v>
      </c>
      <c r="AB385">
        <f t="shared" si="238"/>
        <v>0</v>
      </c>
      <c r="AC385">
        <f t="shared" si="239"/>
        <v>0</v>
      </c>
      <c r="AD385">
        <f t="shared" si="240"/>
        <v>0</v>
      </c>
      <c r="AE385">
        <f t="shared" si="241"/>
        <v>1</v>
      </c>
      <c r="AF385">
        <f t="shared" si="242"/>
        <v>0</v>
      </c>
      <c r="AH385">
        <f t="shared" si="243"/>
        <v>17316.689453007737</v>
      </c>
      <c r="AI385">
        <f t="shared" si="244"/>
        <v>276459.05140523816</v>
      </c>
      <c r="AJ385">
        <f t="shared" si="245"/>
        <v>32163.3434810377</v>
      </c>
      <c r="AK385">
        <f t="shared" si="246"/>
        <v>24453.533956899482</v>
      </c>
      <c r="AL385">
        <f t="shared" si="247"/>
        <v>75079.329799577259</v>
      </c>
      <c r="AM385">
        <f t="shared" si="248"/>
        <v>16152.334569682493</v>
      </c>
    </row>
    <row r="386" spans="4:39">
      <c r="D386" s="113">
        <v>261</v>
      </c>
      <c r="E386">
        <v>0.50911619329720592</v>
      </c>
      <c r="F386" s="6">
        <v>8644.109445730779</v>
      </c>
      <c r="G386" s="6">
        <v>0.29411649849940824</v>
      </c>
      <c r="H386" s="6">
        <v>57375.989604627524</v>
      </c>
      <c r="I386" s="6">
        <v>0.47182027480214073</v>
      </c>
      <c r="J386" s="6">
        <v>9181.0258551151583</v>
      </c>
      <c r="K386" s="6">
        <v>0.60325632475285862</v>
      </c>
      <c r="L386" s="6">
        <v>10001.173445930332</v>
      </c>
      <c r="M386">
        <v>0.54981722081512041</v>
      </c>
      <c r="N386">
        <v>91411.386851507283</v>
      </c>
      <c r="O386">
        <v>0.42590930671781813</v>
      </c>
      <c r="P386">
        <v>9433.2965222190705</v>
      </c>
      <c r="S386">
        <f t="shared" si="230"/>
        <v>10795.983279129732</v>
      </c>
      <c r="T386">
        <f t="shared" si="231"/>
        <v>-46145.445225926116</v>
      </c>
      <c r="U386">
        <f t="shared" si="232"/>
        <v>8834.9595179297849</v>
      </c>
      <c r="V386">
        <f t="shared" si="233"/>
        <v>13033.566058432823</v>
      </c>
      <c r="W386">
        <f t="shared" si="234"/>
        <v>-70417.16609190272</v>
      </c>
      <c r="X386">
        <f t="shared" si="235"/>
        <v>6829.624445494097</v>
      </c>
      <c r="Z386">
        <f t="shared" si="236"/>
        <v>0</v>
      </c>
      <c r="AA386">
        <f t="shared" si="237"/>
        <v>0</v>
      </c>
      <c r="AB386">
        <f t="shared" si="238"/>
        <v>0</v>
      </c>
      <c r="AC386">
        <f t="shared" si="239"/>
        <v>1</v>
      </c>
      <c r="AD386">
        <f t="shared" si="240"/>
        <v>0</v>
      </c>
      <c r="AE386">
        <f t="shared" si="241"/>
        <v>0</v>
      </c>
      <c r="AF386">
        <f t="shared" si="242"/>
        <v>0</v>
      </c>
      <c r="AH386">
        <f t="shared" si="243"/>
        <v>16978.657445068973</v>
      </c>
      <c r="AI386">
        <f t="shared" si="244"/>
        <v>195079.12645962281</v>
      </c>
      <c r="AJ386">
        <f t="shared" si="245"/>
        <v>19458.735339351937</v>
      </c>
      <c r="AK386">
        <f t="shared" si="246"/>
        <v>16578.64664747212</v>
      </c>
      <c r="AL386">
        <f t="shared" si="247"/>
        <v>166257.77329416343</v>
      </c>
      <c r="AM386">
        <f t="shared" si="248"/>
        <v>22148.603877465877</v>
      </c>
    </row>
    <row r="387" spans="4:39">
      <c r="D387" s="113">
        <v>262</v>
      </c>
      <c r="E387">
        <v>0.62635425185261928</v>
      </c>
      <c r="F387" s="6">
        <v>9878.415760243055</v>
      </c>
      <c r="G387" s="6">
        <v>0.32664659285852737</v>
      </c>
      <c r="H387" s="6">
        <v>61724.388938944248</v>
      </c>
      <c r="I387" s="6">
        <v>0.70998476846295255</v>
      </c>
      <c r="J387" s="6">
        <v>10731.470355849953</v>
      </c>
      <c r="K387" s="6">
        <v>0.6940352164328254</v>
      </c>
      <c r="L387" s="6">
        <v>9391.9821466843478</v>
      </c>
      <c r="M387">
        <v>0.55507972416068063</v>
      </c>
      <c r="N387">
        <v>68826.185437527689</v>
      </c>
      <c r="O387">
        <v>0.64506039701542539</v>
      </c>
      <c r="P387">
        <v>11532.543523959221</v>
      </c>
      <c r="S387">
        <f t="shared" si="230"/>
        <v>14038.29499249736</v>
      </c>
      <c r="T387">
        <f t="shared" si="231"/>
        <v>-49251.715437234241</v>
      </c>
      <c r="U387">
        <f t="shared" si="232"/>
        <v>16378.588043139429</v>
      </c>
      <c r="V387">
        <f t="shared" si="233"/>
        <v>17109.058557586657</v>
      </c>
      <c r="W387">
        <f t="shared" si="234"/>
        <v>-47631.021250176258</v>
      </c>
      <c r="X387">
        <f t="shared" si="235"/>
        <v>13098.442675677781</v>
      </c>
      <c r="Z387">
        <f t="shared" si="236"/>
        <v>0</v>
      </c>
      <c r="AA387">
        <f t="shared" si="237"/>
        <v>0</v>
      </c>
      <c r="AB387">
        <f t="shared" si="238"/>
        <v>0</v>
      </c>
      <c r="AC387">
        <f t="shared" si="239"/>
        <v>1</v>
      </c>
      <c r="AD387">
        <f t="shared" si="240"/>
        <v>0</v>
      </c>
      <c r="AE387">
        <f t="shared" si="241"/>
        <v>0</v>
      </c>
      <c r="AF387">
        <f t="shared" si="242"/>
        <v>0</v>
      </c>
      <c r="AH387">
        <f t="shared" si="243"/>
        <v>15771.291934276578</v>
      </c>
      <c r="AI387">
        <f t="shared" si="244"/>
        <v>188963.82294634084</v>
      </c>
      <c r="AJ387">
        <f t="shared" si="245"/>
        <v>15115.071241714853</v>
      </c>
      <c r="AK387">
        <f t="shared" si="246"/>
        <v>13532.428793681225</v>
      </c>
      <c r="AL387">
        <f t="shared" si="247"/>
        <v>123993.33364517627</v>
      </c>
      <c r="AM387">
        <f t="shared" si="248"/>
        <v>17878.23834375534</v>
      </c>
    </row>
    <row r="388" spans="4:39">
      <c r="D388" s="113">
        <v>263</v>
      </c>
      <c r="E388">
        <v>0.33841082648480914</v>
      </c>
      <c r="F388" s="6">
        <v>7251.079369398627</v>
      </c>
      <c r="G388" s="6">
        <v>0.32654057703406103</v>
      </c>
      <c r="H388" s="6">
        <v>63136.05851752164</v>
      </c>
      <c r="I388" s="6">
        <v>1.6138987134180482</v>
      </c>
      <c r="J388" s="6">
        <v>19769.021756870956</v>
      </c>
      <c r="K388" s="6">
        <v>1.6699878106021753</v>
      </c>
      <c r="L388" s="6">
        <v>18039.200010943008</v>
      </c>
      <c r="M388">
        <v>0.53248357593066542</v>
      </c>
      <c r="N388">
        <v>101277.31530356826</v>
      </c>
      <c r="O388">
        <v>0.34258741750447608</v>
      </c>
      <c r="P388">
        <v>8970.4430704293081</v>
      </c>
      <c r="S388">
        <f t="shared" si="230"/>
        <v>5670.7996290973242</v>
      </c>
      <c r="T388">
        <f t="shared" si="231"/>
        <v>-50667.433124053052</v>
      </c>
      <c r="U388">
        <f t="shared" si="232"/>
        <v>41856.086716283797</v>
      </c>
      <c r="V388">
        <f t="shared" si="233"/>
        <v>45727.614549090453</v>
      </c>
      <c r="W388">
        <f t="shared" si="234"/>
        <v>-80944.962440231728</v>
      </c>
      <c r="X388">
        <f t="shared" si="235"/>
        <v>4110.9148795616056</v>
      </c>
      <c r="Z388">
        <f t="shared" si="236"/>
        <v>0</v>
      </c>
      <c r="AA388">
        <f t="shared" si="237"/>
        <v>0</v>
      </c>
      <c r="AB388">
        <f t="shared" si="238"/>
        <v>0</v>
      </c>
      <c r="AC388">
        <f t="shared" si="239"/>
        <v>1</v>
      </c>
      <c r="AD388">
        <f t="shared" si="240"/>
        <v>0</v>
      </c>
      <c r="AE388">
        <f t="shared" si="241"/>
        <v>0</v>
      </c>
      <c r="AF388">
        <f t="shared" si="242"/>
        <v>0</v>
      </c>
      <c r="AH388">
        <f t="shared" si="243"/>
        <v>21426.853994944868</v>
      </c>
      <c r="AI388">
        <f t="shared" si="244"/>
        <v>193348.27876823407</v>
      </c>
      <c r="AJ388">
        <f t="shared" si="245"/>
        <v>12249.233234099609</v>
      </c>
      <c r="AK388">
        <f t="shared" si="246"/>
        <v>10801.995018417718</v>
      </c>
      <c r="AL388">
        <f t="shared" si="247"/>
        <v>190198.00775368058</v>
      </c>
      <c r="AM388">
        <f t="shared" si="248"/>
        <v>26184.391521945214</v>
      </c>
    </row>
    <row r="389" spans="4:39">
      <c r="D389" s="113">
        <v>264</v>
      </c>
      <c r="E389">
        <v>1.0945328043192739</v>
      </c>
      <c r="F389" s="6">
        <v>13275.531568409486</v>
      </c>
      <c r="G389" s="6">
        <v>0.31701195050450637</v>
      </c>
      <c r="H389" s="6">
        <v>69952.138708001905</v>
      </c>
      <c r="I389" s="6">
        <v>0.3946943603364178</v>
      </c>
      <c r="J389" s="6">
        <v>8125.1659464958884</v>
      </c>
      <c r="K389" s="6">
        <v>0.86488058259401568</v>
      </c>
      <c r="L389" s="6">
        <v>11699.002487296711</v>
      </c>
      <c r="M389">
        <v>0.4666568812556301</v>
      </c>
      <c r="N389">
        <v>80386.952041374068</v>
      </c>
      <c r="O389">
        <v>0.85811566757345037</v>
      </c>
      <c r="P389">
        <v>12902.072000459702</v>
      </c>
      <c r="S389">
        <f t="shared" si="230"/>
        <v>28518.109031717668</v>
      </c>
      <c r="T389">
        <f t="shared" si="231"/>
        <v>-57847.354389937835</v>
      </c>
      <c r="U389">
        <f t="shared" si="232"/>
        <v>6945.8435085898891</v>
      </c>
      <c r="V389">
        <f t="shared" si="233"/>
        <v>21325.597678473183</v>
      </c>
      <c r="W389">
        <f t="shared" si="234"/>
        <v>-62568.125687509091</v>
      </c>
      <c r="X389">
        <f t="shared" si="235"/>
        <v>19864.216650164926</v>
      </c>
      <c r="Z389">
        <f t="shared" si="236"/>
        <v>1</v>
      </c>
      <c r="AA389">
        <f t="shared" si="237"/>
        <v>0</v>
      </c>
      <c r="AB389">
        <f t="shared" si="238"/>
        <v>0</v>
      </c>
      <c r="AC389">
        <f t="shared" si="239"/>
        <v>0</v>
      </c>
      <c r="AD389">
        <f t="shared" si="240"/>
        <v>0</v>
      </c>
      <c r="AE389">
        <f t="shared" si="241"/>
        <v>0</v>
      </c>
      <c r="AF389">
        <f t="shared" si="242"/>
        <v>0</v>
      </c>
      <c r="AH389">
        <f t="shared" si="243"/>
        <v>12128.948091844517</v>
      </c>
      <c r="AI389">
        <f t="shared" si="244"/>
        <v>220660.88864056097</v>
      </c>
      <c r="AJ389">
        <f t="shared" si="245"/>
        <v>20585.969203031942</v>
      </c>
      <c r="AK389">
        <f t="shared" si="246"/>
        <v>13526.725796303777</v>
      </c>
      <c r="AL389">
        <f t="shared" si="247"/>
        <v>172261.36647782309</v>
      </c>
      <c r="AM389">
        <f t="shared" si="248"/>
        <v>15035.353027574631</v>
      </c>
    </row>
    <row r="390" spans="4:39">
      <c r="D390" s="113">
        <v>265</v>
      </c>
      <c r="E390">
        <v>0.30951737845005667</v>
      </c>
      <c r="F390" s="6">
        <v>7498.6723089260522</v>
      </c>
      <c r="G390" s="6">
        <v>0.29303282793018792</v>
      </c>
      <c r="H390" s="6">
        <v>64749.241410800911</v>
      </c>
      <c r="I390" s="6">
        <v>0.77095790198105552</v>
      </c>
      <c r="J390" s="6">
        <v>12494.879828793271</v>
      </c>
      <c r="K390" s="6">
        <v>1.0409636078718907</v>
      </c>
      <c r="L390" s="6">
        <v>14828.199343645438</v>
      </c>
      <c r="M390">
        <v>0.70395330758164065</v>
      </c>
      <c r="N390">
        <v>96610.530101339013</v>
      </c>
      <c r="O390">
        <v>0.9062848410435973</v>
      </c>
      <c r="P390">
        <v>15064.634648896785</v>
      </c>
      <c r="S390">
        <f t="shared" si="230"/>
        <v>4319.9392698109114</v>
      </c>
      <c r="T390">
        <f t="shared" si="231"/>
        <v>-53560.075909114617</v>
      </c>
      <c r="U390">
        <f t="shared" si="232"/>
        <v>16943.37670045135</v>
      </c>
      <c r="V390">
        <f t="shared" si="233"/>
        <v>24919.955059334839</v>
      </c>
      <c r="W390">
        <f t="shared" si="234"/>
        <v>-69730.777004641641</v>
      </c>
      <c r="X390">
        <f t="shared" si="235"/>
        <v>19540.945721511933</v>
      </c>
      <c r="Z390">
        <f t="shared" si="236"/>
        <v>0</v>
      </c>
      <c r="AA390">
        <f t="shared" si="237"/>
        <v>0</v>
      </c>
      <c r="AB390">
        <f t="shared" si="238"/>
        <v>0</v>
      </c>
      <c r="AC390">
        <f t="shared" si="239"/>
        <v>1</v>
      </c>
      <c r="AD390">
        <f t="shared" si="240"/>
        <v>0</v>
      </c>
      <c r="AE390">
        <f t="shared" si="241"/>
        <v>0</v>
      </c>
      <c r="AF390">
        <f t="shared" si="242"/>
        <v>0</v>
      </c>
      <c r="AH390">
        <f t="shared" si="243"/>
        <v>24226.983138964613</v>
      </c>
      <c r="AI390">
        <f t="shared" si="244"/>
        <v>220962.41526299831</v>
      </c>
      <c r="AJ390">
        <f t="shared" si="245"/>
        <v>16206.954746408843</v>
      </c>
      <c r="AK390">
        <f t="shared" si="246"/>
        <v>14244.685627348381</v>
      </c>
      <c r="AL390">
        <f t="shared" si="247"/>
        <v>137239.96898776508</v>
      </c>
      <c r="AM390">
        <f t="shared" si="248"/>
        <v>16622.406076603562</v>
      </c>
    </row>
    <row r="391" spans="4:39">
      <c r="D391" s="113">
        <v>266</v>
      </c>
      <c r="E391">
        <v>0.89351675891816484</v>
      </c>
      <c r="F391" s="6">
        <v>13201.462063851648</v>
      </c>
      <c r="G391" s="6">
        <v>0.28439583662745971</v>
      </c>
      <c r="H391" s="6">
        <v>61684.328483832782</v>
      </c>
      <c r="I391" s="6">
        <v>0.72838960563929189</v>
      </c>
      <c r="J391" s="6">
        <v>10694.512718046763</v>
      </c>
      <c r="K391" s="6">
        <v>0.630826097229502</v>
      </c>
      <c r="L391" s="6">
        <v>9742.7402792616685</v>
      </c>
      <c r="M391">
        <v>0.20694033295256398</v>
      </c>
      <c r="N391">
        <v>77446.695607141926</v>
      </c>
      <c r="O391">
        <v>1.6083813086753227</v>
      </c>
      <c r="P391">
        <v>20672.433426684271</v>
      </c>
      <c r="S391">
        <f t="shared" si="230"/>
        <v>20916.581858679558</v>
      </c>
      <c r="T391">
        <f t="shared" si="231"/>
        <v>-50824.957858049864</v>
      </c>
      <c r="U391">
        <f t="shared" si="232"/>
        <v>17118.315983683962</v>
      </c>
      <c r="V391">
        <f t="shared" si="233"/>
        <v>14344.723417349634</v>
      </c>
      <c r="W391">
        <f t="shared" si="234"/>
        <v>-69544.885933681217</v>
      </c>
      <c r="X391">
        <f t="shared" si="235"/>
        <v>40741.998463774253</v>
      </c>
      <c r="Z391">
        <f t="shared" si="236"/>
        <v>0</v>
      </c>
      <c r="AA391">
        <f t="shared" si="237"/>
        <v>0</v>
      </c>
      <c r="AB391">
        <f t="shared" si="238"/>
        <v>0</v>
      </c>
      <c r="AC391">
        <f t="shared" si="239"/>
        <v>0</v>
      </c>
      <c r="AD391">
        <f t="shared" si="240"/>
        <v>0</v>
      </c>
      <c r="AE391">
        <f t="shared" si="241"/>
        <v>1</v>
      </c>
      <c r="AF391">
        <f t="shared" si="242"/>
        <v>0</v>
      </c>
      <c r="AH391">
        <f t="shared" si="243"/>
        <v>14774.722390025971</v>
      </c>
      <c r="AI391">
        <f t="shared" si="244"/>
        <v>216896.03200709051</v>
      </c>
      <c r="AJ391">
        <f t="shared" si="245"/>
        <v>14682.407100881703</v>
      </c>
      <c r="AK391">
        <f t="shared" si="246"/>
        <v>15444.415381751627</v>
      </c>
      <c r="AL391">
        <f t="shared" si="247"/>
        <v>374246.50140528521</v>
      </c>
      <c r="AM391">
        <f t="shared" si="248"/>
        <v>12852.943089540298</v>
      </c>
    </row>
    <row r="392" spans="4:39">
      <c r="D392" s="113">
        <v>267</v>
      </c>
      <c r="E392">
        <v>0.16664935457553143</v>
      </c>
      <c r="F392" s="6">
        <v>8507.1541636083857</v>
      </c>
      <c r="G392" s="6">
        <v>0.29768382546132022</v>
      </c>
      <c r="H392" s="6">
        <v>64263.829919491174</v>
      </c>
      <c r="I392" s="6">
        <v>0.3448352410594635</v>
      </c>
      <c r="J392" s="6">
        <v>9817.5487133527749</v>
      </c>
      <c r="K392" s="6">
        <v>1.0384765849062623</v>
      </c>
      <c r="L392" s="6">
        <v>13270.241788643048</v>
      </c>
      <c r="M392">
        <v>-5.4975796088832407E-2</v>
      </c>
      <c r="N392">
        <v>68193.981272962599</v>
      </c>
      <c r="O392">
        <v>4.5921220852631173E-2</v>
      </c>
      <c r="P392">
        <v>8637.7387443460175</v>
      </c>
      <c r="S392">
        <f t="shared" si="230"/>
        <v>-2143.815208496294</v>
      </c>
      <c r="T392">
        <f t="shared" si="231"/>
        <v>-52897.070728076127</v>
      </c>
      <c r="U392">
        <f t="shared" si="232"/>
        <v>3349.64013126178</v>
      </c>
      <c r="V392">
        <f t="shared" si="233"/>
        <v>26382.948129417673</v>
      </c>
      <c r="W392">
        <f t="shared" si="234"/>
        <v>-70293.17707081858</v>
      </c>
      <c r="X392">
        <f t="shared" si="235"/>
        <v>-6884.2828473091486</v>
      </c>
      <c r="Z392">
        <f t="shared" si="236"/>
        <v>0</v>
      </c>
      <c r="AA392">
        <f t="shared" si="237"/>
        <v>0</v>
      </c>
      <c r="AB392">
        <f t="shared" si="238"/>
        <v>0</v>
      </c>
      <c r="AC392">
        <f t="shared" si="239"/>
        <v>1</v>
      </c>
      <c r="AD392">
        <f t="shared" si="240"/>
        <v>0</v>
      </c>
      <c r="AE392">
        <f t="shared" si="241"/>
        <v>0</v>
      </c>
      <c r="AF392">
        <f t="shared" si="242"/>
        <v>0</v>
      </c>
      <c r="AH392">
        <f t="shared" si="243"/>
        <v>51048.22749105002</v>
      </c>
      <c r="AI392">
        <f t="shared" si="244"/>
        <v>215879.48159394151</v>
      </c>
      <c r="AJ392">
        <f t="shared" si="245"/>
        <v>28470.259255375335</v>
      </c>
      <c r="AK392">
        <f t="shared" si="246"/>
        <v>12778.566201221458</v>
      </c>
      <c r="AL392">
        <f t="shared" si="247"/>
        <v>-1240436.4488469006</v>
      </c>
      <c r="AM392">
        <f t="shared" si="248"/>
        <v>188099.06583420237</v>
      </c>
    </row>
    <row r="393" spans="4:39">
      <c r="D393" s="113">
        <v>268</v>
      </c>
      <c r="E393">
        <v>1.0049179506930948</v>
      </c>
      <c r="F393" s="6">
        <v>13578.684490905629</v>
      </c>
      <c r="G393" s="6">
        <v>0.31996622677567688</v>
      </c>
      <c r="H393" s="6">
        <v>58160.509056816772</v>
      </c>
      <c r="I393" s="6">
        <v>0.58084846255349531</v>
      </c>
      <c r="J393" s="6">
        <v>9933.5943013411779</v>
      </c>
      <c r="K393" s="6">
        <v>0.71943179820552539</v>
      </c>
      <c r="L393" s="6">
        <v>10540.161661906875</v>
      </c>
      <c r="M393">
        <v>1.0540235706177661</v>
      </c>
      <c r="N393">
        <v>87067.434277626715</v>
      </c>
      <c r="O393">
        <v>0.83778792255243051</v>
      </c>
      <c r="P393">
        <v>14128.550237372105</v>
      </c>
      <c r="S393">
        <f t="shared" si="230"/>
        <v>24793.102538359497</v>
      </c>
      <c r="T393">
        <f t="shared" si="231"/>
        <v>-45942.918653614324</v>
      </c>
      <c r="U393">
        <f t="shared" si="232"/>
        <v>12245.523392801486</v>
      </c>
      <c r="V393">
        <f t="shared" si="233"/>
        <v>16930.622120772903</v>
      </c>
      <c r="W393">
        <f t="shared" si="234"/>
        <v>-46820.598257157937</v>
      </c>
      <c r="X393">
        <f t="shared" si="235"/>
        <v>17861.543797369901</v>
      </c>
      <c r="Z393">
        <f t="shared" si="236"/>
        <v>1</v>
      </c>
      <c r="AA393">
        <f t="shared" si="237"/>
        <v>0</v>
      </c>
      <c r="AB393">
        <f t="shared" si="238"/>
        <v>0</v>
      </c>
      <c r="AC393">
        <f t="shared" si="239"/>
        <v>0</v>
      </c>
      <c r="AD393">
        <f t="shared" si="240"/>
        <v>0</v>
      </c>
      <c r="AE393">
        <f t="shared" si="241"/>
        <v>0</v>
      </c>
      <c r="AF393">
        <f t="shared" si="242"/>
        <v>0</v>
      </c>
      <c r="AH393">
        <f t="shared" si="243"/>
        <v>13512.23200017511</v>
      </c>
      <c r="AI393">
        <f t="shared" si="244"/>
        <v>181770.77513118958</v>
      </c>
      <c r="AJ393">
        <f t="shared" si="245"/>
        <v>17101.868975724985</v>
      </c>
      <c r="AK393">
        <f t="shared" si="246"/>
        <v>14650.675280404814</v>
      </c>
      <c r="AL393">
        <f t="shared" si="247"/>
        <v>82604.826594718616</v>
      </c>
      <c r="AM393">
        <f t="shared" si="248"/>
        <v>16864.113049430969</v>
      </c>
    </row>
    <row r="394" spans="4:39">
      <c r="D394" s="113">
        <v>269</v>
      </c>
      <c r="E394">
        <v>0.27450657855499561</v>
      </c>
      <c r="F394" s="6">
        <v>7148.9202306273819</v>
      </c>
      <c r="G394" s="6">
        <v>0.31361871111879203</v>
      </c>
      <c r="H394" s="6">
        <v>66714.491098600862</v>
      </c>
      <c r="I394" s="6">
        <v>0.65178597461156773</v>
      </c>
      <c r="J394" s="6">
        <v>10392.917859000128</v>
      </c>
      <c r="K394" s="6">
        <v>0.53376860362545231</v>
      </c>
      <c r="L394" s="6">
        <v>8264.6005849892299</v>
      </c>
      <c r="M394">
        <v>0.50587434418583999</v>
      </c>
      <c r="N394">
        <v>65461.181027024992</v>
      </c>
      <c r="O394">
        <v>0.74093013896193538</v>
      </c>
      <c r="P394">
        <v>12348.83632378838</v>
      </c>
      <c r="S394">
        <f t="shared" si="230"/>
        <v>3332.8389649165711</v>
      </c>
      <c r="T394">
        <f t="shared" si="231"/>
        <v>-54739.274233240911</v>
      </c>
      <c r="U394">
        <f t="shared" si="232"/>
        <v>14494.877795567972</v>
      </c>
      <c r="V394">
        <f t="shared" si="233"/>
        <v>12116.819775845042</v>
      </c>
      <c r="W394">
        <f t="shared" si="234"/>
        <v>-46144.875068632879</v>
      </c>
      <c r="X394">
        <f t="shared" si="235"/>
        <v>15942.840102334159</v>
      </c>
      <c r="Z394">
        <f t="shared" si="236"/>
        <v>0</v>
      </c>
      <c r="AA394">
        <f t="shared" si="237"/>
        <v>0</v>
      </c>
      <c r="AB394">
        <f t="shared" si="238"/>
        <v>0</v>
      </c>
      <c r="AC394">
        <f t="shared" si="239"/>
        <v>0</v>
      </c>
      <c r="AD394">
        <f t="shared" si="240"/>
        <v>0</v>
      </c>
      <c r="AE394">
        <f t="shared" si="241"/>
        <v>1</v>
      </c>
      <c r="AF394">
        <f t="shared" si="242"/>
        <v>0</v>
      </c>
      <c r="AH394">
        <f t="shared" si="243"/>
        <v>26042.801117041872</v>
      </c>
      <c r="AI394">
        <f t="shared" si="244"/>
        <v>212724.8430446194</v>
      </c>
      <c r="AJ394">
        <f t="shared" si="245"/>
        <v>15945.292264372203</v>
      </c>
      <c r="AK394">
        <f t="shared" si="246"/>
        <v>15483.489528710714</v>
      </c>
      <c r="AL394">
        <f t="shared" si="247"/>
        <v>129402.05760459937</v>
      </c>
      <c r="AM394">
        <f t="shared" si="248"/>
        <v>16666.667576904696</v>
      </c>
    </row>
    <row r="395" spans="4:39">
      <c r="D395" s="113">
        <v>270</v>
      </c>
      <c r="E395">
        <v>0.59894014880685698</v>
      </c>
      <c r="F395" s="6">
        <v>9593.2440030834787</v>
      </c>
      <c r="G395" s="6">
        <v>0.3129458313797171</v>
      </c>
      <c r="H395" s="6">
        <v>54597.791987786506</v>
      </c>
      <c r="I395" s="6">
        <v>0.50193599113654963</v>
      </c>
      <c r="J395" s="6">
        <v>9218.5445774066957</v>
      </c>
      <c r="K395" s="6">
        <v>0.55497665305722832</v>
      </c>
      <c r="L395" s="6">
        <v>8807.9662735883921</v>
      </c>
      <c r="M395">
        <v>0.51220879686201426</v>
      </c>
      <c r="N395">
        <v>76604.802240752368</v>
      </c>
      <c r="O395">
        <v>0.76689144923220975</v>
      </c>
      <c r="P395">
        <v>12426.636130150511</v>
      </c>
      <c r="S395">
        <f t="shared" si="230"/>
        <v>13276.68663895755</v>
      </c>
      <c r="T395">
        <f t="shared" si="231"/>
        <v>-42648.268362383387</v>
      </c>
      <c r="U395">
        <f t="shared" si="232"/>
        <v>9947.3793081513159</v>
      </c>
      <c r="V395">
        <f t="shared" si="233"/>
        <v>12383.262246748813</v>
      </c>
      <c r="W395">
        <f t="shared" si="234"/>
        <v>-57046.621541373213</v>
      </c>
      <c r="X395">
        <f t="shared" si="235"/>
        <v>16856.346967332189</v>
      </c>
      <c r="Z395">
        <f t="shared" si="236"/>
        <v>0</v>
      </c>
      <c r="AA395">
        <f t="shared" si="237"/>
        <v>0</v>
      </c>
      <c r="AB395">
        <f t="shared" si="238"/>
        <v>0</v>
      </c>
      <c r="AC395">
        <f t="shared" si="239"/>
        <v>0</v>
      </c>
      <c r="AD395">
        <f t="shared" si="240"/>
        <v>0</v>
      </c>
      <c r="AE395">
        <f t="shared" si="241"/>
        <v>1</v>
      </c>
      <c r="AF395">
        <f t="shared" si="242"/>
        <v>0</v>
      </c>
      <c r="AH395">
        <f t="shared" si="243"/>
        <v>16017.032790662122</v>
      </c>
      <c r="AI395">
        <f t="shared" si="244"/>
        <v>174464.03343056366</v>
      </c>
      <c r="AJ395">
        <f t="shared" si="245"/>
        <v>18365.976419688199</v>
      </c>
      <c r="AK395">
        <f t="shared" si="246"/>
        <v>15870.87713522271</v>
      </c>
      <c r="AL395">
        <f t="shared" si="247"/>
        <v>149557.76376755437</v>
      </c>
      <c r="AM395">
        <f t="shared" si="248"/>
        <v>16203.904923691236</v>
      </c>
    </row>
    <row r="396" spans="4:39">
      <c r="D396" s="113">
        <v>271</v>
      </c>
      <c r="E396">
        <v>0.43538964190796603</v>
      </c>
      <c r="F396" s="6">
        <v>7136.0977087133379</v>
      </c>
      <c r="G396" s="6">
        <v>0.29275277327048421</v>
      </c>
      <c r="H396" s="6">
        <v>62159.082971596159</v>
      </c>
      <c r="I396" s="6">
        <v>0.40409409491747972</v>
      </c>
      <c r="J396" s="6">
        <v>7837.9089657641398</v>
      </c>
      <c r="K396" s="6">
        <v>0.53957193919986002</v>
      </c>
      <c r="L396" s="6">
        <v>8631.6721158302407</v>
      </c>
      <c r="M396">
        <v>0.44811424641690156</v>
      </c>
      <c r="N396">
        <v>69889.85938531108</v>
      </c>
      <c r="O396">
        <v>0.82303486782485169</v>
      </c>
      <c r="P396">
        <v>13599.858745424548</v>
      </c>
      <c r="S396">
        <f t="shared" si="230"/>
        <v>9488.820377900438</v>
      </c>
      <c r="T396">
        <f t="shared" si="231"/>
        <v>-50980.611077035988</v>
      </c>
      <c r="U396">
        <f t="shared" si="232"/>
        <v>7592.0199545649066</v>
      </c>
      <c r="V396">
        <f t="shared" si="233"/>
        <v>11971.342810577213</v>
      </c>
      <c r="W396">
        <f t="shared" si="234"/>
        <v>-52779.06500012811</v>
      </c>
      <c r="X396">
        <f t="shared" si="235"/>
        <v>17826.904647599586</v>
      </c>
      <c r="Z396">
        <f t="shared" si="236"/>
        <v>0</v>
      </c>
      <c r="AA396">
        <f t="shared" si="237"/>
        <v>0</v>
      </c>
      <c r="AB396">
        <f t="shared" si="238"/>
        <v>0</v>
      </c>
      <c r="AC396">
        <f t="shared" si="239"/>
        <v>0</v>
      </c>
      <c r="AD396">
        <f t="shared" si="240"/>
        <v>0</v>
      </c>
      <c r="AE396">
        <f t="shared" si="241"/>
        <v>1</v>
      </c>
      <c r="AF396">
        <f t="shared" si="242"/>
        <v>0</v>
      </c>
      <c r="AH396">
        <f t="shared" si="243"/>
        <v>16390.141201893333</v>
      </c>
      <c r="AI396">
        <f t="shared" si="244"/>
        <v>212326.19686975697</v>
      </c>
      <c r="AJ396">
        <f t="shared" si="245"/>
        <v>19396.247221491132</v>
      </c>
      <c r="AK396">
        <f t="shared" si="246"/>
        <v>15997.25910252169</v>
      </c>
      <c r="AL396">
        <f t="shared" si="247"/>
        <v>155964.37726349206</v>
      </c>
      <c r="AM396">
        <f t="shared" si="248"/>
        <v>16524.037166695962</v>
      </c>
    </row>
    <row r="397" spans="4:39">
      <c r="D397" s="113">
        <v>272</v>
      </c>
      <c r="E397">
        <v>0.24527053454439041</v>
      </c>
      <c r="F397" s="6">
        <v>7076.5487520094812</v>
      </c>
      <c r="G397" s="6">
        <v>0.30611727381325493</v>
      </c>
      <c r="H397" s="6">
        <v>65959.330437296885</v>
      </c>
      <c r="I397" s="6">
        <v>0.29056570092250267</v>
      </c>
      <c r="J397" s="6">
        <v>8434.0309055972521</v>
      </c>
      <c r="K397" s="6">
        <v>1.4060813977409341</v>
      </c>
      <c r="L397" s="6">
        <v>18394.699348599694</v>
      </c>
      <c r="M397">
        <v>9.6298674491527514E-2</v>
      </c>
      <c r="N397">
        <v>68049.129035259612</v>
      </c>
      <c r="O397">
        <v>0.30987995839219851</v>
      </c>
      <c r="P397">
        <v>8984.8539268026998</v>
      </c>
      <c r="S397">
        <f t="shared" si="230"/>
        <v>2288.8613390335213</v>
      </c>
      <c r="T397">
        <f t="shared" si="231"/>
        <v>-54270.548454011558</v>
      </c>
      <c r="U397">
        <f t="shared" si="232"/>
        <v>2660.9298184275904</v>
      </c>
      <c r="V397">
        <f t="shared" si="233"/>
        <v>35295.112742740137</v>
      </c>
      <c r="W397">
        <f t="shared" si="234"/>
        <v>-64372.060448475124</v>
      </c>
      <c r="X397">
        <f t="shared" si="235"/>
        <v>2847.6024044450078</v>
      </c>
      <c r="Z397">
        <f t="shared" si="236"/>
        <v>0</v>
      </c>
      <c r="AA397">
        <f t="shared" si="237"/>
        <v>0</v>
      </c>
      <c r="AB397">
        <f t="shared" si="238"/>
        <v>0</v>
      </c>
      <c r="AC397">
        <f t="shared" si="239"/>
        <v>1</v>
      </c>
      <c r="AD397">
        <f t="shared" si="240"/>
        <v>0</v>
      </c>
      <c r="AE397">
        <f t="shared" si="241"/>
        <v>0</v>
      </c>
      <c r="AF397">
        <f t="shared" si="242"/>
        <v>0</v>
      </c>
      <c r="AH397">
        <f t="shared" si="243"/>
        <v>28852.013411047257</v>
      </c>
      <c r="AI397">
        <f t="shared" si="244"/>
        <v>215470.78874593333</v>
      </c>
      <c r="AJ397">
        <f t="shared" si="245"/>
        <v>29026.243905665619</v>
      </c>
      <c r="AK397">
        <f t="shared" si="246"/>
        <v>13082.243587144631</v>
      </c>
      <c r="AL397">
        <f t="shared" si="247"/>
        <v>706646.58049106027</v>
      </c>
      <c r="AM397">
        <f t="shared" si="248"/>
        <v>28994.627382229897</v>
      </c>
    </row>
    <row r="398" spans="4:39">
      <c r="D398" s="113">
        <v>273</v>
      </c>
      <c r="E398">
        <v>0.59990743539575864</v>
      </c>
      <c r="F398" s="6">
        <v>11256.261256216432</v>
      </c>
      <c r="G398" s="6">
        <v>0.30300232535225713</v>
      </c>
      <c r="H398" s="6">
        <v>64613.872335806896</v>
      </c>
      <c r="I398" s="6">
        <v>1.2379246182834249</v>
      </c>
      <c r="J398" s="6">
        <v>17445.156850145915</v>
      </c>
      <c r="K398" s="6">
        <v>0.67367896001366645</v>
      </c>
      <c r="L398" s="6">
        <v>11444.935022294863</v>
      </c>
      <c r="M398">
        <v>0.60388778607355265</v>
      </c>
      <c r="N398">
        <v>83514.9522432214</v>
      </c>
      <c r="O398">
        <v>0.77521550604978595</v>
      </c>
      <c r="P398">
        <v>14079.905045105428</v>
      </c>
      <c r="S398">
        <f t="shared" si="230"/>
        <v>11650.604256935214</v>
      </c>
      <c r="T398">
        <f t="shared" si="231"/>
        <v>-53044.03154455631</v>
      </c>
      <c r="U398">
        <f t="shared" si="232"/>
        <v>29823.756774388381</v>
      </c>
      <c r="V398">
        <f t="shared" si="233"/>
        <v>14278.822386866977</v>
      </c>
      <c r="W398">
        <f t="shared" si="234"/>
        <v>-60456.101019788868</v>
      </c>
      <c r="X398">
        <f t="shared" si="235"/>
        <v>15520.923837899598</v>
      </c>
      <c r="Z398">
        <f t="shared" si="236"/>
        <v>0</v>
      </c>
      <c r="AA398">
        <f t="shared" si="237"/>
        <v>0</v>
      </c>
      <c r="AB398">
        <f t="shared" si="238"/>
        <v>1</v>
      </c>
      <c r="AC398">
        <f t="shared" si="239"/>
        <v>0</v>
      </c>
      <c r="AD398">
        <f t="shared" si="240"/>
        <v>0</v>
      </c>
      <c r="AE398">
        <f t="shared" si="241"/>
        <v>0</v>
      </c>
      <c r="AF398">
        <f t="shared" si="242"/>
        <v>0</v>
      </c>
      <c r="AH398">
        <f t="shared" si="243"/>
        <v>18763.330127406542</v>
      </c>
      <c r="AI398">
        <f t="shared" si="244"/>
        <v>213245.46688111936</v>
      </c>
      <c r="AJ398">
        <f t="shared" si="245"/>
        <v>14092.261025018097</v>
      </c>
      <c r="AK398">
        <f t="shared" si="246"/>
        <v>16988.707829115945</v>
      </c>
      <c r="AL398">
        <f t="shared" si="247"/>
        <v>138295.48165931841</v>
      </c>
      <c r="AM398">
        <f t="shared" si="248"/>
        <v>18162.568905324744</v>
      </c>
    </row>
    <row r="399" spans="4:39">
      <c r="D399" s="113">
        <v>274</v>
      </c>
      <c r="E399">
        <v>0.66536299979345914</v>
      </c>
      <c r="F399" s="6">
        <v>9795.2377842804599</v>
      </c>
      <c r="G399" s="6">
        <v>0.33389122039715646</v>
      </c>
      <c r="H399" s="6">
        <v>68340.875626806825</v>
      </c>
      <c r="I399" s="6">
        <v>0.93097300218172552</v>
      </c>
      <c r="J399" s="6">
        <v>12942.309277125178</v>
      </c>
      <c r="K399" s="6">
        <v>1.1136601273870776</v>
      </c>
      <c r="L399" s="6">
        <v>14339.350706550886</v>
      </c>
      <c r="M399">
        <v>0.35981211952546932</v>
      </c>
      <c r="N399">
        <v>81789.611173736906</v>
      </c>
      <c r="O399">
        <v>1.0120553501817273</v>
      </c>
      <c r="P399">
        <v>15184.80592994481</v>
      </c>
      <c r="S399">
        <f t="shared" si="230"/>
        <v>15610.982999832984</v>
      </c>
      <c r="T399">
        <f t="shared" si="231"/>
        <v>-55591.573267161803</v>
      </c>
      <c r="U399">
        <f t="shared" si="232"/>
        <v>22605.963838181829</v>
      </c>
      <c r="V399">
        <f t="shared" si="233"/>
        <v>28184.64759759729</v>
      </c>
      <c r="W399">
        <f t="shared" si="234"/>
        <v>-68050.545201776389</v>
      </c>
      <c r="X399">
        <f t="shared" si="235"/>
        <v>23459.515561394266</v>
      </c>
      <c r="Z399">
        <f t="shared" si="236"/>
        <v>0</v>
      </c>
      <c r="AA399">
        <f t="shared" si="237"/>
        <v>0</v>
      </c>
      <c r="AB399">
        <f t="shared" si="238"/>
        <v>0</v>
      </c>
      <c r="AC399">
        <f t="shared" si="239"/>
        <v>1</v>
      </c>
      <c r="AD399">
        <f t="shared" si="240"/>
        <v>0</v>
      </c>
      <c r="AE399">
        <f t="shared" si="241"/>
        <v>0</v>
      </c>
      <c r="AF399">
        <f t="shared" si="242"/>
        <v>0</v>
      </c>
      <c r="AH399">
        <f t="shared" si="243"/>
        <v>14721.644857500463</v>
      </c>
      <c r="AI399">
        <f t="shared" si="244"/>
        <v>204680.06180431103</v>
      </c>
      <c r="AJ399">
        <f t="shared" si="245"/>
        <v>13901.916862030383</v>
      </c>
      <c r="AK399">
        <f t="shared" si="246"/>
        <v>12875.876898093275</v>
      </c>
      <c r="AL399">
        <f t="shared" si="247"/>
        <v>227311.99627628835</v>
      </c>
      <c r="AM399">
        <f t="shared" si="248"/>
        <v>15003.928319946323</v>
      </c>
    </row>
    <row r="400" spans="4:39">
      <c r="D400" s="113">
        <v>275</v>
      </c>
      <c r="E400">
        <v>-4.1968333348455955E-2</v>
      </c>
      <c r="F400" s="6">
        <v>3905.1036653339688</v>
      </c>
      <c r="G400" s="6">
        <v>0.30896944573628238</v>
      </c>
      <c r="H400" s="6">
        <v>60405.573024207915</v>
      </c>
      <c r="I400" s="6">
        <v>0.35658608618602305</v>
      </c>
      <c r="J400" s="6">
        <v>8280.2383834721713</v>
      </c>
      <c r="K400" s="6">
        <v>-0.14079467756754926</v>
      </c>
      <c r="L400" s="6">
        <v>1988.1390578371193</v>
      </c>
      <c r="M400">
        <v>0.11551763810444582</v>
      </c>
      <c r="N400">
        <v>84300.466051835043</v>
      </c>
      <c r="O400">
        <v>0.13896104821055988</v>
      </c>
      <c r="P400">
        <v>7284.8966560147674</v>
      </c>
      <c r="S400">
        <f t="shared" si="230"/>
        <v>-5507.6225059114113</v>
      </c>
      <c r="T400">
        <f t="shared" si="231"/>
        <v>-48607.883708213711</v>
      </c>
      <c r="U400">
        <f t="shared" si="232"/>
        <v>5335.6447314549332</v>
      </c>
      <c r="V400">
        <f t="shared" si="233"/>
        <v>-7364.2430260764204</v>
      </c>
      <c r="W400">
        <f t="shared" si="234"/>
        <v>-79889.540558454886</v>
      </c>
      <c r="X400">
        <f t="shared" si="235"/>
        <v>-1978.8079911427485</v>
      </c>
      <c r="Z400">
        <f t="shared" si="236"/>
        <v>0</v>
      </c>
      <c r="AA400">
        <f t="shared" si="237"/>
        <v>0</v>
      </c>
      <c r="AB400">
        <f t="shared" si="238"/>
        <v>1</v>
      </c>
      <c r="AC400">
        <f t="shared" si="239"/>
        <v>0</v>
      </c>
      <c r="AD400">
        <f t="shared" si="240"/>
        <v>0</v>
      </c>
      <c r="AE400">
        <f t="shared" si="241"/>
        <v>0</v>
      </c>
      <c r="AF400">
        <f t="shared" si="242"/>
        <v>0</v>
      </c>
      <c r="AH400">
        <f t="shared" si="243"/>
        <v>-93048.814517139748</v>
      </c>
      <c r="AI400">
        <f t="shared" si="244"/>
        <v>195506.62325285867</v>
      </c>
      <c r="AJ400">
        <f t="shared" si="245"/>
        <v>23220.867847189515</v>
      </c>
      <c r="AK400">
        <f t="shared" si="246"/>
        <v>-14120.839595539874</v>
      </c>
      <c r="AL400">
        <f t="shared" si="247"/>
        <v>729762.72225730913</v>
      </c>
      <c r="AM400">
        <f t="shared" si="248"/>
        <v>52424.019175333022</v>
      </c>
    </row>
    <row r="401" spans="4:39">
      <c r="D401" s="113">
        <v>276</v>
      </c>
      <c r="E401">
        <v>0.9367686866955085</v>
      </c>
      <c r="F401" s="6">
        <v>11357.953666589035</v>
      </c>
      <c r="G401" s="6">
        <v>0.36406798335601498</v>
      </c>
      <c r="H401" s="6">
        <v>63829.599757379961</v>
      </c>
      <c r="I401" s="6">
        <v>0.64841540527230146</v>
      </c>
      <c r="J401" s="6">
        <v>9724.5685394428419</v>
      </c>
      <c r="K401" s="6">
        <v>0.88298664205245214</v>
      </c>
      <c r="L401" s="6">
        <v>11719.380418638759</v>
      </c>
      <c r="M401">
        <v>0.6063730047520699</v>
      </c>
      <c r="N401">
        <v>85742.276055242124</v>
      </c>
      <c r="O401">
        <v>1.3066685050949916</v>
      </c>
      <c r="P401">
        <v>15753.147557454637</v>
      </c>
      <c r="S401">
        <f t="shared" si="230"/>
        <v>24411.621866192261</v>
      </c>
      <c r="T401">
        <f t="shared" si="231"/>
        <v>-49928.027880913884</v>
      </c>
      <c r="U401">
        <f t="shared" si="232"/>
        <v>15034.525295474717</v>
      </c>
      <c r="V401">
        <f t="shared" si="233"/>
        <v>21996.581521492073</v>
      </c>
      <c r="W401">
        <f t="shared" si="234"/>
        <v>-62588.529241789089</v>
      </c>
      <c r="X401">
        <f t="shared" si="235"/>
        <v>34140.68264109252</v>
      </c>
      <c r="Z401">
        <f t="shared" si="236"/>
        <v>0</v>
      </c>
      <c r="AA401">
        <f t="shared" si="237"/>
        <v>0</v>
      </c>
      <c r="AB401">
        <f t="shared" si="238"/>
        <v>0</v>
      </c>
      <c r="AC401">
        <f t="shared" si="239"/>
        <v>0</v>
      </c>
      <c r="AD401">
        <f t="shared" si="240"/>
        <v>0</v>
      </c>
      <c r="AE401">
        <f t="shared" si="241"/>
        <v>1</v>
      </c>
      <c r="AF401">
        <f t="shared" si="242"/>
        <v>0</v>
      </c>
      <c r="AH401">
        <f t="shared" si="243"/>
        <v>12124.608591107695</v>
      </c>
      <c r="AI401">
        <f t="shared" si="244"/>
        <v>175323.29860206973</v>
      </c>
      <c r="AJ401">
        <f t="shared" si="245"/>
        <v>14997.435996078808</v>
      </c>
      <c r="AK401">
        <f t="shared" si="246"/>
        <v>13272.432288893666</v>
      </c>
      <c r="AL401">
        <f t="shared" si="247"/>
        <v>141401.86878916205</v>
      </c>
      <c r="AM401">
        <f t="shared" si="248"/>
        <v>12055.963311298623</v>
      </c>
    </row>
    <row r="402" spans="4:39">
      <c r="D402" s="113">
        <v>277</v>
      </c>
      <c r="E402">
        <v>0.38242899471467662</v>
      </c>
      <c r="F402" s="6">
        <v>9232.6431706104049</v>
      </c>
      <c r="G402" s="6">
        <v>0.29872165311371268</v>
      </c>
      <c r="H402" s="6">
        <v>66612.434310387282</v>
      </c>
      <c r="I402" s="6">
        <v>0.88439696762585607</v>
      </c>
      <c r="J402" s="6">
        <v>13502.902420420818</v>
      </c>
      <c r="K402" s="6">
        <v>1.190185108893943</v>
      </c>
      <c r="L402" s="6">
        <v>15698.551159855269</v>
      </c>
      <c r="M402">
        <v>0.42411672700299796</v>
      </c>
      <c r="N402">
        <v>79655.53428139945</v>
      </c>
      <c r="O402">
        <v>0.7731860953669778</v>
      </c>
      <c r="P402">
        <v>14306.492301325146</v>
      </c>
      <c r="S402">
        <f t="shared" si="230"/>
        <v>5370.0255635748072</v>
      </c>
      <c r="T402">
        <f t="shared" si="231"/>
        <v>-55206.046707893278</v>
      </c>
      <c r="U402">
        <f t="shared" si="232"/>
        <v>20266.911391404872</v>
      </c>
      <c r="V402">
        <f t="shared" si="233"/>
        <v>29747.477038151053</v>
      </c>
      <c r="W402">
        <f t="shared" si="234"/>
        <v>-63461.061177516975</v>
      </c>
      <c r="X402">
        <f t="shared" si="235"/>
        <v>15216.845564167535</v>
      </c>
      <c r="Z402">
        <f t="shared" si="236"/>
        <v>0</v>
      </c>
      <c r="AA402">
        <f t="shared" si="237"/>
        <v>0</v>
      </c>
      <c r="AB402">
        <f t="shared" si="238"/>
        <v>0</v>
      </c>
      <c r="AC402">
        <f t="shared" si="239"/>
        <v>1</v>
      </c>
      <c r="AD402">
        <f t="shared" si="240"/>
        <v>0</v>
      </c>
      <c r="AE402">
        <f t="shared" si="241"/>
        <v>0</v>
      </c>
      <c r="AF402">
        <f t="shared" si="242"/>
        <v>0</v>
      </c>
      <c r="AH402">
        <f t="shared" si="243"/>
        <v>24142.110818502959</v>
      </c>
      <c r="AI402">
        <f t="shared" si="244"/>
        <v>222991.64997265968</v>
      </c>
      <c r="AJ402">
        <f t="shared" si="245"/>
        <v>15267.920305820426</v>
      </c>
      <c r="AK402">
        <f t="shared" si="246"/>
        <v>13190.008043743859</v>
      </c>
      <c r="AL402">
        <f t="shared" si="247"/>
        <v>187815.12071990594</v>
      </c>
      <c r="AM402">
        <f t="shared" si="248"/>
        <v>18503.297442945928</v>
      </c>
    </row>
    <row r="403" spans="4:39">
      <c r="D403" s="113">
        <v>278</v>
      </c>
      <c r="E403">
        <v>0.75427684906914183</v>
      </c>
      <c r="F403" s="6">
        <v>10094.704170841977</v>
      </c>
      <c r="G403" s="6">
        <v>0.31085863180514539</v>
      </c>
      <c r="H403" s="6">
        <v>70419.882343968435</v>
      </c>
      <c r="I403" s="6">
        <v>0.24475653024084365</v>
      </c>
      <c r="J403" s="6">
        <v>5798.8790788137867</v>
      </c>
      <c r="K403" s="6">
        <v>0.72825820446613498</v>
      </c>
      <c r="L403" s="6">
        <v>9984.621906158709</v>
      </c>
      <c r="M403">
        <v>0.23269917519816063</v>
      </c>
      <c r="N403">
        <v>75116.941266133988</v>
      </c>
      <c r="O403">
        <v>0.55076336494829725</v>
      </c>
      <c r="P403">
        <v>9129.0711244200156</v>
      </c>
      <c r="S403">
        <f t="shared" si="230"/>
        <v>18706.603034014137</v>
      </c>
      <c r="T403">
        <f t="shared" si="231"/>
        <v>-58550.056347120764</v>
      </c>
      <c r="U403">
        <f t="shared" si="232"/>
        <v>3546.9042719025874</v>
      </c>
      <c r="V403">
        <f t="shared" si="233"/>
        <v>17823.189373176188</v>
      </c>
      <c r="W403">
        <f t="shared" si="234"/>
        <v>-66231.555960367419</v>
      </c>
      <c r="X403">
        <f t="shared" si="235"/>
        <v>11901.277202765768</v>
      </c>
      <c r="Z403">
        <f t="shared" si="236"/>
        <v>1</v>
      </c>
      <c r="AA403">
        <f t="shared" si="237"/>
        <v>0</v>
      </c>
      <c r="AB403">
        <f t="shared" si="238"/>
        <v>0</v>
      </c>
      <c r="AC403">
        <f t="shared" si="239"/>
        <v>0</v>
      </c>
      <c r="AD403">
        <f t="shared" si="240"/>
        <v>0</v>
      </c>
      <c r="AE403">
        <f t="shared" si="241"/>
        <v>0</v>
      </c>
      <c r="AF403">
        <f t="shared" si="242"/>
        <v>0</v>
      </c>
      <c r="AH403">
        <f t="shared" si="243"/>
        <v>13383.28782502064</v>
      </c>
      <c r="AI403">
        <f t="shared" si="244"/>
        <v>226533.46292828544</v>
      </c>
      <c r="AJ403">
        <f t="shared" si="245"/>
        <v>23692.438657745366</v>
      </c>
      <c r="AK403">
        <f t="shared" si="246"/>
        <v>13710.27726831879</v>
      </c>
      <c r="AL403">
        <f t="shared" si="247"/>
        <v>322807.08000862628</v>
      </c>
      <c r="AM403">
        <f t="shared" si="248"/>
        <v>16575.305667393117</v>
      </c>
    </row>
    <row r="404" spans="4:39">
      <c r="D404" s="113">
        <v>279</v>
      </c>
      <c r="E404">
        <v>0.26495885725478252</v>
      </c>
      <c r="F404" s="6">
        <v>7217.9825406630953</v>
      </c>
      <c r="G404" s="6">
        <v>0.31638408408343355</v>
      </c>
      <c r="H404" s="6">
        <v>63410.724343366783</v>
      </c>
      <c r="I404" s="6">
        <v>1.032534879811462</v>
      </c>
      <c r="J404" s="6">
        <v>14874.476229826305</v>
      </c>
      <c r="K404" s="6">
        <v>0.54503679451605724</v>
      </c>
      <c r="L404" s="6">
        <v>8702.0712553561207</v>
      </c>
      <c r="M404">
        <v>0.21658129773407575</v>
      </c>
      <c r="N404">
        <v>65272.009957261238</v>
      </c>
      <c r="O404">
        <v>0.30506279356620158</v>
      </c>
      <c r="P404">
        <v>8552.566432110063</v>
      </c>
      <c r="S404">
        <f t="shared" si="230"/>
        <v>2899.2064647535208</v>
      </c>
      <c r="T404">
        <f t="shared" si="231"/>
        <v>-51329.914476724953</v>
      </c>
      <c r="U404">
        <f t="shared" si="232"/>
        <v>24551.835620894559</v>
      </c>
      <c r="V404">
        <f t="shared" si="233"/>
        <v>12109.613706445009</v>
      </c>
      <c r="W404">
        <f t="shared" si="234"/>
        <v>-57002.069684583286</v>
      </c>
      <c r="X404">
        <f t="shared" si="235"/>
        <v>3095.9512774217783</v>
      </c>
      <c r="Z404">
        <f t="shared" si="236"/>
        <v>0</v>
      </c>
      <c r="AA404">
        <f t="shared" si="237"/>
        <v>0</v>
      </c>
      <c r="AB404">
        <f t="shared" si="238"/>
        <v>1</v>
      </c>
      <c r="AC404">
        <f t="shared" si="239"/>
        <v>0</v>
      </c>
      <c r="AD404">
        <f t="shared" si="240"/>
        <v>0</v>
      </c>
      <c r="AE404">
        <f t="shared" si="241"/>
        <v>0</v>
      </c>
      <c r="AF404">
        <f t="shared" si="242"/>
        <v>0</v>
      </c>
      <c r="AH404">
        <f t="shared" si="243"/>
        <v>27241.899423359664</v>
      </c>
      <c r="AI404">
        <f t="shared" si="244"/>
        <v>200423.24356191306</v>
      </c>
      <c r="AJ404">
        <f t="shared" si="245"/>
        <v>14405.785722747054</v>
      </c>
      <c r="AK404">
        <f t="shared" si="246"/>
        <v>15966.025308589969</v>
      </c>
      <c r="AL404">
        <f t="shared" si="247"/>
        <v>301374.17514878843</v>
      </c>
      <c r="AM404">
        <f t="shared" si="248"/>
        <v>28035.429467258429</v>
      </c>
    </row>
    <row r="405" spans="4:39">
      <c r="D405" s="113">
        <v>280</v>
      </c>
      <c r="E405">
        <v>0.923813972705256</v>
      </c>
      <c r="F405" s="6">
        <v>12866.601205012175</v>
      </c>
      <c r="G405" s="6">
        <v>0.3314091098348706</v>
      </c>
      <c r="H405" s="6">
        <v>62947.381956909754</v>
      </c>
      <c r="I405" s="6">
        <v>1.2361326758013536</v>
      </c>
      <c r="J405" s="6">
        <v>16329.825589003649</v>
      </c>
      <c r="K405" s="6">
        <v>1.8058282740489311</v>
      </c>
      <c r="L405" s="6">
        <v>20490.200862639045</v>
      </c>
      <c r="M405">
        <v>0.4372260598249208</v>
      </c>
      <c r="N405">
        <v>81006.150657325721</v>
      </c>
      <c r="O405">
        <v>0.30297434070143592</v>
      </c>
      <c r="P405">
        <v>8961.7314235038248</v>
      </c>
      <c r="S405">
        <f t="shared" si="230"/>
        <v>22408.311528765316</v>
      </c>
      <c r="T405">
        <f t="shared" si="231"/>
        <v>-50292.856506975055</v>
      </c>
      <c r="U405">
        <f t="shared" si="232"/>
        <v>30870.664503795237</v>
      </c>
      <c r="V405">
        <f t="shared" si="233"/>
        <v>48463.545953645342</v>
      </c>
      <c r="W405">
        <f t="shared" si="234"/>
        <v>-64311.110788970946</v>
      </c>
      <c r="X405">
        <f t="shared" si="235"/>
        <v>2607.0408018398048</v>
      </c>
      <c r="Z405">
        <f t="shared" si="236"/>
        <v>0</v>
      </c>
      <c r="AA405">
        <f t="shared" si="237"/>
        <v>0</v>
      </c>
      <c r="AB405">
        <f t="shared" si="238"/>
        <v>0</v>
      </c>
      <c r="AC405">
        <f t="shared" si="239"/>
        <v>1</v>
      </c>
      <c r="AD405">
        <f t="shared" si="240"/>
        <v>0</v>
      </c>
      <c r="AE405">
        <f t="shared" si="241"/>
        <v>0</v>
      </c>
      <c r="AF405">
        <f t="shared" si="242"/>
        <v>0</v>
      </c>
      <c r="AH405">
        <f t="shared" si="243"/>
        <v>13927.697117780313</v>
      </c>
      <c r="AI405">
        <f t="shared" si="244"/>
        <v>189938.59881605004</v>
      </c>
      <c r="AJ405">
        <f t="shared" si="245"/>
        <v>13210.414956806668</v>
      </c>
      <c r="AK405">
        <f t="shared" si="246"/>
        <v>11346.705086578924</v>
      </c>
      <c r="AL405">
        <f t="shared" si="247"/>
        <v>185272.92423915252</v>
      </c>
      <c r="AM405">
        <f t="shared" si="248"/>
        <v>29579.176252206467</v>
      </c>
    </row>
    <row r="406" spans="4:39">
      <c r="D406" s="113">
        <v>281</v>
      </c>
      <c r="E406">
        <v>3.6442577633241324E-2</v>
      </c>
      <c r="F406" s="6">
        <v>5124.3669564709344</v>
      </c>
      <c r="G406" s="6">
        <v>0.28534711323363182</v>
      </c>
      <c r="H406" s="6">
        <v>63591.453799873176</v>
      </c>
      <c r="I406" s="6">
        <v>0.96783253016632154</v>
      </c>
      <c r="J406" s="6">
        <v>14216.482698695923</v>
      </c>
      <c r="K406" s="6">
        <v>0.96213865507060348</v>
      </c>
      <c r="L406" s="6">
        <v>14443.793490811093</v>
      </c>
      <c r="M406">
        <v>0.31854474640750619</v>
      </c>
      <c r="N406">
        <v>68273.950504107823</v>
      </c>
      <c r="O406">
        <v>0.47344069030244396</v>
      </c>
      <c r="P406">
        <v>10714.856767080151</v>
      </c>
      <c r="S406">
        <f t="shared" si="230"/>
        <v>-3732.8435721232477</v>
      </c>
      <c r="T406">
        <f t="shared" si="231"/>
        <v>-52695.75962816018</v>
      </c>
      <c r="U406">
        <f t="shared" si="232"/>
        <v>22739.234633174899</v>
      </c>
      <c r="V406">
        <f t="shared" si="233"/>
        <v>22294.508914404832</v>
      </c>
      <c r="W406">
        <f t="shared" si="234"/>
        <v>-56110.637907283606</v>
      </c>
      <c r="X406">
        <f t="shared" si="235"/>
        <v>7363.002551428368</v>
      </c>
      <c r="Z406">
        <f t="shared" si="236"/>
        <v>0</v>
      </c>
      <c r="AA406">
        <f t="shared" si="237"/>
        <v>0</v>
      </c>
      <c r="AB406">
        <f t="shared" si="238"/>
        <v>1</v>
      </c>
      <c r="AC406">
        <f t="shared" si="239"/>
        <v>0</v>
      </c>
      <c r="AD406">
        <f t="shared" si="240"/>
        <v>0</v>
      </c>
      <c r="AE406">
        <f t="shared" si="241"/>
        <v>0</v>
      </c>
      <c r="AF406">
        <f t="shared" si="242"/>
        <v>0</v>
      </c>
      <c r="AH406">
        <f t="shared" si="243"/>
        <v>140614.83268397325</v>
      </c>
      <c r="AI406">
        <f t="shared" si="244"/>
        <v>222856.48198517715</v>
      </c>
      <c r="AJ406">
        <f t="shared" si="245"/>
        <v>14688.990352755376</v>
      </c>
      <c r="AK406">
        <f t="shared" si="246"/>
        <v>15012.17461193385</v>
      </c>
      <c r="AL406">
        <f t="shared" si="247"/>
        <v>214330.80053615669</v>
      </c>
      <c r="AM406">
        <f t="shared" si="248"/>
        <v>22631.888189068144</v>
      </c>
    </row>
    <row r="407" spans="4:39">
      <c r="D407" s="113">
        <v>282</v>
      </c>
      <c r="E407">
        <v>0.40254562445200492</v>
      </c>
      <c r="F407" s="6">
        <v>7113.6268956082458</v>
      </c>
      <c r="G407" s="6">
        <v>0.32010893703336629</v>
      </c>
      <c r="H407" s="6">
        <v>63265.719076727037</v>
      </c>
      <c r="I407" s="6">
        <v>0.20407250800442456</v>
      </c>
      <c r="J407" s="6">
        <v>5949.6256420729533</v>
      </c>
      <c r="K407" s="6">
        <v>0.5094038560245826</v>
      </c>
      <c r="L407" s="6">
        <v>8501.4542911173048</v>
      </c>
      <c r="M407">
        <v>0.52242677242801761</v>
      </c>
      <c r="N407">
        <v>79763.785449898685</v>
      </c>
      <c r="O407">
        <v>0.21995256494072368</v>
      </c>
      <c r="P407">
        <v>6940.2807922732245</v>
      </c>
      <c r="S407">
        <f t="shared" si="230"/>
        <v>8257.1752284671111</v>
      </c>
      <c r="T407">
        <f t="shared" si="231"/>
        <v>-51042.679425044975</v>
      </c>
      <c r="U407">
        <f t="shared" si="232"/>
        <v>1842.6790035679942</v>
      </c>
      <c r="V407">
        <f t="shared" si="233"/>
        <v>10949.622547325358</v>
      </c>
      <c r="W407">
        <f t="shared" si="234"/>
        <v>-59815.441571507261</v>
      </c>
      <c r="X407">
        <f t="shared" si="235"/>
        <v>1458.387947423369</v>
      </c>
      <c r="Z407">
        <f t="shared" si="236"/>
        <v>0</v>
      </c>
      <c r="AA407">
        <f t="shared" si="237"/>
        <v>0</v>
      </c>
      <c r="AB407">
        <f t="shared" si="238"/>
        <v>0</v>
      </c>
      <c r="AC407">
        <f t="shared" si="239"/>
        <v>1</v>
      </c>
      <c r="AD407">
        <f t="shared" si="240"/>
        <v>0</v>
      </c>
      <c r="AE407">
        <f t="shared" si="241"/>
        <v>0</v>
      </c>
      <c r="AF407">
        <f t="shared" si="242"/>
        <v>0</v>
      </c>
      <c r="AH407">
        <f t="shared" si="243"/>
        <v>17671.604070450892</v>
      </c>
      <c r="AI407">
        <f t="shared" si="244"/>
        <v>197638.09052957676</v>
      </c>
      <c r="AJ407">
        <f t="shared" si="245"/>
        <v>29154.469165165341</v>
      </c>
      <c r="AK407">
        <f t="shared" si="246"/>
        <v>16689.026183396312</v>
      </c>
      <c r="AL407">
        <f t="shared" si="247"/>
        <v>152679.36036124357</v>
      </c>
      <c r="AM407">
        <f t="shared" si="248"/>
        <v>31553.534254731705</v>
      </c>
    </row>
    <row r="408" spans="4:39">
      <c r="D408" s="113">
        <v>283</v>
      </c>
      <c r="E408">
        <v>0.39516101409095228</v>
      </c>
      <c r="F408" s="6">
        <v>8501.5586471129754</v>
      </c>
      <c r="G408" s="6">
        <v>0.27354476673292816</v>
      </c>
      <c r="H408" s="6">
        <v>60924.888699341187</v>
      </c>
      <c r="I408" s="6">
        <v>0.85889177672252237</v>
      </c>
      <c r="J408" s="6">
        <v>13480.966574982413</v>
      </c>
      <c r="K408" s="6">
        <v>1.4526266589831562</v>
      </c>
      <c r="L408" s="6">
        <v>15282.994803488815</v>
      </c>
      <c r="M408">
        <v>3.9291086296038724E-2</v>
      </c>
      <c r="N408">
        <v>86285.190276418623</v>
      </c>
      <c r="O408">
        <v>0.28066475743761199</v>
      </c>
      <c r="P408">
        <v>12015.607097789205</v>
      </c>
      <c r="S408">
        <f t="shared" si="230"/>
        <v>6587.2695149359461</v>
      </c>
      <c r="T408">
        <f t="shared" si="231"/>
        <v>-50479.85532641106</v>
      </c>
      <c r="U408">
        <f t="shared" si="232"/>
        <v>19314.957027390381</v>
      </c>
      <c r="V408">
        <f t="shared" si="233"/>
        <v>40184.101543124023</v>
      </c>
      <c r="W408">
        <f t="shared" si="234"/>
        <v>-84784.899437290675</v>
      </c>
      <c r="X408">
        <f t="shared" si="235"/>
        <v>-1298.7039997914289</v>
      </c>
      <c r="Z408">
        <f t="shared" si="236"/>
        <v>0</v>
      </c>
      <c r="AA408">
        <f t="shared" si="237"/>
        <v>0</v>
      </c>
      <c r="AB408">
        <f t="shared" si="238"/>
        <v>0</v>
      </c>
      <c r="AC408">
        <f t="shared" si="239"/>
        <v>1</v>
      </c>
      <c r="AD408">
        <f t="shared" si="240"/>
        <v>0</v>
      </c>
      <c r="AE408">
        <f t="shared" si="241"/>
        <v>0</v>
      </c>
      <c r="AF408">
        <f t="shared" si="242"/>
        <v>0</v>
      </c>
      <c r="AH408">
        <f t="shared" si="243"/>
        <v>21514.163452258508</v>
      </c>
      <c r="AI408">
        <f t="shared" si="244"/>
        <v>222723.64932071394</v>
      </c>
      <c r="AJ408">
        <f t="shared" si="245"/>
        <v>15695.768594298275</v>
      </c>
      <c r="AK408">
        <f t="shared" si="246"/>
        <v>10520.937853492904</v>
      </c>
      <c r="AL408">
        <f t="shared" si="247"/>
        <v>2196050.0054975008</v>
      </c>
      <c r="AM408">
        <f t="shared" si="248"/>
        <v>42811.242877403703</v>
      </c>
    </row>
    <row r="409" spans="4:39">
      <c r="D409" s="113">
        <v>284</v>
      </c>
      <c r="E409">
        <v>1.2007805871227413</v>
      </c>
      <c r="F409" s="6">
        <v>13993.18083035296</v>
      </c>
      <c r="G409" s="6">
        <v>0.35263429352110198</v>
      </c>
      <c r="H409" s="6">
        <v>63141.963813140181</v>
      </c>
      <c r="I409" s="6">
        <v>0.59249956475591681</v>
      </c>
      <c r="J409" s="6">
        <v>9771.2584536519062</v>
      </c>
      <c r="K409" s="6">
        <v>1.123956088732015</v>
      </c>
      <c r="L409" s="6">
        <v>13050.595143805442</v>
      </c>
      <c r="M409">
        <v>0.60800500887668663</v>
      </c>
      <c r="N409">
        <v>70113.960039334735</v>
      </c>
      <c r="O409">
        <v>0.81148202583259765</v>
      </c>
      <c r="P409">
        <v>12452.054177477878</v>
      </c>
      <c r="S409">
        <f t="shared" si="230"/>
        <v>31857.425108341791</v>
      </c>
      <c r="T409">
        <f t="shared" si="231"/>
        <v>-49676.975949330423</v>
      </c>
      <c r="U409">
        <f t="shared" si="232"/>
        <v>12852.74492698802</v>
      </c>
      <c r="V409">
        <f t="shared" si="233"/>
        <v>29866.544148337824</v>
      </c>
      <c r="W409">
        <f t="shared" si="234"/>
        <v>-46897.896780387338</v>
      </c>
      <c r="X409">
        <f t="shared" si="235"/>
        <v>18533.575496914033</v>
      </c>
      <c r="Z409">
        <f t="shared" si="236"/>
        <v>1</v>
      </c>
      <c r="AA409">
        <f t="shared" si="237"/>
        <v>0</v>
      </c>
      <c r="AB409">
        <f t="shared" si="238"/>
        <v>0</v>
      </c>
      <c r="AC409">
        <f t="shared" si="239"/>
        <v>0</v>
      </c>
      <c r="AD409">
        <f t="shared" si="240"/>
        <v>0</v>
      </c>
      <c r="AE409">
        <f t="shared" si="241"/>
        <v>0</v>
      </c>
      <c r="AF409">
        <f t="shared" si="242"/>
        <v>0</v>
      </c>
      <c r="AH409">
        <f t="shared" si="243"/>
        <v>11653.403611298228</v>
      </c>
      <c r="AI409">
        <f t="shared" si="244"/>
        <v>179057.92196969551</v>
      </c>
      <c r="AJ409">
        <f t="shared" si="245"/>
        <v>16491.587563743149</v>
      </c>
      <c r="AK409">
        <f t="shared" si="246"/>
        <v>11611.303390445084</v>
      </c>
      <c r="AL409">
        <f t="shared" si="247"/>
        <v>115318.06319963228</v>
      </c>
      <c r="AM409">
        <f t="shared" si="248"/>
        <v>15344.830545940691</v>
      </c>
    </row>
    <row r="410" spans="4:39">
      <c r="D410" s="113">
        <v>285</v>
      </c>
      <c r="E410">
        <v>0.23220772314383753</v>
      </c>
      <c r="F410" s="6">
        <v>7378.3192226548053</v>
      </c>
      <c r="G410" s="6">
        <v>0.30957046639834962</v>
      </c>
      <c r="H410" s="6">
        <v>56564.431465944952</v>
      </c>
      <c r="I410" s="6">
        <v>1.0357241086705244</v>
      </c>
      <c r="J410" s="6">
        <v>13981.990038536262</v>
      </c>
      <c r="K410" s="6">
        <v>0.24235605571527685</v>
      </c>
      <c r="L410" s="6">
        <v>6079.6630069070397</v>
      </c>
      <c r="M410">
        <v>0.15538973204249062</v>
      </c>
      <c r="N410">
        <v>72388.317853953602</v>
      </c>
      <c r="O410">
        <v>0.64783850063619153</v>
      </c>
      <c r="P410">
        <v>13973.697441527562</v>
      </c>
      <c r="S410">
        <f t="shared" si="230"/>
        <v>1488.3004778694867</v>
      </c>
      <c r="T410">
        <f t="shared" si="231"/>
        <v>-44743.792776990369</v>
      </c>
      <c r="U410">
        <f t="shared" si="232"/>
        <v>25566.099326939046</v>
      </c>
      <c r="V410">
        <f t="shared" si="233"/>
        <v>3174.4606245250925</v>
      </c>
      <c r="W410">
        <f t="shared" si="234"/>
        <v>-66454.916325643135</v>
      </c>
      <c r="X410">
        <f t="shared" si="235"/>
        <v>10763.367866764776</v>
      </c>
      <c r="Z410">
        <f t="shared" si="236"/>
        <v>0</v>
      </c>
      <c r="AA410">
        <f t="shared" si="237"/>
        <v>0</v>
      </c>
      <c r="AB410">
        <f t="shared" si="238"/>
        <v>1</v>
      </c>
      <c r="AC410">
        <f t="shared" si="239"/>
        <v>0</v>
      </c>
      <c r="AD410">
        <f t="shared" si="240"/>
        <v>0</v>
      </c>
      <c r="AE410">
        <f t="shared" si="241"/>
        <v>0</v>
      </c>
      <c r="AF410">
        <f t="shared" si="242"/>
        <v>0</v>
      </c>
      <c r="AH410">
        <f t="shared" si="243"/>
        <v>31774.650398188602</v>
      </c>
      <c r="AI410">
        <f t="shared" si="244"/>
        <v>182719.08210119396</v>
      </c>
      <c r="AJ410">
        <f t="shared" si="245"/>
        <v>13499.724416460494</v>
      </c>
      <c r="AK410">
        <f t="shared" si="246"/>
        <v>25085.665753074929</v>
      </c>
      <c r="AL410">
        <f t="shared" si="247"/>
        <v>465850.07196073508</v>
      </c>
      <c r="AM410">
        <f t="shared" si="248"/>
        <v>21569.723670027463</v>
      </c>
    </row>
    <row r="411" spans="4:39">
      <c r="D411" s="113">
        <v>286</v>
      </c>
      <c r="E411">
        <v>1.0490289105080581</v>
      </c>
      <c r="F411" s="6">
        <v>13062.175746775305</v>
      </c>
      <c r="G411" s="6">
        <v>0.30956136806505574</v>
      </c>
      <c r="H411" s="6">
        <v>65190.443929553643</v>
      </c>
      <c r="I411" s="6">
        <v>1.1285226328837177</v>
      </c>
      <c r="J411" s="6">
        <v>14547.192630653895</v>
      </c>
      <c r="K411" s="6">
        <v>1.0593715359673821</v>
      </c>
      <c r="L411" s="6">
        <v>13828.187647138991</v>
      </c>
      <c r="M411">
        <v>0.41663276239870484</v>
      </c>
      <c r="N411">
        <v>77516.435636212089</v>
      </c>
      <c r="O411">
        <v>0.77274941619917026</v>
      </c>
      <c r="P411">
        <v>12884.113244765835</v>
      </c>
      <c r="S411">
        <f t="shared" si="230"/>
        <v>26993.944172064388</v>
      </c>
      <c r="T411">
        <f t="shared" si="231"/>
        <v>-53370.152651357552</v>
      </c>
      <c r="U411">
        <f t="shared" si="232"/>
        <v>28544.315583377982</v>
      </c>
      <c r="V411">
        <f t="shared" si="233"/>
        <v>26622.855082239526</v>
      </c>
      <c r="W411">
        <f t="shared" si="234"/>
        <v>-61607.730236779942</v>
      </c>
      <c r="X411">
        <f t="shared" si="235"/>
        <v>16622.550463383282</v>
      </c>
      <c r="Z411">
        <f t="shared" si="236"/>
        <v>0</v>
      </c>
      <c r="AA411">
        <f t="shared" si="237"/>
        <v>0</v>
      </c>
      <c r="AB411">
        <f t="shared" si="238"/>
        <v>1</v>
      </c>
      <c r="AC411">
        <f t="shared" si="239"/>
        <v>0</v>
      </c>
      <c r="AD411">
        <f t="shared" si="240"/>
        <v>0</v>
      </c>
      <c r="AE411">
        <f t="shared" si="241"/>
        <v>0</v>
      </c>
      <c r="AF411">
        <f t="shared" si="242"/>
        <v>0</v>
      </c>
      <c r="AH411">
        <f t="shared" si="243"/>
        <v>12451.683281492335</v>
      </c>
      <c r="AI411">
        <f t="shared" si="244"/>
        <v>210589.72680290512</v>
      </c>
      <c r="AJ411">
        <f t="shared" si="245"/>
        <v>12890.474862237725</v>
      </c>
      <c r="AK411">
        <f t="shared" si="246"/>
        <v>13053.199163513073</v>
      </c>
      <c r="AL411">
        <f t="shared" si="247"/>
        <v>186054.58483370836</v>
      </c>
      <c r="AM411">
        <f t="shared" si="248"/>
        <v>16673.080528662675</v>
      </c>
    </row>
    <row r="412" spans="4:39">
      <c r="D412" s="113">
        <v>287</v>
      </c>
      <c r="E412">
        <v>0.49402462234236366</v>
      </c>
      <c r="F412" s="6">
        <v>8903.6051718612271</v>
      </c>
      <c r="G412" s="6">
        <v>0.28286132496229466</v>
      </c>
      <c r="H412" s="6">
        <v>64428.985238604946</v>
      </c>
      <c r="I412" s="6">
        <v>0.51922676857488703</v>
      </c>
      <c r="J412" s="6">
        <v>9633.6746288790182</v>
      </c>
      <c r="K412" s="6">
        <v>0.38063637187745614</v>
      </c>
      <c r="L412" s="6">
        <v>7835.6715005569222</v>
      </c>
      <c r="M412">
        <v>0.90285924226977343</v>
      </c>
      <c r="N412">
        <v>88200.310910839733</v>
      </c>
      <c r="O412">
        <v>0.47470075212717733</v>
      </c>
      <c r="P412">
        <v>10053.275135756421</v>
      </c>
      <c r="S412">
        <f t="shared" si="230"/>
        <v>9960.2310076595877</v>
      </c>
      <c r="T412">
        <f t="shared" si="231"/>
        <v>-53628.208406244688</v>
      </c>
      <c r="U412">
        <f t="shared" si="232"/>
        <v>10192.480302384467</v>
      </c>
      <c r="V412">
        <f t="shared" si="233"/>
        <v>6698.5477232118628</v>
      </c>
      <c r="W412">
        <f t="shared" si="234"/>
        <v>-53725.533604010707</v>
      </c>
      <c r="X412">
        <f t="shared" si="235"/>
        <v>8072.6983834677176</v>
      </c>
      <c r="Z412">
        <f t="shared" si="236"/>
        <v>0</v>
      </c>
      <c r="AA412">
        <f t="shared" si="237"/>
        <v>0</v>
      </c>
      <c r="AB412">
        <f t="shared" si="238"/>
        <v>1</v>
      </c>
      <c r="AC412">
        <f t="shared" si="239"/>
        <v>0</v>
      </c>
      <c r="AD412">
        <f t="shared" si="240"/>
        <v>0</v>
      </c>
      <c r="AE412">
        <f t="shared" si="241"/>
        <v>0</v>
      </c>
      <c r="AF412">
        <f t="shared" si="242"/>
        <v>0</v>
      </c>
      <c r="AH412">
        <f t="shared" si="243"/>
        <v>18022.593954215801</v>
      </c>
      <c r="AI412">
        <f t="shared" si="244"/>
        <v>227775.87302609615</v>
      </c>
      <c r="AJ412">
        <f t="shared" si="245"/>
        <v>18553.886686775419</v>
      </c>
      <c r="AK412">
        <f t="shared" si="246"/>
        <v>20585.714029135332</v>
      </c>
      <c r="AL412">
        <f t="shared" si="247"/>
        <v>97689.990622575438</v>
      </c>
      <c r="AM412">
        <f t="shared" si="248"/>
        <v>21178.131887735122</v>
      </c>
    </row>
    <row r="413" spans="4:39">
      <c r="D413" s="113">
        <v>288</v>
      </c>
      <c r="E413">
        <v>0.74556609434347787</v>
      </c>
      <c r="F413" s="6">
        <v>11699.949552385044</v>
      </c>
      <c r="G413" s="6">
        <v>0.29429866579348229</v>
      </c>
      <c r="H413" s="6">
        <v>63998.025264097698</v>
      </c>
      <c r="I413" s="6">
        <v>0.75784520236803288</v>
      </c>
      <c r="J413" s="6">
        <v>12285.035622571504</v>
      </c>
      <c r="K413" s="6">
        <v>0.29150395083981029</v>
      </c>
      <c r="L413" s="6">
        <v>6173.505118244846</v>
      </c>
      <c r="M413">
        <v>0.45042634229298195</v>
      </c>
      <c r="N413">
        <v>94977.517457346286</v>
      </c>
      <c r="O413">
        <v>1.1184298522881884</v>
      </c>
      <c r="P413">
        <v>17137.59687493604</v>
      </c>
      <c r="S413">
        <f t="shared" si="230"/>
        <v>16768.746194026317</v>
      </c>
      <c r="T413">
        <f t="shared" si="231"/>
        <v>-52760.52500943937</v>
      </c>
      <c r="U413">
        <f t="shared" si="232"/>
        <v>16652.525584649462</v>
      </c>
      <c r="V413">
        <f t="shared" si="233"/>
        <v>4957.2817406224694</v>
      </c>
      <c r="W413">
        <f t="shared" si="234"/>
        <v>-77778.438003231058</v>
      </c>
      <c r="X413">
        <f t="shared" si="235"/>
        <v>25568.528604836145</v>
      </c>
      <c r="Z413">
        <f t="shared" si="236"/>
        <v>0</v>
      </c>
      <c r="AA413">
        <f t="shared" si="237"/>
        <v>0</v>
      </c>
      <c r="AB413">
        <f t="shared" si="238"/>
        <v>0</v>
      </c>
      <c r="AC413">
        <f t="shared" si="239"/>
        <v>0</v>
      </c>
      <c r="AD413">
        <f t="shared" si="240"/>
        <v>0</v>
      </c>
      <c r="AE413">
        <f t="shared" si="241"/>
        <v>1</v>
      </c>
      <c r="AF413">
        <f t="shared" si="242"/>
        <v>0</v>
      </c>
      <c r="AH413">
        <f t="shared" si="243"/>
        <v>15692.706040619581</v>
      </c>
      <c r="AI413">
        <f t="shared" si="244"/>
        <v>217459.44750224226</v>
      </c>
      <c r="AJ413">
        <f t="shared" si="245"/>
        <v>16210.481486436216</v>
      </c>
      <c r="AK413">
        <f t="shared" si="246"/>
        <v>21178.118171157697</v>
      </c>
      <c r="AL413">
        <f t="shared" si="247"/>
        <v>210861.37407915568</v>
      </c>
      <c r="AM413">
        <f t="shared" si="248"/>
        <v>15322.907234525564</v>
      </c>
    </row>
    <row r="414" spans="4:39">
      <c r="D414" s="113">
        <v>289</v>
      </c>
      <c r="E414">
        <v>0.55754206117907945</v>
      </c>
      <c r="F414" s="6">
        <v>9835.4488431522077</v>
      </c>
      <c r="G414" s="6">
        <v>0.30901102423672666</v>
      </c>
      <c r="H414" s="6">
        <v>68654.820281400811</v>
      </c>
      <c r="I414" s="6">
        <v>0.39893218980102951</v>
      </c>
      <c r="J414" s="6">
        <v>8644.1791299070101</v>
      </c>
      <c r="K414" s="6">
        <v>0.48246696029886749</v>
      </c>
      <c r="L414" s="6">
        <v>8957.1961117121245</v>
      </c>
      <c r="M414">
        <v>0.42264174898323892</v>
      </c>
      <c r="N414">
        <v>91733.569565971862</v>
      </c>
      <c r="O414">
        <v>0.58672374849897591</v>
      </c>
      <c r="P414">
        <v>13142.031257575312</v>
      </c>
      <c r="S414">
        <f t="shared" si="230"/>
        <v>11453.737220909763</v>
      </c>
      <c r="T414">
        <f t="shared" si="231"/>
        <v>-56855.543331945642</v>
      </c>
      <c r="U414">
        <f t="shared" si="232"/>
        <v>6588.6476054555005</v>
      </c>
      <c r="V414">
        <f t="shared" si="233"/>
        <v>9465.3223003398307</v>
      </c>
      <c r="W414">
        <f t="shared" si="234"/>
        <v>-75595.417022795868</v>
      </c>
      <c r="X414">
        <f t="shared" si="235"/>
        <v>9261.4283551095832</v>
      </c>
      <c r="Z414">
        <f t="shared" si="236"/>
        <v>1</v>
      </c>
      <c r="AA414">
        <f t="shared" si="237"/>
        <v>0</v>
      </c>
      <c r="AB414">
        <f t="shared" si="238"/>
        <v>0</v>
      </c>
      <c r="AC414">
        <f t="shared" si="239"/>
        <v>0</v>
      </c>
      <c r="AD414">
        <f t="shared" si="240"/>
        <v>0</v>
      </c>
      <c r="AE414">
        <f t="shared" si="241"/>
        <v>0</v>
      </c>
      <c r="AF414">
        <f t="shared" si="242"/>
        <v>0</v>
      </c>
      <c r="AH414">
        <f t="shared" si="243"/>
        <v>17640.729781628288</v>
      </c>
      <c r="AI414">
        <f t="shared" si="244"/>
        <v>222175.95780274118</v>
      </c>
      <c r="AJ414">
        <f t="shared" si="245"/>
        <v>21668.291882433354</v>
      </c>
      <c r="AK414">
        <f t="shared" si="246"/>
        <v>18565.408305189496</v>
      </c>
      <c r="AL414">
        <f t="shared" si="247"/>
        <v>217048.05497009674</v>
      </c>
      <c r="AM414">
        <f t="shared" si="248"/>
        <v>22399.010251752661</v>
      </c>
    </row>
    <row r="415" spans="4:39">
      <c r="D415" s="113">
        <v>290</v>
      </c>
      <c r="E415">
        <v>0.45605022872033607</v>
      </c>
      <c r="F415" s="6">
        <v>7475.5857243368573</v>
      </c>
      <c r="G415" s="6">
        <v>0.30235504855645412</v>
      </c>
      <c r="H415" s="6">
        <v>61945.860841972273</v>
      </c>
      <c r="I415" s="6">
        <v>0.72775804861654225</v>
      </c>
      <c r="J415" s="6">
        <v>11521.796388469018</v>
      </c>
      <c r="K415" s="6">
        <v>0.65903435555606849</v>
      </c>
      <c r="L415" s="6">
        <v>10080.119834707571</v>
      </c>
      <c r="M415">
        <v>0.43841730799260481</v>
      </c>
      <c r="N415">
        <v>66100.71393818919</v>
      </c>
      <c r="O415">
        <v>0.45284718417767311</v>
      </c>
      <c r="P415">
        <v>9157.821859331294</v>
      </c>
      <c r="S415">
        <f t="shared" si="230"/>
        <v>9938.2362091204541</v>
      </c>
      <c r="T415">
        <f t="shared" si="231"/>
        <v>-50400.73566789263</v>
      </c>
      <c r="U415">
        <f t="shared" si="232"/>
        <v>16266.91693990503</v>
      </c>
      <c r="V415">
        <f t="shared" si="233"/>
        <v>15084.447997845347</v>
      </c>
      <c r="W415">
        <f t="shared" si="234"/>
        <v>-49360.187449799567</v>
      </c>
      <c r="X415">
        <f t="shared" si="235"/>
        <v>8133.6950213089749</v>
      </c>
      <c r="Z415">
        <f t="shared" si="236"/>
        <v>0</v>
      </c>
      <c r="AA415">
        <f t="shared" si="237"/>
        <v>0</v>
      </c>
      <c r="AB415">
        <f t="shared" si="238"/>
        <v>1</v>
      </c>
      <c r="AC415">
        <f t="shared" si="239"/>
        <v>0</v>
      </c>
      <c r="AD415">
        <f t="shared" si="240"/>
        <v>0</v>
      </c>
      <c r="AE415">
        <f t="shared" si="241"/>
        <v>0</v>
      </c>
      <c r="AF415">
        <f t="shared" si="242"/>
        <v>0</v>
      </c>
      <c r="AH415">
        <f t="shared" si="243"/>
        <v>16392.022750022814</v>
      </c>
      <c r="AI415">
        <f t="shared" si="244"/>
        <v>204877.87830143035</v>
      </c>
      <c r="AJ415">
        <f t="shared" si="245"/>
        <v>15831.905137114993</v>
      </c>
      <c r="AK415">
        <f t="shared" si="246"/>
        <v>15295.287339310777</v>
      </c>
      <c r="AL415">
        <f t="shared" si="247"/>
        <v>150771.22351954263</v>
      </c>
      <c r="AM415">
        <f t="shared" si="248"/>
        <v>20222.764277448288</v>
      </c>
    </row>
    <row r="416" spans="4:39">
      <c r="D416" s="113">
        <v>291</v>
      </c>
      <c r="E416">
        <v>0.51841201915625457</v>
      </c>
      <c r="F416" s="6">
        <v>8906.2834128946797</v>
      </c>
      <c r="G416" s="6">
        <v>0.28505812533314301</v>
      </c>
      <c r="H416" s="6">
        <v>68380.886932666763</v>
      </c>
      <c r="I416" s="6">
        <v>0.78293135747582931</v>
      </c>
      <c r="J416" s="6">
        <v>12511.607768597667</v>
      </c>
      <c r="K416" s="6">
        <v>0.61668872104601535</v>
      </c>
      <c r="L416" s="6">
        <v>10619.343130680101</v>
      </c>
      <c r="M416">
        <v>0.61885000225026177</v>
      </c>
      <c r="N416">
        <v>80307.979244582471</v>
      </c>
      <c r="O416">
        <v>1.3476294976509902</v>
      </c>
      <c r="P416">
        <v>19439.727696720249</v>
      </c>
      <c r="S416">
        <f t="shared" si="230"/>
        <v>10888.761126567746</v>
      </c>
      <c r="T416">
        <f t="shared" si="231"/>
        <v>-57496.227474946034</v>
      </c>
      <c r="U416">
        <f t="shared" si="232"/>
        <v>17383.8431852594</v>
      </c>
      <c r="V416">
        <f t="shared" si="233"/>
        <v>12928.298993740949</v>
      </c>
      <c r="W416">
        <f t="shared" si="234"/>
        <v>-56677.810758658481</v>
      </c>
      <c r="X416">
        <f t="shared" si="235"/>
        <v>32018.15704158516</v>
      </c>
      <c r="Z416">
        <f t="shared" si="236"/>
        <v>0</v>
      </c>
      <c r="AA416">
        <f t="shared" si="237"/>
        <v>0</v>
      </c>
      <c r="AB416">
        <f t="shared" si="238"/>
        <v>0</v>
      </c>
      <c r="AC416">
        <f t="shared" si="239"/>
        <v>0</v>
      </c>
      <c r="AD416">
        <f t="shared" si="240"/>
        <v>0</v>
      </c>
      <c r="AE416">
        <f t="shared" si="241"/>
        <v>1</v>
      </c>
      <c r="AF416">
        <f t="shared" si="242"/>
        <v>0</v>
      </c>
      <c r="AH416">
        <f t="shared" si="243"/>
        <v>17179.93233912703</v>
      </c>
      <c r="AI416">
        <f t="shared" si="244"/>
        <v>239884.01261234382</v>
      </c>
      <c r="AJ416">
        <f t="shared" si="245"/>
        <v>15980.46578302227</v>
      </c>
      <c r="AK416">
        <f t="shared" si="246"/>
        <v>17219.9405766134</v>
      </c>
      <c r="AL416">
        <f t="shared" si="247"/>
        <v>129769.70017381704</v>
      </c>
      <c r="AM416">
        <f t="shared" si="248"/>
        <v>14425.127774811264</v>
      </c>
    </row>
    <row r="417" spans="4:39">
      <c r="D417" s="113">
        <v>292</v>
      </c>
      <c r="E417">
        <v>0.47587158418866604</v>
      </c>
      <c r="F417" s="6">
        <v>7515.3149816288405</v>
      </c>
      <c r="G417" s="6">
        <v>0.31094456247228663</v>
      </c>
      <c r="H417" s="6">
        <v>58723.899963528595</v>
      </c>
      <c r="I417" s="6">
        <v>0.76333287981676157</v>
      </c>
      <c r="J417" s="6">
        <v>11360.776382481759</v>
      </c>
      <c r="K417" s="6">
        <v>0.29773178309576886</v>
      </c>
      <c r="L417" s="6">
        <v>6087.3788871833294</v>
      </c>
      <c r="M417">
        <v>2.9371119527906719E-2</v>
      </c>
      <c r="N417">
        <v>59122.87172577314</v>
      </c>
      <c r="O417">
        <v>0.15577610715813717</v>
      </c>
      <c r="P417">
        <v>7077.8215977026612</v>
      </c>
      <c r="S417">
        <f t="shared" si="230"/>
        <v>10655.365589031184</v>
      </c>
      <c r="T417">
        <f t="shared" si="231"/>
        <v>-46850.792790086802</v>
      </c>
      <c r="U417">
        <f t="shared" si="232"/>
        <v>17786.326300441466</v>
      </c>
      <c r="V417">
        <f t="shared" si="233"/>
        <v>5281.2115185455095</v>
      </c>
      <c r="W417">
        <f t="shared" si="234"/>
        <v>-58001.364897719548</v>
      </c>
      <c r="X417">
        <f t="shared" si="235"/>
        <v>-1129.6667219763513</v>
      </c>
      <c r="Z417">
        <f t="shared" si="236"/>
        <v>0</v>
      </c>
      <c r="AA417">
        <f t="shared" si="237"/>
        <v>0</v>
      </c>
      <c r="AB417">
        <f t="shared" si="238"/>
        <v>1</v>
      </c>
      <c r="AC417">
        <f t="shared" si="239"/>
        <v>0</v>
      </c>
      <c r="AD417">
        <f t="shared" si="240"/>
        <v>0</v>
      </c>
      <c r="AE417">
        <f t="shared" si="241"/>
        <v>0</v>
      </c>
      <c r="AF417">
        <f t="shared" si="242"/>
        <v>0</v>
      </c>
      <c r="AH417">
        <f t="shared" si="243"/>
        <v>15792.737434495117</v>
      </c>
      <c r="AI417">
        <f t="shared" si="244"/>
        <v>188856.4942143423</v>
      </c>
      <c r="AJ417">
        <f t="shared" si="245"/>
        <v>14883.12200728065</v>
      </c>
      <c r="AK417">
        <f t="shared" si="246"/>
        <v>20445.848353466696</v>
      </c>
      <c r="AL417">
        <f t="shared" si="247"/>
        <v>2012959.4198681479</v>
      </c>
      <c r="AM417">
        <f t="shared" si="248"/>
        <v>45435.86129365502</v>
      </c>
    </row>
    <row r="418" spans="4:39">
      <c r="D418" s="113">
        <v>293</v>
      </c>
      <c r="E418">
        <v>0.58447780756703305</v>
      </c>
      <c r="F418" s="6">
        <v>9283.3708247633222</v>
      </c>
      <c r="G418" s="6">
        <v>0.31833196403918285</v>
      </c>
      <c r="H418" s="6">
        <v>62426.048800860146</v>
      </c>
      <c r="I418" s="6">
        <v>0.36096396186691415</v>
      </c>
      <c r="J418" s="6">
        <v>7276.6746290338879</v>
      </c>
      <c r="K418" s="6">
        <v>1.3660880723370741</v>
      </c>
      <c r="L418" s="6">
        <v>15421.932304588259</v>
      </c>
      <c r="M418">
        <v>0.54293861115218467</v>
      </c>
      <c r="N418">
        <v>87499.240631037115</v>
      </c>
      <c r="O418">
        <v>0.67226270500734964</v>
      </c>
      <c r="P418">
        <v>11979.798815355069</v>
      </c>
      <c r="S418">
        <f t="shared" si="230"/>
        <v>13034.329779376269</v>
      </c>
      <c r="T418">
        <f t="shared" si="231"/>
        <v>-50270.861085987985</v>
      </c>
      <c r="U418">
        <f t="shared" si="232"/>
        <v>6506.3732908923621</v>
      </c>
      <c r="V418">
        <f t="shared" si="233"/>
        <v>36740.774649530576</v>
      </c>
      <c r="W418">
        <f t="shared" si="234"/>
        <v>-66767.672702802098</v>
      </c>
      <c r="X418">
        <f t="shared" si="235"/>
        <v>13689.880312645571</v>
      </c>
      <c r="Z418">
        <f t="shared" si="236"/>
        <v>0</v>
      </c>
      <c r="AA418">
        <f t="shared" si="237"/>
        <v>0</v>
      </c>
      <c r="AB418">
        <f t="shared" si="238"/>
        <v>0</v>
      </c>
      <c r="AC418">
        <f t="shared" si="239"/>
        <v>1</v>
      </c>
      <c r="AD418">
        <f t="shared" si="240"/>
        <v>0</v>
      </c>
      <c r="AE418">
        <f t="shared" si="241"/>
        <v>0</v>
      </c>
      <c r="AF418">
        <f t="shared" si="242"/>
        <v>0</v>
      </c>
      <c r="AH418">
        <f t="shared" si="243"/>
        <v>15883.187872276269</v>
      </c>
      <c r="AI418">
        <f t="shared" si="244"/>
        <v>196103.61463159963</v>
      </c>
      <c r="AJ418">
        <f t="shared" si="245"/>
        <v>20159.005878034899</v>
      </c>
      <c r="AK418">
        <f t="shared" si="246"/>
        <v>11289.120091799608</v>
      </c>
      <c r="AL418">
        <f t="shared" si="247"/>
        <v>161158.62610204238</v>
      </c>
      <c r="AM418">
        <f t="shared" si="248"/>
        <v>17820.11515159702</v>
      </c>
    </row>
    <row r="419" spans="4:39">
      <c r="D419" s="113">
        <v>294</v>
      </c>
      <c r="E419">
        <v>0.51514483607011741</v>
      </c>
      <c r="F419" s="6">
        <v>9356.7458758159955</v>
      </c>
      <c r="G419" s="6">
        <v>0.29124584276557131</v>
      </c>
      <c r="H419" s="6">
        <v>55970.597300516733</v>
      </c>
      <c r="I419" s="6">
        <v>1.4832005636152359</v>
      </c>
      <c r="J419" s="6">
        <v>19816.000294406396</v>
      </c>
      <c r="K419" s="6">
        <v>0.99499132622551167</v>
      </c>
      <c r="L419" s="6">
        <v>14078.775813157783</v>
      </c>
      <c r="M419">
        <v>0.56950173295918582</v>
      </c>
      <c r="N419">
        <v>90182.524502648521</v>
      </c>
      <c r="O419">
        <v>0.57945223465819806</v>
      </c>
      <c r="P419">
        <v>11055.350110275012</v>
      </c>
      <c r="S419">
        <f t="shared" si="230"/>
        <v>10313.544544685366</v>
      </c>
      <c r="T419">
        <f t="shared" si="231"/>
        <v>-44849.666040356155</v>
      </c>
      <c r="U419">
        <f t="shared" si="232"/>
        <v>36818.53002667777</v>
      </c>
      <c r="V419">
        <f t="shared" si="233"/>
        <v>23913.972987437151</v>
      </c>
      <c r="W419">
        <f t="shared" si="234"/>
        <v>-68436.670331334972</v>
      </c>
      <c r="X419">
        <f t="shared" si="235"/>
        <v>11070.454017913624</v>
      </c>
      <c r="Z419">
        <f t="shared" si="236"/>
        <v>0</v>
      </c>
      <c r="AA419">
        <f t="shared" si="237"/>
        <v>0</v>
      </c>
      <c r="AB419">
        <f t="shared" si="238"/>
        <v>1</v>
      </c>
      <c r="AC419">
        <f t="shared" si="239"/>
        <v>0</v>
      </c>
      <c r="AD419">
        <f t="shared" si="240"/>
        <v>0</v>
      </c>
      <c r="AE419">
        <f t="shared" si="241"/>
        <v>0</v>
      </c>
      <c r="AF419">
        <f t="shared" si="242"/>
        <v>0</v>
      </c>
      <c r="AH419">
        <f t="shared" si="243"/>
        <v>18163.330427993322</v>
      </c>
      <c r="AI419">
        <f t="shared" si="244"/>
        <v>192176.46771895181</v>
      </c>
      <c r="AJ419">
        <f t="shared" si="245"/>
        <v>13360.297171210461</v>
      </c>
      <c r="AK419">
        <f t="shared" si="246"/>
        <v>14149.646777892487</v>
      </c>
      <c r="AL419">
        <f t="shared" si="247"/>
        <v>158353.38030325464</v>
      </c>
      <c r="AM419">
        <f t="shared" si="248"/>
        <v>19078.967081378571</v>
      </c>
    </row>
    <row r="420" spans="4:39">
      <c r="D420" s="113">
        <v>295</v>
      </c>
      <c r="E420">
        <v>0.28037120263422732</v>
      </c>
      <c r="F420" s="6">
        <v>7402.9085075011699</v>
      </c>
      <c r="G420" s="6">
        <v>0.30283538214042016</v>
      </c>
      <c r="H420" s="6">
        <v>63481.332720284314</v>
      </c>
      <c r="I420" s="6">
        <v>0.33754206202508463</v>
      </c>
      <c r="J420" s="6">
        <v>7694.0666579454846</v>
      </c>
      <c r="K420" s="6">
        <v>0.57584128082190866</v>
      </c>
      <c r="L420" s="6">
        <v>8771.0033580634899</v>
      </c>
      <c r="M420">
        <v>5.4999428335896772E-2</v>
      </c>
      <c r="N420">
        <v>74634.942094754544</v>
      </c>
      <c r="O420">
        <v>0.42862380094357344</v>
      </c>
      <c r="P420">
        <v>10300.547094332576</v>
      </c>
      <c r="S420">
        <f t="shared" si="230"/>
        <v>3302.7854938841665</v>
      </c>
      <c r="T420">
        <f t="shared" si="231"/>
        <v>-51917.866488634507</v>
      </c>
      <c r="U420">
        <f t="shared" si="232"/>
        <v>5194.6394384203468</v>
      </c>
      <c r="V420">
        <f t="shared" si="233"/>
        <v>13216.920108840271</v>
      </c>
      <c r="W420">
        <f t="shared" si="234"/>
        <v>-72534.843923176668</v>
      </c>
      <c r="X420">
        <f t="shared" si="235"/>
        <v>6066.0241208968328</v>
      </c>
      <c r="Z420">
        <f t="shared" si="236"/>
        <v>0</v>
      </c>
      <c r="AA420">
        <f t="shared" si="237"/>
        <v>0</v>
      </c>
      <c r="AB420">
        <f t="shared" si="238"/>
        <v>0</v>
      </c>
      <c r="AC420">
        <f t="shared" si="239"/>
        <v>1</v>
      </c>
      <c r="AD420">
        <f t="shared" si="240"/>
        <v>0</v>
      </c>
      <c r="AE420">
        <f t="shared" si="241"/>
        <v>0</v>
      </c>
      <c r="AF420">
        <f t="shared" si="242"/>
        <v>0</v>
      </c>
      <c r="AH420">
        <f t="shared" si="243"/>
        <v>26403.954607132084</v>
      </c>
      <c r="AI420">
        <f t="shared" si="244"/>
        <v>209623.23580422642</v>
      </c>
      <c r="AJ420">
        <f t="shared" si="245"/>
        <v>22794.39371728936</v>
      </c>
      <c r="AK420">
        <f t="shared" si="246"/>
        <v>15231.633525030506</v>
      </c>
      <c r="AL420">
        <f t="shared" si="247"/>
        <v>1357013.0518255252</v>
      </c>
      <c r="AM420">
        <f t="shared" si="248"/>
        <v>24031.673163405598</v>
      </c>
    </row>
    <row r="421" spans="4:39">
      <c r="D421" s="113">
        <v>296</v>
      </c>
      <c r="E421">
        <v>0.70021240136734408</v>
      </c>
      <c r="F421" s="6">
        <v>10759.17680998164</v>
      </c>
      <c r="G421" s="6">
        <v>0.31770041497901502</v>
      </c>
      <c r="H421" s="6">
        <v>68971.027029103861</v>
      </c>
      <c r="I421" s="6">
        <v>0.47642954395353865</v>
      </c>
      <c r="J421" s="6">
        <v>9241.1496632913259</v>
      </c>
      <c r="K421" s="6">
        <v>0.54273143837658977</v>
      </c>
      <c r="L421" s="6">
        <v>9444.5923910781348</v>
      </c>
      <c r="M421">
        <v>0.62507311249457387</v>
      </c>
      <c r="N421">
        <v>74983.26496582081</v>
      </c>
      <c r="O421">
        <v>0.30166484669231974</v>
      </c>
      <c r="P421">
        <v>8248.9989913890677</v>
      </c>
      <c r="S421">
        <f t="shared" si="230"/>
        <v>15977.733523829025</v>
      </c>
      <c r="T421">
        <f t="shared" si="231"/>
        <v>-56839.954383545148</v>
      </c>
      <c r="U421">
        <f t="shared" si="232"/>
        <v>8950.8360430305947</v>
      </c>
      <c r="V421">
        <f t="shared" si="233"/>
        <v>11279.06485189357</v>
      </c>
      <c r="W421">
        <f t="shared" si="234"/>
        <v>-51115.473238328006</v>
      </c>
      <c r="X421">
        <f t="shared" si="235"/>
        <v>3269.77151471047</v>
      </c>
      <c r="Z421">
        <f t="shared" si="236"/>
        <v>1</v>
      </c>
      <c r="AA421">
        <f t="shared" si="237"/>
        <v>0</v>
      </c>
      <c r="AB421">
        <f t="shared" si="238"/>
        <v>0</v>
      </c>
      <c r="AC421">
        <f t="shared" si="239"/>
        <v>0</v>
      </c>
      <c r="AD421">
        <f t="shared" si="240"/>
        <v>0</v>
      </c>
      <c r="AE421">
        <f t="shared" si="241"/>
        <v>0</v>
      </c>
      <c r="AF421">
        <f t="shared" si="242"/>
        <v>0</v>
      </c>
      <c r="AH421">
        <f t="shared" si="243"/>
        <v>15365.590196591193</v>
      </c>
      <c r="AI421">
        <f t="shared" si="244"/>
        <v>217094.5449777256</v>
      </c>
      <c r="AJ421">
        <f t="shared" si="245"/>
        <v>19396.676340862105</v>
      </c>
      <c r="AK421">
        <f t="shared" si="246"/>
        <v>17401.962965935159</v>
      </c>
      <c r="AL421">
        <f t="shared" si="247"/>
        <v>119959.19112017752</v>
      </c>
      <c r="AM421">
        <f t="shared" si="248"/>
        <v>27344.913011367738</v>
      </c>
    </row>
    <row r="422" spans="4:39">
      <c r="D422" s="113">
        <v>297</v>
      </c>
      <c r="E422">
        <v>0.54563941620295409</v>
      </c>
      <c r="F422" s="6">
        <v>8994.3439785351911</v>
      </c>
      <c r="G422" s="6">
        <v>0.29457143561009169</v>
      </c>
      <c r="H422" s="6">
        <v>61523.135571412902</v>
      </c>
      <c r="I422" s="6">
        <v>0.27089467557803482</v>
      </c>
      <c r="J422" s="6">
        <v>6645.6466377853594</v>
      </c>
      <c r="K422" s="6">
        <v>0.18283608939138718</v>
      </c>
      <c r="L422" s="6">
        <v>5642.0168842017392</v>
      </c>
      <c r="M422">
        <v>0.41147498927885628</v>
      </c>
      <c r="N422">
        <v>65098.101992177595</v>
      </c>
      <c r="O422">
        <v>0.13588345985547701</v>
      </c>
      <c r="P422">
        <v>7163.7850448356548</v>
      </c>
      <c r="S422">
        <f t="shared" si="230"/>
        <v>11840.351489758406</v>
      </c>
      <c r="T422">
        <f t="shared" si="231"/>
        <v>-50275.219874077164</v>
      </c>
      <c r="U422">
        <f t="shared" si="232"/>
        <v>3698.1956544863224</v>
      </c>
      <c r="V422">
        <f t="shared" si="233"/>
        <v>1339.3963531189893</v>
      </c>
      <c r="W422">
        <f t="shared" si="234"/>
        <v>-49386.341001553745</v>
      </c>
      <c r="X422">
        <f t="shared" si="235"/>
        <v>-1975.2110137141208</v>
      </c>
      <c r="Z422">
        <f t="shared" si="236"/>
        <v>1</v>
      </c>
      <c r="AA422">
        <f t="shared" si="237"/>
        <v>0</v>
      </c>
      <c r="AB422">
        <f t="shared" si="238"/>
        <v>0</v>
      </c>
      <c r="AC422">
        <f t="shared" si="239"/>
        <v>0</v>
      </c>
      <c r="AD422">
        <f t="shared" si="240"/>
        <v>0</v>
      </c>
      <c r="AE422">
        <f t="shared" si="241"/>
        <v>0</v>
      </c>
      <c r="AF422">
        <f t="shared" si="242"/>
        <v>0</v>
      </c>
      <c r="AH422">
        <f t="shared" si="243"/>
        <v>16484.043695240827</v>
      </c>
      <c r="AI422">
        <f t="shared" si="244"/>
        <v>208856.42032463648</v>
      </c>
      <c r="AJ422">
        <f t="shared" si="245"/>
        <v>24532.215790527756</v>
      </c>
      <c r="AK422">
        <f t="shared" si="246"/>
        <v>30858.332744823609</v>
      </c>
      <c r="AL422">
        <f t="shared" si="247"/>
        <v>158206.70438868561</v>
      </c>
      <c r="AM422">
        <f t="shared" si="248"/>
        <v>52720.066536831757</v>
      </c>
    </row>
    <row r="423" spans="4:39">
      <c r="D423" s="113">
        <v>298</v>
      </c>
      <c r="E423">
        <v>0.25158942432979536</v>
      </c>
      <c r="F423" s="6">
        <v>6782.2409191898278</v>
      </c>
      <c r="G423" s="6">
        <v>0.31512674049764822</v>
      </c>
      <c r="H423" s="6">
        <v>60353.887428128051</v>
      </c>
      <c r="I423" s="6">
        <v>1.3486804892964703</v>
      </c>
      <c r="J423" s="6">
        <v>17917.274885208149</v>
      </c>
      <c r="K423" s="6">
        <v>0.53281288939740157</v>
      </c>
      <c r="L423" s="6">
        <v>9098.2191907440247</v>
      </c>
      <c r="M423">
        <v>0.6396551978135423</v>
      </c>
      <c r="N423">
        <v>81678.689606724889</v>
      </c>
      <c r="O423">
        <v>0.52511409581636159</v>
      </c>
      <c r="P423">
        <v>10225.361233292129</v>
      </c>
      <c r="S423">
        <f t="shared" si="230"/>
        <v>2824.4496594190787</v>
      </c>
      <c r="T423">
        <f t="shared" si="231"/>
        <v>-48321.087968965854</v>
      </c>
      <c r="U423">
        <f t="shared" si="232"/>
        <v>33580.740918088275</v>
      </c>
      <c r="V423">
        <f t="shared" si="233"/>
        <v>11246.708178006356</v>
      </c>
      <c r="W423">
        <f t="shared" si="234"/>
        <v>-57254.09553341259</v>
      </c>
      <c r="X423">
        <f t="shared" si="235"/>
        <v>9825.5954013598202</v>
      </c>
      <c r="Z423">
        <f t="shared" si="236"/>
        <v>0</v>
      </c>
      <c r="AA423">
        <f t="shared" si="237"/>
        <v>0</v>
      </c>
      <c r="AB423">
        <f t="shared" si="238"/>
        <v>1</v>
      </c>
      <c r="AC423">
        <f t="shared" si="239"/>
        <v>0</v>
      </c>
      <c r="AD423">
        <f t="shared" si="240"/>
        <v>0</v>
      </c>
      <c r="AE423">
        <f t="shared" si="241"/>
        <v>0</v>
      </c>
      <c r="AF423">
        <f t="shared" si="242"/>
        <v>0</v>
      </c>
      <c r="AH423">
        <f t="shared" si="243"/>
        <v>26957.575570821071</v>
      </c>
      <c r="AI423">
        <f t="shared" si="244"/>
        <v>191522.58336698808</v>
      </c>
      <c r="AJ423">
        <f t="shared" si="245"/>
        <v>13285.04047282138</v>
      </c>
      <c r="AK423">
        <f t="shared" si="246"/>
        <v>17075.824124738967</v>
      </c>
      <c r="AL423">
        <f t="shared" si="247"/>
        <v>127691.74687537519</v>
      </c>
      <c r="AM423">
        <f t="shared" si="248"/>
        <v>19472.646639575363</v>
      </c>
    </row>
    <row r="424" spans="4:39">
      <c r="D424" s="113">
        <v>299</v>
      </c>
      <c r="E424">
        <v>9.3131584800800749E-2</v>
      </c>
      <c r="F424" s="6">
        <v>4248.993916474943</v>
      </c>
      <c r="G424" s="6">
        <v>0.32907164658870536</v>
      </c>
      <c r="H424" s="6">
        <v>65697.232087337383</v>
      </c>
      <c r="I424" s="6">
        <v>0.96758994724780334</v>
      </c>
      <c r="J424" s="6">
        <v>13847.931807322666</v>
      </c>
      <c r="K424" s="6">
        <v>0.99598331231288939</v>
      </c>
      <c r="L424" s="6">
        <v>12671.277074309159</v>
      </c>
      <c r="M424">
        <v>-0.10871006675862982</v>
      </c>
      <c r="N424">
        <v>77224.801313738964</v>
      </c>
      <c r="O424">
        <v>0.21310660507369472</v>
      </c>
      <c r="P424">
        <v>8007.2916920489934</v>
      </c>
      <c r="S424">
        <f t="shared" si="230"/>
        <v>-692.85748244116712</v>
      </c>
      <c r="T424">
        <f t="shared" si="231"/>
        <v>-53131.960333994255</v>
      </c>
      <c r="U424">
        <f t="shared" si="232"/>
        <v>23098.522738387452</v>
      </c>
      <c r="V424">
        <f t="shared" si="233"/>
        <v>25359.349723046209</v>
      </c>
      <c r="W424">
        <f t="shared" si="234"/>
        <v>-81375.786502850489</v>
      </c>
      <c r="X424">
        <f t="shared" si="235"/>
        <v>129.97091608496612</v>
      </c>
      <c r="Z424">
        <f t="shared" si="236"/>
        <v>0</v>
      </c>
      <c r="AA424">
        <f t="shared" si="237"/>
        <v>0</v>
      </c>
      <c r="AB424">
        <f t="shared" si="238"/>
        <v>0</v>
      </c>
      <c r="AC424">
        <f t="shared" si="239"/>
        <v>1</v>
      </c>
      <c r="AD424">
        <f t="shared" si="240"/>
        <v>0</v>
      </c>
      <c r="AE424">
        <f t="shared" si="241"/>
        <v>0</v>
      </c>
      <c r="AF424">
        <f t="shared" si="242"/>
        <v>0</v>
      </c>
      <c r="AH424">
        <f t="shared" si="243"/>
        <v>45623.55430290509</v>
      </c>
      <c r="AI424">
        <f t="shared" si="244"/>
        <v>199644.15885835935</v>
      </c>
      <c r="AJ424">
        <f t="shared" si="245"/>
        <v>14311.777263407388</v>
      </c>
      <c r="AK424">
        <f t="shared" si="246"/>
        <v>12722.378896975395</v>
      </c>
      <c r="AL424">
        <f t="shared" si="247"/>
        <v>-710373.96642577776</v>
      </c>
      <c r="AM424">
        <f t="shared" si="248"/>
        <v>37574.113149988851</v>
      </c>
    </row>
    <row r="425" spans="4:39">
      <c r="D425" s="113">
        <v>300</v>
      </c>
      <c r="E425">
        <v>0.49348801555569466</v>
      </c>
      <c r="F425" s="6">
        <v>8144.078424463667</v>
      </c>
      <c r="G425" s="6">
        <v>0.2995564376673111</v>
      </c>
      <c r="H425" s="6">
        <v>61910.488082976124</v>
      </c>
      <c r="I425" s="6">
        <v>0.60401022828444839</v>
      </c>
      <c r="J425" s="6">
        <v>10407.70464359926</v>
      </c>
      <c r="K425" s="6">
        <v>0.51887538820697143</v>
      </c>
      <c r="L425" s="6">
        <v>8970.083202506783</v>
      </c>
      <c r="M425">
        <v>6.1480526830962168E-2</v>
      </c>
      <c r="N425">
        <v>71240.408691036791</v>
      </c>
      <c r="O425">
        <v>0.71556495891863081</v>
      </c>
      <c r="P425">
        <v>12529.1474214886</v>
      </c>
      <c r="S425">
        <f t="shared" si="230"/>
        <v>10699.267961514979</v>
      </c>
      <c r="T425">
        <f t="shared" si="231"/>
        <v>-50472.225067087515</v>
      </c>
      <c r="U425">
        <f t="shared" si="232"/>
        <v>12655.821913214117</v>
      </c>
      <c r="V425">
        <f t="shared" si="233"/>
        <v>10842.654620788213</v>
      </c>
      <c r="W425">
        <f t="shared" si="234"/>
        <v>-68892.836254523339</v>
      </c>
      <c r="X425">
        <f t="shared" si="235"/>
        <v>14793.984969860398</v>
      </c>
      <c r="Z425">
        <f t="shared" si="236"/>
        <v>0</v>
      </c>
      <c r="AA425">
        <f t="shared" si="237"/>
        <v>0</v>
      </c>
      <c r="AB425">
        <f t="shared" si="238"/>
        <v>0</v>
      </c>
      <c r="AC425">
        <f t="shared" si="239"/>
        <v>0</v>
      </c>
      <c r="AD425">
        <f t="shared" si="240"/>
        <v>0</v>
      </c>
      <c r="AE425">
        <f t="shared" si="241"/>
        <v>1</v>
      </c>
      <c r="AF425">
        <f t="shared" si="242"/>
        <v>0</v>
      </c>
      <c r="AH425">
        <f t="shared" si="243"/>
        <v>16503.092613693945</v>
      </c>
      <c r="AI425">
        <f t="shared" si="244"/>
        <v>206673.8694220093</v>
      </c>
      <c r="AJ425">
        <f t="shared" si="245"/>
        <v>17231.007284694402</v>
      </c>
      <c r="AK425">
        <f t="shared" si="246"/>
        <v>17287.548044057072</v>
      </c>
      <c r="AL425">
        <f t="shared" si="247"/>
        <v>1158747.5313428747</v>
      </c>
      <c r="AM425">
        <f t="shared" si="248"/>
        <v>17509.447975796324</v>
      </c>
    </row>
    <row r="426" spans="4:39">
      <c r="D426" s="113">
        <v>301</v>
      </c>
      <c r="E426">
        <v>0.17278176716574944</v>
      </c>
      <c r="F426" s="6">
        <v>5530.0442695453021</v>
      </c>
      <c r="G426" s="6">
        <v>0.31988240615515839</v>
      </c>
      <c r="H426" s="6">
        <v>63986.977575506491</v>
      </c>
      <c r="I426" s="6">
        <v>0.79636880112975539</v>
      </c>
      <c r="J426" s="6">
        <v>13367.081587727109</v>
      </c>
      <c r="K426" s="6">
        <v>0.533923101762523</v>
      </c>
      <c r="L426" s="6">
        <v>9215.0046446382185</v>
      </c>
      <c r="M426">
        <v>0.2418452214454152</v>
      </c>
      <c r="N426">
        <v>69719.118373974721</v>
      </c>
      <c r="O426">
        <v>0.39819278111576217</v>
      </c>
      <c r="P426">
        <v>9681.2237647300681</v>
      </c>
      <c r="S426">
        <f t="shared" si="230"/>
        <v>1067.454727911675</v>
      </c>
      <c r="T426">
        <f t="shared" si="231"/>
        <v>-51772.587778877925</v>
      </c>
      <c r="U426">
        <f t="shared" si="232"/>
        <v>17041.464714611469</v>
      </c>
      <c r="V426">
        <f t="shared" si="233"/>
        <v>11172.31507306196</v>
      </c>
      <c r="W426">
        <f t="shared" si="234"/>
        <v>-60484.500438302988</v>
      </c>
      <c r="X426">
        <f t="shared" si="235"/>
        <v>5523.3693893941945</v>
      </c>
      <c r="Z426">
        <f t="shared" si="236"/>
        <v>0</v>
      </c>
      <c r="AA426">
        <f t="shared" si="237"/>
        <v>0</v>
      </c>
      <c r="AB426">
        <f t="shared" si="238"/>
        <v>1</v>
      </c>
      <c r="AC426">
        <f t="shared" si="239"/>
        <v>0</v>
      </c>
      <c r="AD426">
        <f t="shared" si="240"/>
        <v>0</v>
      </c>
      <c r="AE426">
        <f t="shared" si="241"/>
        <v>0</v>
      </c>
      <c r="AF426">
        <f t="shared" si="242"/>
        <v>0</v>
      </c>
      <c r="AH426">
        <f t="shared" si="243"/>
        <v>32005.948082706749</v>
      </c>
      <c r="AI426">
        <f t="shared" si="244"/>
        <v>200032.81313467963</v>
      </c>
      <c r="AJ426">
        <f t="shared" si="245"/>
        <v>16785.039254129646</v>
      </c>
      <c r="AK426">
        <f t="shared" si="246"/>
        <v>17259.048380223197</v>
      </c>
      <c r="AL426">
        <f t="shared" si="247"/>
        <v>288279.90876681608</v>
      </c>
      <c r="AM426">
        <f t="shared" si="248"/>
        <v>24312.906270180607</v>
      </c>
    </row>
    <row r="427" spans="4:39">
      <c r="D427" s="113">
        <v>302</v>
      </c>
      <c r="E427">
        <v>0.7749433767873215</v>
      </c>
      <c r="F427" s="6">
        <v>12222.109684885241</v>
      </c>
      <c r="G427" s="6">
        <v>0.31879510037799608</v>
      </c>
      <c r="H427" s="6">
        <v>68974.528266501307</v>
      </c>
      <c r="I427" s="6">
        <v>0.38187866122409209</v>
      </c>
      <c r="J427" s="6">
        <v>6623.5198800038597</v>
      </c>
      <c r="K427" s="6">
        <v>0.21516004885153617</v>
      </c>
      <c r="L427" s="6">
        <v>5862.790054384046</v>
      </c>
      <c r="M427">
        <v>0.25095900996113429</v>
      </c>
      <c r="N427">
        <v>86703.71383031545</v>
      </c>
      <c r="O427">
        <v>0.43370966213370665</v>
      </c>
      <c r="P427">
        <v>9561.8135613750146</v>
      </c>
      <c r="S427">
        <f t="shared" si="230"/>
        <v>17368.328214361842</v>
      </c>
      <c r="T427">
        <f t="shared" si="231"/>
        <v>-56801.656153667907</v>
      </c>
      <c r="U427">
        <f t="shared" si="232"/>
        <v>7958.1349201768717</v>
      </c>
      <c r="V427">
        <f t="shared" si="233"/>
        <v>2352.8812509630116</v>
      </c>
      <c r="W427">
        <f t="shared" si="234"/>
        <v>-77121.094993959501</v>
      </c>
      <c r="X427">
        <f t="shared" si="235"/>
        <v>6998.9561775384409</v>
      </c>
      <c r="Z427">
        <f t="shared" si="236"/>
        <v>1</v>
      </c>
      <c r="AA427">
        <f t="shared" si="237"/>
        <v>0</v>
      </c>
      <c r="AB427">
        <f t="shared" si="238"/>
        <v>0</v>
      </c>
      <c r="AC427">
        <f t="shared" si="239"/>
        <v>0</v>
      </c>
      <c r="AD427">
        <f t="shared" si="240"/>
        <v>0</v>
      </c>
      <c r="AE427">
        <f t="shared" si="241"/>
        <v>0</v>
      </c>
      <c r="AF427">
        <f t="shared" si="242"/>
        <v>0</v>
      </c>
      <c r="AH427">
        <f t="shared" si="243"/>
        <v>15771.61641867871</v>
      </c>
      <c r="AI427">
        <f t="shared" si="244"/>
        <v>216360.06383008414</v>
      </c>
      <c r="AJ427">
        <f t="shared" si="245"/>
        <v>17344.566619073485</v>
      </c>
      <c r="AK427">
        <f t="shared" si="246"/>
        <v>27248.506800765153</v>
      </c>
      <c r="AL427">
        <f t="shared" si="247"/>
        <v>345489.54366588849</v>
      </c>
      <c r="AM427">
        <f t="shared" si="248"/>
        <v>22046.577229416762</v>
      </c>
    </row>
    <row r="428" spans="4:39">
      <c r="D428" s="113">
        <v>303</v>
      </c>
      <c r="E428">
        <v>0.48497118761560076</v>
      </c>
      <c r="F428" s="6">
        <v>9114.0711597633508</v>
      </c>
      <c r="G428" s="6">
        <v>0.25021262966769742</v>
      </c>
      <c r="H428" s="6">
        <v>71643.430471170344</v>
      </c>
      <c r="I428" s="6">
        <v>0.96003032620095918</v>
      </c>
      <c r="J428" s="6">
        <v>14148.847232892473</v>
      </c>
      <c r="K428" s="6">
        <v>0.44403858359075288</v>
      </c>
      <c r="L428" s="6">
        <v>8127.1409008554456</v>
      </c>
      <c r="M428">
        <v>0.57780267331452173</v>
      </c>
      <c r="N428">
        <v>70529.167122883606</v>
      </c>
      <c r="O428">
        <v>0.27336629896442466</v>
      </c>
      <c r="P428">
        <v>8299.576854102952</v>
      </c>
      <c r="S428">
        <f t="shared" si="230"/>
        <v>9404.0686681507486</v>
      </c>
      <c r="T428">
        <f t="shared" si="231"/>
        <v>-62089.311419938982</v>
      </c>
      <c r="U428">
        <f t="shared" si="232"/>
        <v>22508.950742764955</v>
      </c>
      <c r="V428">
        <f t="shared" si="233"/>
        <v>8828.028374973861</v>
      </c>
      <c r="W428">
        <f t="shared" si="234"/>
        <v>-48466.349845041907</v>
      </c>
      <c r="X428">
        <f t="shared" si="235"/>
        <v>2138.6419055546394</v>
      </c>
      <c r="Z428">
        <f t="shared" si="236"/>
        <v>0</v>
      </c>
      <c r="AA428">
        <f t="shared" si="237"/>
        <v>0</v>
      </c>
      <c r="AB428">
        <f t="shared" si="238"/>
        <v>1</v>
      </c>
      <c r="AC428">
        <f t="shared" si="239"/>
        <v>0</v>
      </c>
      <c r="AD428">
        <f t="shared" si="240"/>
        <v>0</v>
      </c>
      <c r="AE428">
        <f t="shared" si="241"/>
        <v>0</v>
      </c>
      <c r="AF428">
        <f t="shared" si="242"/>
        <v>0</v>
      </c>
      <c r="AH428">
        <f t="shared" si="243"/>
        <v>18793.015734756125</v>
      </c>
      <c r="AI428">
        <f t="shared" si="244"/>
        <v>286330.19270977093</v>
      </c>
      <c r="AJ428">
        <f t="shared" si="245"/>
        <v>14737.916966521694</v>
      </c>
      <c r="AK428">
        <f t="shared" si="246"/>
        <v>18302.780887045181</v>
      </c>
      <c r="AL428">
        <f t="shared" si="247"/>
        <v>122064.45276256395</v>
      </c>
      <c r="AM428">
        <f t="shared" si="248"/>
        <v>30360.64388896395</v>
      </c>
    </row>
    <row r="429" spans="4:39">
      <c r="D429" s="113">
        <v>304</v>
      </c>
      <c r="E429">
        <v>0.89277929124991318</v>
      </c>
      <c r="F429" s="6">
        <v>11743.604189914277</v>
      </c>
      <c r="G429" s="6">
        <v>0.30312119965743256</v>
      </c>
      <c r="H429" s="6">
        <v>59326.454247112422</v>
      </c>
      <c r="I429" s="6">
        <v>0.47354767072332182</v>
      </c>
      <c r="J429" s="6">
        <v>8656.2529751557922</v>
      </c>
      <c r="K429" s="6">
        <v>0.79814534277663507</v>
      </c>
      <c r="L429" s="6">
        <v>11119.305778283324</v>
      </c>
      <c r="M429">
        <v>0.53301574484633429</v>
      </c>
      <c r="N429">
        <v>85696.114273482148</v>
      </c>
      <c r="O429">
        <v>0.21653182404039317</v>
      </c>
      <c r="P429">
        <v>7785.221856621527</v>
      </c>
      <c r="S429">
        <f t="shared" si="230"/>
        <v>22346.280267172409</v>
      </c>
      <c r="T429">
        <f t="shared" si="231"/>
        <v>-47752.074359393016</v>
      </c>
      <c r="U429">
        <f t="shared" si="232"/>
        <v>9425.6912837435266</v>
      </c>
      <c r="V429">
        <f t="shared" si="233"/>
        <v>19357.075990299709</v>
      </c>
      <c r="W429">
        <f t="shared" si="234"/>
        <v>-65343.441072269721</v>
      </c>
      <c r="X429">
        <f t="shared" si="235"/>
        <v>482.82931253684546</v>
      </c>
      <c r="Z429">
        <f t="shared" si="236"/>
        <v>1</v>
      </c>
      <c r="AA429">
        <f t="shared" si="237"/>
        <v>0</v>
      </c>
      <c r="AB429">
        <f t="shared" si="238"/>
        <v>0</v>
      </c>
      <c r="AC429">
        <f t="shared" si="239"/>
        <v>0</v>
      </c>
      <c r="AD429">
        <f t="shared" si="240"/>
        <v>0</v>
      </c>
      <c r="AE429">
        <f t="shared" si="241"/>
        <v>0</v>
      </c>
      <c r="AF429">
        <f t="shared" si="242"/>
        <v>0</v>
      </c>
      <c r="AH429">
        <f t="shared" si="243"/>
        <v>13153.983638523849</v>
      </c>
      <c r="AI429">
        <f t="shared" si="244"/>
        <v>195718.59148802274</v>
      </c>
      <c r="AJ429">
        <f t="shared" si="245"/>
        <v>18279.580938353625</v>
      </c>
      <c r="AK429">
        <f t="shared" si="246"/>
        <v>13931.42975639102</v>
      </c>
      <c r="AL429">
        <f t="shared" si="247"/>
        <v>160775.95287206364</v>
      </c>
      <c r="AM429">
        <f t="shared" si="248"/>
        <v>35954.169282614203</v>
      </c>
    </row>
    <row r="430" spans="4:39">
      <c r="D430" s="113">
        <v>305</v>
      </c>
      <c r="E430">
        <v>1.0578568027935353</v>
      </c>
      <c r="F430" s="6">
        <v>13217.916316298473</v>
      </c>
      <c r="G430" s="6">
        <v>0.29319694792029805</v>
      </c>
      <c r="H430" s="6">
        <v>58343.271123364109</v>
      </c>
      <c r="I430" s="6">
        <v>0.66203630777231348</v>
      </c>
      <c r="J430" s="6">
        <v>10896.291067710223</v>
      </c>
      <c r="K430" s="6">
        <v>1.4038090390575491</v>
      </c>
      <c r="L430" s="6">
        <v>16863.772121217255</v>
      </c>
      <c r="M430">
        <v>0.69037506246188585</v>
      </c>
      <c r="N430">
        <v>77382.403927608626</v>
      </c>
      <c r="O430">
        <v>0.69628708867447564</v>
      </c>
      <c r="P430">
        <v>12119.006738093572</v>
      </c>
      <c r="S430">
        <f t="shared" si="230"/>
        <v>27175.287841569883</v>
      </c>
      <c r="T430">
        <f t="shared" si="231"/>
        <v>-47147.838863975448</v>
      </c>
      <c r="U430">
        <f t="shared" si="232"/>
        <v>14382.903308267796</v>
      </c>
      <c r="V430">
        <f t="shared" si="233"/>
        <v>36739.272226156201</v>
      </c>
      <c r="W430">
        <f t="shared" si="234"/>
        <v>-51021.122542563971</v>
      </c>
      <c r="X430">
        <f t="shared" si="235"/>
        <v>14468.019455852605</v>
      </c>
      <c r="Z430">
        <f t="shared" si="236"/>
        <v>0</v>
      </c>
      <c r="AA430">
        <f t="shared" si="237"/>
        <v>0</v>
      </c>
      <c r="AB430">
        <f t="shared" si="238"/>
        <v>0</v>
      </c>
      <c r="AC430">
        <f t="shared" si="239"/>
        <v>1</v>
      </c>
      <c r="AD430">
        <f t="shared" si="240"/>
        <v>0</v>
      </c>
      <c r="AE430">
        <f t="shared" si="241"/>
        <v>0</v>
      </c>
      <c r="AF430">
        <f t="shared" si="242"/>
        <v>0</v>
      </c>
      <c r="AH430">
        <f t="shared" si="243"/>
        <v>12494.995807932852</v>
      </c>
      <c r="AI430">
        <f t="shared" si="244"/>
        <v>198990.03566443673</v>
      </c>
      <c r="AJ430">
        <f t="shared" si="245"/>
        <v>16458.751491100484</v>
      </c>
      <c r="AK430">
        <f t="shared" si="246"/>
        <v>12012.86759952678</v>
      </c>
      <c r="AL430">
        <f t="shared" si="247"/>
        <v>112087.48423163206</v>
      </c>
      <c r="AM430">
        <f t="shared" si="248"/>
        <v>17405.186646738734</v>
      </c>
    </row>
    <row r="431" spans="4:39">
      <c r="D431" s="113">
        <v>306</v>
      </c>
      <c r="E431">
        <v>0.19278500598078141</v>
      </c>
      <c r="F431" s="6">
        <v>6461.3487703278115</v>
      </c>
      <c r="G431" s="6">
        <v>0.30656370822061252</v>
      </c>
      <c r="H431" s="6">
        <v>64327.562572751558</v>
      </c>
      <c r="I431" s="6">
        <v>0.28821741290919722</v>
      </c>
      <c r="J431" s="6">
        <v>9491.1187656231214</v>
      </c>
      <c r="K431" s="6">
        <v>0.84155574096423491</v>
      </c>
      <c r="L431" s="6">
        <v>12707.548826425365</v>
      </c>
      <c r="M431">
        <v>-0.20174985078506458</v>
      </c>
      <c r="N431">
        <v>77350.786853334401</v>
      </c>
      <c r="O431">
        <v>2.7383953485444978E-2</v>
      </c>
      <c r="P431">
        <v>7051.78596086365</v>
      </c>
      <c r="S431">
        <f t="shared" si="230"/>
        <v>899.95389804234583</v>
      </c>
      <c r="T431">
        <f t="shared" si="231"/>
        <v>-52621.733938055688</v>
      </c>
      <c r="U431">
        <f t="shared" si="232"/>
        <v>1514.1749289016661</v>
      </c>
      <c r="V431">
        <f t="shared" si="233"/>
        <v>19426.415586552979</v>
      </c>
      <c r="W431">
        <f t="shared" si="234"/>
        <v>-85054.403155711305</v>
      </c>
      <c r="X431">
        <f t="shared" si="235"/>
        <v>-6006.1570809754194</v>
      </c>
      <c r="Z431">
        <f t="shared" si="236"/>
        <v>0</v>
      </c>
      <c r="AA431">
        <f t="shared" si="237"/>
        <v>0</v>
      </c>
      <c r="AB431">
        <f t="shared" si="238"/>
        <v>0</v>
      </c>
      <c r="AC431">
        <f t="shared" si="239"/>
        <v>1</v>
      </c>
      <c r="AD431">
        <f t="shared" si="240"/>
        <v>0</v>
      </c>
      <c r="AE431">
        <f t="shared" si="241"/>
        <v>0</v>
      </c>
      <c r="AF431">
        <f t="shared" si="242"/>
        <v>0</v>
      </c>
      <c r="AH431">
        <f t="shared" si="243"/>
        <v>33515.826282527065</v>
      </c>
      <c r="AI431">
        <f t="shared" si="244"/>
        <v>209834.23949993291</v>
      </c>
      <c r="AJ431">
        <f t="shared" si="245"/>
        <v>32930.414126690164</v>
      </c>
      <c r="AK431">
        <f t="shared" si="246"/>
        <v>15100.067895520922</v>
      </c>
      <c r="AL431">
        <f t="shared" si="247"/>
        <v>-383399.47490588494</v>
      </c>
      <c r="AM431">
        <f t="shared" si="248"/>
        <v>257515.26216299593</v>
      </c>
    </row>
    <row r="432" spans="4:39">
      <c r="D432" s="113">
        <v>307</v>
      </c>
      <c r="E432">
        <v>0.37653101284385238</v>
      </c>
      <c r="F432" s="6">
        <v>7781.3629733503039</v>
      </c>
      <c r="G432" s="6">
        <v>0.3175827572394756</v>
      </c>
      <c r="H432" s="6">
        <v>62826.58658351974</v>
      </c>
      <c r="I432" s="6">
        <v>0.75213376271881183</v>
      </c>
      <c r="J432" s="6">
        <v>12516.503603679397</v>
      </c>
      <c r="K432" s="6">
        <v>0.31185223315515898</v>
      </c>
      <c r="L432" s="6">
        <v>7106.4168548636408</v>
      </c>
      <c r="M432">
        <v>0.49625090666902882</v>
      </c>
      <c r="N432">
        <v>76626.781157699355</v>
      </c>
      <c r="O432">
        <v>0.27818410498036528</v>
      </c>
      <c r="P432">
        <v>8109.6675934728519</v>
      </c>
      <c r="S432">
        <f t="shared" si="230"/>
        <v>6596.0972210793552</v>
      </c>
      <c r="T432">
        <f t="shared" si="231"/>
        <v>-50700.006581087604</v>
      </c>
      <c r="U432">
        <f t="shared" si="232"/>
        <v>16202.971991975715</v>
      </c>
      <c r="V432">
        <f t="shared" si="233"/>
        <v>4801.3488159329499</v>
      </c>
      <c r="W432">
        <f t="shared" si="234"/>
        <v>-57677.936537449161</v>
      </c>
      <c r="X432">
        <f t="shared" si="235"/>
        <v>2512.514271097416</v>
      </c>
      <c r="Z432">
        <f t="shared" si="236"/>
        <v>0</v>
      </c>
      <c r="AA432">
        <f t="shared" si="237"/>
        <v>0</v>
      </c>
      <c r="AB432">
        <f t="shared" si="238"/>
        <v>1</v>
      </c>
      <c r="AC432">
        <f t="shared" si="239"/>
        <v>0</v>
      </c>
      <c r="AD432">
        <f t="shared" si="240"/>
        <v>0</v>
      </c>
      <c r="AE432">
        <f t="shared" si="241"/>
        <v>0</v>
      </c>
      <c r="AF432">
        <f t="shared" si="242"/>
        <v>0</v>
      </c>
      <c r="AH432">
        <f t="shared" si="243"/>
        <v>20665.928457205835</v>
      </c>
      <c r="AI432">
        <f t="shared" si="244"/>
        <v>197827.44859836611</v>
      </c>
      <c r="AJ432">
        <f t="shared" si="245"/>
        <v>16641.326615141916</v>
      </c>
      <c r="AK432">
        <f t="shared" si="246"/>
        <v>22787.769652840401</v>
      </c>
      <c r="AL432">
        <f t="shared" si="247"/>
        <v>154411.36757218072</v>
      </c>
      <c r="AM432">
        <f t="shared" si="248"/>
        <v>29152.160199969894</v>
      </c>
    </row>
    <row r="433" spans="4:39">
      <c r="D433" s="113">
        <v>308</v>
      </c>
      <c r="E433">
        <v>0.3411528900024996</v>
      </c>
      <c r="F433" s="6">
        <v>7477.6502007586168</v>
      </c>
      <c r="G433" s="6">
        <v>0.32238495155153868</v>
      </c>
      <c r="H433" s="6">
        <v>62703.360670830152</v>
      </c>
      <c r="I433" s="6">
        <v>0.48650209126374788</v>
      </c>
      <c r="J433" s="6">
        <v>8938.6565373223748</v>
      </c>
      <c r="K433" s="6">
        <v>0.48096915513171989</v>
      </c>
      <c r="L433" s="6">
        <v>8897.3900566126977</v>
      </c>
      <c r="M433">
        <v>0.37067031199392719</v>
      </c>
      <c r="N433">
        <v>87238.899273123316</v>
      </c>
      <c r="O433">
        <v>0.2817058501389258</v>
      </c>
      <c r="P433">
        <v>8373.9093622160217</v>
      </c>
      <c r="S433">
        <f t="shared" si="230"/>
        <v>5548.9317510968285</v>
      </c>
      <c r="T433">
        <f t="shared" si="231"/>
        <v>-50393.413680786201</v>
      </c>
      <c r="U433">
        <f t="shared" si="232"/>
        <v>9637.9393154925747</v>
      </c>
      <c r="V433">
        <f t="shared" si="233"/>
        <v>9467.9361629368941</v>
      </c>
      <c r="W433">
        <f t="shared" si="234"/>
        <v>-73085.224079947206</v>
      </c>
      <c r="X433">
        <f t="shared" si="235"/>
        <v>2382.7468194887206</v>
      </c>
      <c r="Z433">
        <f t="shared" si="236"/>
        <v>0</v>
      </c>
      <c r="AA433">
        <f t="shared" si="237"/>
        <v>0</v>
      </c>
      <c r="AB433">
        <f t="shared" si="238"/>
        <v>1</v>
      </c>
      <c r="AC433">
        <f t="shared" si="239"/>
        <v>0</v>
      </c>
      <c r="AD433">
        <f t="shared" si="240"/>
        <v>0</v>
      </c>
      <c r="AE433">
        <f t="shared" si="241"/>
        <v>0</v>
      </c>
      <c r="AF433">
        <f t="shared" si="242"/>
        <v>0</v>
      </c>
      <c r="AH433">
        <f t="shared" si="243"/>
        <v>21918.76551508571</v>
      </c>
      <c r="AI433">
        <f t="shared" si="244"/>
        <v>194498.41057734968</v>
      </c>
      <c r="AJ433">
        <f t="shared" si="245"/>
        <v>18373.315753079572</v>
      </c>
      <c r="AK433">
        <f t="shared" si="246"/>
        <v>18498.878694572479</v>
      </c>
      <c r="AL433">
        <f t="shared" si="247"/>
        <v>235354.42804643221</v>
      </c>
      <c r="AM433">
        <f t="shared" si="248"/>
        <v>29725.720492089007</v>
      </c>
    </row>
    <row r="434" spans="4:39">
      <c r="D434" s="113">
        <v>309</v>
      </c>
      <c r="E434">
        <v>0.39217331343433215</v>
      </c>
      <c r="F434" s="6">
        <v>7615.7287609999094</v>
      </c>
      <c r="G434" s="6">
        <v>0.27955044152902375</v>
      </c>
      <c r="H434" s="6">
        <v>65761.495229079868</v>
      </c>
      <c r="I434" s="6">
        <v>0.79001835561207323</v>
      </c>
      <c r="J434" s="6">
        <v>13634.929370840617</v>
      </c>
      <c r="K434" s="6">
        <v>0.66209720483617729</v>
      </c>
      <c r="L434" s="6">
        <v>10425.221578055523</v>
      </c>
      <c r="M434">
        <v>0.42793709451817818</v>
      </c>
      <c r="N434">
        <v>90140.482560226112</v>
      </c>
      <c r="O434">
        <v>0.81491593599214074</v>
      </c>
      <c r="P434">
        <v>14126.525285319334</v>
      </c>
      <c r="S434">
        <f t="shared" si="230"/>
        <v>7359.0170391766296</v>
      </c>
      <c r="T434">
        <f t="shared" si="231"/>
        <v>-55087.141169735623</v>
      </c>
      <c r="U434">
        <f t="shared" si="232"/>
        <v>16531.131519850787</v>
      </c>
      <c r="V434">
        <f t="shared" si="233"/>
        <v>14856.298091409069</v>
      </c>
      <c r="W434">
        <f t="shared" si="234"/>
        <v>-73800.132543143991</v>
      </c>
      <c r="X434">
        <f t="shared" si="235"/>
        <v>16990.224814604568</v>
      </c>
      <c r="Z434">
        <f t="shared" si="236"/>
        <v>0</v>
      </c>
      <c r="AA434">
        <f t="shared" si="237"/>
        <v>0</v>
      </c>
      <c r="AB434">
        <f t="shared" si="238"/>
        <v>0</v>
      </c>
      <c r="AC434">
        <f t="shared" si="239"/>
        <v>0</v>
      </c>
      <c r="AD434">
        <f t="shared" si="240"/>
        <v>0</v>
      </c>
      <c r="AE434">
        <f t="shared" si="241"/>
        <v>1</v>
      </c>
      <c r="AF434">
        <f t="shared" si="242"/>
        <v>0</v>
      </c>
      <c r="AH434">
        <f t="shared" si="243"/>
        <v>19419.293715596312</v>
      </c>
      <c r="AI434">
        <f t="shared" si="244"/>
        <v>235240.17658277359</v>
      </c>
      <c r="AJ434">
        <f t="shared" si="245"/>
        <v>17259.003254774812</v>
      </c>
      <c r="AK434">
        <f t="shared" si="246"/>
        <v>15745.75681924988</v>
      </c>
      <c r="AL434">
        <f t="shared" si="247"/>
        <v>210639.56295192603</v>
      </c>
      <c r="AM434">
        <f t="shared" si="248"/>
        <v>17334.947890202475</v>
      </c>
    </row>
    <row r="435" spans="4:39">
      <c r="D435" s="113">
        <v>310</v>
      </c>
      <c r="E435">
        <v>0.98577265950217696</v>
      </c>
      <c r="F435" s="6">
        <v>11705.502297723753</v>
      </c>
      <c r="G435" s="6">
        <v>0.33715142904713424</v>
      </c>
      <c r="H435" s="6">
        <v>65431.52563951732</v>
      </c>
      <c r="I435" s="6">
        <v>0.50786509978451067</v>
      </c>
      <c r="J435" s="6">
        <v>9295.9598781747281</v>
      </c>
      <c r="K435" s="6">
        <v>1.6677682453529472</v>
      </c>
      <c r="L435" s="6">
        <v>19108.201000713885</v>
      </c>
      <c r="M435">
        <v>0.66472809795613275</v>
      </c>
      <c r="N435">
        <v>92032.208879005455</v>
      </c>
      <c r="O435">
        <v>1.1431637575716111</v>
      </c>
      <c r="P435">
        <v>16487.157601354826</v>
      </c>
      <c r="S435">
        <f t="shared" si="230"/>
        <v>25935.240932707369</v>
      </c>
      <c r="T435">
        <f t="shared" si="231"/>
        <v>-52557.735472781547</v>
      </c>
      <c r="U435">
        <f t="shared" si="232"/>
        <v>10096.361091997029</v>
      </c>
      <c r="V435">
        <f t="shared" si="233"/>
        <v>44573.861679843045</v>
      </c>
      <c r="W435">
        <f t="shared" si="234"/>
        <v>-66650.231186648482</v>
      </c>
      <c r="X435">
        <f t="shared" si="235"/>
        <v>27163.407317759571</v>
      </c>
      <c r="Z435">
        <f t="shared" si="236"/>
        <v>0</v>
      </c>
      <c r="AA435">
        <f t="shared" si="237"/>
        <v>0</v>
      </c>
      <c r="AB435">
        <f t="shared" si="238"/>
        <v>0</v>
      </c>
      <c r="AC435">
        <f t="shared" si="239"/>
        <v>1</v>
      </c>
      <c r="AD435">
        <f t="shared" si="240"/>
        <v>0</v>
      </c>
      <c r="AE435">
        <f t="shared" si="241"/>
        <v>0</v>
      </c>
      <c r="AF435">
        <f t="shared" si="242"/>
        <v>0</v>
      </c>
      <c r="AH435">
        <f t="shared" si="243"/>
        <v>11874.444056538478</v>
      </c>
      <c r="AI435">
        <f t="shared" si="244"/>
        <v>194071.62480207047</v>
      </c>
      <c r="AJ435">
        <f t="shared" si="245"/>
        <v>18303.994273516812</v>
      </c>
      <c r="AK435">
        <f t="shared" si="246"/>
        <v>11457.347898280703</v>
      </c>
      <c r="AL435">
        <f t="shared" si="247"/>
        <v>138450.90821642824</v>
      </c>
      <c r="AM435">
        <f t="shared" si="248"/>
        <v>14422.393547865799</v>
      </c>
    </row>
    <row r="436" spans="4:39">
      <c r="D436" s="113">
        <v>311</v>
      </c>
      <c r="E436">
        <v>0.80337519616365449</v>
      </c>
      <c r="F436" s="6">
        <v>9080.4020798515103</v>
      </c>
      <c r="G436" s="6">
        <v>0.3015444569757727</v>
      </c>
      <c r="H436" s="6">
        <v>68781.111950132938</v>
      </c>
      <c r="I436" s="6">
        <v>0.42549727038430907</v>
      </c>
      <c r="J436" s="6">
        <v>7804.1274520722363</v>
      </c>
      <c r="K436" s="6">
        <v>0.33584903831759638</v>
      </c>
      <c r="L436" s="6">
        <v>5721.1494002975796</v>
      </c>
      <c r="M436">
        <v>0.50973915406585102</v>
      </c>
      <c r="N436">
        <v>80363.369180297377</v>
      </c>
      <c r="O436">
        <v>0.41026717544102265</v>
      </c>
      <c r="P436">
        <v>7508.4810301144116</v>
      </c>
      <c r="S436">
        <f t="shared" si="230"/>
        <v>21595.67641046147</v>
      </c>
      <c r="T436">
        <f t="shared" si="231"/>
        <v>-57266.938404970031</v>
      </c>
      <c r="U436">
        <f t="shared" si="232"/>
        <v>8443.0603202822203</v>
      </c>
      <c r="V436">
        <f t="shared" si="233"/>
        <v>7102.9102788215205</v>
      </c>
      <c r="W436">
        <f t="shared" si="234"/>
        <v>-60899.489321446919</v>
      </c>
      <c r="X436">
        <f t="shared" si="235"/>
        <v>8157.1607969255965</v>
      </c>
      <c r="Z436">
        <f t="shared" si="236"/>
        <v>1</v>
      </c>
      <c r="AA436">
        <f t="shared" si="237"/>
        <v>0</v>
      </c>
      <c r="AB436">
        <f t="shared" si="238"/>
        <v>0</v>
      </c>
      <c r="AC436">
        <f t="shared" si="239"/>
        <v>0</v>
      </c>
      <c r="AD436">
        <f t="shared" si="240"/>
        <v>0</v>
      </c>
      <c r="AE436">
        <f t="shared" si="241"/>
        <v>0</v>
      </c>
      <c r="AF436">
        <f t="shared" si="242"/>
        <v>0</v>
      </c>
      <c r="AH436">
        <f t="shared" si="243"/>
        <v>11302.816073004267</v>
      </c>
      <c r="AI436">
        <f t="shared" si="244"/>
        <v>228096.09116993018</v>
      </c>
      <c r="AJ436">
        <f t="shared" si="245"/>
        <v>18341.192753183939</v>
      </c>
      <c r="AK436">
        <f t="shared" si="246"/>
        <v>17034.883973338528</v>
      </c>
      <c r="AL436">
        <f t="shared" si="247"/>
        <v>157655.86876992302</v>
      </c>
      <c r="AM436">
        <f t="shared" si="248"/>
        <v>18301.442278542174</v>
      </c>
    </row>
    <row r="437" spans="4:39">
      <c r="D437" s="113">
        <v>312</v>
      </c>
      <c r="E437">
        <v>0.51825884740516082</v>
      </c>
      <c r="F437" s="6">
        <v>8830.1722146912853</v>
      </c>
      <c r="G437" s="6">
        <v>0.36300590502038999</v>
      </c>
      <c r="H437" s="6">
        <v>67141.986366980331</v>
      </c>
      <c r="I437" s="6">
        <v>0.49618973195945881</v>
      </c>
      <c r="J437" s="6">
        <v>9779.9847565341897</v>
      </c>
      <c r="K437" s="6">
        <v>0.55111656918055729</v>
      </c>
      <c r="L437" s="6">
        <v>10309.509734560515</v>
      </c>
      <c r="M437">
        <v>0.85975643055716433</v>
      </c>
      <c r="N437">
        <v>84234.910149537682</v>
      </c>
      <c r="O437">
        <v>0.74488179093035578</v>
      </c>
      <c r="P437">
        <v>12862.666450921317</v>
      </c>
      <c r="S437">
        <f t="shared" si="230"/>
        <v>10959.023614627376</v>
      </c>
      <c r="T437">
        <f t="shared" si="231"/>
        <v>-53280.968889681761</v>
      </c>
      <c r="U437">
        <f t="shared" si="232"/>
        <v>9166.5239686057848</v>
      </c>
      <c r="V437">
        <f t="shared" si="233"/>
        <v>10734.325343029885</v>
      </c>
      <c r="W437">
        <f t="shared" si="234"/>
        <v>-51405.970605142917</v>
      </c>
      <c r="X437">
        <f t="shared" si="235"/>
        <v>15579.899853963389</v>
      </c>
      <c r="Z437">
        <f t="shared" si="236"/>
        <v>0</v>
      </c>
      <c r="AA437">
        <f t="shared" si="237"/>
        <v>0</v>
      </c>
      <c r="AB437">
        <f t="shared" si="238"/>
        <v>0</v>
      </c>
      <c r="AC437">
        <f t="shared" si="239"/>
        <v>0</v>
      </c>
      <c r="AD437">
        <f t="shared" si="240"/>
        <v>0</v>
      </c>
      <c r="AE437">
        <f t="shared" si="241"/>
        <v>1</v>
      </c>
      <c r="AF437">
        <f t="shared" si="242"/>
        <v>0</v>
      </c>
      <c r="AH437">
        <f t="shared" si="243"/>
        <v>17038.15045107777</v>
      </c>
      <c r="AI437">
        <f t="shared" si="244"/>
        <v>184961.14095777305</v>
      </c>
      <c r="AJ437">
        <f t="shared" si="245"/>
        <v>19710.171586809989</v>
      </c>
      <c r="AK437">
        <f t="shared" si="246"/>
        <v>18706.586430325424</v>
      </c>
      <c r="AL437">
        <f t="shared" si="247"/>
        <v>97975.318538704421</v>
      </c>
      <c r="AM437">
        <f t="shared" si="248"/>
        <v>17268.064017051449</v>
      </c>
    </row>
    <row r="438" spans="4:39">
      <c r="D438" s="113">
        <v>313</v>
      </c>
      <c r="E438">
        <v>0.61331074092489568</v>
      </c>
      <c r="F438" s="6">
        <v>9119.7739510438369</v>
      </c>
      <c r="G438" s="6">
        <v>0.32141963432211673</v>
      </c>
      <c r="H438" s="6">
        <v>66572.974852879386</v>
      </c>
      <c r="I438" s="6">
        <v>0.92053601107724137</v>
      </c>
      <c r="J438" s="6">
        <v>12750.51702718868</v>
      </c>
      <c r="K438" s="6">
        <v>0.78467098698648052</v>
      </c>
      <c r="L438" s="6">
        <v>11009.101196906824</v>
      </c>
      <c r="M438">
        <v>0.5349623305981448</v>
      </c>
      <c r="N438">
        <v>84528.577037483134</v>
      </c>
      <c r="O438">
        <v>0.59866352695723468</v>
      </c>
      <c r="P438">
        <v>10784.201615368973</v>
      </c>
      <c r="S438">
        <f t="shared" si="230"/>
        <v>14298.88338043238</v>
      </c>
      <c r="T438">
        <f t="shared" si="231"/>
        <v>-54299.887535923684</v>
      </c>
      <c r="U438">
        <f t="shared" si="232"/>
        <v>22399.2300197847</v>
      </c>
      <c r="V438">
        <f t="shared" si="233"/>
        <v>18952.775770184948</v>
      </c>
      <c r="W438">
        <f t="shared" si="234"/>
        <v>-64101.575405923577</v>
      </c>
      <c r="X438">
        <f t="shared" si="235"/>
        <v>12075.166497966075</v>
      </c>
      <c r="Z438">
        <f t="shared" si="236"/>
        <v>0</v>
      </c>
      <c r="AA438">
        <f t="shared" si="237"/>
        <v>0</v>
      </c>
      <c r="AB438">
        <f t="shared" si="238"/>
        <v>1</v>
      </c>
      <c r="AC438">
        <f t="shared" si="239"/>
        <v>0</v>
      </c>
      <c r="AD438">
        <f t="shared" si="240"/>
        <v>0</v>
      </c>
      <c r="AE438">
        <f t="shared" si="241"/>
        <v>0</v>
      </c>
      <c r="AF438">
        <f t="shared" si="242"/>
        <v>0</v>
      </c>
      <c r="AH438">
        <f t="shared" si="243"/>
        <v>14869.744393014991</v>
      </c>
      <c r="AI438">
        <f t="shared" si="244"/>
        <v>207121.68064431939</v>
      </c>
      <c r="AJ438">
        <f t="shared" si="245"/>
        <v>13851.187649104142</v>
      </c>
      <c r="AK438">
        <f t="shared" si="246"/>
        <v>14030.213146005493</v>
      </c>
      <c r="AL438">
        <f t="shared" si="247"/>
        <v>158008.46564835918</v>
      </c>
      <c r="AM438">
        <f t="shared" si="248"/>
        <v>18013.794276362085</v>
      </c>
    </row>
    <row r="439" spans="4:39">
      <c r="D439" s="113">
        <v>314</v>
      </c>
      <c r="E439">
        <v>0.3933281209707653</v>
      </c>
      <c r="F439" s="6">
        <v>8299.0741726430078</v>
      </c>
      <c r="G439" s="6">
        <v>0.28171095147412739</v>
      </c>
      <c r="H439" s="6">
        <v>62228.395057403774</v>
      </c>
      <c r="I439" s="6">
        <v>1.0696551011120012</v>
      </c>
      <c r="J439" s="6">
        <v>12708.351371507184</v>
      </c>
      <c r="K439" s="6">
        <v>0.57540200296223265</v>
      </c>
      <c r="L439" s="6">
        <v>10964.566954330448</v>
      </c>
      <c r="M439">
        <v>0.12210860345362429</v>
      </c>
      <c r="N439">
        <v>57590.047324221676</v>
      </c>
      <c r="O439">
        <v>0.55859608794838733</v>
      </c>
      <c r="P439">
        <v>12313.844720339033</v>
      </c>
      <c r="S439">
        <f t="shared" si="230"/>
        <v>6719.7667985046937</v>
      </c>
      <c r="T439">
        <f t="shared" si="231"/>
        <v>-51471.544086315691</v>
      </c>
      <c r="U439">
        <f t="shared" si="232"/>
        <v>28135.359009353473</v>
      </c>
      <c r="V439">
        <f t="shared" si="233"/>
        <v>11006.583126779444</v>
      </c>
      <c r="W439">
        <f t="shared" si="234"/>
        <v>-52927.452409948484</v>
      </c>
      <c r="X439">
        <f t="shared" si="235"/>
        <v>9015.5883018821896</v>
      </c>
      <c r="Z439">
        <f t="shared" si="236"/>
        <v>0</v>
      </c>
      <c r="AA439">
        <f t="shared" si="237"/>
        <v>0</v>
      </c>
      <c r="AB439">
        <f t="shared" si="238"/>
        <v>1</v>
      </c>
      <c r="AC439">
        <f t="shared" si="239"/>
        <v>0</v>
      </c>
      <c r="AD439">
        <f t="shared" si="240"/>
        <v>0</v>
      </c>
      <c r="AE439">
        <f t="shared" si="241"/>
        <v>0</v>
      </c>
      <c r="AF439">
        <f t="shared" si="242"/>
        <v>0</v>
      </c>
      <c r="AH439">
        <f t="shared" si="243"/>
        <v>21099.620724193908</v>
      </c>
      <c r="AI439">
        <f t="shared" si="244"/>
        <v>220894.48327009357</v>
      </c>
      <c r="AJ439">
        <f t="shared" si="245"/>
        <v>11880.793499040697</v>
      </c>
      <c r="AK439">
        <f t="shared" si="246"/>
        <v>19055.489723504012</v>
      </c>
      <c r="AL439">
        <f t="shared" si="247"/>
        <v>471629.7271067705</v>
      </c>
      <c r="AM439">
        <f t="shared" si="248"/>
        <v>22044.273108974579</v>
      </c>
    </row>
    <row r="440" spans="4:39">
      <c r="D440" s="113">
        <v>315</v>
      </c>
      <c r="E440">
        <v>1.1416089341315183</v>
      </c>
      <c r="F440" s="6">
        <v>12487.879628795767</v>
      </c>
      <c r="G440" s="6">
        <v>0.3589363017326157</v>
      </c>
      <c r="H440" s="6">
        <v>68484.801902273481</v>
      </c>
      <c r="I440" s="6">
        <v>1.505153988146086</v>
      </c>
      <c r="J440" s="6">
        <v>18277.856131267126</v>
      </c>
      <c r="K440" s="6">
        <v>1.212757604309574</v>
      </c>
      <c r="L440" s="6">
        <v>14054.986995011626</v>
      </c>
      <c r="M440">
        <v>1.0026519975532582</v>
      </c>
      <c r="N440">
        <v>80136.811324961993</v>
      </c>
      <c r="O440">
        <v>0.60533790423816014</v>
      </c>
      <c r="P440">
        <v>10867.12716606355</v>
      </c>
      <c r="S440">
        <f t="shared" si="230"/>
        <v>31103.315912082129</v>
      </c>
      <c r="T440">
        <f t="shared" si="231"/>
        <v>-54779.178156915281</v>
      </c>
      <c r="U440">
        <f t="shared" si="232"/>
        <v>39194.94375210302</v>
      </c>
      <c r="V440">
        <f t="shared" si="233"/>
        <v>32252.949367945148</v>
      </c>
      <c r="W440">
        <f t="shared" si="234"/>
        <v>-41851.547450388382</v>
      </c>
      <c r="X440">
        <f t="shared" si="235"/>
        <v>12247.095369366358</v>
      </c>
      <c r="Z440">
        <f t="shared" si="236"/>
        <v>0</v>
      </c>
      <c r="AA440">
        <f t="shared" si="237"/>
        <v>0</v>
      </c>
      <c r="AB440">
        <f t="shared" si="238"/>
        <v>1</v>
      </c>
      <c r="AC440">
        <f t="shared" si="239"/>
        <v>0</v>
      </c>
      <c r="AD440">
        <f t="shared" si="240"/>
        <v>0</v>
      </c>
      <c r="AE440">
        <f t="shared" si="241"/>
        <v>0</v>
      </c>
      <c r="AF440">
        <f t="shared" si="242"/>
        <v>0</v>
      </c>
      <c r="AH440">
        <f t="shared" si="243"/>
        <v>10938.841888352907</v>
      </c>
      <c r="AI440">
        <f t="shared" si="244"/>
        <v>190799.31890893058</v>
      </c>
      <c r="AJ440">
        <f t="shared" si="245"/>
        <v>12143.512408175693</v>
      </c>
      <c r="AK440">
        <f t="shared" si="246"/>
        <v>11589.279626090793</v>
      </c>
      <c r="AL440">
        <f t="shared" si="247"/>
        <v>79924.850816153034</v>
      </c>
      <c r="AM440">
        <f t="shared" si="248"/>
        <v>17952.167029322616</v>
      </c>
    </row>
    <row r="441" spans="4:39">
      <c r="D441" s="113">
        <v>316</v>
      </c>
      <c r="E441">
        <v>0.38529237351127987</v>
      </c>
      <c r="F441" s="6">
        <v>8783.2499811779344</v>
      </c>
      <c r="G441" s="6">
        <v>0.2536148411161574</v>
      </c>
      <c r="H441" s="6">
        <v>67237.836623047551</v>
      </c>
      <c r="I441" s="6">
        <v>0.49789638745246267</v>
      </c>
      <c r="J441" s="6">
        <v>9932.5211109142911</v>
      </c>
      <c r="K441" s="6">
        <v>-1.7351465487185358E-2</v>
      </c>
      <c r="L441" s="6">
        <v>4005.9420616371535</v>
      </c>
      <c r="M441">
        <v>-6.9991034952017306E-2</v>
      </c>
      <c r="N441">
        <v>77192.140666160965</v>
      </c>
      <c r="O441">
        <v>0.29066594278611091</v>
      </c>
      <c r="P441">
        <v>8576.4657290152863</v>
      </c>
      <c r="S441">
        <f t="shared" si="230"/>
        <v>5928.7540089767772</v>
      </c>
      <c r="T441">
        <f t="shared" si="231"/>
        <v>-57553.807529868194</v>
      </c>
      <c r="U441">
        <f t="shared" si="232"/>
        <v>9079.1545475705425</v>
      </c>
      <c r="V441">
        <f t="shared" si="233"/>
        <v>-4668.4904197998394</v>
      </c>
      <c r="W441">
        <f t="shared" si="234"/>
        <v>-79864.678344768792</v>
      </c>
      <c r="X441">
        <f t="shared" si="235"/>
        <v>2522.3226303295723</v>
      </c>
      <c r="Z441">
        <f t="shared" si="236"/>
        <v>0</v>
      </c>
      <c r="AA441">
        <f t="shared" si="237"/>
        <v>0</v>
      </c>
      <c r="AB441">
        <f t="shared" si="238"/>
        <v>1</v>
      </c>
      <c r="AC441">
        <f t="shared" si="239"/>
        <v>0</v>
      </c>
      <c r="AD441">
        <f t="shared" si="240"/>
        <v>0</v>
      </c>
      <c r="AE441">
        <f t="shared" si="241"/>
        <v>0</v>
      </c>
      <c r="AF441">
        <f t="shared" si="242"/>
        <v>0</v>
      </c>
      <c r="AH441">
        <f t="shared" si="243"/>
        <v>22796.324518789872</v>
      </c>
      <c r="AI441">
        <f t="shared" si="244"/>
        <v>265117.91000532237</v>
      </c>
      <c r="AJ441">
        <f t="shared" si="245"/>
        <v>19948.972037606141</v>
      </c>
      <c r="AK441">
        <f t="shared" si="246"/>
        <v>-230870.53163294343</v>
      </c>
      <c r="AL441">
        <f t="shared" si="247"/>
        <v>-1102886.1156158131</v>
      </c>
      <c r="AM441">
        <f t="shared" si="248"/>
        <v>29506.262917518183</v>
      </c>
    </row>
    <row r="442" spans="4:39">
      <c r="D442" s="113">
        <v>317</v>
      </c>
      <c r="E442">
        <v>0.86369153553340694</v>
      </c>
      <c r="F442" s="6">
        <v>13750.089845784081</v>
      </c>
      <c r="G442" s="6">
        <v>0.29841165773785971</v>
      </c>
      <c r="H442" s="6">
        <v>65175.966262078378</v>
      </c>
      <c r="I442" s="6">
        <v>0.80506136250881366</v>
      </c>
      <c r="J442" s="6">
        <v>13098.666621952261</v>
      </c>
      <c r="K442" s="6">
        <v>0.85920677466404127</v>
      </c>
      <c r="L442" s="6">
        <v>12027.999178440608</v>
      </c>
      <c r="M442">
        <v>0.54088890047258364</v>
      </c>
      <c r="N442">
        <v>87157.135390605123</v>
      </c>
      <c r="O442">
        <v>0.9760507718097704</v>
      </c>
      <c r="P442">
        <v>16528.134449471811</v>
      </c>
      <c r="S442">
        <f t="shared" si="230"/>
        <v>19229.107747023532</v>
      </c>
      <c r="T442">
        <f t="shared" si="231"/>
        <v>-53781.415523015945</v>
      </c>
      <c r="U442">
        <f t="shared" si="232"/>
        <v>17641.796444084277</v>
      </c>
      <c r="V442">
        <f t="shared" si="233"/>
        <v>20779.952305331142</v>
      </c>
      <c r="W442">
        <f t="shared" si="234"/>
        <v>-66503.833614959993</v>
      </c>
      <c r="X442">
        <f t="shared" si="235"/>
        <v>20741.388221312463</v>
      </c>
      <c r="Z442">
        <f t="shared" si="236"/>
        <v>0</v>
      </c>
      <c r="AA442">
        <f t="shared" si="237"/>
        <v>0</v>
      </c>
      <c r="AB442">
        <f t="shared" si="238"/>
        <v>0</v>
      </c>
      <c r="AC442">
        <f t="shared" si="239"/>
        <v>1</v>
      </c>
      <c r="AD442">
        <f t="shared" si="240"/>
        <v>0</v>
      </c>
      <c r="AE442">
        <f t="shared" si="241"/>
        <v>0</v>
      </c>
      <c r="AF442">
        <f t="shared" si="242"/>
        <v>0</v>
      </c>
      <c r="AH442">
        <f t="shared" si="243"/>
        <v>15920.139633291843</v>
      </c>
      <c r="AI442">
        <f t="shared" si="244"/>
        <v>218409.58478683943</v>
      </c>
      <c r="AJ442">
        <f t="shared" si="245"/>
        <v>16270.395316368023</v>
      </c>
      <c r="AK442">
        <f t="shared" si="246"/>
        <v>13998.957565416869</v>
      </c>
      <c r="AL442">
        <f t="shared" si="247"/>
        <v>161136.85326959839</v>
      </c>
      <c r="AM442">
        <f t="shared" si="248"/>
        <v>16933.683089892682</v>
      </c>
    </row>
    <row r="443" spans="4:39">
      <c r="D443" s="113">
        <v>318</v>
      </c>
      <c r="E443">
        <v>0.96681231172854654</v>
      </c>
      <c r="F443" s="6">
        <v>13921.483057662963</v>
      </c>
      <c r="G443" s="6">
        <v>0.28008290447668727</v>
      </c>
      <c r="H443" s="6">
        <v>63207.840261833044</v>
      </c>
      <c r="I443" s="6">
        <v>0.85454283776886752</v>
      </c>
      <c r="J443" s="6">
        <v>12622.526096863963</v>
      </c>
      <c r="K443" s="6">
        <v>0.69698109930274721</v>
      </c>
      <c r="L443" s="6">
        <v>11116.567430097688</v>
      </c>
      <c r="M443">
        <v>0.31523480548254357</v>
      </c>
      <c r="N443">
        <v>78614.402642130386</v>
      </c>
      <c r="O443">
        <v>0.21286645803113102</v>
      </c>
      <c r="P443">
        <v>7759.7924460156155</v>
      </c>
      <c r="S443">
        <f t="shared" si="230"/>
        <v>22995.27825337986</v>
      </c>
      <c r="T443">
        <f t="shared" si="231"/>
        <v>-52513.154637295214</v>
      </c>
      <c r="U443">
        <f t="shared" si="232"/>
        <v>20007.337620502476</v>
      </c>
      <c r="V443">
        <f t="shared" si="233"/>
        <v>15496.958865678413</v>
      </c>
      <c r="W443">
        <f t="shared" si="234"/>
        <v>-66577.47682958495</v>
      </c>
      <c r="X443">
        <f t="shared" si="235"/>
        <v>368.30038744509147</v>
      </c>
      <c r="Z443">
        <f t="shared" si="236"/>
        <v>1</v>
      </c>
      <c r="AA443">
        <f t="shared" si="237"/>
        <v>0</v>
      </c>
      <c r="AB443">
        <f t="shared" si="238"/>
        <v>0</v>
      </c>
      <c r="AC443">
        <f t="shared" si="239"/>
        <v>0</v>
      </c>
      <c r="AD443">
        <f t="shared" si="240"/>
        <v>0</v>
      </c>
      <c r="AE443">
        <f t="shared" si="241"/>
        <v>0</v>
      </c>
      <c r="AF443">
        <f t="shared" si="242"/>
        <v>0</v>
      </c>
      <c r="AH443">
        <f t="shared" si="243"/>
        <v>14399.364684106051</v>
      </c>
      <c r="AI443">
        <f t="shared" si="244"/>
        <v>225675.46698336297</v>
      </c>
      <c r="AJ443">
        <f t="shared" si="245"/>
        <v>14771.086408985901</v>
      </c>
      <c r="AK443">
        <f t="shared" si="246"/>
        <v>15949.596683781796</v>
      </c>
      <c r="AL443">
        <f t="shared" si="247"/>
        <v>249383.63808460781</v>
      </c>
      <c r="AM443">
        <f t="shared" si="248"/>
        <v>36453.805441159602</v>
      </c>
    </row>
    <row r="444" spans="4:39">
      <c r="D444" s="113">
        <v>319</v>
      </c>
      <c r="E444">
        <v>-0.44167280481849325</v>
      </c>
      <c r="F444" s="6">
        <v>298.984073760108</v>
      </c>
      <c r="G444" s="6">
        <v>0.27766329410674806</v>
      </c>
      <c r="H444" s="6">
        <v>60394.282853308527</v>
      </c>
      <c r="I444" s="6">
        <v>5.037283938771564E-3</v>
      </c>
      <c r="J444" s="6">
        <v>5236.5237054466597</v>
      </c>
      <c r="K444" s="6">
        <v>-4.8109418878509835E-2</v>
      </c>
      <c r="L444" s="6">
        <v>4025.1725634617687</v>
      </c>
      <c r="M444">
        <v>-0.41129848618635667</v>
      </c>
      <c r="N444">
        <v>83208.888752293831</v>
      </c>
      <c r="O444">
        <v>-0.26802242690888844</v>
      </c>
      <c r="P444">
        <v>3896.4216455502283</v>
      </c>
      <c r="S444">
        <f t="shared" si="230"/>
        <v>-17163.818452949454</v>
      </c>
      <c r="T444">
        <f t="shared" si="231"/>
        <v>-49791.987631136457</v>
      </c>
      <c r="U444">
        <f t="shared" si="232"/>
        <v>-5044.1800555286063</v>
      </c>
      <c r="V444">
        <f t="shared" si="233"/>
        <v>-5862.1826139187888</v>
      </c>
      <c r="W444">
        <f t="shared" si="234"/>
        <v>-98913.910148833675</v>
      </c>
      <c r="X444">
        <f t="shared" si="235"/>
        <v>-14130.589994639226</v>
      </c>
      <c r="Z444">
        <f t="shared" si="236"/>
        <v>0</v>
      </c>
      <c r="AA444">
        <f t="shared" si="237"/>
        <v>0</v>
      </c>
      <c r="AB444">
        <f t="shared" si="238"/>
        <v>1</v>
      </c>
      <c r="AC444">
        <f t="shared" si="239"/>
        <v>0</v>
      </c>
      <c r="AD444">
        <f t="shared" si="240"/>
        <v>0</v>
      </c>
      <c r="AE444">
        <f t="shared" si="241"/>
        <v>0</v>
      </c>
      <c r="AF444">
        <f t="shared" si="242"/>
        <v>0</v>
      </c>
      <c r="AH444">
        <f t="shared" si="243"/>
        <v>-676.93566481408425</v>
      </c>
      <c r="AI444">
        <f t="shared" si="244"/>
        <v>217509.06272144799</v>
      </c>
      <c r="AJ444">
        <f t="shared" si="245"/>
        <v>1039553.0148978825</v>
      </c>
      <c r="AK444">
        <f t="shared" si="246"/>
        <v>-83667.037708904594</v>
      </c>
      <c r="AL444">
        <f t="shared" si="247"/>
        <v>-202307.79238655505</v>
      </c>
      <c r="AM444">
        <f t="shared" si="248"/>
        <v>-14537.670188602457</v>
      </c>
    </row>
    <row r="445" spans="4:39">
      <c r="D445" s="113">
        <v>320</v>
      </c>
      <c r="E445">
        <v>0.61410859464370926</v>
      </c>
      <c r="F445" s="6">
        <v>11553.67248972064</v>
      </c>
      <c r="G445" s="6">
        <v>0.28172007300612334</v>
      </c>
      <c r="H445" s="6">
        <v>61280.461239547076</v>
      </c>
      <c r="I445" s="6">
        <v>0.77456721351417079</v>
      </c>
      <c r="J445" s="6">
        <v>12973.121799275032</v>
      </c>
      <c r="K445" s="6">
        <v>0.55922687671489957</v>
      </c>
      <c r="L445" s="6">
        <v>11474.463733373825</v>
      </c>
      <c r="M445">
        <v>0.64984779479913635</v>
      </c>
      <c r="N445">
        <v>95913.126322094977</v>
      </c>
      <c r="O445">
        <v>0.25399972187900688</v>
      </c>
      <c r="P445">
        <v>8714.7249696732833</v>
      </c>
      <c r="S445">
        <f t="shared" ref="S445:S508" si="249">E445*WTP-F445</f>
        <v>11895.450088154754</v>
      </c>
      <c r="T445">
        <f t="shared" ref="T445:T508" si="250">G445*WTP-H445</f>
        <v>-50523.261971881264</v>
      </c>
      <c r="U445">
        <f t="shared" ref="U445:U508" si="251">I445*WTP-J445</f>
        <v>16602.952681550065</v>
      </c>
      <c r="V445">
        <f t="shared" ref="V445:V508" si="252">K445*WTP-L445</f>
        <v>9879.0553271079007</v>
      </c>
      <c r="W445">
        <f t="shared" ref="W445:W508" si="253">M445*WTP-N445</f>
        <v>-71099.338125484763</v>
      </c>
      <c r="X445">
        <f t="shared" ref="X445:X508" si="254">O445*WTP-P445</f>
        <v>984.00041055471593</v>
      </c>
      <c r="Z445">
        <f t="shared" si="236"/>
        <v>0</v>
      </c>
      <c r="AA445">
        <f t="shared" si="237"/>
        <v>0</v>
      </c>
      <c r="AB445">
        <f t="shared" si="238"/>
        <v>1</v>
      </c>
      <c r="AC445">
        <f t="shared" si="239"/>
        <v>0</v>
      </c>
      <c r="AD445">
        <f t="shared" si="240"/>
        <v>0</v>
      </c>
      <c r="AE445">
        <f t="shared" si="241"/>
        <v>0</v>
      </c>
      <c r="AF445">
        <f t="shared" si="242"/>
        <v>0</v>
      </c>
      <c r="AH445">
        <f t="shared" si="243"/>
        <v>18813.728696345308</v>
      </c>
      <c r="AI445">
        <f t="shared" si="244"/>
        <v>217522.52363719611</v>
      </c>
      <c r="AJ445">
        <f t="shared" si="245"/>
        <v>16748.865137754357</v>
      </c>
      <c r="AK445">
        <f t="shared" si="246"/>
        <v>20518.441103508765</v>
      </c>
      <c r="AL445">
        <f t="shared" si="247"/>
        <v>147593.21658041648</v>
      </c>
      <c r="AM445">
        <f t="shared" si="248"/>
        <v>34309.97839369507</v>
      </c>
    </row>
    <row r="446" spans="4:39">
      <c r="D446" s="113">
        <v>321</v>
      </c>
      <c r="E446">
        <v>0.33794247702298141</v>
      </c>
      <c r="F446" s="6">
        <v>7803.7595878478842</v>
      </c>
      <c r="G446" s="6">
        <v>0.32346228243197794</v>
      </c>
      <c r="H446" s="6">
        <v>61594.721533064592</v>
      </c>
      <c r="I446" s="6">
        <v>1.0577859260728846</v>
      </c>
      <c r="J446" s="6">
        <v>14082.768507379353</v>
      </c>
      <c r="K446" s="6">
        <v>1.6654594788628105</v>
      </c>
      <c r="L446" s="6">
        <v>18937.707820756405</v>
      </c>
      <c r="M446">
        <v>1.1492695147659404</v>
      </c>
      <c r="N446">
        <v>74868.167134149466</v>
      </c>
      <c r="O446">
        <v>0.62750822684829199</v>
      </c>
      <c r="P446">
        <v>10460.914329300487</v>
      </c>
      <c r="S446">
        <f t="shared" si="249"/>
        <v>5100.2359547976375</v>
      </c>
      <c r="T446">
        <f t="shared" si="250"/>
        <v>-49243.637740681945</v>
      </c>
      <c r="U446">
        <f t="shared" si="251"/>
        <v>26307.72929378767</v>
      </c>
      <c r="V446">
        <f t="shared" si="252"/>
        <v>44656.196920141156</v>
      </c>
      <c r="W446">
        <f t="shared" si="253"/>
        <v>-30984.4599823268</v>
      </c>
      <c r="X446">
        <f t="shared" si="254"/>
        <v>13499.859804674694</v>
      </c>
      <c r="Z446">
        <f t="shared" ref="Z446:Z509" si="255">IF(S446=MAX($S446:$X446),1,0)</f>
        <v>0</v>
      </c>
      <c r="AA446">
        <f t="shared" ref="AA446:AA509" si="256">IF(T446=MAX($S446:$X446),1,0)</f>
        <v>0</v>
      </c>
      <c r="AB446">
        <f t="shared" ref="AB446:AB509" si="257">IF(U446=MAX($S446:$X446),1,0)</f>
        <v>0</v>
      </c>
      <c r="AC446">
        <f t="shared" ref="AC446:AC509" si="258">IF(V446=MAX($S446:$X446),1,0)</f>
        <v>1</v>
      </c>
      <c r="AD446">
        <f t="shared" ref="AD446:AD509" si="259">IF(W446=MAX($S446:$X446),1,0)</f>
        <v>0</v>
      </c>
      <c r="AE446">
        <f t="shared" ref="AE446:AE509" si="260">IF(X446=MAX($S446:$X446),1,0)</f>
        <v>0</v>
      </c>
      <c r="AF446">
        <f t="shared" ref="AF446:AF509" si="261">IF(MAX(Z446:AE446)=0,1,0)</f>
        <v>0</v>
      </c>
      <c r="AH446">
        <f t="shared" ref="AH446:AH509" si="262">F446/E446</f>
        <v>23091.976056378371</v>
      </c>
      <c r="AI446">
        <f t="shared" ref="AI446:AI509" si="263">H446/G446</f>
        <v>190423.19577404691</v>
      </c>
      <c r="AJ446">
        <f t="shared" ref="AJ446:AJ509" si="264">J446/I446</f>
        <v>13313.439099783418</v>
      </c>
      <c r="AK446">
        <f t="shared" ref="AK446:AK509" si="265">L446/K446</f>
        <v>11370.86075110469</v>
      </c>
      <c r="AL446">
        <f t="shared" ref="AL446:AL509" si="266">N446/M446</f>
        <v>65144.133880029935</v>
      </c>
      <c r="AM446">
        <f t="shared" ref="AM446:AM509" si="267">P446/O446</f>
        <v>16670.56124800344</v>
      </c>
    </row>
    <row r="447" spans="4:39">
      <c r="D447" s="113">
        <v>322</v>
      </c>
      <c r="E447">
        <v>0.2533059075709434</v>
      </c>
      <c r="F447" s="6">
        <v>6932.6693092347468</v>
      </c>
      <c r="G447" s="6">
        <v>0.3142705517294917</v>
      </c>
      <c r="H447" s="6">
        <v>65989.668289872076</v>
      </c>
      <c r="I447" s="6">
        <v>0.95634786332966093</v>
      </c>
      <c r="J447" s="6">
        <v>12072.825245748943</v>
      </c>
      <c r="K447" s="6">
        <v>0.25355846024286466</v>
      </c>
      <c r="L447" s="6">
        <v>6170.8597810760002</v>
      </c>
      <c r="M447">
        <v>8.8037957365536323E-2</v>
      </c>
      <c r="N447">
        <v>65270.394597770268</v>
      </c>
      <c r="O447">
        <v>0.7176230266027106</v>
      </c>
      <c r="P447">
        <v>11534.925951763933</v>
      </c>
      <c r="S447">
        <f t="shared" si="249"/>
        <v>2739.5634654541554</v>
      </c>
      <c r="T447">
        <f t="shared" si="250"/>
        <v>-53989.561542633164</v>
      </c>
      <c r="U447">
        <f t="shared" si="251"/>
        <v>24444.361567630833</v>
      </c>
      <c r="V447">
        <f t="shared" si="252"/>
        <v>3511.016464837543</v>
      </c>
      <c r="W447">
        <f t="shared" si="253"/>
        <v>-61908.75323372463</v>
      </c>
      <c r="X447">
        <f t="shared" si="254"/>
        <v>15866.791696033968</v>
      </c>
      <c r="Z447">
        <f t="shared" si="255"/>
        <v>0</v>
      </c>
      <c r="AA447">
        <f t="shared" si="256"/>
        <v>0</v>
      </c>
      <c r="AB447">
        <f t="shared" si="257"/>
        <v>1</v>
      </c>
      <c r="AC447">
        <f t="shared" si="258"/>
        <v>0</v>
      </c>
      <c r="AD447">
        <f t="shared" si="259"/>
        <v>0</v>
      </c>
      <c r="AE447">
        <f t="shared" si="260"/>
        <v>0</v>
      </c>
      <c r="AF447">
        <f t="shared" si="261"/>
        <v>0</v>
      </c>
      <c r="AH447">
        <f t="shared" si="262"/>
        <v>27368.762835873116</v>
      </c>
      <c r="AI447">
        <f t="shared" si="263"/>
        <v>209977.25662400806</v>
      </c>
      <c r="AJ447">
        <f t="shared" si="264"/>
        <v>12623.88478990865</v>
      </c>
      <c r="AK447">
        <f t="shared" si="265"/>
        <v>24337.029713642351</v>
      </c>
      <c r="AL447">
        <f t="shared" si="266"/>
        <v>741389.24335517653</v>
      </c>
      <c r="AM447">
        <f t="shared" si="267"/>
        <v>16073.795745338983</v>
      </c>
    </row>
    <row r="448" spans="4:39">
      <c r="D448" s="113">
        <v>323</v>
      </c>
      <c r="E448">
        <v>0.36643706797218267</v>
      </c>
      <c r="F448" s="6">
        <v>8811.012604859503</v>
      </c>
      <c r="G448" s="6">
        <v>0.24882024376042255</v>
      </c>
      <c r="H448" s="6">
        <v>59752.96569384083</v>
      </c>
      <c r="I448" s="6">
        <v>0.32006087830839869</v>
      </c>
      <c r="J448" s="6">
        <v>8134.6222926340597</v>
      </c>
      <c r="K448" s="6">
        <v>0.83272610798057611</v>
      </c>
      <c r="L448" s="6">
        <v>11950.54278258146</v>
      </c>
      <c r="M448">
        <v>0.60538997822442409</v>
      </c>
      <c r="N448">
        <v>88759.992925604645</v>
      </c>
      <c r="O448">
        <v>0.45121220239212256</v>
      </c>
      <c r="P448">
        <v>9517.3491245810346</v>
      </c>
      <c r="S448">
        <f t="shared" si="249"/>
        <v>5181.0203985903208</v>
      </c>
      <c r="T448">
        <f t="shared" si="250"/>
        <v>-50252.013506092859</v>
      </c>
      <c r="U448">
        <f t="shared" si="251"/>
        <v>4086.5822846938354</v>
      </c>
      <c r="V448">
        <f t="shared" si="252"/>
        <v>19846.270924548859</v>
      </c>
      <c r="W448">
        <f t="shared" si="253"/>
        <v>-65643.781997083235</v>
      </c>
      <c r="X448">
        <f t="shared" si="254"/>
        <v>7711.7376115597745</v>
      </c>
      <c r="Z448">
        <f t="shared" si="255"/>
        <v>0</v>
      </c>
      <c r="AA448">
        <f t="shared" si="256"/>
        <v>0</v>
      </c>
      <c r="AB448">
        <f t="shared" si="257"/>
        <v>0</v>
      </c>
      <c r="AC448">
        <f t="shared" si="258"/>
        <v>1</v>
      </c>
      <c r="AD448">
        <f t="shared" si="259"/>
        <v>0</v>
      </c>
      <c r="AE448">
        <f t="shared" si="260"/>
        <v>0</v>
      </c>
      <c r="AF448">
        <f t="shared" si="261"/>
        <v>0</v>
      </c>
      <c r="AH448">
        <f t="shared" si="262"/>
        <v>24045.090890008905</v>
      </c>
      <c r="AI448">
        <f t="shared" si="263"/>
        <v>240145.11355986848</v>
      </c>
      <c r="AJ448">
        <f t="shared" si="264"/>
        <v>25415.859431579269</v>
      </c>
      <c r="AK448">
        <f t="shared" si="265"/>
        <v>14351.108567452548</v>
      </c>
      <c r="AL448">
        <f t="shared" si="266"/>
        <v>146616.2244474758</v>
      </c>
      <c r="AM448">
        <f t="shared" si="267"/>
        <v>21092.845171571964</v>
      </c>
    </row>
    <row r="449" spans="4:39">
      <c r="D449" s="113">
        <v>324</v>
      </c>
      <c r="E449">
        <v>0.57029212081781566</v>
      </c>
      <c r="F449" s="6">
        <v>10743.925003503406</v>
      </c>
      <c r="G449" s="6">
        <v>0.26769402128338993</v>
      </c>
      <c r="H449" s="6">
        <v>64938.097028418131</v>
      </c>
      <c r="I449" s="6">
        <v>0.54486160750651391</v>
      </c>
      <c r="J449" s="6">
        <v>12007.208742026951</v>
      </c>
      <c r="K449" s="6">
        <v>0.66278447835653476</v>
      </c>
      <c r="L449" s="6">
        <v>11537.543155981057</v>
      </c>
      <c r="M449">
        <v>0.24546134185251711</v>
      </c>
      <c r="N449">
        <v>72833.98139867188</v>
      </c>
      <c r="O449">
        <v>0.70236727665065291</v>
      </c>
      <c r="P449">
        <v>14086.186418337911</v>
      </c>
      <c r="S449">
        <f t="shared" si="249"/>
        <v>11032.109337804068</v>
      </c>
      <c r="T449">
        <f t="shared" si="250"/>
        <v>-54716.468519733171</v>
      </c>
      <c r="U449">
        <f t="shared" si="251"/>
        <v>8797.7868790017765</v>
      </c>
      <c r="V449">
        <f t="shared" si="252"/>
        <v>13770.219365584868</v>
      </c>
      <c r="W449">
        <f t="shared" si="253"/>
        <v>-63461.285521375365</v>
      </c>
      <c r="X449">
        <f t="shared" si="254"/>
        <v>12733.00567329062</v>
      </c>
      <c r="Z449">
        <f t="shared" si="255"/>
        <v>0</v>
      </c>
      <c r="AA449">
        <f t="shared" si="256"/>
        <v>0</v>
      </c>
      <c r="AB449">
        <f t="shared" si="257"/>
        <v>0</v>
      </c>
      <c r="AC449">
        <f t="shared" si="258"/>
        <v>1</v>
      </c>
      <c r="AD449">
        <f t="shared" si="259"/>
        <v>0</v>
      </c>
      <c r="AE449">
        <f t="shared" si="260"/>
        <v>0</v>
      </c>
      <c r="AF449">
        <f t="shared" si="261"/>
        <v>0</v>
      </c>
      <c r="AH449">
        <f t="shared" si="262"/>
        <v>18839.336212634855</v>
      </c>
      <c r="AI449">
        <f t="shared" si="263"/>
        <v>242583.29236151476</v>
      </c>
      <c r="AJ449">
        <f t="shared" si="264"/>
        <v>22037.171598447414</v>
      </c>
      <c r="AK449">
        <f t="shared" si="265"/>
        <v>17407.684598453456</v>
      </c>
      <c r="AL449">
        <f t="shared" si="266"/>
        <v>296722.81936123944</v>
      </c>
      <c r="AM449">
        <f t="shared" si="267"/>
        <v>20055.29996430083</v>
      </c>
    </row>
    <row r="450" spans="4:39">
      <c r="D450" s="113">
        <v>325</v>
      </c>
      <c r="E450">
        <v>0.99791183024849794</v>
      </c>
      <c r="F450" s="6">
        <v>14110.062246276742</v>
      </c>
      <c r="G450" s="6">
        <v>0.26129153319950449</v>
      </c>
      <c r="H450" s="6">
        <v>61157.476684431531</v>
      </c>
      <c r="I450" s="6">
        <v>1.3313627176179046</v>
      </c>
      <c r="J450" s="6">
        <v>18441.96929171525</v>
      </c>
      <c r="K450" s="6">
        <v>0.93331521172801013</v>
      </c>
      <c r="L450" s="6">
        <v>13457.779828491297</v>
      </c>
      <c r="M450">
        <v>0.44580805516677735</v>
      </c>
      <c r="N450">
        <v>76392.274992168052</v>
      </c>
      <c r="O450">
        <v>0.36302993556642971</v>
      </c>
      <c r="P450">
        <v>8930.8863275430886</v>
      </c>
      <c r="S450">
        <f t="shared" si="249"/>
        <v>23994.203079931904</v>
      </c>
      <c r="T450">
        <f t="shared" si="250"/>
        <v>-51180.320780741647</v>
      </c>
      <c r="U450">
        <f t="shared" si="251"/>
        <v>32394.784717806819</v>
      </c>
      <c r="V450">
        <f t="shared" si="252"/>
        <v>22179.928216131044</v>
      </c>
      <c r="W450">
        <f t="shared" si="253"/>
        <v>-59369.540213679822</v>
      </c>
      <c r="X450">
        <f t="shared" si="254"/>
        <v>4931.0487321254641</v>
      </c>
      <c r="Z450">
        <f t="shared" si="255"/>
        <v>0</v>
      </c>
      <c r="AA450">
        <f t="shared" si="256"/>
        <v>0</v>
      </c>
      <c r="AB450">
        <f t="shared" si="257"/>
        <v>1</v>
      </c>
      <c r="AC450">
        <f t="shared" si="258"/>
        <v>0</v>
      </c>
      <c r="AD450">
        <f t="shared" si="259"/>
        <v>0</v>
      </c>
      <c r="AE450">
        <f t="shared" si="260"/>
        <v>0</v>
      </c>
      <c r="AF450">
        <f t="shared" si="261"/>
        <v>0</v>
      </c>
      <c r="AH450">
        <f t="shared" si="262"/>
        <v>14139.588106459349</v>
      </c>
      <c r="AI450">
        <f t="shared" si="263"/>
        <v>234058.39422181289</v>
      </c>
      <c r="AJ450">
        <f t="shared" si="264"/>
        <v>13851.949620995783</v>
      </c>
      <c r="AK450">
        <f t="shared" si="265"/>
        <v>14419.329782029963</v>
      </c>
      <c r="AL450">
        <f t="shared" si="266"/>
        <v>171356.87457147808</v>
      </c>
      <c r="AM450">
        <f t="shared" si="267"/>
        <v>24600.963867093691</v>
      </c>
    </row>
    <row r="451" spans="4:39">
      <c r="D451" s="113">
        <v>326</v>
      </c>
      <c r="E451">
        <v>0.59830918105134756</v>
      </c>
      <c r="F451" s="6">
        <v>10297.025064791809</v>
      </c>
      <c r="G451" s="6">
        <v>0.25189151524573727</v>
      </c>
      <c r="H451" s="6">
        <v>57612.149888774235</v>
      </c>
      <c r="I451" s="6">
        <v>0.60794622229893258</v>
      </c>
      <c r="J451" s="6">
        <v>11185.486611569828</v>
      </c>
      <c r="K451" s="6">
        <v>0.616721573163869</v>
      </c>
      <c r="L451" s="6">
        <v>11474.979987714951</v>
      </c>
      <c r="M451">
        <v>0.30747195969870111</v>
      </c>
      <c r="N451">
        <v>92543.672414477915</v>
      </c>
      <c r="O451">
        <v>0.87875177459025855</v>
      </c>
      <c r="P451">
        <v>14891.287817470051</v>
      </c>
      <c r="S451">
        <f t="shared" si="249"/>
        <v>12548.812704472844</v>
      </c>
      <c r="T451">
        <f t="shared" si="250"/>
        <v>-47993.924270631003</v>
      </c>
      <c r="U451">
        <f t="shared" si="251"/>
        <v>12028.331940692613</v>
      </c>
      <c r="V451">
        <f t="shared" si="252"/>
        <v>12073.916561974222</v>
      </c>
      <c r="W451">
        <f t="shared" si="253"/>
        <v>-80803.163105342712</v>
      </c>
      <c r="X451">
        <f t="shared" si="254"/>
        <v>18662.969943484379</v>
      </c>
      <c r="Z451">
        <f t="shared" si="255"/>
        <v>0</v>
      </c>
      <c r="AA451">
        <f t="shared" si="256"/>
        <v>0</v>
      </c>
      <c r="AB451">
        <f t="shared" si="257"/>
        <v>0</v>
      </c>
      <c r="AC451">
        <f t="shared" si="258"/>
        <v>0</v>
      </c>
      <c r="AD451">
        <f t="shared" si="259"/>
        <v>0</v>
      </c>
      <c r="AE451">
        <f t="shared" si="260"/>
        <v>1</v>
      </c>
      <c r="AF451">
        <f t="shared" si="261"/>
        <v>0</v>
      </c>
      <c r="AH451">
        <f t="shared" si="262"/>
        <v>17210.20734914664</v>
      </c>
      <c r="AI451">
        <f t="shared" si="263"/>
        <v>228718.10442908198</v>
      </c>
      <c r="AJ451">
        <f t="shared" si="264"/>
        <v>18398.809304665479</v>
      </c>
      <c r="AK451">
        <f t="shared" si="265"/>
        <v>18606.418985550772</v>
      </c>
      <c r="AL451">
        <f t="shared" si="266"/>
        <v>300982.47822391219</v>
      </c>
      <c r="AM451">
        <f t="shared" si="267"/>
        <v>16945.954759992957</v>
      </c>
    </row>
    <row r="452" spans="4:39">
      <c r="D452" s="113">
        <v>327</v>
      </c>
      <c r="E452">
        <v>0.62769419450223585</v>
      </c>
      <c r="F452" s="6">
        <v>9215.5538841631787</v>
      </c>
      <c r="G452" s="6">
        <v>0.33328647887804741</v>
      </c>
      <c r="H452" s="6">
        <v>64333.288401803526</v>
      </c>
      <c r="I452" s="6">
        <v>1.387626442004636</v>
      </c>
      <c r="J452" s="6">
        <v>17235.36951331998</v>
      </c>
      <c r="K452" s="6">
        <v>1.1677178184247792</v>
      </c>
      <c r="L452" s="6">
        <v>14134.342669246042</v>
      </c>
      <c r="M452">
        <v>1.1561479500882081</v>
      </c>
      <c r="N452">
        <v>108320.04316787671</v>
      </c>
      <c r="O452">
        <v>0.86695650901243693</v>
      </c>
      <c r="P452">
        <v>13323.250684319071</v>
      </c>
      <c r="S452">
        <f t="shared" si="249"/>
        <v>14752.321238710196</v>
      </c>
      <c r="T452">
        <f t="shared" si="250"/>
        <v>-51607.077492324162</v>
      </c>
      <c r="U452">
        <f t="shared" si="251"/>
        <v>35749.75854818504</v>
      </c>
      <c r="V452">
        <f t="shared" si="252"/>
        <v>30453.794509485728</v>
      </c>
      <c r="W452">
        <f t="shared" si="253"/>
        <v>-64173.689841708569</v>
      </c>
      <c r="X452">
        <f t="shared" si="254"/>
        <v>19780.61665581182</v>
      </c>
      <c r="Z452">
        <f t="shared" si="255"/>
        <v>0</v>
      </c>
      <c r="AA452">
        <f t="shared" si="256"/>
        <v>0</v>
      </c>
      <c r="AB452">
        <f t="shared" si="257"/>
        <v>1</v>
      </c>
      <c r="AC452">
        <f t="shared" si="258"/>
        <v>0</v>
      </c>
      <c r="AD452">
        <f t="shared" si="259"/>
        <v>0</v>
      </c>
      <c r="AE452">
        <f t="shared" si="260"/>
        <v>0</v>
      </c>
      <c r="AF452">
        <f t="shared" si="261"/>
        <v>0</v>
      </c>
      <c r="AH452">
        <f t="shared" si="262"/>
        <v>14681.598085308327</v>
      </c>
      <c r="AI452">
        <f t="shared" si="263"/>
        <v>193026.99772991292</v>
      </c>
      <c r="AJ452">
        <f t="shared" si="264"/>
        <v>12420.756041821231</v>
      </c>
      <c r="AK452">
        <f t="shared" si="265"/>
        <v>12104.245089205628</v>
      </c>
      <c r="AL452">
        <f t="shared" si="266"/>
        <v>93690.468559506116</v>
      </c>
      <c r="AM452">
        <f t="shared" si="267"/>
        <v>15367.842038000021</v>
      </c>
    </row>
    <row r="453" spans="4:39">
      <c r="D453" s="113">
        <v>328</v>
      </c>
      <c r="E453">
        <v>0.72277021646622619</v>
      </c>
      <c r="F453" s="6">
        <v>10921.324003189085</v>
      </c>
      <c r="G453" s="6">
        <v>0.33381248184785162</v>
      </c>
      <c r="H453" s="6">
        <v>65081.397464162146</v>
      </c>
      <c r="I453" s="6">
        <v>0.95369440193908517</v>
      </c>
      <c r="J453" s="6">
        <v>12259.137792367794</v>
      </c>
      <c r="K453" s="6">
        <v>1.1814974679525865</v>
      </c>
      <c r="L453" s="6">
        <v>13839.976004169126</v>
      </c>
      <c r="M453">
        <v>0.17138589214857891</v>
      </c>
      <c r="N453">
        <v>65098.537443217829</v>
      </c>
      <c r="O453">
        <v>0.64779123154620977</v>
      </c>
      <c r="P453">
        <v>11770.487479744115</v>
      </c>
      <c r="S453">
        <f t="shared" si="249"/>
        <v>16676.933942357296</v>
      </c>
      <c r="T453">
        <f t="shared" si="250"/>
        <v>-52335.101657283783</v>
      </c>
      <c r="U453">
        <f t="shared" si="251"/>
        <v>24156.729251274235</v>
      </c>
      <c r="V453">
        <f t="shared" si="252"/>
        <v>31274.323312132437</v>
      </c>
      <c r="W453">
        <f t="shared" si="253"/>
        <v>-58554.338537416494</v>
      </c>
      <c r="X453">
        <f t="shared" si="254"/>
        <v>12964.772905616359</v>
      </c>
      <c r="Z453">
        <f t="shared" si="255"/>
        <v>0</v>
      </c>
      <c r="AA453">
        <f t="shared" si="256"/>
        <v>0</v>
      </c>
      <c r="AB453">
        <f t="shared" si="257"/>
        <v>0</v>
      </c>
      <c r="AC453">
        <f t="shared" si="258"/>
        <v>1</v>
      </c>
      <c r="AD453">
        <f t="shared" si="259"/>
        <v>0</v>
      </c>
      <c r="AE453">
        <f t="shared" si="260"/>
        <v>0</v>
      </c>
      <c r="AF453">
        <f t="shared" si="261"/>
        <v>0</v>
      </c>
      <c r="AH453">
        <f t="shared" si="262"/>
        <v>15110.368073252532</v>
      </c>
      <c r="AI453">
        <f t="shared" si="263"/>
        <v>194963.94234241245</v>
      </c>
      <c r="AJ453">
        <f t="shared" si="264"/>
        <v>12854.366941278129</v>
      </c>
      <c r="AK453">
        <f t="shared" si="265"/>
        <v>11713.92777349949</v>
      </c>
      <c r="AL453">
        <f t="shared" si="266"/>
        <v>379836.03333454195</v>
      </c>
      <c r="AM453">
        <f t="shared" si="267"/>
        <v>18170.186483767611</v>
      </c>
    </row>
    <row r="454" spans="4:39">
      <c r="D454" s="113">
        <v>329</v>
      </c>
      <c r="E454">
        <v>0.74491371642622428</v>
      </c>
      <c r="F454" s="6">
        <v>11765.937456725002</v>
      </c>
      <c r="G454" s="6">
        <v>0.32995354386216347</v>
      </c>
      <c r="H454" s="6">
        <v>67417.368991497904</v>
      </c>
      <c r="I454" s="6">
        <v>0.69307636223748426</v>
      </c>
      <c r="J454" s="6">
        <v>11756.204949154966</v>
      </c>
      <c r="K454" s="6">
        <v>0.43628725423446735</v>
      </c>
      <c r="L454" s="6">
        <v>8214.1409119904965</v>
      </c>
      <c r="M454">
        <v>0.45753163976051514</v>
      </c>
      <c r="N454">
        <v>84082.850853290962</v>
      </c>
      <c r="O454">
        <v>0.58988332465929449</v>
      </c>
      <c r="P454">
        <v>11811.552278026062</v>
      </c>
      <c r="S454">
        <f t="shared" si="249"/>
        <v>16677.847891293946</v>
      </c>
      <c r="T454">
        <f t="shared" si="250"/>
        <v>-54818.422872665054</v>
      </c>
      <c r="U454">
        <f t="shared" si="251"/>
        <v>14708.222866521133</v>
      </c>
      <c r="V454">
        <f t="shared" si="252"/>
        <v>8445.0516036984045</v>
      </c>
      <c r="W454">
        <f t="shared" si="253"/>
        <v>-66612.462720675452</v>
      </c>
      <c r="X454">
        <f t="shared" si="254"/>
        <v>10712.552590764441</v>
      </c>
      <c r="Z454">
        <f t="shared" si="255"/>
        <v>1</v>
      </c>
      <c r="AA454">
        <f t="shared" si="256"/>
        <v>0</v>
      </c>
      <c r="AB454">
        <f t="shared" si="257"/>
        <v>0</v>
      </c>
      <c r="AC454">
        <f t="shared" si="258"/>
        <v>0</v>
      </c>
      <c r="AD454">
        <f t="shared" si="259"/>
        <v>0</v>
      </c>
      <c r="AE454">
        <f t="shared" si="260"/>
        <v>0</v>
      </c>
      <c r="AF454">
        <f t="shared" si="261"/>
        <v>0</v>
      </c>
      <c r="AH454">
        <f t="shared" si="262"/>
        <v>15795.033971414718</v>
      </c>
      <c r="AI454">
        <f t="shared" si="263"/>
        <v>204323.82147609603</v>
      </c>
      <c r="AJ454">
        <f t="shared" si="264"/>
        <v>16962.351610437228</v>
      </c>
      <c r="AK454">
        <f t="shared" si="265"/>
        <v>18827.368510692482</v>
      </c>
      <c r="AL454">
        <f t="shared" si="266"/>
        <v>183774.94264069316</v>
      </c>
      <c r="AM454">
        <f t="shared" si="267"/>
        <v>20023.539883668</v>
      </c>
    </row>
    <row r="455" spans="4:39">
      <c r="D455" s="113">
        <v>330</v>
      </c>
      <c r="E455">
        <v>0.58491229758093999</v>
      </c>
      <c r="F455" s="6">
        <v>10579.540606852033</v>
      </c>
      <c r="G455" s="6">
        <v>0.31046790205145336</v>
      </c>
      <c r="H455" s="6">
        <v>61608.473515726357</v>
      </c>
      <c r="I455" s="6">
        <v>0.26773283606157694</v>
      </c>
      <c r="J455" s="6">
        <v>8019.3648986145181</v>
      </c>
      <c r="K455" s="6">
        <v>1.2596851766013411</v>
      </c>
      <c r="L455" s="6">
        <v>15905.788425867484</v>
      </c>
      <c r="M455">
        <v>0.19454939041654429</v>
      </c>
      <c r="N455">
        <v>73433.191859914135</v>
      </c>
      <c r="O455">
        <v>0.49565851170474073</v>
      </c>
      <c r="P455">
        <v>9617.1181690461799</v>
      </c>
      <c r="S455">
        <f t="shared" si="249"/>
        <v>11754.75056397858</v>
      </c>
      <c r="T455">
        <f t="shared" si="250"/>
        <v>-49753.567143793662</v>
      </c>
      <c r="U455">
        <f t="shared" si="251"/>
        <v>2203.7457135607365</v>
      </c>
      <c r="V455">
        <f t="shared" si="252"/>
        <v>32194.030357478121</v>
      </c>
      <c r="W455">
        <f t="shared" si="253"/>
        <v>-66004.517936248812</v>
      </c>
      <c r="X455">
        <f t="shared" si="254"/>
        <v>9309.1064418876394</v>
      </c>
      <c r="Z455">
        <f t="shared" si="255"/>
        <v>0</v>
      </c>
      <c r="AA455">
        <f t="shared" si="256"/>
        <v>0</v>
      </c>
      <c r="AB455">
        <f t="shared" si="257"/>
        <v>0</v>
      </c>
      <c r="AC455">
        <f t="shared" si="258"/>
        <v>1</v>
      </c>
      <c r="AD455">
        <f t="shared" si="259"/>
        <v>0</v>
      </c>
      <c r="AE455">
        <f t="shared" si="260"/>
        <v>0</v>
      </c>
      <c r="AF455">
        <f t="shared" si="261"/>
        <v>0</v>
      </c>
      <c r="AH455">
        <f t="shared" si="262"/>
        <v>18087.396436365812</v>
      </c>
      <c r="AI455">
        <f t="shared" si="263"/>
        <v>198437.49743094563</v>
      </c>
      <c r="AJ455">
        <f t="shared" si="264"/>
        <v>29952.862773881468</v>
      </c>
      <c r="AK455">
        <f t="shared" si="265"/>
        <v>12626.796537196427</v>
      </c>
      <c r="AL455">
        <f t="shared" si="266"/>
        <v>377452.69570204447</v>
      </c>
      <c r="AM455">
        <f t="shared" si="267"/>
        <v>19402.709611441132</v>
      </c>
    </row>
    <row r="456" spans="4:39">
      <c r="D456" s="113">
        <v>331</v>
      </c>
      <c r="E456">
        <v>0.85415398126184849</v>
      </c>
      <c r="F456" s="6">
        <v>10594.679611379413</v>
      </c>
      <c r="G456" s="6">
        <v>0.32173788414996851</v>
      </c>
      <c r="H456" s="6">
        <v>63501.902364123089</v>
      </c>
      <c r="I456" s="6">
        <v>0.84183471800906073</v>
      </c>
      <c r="J456" s="6">
        <v>11965.442602887326</v>
      </c>
      <c r="K456" s="6">
        <v>1.0914314312962756</v>
      </c>
      <c r="L456" s="6">
        <v>12862.522297184367</v>
      </c>
      <c r="M456">
        <v>0.53206929394224811</v>
      </c>
      <c r="N456">
        <v>85303.19008345058</v>
      </c>
      <c r="O456">
        <v>0.89555735674305603</v>
      </c>
      <c r="P456">
        <v>13405.874415086475</v>
      </c>
      <c r="S456">
        <f t="shared" si="249"/>
        <v>22020.336009123006</v>
      </c>
      <c r="T456">
        <f t="shared" si="250"/>
        <v>-51216.662995740691</v>
      </c>
      <c r="U456">
        <f t="shared" si="251"/>
        <v>20179.174269570649</v>
      </c>
      <c r="V456">
        <f t="shared" si="252"/>
        <v>28812.695475432622</v>
      </c>
      <c r="W456">
        <f t="shared" si="253"/>
        <v>-64986.656163559775</v>
      </c>
      <c r="X456">
        <f t="shared" si="254"/>
        <v>20790.087694790382</v>
      </c>
      <c r="Z456">
        <f t="shared" si="255"/>
        <v>0</v>
      </c>
      <c r="AA456">
        <f t="shared" si="256"/>
        <v>0</v>
      </c>
      <c r="AB456">
        <f t="shared" si="257"/>
        <v>0</v>
      </c>
      <c r="AC456">
        <f t="shared" si="258"/>
        <v>1</v>
      </c>
      <c r="AD456">
        <f t="shared" si="259"/>
        <v>0</v>
      </c>
      <c r="AE456">
        <f t="shared" si="260"/>
        <v>0</v>
      </c>
      <c r="AF456">
        <f t="shared" si="261"/>
        <v>0</v>
      </c>
      <c r="AH456">
        <f t="shared" si="262"/>
        <v>12403.711559978692</v>
      </c>
      <c r="AI456">
        <f t="shared" si="263"/>
        <v>197371.54215424496</v>
      </c>
      <c r="AJ456">
        <f t="shared" si="264"/>
        <v>14213.529505157021</v>
      </c>
      <c r="AK456">
        <f t="shared" si="265"/>
        <v>11785.002638148102</v>
      </c>
      <c r="AL456">
        <f t="shared" si="266"/>
        <v>160323.45984752424</v>
      </c>
      <c r="AM456">
        <f t="shared" si="267"/>
        <v>14969.308569850484</v>
      </c>
    </row>
    <row r="457" spans="4:39">
      <c r="D457" s="113">
        <v>332</v>
      </c>
      <c r="E457">
        <v>0.17236532696977758</v>
      </c>
      <c r="F457" s="6">
        <v>5063.7907117220657</v>
      </c>
      <c r="G457" s="6">
        <v>0.29660993285793991</v>
      </c>
      <c r="H457" s="6">
        <v>64960.444415294274</v>
      </c>
      <c r="I457" s="6">
        <v>0.41761016093469672</v>
      </c>
      <c r="J457" s="6">
        <v>8219.961737938951</v>
      </c>
      <c r="K457" s="6">
        <v>0.66947693036126155</v>
      </c>
      <c r="L457" s="6">
        <v>9575.8363325319551</v>
      </c>
      <c r="M457">
        <v>-0.1316803031121685</v>
      </c>
      <c r="N457">
        <v>70876.154334294653</v>
      </c>
      <c r="O457">
        <v>0.33946520390280321</v>
      </c>
      <c r="P457">
        <v>9533.6918053064001</v>
      </c>
      <c r="S457">
        <f t="shared" si="249"/>
        <v>1517.8069332919213</v>
      </c>
      <c r="T457">
        <f t="shared" si="250"/>
        <v>-53634.690739046695</v>
      </c>
      <c r="U457">
        <f t="shared" si="251"/>
        <v>7726.0646471915079</v>
      </c>
      <c r="V457">
        <f t="shared" si="252"/>
        <v>15987.470776382455</v>
      </c>
      <c r="W457">
        <f t="shared" si="253"/>
        <v>-75904.235028329698</v>
      </c>
      <c r="X457">
        <f t="shared" si="254"/>
        <v>3428.4475405182384</v>
      </c>
      <c r="Z457">
        <f t="shared" si="255"/>
        <v>0</v>
      </c>
      <c r="AA457">
        <f t="shared" si="256"/>
        <v>0</v>
      </c>
      <c r="AB457">
        <f t="shared" si="257"/>
        <v>0</v>
      </c>
      <c r="AC457">
        <f t="shared" si="258"/>
        <v>1</v>
      </c>
      <c r="AD457">
        <f t="shared" si="259"/>
        <v>0</v>
      </c>
      <c r="AE457">
        <f t="shared" si="260"/>
        <v>0</v>
      </c>
      <c r="AF457">
        <f t="shared" si="261"/>
        <v>0</v>
      </c>
      <c r="AH457">
        <f t="shared" si="262"/>
        <v>29378.244457540743</v>
      </c>
      <c r="AI457">
        <f t="shared" si="263"/>
        <v>219009.6730388554</v>
      </c>
      <c r="AJ457">
        <f t="shared" si="264"/>
        <v>19683.337492413979</v>
      </c>
      <c r="AK457">
        <f t="shared" si="265"/>
        <v>14303.459758299163</v>
      </c>
      <c r="AL457">
        <f t="shared" si="266"/>
        <v>-538244.16149711178</v>
      </c>
      <c r="AM457">
        <f t="shared" si="267"/>
        <v>28084.44487298945</v>
      </c>
    </row>
    <row r="458" spans="4:39">
      <c r="D458" s="113">
        <v>333</v>
      </c>
      <c r="E458">
        <v>1.4407397038980525</v>
      </c>
      <c r="F458" s="6">
        <v>17935.757410537117</v>
      </c>
      <c r="G458" s="6">
        <v>0.29078748415831601</v>
      </c>
      <c r="H458" s="6">
        <v>63496.21235027998</v>
      </c>
      <c r="I458" s="6">
        <v>0.4962764022942141</v>
      </c>
      <c r="J458" s="6">
        <v>10547.666266365086</v>
      </c>
      <c r="K458" s="6">
        <v>0.72512749407741639</v>
      </c>
      <c r="L458" s="6">
        <v>11986.015389109702</v>
      </c>
      <c r="M458">
        <v>0.54805050708501613</v>
      </c>
      <c r="N458">
        <v>66074.605108227493</v>
      </c>
      <c r="O458">
        <v>0.88945845946251878</v>
      </c>
      <c r="P458">
        <v>15103.656047334016</v>
      </c>
      <c r="S458">
        <f t="shared" si="249"/>
        <v>37077.447443106117</v>
      </c>
      <c r="T458">
        <f t="shared" si="250"/>
        <v>-52392.783055178843</v>
      </c>
      <c r="U458">
        <f t="shared" si="251"/>
        <v>8402.1518788371868</v>
      </c>
      <c r="V458">
        <f t="shared" si="252"/>
        <v>15702.252844742367</v>
      </c>
      <c r="W458">
        <f t="shared" si="253"/>
        <v>-45147.844545693239</v>
      </c>
      <c r="X458">
        <f t="shared" si="254"/>
        <v>18859.425768782799</v>
      </c>
      <c r="Z458">
        <f t="shared" si="255"/>
        <v>1</v>
      </c>
      <c r="AA458">
        <f t="shared" si="256"/>
        <v>0</v>
      </c>
      <c r="AB458">
        <f t="shared" si="257"/>
        <v>0</v>
      </c>
      <c r="AC458">
        <f t="shared" si="258"/>
        <v>0</v>
      </c>
      <c r="AD458">
        <f t="shared" si="259"/>
        <v>0</v>
      </c>
      <c r="AE458">
        <f t="shared" si="260"/>
        <v>0</v>
      </c>
      <c r="AF458">
        <f t="shared" si="261"/>
        <v>0</v>
      </c>
      <c r="AH458">
        <f t="shared" si="262"/>
        <v>12448.992251695634</v>
      </c>
      <c r="AI458">
        <f t="shared" si="263"/>
        <v>218359.50929617786</v>
      </c>
      <c r="AJ458">
        <f t="shared" si="264"/>
        <v>21253.612337005645</v>
      </c>
      <c r="AK458">
        <f t="shared" si="265"/>
        <v>16529.528237457846</v>
      </c>
      <c r="AL458">
        <f t="shared" si="266"/>
        <v>120562.98507899692</v>
      </c>
      <c r="AM458">
        <f t="shared" si="267"/>
        <v>16980.732362094619</v>
      </c>
    </row>
    <row r="459" spans="4:39">
      <c r="D459" s="113">
        <v>334</v>
      </c>
      <c r="E459">
        <v>0.4816707702567451</v>
      </c>
      <c r="F459" s="6">
        <v>8612.1434829932514</v>
      </c>
      <c r="G459" s="6">
        <v>0.29689816022178439</v>
      </c>
      <c r="H459" s="6">
        <v>59815.460095833325</v>
      </c>
      <c r="I459" s="6">
        <v>0.9891836940820955</v>
      </c>
      <c r="J459" s="6">
        <v>14786.270123094593</v>
      </c>
      <c r="K459" s="6">
        <v>1.4503758549294117</v>
      </c>
      <c r="L459" s="6">
        <v>19254.654976528582</v>
      </c>
      <c r="M459">
        <v>0.27387973306427305</v>
      </c>
      <c r="N459">
        <v>72352.607117733001</v>
      </c>
      <c r="O459">
        <v>0.78798841476959658</v>
      </c>
      <c r="P459">
        <v>13343.376563926973</v>
      </c>
      <c r="S459">
        <f t="shared" si="249"/>
        <v>9779.9732084903044</v>
      </c>
      <c r="T459">
        <f t="shared" si="250"/>
        <v>-48478.700745924711</v>
      </c>
      <c r="U459">
        <f t="shared" si="251"/>
        <v>22984.720051736138</v>
      </c>
      <c r="V459">
        <f t="shared" si="252"/>
        <v>36126.496668096072</v>
      </c>
      <c r="W459">
        <f t="shared" si="253"/>
        <v>-61894.783390406796</v>
      </c>
      <c r="X459">
        <f t="shared" si="254"/>
        <v>16745.173065635303</v>
      </c>
      <c r="Z459">
        <f t="shared" si="255"/>
        <v>0</v>
      </c>
      <c r="AA459">
        <f t="shared" si="256"/>
        <v>0</v>
      </c>
      <c r="AB459">
        <f t="shared" si="257"/>
        <v>0</v>
      </c>
      <c r="AC459">
        <f t="shared" si="258"/>
        <v>1</v>
      </c>
      <c r="AD459">
        <f t="shared" si="259"/>
        <v>0</v>
      </c>
      <c r="AE459">
        <f t="shared" si="260"/>
        <v>0</v>
      </c>
      <c r="AF459">
        <f t="shared" si="261"/>
        <v>0</v>
      </c>
      <c r="AH459">
        <f t="shared" si="262"/>
        <v>17879.730336143748</v>
      </c>
      <c r="AI459">
        <f t="shared" si="263"/>
        <v>201467.93786512816</v>
      </c>
      <c r="AJ459">
        <f t="shared" si="264"/>
        <v>14947.951741981944</v>
      </c>
      <c r="AK459">
        <f t="shared" si="265"/>
        <v>13275.631217306556</v>
      </c>
      <c r="AL459">
        <f t="shared" si="266"/>
        <v>264176.56505000888</v>
      </c>
      <c r="AM459">
        <f t="shared" si="267"/>
        <v>16933.467946769881</v>
      </c>
    </row>
    <row r="460" spans="4:39">
      <c r="D460" s="113">
        <v>335</v>
      </c>
      <c r="E460">
        <v>0.73740739843691849</v>
      </c>
      <c r="F460" s="6">
        <v>11571.581031508476</v>
      </c>
      <c r="G460" s="6">
        <v>0.30098531862449074</v>
      </c>
      <c r="H460" s="6">
        <v>66102.410890568499</v>
      </c>
      <c r="I460" s="6">
        <v>1.2621340759198745</v>
      </c>
      <c r="J460" s="6">
        <v>18040.981614231303</v>
      </c>
      <c r="K460" s="6">
        <v>0.65247756932651502</v>
      </c>
      <c r="L460" s="6">
        <v>10175.203955275238</v>
      </c>
      <c r="M460">
        <v>0.63102242220885518</v>
      </c>
      <c r="N460">
        <v>97958.064343956285</v>
      </c>
      <c r="O460">
        <v>0.32063548775265893</v>
      </c>
      <c r="P460">
        <v>8588.5237069111663</v>
      </c>
      <c r="S460">
        <f t="shared" si="249"/>
        <v>16585.583070406821</v>
      </c>
      <c r="T460">
        <f t="shared" si="250"/>
        <v>-54609.587484210948</v>
      </c>
      <c r="U460">
        <f t="shared" si="251"/>
        <v>30152.345940693183</v>
      </c>
      <c r="V460">
        <f t="shared" si="252"/>
        <v>14738.999551888412</v>
      </c>
      <c r="W460">
        <f t="shared" si="253"/>
        <v>-73863.104174333363</v>
      </c>
      <c r="X460">
        <f t="shared" si="254"/>
        <v>3654.6217574363618</v>
      </c>
      <c r="Z460">
        <f t="shared" si="255"/>
        <v>0</v>
      </c>
      <c r="AA460">
        <f t="shared" si="256"/>
        <v>0</v>
      </c>
      <c r="AB460">
        <f t="shared" si="257"/>
        <v>1</v>
      </c>
      <c r="AC460">
        <f t="shared" si="258"/>
        <v>0</v>
      </c>
      <c r="AD460">
        <f t="shared" si="259"/>
        <v>0</v>
      </c>
      <c r="AE460">
        <f t="shared" si="260"/>
        <v>0</v>
      </c>
      <c r="AF460">
        <f t="shared" si="261"/>
        <v>0</v>
      </c>
      <c r="AH460">
        <f t="shared" si="262"/>
        <v>15692.249706250224</v>
      </c>
      <c r="AI460">
        <f t="shared" si="263"/>
        <v>219620.05054817261</v>
      </c>
      <c r="AJ460">
        <f t="shared" si="264"/>
        <v>14294.029420830422</v>
      </c>
      <c r="AK460">
        <f t="shared" si="265"/>
        <v>15594.718398945188</v>
      </c>
      <c r="AL460">
        <f t="shared" si="266"/>
        <v>155237.05798133148</v>
      </c>
      <c r="AM460">
        <f t="shared" si="267"/>
        <v>26785.942401785636</v>
      </c>
    </row>
    <row r="461" spans="4:39">
      <c r="D461" s="113">
        <v>336</v>
      </c>
      <c r="E461">
        <v>0.29194755699280084</v>
      </c>
      <c r="F461" s="6">
        <v>7670.6868832474793</v>
      </c>
      <c r="G461" s="6">
        <v>0.2979315289966904</v>
      </c>
      <c r="H461" s="6">
        <v>67025.881643383589</v>
      </c>
      <c r="I461" s="6">
        <v>1.0017410144611976</v>
      </c>
      <c r="J461" s="6">
        <v>15267.583242514133</v>
      </c>
      <c r="K461" s="6">
        <v>0.80074621794115275</v>
      </c>
      <c r="L461" s="6">
        <v>12134.007419755853</v>
      </c>
      <c r="M461">
        <v>0.2258786250214101</v>
      </c>
      <c r="N461">
        <v>78785.512219268872</v>
      </c>
      <c r="O461">
        <v>0.41825002453480964</v>
      </c>
      <c r="P461">
        <v>10668.133186798248</v>
      </c>
      <c r="S461">
        <f t="shared" si="249"/>
        <v>3477.0386329656285</v>
      </c>
      <c r="T461">
        <f t="shared" si="250"/>
        <v>-55649.664140173962</v>
      </c>
      <c r="U461">
        <f t="shared" si="251"/>
        <v>22982.895653672233</v>
      </c>
      <c r="V461">
        <f t="shared" si="252"/>
        <v>18441.686166109124</v>
      </c>
      <c r="W461">
        <f t="shared" si="253"/>
        <v>-70160.56280145135</v>
      </c>
      <c r="X461">
        <f t="shared" si="254"/>
        <v>5302.3257500389227</v>
      </c>
      <c r="Z461">
        <f t="shared" si="255"/>
        <v>0</v>
      </c>
      <c r="AA461">
        <f t="shared" si="256"/>
        <v>0</v>
      </c>
      <c r="AB461">
        <f t="shared" si="257"/>
        <v>1</v>
      </c>
      <c r="AC461">
        <f t="shared" si="258"/>
        <v>0</v>
      </c>
      <c r="AD461">
        <f t="shared" si="259"/>
        <v>0</v>
      </c>
      <c r="AE461">
        <f t="shared" si="260"/>
        <v>0</v>
      </c>
      <c r="AF461">
        <f t="shared" si="261"/>
        <v>0</v>
      </c>
      <c r="AH461">
        <f t="shared" si="262"/>
        <v>26274.194455535831</v>
      </c>
      <c r="AI461">
        <f t="shared" si="263"/>
        <v>224970.75710348249</v>
      </c>
      <c r="AJ461">
        <f t="shared" si="264"/>
        <v>15241.048356920921</v>
      </c>
      <c r="AK461">
        <f t="shared" si="265"/>
        <v>15153.374624677388</v>
      </c>
      <c r="AL461">
        <f t="shared" si="266"/>
        <v>348795.78451392258</v>
      </c>
      <c r="AM461">
        <f t="shared" si="267"/>
        <v>25506.593092645169</v>
      </c>
    </row>
    <row r="462" spans="4:39">
      <c r="D462" s="113">
        <v>337</v>
      </c>
      <c r="E462">
        <v>0.85064860494388483</v>
      </c>
      <c r="F462" s="6">
        <v>12502.106884907422</v>
      </c>
      <c r="G462" s="6">
        <v>0.33721082362131982</v>
      </c>
      <c r="H462" s="6">
        <v>67697.013528744923</v>
      </c>
      <c r="I462" s="6">
        <v>0.80435802324537553</v>
      </c>
      <c r="J462" s="6">
        <v>12235.13025063868</v>
      </c>
      <c r="K462" s="6">
        <v>0.71815662986191997</v>
      </c>
      <c r="L462" s="6">
        <v>11058.546225806869</v>
      </c>
      <c r="M462">
        <v>0.39385379607303928</v>
      </c>
      <c r="N462">
        <v>83842.619920578712</v>
      </c>
      <c r="O462">
        <v>1.3598020001901043</v>
      </c>
      <c r="P462">
        <v>19808.391052514067</v>
      </c>
      <c r="S462">
        <f t="shared" si="249"/>
        <v>19979.059446269875</v>
      </c>
      <c r="T462">
        <f t="shared" si="250"/>
        <v>-54820.955439588448</v>
      </c>
      <c r="U462">
        <f t="shared" si="251"/>
        <v>18478.47650896274</v>
      </c>
      <c r="V462">
        <f t="shared" si="252"/>
        <v>16363.546528840681</v>
      </c>
      <c r="W462">
        <f t="shared" si="253"/>
        <v>-68803.706571325776</v>
      </c>
      <c r="X462">
        <f t="shared" si="254"/>
        <v>32114.288522744879</v>
      </c>
      <c r="Z462">
        <f t="shared" si="255"/>
        <v>0</v>
      </c>
      <c r="AA462">
        <f t="shared" si="256"/>
        <v>0</v>
      </c>
      <c r="AB462">
        <f t="shared" si="257"/>
        <v>0</v>
      </c>
      <c r="AC462">
        <f t="shared" si="258"/>
        <v>0</v>
      </c>
      <c r="AD462">
        <f t="shared" si="259"/>
        <v>0</v>
      </c>
      <c r="AE462">
        <f t="shared" si="260"/>
        <v>1</v>
      </c>
      <c r="AF462">
        <f t="shared" si="261"/>
        <v>0</v>
      </c>
      <c r="AH462">
        <f t="shared" si="262"/>
        <v>14697.146168519437</v>
      </c>
      <c r="AI462">
        <f t="shared" si="263"/>
        <v>200755.75511409785</v>
      </c>
      <c r="AJ462">
        <f t="shared" si="264"/>
        <v>15211.050175484183</v>
      </c>
      <c r="AK462">
        <f t="shared" si="265"/>
        <v>15398.515819499009</v>
      </c>
      <c r="AL462">
        <f t="shared" si="266"/>
        <v>212877.5214471471</v>
      </c>
      <c r="AM462">
        <f t="shared" si="267"/>
        <v>14567.114219382525</v>
      </c>
    </row>
    <row r="463" spans="4:39">
      <c r="D463" s="113">
        <v>338</v>
      </c>
      <c r="E463">
        <v>0.17937747357244116</v>
      </c>
      <c r="F463" s="6">
        <v>6365.932119105637</v>
      </c>
      <c r="G463" s="6">
        <v>0.32002070363914803</v>
      </c>
      <c r="H463" s="6">
        <v>59642.200473960744</v>
      </c>
      <c r="I463" s="6">
        <v>-1.8350710688286753E-2</v>
      </c>
      <c r="J463" s="6">
        <v>5884.8775440111822</v>
      </c>
      <c r="K463" s="6">
        <v>8.5700097099341788E-2</v>
      </c>
      <c r="L463" s="6">
        <v>4687.134488765043</v>
      </c>
      <c r="M463">
        <v>-0.18922171828486789</v>
      </c>
      <c r="N463">
        <v>74515.507332730413</v>
      </c>
      <c r="O463">
        <v>7.0654399033276194E-2</v>
      </c>
      <c r="P463">
        <v>7135.4240297466931</v>
      </c>
      <c r="S463">
        <f t="shared" si="249"/>
        <v>483.41733178445611</v>
      </c>
      <c r="T463">
        <f t="shared" si="250"/>
        <v>-47422.529926203511</v>
      </c>
      <c r="U463">
        <f t="shared" si="251"/>
        <v>-6585.5810809327231</v>
      </c>
      <c r="V463">
        <f t="shared" si="252"/>
        <v>-1414.761981123776</v>
      </c>
      <c r="W463">
        <f t="shared" si="253"/>
        <v>-81740.749423719812</v>
      </c>
      <c r="X463">
        <f t="shared" si="254"/>
        <v>-4437.5564570600745</v>
      </c>
      <c r="Z463">
        <f t="shared" si="255"/>
        <v>1</v>
      </c>
      <c r="AA463">
        <f t="shared" si="256"/>
        <v>0</v>
      </c>
      <c r="AB463">
        <f t="shared" si="257"/>
        <v>0</v>
      </c>
      <c r="AC463">
        <f t="shared" si="258"/>
        <v>0</v>
      </c>
      <c r="AD463">
        <f t="shared" si="259"/>
        <v>0</v>
      </c>
      <c r="AE463">
        <f t="shared" si="260"/>
        <v>0</v>
      </c>
      <c r="AF463">
        <f t="shared" si="261"/>
        <v>0</v>
      </c>
      <c r="AH463">
        <f t="shared" si="262"/>
        <v>35489.027648361713</v>
      </c>
      <c r="AI463">
        <f t="shared" si="263"/>
        <v>186369.81856402848</v>
      </c>
      <c r="AJ463">
        <f t="shared" si="264"/>
        <v>-320689.35334300133</v>
      </c>
      <c r="AK463">
        <f t="shared" si="265"/>
        <v>54692.289126951786</v>
      </c>
      <c r="AL463">
        <f t="shared" si="266"/>
        <v>-393799.97184334538</v>
      </c>
      <c r="AM463">
        <f t="shared" si="267"/>
        <v>100990.51336330967</v>
      </c>
    </row>
    <row r="464" spans="4:39">
      <c r="D464" s="113">
        <v>339</v>
      </c>
      <c r="E464">
        <v>0.66989198310299725</v>
      </c>
      <c r="F464" s="6">
        <v>10880.20390018756</v>
      </c>
      <c r="G464" s="6">
        <v>0.33000028239605972</v>
      </c>
      <c r="H464" s="6">
        <v>67764.604581876454</v>
      </c>
      <c r="I464" s="6">
        <v>0.82574645700640992</v>
      </c>
      <c r="J464" s="6">
        <v>11510.992793550326</v>
      </c>
      <c r="K464" s="6">
        <v>0.84832646311576165</v>
      </c>
      <c r="L464" s="6">
        <v>11573.54414933117</v>
      </c>
      <c r="M464">
        <v>0.46201783654099637</v>
      </c>
      <c r="N464">
        <v>69778.090367195924</v>
      </c>
      <c r="O464">
        <v>0.53904772934150591</v>
      </c>
      <c r="P464">
        <v>9598.0385508063919</v>
      </c>
      <c r="S464">
        <f t="shared" si="249"/>
        <v>14698.951582617286</v>
      </c>
      <c r="T464">
        <f t="shared" si="250"/>
        <v>-55163.873798865308</v>
      </c>
      <c r="U464">
        <f t="shared" si="251"/>
        <v>20019.309920782431</v>
      </c>
      <c r="V464">
        <f t="shared" si="252"/>
        <v>20818.953518281072</v>
      </c>
      <c r="W464">
        <f t="shared" si="253"/>
        <v>-52136.401296714517</v>
      </c>
      <c r="X464">
        <f t="shared" si="254"/>
        <v>10984.959946369669</v>
      </c>
      <c r="Z464">
        <f t="shared" si="255"/>
        <v>0</v>
      </c>
      <c r="AA464">
        <f t="shared" si="256"/>
        <v>0</v>
      </c>
      <c r="AB464">
        <f t="shared" si="257"/>
        <v>0</v>
      </c>
      <c r="AC464">
        <f t="shared" si="258"/>
        <v>1</v>
      </c>
      <c r="AD464">
        <f t="shared" si="259"/>
        <v>0</v>
      </c>
      <c r="AE464">
        <f t="shared" si="260"/>
        <v>0</v>
      </c>
      <c r="AF464">
        <f t="shared" si="261"/>
        <v>0</v>
      </c>
      <c r="AH464">
        <f t="shared" si="262"/>
        <v>16241.728778107659</v>
      </c>
      <c r="AI464">
        <f t="shared" si="263"/>
        <v>205347.11088685293</v>
      </c>
      <c r="AJ464">
        <f t="shared" si="264"/>
        <v>13940.105580690333</v>
      </c>
      <c r="AK464">
        <f t="shared" si="265"/>
        <v>13642.795141416987</v>
      </c>
      <c r="AL464">
        <f t="shared" si="266"/>
        <v>151028.99682316548</v>
      </c>
      <c r="AM464">
        <f t="shared" si="267"/>
        <v>17805.544905144554</v>
      </c>
    </row>
    <row r="465" spans="4:39">
      <c r="D465" s="113">
        <v>340</v>
      </c>
      <c r="E465">
        <v>0.51493445465681353</v>
      </c>
      <c r="F465" s="6">
        <v>7943.4107864220696</v>
      </c>
      <c r="G465" s="6">
        <v>0.32350164915700397</v>
      </c>
      <c r="H465" s="6">
        <v>66081.332345507355</v>
      </c>
      <c r="I465" s="6">
        <v>0.17092742627084068</v>
      </c>
      <c r="J465" s="6">
        <v>6433.8801351682105</v>
      </c>
      <c r="K465" s="6">
        <v>0.63268622916618411</v>
      </c>
      <c r="L465" s="6">
        <v>9159.8831285965625</v>
      </c>
      <c r="M465">
        <v>0.10524859492707983</v>
      </c>
      <c r="N465">
        <v>81983.200455806145</v>
      </c>
      <c r="O465">
        <v>0.27258840832270526</v>
      </c>
      <c r="P465">
        <v>8409.3887978701878</v>
      </c>
      <c r="S465">
        <f t="shared" si="249"/>
        <v>11718.8464301937</v>
      </c>
      <c r="T465">
        <f t="shared" si="250"/>
        <v>-53728.745374096317</v>
      </c>
      <c r="U465">
        <f t="shared" si="251"/>
        <v>92.812709557570088</v>
      </c>
      <c r="V465">
        <f t="shared" si="252"/>
        <v>14998.607845885012</v>
      </c>
      <c r="W465">
        <f t="shared" si="253"/>
        <v>-77964.388107110528</v>
      </c>
      <c r="X465">
        <f t="shared" si="254"/>
        <v>1999.1269855239898</v>
      </c>
      <c r="Z465">
        <f t="shared" si="255"/>
        <v>0</v>
      </c>
      <c r="AA465">
        <f t="shared" si="256"/>
        <v>0</v>
      </c>
      <c r="AB465">
        <f t="shared" si="257"/>
        <v>0</v>
      </c>
      <c r="AC465">
        <f t="shared" si="258"/>
        <v>1</v>
      </c>
      <c r="AD465">
        <f t="shared" si="259"/>
        <v>0</v>
      </c>
      <c r="AE465">
        <f t="shared" si="260"/>
        <v>0</v>
      </c>
      <c r="AF465">
        <f t="shared" si="261"/>
        <v>0</v>
      </c>
      <c r="AH465">
        <f t="shared" si="262"/>
        <v>15426.061928048854</v>
      </c>
      <c r="AI465">
        <f t="shared" si="263"/>
        <v>204268.91954864911</v>
      </c>
      <c r="AJ465">
        <f t="shared" si="264"/>
        <v>37641.005165393966</v>
      </c>
      <c r="AK465">
        <f t="shared" si="265"/>
        <v>14477.765923036375</v>
      </c>
      <c r="AL465">
        <f t="shared" si="266"/>
        <v>778948.17040177283</v>
      </c>
      <c r="AM465">
        <f t="shared" si="267"/>
        <v>30850.133538747868</v>
      </c>
    </row>
    <row r="466" spans="4:39">
      <c r="D466" s="113">
        <v>341</v>
      </c>
      <c r="E466">
        <v>0.63670879076133879</v>
      </c>
      <c r="F466" s="6">
        <v>9120.4099621129153</v>
      </c>
      <c r="G466" s="6">
        <v>0.30112983333656096</v>
      </c>
      <c r="H466" s="6">
        <v>62652.43200756154</v>
      </c>
      <c r="I466" s="6">
        <v>0.98559977319143444</v>
      </c>
      <c r="J466" s="6">
        <v>14499.199032312803</v>
      </c>
      <c r="K466" s="6">
        <v>1.1177680474245588</v>
      </c>
      <c r="L466" s="6">
        <v>12978.391879609337</v>
      </c>
      <c r="M466">
        <v>0.4266380526096708</v>
      </c>
      <c r="N466">
        <v>91238.775252131134</v>
      </c>
      <c r="O466">
        <v>0.30753402328524648</v>
      </c>
      <c r="P466">
        <v>8250.2399269445468</v>
      </c>
      <c r="S466">
        <f t="shared" si="249"/>
        <v>15191.678504318044</v>
      </c>
      <c r="T466">
        <f t="shared" si="250"/>
        <v>-51154.0904514383</v>
      </c>
      <c r="U466">
        <f t="shared" si="251"/>
        <v>23134.942707228925</v>
      </c>
      <c r="V466">
        <f t="shared" si="252"/>
        <v>29702.463243250022</v>
      </c>
      <c r="W466">
        <f t="shared" si="253"/>
        <v>-74948.027851283463</v>
      </c>
      <c r="X466">
        <f t="shared" si="254"/>
        <v>3492.6392181793053</v>
      </c>
      <c r="Z466">
        <f t="shared" si="255"/>
        <v>0</v>
      </c>
      <c r="AA466">
        <f t="shared" si="256"/>
        <v>0</v>
      </c>
      <c r="AB466">
        <f t="shared" si="257"/>
        <v>0</v>
      </c>
      <c r="AC466">
        <f t="shared" si="258"/>
        <v>1</v>
      </c>
      <c r="AD466">
        <f t="shared" si="259"/>
        <v>0</v>
      </c>
      <c r="AE466">
        <f t="shared" si="260"/>
        <v>0</v>
      </c>
      <c r="AF466">
        <f t="shared" si="261"/>
        <v>0</v>
      </c>
      <c r="AH466">
        <f t="shared" si="262"/>
        <v>14324.303503344547</v>
      </c>
      <c r="AI466">
        <f t="shared" si="263"/>
        <v>208057.87096337738</v>
      </c>
      <c r="AJ466">
        <f t="shared" si="264"/>
        <v>14711.04136455255</v>
      </c>
      <c r="AK466">
        <f t="shared" si="265"/>
        <v>11610.988442112613</v>
      </c>
      <c r="AL466">
        <f t="shared" si="266"/>
        <v>213855.22152569235</v>
      </c>
      <c r="AM466">
        <f t="shared" si="267"/>
        <v>26827.080265171884</v>
      </c>
    </row>
    <row r="467" spans="4:39">
      <c r="D467" s="113">
        <v>342</v>
      </c>
      <c r="E467">
        <v>0.33449791185809397</v>
      </c>
      <c r="F467" s="6">
        <v>6811.6215118956752</v>
      </c>
      <c r="G467" s="6">
        <v>0.28311859572403475</v>
      </c>
      <c r="H467" s="6">
        <v>60187.898702169608</v>
      </c>
      <c r="I467" s="6">
        <v>0.26494778163191235</v>
      </c>
      <c r="J467" s="6">
        <v>6977.1553738326329</v>
      </c>
      <c r="K467" s="6">
        <v>0.51510156760678938</v>
      </c>
      <c r="L467" s="6">
        <v>8672.7917728206266</v>
      </c>
      <c r="M467">
        <v>0.36635620910517108</v>
      </c>
      <c r="N467">
        <v>68890.702996004766</v>
      </c>
      <c r="O467">
        <v>0.73496973560830936</v>
      </c>
      <c r="P467">
        <v>12596.911689250857</v>
      </c>
      <c r="S467">
        <f t="shared" si="249"/>
        <v>5960.8467544937848</v>
      </c>
      <c r="T467">
        <f t="shared" si="250"/>
        <v>-49377.298243043064</v>
      </c>
      <c r="U467">
        <f t="shared" si="251"/>
        <v>3139.610720000308</v>
      </c>
      <c r="V467">
        <f t="shared" si="252"/>
        <v>10995.846484677018</v>
      </c>
      <c r="W467">
        <f t="shared" si="253"/>
        <v>-54901.757507532915</v>
      </c>
      <c r="X467">
        <f t="shared" si="254"/>
        <v>15467.172695216828</v>
      </c>
      <c r="Z467">
        <f t="shared" si="255"/>
        <v>0</v>
      </c>
      <c r="AA467">
        <f t="shared" si="256"/>
        <v>0</v>
      </c>
      <c r="AB467">
        <f t="shared" si="257"/>
        <v>0</v>
      </c>
      <c r="AC467">
        <f t="shared" si="258"/>
        <v>0</v>
      </c>
      <c r="AD467">
        <f t="shared" si="259"/>
        <v>0</v>
      </c>
      <c r="AE467">
        <f t="shared" si="260"/>
        <v>1</v>
      </c>
      <c r="AF467">
        <f t="shared" si="261"/>
        <v>0</v>
      </c>
      <c r="AH467">
        <f t="shared" si="262"/>
        <v>20363.71908589196</v>
      </c>
      <c r="AI467">
        <f t="shared" si="263"/>
        <v>212588.99843102071</v>
      </c>
      <c r="AJ467">
        <f t="shared" si="264"/>
        <v>26334.077344817633</v>
      </c>
      <c r="AK467">
        <f t="shared" si="265"/>
        <v>16837.051793717572</v>
      </c>
      <c r="AL467">
        <f t="shared" si="266"/>
        <v>188042.95186990564</v>
      </c>
      <c r="AM467">
        <f t="shared" si="267"/>
        <v>17139.36109059623</v>
      </c>
    </row>
    <row r="468" spans="4:39">
      <c r="D468" s="113">
        <v>343</v>
      </c>
      <c r="E468">
        <v>0.46855418613690869</v>
      </c>
      <c r="F468" s="6">
        <v>7431.8638020976996</v>
      </c>
      <c r="G468" s="6">
        <v>0.34396044958813388</v>
      </c>
      <c r="H468" s="6">
        <v>69888.7249727655</v>
      </c>
      <c r="I468" s="6">
        <v>0.8185855603290364</v>
      </c>
      <c r="J468" s="6">
        <v>11402.68033227623</v>
      </c>
      <c r="K468" s="6">
        <v>0.80160682792101334</v>
      </c>
      <c r="L468" s="6">
        <v>10431.660127409692</v>
      </c>
      <c r="M468">
        <v>0.52273362979370708</v>
      </c>
      <c r="N468">
        <v>84721.86256150523</v>
      </c>
      <c r="O468">
        <v>0.70459296917834502</v>
      </c>
      <c r="P468">
        <v>12308.263163479738</v>
      </c>
      <c r="S468">
        <f t="shared" si="249"/>
        <v>10459.409241354022</v>
      </c>
      <c r="T468">
        <f t="shared" si="250"/>
        <v>-56754.939165692194</v>
      </c>
      <c r="U468">
        <f t="shared" si="251"/>
        <v>19854.190703327695</v>
      </c>
      <c r="V468">
        <f t="shared" si="252"/>
        <v>20176.894989926281</v>
      </c>
      <c r="W468">
        <f t="shared" si="253"/>
        <v>-64761.80164146232</v>
      </c>
      <c r="X468">
        <f t="shared" si="254"/>
        <v>14595.914771626189</v>
      </c>
      <c r="Z468">
        <f t="shared" si="255"/>
        <v>0</v>
      </c>
      <c r="AA468">
        <f t="shared" si="256"/>
        <v>0</v>
      </c>
      <c r="AB468">
        <f t="shared" si="257"/>
        <v>0</v>
      </c>
      <c r="AC468">
        <f t="shared" si="258"/>
        <v>1</v>
      </c>
      <c r="AD468">
        <f t="shared" si="259"/>
        <v>0</v>
      </c>
      <c r="AE468">
        <f t="shared" si="260"/>
        <v>0</v>
      </c>
      <c r="AF468">
        <f t="shared" si="261"/>
        <v>0</v>
      </c>
      <c r="AH468">
        <f t="shared" si="262"/>
        <v>15861.268604536923</v>
      </c>
      <c r="AI468">
        <f t="shared" si="263"/>
        <v>203188.25916308651</v>
      </c>
      <c r="AJ468">
        <f t="shared" si="264"/>
        <v>13929.735491171918</v>
      </c>
      <c r="AK468">
        <f t="shared" si="265"/>
        <v>13013.437216427477</v>
      </c>
      <c r="AL468">
        <f t="shared" si="266"/>
        <v>162074.63559392586</v>
      </c>
      <c r="AM468">
        <f t="shared" si="267"/>
        <v>17468.614791647597</v>
      </c>
    </row>
    <row r="469" spans="4:39">
      <c r="D469" s="113">
        <v>344</v>
      </c>
      <c r="E469">
        <v>0.52024359037437529</v>
      </c>
      <c r="F469" s="6">
        <v>8257.2423699985484</v>
      </c>
      <c r="G469" s="6">
        <v>0.33996285843269725</v>
      </c>
      <c r="H469" s="6">
        <v>64869.748335921809</v>
      </c>
      <c r="I469" s="6">
        <v>2.3957683807758876</v>
      </c>
      <c r="J469" s="6">
        <v>28041.709897777975</v>
      </c>
      <c r="K469" s="6">
        <v>0.76437142296931671</v>
      </c>
      <c r="L469" s="6">
        <v>11218.526931488708</v>
      </c>
      <c r="M469">
        <v>0.11955992259393267</v>
      </c>
      <c r="N469">
        <v>73670.828899791319</v>
      </c>
      <c r="O469">
        <v>1.2296644894685738</v>
      </c>
      <c r="P469">
        <v>16381.209325158168</v>
      </c>
      <c r="S469">
        <f t="shared" si="249"/>
        <v>11607.738884856597</v>
      </c>
      <c r="T469">
        <f t="shared" si="250"/>
        <v>-51888.6065495277</v>
      </c>
      <c r="U469">
        <f t="shared" si="251"/>
        <v>63438.309953768512</v>
      </c>
      <c r="V469">
        <f t="shared" si="252"/>
        <v>17968.231483171679</v>
      </c>
      <c r="W469">
        <f t="shared" si="253"/>
        <v>-69105.552815464587</v>
      </c>
      <c r="X469">
        <f t="shared" si="254"/>
        <v>30572.29954070985</v>
      </c>
      <c r="Z469">
        <f t="shared" si="255"/>
        <v>0</v>
      </c>
      <c r="AA469">
        <f t="shared" si="256"/>
        <v>0</v>
      </c>
      <c r="AB469">
        <f t="shared" si="257"/>
        <v>1</v>
      </c>
      <c r="AC469">
        <f t="shared" si="258"/>
        <v>0</v>
      </c>
      <c r="AD469">
        <f t="shared" si="259"/>
        <v>0</v>
      </c>
      <c r="AE469">
        <f t="shared" si="260"/>
        <v>0</v>
      </c>
      <c r="AF469">
        <f t="shared" si="261"/>
        <v>0</v>
      </c>
      <c r="AH469">
        <f t="shared" si="262"/>
        <v>15871.877179796698</v>
      </c>
      <c r="AI469">
        <f t="shared" si="263"/>
        <v>190814.22198585299</v>
      </c>
      <c r="AJ469">
        <f t="shared" si="264"/>
        <v>11704.683191743459</v>
      </c>
      <c r="AK469">
        <f t="shared" si="265"/>
        <v>14676.800563669216</v>
      </c>
      <c r="AL469">
        <f t="shared" si="266"/>
        <v>616183.31043926172</v>
      </c>
      <c r="AM469">
        <f t="shared" si="267"/>
        <v>13321.690156505751</v>
      </c>
    </row>
    <row r="470" spans="4:39">
      <c r="D470" s="113">
        <v>345</v>
      </c>
      <c r="E470">
        <v>0.39971167716645795</v>
      </c>
      <c r="F470" s="6">
        <v>11309.205511624221</v>
      </c>
      <c r="G470" s="6">
        <v>0.24436989107320894</v>
      </c>
      <c r="H470" s="6">
        <v>63368.195881847918</v>
      </c>
      <c r="I470" s="6">
        <v>0.27820993447769782</v>
      </c>
      <c r="J470" s="6">
        <v>8979.9879812554991</v>
      </c>
      <c r="K470" s="6">
        <v>0.39963192421578553</v>
      </c>
      <c r="L470" s="6">
        <v>7280.0672698672552</v>
      </c>
      <c r="M470">
        <v>0.24026489821619346</v>
      </c>
      <c r="N470">
        <v>78532.925751585237</v>
      </c>
      <c r="O470">
        <v>0.43622998259506307</v>
      </c>
      <c r="P470">
        <v>10165.71355171962</v>
      </c>
      <c r="S470">
        <f t="shared" si="249"/>
        <v>3953.3851692998087</v>
      </c>
      <c r="T470">
        <f t="shared" si="250"/>
        <v>-54037.175961108507</v>
      </c>
      <c r="U470">
        <f t="shared" si="251"/>
        <v>1643.1801568409137</v>
      </c>
      <c r="V470">
        <f t="shared" si="252"/>
        <v>7979.478124388299</v>
      </c>
      <c r="W470">
        <f t="shared" si="253"/>
        <v>-69358.650878098109</v>
      </c>
      <c r="X470">
        <f t="shared" si="254"/>
        <v>6491.292103690268</v>
      </c>
      <c r="Z470">
        <f t="shared" si="255"/>
        <v>0</v>
      </c>
      <c r="AA470">
        <f t="shared" si="256"/>
        <v>0</v>
      </c>
      <c r="AB470">
        <f t="shared" si="257"/>
        <v>0</v>
      </c>
      <c r="AC470">
        <f t="shared" si="258"/>
        <v>1</v>
      </c>
      <c r="AD470">
        <f t="shared" si="259"/>
        <v>0</v>
      </c>
      <c r="AE470">
        <f t="shared" si="260"/>
        <v>0</v>
      </c>
      <c r="AF470">
        <f t="shared" si="261"/>
        <v>0</v>
      </c>
      <c r="AH470">
        <f t="shared" si="262"/>
        <v>28293.407867878122</v>
      </c>
      <c r="AI470">
        <f t="shared" si="263"/>
        <v>259312.61663845452</v>
      </c>
      <c r="AJ470">
        <f t="shared" si="264"/>
        <v>32277.740182478505</v>
      </c>
      <c r="AK470">
        <f t="shared" si="265"/>
        <v>18216.931202764234</v>
      </c>
      <c r="AL470">
        <f t="shared" si="266"/>
        <v>326859.75493981771</v>
      </c>
      <c r="AM470">
        <f t="shared" si="267"/>
        <v>23303.564535489746</v>
      </c>
    </row>
    <row r="471" spans="4:39">
      <c r="D471" s="113">
        <v>346</v>
      </c>
      <c r="E471">
        <v>0.8291217236984586</v>
      </c>
      <c r="F471" s="6">
        <v>12475.154807937914</v>
      </c>
      <c r="G471" s="6">
        <v>0.29782357041880936</v>
      </c>
      <c r="H471" s="6">
        <v>61059.200039986034</v>
      </c>
      <c r="I471" s="6">
        <v>0.69937190013843253</v>
      </c>
      <c r="J471" s="6">
        <v>9752.332988225553</v>
      </c>
      <c r="K471" s="6">
        <v>0.67333996006160357</v>
      </c>
      <c r="L471" s="6">
        <v>10366.983233569488</v>
      </c>
      <c r="M471">
        <v>0.81933504015293568</v>
      </c>
      <c r="N471">
        <v>86347.813904926123</v>
      </c>
      <c r="O471">
        <v>0.43806284092724013</v>
      </c>
      <c r="P471">
        <v>9797.2138882027502</v>
      </c>
      <c r="S471">
        <f t="shared" si="249"/>
        <v>19184.02908976403</v>
      </c>
      <c r="T471">
        <f t="shared" si="250"/>
        <v>-49687.104827114221</v>
      </c>
      <c r="U471">
        <f t="shared" si="251"/>
        <v>16952.483646660356</v>
      </c>
      <c r="V471">
        <f t="shared" si="252"/>
        <v>15343.829801422784</v>
      </c>
      <c r="W471">
        <f t="shared" si="253"/>
        <v>-55062.324731726425</v>
      </c>
      <c r="X471">
        <f t="shared" si="254"/>
        <v>6929.7776297629862</v>
      </c>
      <c r="Z471">
        <f t="shared" si="255"/>
        <v>1</v>
      </c>
      <c r="AA471">
        <f t="shared" si="256"/>
        <v>0</v>
      </c>
      <c r="AB471">
        <f t="shared" si="257"/>
        <v>0</v>
      </c>
      <c r="AC471">
        <f t="shared" si="258"/>
        <v>0</v>
      </c>
      <c r="AD471">
        <f t="shared" si="259"/>
        <v>0</v>
      </c>
      <c r="AE471">
        <f t="shared" si="260"/>
        <v>0</v>
      </c>
      <c r="AF471">
        <f t="shared" si="261"/>
        <v>0</v>
      </c>
      <c r="AH471">
        <f t="shared" si="262"/>
        <v>15046.228378011929</v>
      </c>
      <c r="AI471">
        <f t="shared" si="263"/>
        <v>205018.02444354075</v>
      </c>
      <c r="AJ471">
        <f t="shared" si="264"/>
        <v>13944.416391758365</v>
      </c>
      <c r="AK471">
        <f t="shared" si="265"/>
        <v>15396.35822686213</v>
      </c>
      <c r="AL471">
        <f t="shared" si="266"/>
        <v>105387.67375164205</v>
      </c>
      <c r="AM471">
        <f t="shared" si="267"/>
        <v>22364.859497019093</v>
      </c>
    </row>
    <row r="472" spans="4:39">
      <c r="D472" s="113">
        <v>347</v>
      </c>
      <c r="E472">
        <v>0.29389297643228551</v>
      </c>
      <c r="F472" s="6">
        <v>6011.76934905495</v>
      </c>
      <c r="G472" s="6">
        <v>0.30943876035885065</v>
      </c>
      <c r="H472" s="6">
        <v>62794.618832931184</v>
      </c>
      <c r="I472" s="6">
        <v>0.55817869299704981</v>
      </c>
      <c r="J472" s="6">
        <v>10065.265870386247</v>
      </c>
      <c r="K472" s="6">
        <v>0.9344715250469644</v>
      </c>
      <c r="L472" s="6">
        <v>12372.118025600521</v>
      </c>
      <c r="M472">
        <v>6.5276779643303806E-2</v>
      </c>
      <c r="N472">
        <v>60791.158000747149</v>
      </c>
      <c r="O472">
        <v>0.46333103943835896</v>
      </c>
      <c r="P472">
        <v>9459.377631035848</v>
      </c>
      <c r="S472">
        <f t="shared" si="249"/>
        <v>5210.2400630354405</v>
      </c>
      <c r="T472">
        <f t="shared" si="250"/>
        <v>-50979.00920738883</v>
      </c>
      <c r="U472">
        <f t="shared" si="251"/>
        <v>11248.229343013103</v>
      </c>
      <c r="V472">
        <f t="shared" si="252"/>
        <v>23309.742686792768</v>
      </c>
      <c r="W472">
        <f t="shared" si="253"/>
        <v>-58298.629446847233</v>
      </c>
      <c r="X472">
        <f t="shared" si="254"/>
        <v>8232.4547788784512</v>
      </c>
      <c r="Z472">
        <f t="shared" si="255"/>
        <v>0</v>
      </c>
      <c r="AA472">
        <f t="shared" si="256"/>
        <v>0</v>
      </c>
      <c r="AB472">
        <f t="shared" si="257"/>
        <v>0</v>
      </c>
      <c r="AC472">
        <f t="shared" si="258"/>
        <v>1</v>
      </c>
      <c r="AD472">
        <f t="shared" si="259"/>
        <v>0</v>
      </c>
      <c r="AE472">
        <f t="shared" si="260"/>
        <v>0</v>
      </c>
      <c r="AF472">
        <f t="shared" si="261"/>
        <v>0</v>
      </c>
      <c r="AH472">
        <f t="shared" si="262"/>
        <v>20455.641444837634</v>
      </c>
      <c r="AI472">
        <f t="shared" si="263"/>
        <v>202930.68250438108</v>
      </c>
      <c r="AJ472">
        <f t="shared" si="264"/>
        <v>18032.33623329912</v>
      </c>
      <c r="AK472">
        <f t="shared" si="265"/>
        <v>13239.695051145327</v>
      </c>
      <c r="AL472">
        <f t="shared" si="266"/>
        <v>931283.04326488322</v>
      </c>
      <c r="AM472">
        <f t="shared" si="267"/>
        <v>20416.02402140449</v>
      </c>
    </row>
    <row r="473" spans="4:39">
      <c r="D473" s="113">
        <v>348</v>
      </c>
      <c r="E473">
        <v>0.61705113861817806</v>
      </c>
      <c r="F473" s="6">
        <v>10079.572911848785</v>
      </c>
      <c r="G473" s="6">
        <v>0.28585862789103289</v>
      </c>
      <c r="H473" s="6">
        <v>66360.347037768021</v>
      </c>
      <c r="I473" s="6">
        <v>0.57159445875467618</v>
      </c>
      <c r="J473" s="6">
        <v>9539.1002328901832</v>
      </c>
      <c r="K473" s="6">
        <v>1.7181784557461151</v>
      </c>
      <c r="L473" s="6">
        <v>21674.047875090117</v>
      </c>
      <c r="M473">
        <v>0.38020294044113889</v>
      </c>
      <c r="N473">
        <v>65743.936315305094</v>
      </c>
      <c r="O473">
        <v>0.70267872625523053</v>
      </c>
      <c r="P473">
        <v>12120.049882007885</v>
      </c>
      <c r="S473">
        <f t="shared" si="249"/>
        <v>13481.907765147726</v>
      </c>
      <c r="T473">
        <f t="shared" si="250"/>
        <v>-55445.12119037682</v>
      </c>
      <c r="U473">
        <f t="shared" si="251"/>
        <v>12286.662580198374</v>
      </c>
      <c r="V473">
        <f t="shared" si="252"/>
        <v>43932.878279119534</v>
      </c>
      <c r="W473">
        <f t="shared" si="253"/>
        <v>-51226.267237500651</v>
      </c>
      <c r="X473">
        <f t="shared" si="254"/>
        <v>14711.034601321839</v>
      </c>
      <c r="Z473">
        <f t="shared" si="255"/>
        <v>0</v>
      </c>
      <c r="AA473">
        <f t="shared" si="256"/>
        <v>0</v>
      </c>
      <c r="AB473">
        <f t="shared" si="257"/>
        <v>0</v>
      </c>
      <c r="AC473">
        <f t="shared" si="258"/>
        <v>1</v>
      </c>
      <c r="AD473">
        <f t="shared" si="259"/>
        <v>0</v>
      </c>
      <c r="AE473">
        <f t="shared" si="260"/>
        <v>0</v>
      </c>
      <c r="AF473">
        <f t="shared" si="261"/>
        <v>0</v>
      </c>
      <c r="AH473">
        <f t="shared" si="262"/>
        <v>16335.068977298935</v>
      </c>
      <c r="AI473">
        <f t="shared" si="263"/>
        <v>232143.93606851032</v>
      </c>
      <c r="AJ473">
        <f t="shared" si="264"/>
        <v>16688.58066551742</v>
      </c>
      <c r="AK473">
        <f t="shared" si="265"/>
        <v>12614.549904642014</v>
      </c>
      <c r="AL473">
        <f t="shared" si="266"/>
        <v>172918.01120481666</v>
      </c>
      <c r="AM473">
        <f t="shared" si="267"/>
        <v>17248.351813066813</v>
      </c>
    </row>
    <row r="474" spans="4:39">
      <c r="D474" s="113">
        <v>349</v>
      </c>
      <c r="E474">
        <v>0.40534873463822019</v>
      </c>
      <c r="F474" s="6">
        <v>7658.1735399547233</v>
      </c>
      <c r="G474" s="6">
        <v>0.30250575263006596</v>
      </c>
      <c r="H474" s="6">
        <v>62617.197167274833</v>
      </c>
      <c r="I474" s="6">
        <v>0.33914587353300518</v>
      </c>
      <c r="J474" s="6">
        <v>7385.4517913870859</v>
      </c>
      <c r="K474" s="6">
        <v>1.6208437194242924</v>
      </c>
      <c r="L474" s="6">
        <v>18643.246327022265</v>
      </c>
      <c r="M474">
        <v>0.47813169895634322</v>
      </c>
      <c r="N474">
        <v>91881.428594820944</v>
      </c>
      <c r="O474">
        <v>0.6247520062016424</v>
      </c>
      <c r="P474">
        <v>10331.452880382722</v>
      </c>
      <c r="S474">
        <f t="shared" si="249"/>
        <v>7819.6625434710768</v>
      </c>
      <c r="T474">
        <f t="shared" si="250"/>
        <v>-51066.317508848399</v>
      </c>
      <c r="U474">
        <f t="shared" si="251"/>
        <v>5564.4942435971843</v>
      </c>
      <c r="V474">
        <f t="shared" si="252"/>
        <v>43247.050255474918</v>
      </c>
      <c r="W474">
        <f t="shared" si="253"/>
        <v>-73624.447801871938</v>
      </c>
      <c r="X474">
        <f t="shared" si="254"/>
        <v>13524.077724420791</v>
      </c>
      <c r="Z474">
        <f t="shared" si="255"/>
        <v>0</v>
      </c>
      <c r="AA474">
        <f t="shared" si="256"/>
        <v>0</v>
      </c>
      <c r="AB474">
        <f t="shared" si="257"/>
        <v>0</v>
      </c>
      <c r="AC474">
        <f t="shared" si="258"/>
        <v>1</v>
      </c>
      <c r="AD474">
        <f t="shared" si="259"/>
        <v>0</v>
      </c>
      <c r="AE474">
        <f t="shared" si="260"/>
        <v>0</v>
      </c>
      <c r="AF474">
        <f t="shared" si="261"/>
        <v>0</v>
      </c>
      <c r="AH474">
        <f t="shared" si="262"/>
        <v>18892.802383581529</v>
      </c>
      <c r="AI474">
        <f t="shared" si="263"/>
        <v>206995.06248348721</v>
      </c>
      <c r="AJ474">
        <f t="shared" si="264"/>
        <v>21776.622886341396</v>
      </c>
      <c r="AK474">
        <f t="shared" si="265"/>
        <v>11502.186240166424</v>
      </c>
      <c r="AL474">
        <f t="shared" si="266"/>
        <v>192167.61573302498</v>
      </c>
      <c r="AM474">
        <f t="shared" si="267"/>
        <v>16536.886280999286</v>
      </c>
    </row>
    <row r="475" spans="4:39">
      <c r="D475" s="113">
        <v>350</v>
      </c>
      <c r="E475">
        <v>0.49577298252651114</v>
      </c>
      <c r="F475" s="6">
        <v>8757.7103479068828</v>
      </c>
      <c r="G475" s="6">
        <v>0.32006608621739763</v>
      </c>
      <c r="H475" s="6">
        <v>61960.82085126188</v>
      </c>
      <c r="I475" s="6">
        <v>0.43550998331340462</v>
      </c>
      <c r="J475" s="6">
        <v>8194.5530027243112</v>
      </c>
      <c r="K475" s="6">
        <v>0.51531840235772775</v>
      </c>
      <c r="L475" s="6">
        <v>8749.8081091459098</v>
      </c>
      <c r="M475">
        <v>0.9532002388578571</v>
      </c>
      <c r="N475">
        <v>82610.769048713875</v>
      </c>
      <c r="O475">
        <v>0.41530034377693914</v>
      </c>
      <c r="P475">
        <v>9048.8481464368524</v>
      </c>
      <c r="S475">
        <f t="shared" si="249"/>
        <v>10172.885216885417</v>
      </c>
      <c r="T475">
        <f t="shared" si="250"/>
        <v>-49739.41741513677</v>
      </c>
      <c r="U475">
        <f t="shared" si="251"/>
        <v>8434.9602001147323</v>
      </c>
      <c r="V475">
        <f t="shared" si="252"/>
        <v>10927.109766481568</v>
      </c>
      <c r="W475">
        <f t="shared" si="253"/>
        <v>-46213.771128165463</v>
      </c>
      <c r="X475">
        <f t="shared" si="254"/>
        <v>6808.9801803417922</v>
      </c>
      <c r="Z475">
        <f t="shared" si="255"/>
        <v>0</v>
      </c>
      <c r="AA475">
        <f t="shared" si="256"/>
        <v>0</v>
      </c>
      <c r="AB475">
        <f t="shared" si="257"/>
        <v>0</v>
      </c>
      <c r="AC475">
        <f t="shared" si="258"/>
        <v>1</v>
      </c>
      <c r="AD475">
        <f t="shared" si="259"/>
        <v>0</v>
      </c>
      <c r="AE475">
        <f t="shared" si="260"/>
        <v>0</v>
      </c>
      <c r="AF475">
        <f t="shared" si="261"/>
        <v>0</v>
      </c>
      <c r="AH475">
        <f t="shared" si="262"/>
        <v>17664.759187313259</v>
      </c>
      <c r="AI475">
        <f t="shared" si="263"/>
        <v>193587.58556249036</v>
      </c>
      <c r="AJ475">
        <f t="shared" si="264"/>
        <v>18815.993471330581</v>
      </c>
      <c r="AK475">
        <f t="shared" si="265"/>
        <v>16979.421012548857</v>
      </c>
      <c r="AL475">
        <f t="shared" si="266"/>
        <v>86666.75235803517</v>
      </c>
      <c r="AM475">
        <f t="shared" si="267"/>
        <v>21788.68445940188</v>
      </c>
    </row>
    <row r="476" spans="4:39">
      <c r="D476" s="113">
        <v>351</v>
      </c>
      <c r="E476">
        <v>-2.1928770902200467E-2</v>
      </c>
      <c r="F476" s="6">
        <v>4956.5986670837901</v>
      </c>
      <c r="G476" s="6">
        <v>0.28354467049326593</v>
      </c>
      <c r="H476" s="6">
        <v>69806.841648027068</v>
      </c>
      <c r="I476" s="6">
        <v>-3.6026080254634385E-2</v>
      </c>
      <c r="J476" s="6">
        <v>5364.6661670276753</v>
      </c>
      <c r="K476" s="6">
        <v>0.51023410934092417</v>
      </c>
      <c r="L476" s="6">
        <v>11756.435818033222</v>
      </c>
      <c r="M476">
        <v>-4.4100905310888061E-2</v>
      </c>
      <c r="N476">
        <v>76352.45755054953</v>
      </c>
      <c r="O476">
        <v>-6.1672595179446565E-2</v>
      </c>
      <c r="P476">
        <v>6386.1292607090672</v>
      </c>
      <c r="S476">
        <f t="shared" si="249"/>
        <v>-5793.9268552134126</v>
      </c>
      <c r="T476">
        <f t="shared" si="250"/>
        <v>-58979.9719499122</v>
      </c>
      <c r="U476">
        <f t="shared" si="251"/>
        <v>-6740.286015470635</v>
      </c>
      <c r="V476">
        <f t="shared" si="252"/>
        <v>7726.3434130406258</v>
      </c>
      <c r="W476">
        <f t="shared" si="253"/>
        <v>-78036.406518940479</v>
      </c>
      <c r="X476">
        <f t="shared" si="254"/>
        <v>-8741.0356350410548</v>
      </c>
      <c r="Z476">
        <f t="shared" si="255"/>
        <v>0</v>
      </c>
      <c r="AA476">
        <f t="shared" si="256"/>
        <v>0</v>
      </c>
      <c r="AB476">
        <f t="shared" si="257"/>
        <v>0</v>
      </c>
      <c r="AC476">
        <f t="shared" si="258"/>
        <v>1</v>
      </c>
      <c r="AD476">
        <f t="shared" si="259"/>
        <v>0</v>
      </c>
      <c r="AE476">
        <f t="shared" si="260"/>
        <v>0</v>
      </c>
      <c r="AF476">
        <f t="shared" si="261"/>
        <v>0</v>
      </c>
      <c r="AH476">
        <f t="shared" si="262"/>
        <v>-226031.75933524003</v>
      </c>
      <c r="AI476">
        <f t="shared" si="263"/>
        <v>246193.45349213661</v>
      </c>
      <c r="AJ476">
        <f t="shared" si="264"/>
        <v>-148910.62611058183</v>
      </c>
      <c r="AK476">
        <f t="shared" si="265"/>
        <v>23041.258126037788</v>
      </c>
      <c r="AL476">
        <f t="shared" si="266"/>
        <v>-1731312.7023652934</v>
      </c>
      <c r="AM476">
        <f t="shared" si="267"/>
        <v>-103548.89788775019</v>
      </c>
    </row>
    <row r="477" spans="4:39">
      <c r="D477" s="113">
        <v>352</v>
      </c>
      <c r="E477">
        <v>0.12870731276272918</v>
      </c>
      <c r="F477" s="6">
        <v>5726.8353072904411</v>
      </c>
      <c r="G477" s="6">
        <v>0.29282801508709944</v>
      </c>
      <c r="H477" s="6">
        <v>57522.887132717064</v>
      </c>
      <c r="I477" s="6">
        <v>0.55730123589107761</v>
      </c>
      <c r="J477" s="6">
        <v>9572.2083060073201</v>
      </c>
      <c r="K477" s="6">
        <v>0.45563659666038947</v>
      </c>
      <c r="L477" s="6">
        <v>8867.7563675093315</v>
      </c>
      <c r="M477">
        <v>0.32157089022507557</v>
      </c>
      <c r="N477">
        <v>83347.001383166673</v>
      </c>
      <c r="O477">
        <v>0.65061146358200328</v>
      </c>
      <c r="P477">
        <v>11531.161264592882</v>
      </c>
      <c r="S477">
        <f t="shared" si="249"/>
        <v>-812.27527675839065</v>
      </c>
      <c r="T477">
        <f t="shared" si="250"/>
        <v>-46341.54220463126</v>
      </c>
      <c r="U477">
        <f t="shared" si="251"/>
        <v>11707.782085257586</v>
      </c>
      <c r="V477">
        <f t="shared" si="252"/>
        <v>8530.2714393709812</v>
      </c>
      <c r="W477">
        <f t="shared" si="253"/>
        <v>-71068.138510812394</v>
      </c>
      <c r="X477">
        <f t="shared" si="254"/>
        <v>13311.786860822331</v>
      </c>
      <c r="Z477">
        <f t="shared" si="255"/>
        <v>0</v>
      </c>
      <c r="AA477">
        <f t="shared" si="256"/>
        <v>0</v>
      </c>
      <c r="AB477">
        <f t="shared" si="257"/>
        <v>0</v>
      </c>
      <c r="AC477">
        <f t="shared" si="258"/>
        <v>0</v>
      </c>
      <c r="AD477">
        <f t="shared" si="259"/>
        <v>0</v>
      </c>
      <c r="AE477">
        <f t="shared" si="260"/>
        <v>1</v>
      </c>
      <c r="AF477">
        <f t="shared" si="261"/>
        <v>0</v>
      </c>
      <c r="AH477">
        <f t="shared" si="262"/>
        <v>44495.026617856689</v>
      </c>
      <c r="AI477">
        <f t="shared" si="263"/>
        <v>196439.15257086084</v>
      </c>
      <c r="AJ477">
        <f t="shared" si="264"/>
        <v>17176.004088169961</v>
      </c>
      <c r="AK477">
        <f t="shared" si="265"/>
        <v>19462.344404523214</v>
      </c>
      <c r="AL477">
        <f t="shared" si="266"/>
        <v>259187.02194974801</v>
      </c>
      <c r="AM477">
        <f t="shared" si="267"/>
        <v>17723.575298084939</v>
      </c>
    </row>
    <row r="478" spans="4:39">
      <c r="D478" s="113">
        <v>353</v>
      </c>
      <c r="E478">
        <v>0.50540702100704049</v>
      </c>
      <c r="F478" s="6">
        <v>7324.0786216136494</v>
      </c>
      <c r="G478" s="6">
        <v>0.28433686673657887</v>
      </c>
      <c r="H478" s="6">
        <v>63726.08786081084</v>
      </c>
      <c r="I478" s="6">
        <v>0.45002899546853015</v>
      </c>
      <c r="J478" s="6">
        <v>7445.6905575412511</v>
      </c>
      <c r="K478" s="6">
        <v>1.4450745951900803</v>
      </c>
      <c r="L478" s="6">
        <v>18596.986634024994</v>
      </c>
      <c r="M478">
        <v>3.8634586628218059E-2</v>
      </c>
      <c r="N478">
        <v>69949.540087631292</v>
      </c>
      <c r="O478">
        <v>0.15907951369452489</v>
      </c>
      <c r="P478">
        <v>6194.9573388527515</v>
      </c>
      <c r="S478">
        <f t="shared" si="249"/>
        <v>11974.383068519184</v>
      </c>
      <c r="T478">
        <f t="shared" si="250"/>
        <v>-52868.968941341314</v>
      </c>
      <c r="U478">
        <f t="shared" si="251"/>
        <v>9738.2166054291029</v>
      </c>
      <c r="V478">
        <f t="shared" si="252"/>
        <v>36581.741708713031</v>
      </c>
      <c r="W478">
        <f t="shared" si="253"/>
        <v>-68474.317031819417</v>
      </c>
      <c r="X478">
        <f t="shared" si="254"/>
        <v>-120.66518794101285</v>
      </c>
      <c r="Z478">
        <f t="shared" si="255"/>
        <v>0</v>
      </c>
      <c r="AA478">
        <f t="shared" si="256"/>
        <v>0</v>
      </c>
      <c r="AB478">
        <f t="shared" si="257"/>
        <v>0</v>
      </c>
      <c r="AC478">
        <f t="shared" si="258"/>
        <v>1</v>
      </c>
      <c r="AD478">
        <f t="shared" si="259"/>
        <v>0</v>
      </c>
      <c r="AE478">
        <f t="shared" si="260"/>
        <v>0</v>
      </c>
      <c r="AF478">
        <f t="shared" si="261"/>
        <v>0</v>
      </c>
      <c r="AH478">
        <f t="shared" si="262"/>
        <v>14491.446135869217</v>
      </c>
      <c r="AI478">
        <f t="shared" si="263"/>
        <v>224121.79114236796</v>
      </c>
      <c r="AJ478">
        <f t="shared" si="264"/>
        <v>16544.912955640692</v>
      </c>
      <c r="AK478">
        <f t="shared" si="265"/>
        <v>12869.222596483891</v>
      </c>
      <c r="AL478">
        <f t="shared" si="266"/>
        <v>1810541.9571524886</v>
      </c>
      <c r="AM478">
        <f t="shared" si="267"/>
        <v>38942.521227143821</v>
      </c>
    </row>
    <row r="479" spans="4:39">
      <c r="D479" s="113">
        <v>354</v>
      </c>
      <c r="E479">
        <v>0.489881623884452</v>
      </c>
      <c r="F479" s="6">
        <v>9514.7109874903672</v>
      </c>
      <c r="G479" s="6">
        <v>0.34480279101374633</v>
      </c>
      <c r="H479" s="6">
        <v>72720.345923796514</v>
      </c>
      <c r="I479" s="6">
        <v>0.80305615107778505</v>
      </c>
      <c r="J479" s="6">
        <v>13466.712675380459</v>
      </c>
      <c r="K479" s="6">
        <v>0.87627516881249778</v>
      </c>
      <c r="L479" s="6">
        <v>11499.422328033283</v>
      </c>
      <c r="M479">
        <v>0.58920428179074491</v>
      </c>
      <c r="N479">
        <v>76551.920526504342</v>
      </c>
      <c r="O479">
        <v>0.77867400590224889</v>
      </c>
      <c r="P479">
        <v>13360.225119448658</v>
      </c>
      <c r="S479">
        <f t="shared" si="249"/>
        <v>9190.9289389135465</v>
      </c>
      <c r="T479">
        <f t="shared" si="250"/>
        <v>-59554.396151727626</v>
      </c>
      <c r="U479">
        <f t="shared" si="251"/>
        <v>17197.183397373687</v>
      </c>
      <c r="V479">
        <f t="shared" si="252"/>
        <v>21960.268717903135</v>
      </c>
      <c r="W479">
        <f t="shared" si="253"/>
        <v>-54053.744230606535</v>
      </c>
      <c r="X479">
        <f t="shared" si="254"/>
        <v>16372.663121922813</v>
      </c>
      <c r="Z479">
        <f t="shared" si="255"/>
        <v>0</v>
      </c>
      <c r="AA479">
        <f t="shared" si="256"/>
        <v>0</v>
      </c>
      <c r="AB479">
        <f t="shared" si="257"/>
        <v>0</v>
      </c>
      <c r="AC479">
        <f t="shared" si="258"/>
        <v>1</v>
      </c>
      <c r="AD479">
        <f t="shared" si="259"/>
        <v>0</v>
      </c>
      <c r="AE479">
        <f t="shared" si="260"/>
        <v>0</v>
      </c>
      <c r="AF479">
        <f t="shared" si="261"/>
        <v>0</v>
      </c>
      <c r="AH479">
        <f t="shared" si="262"/>
        <v>19422.469681644139</v>
      </c>
      <c r="AI479">
        <f t="shared" si="263"/>
        <v>210904.16846683051</v>
      </c>
      <c r="AJ479">
        <f t="shared" si="264"/>
        <v>16769.328841210827</v>
      </c>
      <c r="AK479">
        <f t="shared" si="265"/>
        <v>13123.072223553887</v>
      </c>
      <c r="AL479">
        <f t="shared" si="266"/>
        <v>129924.24341154339</v>
      </c>
      <c r="AM479">
        <f t="shared" si="267"/>
        <v>17157.661637835434</v>
      </c>
    </row>
    <row r="480" spans="4:39">
      <c r="D480" s="113">
        <v>355</v>
      </c>
      <c r="E480">
        <v>0.35486828987771069</v>
      </c>
      <c r="F480" s="6">
        <v>8026.4295490963905</v>
      </c>
      <c r="G480" s="6">
        <v>0.31104826962935395</v>
      </c>
      <c r="H480" s="6">
        <v>67759.954256611119</v>
      </c>
      <c r="I480" s="6">
        <v>0.58536970556073054</v>
      </c>
      <c r="J480" s="6">
        <v>11058.800141327485</v>
      </c>
      <c r="K480" s="6">
        <v>0.40498252197312623</v>
      </c>
      <c r="L480" s="6">
        <v>8198.3870427511265</v>
      </c>
      <c r="M480">
        <v>0.94566345826466591</v>
      </c>
      <c r="N480">
        <v>71476.714049486298</v>
      </c>
      <c r="O480">
        <v>1.1758289797225314</v>
      </c>
      <c r="P480">
        <v>15343.624405160766</v>
      </c>
      <c r="S480">
        <f t="shared" si="249"/>
        <v>5523.8612315941136</v>
      </c>
      <c r="T480">
        <f t="shared" si="250"/>
        <v>-55882.887129083872</v>
      </c>
      <c r="U480">
        <f t="shared" si="251"/>
        <v>11292.95669580345</v>
      </c>
      <c r="V480">
        <f t="shared" si="252"/>
        <v>7265.4655762707262</v>
      </c>
      <c r="W480">
        <f t="shared" si="253"/>
        <v>-35367.500559108295</v>
      </c>
      <c r="X480">
        <f t="shared" si="254"/>
        <v>29554.229356564378</v>
      </c>
      <c r="Z480">
        <f t="shared" si="255"/>
        <v>0</v>
      </c>
      <c r="AA480">
        <f t="shared" si="256"/>
        <v>0</v>
      </c>
      <c r="AB480">
        <f t="shared" si="257"/>
        <v>0</v>
      </c>
      <c r="AC480">
        <f t="shared" si="258"/>
        <v>0</v>
      </c>
      <c r="AD480">
        <f t="shared" si="259"/>
        <v>0</v>
      </c>
      <c r="AE480">
        <f t="shared" si="260"/>
        <v>1</v>
      </c>
      <c r="AF480">
        <f t="shared" si="261"/>
        <v>0</v>
      </c>
      <c r="AH480">
        <f t="shared" si="262"/>
        <v>22618.052325448229</v>
      </c>
      <c r="AI480">
        <f t="shared" si="263"/>
        <v>217843.85535194934</v>
      </c>
      <c r="AJ480">
        <f t="shared" si="264"/>
        <v>18891.992592500439</v>
      </c>
      <c r="AK480">
        <f t="shared" si="265"/>
        <v>20243.804603733377</v>
      </c>
      <c r="AL480">
        <f t="shared" si="266"/>
        <v>75583.669248095102</v>
      </c>
      <c r="AM480">
        <f t="shared" si="267"/>
        <v>13049.197349074955</v>
      </c>
    </row>
    <row r="481" spans="4:39">
      <c r="D481" s="113">
        <v>356</v>
      </c>
      <c r="E481">
        <v>1.1425653188997567</v>
      </c>
      <c r="F481" s="6">
        <v>13806.637334563007</v>
      </c>
      <c r="G481" s="6">
        <v>0.34888481152100215</v>
      </c>
      <c r="H481" s="6">
        <v>70076.64889978111</v>
      </c>
      <c r="I481" s="6">
        <v>1.388697188738484</v>
      </c>
      <c r="J481" s="6">
        <v>17251.206453707342</v>
      </c>
      <c r="K481" s="6">
        <v>1.6172007090350062</v>
      </c>
      <c r="L481" s="6">
        <v>18358.16477229834</v>
      </c>
      <c r="M481">
        <v>1.1225352719446988</v>
      </c>
      <c r="N481">
        <v>83176.133701446044</v>
      </c>
      <c r="O481">
        <v>0.67005688672412289</v>
      </c>
      <c r="P481">
        <v>11700.81386564097</v>
      </c>
      <c r="S481">
        <f t="shared" si="249"/>
        <v>29821.076802305302</v>
      </c>
      <c r="T481">
        <f t="shared" si="250"/>
        <v>-56754.831256663165</v>
      </c>
      <c r="U481">
        <f t="shared" si="251"/>
        <v>35774.807001082925</v>
      </c>
      <c r="V481">
        <f t="shared" si="252"/>
        <v>43393.027101494336</v>
      </c>
      <c r="W481">
        <f t="shared" si="253"/>
        <v>-40313.246877509664</v>
      </c>
      <c r="X481">
        <f t="shared" si="254"/>
        <v>13884.638297032938</v>
      </c>
      <c r="Z481">
        <f t="shared" si="255"/>
        <v>0</v>
      </c>
      <c r="AA481">
        <f t="shared" si="256"/>
        <v>0</v>
      </c>
      <c r="AB481">
        <f t="shared" si="257"/>
        <v>0</v>
      </c>
      <c r="AC481">
        <f t="shared" si="258"/>
        <v>1</v>
      </c>
      <c r="AD481">
        <f t="shared" si="259"/>
        <v>0</v>
      </c>
      <c r="AE481">
        <f t="shared" si="260"/>
        <v>0</v>
      </c>
      <c r="AF481">
        <f t="shared" si="261"/>
        <v>0</v>
      </c>
      <c r="AH481">
        <f t="shared" si="262"/>
        <v>12083.893241095599</v>
      </c>
      <c r="AI481">
        <f t="shared" si="263"/>
        <v>200858.9843572558</v>
      </c>
      <c r="AJ481">
        <f t="shared" si="264"/>
        <v>12422.583262646791</v>
      </c>
      <c r="AK481">
        <f t="shared" si="265"/>
        <v>11351.815930907409</v>
      </c>
      <c r="AL481">
        <f t="shared" si="266"/>
        <v>74096.677209394344</v>
      </c>
      <c r="AM481">
        <f t="shared" si="267"/>
        <v>17462.41863559631</v>
      </c>
    </row>
    <row r="482" spans="4:39">
      <c r="D482" s="113">
        <v>357</v>
      </c>
      <c r="E482">
        <v>0.87374742640604741</v>
      </c>
      <c r="F482" s="6">
        <v>13050.722055848615</v>
      </c>
      <c r="G482" s="6">
        <v>0.24954107507415224</v>
      </c>
      <c r="H482" s="6">
        <v>65392.143975134415</v>
      </c>
      <c r="I482" s="6">
        <v>0.46779547552999512</v>
      </c>
      <c r="J482" s="6">
        <v>11549.280392888184</v>
      </c>
      <c r="K482" s="6">
        <v>0.71981313648422907</v>
      </c>
      <c r="L482" s="6">
        <v>12716.70526713768</v>
      </c>
      <c r="M482">
        <v>3.3499553943870608E-2</v>
      </c>
      <c r="N482">
        <v>76483.471211710406</v>
      </c>
      <c r="O482">
        <v>0.30111249617121483</v>
      </c>
      <c r="P482">
        <v>9991.5079142427239</v>
      </c>
      <c r="S482">
        <f t="shared" si="249"/>
        <v>20312.449674039897</v>
      </c>
      <c r="T482">
        <f t="shared" si="250"/>
        <v>-55863.66756450299</v>
      </c>
      <c r="U482">
        <f t="shared" si="251"/>
        <v>6313.0220447491483</v>
      </c>
      <c r="V482">
        <f t="shared" si="252"/>
        <v>14768.639536376122</v>
      </c>
      <c r="W482">
        <f t="shared" si="253"/>
        <v>-75204.324243917654</v>
      </c>
      <c r="X482">
        <f t="shared" si="254"/>
        <v>1506.1716395589428</v>
      </c>
      <c r="Z482">
        <f t="shared" si="255"/>
        <v>1</v>
      </c>
      <c r="AA482">
        <f t="shared" si="256"/>
        <v>0</v>
      </c>
      <c r="AB482">
        <f t="shared" si="257"/>
        <v>0</v>
      </c>
      <c r="AC482">
        <f t="shared" si="258"/>
        <v>0</v>
      </c>
      <c r="AD482">
        <f t="shared" si="259"/>
        <v>0</v>
      </c>
      <c r="AE482">
        <f t="shared" si="260"/>
        <v>0</v>
      </c>
      <c r="AF482">
        <f t="shared" si="261"/>
        <v>0</v>
      </c>
      <c r="AH482">
        <f t="shared" si="262"/>
        <v>14936.492699646238</v>
      </c>
      <c r="AI482">
        <f t="shared" si="263"/>
        <v>262049.62031081595</v>
      </c>
      <c r="AJ482">
        <f t="shared" si="264"/>
        <v>24688.738983213279</v>
      </c>
      <c r="AK482">
        <f t="shared" si="265"/>
        <v>17666.67572816143</v>
      </c>
      <c r="AL482">
        <f t="shared" si="266"/>
        <v>2283119.0928649525</v>
      </c>
      <c r="AM482">
        <f t="shared" si="267"/>
        <v>33181.976973022989</v>
      </c>
    </row>
    <row r="483" spans="4:39">
      <c r="D483" s="113">
        <v>358</v>
      </c>
      <c r="E483">
        <v>0.79564126297973492</v>
      </c>
      <c r="F483" s="6">
        <v>9901.9380990786049</v>
      </c>
      <c r="G483" s="6">
        <v>0.34413751862144282</v>
      </c>
      <c r="H483" s="6">
        <v>55998.751147211406</v>
      </c>
      <c r="I483" s="6">
        <v>0.83028268114850445</v>
      </c>
      <c r="J483" s="6">
        <v>11449.262862421219</v>
      </c>
      <c r="K483" s="6">
        <v>0.96675382543915123</v>
      </c>
      <c r="L483" s="6">
        <v>11125.246187472996</v>
      </c>
      <c r="M483">
        <v>7.2284096294611411E-2</v>
      </c>
      <c r="N483">
        <v>76854.184369323892</v>
      </c>
      <c r="O483">
        <v>0.43108675245358352</v>
      </c>
      <c r="P483">
        <v>8781.8220751959743</v>
      </c>
      <c r="S483">
        <f t="shared" si="249"/>
        <v>20478.827886539595</v>
      </c>
      <c r="T483">
        <f t="shared" si="250"/>
        <v>-42858.204136170229</v>
      </c>
      <c r="U483">
        <f t="shared" si="251"/>
        <v>20254.251034553276</v>
      </c>
      <c r="V483">
        <f t="shared" si="252"/>
        <v>25789.281883095555</v>
      </c>
      <c r="W483">
        <f t="shared" si="253"/>
        <v>-74094.088436410442</v>
      </c>
      <c r="X483">
        <f t="shared" si="254"/>
        <v>7678.7944804916588</v>
      </c>
      <c r="Z483">
        <f t="shared" si="255"/>
        <v>0</v>
      </c>
      <c r="AA483">
        <f t="shared" si="256"/>
        <v>0</v>
      </c>
      <c r="AB483">
        <f t="shared" si="257"/>
        <v>0</v>
      </c>
      <c r="AC483">
        <f t="shared" si="258"/>
        <v>1</v>
      </c>
      <c r="AD483">
        <f t="shared" si="259"/>
        <v>0</v>
      </c>
      <c r="AE483">
        <f t="shared" si="260"/>
        <v>0</v>
      </c>
      <c r="AF483">
        <f t="shared" si="261"/>
        <v>0</v>
      </c>
      <c r="AH483">
        <f t="shared" si="262"/>
        <v>12445.229476906616</v>
      </c>
      <c r="AI483">
        <f t="shared" si="263"/>
        <v>162722.01697604204</v>
      </c>
      <c r="AJ483">
        <f t="shared" si="264"/>
        <v>13789.596148848736</v>
      </c>
      <c r="AK483">
        <f t="shared" si="265"/>
        <v>11507.837770819593</v>
      </c>
      <c r="AL483">
        <f t="shared" si="266"/>
        <v>1063223.9774581392</v>
      </c>
      <c r="AM483">
        <f t="shared" si="267"/>
        <v>20371.356867760722</v>
      </c>
    </row>
    <row r="484" spans="4:39">
      <c r="D484" s="113">
        <v>359</v>
      </c>
      <c r="E484">
        <v>0.43576372755094117</v>
      </c>
      <c r="F484" s="6">
        <v>9553.1774851775172</v>
      </c>
      <c r="G484" s="6">
        <v>0.29527437834564429</v>
      </c>
      <c r="H484" s="6">
        <v>65010.782905405482</v>
      </c>
      <c r="I484" s="6">
        <v>0.29693907637666661</v>
      </c>
      <c r="J484" s="6">
        <v>8004.5930850046534</v>
      </c>
      <c r="K484" s="6">
        <v>0.77374397820024421</v>
      </c>
      <c r="L484" s="6">
        <v>12010.931539710922</v>
      </c>
      <c r="M484">
        <v>6.2652941836313092E-2</v>
      </c>
      <c r="N484">
        <v>79640.598561637395</v>
      </c>
      <c r="O484">
        <v>1.1604613409571529E-2</v>
      </c>
      <c r="P484">
        <v>6475.0541413706178</v>
      </c>
      <c r="S484">
        <f t="shared" si="249"/>
        <v>7086.0246876276196</v>
      </c>
      <c r="T484">
        <f t="shared" si="250"/>
        <v>-53736.026042655401</v>
      </c>
      <c r="U484">
        <f t="shared" si="251"/>
        <v>3333.7286073619853</v>
      </c>
      <c r="V484">
        <f t="shared" si="252"/>
        <v>17533.708523887202</v>
      </c>
      <c r="W484">
        <f t="shared" si="253"/>
        <v>-77248.25863055962</v>
      </c>
      <c r="X484">
        <f t="shared" si="254"/>
        <v>-6031.9435829395388</v>
      </c>
      <c r="Z484">
        <f t="shared" si="255"/>
        <v>0</v>
      </c>
      <c r="AA484">
        <f t="shared" si="256"/>
        <v>0</v>
      </c>
      <c r="AB484">
        <f t="shared" si="257"/>
        <v>0</v>
      </c>
      <c r="AC484">
        <f t="shared" si="258"/>
        <v>1</v>
      </c>
      <c r="AD484">
        <f t="shared" si="259"/>
        <v>0</v>
      </c>
      <c r="AE484">
        <f t="shared" si="260"/>
        <v>0</v>
      </c>
      <c r="AF484">
        <f t="shared" si="261"/>
        <v>0</v>
      </c>
      <c r="AH484">
        <f t="shared" si="262"/>
        <v>21922.837724167261</v>
      </c>
      <c r="AI484">
        <f t="shared" si="263"/>
        <v>220170.75531458648</v>
      </c>
      <c r="AJ484">
        <f t="shared" si="264"/>
        <v>26957.021563746104</v>
      </c>
      <c r="AK484">
        <f t="shared" si="265"/>
        <v>15523.134109099979</v>
      </c>
      <c r="AL484">
        <f t="shared" si="266"/>
        <v>1271139.0116318273</v>
      </c>
      <c r="AM484">
        <f t="shared" si="267"/>
        <v>557972.41259497439</v>
      </c>
    </row>
    <row r="485" spans="4:39">
      <c r="D485" s="113">
        <v>360</v>
      </c>
      <c r="E485">
        <v>0.71180039816094598</v>
      </c>
      <c r="F485" s="6">
        <v>11031.770545390124</v>
      </c>
      <c r="G485" s="6">
        <v>0.34847575315712298</v>
      </c>
      <c r="H485" s="6">
        <v>60100.881196045899</v>
      </c>
      <c r="I485" s="6">
        <v>0.65704365885150096</v>
      </c>
      <c r="J485" s="6">
        <v>11431.228081343208</v>
      </c>
      <c r="K485" s="6">
        <v>0.70575869525570778</v>
      </c>
      <c r="L485" s="6">
        <v>10805.152184331533</v>
      </c>
      <c r="M485">
        <v>0.26914074109262498</v>
      </c>
      <c r="N485">
        <v>79321.814128040336</v>
      </c>
      <c r="O485">
        <v>0.5171686070426349</v>
      </c>
      <c r="P485">
        <v>10036.450025053988</v>
      </c>
      <c r="S485">
        <f t="shared" si="249"/>
        <v>16147.615857987437</v>
      </c>
      <c r="T485">
        <f t="shared" si="250"/>
        <v>-46794.683037494317</v>
      </c>
      <c r="U485">
        <f t="shared" si="251"/>
        <v>13657.326988242505</v>
      </c>
      <c r="V485">
        <f t="shared" si="252"/>
        <v>16143.537835312412</v>
      </c>
      <c r="W485">
        <f t="shared" si="253"/>
        <v>-69044.944070159545</v>
      </c>
      <c r="X485">
        <f t="shared" si="254"/>
        <v>9711.1160662619823</v>
      </c>
      <c r="Z485">
        <f t="shared" si="255"/>
        <v>1</v>
      </c>
      <c r="AA485">
        <f t="shared" si="256"/>
        <v>0</v>
      </c>
      <c r="AB485">
        <f t="shared" si="257"/>
        <v>0</v>
      </c>
      <c r="AC485">
        <f t="shared" si="258"/>
        <v>0</v>
      </c>
      <c r="AD485">
        <f t="shared" si="259"/>
        <v>0</v>
      </c>
      <c r="AE485">
        <f t="shared" si="260"/>
        <v>0</v>
      </c>
      <c r="AF485">
        <f t="shared" si="261"/>
        <v>0</v>
      </c>
      <c r="AH485">
        <f t="shared" si="262"/>
        <v>15498.404572254422</v>
      </c>
      <c r="AI485">
        <f t="shared" si="263"/>
        <v>172467.89956415482</v>
      </c>
      <c r="AJ485">
        <f t="shared" si="264"/>
        <v>17397.973372613873</v>
      </c>
      <c r="AK485">
        <f t="shared" si="265"/>
        <v>15309.980956616697</v>
      </c>
      <c r="AL485">
        <f t="shared" si="266"/>
        <v>294722.43334851216</v>
      </c>
      <c r="AM485">
        <f t="shared" si="267"/>
        <v>19406.533746211306</v>
      </c>
    </row>
    <row r="486" spans="4:39">
      <c r="D486" s="113">
        <v>361</v>
      </c>
      <c r="E486">
        <v>0.37995850857868807</v>
      </c>
      <c r="F486" s="6">
        <v>7609.4810087499991</v>
      </c>
      <c r="G486" s="6">
        <v>0.30876320540291813</v>
      </c>
      <c r="H486" s="6">
        <v>64028.561320140703</v>
      </c>
      <c r="I486" s="6">
        <v>0.10827450105433956</v>
      </c>
      <c r="J486" s="6">
        <v>5960.0561480191918</v>
      </c>
      <c r="K486" s="6">
        <v>0.32906841589174762</v>
      </c>
      <c r="L486" s="6">
        <v>7342.8186182595982</v>
      </c>
      <c r="M486">
        <v>0.19782472134208562</v>
      </c>
      <c r="N486">
        <v>69944.40614530693</v>
      </c>
      <c r="O486">
        <v>7.2240423195908621E-2</v>
      </c>
      <c r="P486">
        <v>7441.1263847509017</v>
      </c>
      <c r="S486">
        <f t="shared" si="249"/>
        <v>6898.8546828186263</v>
      </c>
      <c r="T486">
        <f t="shared" si="250"/>
        <v>-52238.747085035677</v>
      </c>
      <c r="U486">
        <f t="shared" si="251"/>
        <v>-1825.7025997602905</v>
      </c>
      <c r="V486">
        <f t="shared" si="252"/>
        <v>5222.3297741508923</v>
      </c>
      <c r="W486">
        <f t="shared" si="253"/>
        <v>-62390.666985580734</v>
      </c>
      <c r="X486">
        <f t="shared" si="254"/>
        <v>-4682.6980654383269</v>
      </c>
      <c r="Z486">
        <f t="shared" si="255"/>
        <v>1</v>
      </c>
      <c r="AA486">
        <f t="shared" si="256"/>
        <v>0</v>
      </c>
      <c r="AB486">
        <f t="shared" si="257"/>
        <v>0</v>
      </c>
      <c r="AC486">
        <f t="shared" si="258"/>
        <v>0</v>
      </c>
      <c r="AD486">
        <f t="shared" si="259"/>
        <v>0</v>
      </c>
      <c r="AE486">
        <f t="shared" si="260"/>
        <v>0</v>
      </c>
      <c r="AF486">
        <f t="shared" si="261"/>
        <v>0</v>
      </c>
      <c r="AH486">
        <f t="shared" si="262"/>
        <v>20027.136745048316</v>
      </c>
      <c r="AI486">
        <f t="shared" si="263"/>
        <v>207371.08632029887</v>
      </c>
      <c r="AJ486">
        <f t="shared" si="264"/>
        <v>55045.796470842455</v>
      </c>
      <c r="AK486">
        <f t="shared" si="265"/>
        <v>22313.957413266722</v>
      </c>
      <c r="AL486">
        <f t="shared" si="266"/>
        <v>353567.57067968539</v>
      </c>
      <c r="AM486">
        <f t="shared" si="267"/>
        <v>103005.02205768271</v>
      </c>
    </row>
    <row r="487" spans="4:39">
      <c r="D487" s="113">
        <v>362</v>
      </c>
      <c r="E487">
        <v>0.28592972830306418</v>
      </c>
      <c r="F487" s="6">
        <v>7344.7481808024258</v>
      </c>
      <c r="G487" s="6">
        <v>0.30536095718155232</v>
      </c>
      <c r="H487" s="6">
        <v>67768.803063852931</v>
      </c>
      <c r="I487" s="6">
        <v>0.78305872707970225</v>
      </c>
      <c r="J487" s="6">
        <v>12559.318964961345</v>
      </c>
      <c r="K487" s="6">
        <v>0.88142325953673839</v>
      </c>
      <c r="L487" s="6">
        <v>11557.191645233061</v>
      </c>
      <c r="M487">
        <v>0.56515723294788178</v>
      </c>
      <c r="N487">
        <v>76240.249640475406</v>
      </c>
      <c r="O487">
        <v>1.1243708268373018</v>
      </c>
      <c r="P487">
        <v>15869.112928030574</v>
      </c>
      <c r="S487">
        <f t="shared" si="249"/>
        <v>3573.1925647217759</v>
      </c>
      <c r="T487">
        <f t="shared" si="250"/>
        <v>-56108.900274832537</v>
      </c>
      <c r="U487">
        <f t="shared" si="251"/>
        <v>17340.995469850004</v>
      </c>
      <c r="V487">
        <f t="shared" si="252"/>
        <v>22099.074096917757</v>
      </c>
      <c r="W487">
        <f t="shared" si="253"/>
        <v>-54660.285857593488</v>
      </c>
      <c r="X487">
        <f t="shared" si="254"/>
        <v>27063.862723924954</v>
      </c>
      <c r="Z487">
        <f t="shared" si="255"/>
        <v>0</v>
      </c>
      <c r="AA487">
        <f t="shared" si="256"/>
        <v>0</v>
      </c>
      <c r="AB487">
        <f t="shared" si="257"/>
        <v>0</v>
      </c>
      <c r="AC487">
        <f t="shared" si="258"/>
        <v>0</v>
      </c>
      <c r="AD487">
        <f t="shared" si="259"/>
        <v>0</v>
      </c>
      <c r="AE487">
        <f t="shared" si="260"/>
        <v>1</v>
      </c>
      <c r="AF487">
        <f t="shared" si="261"/>
        <v>0</v>
      </c>
      <c r="AH487">
        <f t="shared" si="262"/>
        <v>25687.249186686669</v>
      </c>
      <c r="AI487">
        <f t="shared" si="263"/>
        <v>221930.15010612833</v>
      </c>
      <c r="AJ487">
        <f t="shared" si="264"/>
        <v>16038.795725831962</v>
      </c>
      <c r="AK487">
        <f t="shared" si="265"/>
        <v>13111.965812324184</v>
      </c>
      <c r="AL487">
        <f t="shared" si="266"/>
        <v>134900.95356791833</v>
      </c>
      <c r="AM487">
        <f t="shared" si="267"/>
        <v>14113.771497138692</v>
      </c>
    </row>
    <row r="488" spans="4:39">
      <c r="D488" s="113">
        <v>363</v>
      </c>
      <c r="E488">
        <v>1.0794566000845855</v>
      </c>
      <c r="F488" s="6">
        <v>13368.767071597933</v>
      </c>
      <c r="G488" s="6">
        <v>0.3647093371840846</v>
      </c>
      <c r="H488" s="6">
        <v>63806.852740807037</v>
      </c>
      <c r="I488" s="6">
        <v>0.88917048975823154</v>
      </c>
      <c r="J488" s="6">
        <v>12584.064855878689</v>
      </c>
      <c r="K488" s="6">
        <v>0.82810961691842744</v>
      </c>
      <c r="L488" s="6">
        <v>10920.171303783529</v>
      </c>
      <c r="M488">
        <v>0.430124331300209</v>
      </c>
      <c r="N488">
        <v>70856.389400731015</v>
      </c>
      <c r="O488">
        <v>0.80091046558820711</v>
      </c>
      <c r="P488">
        <v>11950.647091928262</v>
      </c>
      <c r="S488">
        <f t="shared" si="249"/>
        <v>27849.203746031882</v>
      </c>
      <c r="T488">
        <f t="shared" si="250"/>
        <v>-49880.791409769954</v>
      </c>
      <c r="U488">
        <f t="shared" si="251"/>
        <v>21368.021125049625</v>
      </c>
      <c r="V488">
        <f t="shared" si="252"/>
        <v>20700.366308629706</v>
      </c>
      <c r="W488">
        <f t="shared" si="253"/>
        <v>-54432.521934363831</v>
      </c>
      <c r="X488">
        <f t="shared" si="254"/>
        <v>18631.318126091839</v>
      </c>
      <c r="Z488">
        <f t="shared" si="255"/>
        <v>1</v>
      </c>
      <c r="AA488">
        <f t="shared" si="256"/>
        <v>0</v>
      </c>
      <c r="AB488">
        <f t="shared" si="257"/>
        <v>0</v>
      </c>
      <c r="AC488">
        <f t="shared" si="258"/>
        <v>0</v>
      </c>
      <c r="AD488">
        <f t="shared" si="259"/>
        <v>0</v>
      </c>
      <c r="AE488">
        <f t="shared" si="260"/>
        <v>0</v>
      </c>
      <c r="AF488">
        <f t="shared" si="261"/>
        <v>0</v>
      </c>
      <c r="AH488">
        <f t="shared" si="262"/>
        <v>12384.7193769072</v>
      </c>
      <c r="AI488">
        <f t="shared" si="263"/>
        <v>174952.6163312922</v>
      </c>
      <c r="AJ488">
        <f t="shared" si="264"/>
        <v>14152.589408697469</v>
      </c>
      <c r="AK488">
        <f t="shared" si="265"/>
        <v>13186.866908296292</v>
      </c>
      <c r="AL488">
        <f t="shared" si="266"/>
        <v>164734.66912820653</v>
      </c>
      <c r="AM488">
        <f t="shared" si="267"/>
        <v>14921.327171260562</v>
      </c>
    </row>
    <row r="489" spans="4:39">
      <c r="D489" s="113">
        <v>364</v>
      </c>
      <c r="E489">
        <v>0.33784764752761987</v>
      </c>
      <c r="F489" s="6">
        <v>8344.8848548929982</v>
      </c>
      <c r="G489" s="6">
        <v>0.22537409296763589</v>
      </c>
      <c r="H489" s="6">
        <v>61619.036194328626</v>
      </c>
      <c r="I489" s="6">
        <v>0.60399403448062283</v>
      </c>
      <c r="J489" s="6">
        <v>12107.413350920238</v>
      </c>
      <c r="K489" s="6">
        <v>1.0028585434201234</v>
      </c>
      <c r="L489" s="6">
        <v>15300.383254705774</v>
      </c>
      <c r="M489">
        <v>5.4468826369295065E-2</v>
      </c>
      <c r="N489">
        <v>73027.350728861958</v>
      </c>
      <c r="O489">
        <v>0.24134478793203129</v>
      </c>
      <c r="P489">
        <v>8989.7101671970722</v>
      </c>
      <c r="S489">
        <f t="shared" si="249"/>
        <v>4555.4897183016383</v>
      </c>
      <c r="T489">
        <f t="shared" si="250"/>
        <v>-53013.351828452418</v>
      </c>
      <c r="U489">
        <f t="shared" si="251"/>
        <v>10955.494861687863</v>
      </c>
      <c r="V489">
        <f t="shared" si="252"/>
        <v>22992.767367248212</v>
      </c>
      <c r="W489">
        <f t="shared" si="253"/>
        <v>-70947.513062776794</v>
      </c>
      <c r="X489">
        <f t="shared" si="254"/>
        <v>225.79921519961135</v>
      </c>
      <c r="Z489">
        <f t="shared" si="255"/>
        <v>0</v>
      </c>
      <c r="AA489">
        <f t="shared" si="256"/>
        <v>0</v>
      </c>
      <c r="AB489">
        <f t="shared" si="257"/>
        <v>0</v>
      </c>
      <c r="AC489">
        <f t="shared" si="258"/>
        <v>1</v>
      </c>
      <c r="AD489">
        <f t="shared" si="259"/>
        <v>0</v>
      </c>
      <c r="AE489">
        <f t="shared" si="260"/>
        <v>0</v>
      </c>
      <c r="AF489">
        <f t="shared" si="261"/>
        <v>0</v>
      </c>
      <c r="AH489">
        <f t="shared" si="262"/>
        <v>24700.141960321875</v>
      </c>
      <c r="AI489">
        <f t="shared" si="263"/>
        <v>273407.80558649759</v>
      </c>
      <c r="AJ489">
        <f t="shared" si="264"/>
        <v>20045.584326559543</v>
      </c>
      <c r="AK489">
        <f t="shared" si="265"/>
        <v>15256.771112031149</v>
      </c>
      <c r="AL489">
        <f t="shared" si="266"/>
        <v>1340718.2712867965</v>
      </c>
      <c r="AM489">
        <f t="shared" si="267"/>
        <v>37248.412299373122</v>
      </c>
    </row>
    <row r="490" spans="4:39">
      <c r="D490" s="113">
        <v>365</v>
      </c>
      <c r="E490">
        <v>-5.3139761171481226E-3</v>
      </c>
      <c r="F490" s="6">
        <v>5578.1109258097331</v>
      </c>
      <c r="G490" s="6">
        <v>0.35465198172279222</v>
      </c>
      <c r="H490" s="6">
        <v>61202.767977519215</v>
      </c>
      <c r="I490" s="6">
        <v>0.72007530677866183</v>
      </c>
      <c r="J490" s="6">
        <v>11911.080509932062</v>
      </c>
      <c r="K490" s="6">
        <v>1.1467384422515965</v>
      </c>
      <c r="L490" s="6">
        <v>14318.506368157601</v>
      </c>
      <c r="M490">
        <v>0.55468779420425318</v>
      </c>
      <c r="N490">
        <v>89699.798961472858</v>
      </c>
      <c r="O490">
        <v>1.1344966531045431</v>
      </c>
      <c r="P490">
        <v>16359.217636420964</v>
      </c>
      <c r="S490">
        <f t="shared" si="249"/>
        <v>-5781.0197898669167</v>
      </c>
      <c r="T490">
        <f t="shared" si="250"/>
        <v>-47660.736707416116</v>
      </c>
      <c r="U490">
        <f t="shared" si="251"/>
        <v>15584.27500410436</v>
      </c>
      <c r="V490">
        <f t="shared" si="252"/>
        <v>29468.554310777363</v>
      </c>
      <c r="W490">
        <f t="shared" si="253"/>
        <v>-68519.600227577655</v>
      </c>
      <c r="X490">
        <f t="shared" si="254"/>
        <v>26960.402565722907</v>
      </c>
      <c r="Z490">
        <f t="shared" si="255"/>
        <v>0</v>
      </c>
      <c r="AA490">
        <f t="shared" si="256"/>
        <v>0</v>
      </c>
      <c r="AB490">
        <f t="shared" si="257"/>
        <v>0</v>
      </c>
      <c r="AC490">
        <f t="shared" si="258"/>
        <v>1</v>
      </c>
      <c r="AD490">
        <f t="shared" si="259"/>
        <v>0</v>
      </c>
      <c r="AE490">
        <f t="shared" si="260"/>
        <v>0</v>
      </c>
      <c r="AF490">
        <f t="shared" si="261"/>
        <v>0</v>
      </c>
      <c r="AH490">
        <f t="shared" si="262"/>
        <v>-1049705.6823061833</v>
      </c>
      <c r="AI490">
        <f t="shared" si="263"/>
        <v>172571.34072736505</v>
      </c>
      <c r="AJ490">
        <f t="shared" si="264"/>
        <v>16541.437260524355</v>
      </c>
      <c r="AK490">
        <f t="shared" si="265"/>
        <v>12486.28792808543</v>
      </c>
      <c r="AL490">
        <f t="shared" si="266"/>
        <v>161712.22784909996</v>
      </c>
      <c r="AM490">
        <f t="shared" si="267"/>
        <v>14419.802466277944</v>
      </c>
    </row>
    <row r="491" spans="4:39">
      <c r="D491" s="113">
        <v>366</v>
      </c>
      <c r="E491">
        <v>0.36871610113195585</v>
      </c>
      <c r="F491" s="6">
        <v>9043.5001070873823</v>
      </c>
      <c r="G491" s="6">
        <v>0.2816652202484754</v>
      </c>
      <c r="H491" s="6">
        <v>59994.185538707883</v>
      </c>
      <c r="I491" s="6">
        <v>0.91100730663359453</v>
      </c>
      <c r="J491" s="6">
        <v>13894.439107116152</v>
      </c>
      <c r="K491" s="6">
        <v>0.52137259372671207</v>
      </c>
      <c r="L491" s="6">
        <v>9882.1488927742193</v>
      </c>
      <c r="M491">
        <v>0.5408275663585177</v>
      </c>
      <c r="N491">
        <v>80530.674615717537</v>
      </c>
      <c r="O491">
        <v>1.1161394066866559</v>
      </c>
      <c r="P491">
        <v>17916.274712726656</v>
      </c>
      <c r="S491">
        <f t="shared" si="249"/>
        <v>5035.5554985352192</v>
      </c>
      <c r="T491">
        <f t="shared" si="250"/>
        <v>-49239.080768740096</v>
      </c>
      <c r="U491">
        <f t="shared" si="251"/>
        <v>20891.463889381019</v>
      </c>
      <c r="V491">
        <f t="shared" si="252"/>
        <v>10025.942226086556</v>
      </c>
      <c r="W491">
        <f t="shared" si="253"/>
        <v>-59879.714821883899</v>
      </c>
      <c r="X491">
        <f t="shared" si="254"/>
        <v>24702.392392196612</v>
      </c>
      <c r="Z491">
        <f t="shared" si="255"/>
        <v>0</v>
      </c>
      <c r="AA491">
        <f t="shared" si="256"/>
        <v>0</v>
      </c>
      <c r="AB491">
        <f t="shared" si="257"/>
        <v>0</v>
      </c>
      <c r="AC491">
        <f t="shared" si="258"/>
        <v>0</v>
      </c>
      <c r="AD491">
        <f t="shared" si="259"/>
        <v>0</v>
      </c>
      <c r="AE491">
        <f t="shared" si="260"/>
        <v>1</v>
      </c>
      <c r="AF491">
        <f t="shared" si="261"/>
        <v>0</v>
      </c>
      <c r="AH491">
        <f t="shared" si="262"/>
        <v>24527.000799053527</v>
      </c>
      <c r="AI491">
        <f t="shared" si="263"/>
        <v>212998.20221248144</v>
      </c>
      <c r="AJ491">
        <f t="shared" si="264"/>
        <v>15251.731798353698</v>
      </c>
      <c r="AK491">
        <f t="shared" si="265"/>
        <v>18954.10117769663</v>
      </c>
      <c r="AL491">
        <f t="shared" si="266"/>
        <v>148902.68104849762</v>
      </c>
      <c r="AM491">
        <f t="shared" si="267"/>
        <v>16052.004440836356</v>
      </c>
    </row>
    <row r="492" spans="4:39">
      <c r="D492" s="113">
        <v>367</v>
      </c>
      <c r="E492">
        <v>0.37670049089013513</v>
      </c>
      <c r="F492" s="6">
        <v>7622.7955522806042</v>
      </c>
      <c r="G492" s="6">
        <v>0.29691176347723514</v>
      </c>
      <c r="H492" s="6">
        <v>63028.778266845104</v>
      </c>
      <c r="I492" s="6">
        <v>0.62480957024876227</v>
      </c>
      <c r="J492" s="6">
        <v>10177.178329247654</v>
      </c>
      <c r="K492" s="6">
        <v>1.261677262910045</v>
      </c>
      <c r="L492" s="6">
        <v>15299.254785458506</v>
      </c>
      <c r="M492">
        <v>0.61575095579239958</v>
      </c>
      <c r="N492">
        <v>77480.069376759828</v>
      </c>
      <c r="O492">
        <v>0.68591896865510338</v>
      </c>
      <c r="P492">
        <v>11120.760083818674</v>
      </c>
      <c r="S492">
        <f t="shared" si="249"/>
        <v>6761.1359918683156</v>
      </c>
      <c r="T492">
        <f t="shared" si="250"/>
        <v>-51691.499490230359</v>
      </c>
      <c r="U492">
        <f t="shared" si="251"/>
        <v>13680.550301131083</v>
      </c>
      <c r="V492">
        <f t="shared" si="252"/>
        <v>32876.629821498653</v>
      </c>
      <c r="W492">
        <f t="shared" si="253"/>
        <v>-53968.234880782838</v>
      </c>
      <c r="X492">
        <f t="shared" si="254"/>
        <v>15070.369815307793</v>
      </c>
      <c r="Z492">
        <f t="shared" si="255"/>
        <v>0</v>
      </c>
      <c r="AA492">
        <f t="shared" si="256"/>
        <v>0</v>
      </c>
      <c r="AB492">
        <f t="shared" si="257"/>
        <v>0</v>
      </c>
      <c r="AC492">
        <f t="shared" si="258"/>
        <v>1</v>
      </c>
      <c r="AD492">
        <f t="shared" si="259"/>
        <v>0</v>
      </c>
      <c r="AE492">
        <f t="shared" si="260"/>
        <v>0</v>
      </c>
      <c r="AF492">
        <f t="shared" si="261"/>
        <v>0</v>
      </c>
      <c r="AH492">
        <f t="shared" si="262"/>
        <v>20235.693174352131</v>
      </c>
      <c r="AI492">
        <f t="shared" si="263"/>
        <v>212281.17582373141</v>
      </c>
      <c r="AJ492">
        <f t="shared" si="264"/>
        <v>16288.448215022863</v>
      </c>
      <c r="AK492">
        <f t="shared" si="265"/>
        <v>12126.123879074226</v>
      </c>
      <c r="AL492">
        <f t="shared" si="266"/>
        <v>125830.20561787358</v>
      </c>
      <c r="AM492">
        <f t="shared" si="267"/>
        <v>16212.935626526551</v>
      </c>
    </row>
    <row r="493" spans="4:39">
      <c r="D493" s="113">
        <v>368</v>
      </c>
      <c r="E493">
        <v>0.40519147369197628</v>
      </c>
      <c r="F493" s="6">
        <v>8186.4858668333618</v>
      </c>
      <c r="G493" s="6">
        <v>0.32358897088691685</v>
      </c>
      <c r="H493" s="6">
        <v>71398.721073426103</v>
      </c>
      <c r="I493" s="6">
        <v>0.97411234495499743</v>
      </c>
      <c r="J493" s="6">
        <v>14859.277073870418</v>
      </c>
      <c r="K493" s="6">
        <v>1.0483428971537441</v>
      </c>
      <c r="L493" s="6">
        <v>14721.939279578375</v>
      </c>
      <c r="M493">
        <v>0.85181815902828284</v>
      </c>
      <c r="N493">
        <v>97302.996650747053</v>
      </c>
      <c r="O493">
        <v>0.76174367694127032</v>
      </c>
      <c r="P493">
        <v>13825.532353879222</v>
      </c>
      <c r="S493">
        <f t="shared" si="249"/>
        <v>7285.3453646210601</v>
      </c>
      <c r="T493">
        <f t="shared" si="250"/>
        <v>-59042.799809080068</v>
      </c>
      <c r="U493">
        <f t="shared" si="251"/>
        <v>22336.228705891204</v>
      </c>
      <c r="V493">
        <f t="shared" si="252"/>
        <v>25307.985905340185</v>
      </c>
      <c r="W493">
        <f t="shared" si="253"/>
        <v>-64777.172066411105</v>
      </c>
      <c r="X493">
        <f t="shared" si="254"/>
        <v>15260.888206446245</v>
      </c>
      <c r="Z493">
        <f t="shared" si="255"/>
        <v>0</v>
      </c>
      <c r="AA493">
        <f t="shared" si="256"/>
        <v>0</v>
      </c>
      <c r="AB493">
        <f t="shared" si="257"/>
        <v>0</v>
      </c>
      <c r="AC493">
        <f t="shared" si="258"/>
        <v>1</v>
      </c>
      <c r="AD493">
        <f t="shared" si="259"/>
        <v>0</v>
      </c>
      <c r="AE493">
        <f t="shared" si="260"/>
        <v>0</v>
      </c>
      <c r="AF493">
        <f t="shared" si="261"/>
        <v>0</v>
      </c>
      <c r="AH493">
        <f t="shared" si="262"/>
        <v>20203.993416348814</v>
      </c>
      <c r="AI493">
        <f t="shared" si="263"/>
        <v>220646.33685669553</v>
      </c>
      <c r="AJ493">
        <f t="shared" si="264"/>
        <v>15254.171811729679</v>
      </c>
      <c r="AK493">
        <f t="shared" si="265"/>
        <v>14043.057209190341</v>
      </c>
      <c r="AL493">
        <f t="shared" si="266"/>
        <v>114229.7750047335</v>
      </c>
      <c r="AM493">
        <f t="shared" si="267"/>
        <v>18149.8485283064</v>
      </c>
    </row>
    <row r="494" spans="4:39">
      <c r="D494" s="113">
        <v>369</v>
      </c>
      <c r="E494">
        <v>0.8246194708244946</v>
      </c>
      <c r="F494" s="6">
        <v>11808.697866659391</v>
      </c>
      <c r="G494" s="6">
        <v>0.28264737826508313</v>
      </c>
      <c r="H494" s="6">
        <v>60444.554280590819</v>
      </c>
      <c r="I494" s="6">
        <v>0.52728062928611041</v>
      </c>
      <c r="J494" s="6">
        <v>10494.732992524965</v>
      </c>
      <c r="K494" s="6">
        <v>1.537969062363556</v>
      </c>
      <c r="L494" s="6">
        <v>18333.045278111858</v>
      </c>
      <c r="M494">
        <v>0.30937965064661854</v>
      </c>
      <c r="N494">
        <v>68245.783852915352</v>
      </c>
      <c r="O494">
        <v>0.42031385880037819</v>
      </c>
      <c r="P494">
        <v>10048.976565533072</v>
      </c>
      <c r="S494">
        <f t="shared" si="249"/>
        <v>19678.572007303112</v>
      </c>
      <c r="T494">
        <f t="shared" si="250"/>
        <v>-49651.946788916888</v>
      </c>
      <c r="U494">
        <f t="shared" si="251"/>
        <v>9638.9505561358746</v>
      </c>
      <c r="V494">
        <f t="shared" si="252"/>
        <v>40392.765399178163</v>
      </c>
      <c r="W494">
        <f t="shared" si="253"/>
        <v>-56432.431272624868</v>
      </c>
      <c r="X494">
        <f t="shared" si="254"/>
        <v>6000.2878189005696</v>
      </c>
      <c r="Z494">
        <f t="shared" si="255"/>
        <v>0</v>
      </c>
      <c r="AA494">
        <f t="shared" si="256"/>
        <v>0</v>
      </c>
      <c r="AB494">
        <f t="shared" si="257"/>
        <v>0</v>
      </c>
      <c r="AC494">
        <f t="shared" si="258"/>
        <v>1</v>
      </c>
      <c r="AD494">
        <f t="shared" si="259"/>
        <v>0</v>
      </c>
      <c r="AE494">
        <f t="shared" si="260"/>
        <v>0</v>
      </c>
      <c r="AF494">
        <f t="shared" si="261"/>
        <v>0</v>
      </c>
      <c r="AH494">
        <f t="shared" si="262"/>
        <v>14320.178317948861</v>
      </c>
      <c r="AI494">
        <f t="shared" si="263"/>
        <v>213851.45919840236</v>
      </c>
      <c r="AJ494">
        <f t="shared" si="264"/>
        <v>19903.50566591811</v>
      </c>
      <c r="AK494">
        <f t="shared" si="265"/>
        <v>11920.29523008582</v>
      </c>
      <c r="AL494">
        <f t="shared" si="266"/>
        <v>220589.11667357027</v>
      </c>
      <c r="AM494">
        <f t="shared" si="267"/>
        <v>23908.268440669439</v>
      </c>
    </row>
    <row r="495" spans="4:39">
      <c r="D495" s="113">
        <v>370</v>
      </c>
      <c r="E495">
        <v>0.29621455980919242</v>
      </c>
      <c r="F495" s="6">
        <v>7306.2998868787618</v>
      </c>
      <c r="G495" s="6">
        <v>0.26118103688229977</v>
      </c>
      <c r="H495" s="6">
        <v>64954.315156670702</v>
      </c>
      <c r="I495" s="6">
        <v>0.51600613996329125</v>
      </c>
      <c r="J495" s="6">
        <v>10903.52499056447</v>
      </c>
      <c r="K495" s="6">
        <v>0.7026736902486711</v>
      </c>
      <c r="L495" s="6">
        <v>11472.525776582828</v>
      </c>
      <c r="M495">
        <v>0.43527031184066323</v>
      </c>
      <c r="N495">
        <v>86593.527024335446</v>
      </c>
      <c r="O495">
        <v>0.37918207136794579</v>
      </c>
      <c r="P495">
        <v>10645.295370659587</v>
      </c>
      <c r="S495">
        <f t="shared" si="249"/>
        <v>4004.3568648754426</v>
      </c>
      <c r="T495">
        <f t="shared" si="250"/>
        <v>-54981.378444356968</v>
      </c>
      <c r="U495">
        <f t="shared" si="251"/>
        <v>8799.6534577938437</v>
      </c>
      <c r="V495">
        <f t="shared" si="252"/>
        <v>15358.36641187243</v>
      </c>
      <c r="W495">
        <f t="shared" si="253"/>
        <v>-69973.165437011558</v>
      </c>
      <c r="X495">
        <f t="shared" si="254"/>
        <v>3833.3928424540554</v>
      </c>
      <c r="Z495">
        <f t="shared" si="255"/>
        <v>0</v>
      </c>
      <c r="AA495">
        <f t="shared" si="256"/>
        <v>0</v>
      </c>
      <c r="AB495">
        <f t="shared" si="257"/>
        <v>0</v>
      </c>
      <c r="AC495">
        <f t="shared" si="258"/>
        <v>1</v>
      </c>
      <c r="AD495">
        <f t="shared" si="259"/>
        <v>0</v>
      </c>
      <c r="AE495">
        <f t="shared" si="260"/>
        <v>0</v>
      </c>
      <c r="AF495">
        <f t="shared" si="261"/>
        <v>0</v>
      </c>
      <c r="AH495">
        <f t="shared" si="262"/>
        <v>24665.56637724067</v>
      </c>
      <c r="AI495">
        <f t="shared" si="263"/>
        <v>248694.60636203125</v>
      </c>
      <c r="AJ495">
        <f t="shared" si="264"/>
        <v>21130.610948428151</v>
      </c>
      <c r="AK495">
        <f t="shared" si="265"/>
        <v>16326.96077253552</v>
      </c>
      <c r="AL495">
        <f t="shared" si="266"/>
        <v>198941.95553597558</v>
      </c>
      <c r="AM495">
        <f t="shared" si="267"/>
        <v>28074.36367509513</v>
      </c>
    </row>
    <row r="496" spans="4:39">
      <c r="D496" s="113">
        <v>371</v>
      </c>
      <c r="E496">
        <v>0.86131969606024927</v>
      </c>
      <c r="F496" s="6">
        <v>12119.594251977682</v>
      </c>
      <c r="G496" s="6">
        <v>0.31077457212410686</v>
      </c>
      <c r="H496" s="6">
        <v>61013.792528985614</v>
      </c>
      <c r="I496" s="6">
        <v>0.87638859088979248</v>
      </c>
      <c r="J496" s="6">
        <v>13442.5339359227</v>
      </c>
      <c r="K496" s="6">
        <v>0.64607868324810236</v>
      </c>
      <c r="L496" s="6">
        <v>11274.34545657283</v>
      </c>
      <c r="M496">
        <v>0.7660108595874443</v>
      </c>
      <c r="N496">
        <v>82250.015943674865</v>
      </c>
      <c r="O496">
        <v>0.33688289739381216</v>
      </c>
      <c r="P496">
        <v>9064.1237712379389</v>
      </c>
      <c r="S496">
        <f t="shared" si="249"/>
        <v>20769.037022386881</v>
      </c>
      <c r="T496">
        <f t="shared" si="250"/>
        <v>-49147.176266998722</v>
      </c>
      <c r="U496">
        <f t="shared" si="251"/>
        <v>20021.488018613134</v>
      </c>
      <c r="V496">
        <f t="shared" si="252"/>
        <v>13395.52298457271</v>
      </c>
      <c r="W496">
        <f t="shared" si="253"/>
        <v>-53000.657281187887</v>
      </c>
      <c r="X496">
        <f t="shared" si="254"/>
        <v>3799.4127828473847</v>
      </c>
      <c r="Z496">
        <f t="shared" si="255"/>
        <v>1</v>
      </c>
      <c r="AA496">
        <f t="shared" si="256"/>
        <v>0</v>
      </c>
      <c r="AB496">
        <f t="shared" si="257"/>
        <v>0</v>
      </c>
      <c r="AC496">
        <f t="shared" si="258"/>
        <v>0</v>
      </c>
      <c r="AD496">
        <f t="shared" si="259"/>
        <v>0</v>
      </c>
      <c r="AE496">
        <f t="shared" si="260"/>
        <v>0</v>
      </c>
      <c r="AF496">
        <f t="shared" si="261"/>
        <v>0</v>
      </c>
      <c r="AH496">
        <f t="shared" si="262"/>
        <v>14070.959142596823</v>
      </c>
      <c r="AI496">
        <f t="shared" si="263"/>
        <v>196328.13621772101</v>
      </c>
      <c r="AJ496">
        <f t="shared" si="264"/>
        <v>15338.554239135598</v>
      </c>
      <c r="AK496">
        <f t="shared" si="265"/>
        <v>17450.4216729332</v>
      </c>
      <c r="AL496">
        <f t="shared" si="266"/>
        <v>107374.4776777353</v>
      </c>
      <c r="AM496">
        <f t="shared" si="267"/>
        <v>26905.859102256782</v>
      </c>
    </row>
    <row r="497" spans="4:39">
      <c r="D497" s="113">
        <v>372</v>
      </c>
      <c r="E497">
        <v>0.6811461450261902</v>
      </c>
      <c r="F497" s="6">
        <v>9287.4570592335913</v>
      </c>
      <c r="G497" s="6">
        <v>0.29381620805972153</v>
      </c>
      <c r="H497" s="6">
        <v>62334.760868058525</v>
      </c>
      <c r="I497" s="6">
        <v>0.60041134155367959</v>
      </c>
      <c r="J497" s="6">
        <v>9467.1342178575087</v>
      </c>
      <c r="K497" s="6">
        <v>0.98287258934900157</v>
      </c>
      <c r="L497" s="6">
        <v>12197.494753434636</v>
      </c>
      <c r="M497">
        <v>0.5542049756664349</v>
      </c>
      <c r="N497">
        <v>87694.371197001135</v>
      </c>
      <c r="O497">
        <v>0.85590511474801789</v>
      </c>
      <c r="P497">
        <v>13345.314598625471</v>
      </c>
      <c r="S497">
        <f t="shared" si="249"/>
        <v>16721.427342446455</v>
      </c>
      <c r="T497">
        <f t="shared" si="250"/>
        <v>-51115.682779506118</v>
      </c>
      <c r="U497">
        <f t="shared" si="251"/>
        <v>13458.972448028193</v>
      </c>
      <c r="V497">
        <f t="shared" si="252"/>
        <v>25332.512198267643</v>
      </c>
      <c r="W497">
        <f t="shared" si="253"/>
        <v>-66532.608406153988</v>
      </c>
      <c r="X497">
        <f t="shared" si="254"/>
        <v>19336.566302912845</v>
      </c>
      <c r="Z497">
        <f t="shared" si="255"/>
        <v>0</v>
      </c>
      <c r="AA497">
        <f t="shared" si="256"/>
        <v>0</v>
      </c>
      <c r="AB497">
        <f t="shared" si="257"/>
        <v>0</v>
      </c>
      <c r="AC497">
        <f t="shared" si="258"/>
        <v>1</v>
      </c>
      <c r="AD497">
        <f t="shared" si="259"/>
        <v>0</v>
      </c>
      <c r="AE497">
        <f t="shared" si="260"/>
        <v>0</v>
      </c>
      <c r="AF497">
        <f t="shared" si="261"/>
        <v>0</v>
      </c>
      <c r="AH497">
        <f t="shared" si="262"/>
        <v>13635.04312114471</v>
      </c>
      <c r="AI497">
        <f t="shared" si="263"/>
        <v>212155.62367950875</v>
      </c>
      <c r="AJ497">
        <f t="shared" si="264"/>
        <v>15767.747147080003</v>
      </c>
      <c r="AK497">
        <f t="shared" si="265"/>
        <v>12410.046719802775</v>
      </c>
      <c r="AL497">
        <f t="shared" si="266"/>
        <v>158234.54326000612</v>
      </c>
      <c r="AM497">
        <f t="shared" si="267"/>
        <v>15592.049128663506</v>
      </c>
    </row>
    <row r="498" spans="4:39">
      <c r="D498" s="113">
        <v>373</v>
      </c>
      <c r="E498">
        <v>0.49316766377319343</v>
      </c>
      <c r="F498" s="6">
        <v>9246.5462797407454</v>
      </c>
      <c r="G498" s="6">
        <v>0.27459472403968288</v>
      </c>
      <c r="H498" s="6">
        <v>63687.804469818213</v>
      </c>
      <c r="I498" s="6">
        <v>0.69306815480788853</v>
      </c>
      <c r="J498" s="6">
        <v>10767.332740752581</v>
      </c>
      <c r="K498" s="6">
        <v>1.0720406866508252</v>
      </c>
      <c r="L498" s="6">
        <v>14251.969176134891</v>
      </c>
      <c r="M498">
        <v>0.43517426884831822</v>
      </c>
      <c r="N498">
        <v>77601.747955042025</v>
      </c>
      <c r="O498">
        <v>0.27371791157283742</v>
      </c>
      <c r="P498">
        <v>7530.8504850100744</v>
      </c>
      <c r="S498">
        <f t="shared" si="249"/>
        <v>9584.5677937748733</v>
      </c>
      <c r="T498">
        <f t="shared" si="250"/>
        <v>-53202.679527086962</v>
      </c>
      <c r="U498">
        <f t="shared" si="251"/>
        <v>15696.781682431834</v>
      </c>
      <c r="V498">
        <f t="shared" si="252"/>
        <v>26682.832402940217</v>
      </c>
      <c r="W498">
        <f t="shared" si="253"/>
        <v>-60985.053673337839</v>
      </c>
      <c r="X498">
        <f t="shared" si="254"/>
        <v>2920.7942504871498</v>
      </c>
      <c r="Z498">
        <f t="shared" si="255"/>
        <v>0</v>
      </c>
      <c r="AA498">
        <f t="shared" si="256"/>
        <v>0</v>
      </c>
      <c r="AB498">
        <f t="shared" si="257"/>
        <v>0</v>
      </c>
      <c r="AC498">
        <f t="shared" si="258"/>
        <v>1</v>
      </c>
      <c r="AD498">
        <f t="shared" si="259"/>
        <v>0</v>
      </c>
      <c r="AE498">
        <f t="shared" si="260"/>
        <v>0</v>
      </c>
      <c r="AF498">
        <f t="shared" si="261"/>
        <v>0</v>
      </c>
      <c r="AH498">
        <f t="shared" si="262"/>
        <v>18749.295541796124</v>
      </c>
      <c r="AI498">
        <f t="shared" si="263"/>
        <v>231933.82426610065</v>
      </c>
      <c r="AJ498">
        <f t="shared" si="264"/>
        <v>15535.748780344953</v>
      </c>
      <c r="AK498">
        <f t="shared" si="265"/>
        <v>13294.242796567391</v>
      </c>
      <c r="AL498">
        <f t="shared" si="266"/>
        <v>178323.38332046565</v>
      </c>
      <c r="AM498">
        <f t="shared" si="267"/>
        <v>27513.181149659929</v>
      </c>
    </row>
    <row r="499" spans="4:39">
      <c r="D499" s="113">
        <v>374</v>
      </c>
      <c r="E499">
        <v>0.49310032773802293</v>
      </c>
      <c r="F499" s="6">
        <v>10193.657167401505</v>
      </c>
      <c r="G499" s="6">
        <v>0.32444333848599394</v>
      </c>
      <c r="H499" s="6">
        <v>67552.181378171692</v>
      </c>
      <c r="I499" s="6">
        <v>0.3552883161178616</v>
      </c>
      <c r="J499" s="6">
        <v>7841.3858220248931</v>
      </c>
      <c r="K499" s="6">
        <v>0.90830558926196348</v>
      </c>
      <c r="L499" s="6">
        <v>12123.319096798563</v>
      </c>
      <c r="M499">
        <v>1.3190246755766473</v>
      </c>
      <c r="N499">
        <v>120222.63514381235</v>
      </c>
      <c r="O499">
        <v>0.70071204430928369</v>
      </c>
      <c r="P499">
        <v>10851.121004688501</v>
      </c>
      <c r="S499">
        <f t="shared" si="249"/>
        <v>8634.8857469471641</v>
      </c>
      <c r="T499">
        <f t="shared" si="250"/>
        <v>-55163.636941422497</v>
      </c>
      <c r="U499">
        <f t="shared" si="251"/>
        <v>5724.9432406195338</v>
      </c>
      <c r="V499">
        <f t="shared" si="252"/>
        <v>22559.421523580248</v>
      </c>
      <c r="W499">
        <f t="shared" si="253"/>
        <v>-69856.996931593661</v>
      </c>
      <c r="X499">
        <f t="shared" si="254"/>
        <v>15904.867695217186</v>
      </c>
      <c r="Z499">
        <f t="shared" si="255"/>
        <v>0</v>
      </c>
      <c r="AA499">
        <f t="shared" si="256"/>
        <v>0</v>
      </c>
      <c r="AB499">
        <f t="shared" si="257"/>
        <v>0</v>
      </c>
      <c r="AC499">
        <f t="shared" si="258"/>
        <v>1</v>
      </c>
      <c r="AD499">
        <f t="shared" si="259"/>
        <v>0</v>
      </c>
      <c r="AE499">
        <f t="shared" si="260"/>
        <v>0</v>
      </c>
      <c r="AF499">
        <f t="shared" si="261"/>
        <v>0</v>
      </c>
      <c r="AH499">
        <f t="shared" si="262"/>
        <v>20672.582421841846</v>
      </c>
      <c r="AI499">
        <f t="shared" si="263"/>
        <v>208209.48795990733</v>
      </c>
      <c r="AJ499">
        <f t="shared" si="264"/>
        <v>22070.486042731645</v>
      </c>
      <c r="AK499">
        <f t="shared" si="265"/>
        <v>13347.180992962149</v>
      </c>
      <c r="AL499">
        <f t="shared" si="266"/>
        <v>91145.099382810091</v>
      </c>
      <c r="AM499">
        <f t="shared" si="267"/>
        <v>15485.849134197242</v>
      </c>
    </row>
    <row r="500" spans="4:39">
      <c r="D500" s="113">
        <v>375</v>
      </c>
      <c r="E500">
        <v>1.0183664078361043</v>
      </c>
      <c r="F500" s="6">
        <v>11824.054365247373</v>
      </c>
      <c r="G500" s="6">
        <v>0.32471262476882656</v>
      </c>
      <c r="H500" s="6">
        <v>65000.666887141328</v>
      </c>
      <c r="I500" s="6">
        <v>1.352810085145808</v>
      </c>
      <c r="J500" s="6">
        <v>17611.331492242527</v>
      </c>
      <c r="K500" s="6">
        <v>0.78025823260136395</v>
      </c>
      <c r="L500" s="6">
        <v>10689.02770296897</v>
      </c>
      <c r="M500">
        <v>0.63461027051870189</v>
      </c>
      <c r="N500">
        <v>85787.082185311534</v>
      </c>
      <c r="O500">
        <v>0.80074378170267047</v>
      </c>
      <c r="P500">
        <v>12066.484952722361</v>
      </c>
      <c r="S500">
        <f t="shared" si="249"/>
        <v>27061.248551566438</v>
      </c>
      <c r="T500">
        <f t="shared" si="250"/>
        <v>-52601.840022968456</v>
      </c>
      <c r="U500">
        <f t="shared" si="251"/>
        <v>34044.368798965006</v>
      </c>
      <c r="V500">
        <f t="shared" si="252"/>
        <v>19104.352650681511</v>
      </c>
      <c r="W500">
        <f t="shared" si="253"/>
        <v>-61555.123615825418</v>
      </c>
      <c r="X500">
        <f t="shared" si="254"/>
        <v>18509.115607812404</v>
      </c>
      <c r="Z500">
        <f t="shared" si="255"/>
        <v>0</v>
      </c>
      <c r="AA500">
        <f t="shared" si="256"/>
        <v>0</v>
      </c>
      <c r="AB500">
        <f t="shared" si="257"/>
        <v>1</v>
      </c>
      <c r="AC500">
        <f t="shared" si="258"/>
        <v>0</v>
      </c>
      <c r="AD500">
        <f t="shared" si="259"/>
        <v>0</v>
      </c>
      <c r="AE500">
        <f t="shared" si="260"/>
        <v>0</v>
      </c>
      <c r="AF500">
        <f t="shared" si="261"/>
        <v>0</v>
      </c>
      <c r="AH500">
        <f t="shared" si="262"/>
        <v>11610.805574755697</v>
      </c>
      <c r="AI500">
        <f t="shared" si="263"/>
        <v>200179.05658400996</v>
      </c>
      <c r="AJ500">
        <f t="shared" si="264"/>
        <v>13018.332495905624</v>
      </c>
      <c r="AK500">
        <f t="shared" si="265"/>
        <v>13699.346263008318</v>
      </c>
      <c r="AL500">
        <f t="shared" si="266"/>
        <v>135180.73401994113</v>
      </c>
      <c r="AM500">
        <f t="shared" si="267"/>
        <v>15069.096043511767</v>
      </c>
    </row>
    <row r="501" spans="4:39">
      <c r="D501" s="113">
        <v>376</v>
      </c>
      <c r="E501">
        <v>0.13215118347763333</v>
      </c>
      <c r="F501" s="6">
        <v>5992.605436763175</v>
      </c>
      <c r="G501" s="6">
        <v>0.2858906697113982</v>
      </c>
      <c r="H501" s="6">
        <v>66104.152826843332</v>
      </c>
      <c r="I501" s="6">
        <v>0.27874965304832877</v>
      </c>
      <c r="J501" s="6">
        <v>7285.6483807586683</v>
      </c>
      <c r="K501" s="6">
        <v>0.33237970047623155</v>
      </c>
      <c r="L501" s="6">
        <v>7512.3044578579102</v>
      </c>
      <c r="M501">
        <v>0.56795017275878956</v>
      </c>
      <c r="N501">
        <v>94932.489642488683</v>
      </c>
      <c r="O501">
        <v>0.60610194681622953</v>
      </c>
      <c r="P501">
        <v>11536.92918484149</v>
      </c>
      <c r="S501">
        <f t="shared" si="249"/>
        <v>-946.54464685322364</v>
      </c>
      <c r="T501">
        <f t="shared" si="250"/>
        <v>-55187.7034945833</v>
      </c>
      <c r="U501">
        <f t="shared" si="251"/>
        <v>3358.1283712387176</v>
      </c>
      <c r="V501">
        <f t="shared" si="252"/>
        <v>5179.2820251265148</v>
      </c>
      <c r="W501">
        <f t="shared" si="253"/>
        <v>-73245.880245867069</v>
      </c>
      <c r="X501">
        <f t="shared" si="254"/>
        <v>11606.467552389418</v>
      </c>
      <c r="Z501">
        <f t="shared" si="255"/>
        <v>0</v>
      </c>
      <c r="AA501">
        <f t="shared" si="256"/>
        <v>0</v>
      </c>
      <c r="AB501">
        <f t="shared" si="257"/>
        <v>0</v>
      </c>
      <c r="AC501">
        <f t="shared" si="258"/>
        <v>0</v>
      </c>
      <c r="AD501">
        <f t="shared" si="259"/>
        <v>0</v>
      </c>
      <c r="AE501">
        <f t="shared" si="260"/>
        <v>1</v>
      </c>
      <c r="AF501">
        <f t="shared" si="261"/>
        <v>0</v>
      </c>
      <c r="AH501">
        <f t="shared" si="262"/>
        <v>45346.589255308689</v>
      </c>
      <c r="AI501">
        <f t="shared" si="263"/>
        <v>231221.79151063011</v>
      </c>
      <c r="AJ501">
        <f t="shared" si="264"/>
        <v>26136.887709401039</v>
      </c>
      <c r="AK501">
        <f t="shared" si="265"/>
        <v>22601.574184868474</v>
      </c>
      <c r="AL501">
        <f t="shared" si="266"/>
        <v>167149.32787388525</v>
      </c>
      <c r="AM501">
        <f t="shared" si="267"/>
        <v>19034.634759784883</v>
      </c>
    </row>
    <row r="502" spans="4:39">
      <c r="D502" s="113">
        <v>377</v>
      </c>
      <c r="E502">
        <v>0.23456712416959902</v>
      </c>
      <c r="F502" s="6">
        <v>6067.2655433644613</v>
      </c>
      <c r="G502" s="6">
        <v>0.30722142575336719</v>
      </c>
      <c r="H502" s="6">
        <v>64020.088779031328</v>
      </c>
      <c r="I502" s="6">
        <v>0.31845270303088369</v>
      </c>
      <c r="J502" s="6">
        <v>8324.222651571079</v>
      </c>
      <c r="K502" s="6">
        <v>1.6520045910373324</v>
      </c>
      <c r="L502" s="6">
        <v>19936.943718172079</v>
      </c>
      <c r="M502">
        <v>0.35599411779678025</v>
      </c>
      <c r="N502">
        <v>83845.43019299196</v>
      </c>
      <c r="O502">
        <v>1.1897322838064535</v>
      </c>
      <c r="P502">
        <v>17869.221974628963</v>
      </c>
      <c r="S502">
        <f t="shared" si="249"/>
        <v>2889.4455259275073</v>
      </c>
      <c r="T502">
        <f t="shared" si="250"/>
        <v>-52289.14585806476</v>
      </c>
      <c r="U502">
        <f t="shared" si="251"/>
        <v>3835.5753609601834</v>
      </c>
      <c r="V502">
        <f t="shared" si="252"/>
        <v>43143.199585997419</v>
      </c>
      <c r="W502">
        <f t="shared" si="253"/>
        <v>-70252.150799039708</v>
      </c>
      <c r="X502">
        <f t="shared" si="254"/>
        <v>27559.515550236654</v>
      </c>
      <c r="Z502">
        <f t="shared" si="255"/>
        <v>0</v>
      </c>
      <c r="AA502">
        <f t="shared" si="256"/>
        <v>0</v>
      </c>
      <c r="AB502">
        <f t="shared" si="257"/>
        <v>0</v>
      </c>
      <c r="AC502">
        <f t="shared" si="258"/>
        <v>1</v>
      </c>
      <c r="AD502">
        <f t="shared" si="259"/>
        <v>0</v>
      </c>
      <c r="AE502">
        <f t="shared" si="260"/>
        <v>0</v>
      </c>
      <c r="AF502">
        <f t="shared" si="261"/>
        <v>0</v>
      </c>
      <c r="AH502">
        <f t="shared" si="262"/>
        <v>25865.796687593986</v>
      </c>
      <c r="AI502">
        <f t="shared" si="263"/>
        <v>208384.19267810346</v>
      </c>
      <c r="AJ502">
        <f t="shared" si="264"/>
        <v>26139.588618168495</v>
      </c>
      <c r="AK502">
        <f t="shared" si="265"/>
        <v>12068.334329296993</v>
      </c>
      <c r="AL502">
        <f t="shared" si="266"/>
        <v>235524.7629143559</v>
      </c>
      <c r="AM502">
        <f t="shared" si="267"/>
        <v>15019.531887844392</v>
      </c>
    </row>
    <row r="503" spans="4:39">
      <c r="D503" s="113">
        <v>378</v>
      </c>
      <c r="E503">
        <v>0.52634072153832889</v>
      </c>
      <c r="F503" s="6">
        <v>7918.3054792928469</v>
      </c>
      <c r="G503" s="6">
        <v>0.36583875156572443</v>
      </c>
      <c r="H503" s="6">
        <v>70130.540892950987</v>
      </c>
      <c r="I503" s="6">
        <v>0.79848847568789338</v>
      </c>
      <c r="J503" s="6">
        <v>10441.242364218837</v>
      </c>
      <c r="K503" s="6">
        <v>0.88419725653389714</v>
      </c>
      <c r="L503" s="6">
        <v>10654.338896606079</v>
      </c>
      <c r="M503">
        <v>0.14197153521867278</v>
      </c>
      <c r="N503">
        <v>72087.589086522144</v>
      </c>
      <c r="O503">
        <v>0.76612581943930436</v>
      </c>
      <c r="P503">
        <v>11988.057761991544</v>
      </c>
      <c r="S503">
        <f t="shared" si="249"/>
        <v>12179.488631926704</v>
      </c>
      <c r="T503">
        <f t="shared" si="250"/>
        <v>-56161.354003165368</v>
      </c>
      <c r="U503">
        <f t="shared" si="251"/>
        <v>20048.241591447684</v>
      </c>
      <c r="V503">
        <f t="shared" si="252"/>
        <v>23107.849146884248</v>
      </c>
      <c r="W503">
        <f t="shared" si="253"/>
        <v>-66666.547985732337</v>
      </c>
      <c r="X503">
        <f t="shared" si="254"/>
        <v>17265.690527478851</v>
      </c>
      <c r="Z503">
        <f t="shared" si="255"/>
        <v>0</v>
      </c>
      <c r="AA503">
        <f t="shared" si="256"/>
        <v>0</v>
      </c>
      <c r="AB503">
        <f t="shared" si="257"/>
        <v>0</v>
      </c>
      <c r="AC503">
        <f t="shared" si="258"/>
        <v>1</v>
      </c>
      <c r="AD503">
        <f t="shared" si="259"/>
        <v>0</v>
      </c>
      <c r="AE503">
        <f t="shared" si="260"/>
        <v>0</v>
      </c>
      <c r="AF503">
        <f t="shared" si="261"/>
        <v>0</v>
      </c>
      <c r="AH503">
        <f t="shared" si="262"/>
        <v>15044.067759283611</v>
      </c>
      <c r="AI503">
        <f t="shared" si="263"/>
        <v>191697.95597870596</v>
      </c>
      <c r="AJ503">
        <f t="shared" si="264"/>
        <v>13076.259310096824</v>
      </c>
      <c r="AK503">
        <f t="shared" si="265"/>
        <v>12049.730778821557</v>
      </c>
      <c r="AL503">
        <f t="shared" si="266"/>
        <v>507760.86189029837</v>
      </c>
      <c r="AM503">
        <f t="shared" si="267"/>
        <v>15647.635750959425</v>
      </c>
    </row>
    <row r="504" spans="4:39">
      <c r="D504" s="113">
        <v>379</v>
      </c>
      <c r="E504">
        <v>-0.22325405957227573</v>
      </c>
      <c r="F504" s="6">
        <v>2595.7900712704941</v>
      </c>
      <c r="G504" s="6">
        <v>0.30540349278805157</v>
      </c>
      <c r="H504" s="6">
        <v>64130.209388399751</v>
      </c>
      <c r="I504" s="6">
        <v>0.19121895559533253</v>
      </c>
      <c r="J504" s="6">
        <v>7297.6396856645988</v>
      </c>
      <c r="K504" s="6">
        <v>0.57459640561953584</v>
      </c>
      <c r="L504" s="6">
        <v>9475.1863100326082</v>
      </c>
      <c r="M504">
        <v>-0.23367548192405119</v>
      </c>
      <c r="N504">
        <v>69262.204630609325</v>
      </c>
      <c r="O504">
        <v>0.14543826183501718</v>
      </c>
      <c r="P504">
        <v>7063.8000651910152</v>
      </c>
      <c r="S504">
        <f t="shared" si="249"/>
        <v>-11120.52308197827</v>
      </c>
      <c r="T504">
        <f t="shared" si="250"/>
        <v>-52468.682419780787</v>
      </c>
      <c r="U504">
        <f t="shared" si="251"/>
        <v>3.8649147875785275</v>
      </c>
      <c r="V504">
        <f t="shared" si="252"/>
        <v>12465.20284214375</v>
      </c>
      <c r="W504">
        <f t="shared" si="253"/>
        <v>-78184.869232397294</v>
      </c>
      <c r="X504">
        <f t="shared" si="254"/>
        <v>-1510.3854752827192</v>
      </c>
      <c r="Z504">
        <f t="shared" si="255"/>
        <v>0</v>
      </c>
      <c r="AA504">
        <f t="shared" si="256"/>
        <v>0</v>
      </c>
      <c r="AB504">
        <f t="shared" si="257"/>
        <v>0</v>
      </c>
      <c r="AC504">
        <f t="shared" si="258"/>
        <v>1</v>
      </c>
      <c r="AD504">
        <f t="shared" si="259"/>
        <v>0</v>
      </c>
      <c r="AE504">
        <f t="shared" si="260"/>
        <v>0</v>
      </c>
      <c r="AF504">
        <f t="shared" si="261"/>
        <v>0</v>
      </c>
      <c r="AH504">
        <f t="shared" si="262"/>
        <v>-11627.067728325626</v>
      </c>
      <c r="AI504">
        <f t="shared" si="263"/>
        <v>209985.18649197565</v>
      </c>
      <c r="AJ504">
        <f t="shared" si="264"/>
        <v>38163.788014344362</v>
      </c>
      <c r="AK504">
        <f t="shared" si="265"/>
        <v>16490.159383813694</v>
      </c>
      <c r="AL504">
        <f t="shared" si="266"/>
        <v>-296403.38840991806</v>
      </c>
      <c r="AM504">
        <f t="shared" si="267"/>
        <v>48569.062749141463</v>
      </c>
    </row>
    <row r="505" spans="4:39">
      <c r="D505" s="113">
        <v>380</v>
      </c>
      <c r="E505">
        <v>0.61213612714522037</v>
      </c>
      <c r="F505" s="6">
        <v>8761.9317731544124</v>
      </c>
      <c r="G505" s="6">
        <v>0.31614842717642322</v>
      </c>
      <c r="H505" s="6">
        <v>63549.872385097551</v>
      </c>
      <c r="I505" s="6">
        <v>0.3893665359437104</v>
      </c>
      <c r="J505" s="6">
        <v>7690.8992238475639</v>
      </c>
      <c r="K505" s="6">
        <v>0.50965389883884149</v>
      </c>
      <c r="L505" s="6">
        <v>7571.6815169613201</v>
      </c>
      <c r="M505">
        <v>-2.9601495963627267E-2</v>
      </c>
      <c r="N505">
        <v>71516.610023700778</v>
      </c>
      <c r="O505">
        <v>0.33371623115734139</v>
      </c>
      <c r="P505">
        <v>8437.686565390728</v>
      </c>
      <c r="S505">
        <f t="shared" si="249"/>
        <v>14611.874105758683</v>
      </c>
      <c r="T505">
        <f t="shared" si="250"/>
        <v>-51478.060841793005</v>
      </c>
      <c r="U505">
        <f t="shared" si="251"/>
        <v>7176.6725846270747</v>
      </c>
      <c r="V505">
        <f t="shared" si="252"/>
        <v>11888.942956301004</v>
      </c>
      <c r="W505">
        <f t="shared" si="253"/>
        <v>-72646.913545575924</v>
      </c>
      <c r="X505">
        <f t="shared" si="254"/>
        <v>4304.9340051211966</v>
      </c>
      <c r="Z505">
        <f t="shared" si="255"/>
        <v>1</v>
      </c>
      <c r="AA505">
        <f t="shared" si="256"/>
        <v>0</v>
      </c>
      <c r="AB505">
        <f t="shared" si="257"/>
        <v>0</v>
      </c>
      <c r="AC505">
        <f t="shared" si="258"/>
        <v>0</v>
      </c>
      <c r="AD505">
        <f t="shared" si="259"/>
        <v>0</v>
      </c>
      <c r="AE505">
        <f t="shared" si="260"/>
        <v>0</v>
      </c>
      <c r="AF505">
        <f t="shared" si="261"/>
        <v>0</v>
      </c>
      <c r="AH505">
        <f t="shared" si="262"/>
        <v>14313.698186736448</v>
      </c>
      <c r="AI505">
        <f t="shared" si="263"/>
        <v>201012.77413483456</v>
      </c>
      <c r="AJ505">
        <f t="shared" si="264"/>
        <v>19752.337486340672</v>
      </c>
      <c r="AK505">
        <f t="shared" si="265"/>
        <v>14856.516420677033</v>
      </c>
      <c r="AL505">
        <f t="shared" si="266"/>
        <v>-2415979.5880443528</v>
      </c>
      <c r="AM505">
        <f t="shared" si="267"/>
        <v>25284.01611191787</v>
      </c>
    </row>
    <row r="506" spans="4:39">
      <c r="D506" s="113">
        <v>381</v>
      </c>
      <c r="E506">
        <v>0.63564341122784573</v>
      </c>
      <c r="F506" s="6">
        <v>10566.313727089026</v>
      </c>
      <c r="G506" s="6">
        <v>0.30938138147723804</v>
      </c>
      <c r="H506" s="6">
        <v>71516.1543865196</v>
      </c>
      <c r="I506" s="6">
        <v>1.0150062205249519</v>
      </c>
      <c r="J506" s="6">
        <v>14306.805434304461</v>
      </c>
      <c r="K506" s="6">
        <v>1.3785488315224343</v>
      </c>
      <c r="L506" s="6">
        <v>18037.272406285196</v>
      </c>
      <c r="M506">
        <v>0.34659686926547439</v>
      </c>
      <c r="N506">
        <v>77349.838009811647</v>
      </c>
      <c r="O506">
        <v>1.0201343598171013</v>
      </c>
      <c r="P506">
        <v>16167.126344227789</v>
      </c>
      <c r="S506">
        <f t="shared" si="249"/>
        <v>13705.094287235035</v>
      </c>
      <c r="T506">
        <f t="shared" si="250"/>
        <v>-59702.735716192743</v>
      </c>
      <c r="U506">
        <f t="shared" si="251"/>
        <v>24450.192090220302</v>
      </c>
      <c r="V506">
        <f t="shared" si="252"/>
        <v>34601.236176567443</v>
      </c>
      <c r="W506">
        <f t="shared" si="253"/>
        <v>-64115.38315377877</v>
      </c>
      <c r="X506">
        <f t="shared" si="254"/>
        <v>22785.684051028406</v>
      </c>
      <c r="Z506">
        <f t="shared" si="255"/>
        <v>0</v>
      </c>
      <c r="AA506">
        <f t="shared" si="256"/>
        <v>0</v>
      </c>
      <c r="AB506">
        <f t="shared" si="257"/>
        <v>0</v>
      </c>
      <c r="AC506">
        <f t="shared" si="258"/>
        <v>1</v>
      </c>
      <c r="AD506">
        <f t="shared" si="259"/>
        <v>0</v>
      </c>
      <c r="AE506">
        <f t="shared" si="260"/>
        <v>0</v>
      </c>
      <c r="AF506">
        <f t="shared" si="261"/>
        <v>0</v>
      </c>
      <c r="AH506">
        <f t="shared" si="262"/>
        <v>16623.020927218487</v>
      </c>
      <c r="AI506">
        <f t="shared" si="263"/>
        <v>231158.55920302437</v>
      </c>
      <c r="AJ506">
        <f t="shared" si="264"/>
        <v>14095.288427794178</v>
      </c>
      <c r="AK506">
        <f t="shared" si="265"/>
        <v>13084.246269582842</v>
      </c>
      <c r="AL506">
        <f t="shared" si="266"/>
        <v>223169.46536111343</v>
      </c>
      <c r="AM506">
        <f t="shared" si="267"/>
        <v>15848.036279384192</v>
      </c>
    </row>
    <row r="507" spans="4:39">
      <c r="D507" s="113">
        <v>382</v>
      </c>
      <c r="E507">
        <v>0.494686928400774</v>
      </c>
      <c r="F507" s="6">
        <v>9235.6953068733819</v>
      </c>
      <c r="G507" s="6">
        <v>0.29977081260741156</v>
      </c>
      <c r="H507" s="6">
        <v>60704.006428541783</v>
      </c>
      <c r="I507" s="6">
        <v>0.5922832158279423</v>
      </c>
      <c r="J507" s="6">
        <v>10750.329722284428</v>
      </c>
      <c r="K507" s="6">
        <v>0.60332336466130454</v>
      </c>
      <c r="L507" s="6">
        <v>10219.856041595824</v>
      </c>
      <c r="M507">
        <v>0.23536527838677412</v>
      </c>
      <c r="N507">
        <v>81729.605213096074</v>
      </c>
      <c r="O507">
        <v>0.40341160853486269</v>
      </c>
      <c r="P507">
        <v>10067.667930315598</v>
      </c>
      <c r="S507">
        <f t="shared" si="249"/>
        <v>9653.4303671817725</v>
      </c>
      <c r="T507">
        <f t="shared" si="250"/>
        <v>-49257.557719940378</v>
      </c>
      <c r="U507">
        <f t="shared" si="251"/>
        <v>11865.41259088972</v>
      </c>
      <c r="V507">
        <f t="shared" si="252"/>
        <v>12817.44331463143</v>
      </c>
      <c r="W507">
        <f t="shared" si="253"/>
        <v>-72742.417423175488</v>
      </c>
      <c r="X507">
        <f t="shared" si="254"/>
        <v>5336.2009299795991</v>
      </c>
      <c r="Z507">
        <f t="shared" si="255"/>
        <v>0</v>
      </c>
      <c r="AA507">
        <f t="shared" si="256"/>
        <v>0</v>
      </c>
      <c r="AB507">
        <f t="shared" si="257"/>
        <v>0</v>
      </c>
      <c r="AC507">
        <f t="shared" si="258"/>
        <v>1</v>
      </c>
      <c r="AD507">
        <f t="shared" si="259"/>
        <v>0</v>
      </c>
      <c r="AE507">
        <f t="shared" si="260"/>
        <v>0</v>
      </c>
      <c r="AF507">
        <f t="shared" si="261"/>
        <v>0</v>
      </c>
      <c r="AH507">
        <f t="shared" si="262"/>
        <v>18669.778351998459</v>
      </c>
      <c r="AI507">
        <f t="shared" si="263"/>
        <v>202501.39064753274</v>
      </c>
      <c r="AJ507">
        <f t="shared" si="264"/>
        <v>18150.657379775199</v>
      </c>
      <c r="AK507">
        <f t="shared" si="265"/>
        <v>16939.267796023574</v>
      </c>
      <c r="AL507">
        <f t="shared" si="266"/>
        <v>347245.80351563316</v>
      </c>
      <c r="AM507">
        <f t="shared" si="267"/>
        <v>24956.31686673576</v>
      </c>
    </row>
    <row r="508" spans="4:39">
      <c r="D508" s="113">
        <v>383</v>
      </c>
      <c r="E508">
        <v>0.7694615793671723</v>
      </c>
      <c r="F508" s="6">
        <v>10976.242577808567</v>
      </c>
      <c r="G508" s="6">
        <v>0.33243017650978368</v>
      </c>
      <c r="H508" s="6">
        <v>70059.787343299889</v>
      </c>
      <c r="I508" s="6">
        <v>0.90940157298686708</v>
      </c>
      <c r="J508" s="6">
        <v>13539.101561635642</v>
      </c>
      <c r="K508" s="6">
        <v>1.0763785339701508</v>
      </c>
      <c r="L508" s="6">
        <v>14298.10699210496</v>
      </c>
      <c r="M508">
        <v>0.92721696382628604</v>
      </c>
      <c r="N508">
        <v>91038.85759737865</v>
      </c>
      <c r="O508">
        <v>1.0003780961874864</v>
      </c>
      <c r="P508">
        <v>15263.003488288665</v>
      </c>
      <c r="S508">
        <f t="shared" si="249"/>
        <v>18404.878368747541</v>
      </c>
      <c r="T508">
        <f t="shared" si="250"/>
        <v>-57366.273483450306</v>
      </c>
      <c r="U508">
        <f t="shared" si="251"/>
        <v>21185.488101294894</v>
      </c>
      <c r="V508">
        <f t="shared" si="252"/>
        <v>26802.330949011277</v>
      </c>
      <c r="W508">
        <f t="shared" si="253"/>
        <v>-55634.005050635744</v>
      </c>
      <c r="X508">
        <f t="shared" si="254"/>
        <v>22935.433736534313</v>
      </c>
      <c r="Z508">
        <f t="shared" si="255"/>
        <v>0</v>
      </c>
      <c r="AA508">
        <f t="shared" si="256"/>
        <v>0</v>
      </c>
      <c r="AB508">
        <f t="shared" si="257"/>
        <v>0</v>
      </c>
      <c r="AC508">
        <f t="shared" si="258"/>
        <v>1</v>
      </c>
      <c r="AD508">
        <f t="shared" si="259"/>
        <v>0</v>
      </c>
      <c r="AE508">
        <f t="shared" si="260"/>
        <v>0</v>
      </c>
      <c r="AF508">
        <f t="shared" si="261"/>
        <v>0</v>
      </c>
      <c r="AH508">
        <f t="shared" si="262"/>
        <v>14264.835142042764</v>
      </c>
      <c r="AI508">
        <f t="shared" si="263"/>
        <v>210750.3839719496</v>
      </c>
      <c r="AJ508">
        <f t="shared" si="264"/>
        <v>14887.924063257766</v>
      </c>
      <c r="AK508">
        <f t="shared" si="265"/>
        <v>13283.530413197057</v>
      </c>
      <c r="AL508">
        <f t="shared" si="266"/>
        <v>98185.064714189983</v>
      </c>
      <c r="AM508">
        <f t="shared" si="267"/>
        <v>15257.234785984499</v>
      </c>
    </row>
    <row r="509" spans="4:39">
      <c r="D509" s="113">
        <v>384</v>
      </c>
      <c r="E509">
        <v>0.66059646855390231</v>
      </c>
      <c r="F509" s="6">
        <v>9756.6155365951017</v>
      </c>
      <c r="G509" s="6">
        <v>0.31751958827844473</v>
      </c>
      <c r="H509" s="6">
        <v>62085.304885928388</v>
      </c>
      <c r="I509" s="6">
        <v>0.47186330589526682</v>
      </c>
      <c r="J509" s="6">
        <v>9161.0975743631043</v>
      </c>
      <c r="K509" s="6">
        <v>0.63116095871595634</v>
      </c>
      <c r="L509" s="6">
        <v>9336.0075351131854</v>
      </c>
      <c r="M509">
        <v>0.4519656651487105</v>
      </c>
      <c r="N509">
        <v>82324.663155987466</v>
      </c>
      <c r="O509">
        <v>0.70704051911298516</v>
      </c>
      <c r="P509">
        <v>11799.972302492366</v>
      </c>
      <c r="S509">
        <f t="shared" ref="S509:S572" si="268">E509*WTP-F509</f>
        <v>15467.600018667104</v>
      </c>
      <c r="T509">
        <f t="shared" ref="T509:T572" si="269">G509*WTP-H509</f>
        <v>-49961.136927104257</v>
      </c>
      <c r="U509">
        <f t="shared" ref="U509:U572" si="270">I509*WTP-J509</f>
        <v>8856.5308979417623</v>
      </c>
      <c r="V509">
        <f t="shared" ref="V509:V572" si="271">K509*WTP-L509</f>
        <v>14764.24251249689</v>
      </c>
      <c r="W509">
        <f t="shared" ref="W509:W572" si="272">M509*WTP-N509</f>
        <v>-65066.806197949103</v>
      </c>
      <c r="X509">
        <f t="shared" ref="X509:X572" si="273">O509*WTP-P509</f>
        <v>15197.662879317861</v>
      </c>
      <c r="Z509">
        <f t="shared" si="255"/>
        <v>1</v>
      </c>
      <c r="AA509">
        <f t="shared" si="256"/>
        <v>0</v>
      </c>
      <c r="AB509">
        <f t="shared" si="257"/>
        <v>0</v>
      </c>
      <c r="AC509">
        <f t="shared" si="258"/>
        <v>0</v>
      </c>
      <c r="AD509">
        <f t="shared" si="259"/>
        <v>0</v>
      </c>
      <c r="AE509">
        <f t="shared" si="260"/>
        <v>0</v>
      </c>
      <c r="AF509">
        <f t="shared" si="261"/>
        <v>0</v>
      </c>
      <c r="AH509">
        <f t="shared" si="262"/>
        <v>14769.403109212953</v>
      </c>
      <c r="AI509">
        <f t="shared" si="263"/>
        <v>195532.20392652901</v>
      </c>
      <c r="AJ509">
        <f t="shared" si="264"/>
        <v>19414.727655039296</v>
      </c>
      <c r="AK509">
        <f t="shared" si="265"/>
        <v>14791.801372040667</v>
      </c>
      <c r="AL509">
        <f t="shared" si="266"/>
        <v>182148.04686302916</v>
      </c>
      <c r="AM509">
        <f t="shared" si="267"/>
        <v>16689.244793630744</v>
      </c>
    </row>
    <row r="510" spans="4:39">
      <c r="D510" s="113">
        <v>385</v>
      </c>
      <c r="E510">
        <v>0.49046218773752892</v>
      </c>
      <c r="F510" s="6">
        <v>9211.7997198479534</v>
      </c>
      <c r="G510" s="6">
        <v>0.30783915758963687</v>
      </c>
      <c r="H510" s="6">
        <v>64938.585300299528</v>
      </c>
      <c r="I510" s="6">
        <v>0.72826547577438439</v>
      </c>
      <c r="J510" s="6">
        <v>11989.191411842097</v>
      </c>
      <c r="K510" s="6">
        <v>0.79301437292811217</v>
      </c>
      <c r="L510" s="6">
        <v>11589.327171551111</v>
      </c>
      <c r="M510">
        <v>0.53462048400791817</v>
      </c>
      <c r="N510">
        <v>82409.801397375792</v>
      </c>
      <c r="O510">
        <v>0.728253712700765</v>
      </c>
      <c r="P510">
        <v>12854.663819896632</v>
      </c>
      <c r="S510">
        <f t="shared" si="268"/>
        <v>9516.008456721851</v>
      </c>
      <c r="T510">
        <f t="shared" si="269"/>
        <v>-53184.054906896832</v>
      </c>
      <c r="U510">
        <f t="shared" si="270"/>
        <v>15818.897515126995</v>
      </c>
      <c r="V510">
        <f t="shared" si="271"/>
        <v>18691.133644335925</v>
      </c>
      <c r="W510">
        <f t="shared" si="272"/>
        <v>-61995.852836017439</v>
      </c>
      <c r="X510">
        <f t="shared" si="273"/>
        <v>14952.975945869377</v>
      </c>
      <c r="Z510">
        <f t="shared" ref="Z510:Z573" si="274">IF(S510=MAX($S510:$X510),1,0)</f>
        <v>0</v>
      </c>
      <c r="AA510">
        <f t="shared" ref="AA510:AA573" si="275">IF(T510=MAX($S510:$X510),1,0)</f>
        <v>0</v>
      </c>
      <c r="AB510">
        <f t="shared" ref="AB510:AB573" si="276">IF(U510=MAX($S510:$X510),1,0)</f>
        <v>0</v>
      </c>
      <c r="AC510">
        <f t="shared" ref="AC510:AC573" si="277">IF(V510=MAX($S510:$X510),1,0)</f>
        <v>1</v>
      </c>
      <c r="AD510">
        <f t="shared" ref="AD510:AD573" si="278">IF(W510=MAX($S510:$X510),1,0)</f>
        <v>0</v>
      </c>
      <c r="AE510">
        <f t="shared" ref="AE510:AE573" si="279">IF(X510=MAX($S510:$X510),1,0)</f>
        <v>0</v>
      </c>
      <c r="AF510">
        <f t="shared" ref="AF510:AF573" si="280">IF(MAX(Z510:AE510)=0,1,0)</f>
        <v>0</v>
      </c>
      <c r="AH510">
        <f t="shared" ref="AH510:AH573" si="281">F510/E510</f>
        <v>18781.875443530935</v>
      </c>
      <c r="AI510">
        <f t="shared" ref="AI510:AI573" si="282">H510/G510</f>
        <v>210949.7239037586</v>
      </c>
      <c r="AJ510">
        <f t="shared" ref="AJ510:AJ573" si="283">J510/I510</f>
        <v>16462.666171417321</v>
      </c>
      <c r="AK510">
        <f t="shared" ref="AK510:AK573" si="284">L510/K510</f>
        <v>14614.271275763749</v>
      </c>
      <c r="AL510">
        <f t="shared" ref="AL510:AL573" si="285">N510/M510</f>
        <v>154146.35963734461</v>
      </c>
      <c r="AM510">
        <f t="shared" ref="AM510:AM573" si="286">P510/O510</f>
        <v>17651.353636392014</v>
      </c>
    </row>
    <row r="511" spans="4:39">
      <c r="D511" s="113">
        <v>386</v>
      </c>
      <c r="E511">
        <v>0.23012179389599385</v>
      </c>
      <c r="F511" s="6">
        <v>6704.5107139814754</v>
      </c>
      <c r="G511" s="6">
        <v>0.23921612372586987</v>
      </c>
      <c r="H511" s="6">
        <v>62221.429935831991</v>
      </c>
      <c r="I511" s="6">
        <v>0.81042410511808183</v>
      </c>
      <c r="J511" s="6">
        <v>14919.452257214887</v>
      </c>
      <c r="K511" s="6">
        <v>0.30078370303785973</v>
      </c>
      <c r="L511" s="6">
        <v>6981.5999883772092</v>
      </c>
      <c r="M511">
        <v>0.37540862476773129</v>
      </c>
      <c r="N511">
        <v>89978.944069253528</v>
      </c>
      <c r="O511">
        <v>0.64937240747432323</v>
      </c>
      <c r="P511">
        <v>14144.118112482171</v>
      </c>
      <c r="S511">
        <f t="shared" si="268"/>
        <v>2082.459864143153</v>
      </c>
      <c r="T511">
        <f t="shared" si="269"/>
        <v>-53087.201467483377</v>
      </c>
      <c r="U511">
        <f t="shared" si="270"/>
        <v>16025.781772613949</v>
      </c>
      <c r="V511">
        <f t="shared" si="271"/>
        <v>4503.5249284204274</v>
      </c>
      <c r="W511">
        <f t="shared" si="272"/>
        <v>-75644.341141122481</v>
      </c>
      <c r="X511">
        <f t="shared" si="273"/>
        <v>10651.517894517387</v>
      </c>
      <c r="Z511">
        <f t="shared" si="274"/>
        <v>0</v>
      </c>
      <c r="AA511">
        <f t="shared" si="275"/>
        <v>0</v>
      </c>
      <c r="AB511">
        <f t="shared" si="276"/>
        <v>1</v>
      </c>
      <c r="AC511">
        <f t="shared" si="277"/>
        <v>0</v>
      </c>
      <c r="AD511">
        <f t="shared" si="278"/>
        <v>0</v>
      </c>
      <c r="AE511">
        <f t="shared" si="279"/>
        <v>0</v>
      </c>
      <c r="AF511">
        <f t="shared" si="280"/>
        <v>0</v>
      </c>
      <c r="AH511">
        <f t="shared" si="281"/>
        <v>29134.618675064106</v>
      </c>
      <c r="AI511">
        <f t="shared" si="282"/>
        <v>260105.50194824973</v>
      </c>
      <c r="AJ511">
        <f t="shared" si="283"/>
        <v>18409.437926381852</v>
      </c>
      <c r="AK511">
        <f t="shared" si="284"/>
        <v>23211.363906569211</v>
      </c>
      <c r="AL511">
        <f t="shared" si="285"/>
        <v>239682.67677633755</v>
      </c>
      <c r="AM511">
        <f t="shared" si="286"/>
        <v>21781.212059031692</v>
      </c>
    </row>
    <row r="512" spans="4:39">
      <c r="D512" s="113">
        <v>387</v>
      </c>
      <c r="E512">
        <v>0.73024821283416719</v>
      </c>
      <c r="F512" s="6">
        <v>10841.165549636558</v>
      </c>
      <c r="G512" s="6">
        <v>0.29781798842181328</v>
      </c>
      <c r="H512" s="6">
        <v>63613.370394921731</v>
      </c>
      <c r="I512" s="6">
        <v>0.76451733164239721</v>
      </c>
      <c r="J512" s="6">
        <v>10939.358190445213</v>
      </c>
      <c r="K512" s="6">
        <v>0.52295949883828574</v>
      </c>
      <c r="L512" s="6">
        <v>8810.3781185547177</v>
      </c>
      <c r="M512">
        <v>0.18981340800924174</v>
      </c>
      <c r="N512">
        <v>74911.970538590016</v>
      </c>
      <c r="O512">
        <v>0.76094143730735198</v>
      </c>
      <c r="P512">
        <v>13870.990181080828</v>
      </c>
      <c r="S512">
        <f t="shared" si="268"/>
        <v>17042.63220922328</v>
      </c>
      <c r="T512">
        <f t="shared" si="269"/>
        <v>-52241.488325023209</v>
      </c>
      <c r="U512">
        <f t="shared" si="270"/>
        <v>18252.971600988079</v>
      </c>
      <c r="V512">
        <f t="shared" si="271"/>
        <v>11158.307385086386</v>
      </c>
      <c r="W512">
        <f t="shared" si="272"/>
        <v>-67664.13536716513</v>
      </c>
      <c r="X512">
        <f t="shared" si="273"/>
        <v>15184.797661063099</v>
      </c>
      <c r="Z512">
        <f t="shared" si="274"/>
        <v>0</v>
      </c>
      <c r="AA512">
        <f t="shared" si="275"/>
        <v>0</v>
      </c>
      <c r="AB512">
        <f t="shared" si="276"/>
        <v>1</v>
      </c>
      <c r="AC512">
        <f t="shared" si="277"/>
        <v>0</v>
      </c>
      <c r="AD512">
        <f t="shared" si="278"/>
        <v>0</v>
      </c>
      <c r="AE512">
        <f t="shared" si="279"/>
        <v>0</v>
      </c>
      <c r="AF512">
        <f t="shared" si="280"/>
        <v>0</v>
      </c>
      <c r="AH512">
        <f t="shared" si="281"/>
        <v>14845.863857113594</v>
      </c>
      <c r="AI512">
        <f t="shared" si="282"/>
        <v>213598.14674734554</v>
      </c>
      <c r="AJ512">
        <f t="shared" si="283"/>
        <v>14308.842635319215</v>
      </c>
      <c r="AK512">
        <f t="shared" si="284"/>
        <v>16847.151907798394</v>
      </c>
      <c r="AL512">
        <f t="shared" si="285"/>
        <v>394661.11126850778</v>
      </c>
      <c r="AM512">
        <f t="shared" si="286"/>
        <v>18228.722344474183</v>
      </c>
    </row>
    <row r="513" spans="4:39">
      <c r="D513" s="113">
        <v>388</v>
      </c>
      <c r="E513">
        <v>0.3329633258149165</v>
      </c>
      <c r="F513" s="6">
        <v>7464.7120653191978</v>
      </c>
      <c r="G513" s="6">
        <v>0.34989578676140276</v>
      </c>
      <c r="H513" s="6">
        <v>61631.806493351076</v>
      </c>
      <c r="I513" s="6">
        <v>0.40004930949099538</v>
      </c>
      <c r="J513" s="6">
        <v>8051.0555424220474</v>
      </c>
      <c r="K513" s="6">
        <v>0.87469521662213734</v>
      </c>
      <c r="L513" s="6">
        <v>11499.280479511004</v>
      </c>
      <c r="M513">
        <v>0.56205202730722847</v>
      </c>
      <c r="N513">
        <v>106640.92941148889</v>
      </c>
      <c r="O513">
        <v>0.95381315413623757</v>
      </c>
      <c r="P513">
        <v>13756.421091909602</v>
      </c>
      <c r="S513">
        <f t="shared" si="268"/>
        <v>5249.1595675975732</v>
      </c>
      <c r="T513">
        <f t="shared" si="269"/>
        <v>-48271.385771653673</v>
      </c>
      <c r="U513">
        <f t="shared" si="270"/>
        <v>7224.4272911821208</v>
      </c>
      <c r="V513">
        <f t="shared" si="271"/>
        <v>21900.081671988686</v>
      </c>
      <c r="W513">
        <f t="shared" si="272"/>
        <v>-85179.534800789683</v>
      </c>
      <c r="X513">
        <f t="shared" si="273"/>
        <v>22663.980385628493</v>
      </c>
      <c r="Z513">
        <f t="shared" si="274"/>
        <v>0</v>
      </c>
      <c r="AA513">
        <f t="shared" si="275"/>
        <v>0</v>
      </c>
      <c r="AB513">
        <f t="shared" si="276"/>
        <v>0</v>
      </c>
      <c r="AC513">
        <f t="shared" si="277"/>
        <v>0</v>
      </c>
      <c r="AD513">
        <f t="shared" si="278"/>
        <v>0</v>
      </c>
      <c r="AE513">
        <f t="shared" si="279"/>
        <v>1</v>
      </c>
      <c r="AF513">
        <f t="shared" si="280"/>
        <v>0</v>
      </c>
      <c r="AH513">
        <f t="shared" si="281"/>
        <v>22419.021815839827</v>
      </c>
      <c r="AI513">
        <f t="shared" si="282"/>
        <v>176143.32274134638</v>
      </c>
      <c r="AJ513">
        <f t="shared" si="283"/>
        <v>20125.157952817983</v>
      </c>
      <c r="AK513">
        <f t="shared" si="284"/>
        <v>13146.614113106118</v>
      </c>
      <c r="AL513">
        <f t="shared" si="285"/>
        <v>189734.9786680814</v>
      </c>
      <c r="AM513">
        <f t="shared" si="286"/>
        <v>14422.553339985399</v>
      </c>
    </row>
    <row r="514" spans="4:39">
      <c r="D514" s="113">
        <v>389</v>
      </c>
      <c r="E514">
        <v>0.25327641880530072</v>
      </c>
      <c r="F514" s="6">
        <v>6025.6882029569624</v>
      </c>
      <c r="G514" s="6">
        <v>0.31166562773146222</v>
      </c>
      <c r="H514" s="6">
        <v>65475.503719002096</v>
      </c>
      <c r="I514" s="6">
        <v>0.56386012911370265</v>
      </c>
      <c r="J514" s="6">
        <v>8599.5071683402111</v>
      </c>
      <c r="K514" s="6">
        <v>1.0604206928613187</v>
      </c>
      <c r="L514" s="6">
        <v>13423.706719472375</v>
      </c>
      <c r="M514">
        <v>0.12126102174110387</v>
      </c>
      <c r="N514">
        <v>65720.333547629096</v>
      </c>
      <c r="O514">
        <v>0.5834301140436291</v>
      </c>
      <c r="P514">
        <v>10611.735808621259</v>
      </c>
      <c r="S514">
        <f t="shared" si="268"/>
        <v>3645.4185727046406</v>
      </c>
      <c r="T514">
        <f t="shared" si="269"/>
        <v>-53574.86338970394</v>
      </c>
      <c r="U514">
        <f t="shared" si="270"/>
        <v>12930.928001737409</v>
      </c>
      <c r="V514">
        <f t="shared" si="271"/>
        <v>27067.39701674422</v>
      </c>
      <c r="W514">
        <f t="shared" si="272"/>
        <v>-61090.10269346679</v>
      </c>
      <c r="X514">
        <f t="shared" si="273"/>
        <v>11665.959666020673</v>
      </c>
      <c r="Z514">
        <f t="shared" si="274"/>
        <v>0</v>
      </c>
      <c r="AA514">
        <f t="shared" si="275"/>
        <v>0</v>
      </c>
      <c r="AB514">
        <f t="shared" si="276"/>
        <v>0</v>
      </c>
      <c r="AC514">
        <f t="shared" si="277"/>
        <v>1</v>
      </c>
      <c r="AD514">
        <f t="shared" si="278"/>
        <v>0</v>
      </c>
      <c r="AE514">
        <f t="shared" si="279"/>
        <v>0</v>
      </c>
      <c r="AF514">
        <f t="shared" si="280"/>
        <v>0</v>
      </c>
      <c r="AH514">
        <f t="shared" si="281"/>
        <v>23790.956265806351</v>
      </c>
      <c r="AI514">
        <f t="shared" si="282"/>
        <v>210082.53042076615</v>
      </c>
      <c r="AJ514">
        <f t="shared" si="283"/>
        <v>15251.135386815258</v>
      </c>
      <c r="AK514">
        <f t="shared" si="284"/>
        <v>12658.8502184462</v>
      </c>
      <c r="AL514">
        <f t="shared" si="285"/>
        <v>541974.10350000265</v>
      </c>
      <c r="AM514">
        <f t="shared" si="286"/>
        <v>18188.529445409651</v>
      </c>
    </row>
    <row r="515" spans="4:39">
      <c r="D515" s="113">
        <v>390</v>
      </c>
      <c r="E515">
        <v>0.1452475839217906</v>
      </c>
      <c r="F515" s="6">
        <v>5931.8165643336306</v>
      </c>
      <c r="G515" s="6">
        <v>0.29501589183093047</v>
      </c>
      <c r="H515" s="6">
        <v>66316.789868322958</v>
      </c>
      <c r="I515" s="6">
        <v>0.8941958465334352</v>
      </c>
      <c r="J515" s="6">
        <v>13977.485483576253</v>
      </c>
      <c r="K515" s="6">
        <v>0.92964162902932679</v>
      </c>
      <c r="L515" s="6">
        <v>12999.687554644997</v>
      </c>
      <c r="M515">
        <v>4.6353003998773845E-2</v>
      </c>
      <c r="N515">
        <v>68605.249126013892</v>
      </c>
      <c r="O515">
        <v>0.39362023792466805</v>
      </c>
      <c r="P515">
        <v>9279.3243304573352</v>
      </c>
      <c r="S515">
        <f t="shared" si="268"/>
        <v>-385.68281986397869</v>
      </c>
      <c r="T515">
        <f t="shared" si="269"/>
        <v>-55051.903054650713</v>
      </c>
      <c r="U515">
        <f t="shared" si="270"/>
        <v>20166.488720456437</v>
      </c>
      <c r="V515">
        <f t="shared" si="271"/>
        <v>22497.74840821082</v>
      </c>
      <c r="W515">
        <f t="shared" si="272"/>
        <v>-66835.306021324708</v>
      </c>
      <c r="X515">
        <f t="shared" si="273"/>
        <v>5750.6708344581893</v>
      </c>
      <c r="Z515">
        <f t="shared" si="274"/>
        <v>0</v>
      </c>
      <c r="AA515">
        <f t="shared" si="275"/>
        <v>0</v>
      </c>
      <c r="AB515">
        <f t="shared" si="276"/>
        <v>0</v>
      </c>
      <c r="AC515">
        <f t="shared" si="277"/>
        <v>1</v>
      </c>
      <c r="AD515">
        <f t="shared" si="278"/>
        <v>0</v>
      </c>
      <c r="AE515">
        <f t="shared" si="279"/>
        <v>0</v>
      </c>
      <c r="AF515">
        <f t="shared" si="280"/>
        <v>0</v>
      </c>
      <c r="AH515">
        <f t="shared" si="281"/>
        <v>40839.347575844367</v>
      </c>
      <c r="AI515">
        <f t="shared" si="282"/>
        <v>224790.56791397594</v>
      </c>
      <c r="AJ515">
        <f t="shared" si="283"/>
        <v>15631.346911041166</v>
      </c>
      <c r="AK515">
        <f t="shared" si="284"/>
        <v>13983.547152700608</v>
      </c>
      <c r="AL515">
        <f t="shared" si="285"/>
        <v>1480060.4752138325</v>
      </c>
      <c r="AM515">
        <f t="shared" si="286"/>
        <v>23574.307000528854</v>
      </c>
    </row>
    <row r="516" spans="4:39">
      <c r="D516" s="113">
        <v>391</v>
      </c>
      <c r="E516">
        <v>0.24481145205817179</v>
      </c>
      <c r="F516" s="6">
        <v>7014.1408201144732</v>
      </c>
      <c r="G516" s="6">
        <v>0.31026510008272312</v>
      </c>
      <c r="H516" s="6">
        <v>62824.963088554883</v>
      </c>
      <c r="I516" s="6">
        <v>0.84191535797911443</v>
      </c>
      <c r="J516" s="6">
        <v>13740.443937463378</v>
      </c>
      <c r="K516" s="6">
        <v>0.94754183218090604</v>
      </c>
      <c r="L516" s="6">
        <v>13636.132973747448</v>
      </c>
      <c r="M516">
        <v>0.55469105019016729</v>
      </c>
      <c r="N516">
        <v>69290.864587773642</v>
      </c>
      <c r="O516">
        <v>0.62739891829736483</v>
      </c>
      <c r="P516">
        <v>12400.506158062606</v>
      </c>
      <c r="S516">
        <f t="shared" si="268"/>
        <v>2333.7396652747575</v>
      </c>
      <c r="T516">
        <f t="shared" si="269"/>
        <v>-50977.80050699618</v>
      </c>
      <c r="U516">
        <f t="shared" si="270"/>
        <v>18407.252091611124</v>
      </c>
      <c r="V516">
        <f t="shared" si="271"/>
        <v>22544.804346248271</v>
      </c>
      <c r="W516">
        <f t="shared" si="272"/>
        <v>-48110.541527312293</v>
      </c>
      <c r="X516">
        <f t="shared" si="273"/>
        <v>11556.094138203971</v>
      </c>
      <c r="Z516">
        <f t="shared" si="274"/>
        <v>0</v>
      </c>
      <c r="AA516">
        <f t="shared" si="275"/>
        <v>0</v>
      </c>
      <c r="AB516">
        <f t="shared" si="276"/>
        <v>0</v>
      </c>
      <c r="AC516">
        <f t="shared" si="277"/>
        <v>1</v>
      </c>
      <c r="AD516">
        <f t="shared" si="278"/>
        <v>0</v>
      </c>
      <c r="AE516">
        <f t="shared" si="279"/>
        <v>0</v>
      </c>
      <c r="AF516">
        <f t="shared" si="280"/>
        <v>0</v>
      </c>
      <c r="AH516">
        <f t="shared" si="281"/>
        <v>28651.195690174583</v>
      </c>
      <c r="AI516">
        <f t="shared" si="282"/>
        <v>202488.01129035925</v>
      </c>
      <c r="AJ516">
        <f t="shared" si="283"/>
        <v>16320.457641306313</v>
      </c>
      <c r="AK516">
        <f t="shared" si="284"/>
        <v>14391.061703694806</v>
      </c>
      <c r="AL516">
        <f t="shared" si="285"/>
        <v>124917.9422743856</v>
      </c>
      <c r="AM516">
        <f t="shared" si="286"/>
        <v>19764.946665376949</v>
      </c>
    </row>
    <row r="517" spans="4:39">
      <c r="D517" s="113">
        <v>392</v>
      </c>
      <c r="E517">
        <v>0.28510029153510907</v>
      </c>
      <c r="F517" s="6">
        <v>6378.3148108437454</v>
      </c>
      <c r="G517" s="6">
        <v>0.29890680652798451</v>
      </c>
      <c r="H517" s="6">
        <v>64088.004719875753</v>
      </c>
      <c r="I517" s="6">
        <v>0.38319499846586047</v>
      </c>
      <c r="J517" s="6">
        <v>8297.7868559122289</v>
      </c>
      <c r="K517" s="6">
        <v>0.79685278990353736</v>
      </c>
      <c r="L517" s="6">
        <v>11154.500867681803</v>
      </c>
      <c r="M517">
        <v>0.15694991700045158</v>
      </c>
      <c r="N517">
        <v>73129.199623924564</v>
      </c>
      <c r="O517">
        <v>0.36666615740235575</v>
      </c>
      <c r="P517">
        <v>8582.3009011227659</v>
      </c>
      <c r="S517">
        <f t="shared" si="268"/>
        <v>4507.954721132859</v>
      </c>
      <c r="T517">
        <f t="shared" si="269"/>
        <v>-52674.547219411194</v>
      </c>
      <c r="U517">
        <f t="shared" si="270"/>
        <v>6334.1309655081877</v>
      </c>
      <c r="V517">
        <f t="shared" si="271"/>
        <v>19272.526061994868</v>
      </c>
      <c r="W517">
        <f t="shared" si="272"/>
        <v>-67136.223993179316</v>
      </c>
      <c r="X517">
        <f t="shared" si="273"/>
        <v>5418.4796531287866</v>
      </c>
      <c r="Z517">
        <f t="shared" si="274"/>
        <v>0</v>
      </c>
      <c r="AA517">
        <f t="shared" si="275"/>
        <v>0</v>
      </c>
      <c r="AB517">
        <f t="shared" si="276"/>
        <v>0</v>
      </c>
      <c r="AC517">
        <f t="shared" si="277"/>
        <v>1</v>
      </c>
      <c r="AD517">
        <f t="shared" si="278"/>
        <v>0</v>
      </c>
      <c r="AE517">
        <f t="shared" si="279"/>
        <v>0</v>
      </c>
      <c r="AF517">
        <f t="shared" si="280"/>
        <v>0</v>
      </c>
      <c r="AH517">
        <f t="shared" si="281"/>
        <v>22372.179195257955</v>
      </c>
      <c r="AI517">
        <f t="shared" si="282"/>
        <v>214407.98041471047</v>
      </c>
      <c r="AJ517">
        <f t="shared" si="283"/>
        <v>21654.214927472476</v>
      </c>
      <c r="AK517">
        <f t="shared" si="284"/>
        <v>13998.195161031068</v>
      </c>
      <c r="AL517">
        <f t="shared" si="285"/>
        <v>465939.71517496346</v>
      </c>
      <c r="AM517">
        <f t="shared" si="286"/>
        <v>23406.30769396343</v>
      </c>
    </row>
    <row r="518" spans="4:39">
      <c r="D518" s="113">
        <v>393</v>
      </c>
      <c r="E518">
        <v>0.85922543785335748</v>
      </c>
      <c r="F518" s="6">
        <v>14006.957124021936</v>
      </c>
      <c r="G518" s="6">
        <v>0.26618208323732795</v>
      </c>
      <c r="H518" s="6">
        <v>56881.259963881021</v>
      </c>
      <c r="I518" s="6">
        <v>0.61038225571416072</v>
      </c>
      <c r="J518" s="6">
        <v>11925.453477641475</v>
      </c>
      <c r="K518" s="6">
        <v>1.1726038238281062</v>
      </c>
      <c r="L518" s="6">
        <v>16678.466843608396</v>
      </c>
      <c r="M518">
        <v>0.16333022029143041</v>
      </c>
      <c r="N518">
        <v>67215.283487927562</v>
      </c>
      <c r="O518">
        <v>0.4463850043137001</v>
      </c>
      <c r="P518">
        <v>12604.180342909562</v>
      </c>
      <c r="S518">
        <f t="shared" si="268"/>
        <v>18801.706994970664</v>
      </c>
      <c r="T518">
        <f t="shared" si="269"/>
        <v>-46717.363297546894</v>
      </c>
      <c r="U518">
        <f t="shared" si="270"/>
        <v>11381.382574548037</v>
      </c>
      <c r="V518">
        <f t="shared" si="271"/>
        <v>28096.237565444011</v>
      </c>
      <c r="W518">
        <f t="shared" si="272"/>
        <v>-60978.682356319579</v>
      </c>
      <c r="X518">
        <f t="shared" si="273"/>
        <v>4440.5846618047635</v>
      </c>
      <c r="Z518">
        <f t="shared" si="274"/>
        <v>0</v>
      </c>
      <c r="AA518">
        <f t="shared" si="275"/>
        <v>0</v>
      </c>
      <c r="AB518">
        <f t="shared" si="276"/>
        <v>0</v>
      </c>
      <c r="AC518">
        <f t="shared" si="277"/>
        <v>1</v>
      </c>
      <c r="AD518">
        <f t="shared" si="278"/>
        <v>0</v>
      </c>
      <c r="AE518">
        <f t="shared" si="279"/>
        <v>0</v>
      </c>
      <c r="AF518">
        <f t="shared" si="280"/>
        <v>0</v>
      </c>
      <c r="AH518">
        <f t="shared" si="281"/>
        <v>16301.841759964838</v>
      </c>
      <c r="AI518">
        <f t="shared" si="282"/>
        <v>213693.04527219321</v>
      </c>
      <c r="AJ518">
        <f t="shared" si="283"/>
        <v>19537.680471540625</v>
      </c>
      <c r="AK518">
        <f t="shared" si="284"/>
        <v>14223.445723688274</v>
      </c>
      <c r="AL518">
        <f t="shared" si="285"/>
        <v>411529.98733483133</v>
      </c>
      <c r="AM518">
        <f t="shared" si="286"/>
        <v>28236.119540547756</v>
      </c>
    </row>
    <row r="519" spans="4:39">
      <c r="D519" s="113">
        <v>394</v>
      </c>
      <c r="E519">
        <v>0.73000299237161248</v>
      </c>
      <c r="F519" s="6">
        <v>11728.284224341614</v>
      </c>
      <c r="G519" s="6">
        <v>0.28274126915003928</v>
      </c>
      <c r="H519" s="6">
        <v>66340.805951720235</v>
      </c>
      <c r="I519" s="6">
        <v>0.4137015363911003</v>
      </c>
      <c r="J519" s="6">
        <v>9117.022175258584</v>
      </c>
      <c r="K519" s="6">
        <v>0.30319298655123994</v>
      </c>
      <c r="L519" s="6">
        <v>7466.2806514760687</v>
      </c>
      <c r="M519">
        <v>0.18931447516472333</v>
      </c>
      <c r="N519">
        <v>94740.212612240939</v>
      </c>
      <c r="O519">
        <v>0.9572926279582965</v>
      </c>
      <c r="P519">
        <v>16215.705502626055</v>
      </c>
      <c r="S519">
        <f t="shared" si="268"/>
        <v>16146.150036376037</v>
      </c>
      <c r="T519">
        <f t="shared" si="269"/>
        <v>-55544.613330495136</v>
      </c>
      <c r="U519">
        <f t="shared" si="270"/>
        <v>6679.7572902991906</v>
      </c>
      <c r="V519">
        <f t="shared" si="271"/>
        <v>4110.8403469964778</v>
      </c>
      <c r="W519">
        <f t="shared" si="272"/>
        <v>-87511.428692551141</v>
      </c>
      <c r="X519">
        <f t="shared" si="273"/>
        <v>20337.556203333537</v>
      </c>
      <c r="Z519">
        <f t="shared" si="274"/>
        <v>0</v>
      </c>
      <c r="AA519">
        <f t="shared" si="275"/>
        <v>0</v>
      </c>
      <c r="AB519">
        <f t="shared" si="276"/>
        <v>0</v>
      </c>
      <c r="AC519">
        <f t="shared" si="277"/>
        <v>0</v>
      </c>
      <c r="AD519">
        <f t="shared" si="278"/>
        <v>0</v>
      </c>
      <c r="AE519">
        <f t="shared" si="279"/>
        <v>1</v>
      </c>
      <c r="AF519">
        <f t="shared" si="280"/>
        <v>0</v>
      </c>
      <c r="AH519">
        <f t="shared" si="281"/>
        <v>16066.076915985106</v>
      </c>
      <c r="AI519">
        <f t="shared" si="282"/>
        <v>234634.32187013305</v>
      </c>
      <c r="AJ519">
        <f t="shared" si="283"/>
        <v>22037.680243564868</v>
      </c>
      <c r="AK519">
        <f t="shared" si="284"/>
        <v>24625.505808704645</v>
      </c>
      <c r="AL519">
        <f t="shared" si="285"/>
        <v>500438.29205245443</v>
      </c>
      <c r="AM519">
        <f t="shared" si="286"/>
        <v>16939.131284454514</v>
      </c>
    </row>
    <row r="520" spans="4:39">
      <c r="D520" s="113">
        <v>395</v>
      </c>
      <c r="E520">
        <v>0.97152411280011863</v>
      </c>
      <c r="F520" s="6">
        <v>14802.743285586812</v>
      </c>
      <c r="G520" s="6">
        <v>0.25600256132637722</v>
      </c>
      <c r="H520" s="6">
        <v>60631.657090468136</v>
      </c>
      <c r="I520" s="6">
        <v>1.0074254057260859</v>
      </c>
      <c r="J520" s="6">
        <v>15135.421653376023</v>
      </c>
      <c r="K520" s="6">
        <v>1.1381271686549073</v>
      </c>
      <c r="L520" s="6">
        <v>16634.267519313398</v>
      </c>
      <c r="M520">
        <v>0.10933791072224941</v>
      </c>
      <c r="N520">
        <v>88845.990814789839</v>
      </c>
      <c r="O520">
        <v>0.72075226642289536</v>
      </c>
      <c r="P520">
        <v>13971.315724533817</v>
      </c>
      <c r="S520">
        <f t="shared" si="268"/>
        <v>22293.933437572923</v>
      </c>
      <c r="T520">
        <f t="shared" si="269"/>
        <v>-50856.455288781748</v>
      </c>
      <c r="U520">
        <f t="shared" si="270"/>
        <v>23332.110038868839</v>
      </c>
      <c r="V520">
        <f t="shared" si="271"/>
        <v>26823.980288605584</v>
      </c>
      <c r="W520">
        <f t="shared" si="272"/>
        <v>-84671.032031771465</v>
      </c>
      <c r="X520">
        <f t="shared" si="273"/>
        <v>13549.888816558019</v>
      </c>
      <c r="Z520">
        <f t="shared" si="274"/>
        <v>0</v>
      </c>
      <c r="AA520">
        <f t="shared" si="275"/>
        <v>0</v>
      </c>
      <c r="AB520">
        <f t="shared" si="276"/>
        <v>0</v>
      </c>
      <c r="AC520">
        <f t="shared" si="277"/>
        <v>1</v>
      </c>
      <c r="AD520">
        <f t="shared" si="278"/>
        <v>0</v>
      </c>
      <c r="AE520">
        <f t="shared" si="279"/>
        <v>0</v>
      </c>
      <c r="AF520">
        <f t="shared" si="280"/>
        <v>0</v>
      </c>
      <c r="AH520">
        <f t="shared" si="281"/>
        <v>15236.619545059431</v>
      </c>
      <c r="AI520">
        <f t="shared" si="282"/>
        <v>236840.04088212593</v>
      </c>
      <c r="AJ520">
        <f t="shared" si="283"/>
        <v>15023.863372263684</v>
      </c>
      <c r="AK520">
        <f t="shared" si="284"/>
        <v>14615.473540599654</v>
      </c>
      <c r="AL520">
        <f t="shared" si="285"/>
        <v>812581.74980574579</v>
      </c>
      <c r="AM520">
        <f t="shared" si="286"/>
        <v>19384.352121254746</v>
      </c>
    </row>
    <row r="521" spans="4:39">
      <c r="D521" s="113">
        <v>396</v>
      </c>
      <c r="E521">
        <v>0.83003231221721541</v>
      </c>
      <c r="F521" s="6">
        <v>12492.17143323112</v>
      </c>
      <c r="G521" s="6">
        <v>0.25148733737581264</v>
      </c>
      <c r="H521" s="6">
        <v>61021.314465110961</v>
      </c>
      <c r="I521" s="6">
        <v>0.68361763233699879</v>
      </c>
      <c r="J521" s="6">
        <v>11702.88356452351</v>
      </c>
      <c r="K521" s="6">
        <v>0.75794136742428975</v>
      </c>
      <c r="L521" s="6">
        <v>10985.506184920083</v>
      </c>
      <c r="M521">
        <v>8.8038089934328156E-2</v>
      </c>
      <c r="N521">
        <v>67773.933731709243</v>
      </c>
      <c r="O521">
        <v>0.35503225800960359</v>
      </c>
      <c r="P521">
        <v>11832.619637675889</v>
      </c>
      <c r="S521">
        <f t="shared" si="268"/>
        <v>19201.782376471034</v>
      </c>
      <c r="T521">
        <f t="shared" si="269"/>
        <v>-51418.521974752934</v>
      </c>
      <c r="U521">
        <f t="shared" si="270"/>
        <v>14400.372108632453</v>
      </c>
      <c r="V521">
        <f t="shared" si="271"/>
        <v>17955.726988808998</v>
      </c>
      <c r="W521">
        <f t="shared" si="272"/>
        <v>-64412.287305656857</v>
      </c>
      <c r="X521">
        <f t="shared" si="273"/>
        <v>1723.9321021628148</v>
      </c>
      <c r="Z521">
        <f t="shared" si="274"/>
        <v>1</v>
      </c>
      <c r="AA521">
        <f t="shared" si="275"/>
        <v>0</v>
      </c>
      <c r="AB521">
        <f t="shared" si="276"/>
        <v>0</v>
      </c>
      <c r="AC521">
        <f t="shared" si="277"/>
        <v>0</v>
      </c>
      <c r="AD521">
        <f t="shared" si="278"/>
        <v>0</v>
      </c>
      <c r="AE521">
        <f t="shared" si="279"/>
        <v>0</v>
      </c>
      <c r="AF521">
        <f t="shared" si="280"/>
        <v>0</v>
      </c>
      <c r="AH521">
        <f t="shared" si="281"/>
        <v>15050.223044765009</v>
      </c>
      <c r="AI521">
        <f t="shared" si="282"/>
        <v>242641.69759737502</v>
      </c>
      <c r="AJ521">
        <f t="shared" si="283"/>
        <v>17119.048735645269</v>
      </c>
      <c r="AK521">
        <f t="shared" si="284"/>
        <v>14493.873348346326</v>
      </c>
      <c r="AL521">
        <f t="shared" si="285"/>
        <v>769825.12662718014</v>
      </c>
      <c r="AM521">
        <f t="shared" si="286"/>
        <v>33328.294459811645</v>
      </c>
    </row>
    <row r="522" spans="4:39">
      <c r="D522" s="113">
        <v>397</v>
      </c>
      <c r="E522">
        <v>1.1899792697654501</v>
      </c>
      <c r="F522" s="6">
        <v>16327.113308410819</v>
      </c>
      <c r="G522" s="6">
        <v>0.28817227173340187</v>
      </c>
      <c r="H522" s="6">
        <v>60562.627410324436</v>
      </c>
      <c r="I522" s="6">
        <v>0.59221363245840597</v>
      </c>
      <c r="J522" s="6">
        <v>10709.512232758283</v>
      </c>
      <c r="K522" s="6">
        <v>0.65085093025193452</v>
      </c>
      <c r="L522" s="6">
        <v>9892.8267845948067</v>
      </c>
      <c r="M522">
        <v>0.76849255341262146</v>
      </c>
      <c r="N522">
        <v>75201.046897103486</v>
      </c>
      <c r="O522">
        <v>0.53534050513697085</v>
      </c>
      <c r="P522">
        <v>10506.486609361687</v>
      </c>
      <c r="S522">
        <f t="shared" si="268"/>
        <v>29111.055128313124</v>
      </c>
      <c r="T522">
        <f t="shared" si="269"/>
        <v>-49559.057386456218</v>
      </c>
      <c r="U522">
        <f t="shared" si="270"/>
        <v>11903.573109033492</v>
      </c>
      <c r="V522">
        <f t="shared" si="271"/>
        <v>14959.265136145063</v>
      </c>
      <c r="W522">
        <f t="shared" si="272"/>
        <v>-45856.927237595948</v>
      </c>
      <c r="X522">
        <f t="shared" si="273"/>
        <v>9934.9552387884069</v>
      </c>
      <c r="Z522">
        <f t="shared" si="274"/>
        <v>1</v>
      </c>
      <c r="AA522">
        <f t="shared" si="275"/>
        <v>0</v>
      </c>
      <c r="AB522">
        <f t="shared" si="276"/>
        <v>0</v>
      </c>
      <c r="AC522">
        <f t="shared" si="277"/>
        <v>0</v>
      </c>
      <c r="AD522">
        <f t="shared" si="278"/>
        <v>0</v>
      </c>
      <c r="AE522">
        <f t="shared" si="279"/>
        <v>0</v>
      </c>
      <c r="AF522">
        <f t="shared" si="280"/>
        <v>0</v>
      </c>
      <c r="AH522">
        <f t="shared" si="281"/>
        <v>13720.502300539203</v>
      </c>
      <c r="AI522">
        <f t="shared" si="282"/>
        <v>210161.18950664697</v>
      </c>
      <c r="AJ522">
        <f t="shared" si="283"/>
        <v>18083.866439042948</v>
      </c>
      <c r="AK522">
        <f t="shared" si="284"/>
        <v>15199.835054035251</v>
      </c>
      <c r="AL522">
        <f t="shared" si="285"/>
        <v>97855.270767635273</v>
      </c>
      <c r="AM522">
        <f t="shared" si="286"/>
        <v>19625.801725340258</v>
      </c>
    </row>
    <row r="523" spans="4:39">
      <c r="D523" s="113">
        <v>398</v>
      </c>
      <c r="E523">
        <v>0.18167529319646736</v>
      </c>
      <c r="F523" s="6">
        <v>6451.2460956970499</v>
      </c>
      <c r="G523" s="6">
        <v>0.29086230268266222</v>
      </c>
      <c r="H523" s="6">
        <v>65998.015856671365</v>
      </c>
      <c r="I523" s="6">
        <v>0.620586159125047</v>
      </c>
      <c r="J523" s="6">
        <v>11729.844026696834</v>
      </c>
      <c r="K523" s="6">
        <v>0.51659550009130761</v>
      </c>
      <c r="L523" s="6">
        <v>9870.9877354186829</v>
      </c>
      <c r="M523">
        <v>0.26625451946566692</v>
      </c>
      <c r="N523">
        <v>77427.875200810959</v>
      </c>
      <c r="O523">
        <v>-1.4567187378179192E-2</v>
      </c>
      <c r="P523">
        <v>5889.0027313316896</v>
      </c>
      <c r="S523">
        <f t="shared" si="268"/>
        <v>485.84329971685929</v>
      </c>
      <c r="T523">
        <f t="shared" si="269"/>
        <v>-54891.729691036591</v>
      </c>
      <c r="U523">
        <f t="shared" si="270"/>
        <v>11966.61787333396</v>
      </c>
      <c r="V523">
        <f t="shared" si="271"/>
        <v>9854.6948400678084</v>
      </c>
      <c r="W523">
        <f t="shared" si="272"/>
        <v>-67261.212629533926</v>
      </c>
      <c r="X523">
        <f t="shared" si="273"/>
        <v>-6445.2362141800841</v>
      </c>
      <c r="Z523">
        <f t="shared" si="274"/>
        <v>0</v>
      </c>
      <c r="AA523">
        <f t="shared" si="275"/>
        <v>0</v>
      </c>
      <c r="AB523">
        <f t="shared" si="276"/>
        <v>1</v>
      </c>
      <c r="AC523">
        <f t="shared" si="277"/>
        <v>0</v>
      </c>
      <c r="AD523">
        <f t="shared" si="278"/>
        <v>0</v>
      </c>
      <c r="AE523">
        <f t="shared" si="279"/>
        <v>0</v>
      </c>
      <c r="AF523">
        <f t="shared" si="280"/>
        <v>0</v>
      </c>
      <c r="AH523">
        <f t="shared" si="281"/>
        <v>35509.760200142024</v>
      </c>
      <c r="AI523">
        <f t="shared" si="282"/>
        <v>226904.67361346853</v>
      </c>
      <c r="AJ523">
        <f t="shared" si="283"/>
        <v>18901.233703366062</v>
      </c>
      <c r="AK523">
        <f t="shared" si="284"/>
        <v>19107.769490198807</v>
      </c>
      <c r="AL523">
        <f t="shared" si="285"/>
        <v>290803.98468426807</v>
      </c>
      <c r="AM523">
        <f t="shared" si="286"/>
        <v>-404264.91253576352</v>
      </c>
    </row>
    <row r="524" spans="4:39">
      <c r="D524" s="113">
        <v>399</v>
      </c>
      <c r="E524">
        <v>0.42889114018480134</v>
      </c>
      <c r="F524" s="6">
        <v>8395.7056389320587</v>
      </c>
      <c r="G524" s="6">
        <v>0.3041466168298832</v>
      </c>
      <c r="H524" s="6">
        <v>58281.128895337963</v>
      </c>
      <c r="I524" s="6">
        <v>0.37293558736303634</v>
      </c>
      <c r="J524" s="6">
        <v>9049.6001122473808</v>
      </c>
      <c r="K524" s="6">
        <v>1.0475496041824344</v>
      </c>
      <c r="L524" s="6">
        <v>13492.158068035069</v>
      </c>
      <c r="M524">
        <v>0.52313327549191257</v>
      </c>
      <c r="N524">
        <v>84663.977112048378</v>
      </c>
      <c r="O524">
        <v>0.94291496679531683</v>
      </c>
      <c r="P524">
        <v>14460.966067309297</v>
      </c>
      <c r="S524">
        <f t="shared" si="268"/>
        <v>7981.0736578843953</v>
      </c>
      <c r="T524">
        <f t="shared" si="269"/>
        <v>-46667.594478305706</v>
      </c>
      <c r="U524">
        <f t="shared" si="270"/>
        <v>5190.5723556227986</v>
      </c>
      <c r="V524">
        <f t="shared" si="271"/>
        <v>26507.476018067005</v>
      </c>
      <c r="W524">
        <f t="shared" si="272"/>
        <v>-64688.65612066519</v>
      </c>
      <c r="X524">
        <f t="shared" si="273"/>
        <v>21543.299024803084</v>
      </c>
      <c r="Z524">
        <f t="shared" si="274"/>
        <v>0</v>
      </c>
      <c r="AA524">
        <f t="shared" si="275"/>
        <v>0</v>
      </c>
      <c r="AB524">
        <f t="shared" si="276"/>
        <v>0</v>
      </c>
      <c r="AC524">
        <f t="shared" si="277"/>
        <v>1</v>
      </c>
      <c r="AD524">
        <f t="shared" si="278"/>
        <v>0</v>
      </c>
      <c r="AE524">
        <f t="shared" si="279"/>
        <v>0</v>
      </c>
      <c r="AF524">
        <f t="shared" si="280"/>
        <v>0</v>
      </c>
      <c r="AH524">
        <f t="shared" si="281"/>
        <v>19575.376715206807</v>
      </c>
      <c r="AI524">
        <f t="shared" si="282"/>
        <v>191621.82207647589</v>
      </c>
      <c r="AJ524">
        <f t="shared" si="283"/>
        <v>24265.852921775455</v>
      </c>
      <c r="AK524">
        <f t="shared" si="284"/>
        <v>12879.731913568996</v>
      </c>
      <c r="AL524">
        <f t="shared" si="285"/>
        <v>161840.16784716508</v>
      </c>
      <c r="AM524">
        <f t="shared" si="286"/>
        <v>15336.447693112512</v>
      </c>
    </row>
    <row r="525" spans="4:39">
      <c r="D525" s="113">
        <v>400</v>
      </c>
      <c r="E525">
        <v>1.1918580665393124</v>
      </c>
      <c r="F525" s="6">
        <v>13083.683253631643</v>
      </c>
      <c r="G525" s="6">
        <v>0.30718205909127638</v>
      </c>
      <c r="H525" s="6">
        <v>63955.466161013581</v>
      </c>
      <c r="I525" s="6">
        <v>0.28082242145465508</v>
      </c>
      <c r="J525" s="6">
        <v>6171.4018339196864</v>
      </c>
      <c r="K525" s="6">
        <v>0.59894212537834091</v>
      </c>
      <c r="L525" s="6">
        <v>9079.6207474713228</v>
      </c>
      <c r="M525">
        <v>0.41794941618272152</v>
      </c>
      <c r="N525">
        <v>79864.3196807231</v>
      </c>
      <c r="O525">
        <v>0.32926159583919667</v>
      </c>
      <c r="P525">
        <v>7603.1531350522891</v>
      </c>
      <c r="S525">
        <f t="shared" si="268"/>
        <v>32426.225159105459</v>
      </c>
      <c r="T525">
        <f t="shared" si="269"/>
        <v>-52226.026416672285</v>
      </c>
      <c r="U525">
        <f t="shared" si="270"/>
        <v>4551.5215069048627</v>
      </c>
      <c r="V525">
        <f t="shared" si="271"/>
        <v>13790.385367975246</v>
      </c>
      <c r="W525">
        <f t="shared" si="272"/>
        <v>-63905.339173202061</v>
      </c>
      <c r="X525">
        <f t="shared" si="273"/>
        <v>4969.371640471596</v>
      </c>
      <c r="Z525">
        <f t="shared" si="274"/>
        <v>1</v>
      </c>
      <c r="AA525">
        <f t="shared" si="275"/>
        <v>0</v>
      </c>
      <c r="AB525">
        <f t="shared" si="276"/>
        <v>0</v>
      </c>
      <c r="AC525">
        <f t="shared" si="277"/>
        <v>0</v>
      </c>
      <c r="AD525">
        <f t="shared" si="278"/>
        <v>0</v>
      </c>
      <c r="AE525">
        <f t="shared" si="279"/>
        <v>0</v>
      </c>
      <c r="AF525">
        <f t="shared" si="280"/>
        <v>0</v>
      </c>
      <c r="AH525">
        <f t="shared" si="281"/>
        <v>10977.551455956094</v>
      </c>
      <c r="AI525">
        <f t="shared" si="282"/>
        <v>208200.52561080657</v>
      </c>
      <c r="AJ525">
        <f t="shared" si="283"/>
        <v>21976.1719949281</v>
      </c>
      <c r="AK525">
        <f t="shared" si="284"/>
        <v>15159.429204843274</v>
      </c>
      <c r="AL525">
        <f t="shared" si="285"/>
        <v>191086.08981955738</v>
      </c>
      <c r="AM525">
        <f t="shared" si="286"/>
        <v>23091.527317888245</v>
      </c>
    </row>
    <row r="526" spans="4:39">
      <c r="D526" s="113">
        <v>401</v>
      </c>
      <c r="E526">
        <v>0.22031751932013166</v>
      </c>
      <c r="F526" s="6">
        <v>4736.0719353665136</v>
      </c>
      <c r="G526" s="6">
        <v>0.24774479206529698</v>
      </c>
      <c r="H526" s="6">
        <v>66345.324878830303</v>
      </c>
      <c r="I526" s="6">
        <v>0.26326029411844076</v>
      </c>
      <c r="J526" s="6">
        <v>6289.0531443007421</v>
      </c>
      <c r="K526" s="6">
        <v>0.13046047667166549</v>
      </c>
      <c r="L526" s="6">
        <v>4298.6126646232897</v>
      </c>
      <c r="M526">
        <v>0.15216105129591306</v>
      </c>
      <c r="N526">
        <v>79335.056693450024</v>
      </c>
      <c r="O526">
        <v>0.66567101430307796</v>
      </c>
      <c r="P526">
        <v>12042.998760503086</v>
      </c>
      <c r="S526">
        <f t="shared" si="268"/>
        <v>3676.5322223533931</v>
      </c>
      <c r="T526">
        <f t="shared" si="269"/>
        <v>-56885.437738609005</v>
      </c>
      <c r="U526">
        <f t="shared" si="270"/>
        <v>3763.2779263177999</v>
      </c>
      <c r="V526">
        <f t="shared" si="271"/>
        <v>682.89017660758509</v>
      </c>
      <c r="W526">
        <f t="shared" si="272"/>
        <v>-73524.939110766878</v>
      </c>
      <c r="X526">
        <f t="shared" si="273"/>
        <v>13374.983249645642</v>
      </c>
      <c r="Z526">
        <f t="shared" si="274"/>
        <v>0</v>
      </c>
      <c r="AA526">
        <f t="shared" si="275"/>
        <v>0</v>
      </c>
      <c r="AB526">
        <f t="shared" si="276"/>
        <v>0</v>
      </c>
      <c r="AC526">
        <f t="shared" si="277"/>
        <v>0</v>
      </c>
      <c r="AD526">
        <f t="shared" si="278"/>
        <v>0</v>
      </c>
      <c r="AE526">
        <f t="shared" si="279"/>
        <v>1</v>
      </c>
      <c r="AF526">
        <f t="shared" si="280"/>
        <v>0</v>
      </c>
      <c r="AH526">
        <f t="shared" si="281"/>
        <v>21496.574353148826</v>
      </c>
      <c r="AI526">
        <f t="shared" si="282"/>
        <v>267797.05165848235</v>
      </c>
      <c r="AJ526">
        <f t="shared" si="283"/>
        <v>23889.106275446527</v>
      </c>
      <c r="AK526">
        <f t="shared" si="284"/>
        <v>32949.539770897514</v>
      </c>
      <c r="AL526">
        <f t="shared" si="285"/>
        <v>521388.72607527068</v>
      </c>
      <c r="AM526">
        <f t="shared" si="286"/>
        <v>18091.517433895577</v>
      </c>
    </row>
    <row r="527" spans="4:39">
      <c r="D527" s="113">
        <v>402</v>
      </c>
      <c r="E527">
        <v>0.54502979833456233</v>
      </c>
      <c r="F527" s="6">
        <v>8444.9665836131062</v>
      </c>
      <c r="G527" s="6">
        <v>0.32118026833483349</v>
      </c>
      <c r="H527" s="6">
        <v>69539.831014239608</v>
      </c>
      <c r="I527" s="6">
        <v>1.0408948305937948</v>
      </c>
      <c r="J527" s="6">
        <v>13249.066976858014</v>
      </c>
      <c r="K527" s="6">
        <v>0.90039310869963207</v>
      </c>
      <c r="L527" s="6">
        <v>11754.662991211168</v>
      </c>
      <c r="M527">
        <v>0.9581344682443852</v>
      </c>
      <c r="N527">
        <v>88915.166282316248</v>
      </c>
      <c r="O527">
        <v>0.65496979870736294</v>
      </c>
      <c r="P527">
        <v>10774.00747157908</v>
      </c>
      <c r="S527">
        <f t="shared" si="268"/>
        <v>12366.451235993824</v>
      </c>
      <c r="T527">
        <f t="shared" si="269"/>
        <v>-57275.883648142328</v>
      </c>
      <c r="U527">
        <f t="shared" si="270"/>
        <v>26496.461234535447</v>
      </c>
      <c r="V527">
        <f t="shared" si="271"/>
        <v>22625.947471375584</v>
      </c>
      <c r="W527">
        <f t="shared" si="272"/>
        <v>-52329.759746872645</v>
      </c>
      <c r="X527">
        <f t="shared" si="273"/>
        <v>14235.359322262866</v>
      </c>
      <c r="Z527">
        <f t="shared" si="274"/>
        <v>0</v>
      </c>
      <c r="AA527">
        <f t="shared" si="275"/>
        <v>0</v>
      </c>
      <c r="AB527">
        <f t="shared" si="276"/>
        <v>1</v>
      </c>
      <c r="AC527">
        <f t="shared" si="277"/>
        <v>0</v>
      </c>
      <c r="AD527">
        <f t="shared" si="278"/>
        <v>0</v>
      </c>
      <c r="AE527">
        <f t="shared" si="279"/>
        <v>0</v>
      </c>
      <c r="AF527">
        <f t="shared" si="280"/>
        <v>0</v>
      </c>
      <c r="AH527">
        <f t="shared" si="281"/>
        <v>15494.504354474264</v>
      </c>
      <c r="AI527">
        <f t="shared" si="282"/>
        <v>216513.39721076412</v>
      </c>
      <c r="AJ527">
        <f t="shared" si="283"/>
        <v>12728.53566704705</v>
      </c>
      <c r="AK527">
        <f t="shared" si="284"/>
        <v>13055.034381801872</v>
      </c>
      <c r="AL527">
        <f t="shared" si="285"/>
        <v>92800.300197150646</v>
      </c>
      <c r="AM527">
        <f t="shared" si="286"/>
        <v>16449.624842004127</v>
      </c>
    </row>
    <row r="528" spans="4:39">
      <c r="D528" s="113">
        <v>403</v>
      </c>
      <c r="E528">
        <v>0.54280108602595867</v>
      </c>
      <c r="F528" s="6">
        <v>9710.4565454688218</v>
      </c>
      <c r="G528" s="6">
        <v>0.28660803879378371</v>
      </c>
      <c r="H528" s="6">
        <v>69054.11399102374</v>
      </c>
      <c r="I528" s="6">
        <v>0.60178870807925011</v>
      </c>
      <c r="J528" s="6">
        <v>8851.8978640642872</v>
      </c>
      <c r="K528" s="6">
        <v>0.84728299537940788</v>
      </c>
      <c r="L528" s="6">
        <v>11581.181784636787</v>
      </c>
      <c r="M528">
        <v>0.20157159059221907</v>
      </c>
      <c r="N528">
        <v>63171.727897007877</v>
      </c>
      <c r="O528">
        <v>0.44915442347762546</v>
      </c>
      <c r="P528">
        <v>9595.4501320402069</v>
      </c>
      <c r="S528">
        <f t="shared" si="268"/>
        <v>11015.860123346383</v>
      </c>
      <c r="T528">
        <f t="shared" si="269"/>
        <v>-58110.272637721901</v>
      </c>
      <c r="U528">
        <f t="shared" si="270"/>
        <v>14126.802165233797</v>
      </c>
      <c r="V528">
        <f t="shared" si="271"/>
        <v>20771.472110930525</v>
      </c>
      <c r="W528">
        <f t="shared" si="272"/>
        <v>-55474.918281834587</v>
      </c>
      <c r="X528">
        <f t="shared" si="273"/>
        <v>7555.062374029445</v>
      </c>
      <c r="Z528">
        <f t="shared" si="274"/>
        <v>0</v>
      </c>
      <c r="AA528">
        <f t="shared" si="275"/>
        <v>0</v>
      </c>
      <c r="AB528">
        <f t="shared" si="276"/>
        <v>0</v>
      </c>
      <c r="AC528">
        <f t="shared" si="277"/>
        <v>1</v>
      </c>
      <c r="AD528">
        <f t="shared" si="278"/>
        <v>0</v>
      </c>
      <c r="AE528">
        <f t="shared" si="279"/>
        <v>0</v>
      </c>
      <c r="AF528">
        <f t="shared" si="280"/>
        <v>0</v>
      </c>
      <c r="AH528">
        <f t="shared" si="281"/>
        <v>17889.530429208524</v>
      </c>
      <c r="AI528">
        <f t="shared" si="282"/>
        <v>240935.71932470676</v>
      </c>
      <c r="AJ528">
        <f t="shared" si="283"/>
        <v>14709.311998088493</v>
      </c>
      <c r="AK528">
        <f t="shared" si="284"/>
        <v>13668.611134407114</v>
      </c>
      <c r="AL528">
        <f t="shared" si="285"/>
        <v>313395.98854882672</v>
      </c>
      <c r="AM528">
        <f t="shared" si="286"/>
        <v>21363.36553861904</v>
      </c>
    </row>
    <row r="529" spans="4:39">
      <c r="D529" s="113">
        <v>404</v>
      </c>
      <c r="E529">
        <v>-0.21429381983402584</v>
      </c>
      <c r="F529" s="6">
        <v>2340.5629347498125</v>
      </c>
      <c r="G529" s="6">
        <v>0.29399290702209657</v>
      </c>
      <c r="H529" s="6">
        <v>61191.022043700301</v>
      </c>
      <c r="I529" s="6">
        <v>-9.6081076702145829E-2</v>
      </c>
      <c r="J529" s="6">
        <v>3738.4266358015266</v>
      </c>
      <c r="K529" s="6">
        <v>6.1106980213532225E-4</v>
      </c>
      <c r="L529" s="6">
        <v>5112.9927424649013</v>
      </c>
      <c r="M529">
        <v>-0.20810720346446931</v>
      </c>
      <c r="N529">
        <v>84683.16009316071</v>
      </c>
      <c r="O529">
        <v>3.2015359216923889E-2</v>
      </c>
      <c r="P529">
        <v>6327.8108208180038</v>
      </c>
      <c r="S529">
        <f t="shared" si="268"/>
        <v>-10523.158151292257</v>
      </c>
      <c r="T529">
        <f t="shared" si="269"/>
        <v>-49965.196881968564</v>
      </c>
      <c r="U529">
        <f t="shared" si="270"/>
        <v>-7407.1864685962628</v>
      </c>
      <c r="V529">
        <f t="shared" si="271"/>
        <v>-5089.6596531401665</v>
      </c>
      <c r="W529">
        <f t="shared" si="272"/>
        <v>-92629.525550247999</v>
      </c>
      <c r="X529">
        <f t="shared" si="273"/>
        <v>-5105.336344478982</v>
      </c>
      <c r="Z529">
        <f t="shared" si="274"/>
        <v>0</v>
      </c>
      <c r="AA529">
        <f t="shared" si="275"/>
        <v>0</v>
      </c>
      <c r="AB529">
        <f t="shared" si="276"/>
        <v>0</v>
      </c>
      <c r="AC529">
        <f t="shared" si="277"/>
        <v>1</v>
      </c>
      <c r="AD529">
        <f t="shared" si="278"/>
        <v>0</v>
      </c>
      <c r="AE529">
        <f t="shared" si="279"/>
        <v>0</v>
      </c>
      <c r="AF529">
        <f t="shared" si="280"/>
        <v>0</v>
      </c>
      <c r="AH529">
        <f t="shared" si="281"/>
        <v>-10922.213886348274</v>
      </c>
      <c r="AI529">
        <f t="shared" si="282"/>
        <v>208137.74952434879</v>
      </c>
      <c r="AJ529">
        <f t="shared" si="283"/>
        <v>-38909.083496126499</v>
      </c>
      <c r="AK529">
        <f t="shared" si="284"/>
        <v>8367280.9957194086</v>
      </c>
      <c r="AL529">
        <f t="shared" si="285"/>
        <v>-406920.84984755889</v>
      </c>
      <c r="AM529">
        <f t="shared" si="286"/>
        <v>197649.22136100882</v>
      </c>
    </row>
    <row r="530" spans="4:39">
      <c r="D530" s="113">
        <v>405</v>
      </c>
      <c r="E530">
        <v>0.47775114244845573</v>
      </c>
      <c r="F530" s="6">
        <v>7823.3291083889253</v>
      </c>
      <c r="G530" s="6">
        <v>0.30726315624660816</v>
      </c>
      <c r="H530" s="6">
        <v>60770.045959020565</v>
      </c>
      <c r="I530" s="6">
        <v>0.32435394749928115</v>
      </c>
      <c r="J530" s="6">
        <v>7453.6173935646348</v>
      </c>
      <c r="K530" s="6">
        <v>0.43180462442674661</v>
      </c>
      <c r="L530" s="6">
        <v>7047.2520034432509</v>
      </c>
      <c r="M530">
        <v>0.25742825275609516</v>
      </c>
      <c r="N530">
        <v>67006.045261337742</v>
      </c>
      <c r="O530">
        <v>0.79053556680501957</v>
      </c>
      <c r="P530">
        <v>13326.263373870881</v>
      </c>
      <c r="S530">
        <f t="shared" si="268"/>
        <v>10419.120514862907</v>
      </c>
      <c r="T530">
        <f t="shared" si="269"/>
        <v>-49037.509600900077</v>
      </c>
      <c r="U530">
        <f t="shared" si="270"/>
        <v>4931.5137377479168</v>
      </c>
      <c r="V530">
        <f t="shared" si="271"/>
        <v>9440.7757756676419</v>
      </c>
      <c r="W530">
        <f t="shared" si="272"/>
        <v>-57176.404858099006</v>
      </c>
      <c r="X530">
        <f t="shared" si="273"/>
        <v>16859.546709011986</v>
      </c>
      <c r="Z530">
        <f t="shared" si="274"/>
        <v>0</v>
      </c>
      <c r="AA530">
        <f t="shared" si="275"/>
        <v>0</v>
      </c>
      <c r="AB530">
        <f t="shared" si="276"/>
        <v>0</v>
      </c>
      <c r="AC530">
        <f t="shared" si="277"/>
        <v>0</v>
      </c>
      <c r="AD530">
        <f t="shared" si="278"/>
        <v>0</v>
      </c>
      <c r="AE530">
        <f t="shared" si="279"/>
        <v>1</v>
      </c>
      <c r="AF530">
        <f t="shared" si="280"/>
        <v>0</v>
      </c>
      <c r="AH530">
        <f t="shared" si="281"/>
        <v>16375.322659187528</v>
      </c>
      <c r="AI530">
        <f t="shared" si="282"/>
        <v>197778.49938587096</v>
      </c>
      <c r="AJ530">
        <f t="shared" si="283"/>
        <v>22979.888023657102</v>
      </c>
      <c r="AK530">
        <f t="shared" si="284"/>
        <v>16320.464406324996</v>
      </c>
      <c r="AL530">
        <f t="shared" si="285"/>
        <v>260290.17617123702</v>
      </c>
      <c r="AM530">
        <f t="shared" si="286"/>
        <v>16857.259728021469</v>
      </c>
    </row>
    <row r="531" spans="4:39">
      <c r="D531" s="113">
        <v>406</v>
      </c>
      <c r="E531">
        <v>0.44022290446739087</v>
      </c>
      <c r="F531" s="6">
        <v>9434.0637613157305</v>
      </c>
      <c r="G531" s="6">
        <v>0.28871834251390083</v>
      </c>
      <c r="H531" s="6">
        <v>63470.056613175264</v>
      </c>
      <c r="I531" s="6">
        <v>0.41856966646082472</v>
      </c>
      <c r="J531" s="6">
        <v>10134.016112413741</v>
      </c>
      <c r="K531" s="6">
        <v>0.59780044418646017</v>
      </c>
      <c r="L531" s="6">
        <v>9968.7543639281503</v>
      </c>
      <c r="M531">
        <v>0.37517645013220768</v>
      </c>
      <c r="N531">
        <v>90087.76096257272</v>
      </c>
      <c r="O531">
        <v>0.31667208693815541</v>
      </c>
      <c r="P531">
        <v>8707.7682369453978</v>
      </c>
      <c r="S531">
        <f t="shared" si="268"/>
        <v>7375.407622867122</v>
      </c>
      <c r="T531">
        <f t="shared" si="269"/>
        <v>-52445.635422624473</v>
      </c>
      <c r="U531">
        <f t="shared" si="270"/>
        <v>5848.6480317263904</v>
      </c>
      <c r="V531">
        <f t="shared" si="271"/>
        <v>12857.657796887645</v>
      </c>
      <c r="W531">
        <f t="shared" si="272"/>
        <v>-75762.023390724498</v>
      </c>
      <c r="X531">
        <f t="shared" si="273"/>
        <v>3384.0387307011279</v>
      </c>
      <c r="Z531">
        <f t="shared" si="274"/>
        <v>0</v>
      </c>
      <c r="AA531">
        <f t="shared" si="275"/>
        <v>0</v>
      </c>
      <c r="AB531">
        <f t="shared" si="276"/>
        <v>0</v>
      </c>
      <c r="AC531">
        <f t="shared" si="277"/>
        <v>1</v>
      </c>
      <c r="AD531">
        <f t="shared" si="278"/>
        <v>0</v>
      </c>
      <c r="AE531">
        <f t="shared" si="279"/>
        <v>0</v>
      </c>
      <c r="AF531">
        <f t="shared" si="280"/>
        <v>0</v>
      </c>
      <c r="AH531">
        <f t="shared" si="281"/>
        <v>21430.197442201807</v>
      </c>
      <c r="AI531">
        <f t="shared" si="282"/>
        <v>219833.82164269453</v>
      </c>
      <c r="AJ531">
        <f t="shared" si="283"/>
        <v>24211.061919753844</v>
      </c>
      <c r="AK531">
        <f t="shared" si="284"/>
        <v>16675.722577447254</v>
      </c>
      <c r="AL531">
        <f t="shared" si="285"/>
        <v>240121.04419354378</v>
      </c>
      <c r="AM531">
        <f t="shared" si="286"/>
        <v>27497.744815904738</v>
      </c>
    </row>
    <row r="532" spans="4:39">
      <c r="D532" s="113">
        <v>407</v>
      </c>
      <c r="E532">
        <v>0.4827480201965948</v>
      </c>
      <c r="F532" s="6">
        <v>8112.8791561572671</v>
      </c>
      <c r="G532" s="6">
        <v>0.32821572575497715</v>
      </c>
      <c r="H532" s="6">
        <v>61488.106750745923</v>
      </c>
      <c r="I532" s="6">
        <v>0.86618821964818804</v>
      </c>
      <c r="J532" s="6">
        <v>11815.930170425014</v>
      </c>
      <c r="K532" s="6">
        <v>0.56295425109786623</v>
      </c>
      <c r="L532" s="6">
        <v>8058.5659213738381</v>
      </c>
      <c r="M532">
        <v>0.22187286066365086</v>
      </c>
      <c r="N532">
        <v>70758.324957459787</v>
      </c>
      <c r="O532">
        <v>1.144796633728111</v>
      </c>
      <c r="P532">
        <v>15078.565647465452</v>
      </c>
      <c r="S532">
        <f t="shared" si="268"/>
        <v>10320.371247029509</v>
      </c>
      <c r="T532">
        <f t="shared" si="269"/>
        <v>-48955.517478517875</v>
      </c>
      <c r="U532">
        <f t="shared" si="270"/>
        <v>21258.600808621395</v>
      </c>
      <c r="V532">
        <f t="shared" si="271"/>
        <v>13437.279202547086</v>
      </c>
      <c r="W532">
        <f t="shared" si="272"/>
        <v>-62286.331645878941</v>
      </c>
      <c r="X532">
        <f t="shared" si="273"/>
        <v>28634.349014808737</v>
      </c>
      <c r="Z532">
        <f t="shared" si="274"/>
        <v>0</v>
      </c>
      <c r="AA532">
        <f t="shared" si="275"/>
        <v>0</v>
      </c>
      <c r="AB532">
        <f t="shared" si="276"/>
        <v>0</v>
      </c>
      <c r="AC532">
        <f t="shared" si="277"/>
        <v>0</v>
      </c>
      <c r="AD532">
        <f t="shared" si="278"/>
        <v>0</v>
      </c>
      <c r="AE532">
        <f t="shared" si="279"/>
        <v>1</v>
      </c>
      <c r="AF532">
        <f t="shared" si="280"/>
        <v>0</v>
      </c>
      <c r="AH532">
        <f t="shared" si="281"/>
        <v>16805.618701146344</v>
      </c>
      <c r="AI532">
        <f t="shared" si="282"/>
        <v>187340.52614117775</v>
      </c>
      <c r="AJ532">
        <f t="shared" si="283"/>
        <v>13641.296316895403</v>
      </c>
      <c r="AK532">
        <f t="shared" si="284"/>
        <v>14314.779408199023</v>
      </c>
      <c r="AL532">
        <f t="shared" si="285"/>
        <v>318913.83536414657</v>
      </c>
      <c r="AM532">
        <f t="shared" si="286"/>
        <v>13171.392370679006</v>
      </c>
    </row>
    <row r="533" spans="4:39">
      <c r="D533" s="113">
        <v>408</v>
      </c>
      <c r="E533">
        <v>0.23026775304751834</v>
      </c>
      <c r="F533" s="6">
        <v>7014.836147246544</v>
      </c>
      <c r="G533" s="6">
        <v>0.25678674013950475</v>
      </c>
      <c r="H533" s="6">
        <v>65531.815464726693</v>
      </c>
      <c r="I533" s="6">
        <v>0.39752046000300911</v>
      </c>
      <c r="J533" s="6">
        <v>10136.646943192276</v>
      </c>
      <c r="K533" s="6">
        <v>0.6770720797239862</v>
      </c>
      <c r="L533" s="6">
        <v>11219.229089277698</v>
      </c>
      <c r="M533">
        <v>0.18643188250969911</v>
      </c>
      <c r="N533">
        <v>74047.219251043731</v>
      </c>
      <c r="O533">
        <v>0.55540048329668168</v>
      </c>
      <c r="P533">
        <v>11130.38348252455</v>
      </c>
      <c r="S533">
        <f t="shared" si="268"/>
        <v>1777.7077351198968</v>
      </c>
      <c r="T533">
        <f t="shared" si="269"/>
        <v>-55726.670579239842</v>
      </c>
      <c r="U533">
        <f t="shared" si="270"/>
        <v>5042.2743015626238</v>
      </c>
      <c r="V533">
        <f t="shared" si="271"/>
        <v>14634.09120290299</v>
      </c>
      <c r="W533">
        <f t="shared" si="272"/>
        <v>-66928.504249293386</v>
      </c>
      <c r="X533">
        <f t="shared" si="273"/>
        <v>10077.028571675943</v>
      </c>
      <c r="Z533">
        <f t="shared" si="274"/>
        <v>0</v>
      </c>
      <c r="AA533">
        <f t="shared" si="275"/>
        <v>0</v>
      </c>
      <c r="AB533">
        <f t="shared" si="276"/>
        <v>0</v>
      </c>
      <c r="AC533">
        <f t="shared" si="277"/>
        <v>1</v>
      </c>
      <c r="AD533">
        <f t="shared" si="278"/>
        <v>0</v>
      </c>
      <c r="AE533">
        <f t="shared" si="279"/>
        <v>0</v>
      </c>
      <c r="AF533">
        <f t="shared" si="280"/>
        <v>0</v>
      </c>
      <c r="AH533">
        <f t="shared" si="281"/>
        <v>30463.823329178678</v>
      </c>
      <c r="AI533">
        <f t="shared" si="282"/>
        <v>255199.37450479402</v>
      </c>
      <c r="AJ533">
        <f t="shared" si="283"/>
        <v>25499.686086888571</v>
      </c>
      <c r="AK533">
        <f t="shared" si="284"/>
        <v>16570.213756046927</v>
      </c>
      <c r="AL533">
        <f t="shared" si="285"/>
        <v>397181.09506935556</v>
      </c>
      <c r="AM533">
        <f t="shared" si="286"/>
        <v>20040.284114371152</v>
      </c>
    </row>
    <row r="534" spans="4:39">
      <c r="D534" s="113">
        <v>409</v>
      </c>
      <c r="E534">
        <v>0.67518347535601597</v>
      </c>
      <c r="F534" s="6">
        <v>9588.2782250692871</v>
      </c>
      <c r="G534" s="6">
        <v>0.29694718049764712</v>
      </c>
      <c r="H534" s="6">
        <v>61596.375658707031</v>
      </c>
      <c r="I534" s="6">
        <v>0.80354232872688902</v>
      </c>
      <c r="J534" s="6">
        <v>13191.192499761164</v>
      </c>
      <c r="K534" s="6">
        <v>0.93674966883276345</v>
      </c>
      <c r="L534" s="6">
        <v>12271.04339429818</v>
      </c>
      <c r="M534">
        <v>0.5119484740875444</v>
      </c>
      <c r="N534">
        <v>80765.137731483977</v>
      </c>
      <c r="O534">
        <v>0.92545720731432057</v>
      </c>
      <c r="P534">
        <v>14556.180408566361</v>
      </c>
      <c r="S534">
        <f t="shared" si="268"/>
        <v>16192.927597924827</v>
      </c>
      <c r="T534">
        <f t="shared" si="269"/>
        <v>-50257.744518584877</v>
      </c>
      <c r="U534">
        <f t="shared" si="270"/>
        <v>17491.267780346367</v>
      </c>
      <c r="V534">
        <f t="shared" si="271"/>
        <v>23497.805960412061</v>
      </c>
      <c r="W534">
        <f t="shared" si="272"/>
        <v>-61216.897196925187</v>
      </c>
      <c r="X534">
        <f t="shared" si="273"/>
        <v>20781.477595523655</v>
      </c>
      <c r="Z534">
        <f t="shared" si="274"/>
        <v>0</v>
      </c>
      <c r="AA534">
        <f t="shared" si="275"/>
        <v>0</v>
      </c>
      <c r="AB534">
        <f t="shared" si="276"/>
        <v>0</v>
      </c>
      <c r="AC534">
        <f t="shared" si="277"/>
        <v>1</v>
      </c>
      <c r="AD534">
        <f t="shared" si="278"/>
        <v>0</v>
      </c>
      <c r="AE534">
        <f t="shared" si="279"/>
        <v>0</v>
      </c>
      <c r="AF534">
        <f t="shared" si="280"/>
        <v>0</v>
      </c>
      <c r="AH534">
        <f t="shared" si="281"/>
        <v>14200.996580986384</v>
      </c>
      <c r="AI534">
        <f t="shared" si="282"/>
        <v>207432.09467582431</v>
      </c>
      <c r="AJ534">
        <f t="shared" si="283"/>
        <v>16416.300707718703</v>
      </c>
      <c r="AK534">
        <f t="shared" si="284"/>
        <v>13099.597259093252</v>
      </c>
      <c r="AL534">
        <f t="shared" si="285"/>
        <v>157760.28608237035</v>
      </c>
      <c r="AM534">
        <f t="shared" si="286"/>
        <v>15728.636930505341</v>
      </c>
    </row>
    <row r="535" spans="4:39">
      <c r="D535" s="113">
        <v>410</v>
      </c>
      <c r="E535">
        <v>0.27383829822680239</v>
      </c>
      <c r="F535" s="6">
        <v>6921.0900806951486</v>
      </c>
      <c r="G535" s="6">
        <v>0.30817176055838025</v>
      </c>
      <c r="H535" s="6">
        <v>63996.551880364234</v>
      </c>
      <c r="I535" s="6">
        <v>0.13631334843738085</v>
      </c>
      <c r="J535" s="6">
        <v>5645.6728769734582</v>
      </c>
      <c r="K535" s="6">
        <v>0.54873097158680983</v>
      </c>
      <c r="L535" s="6">
        <v>8941.0623096920699</v>
      </c>
      <c r="M535">
        <v>-8.3359250888077607E-3</v>
      </c>
      <c r="N535">
        <v>67971.720828003672</v>
      </c>
      <c r="O535">
        <v>0.49654185999068123</v>
      </c>
      <c r="P535">
        <v>10578.140815189132</v>
      </c>
      <c r="S535">
        <f t="shared" si="268"/>
        <v>3535.1514987970731</v>
      </c>
      <c r="T535">
        <f t="shared" si="269"/>
        <v>-52229.321375203042</v>
      </c>
      <c r="U535">
        <f t="shared" si="270"/>
        <v>-440.68398024050748</v>
      </c>
      <c r="V535">
        <f t="shared" si="271"/>
        <v>12011.681109378676</v>
      </c>
      <c r="W535">
        <f t="shared" si="272"/>
        <v>-68290.019791594706</v>
      </c>
      <c r="X535">
        <f t="shared" si="273"/>
        <v>8381.813566695042</v>
      </c>
      <c r="Z535">
        <f t="shared" si="274"/>
        <v>0</v>
      </c>
      <c r="AA535">
        <f t="shared" si="275"/>
        <v>0</v>
      </c>
      <c r="AB535">
        <f t="shared" si="276"/>
        <v>0</v>
      </c>
      <c r="AC535">
        <f t="shared" si="277"/>
        <v>1</v>
      </c>
      <c r="AD535">
        <f t="shared" si="278"/>
        <v>0</v>
      </c>
      <c r="AE535">
        <f t="shared" si="279"/>
        <v>0</v>
      </c>
      <c r="AF535">
        <f t="shared" si="280"/>
        <v>0</v>
      </c>
      <c r="AH535">
        <f t="shared" si="281"/>
        <v>25274.368579967078</v>
      </c>
      <c r="AI535">
        <f t="shared" si="282"/>
        <v>207665.20515834444</v>
      </c>
      <c r="AJ535">
        <f t="shared" si="283"/>
        <v>41416.874735249774</v>
      </c>
      <c r="AK535">
        <f t="shared" si="284"/>
        <v>16294.072637883872</v>
      </c>
      <c r="AL535">
        <f t="shared" si="285"/>
        <v>-8154070.4965386484</v>
      </c>
      <c r="AM535">
        <f t="shared" si="286"/>
        <v>21303.623455608868</v>
      </c>
    </row>
    <row r="536" spans="4:39">
      <c r="D536" s="113">
        <v>411</v>
      </c>
      <c r="E536">
        <v>0.72096549071337845</v>
      </c>
      <c r="F536" s="6">
        <v>11289.945955907566</v>
      </c>
      <c r="G536" s="6">
        <v>0.28751363535867136</v>
      </c>
      <c r="H536" s="6">
        <v>63609.286591584962</v>
      </c>
      <c r="I536" s="6">
        <v>0.63325589413293848</v>
      </c>
      <c r="J536" s="6">
        <v>11335.862598126259</v>
      </c>
      <c r="K536" s="6">
        <v>0.53741215385935726</v>
      </c>
      <c r="L536" s="6">
        <v>9131.8818432321932</v>
      </c>
      <c r="M536">
        <v>0.15741359708734093</v>
      </c>
      <c r="N536">
        <v>62186.233236384622</v>
      </c>
      <c r="O536">
        <v>1.0799227613320981</v>
      </c>
      <c r="P536">
        <v>16269.886164051728</v>
      </c>
      <c r="S536">
        <f t="shared" si="268"/>
        <v>16239.400341492077</v>
      </c>
      <c r="T536">
        <f t="shared" si="269"/>
        <v>-52630.865939049458</v>
      </c>
      <c r="U536">
        <f t="shared" si="270"/>
        <v>12844.380463445865</v>
      </c>
      <c r="V536">
        <f t="shared" si="271"/>
        <v>11388.663839733505</v>
      </c>
      <c r="W536">
        <f t="shared" si="272"/>
        <v>-56175.552445201596</v>
      </c>
      <c r="X536">
        <f t="shared" si="273"/>
        <v>24965.884554653108</v>
      </c>
      <c r="Z536">
        <f t="shared" si="274"/>
        <v>0</v>
      </c>
      <c r="AA536">
        <f t="shared" si="275"/>
        <v>0</v>
      </c>
      <c r="AB536">
        <f t="shared" si="276"/>
        <v>0</v>
      </c>
      <c r="AC536">
        <f t="shared" si="277"/>
        <v>0</v>
      </c>
      <c r="AD536">
        <f t="shared" si="278"/>
        <v>0</v>
      </c>
      <c r="AE536">
        <f t="shared" si="279"/>
        <v>1</v>
      </c>
      <c r="AF536">
        <f t="shared" si="280"/>
        <v>0</v>
      </c>
      <c r="AH536">
        <f t="shared" si="281"/>
        <v>15659.481766230487</v>
      </c>
      <c r="AI536">
        <f t="shared" si="282"/>
        <v>221239.19970693841</v>
      </c>
      <c r="AJ536">
        <f t="shared" si="283"/>
        <v>17900.919206835741</v>
      </c>
      <c r="AK536">
        <f t="shared" si="284"/>
        <v>16992.32475047827</v>
      </c>
      <c r="AL536">
        <f t="shared" si="285"/>
        <v>395049.94731732475</v>
      </c>
      <c r="AM536">
        <f t="shared" si="286"/>
        <v>15065.786875334141</v>
      </c>
    </row>
    <row r="537" spans="4:39">
      <c r="D537" s="113">
        <v>412</v>
      </c>
      <c r="E537">
        <v>1.0182237630742565</v>
      </c>
      <c r="F537" s="6">
        <v>12094.370484475772</v>
      </c>
      <c r="G537" s="6">
        <v>0.35532726711288243</v>
      </c>
      <c r="H537" s="6">
        <v>61871.038892760138</v>
      </c>
      <c r="I537" s="6">
        <v>1.0482741438630905</v>
      </c>
      <c r="J537" s="6">
        <v>13065.322367312432</v>
      </c>
      <c r="K537" s="6">
        <v>0.71265453946424118</v>
      </c>
      <c r="L537" s="6">
        <v>9597.0913666838624</v>
      </c>
      <c r="M537">
        <v>0.50702046353843766</v>
      </c>
      <c r="N537">
        <v>76255.176486342461</v>
      </c>
      <c r="O537">
        <v>0.77443625126077542</v>
      </c>
      <c r="P537">
        <v>12645.050452078498</v>
      </c>
      <c r="S537">
        <f t="shared" si="268"/>
        <v>26785.485684751635</v>
      </c>
      <c r="T537">
        <f t="shared" si="269"/>
        <v>-48303.222525321835</v>
      </c>
      <c r="U537">
        <f t="shared" si="270"/>
        <v>26961.977541955814</v>
      </c>
      <c r="V537">
        <f t="shared" si="271"/>
        <v>17614.909568218725</v>
      </c>
      <c r="W537">
        <f t="shared" si="272"/>
        <v>-56895.10710659076</v>
      </c>
      <c r="X537">
        <f t="shared" si="273"/>
        <v>16926.023366062953</v>
      </c>
      <c r="Z537">
        <f t="shared" si="274"/>
        <v>0</v>
      </c>
      <c r="AA537">
        <f t="shared" si="275"/>
        <v>0</v>
      </c>
      <c r="AB537">
        <f t="shared" si="276"/>
        <v>1</v>
      </c>
      <c r="AC537">
        <f t="shared" si="277"/>
        <v>0</v>
      </c>
      <c r="AD537">
        <f t="shared" si="278"/>
        <v>0</v>
      </c>
      <c r="AE537">
        <f t="shared" si="279"/>
        <v>0</v>
      </c>
      <c r="AF537">
        <f t="shared" si="280"/>
        <v>0</v>
      </c>
      <c r="AH537">
        <f t="shared" si="281"/>
        <v>11877.91026204302</v>
      </c>
      <c r="AI537">
        <f t="shared" si="282"/>
        <v>174124.09521925202</v>
      </c>
      <c r="AJ537">
        <f t="shared" si="283"/>
        <v>12463.650318765112</v>
      </c>
      <c r="AK537">
        <f t="shared" si="284"/>
        <v>13466.681028789566</v>
      </c>
      <c r="AL537">
        <f t="shared" si="285"/>
        <v>150398.61695949375</v>
      </c>
      <c r="AM537">
        <f t="shared" si="286"/>
        <v>16328.071460359024</v>
      </c>
    </row>
    <row r="538" spans="4:39">
      <c r="D538" s="113">
        <v>413</v>
      </c>
      <c r="E538">
        <v>0.43229580425474423</v>
      </c>
      <c r="F538" s="6">
        <v>8617.4937111591025</v>
      </c>
      <c r="G538" s="6">
        <v>0.37610633142200189</v>
      </c>
      <c r="H538" s="6">
        <v>69614.919734626703</v>
      </c>
      <c r="I538" s="6">
        <v>8.6013343943721621E-2</v>
      </c>
      <c r="J538" s="6">
        <v>5347.7944053569045</v>
      </c>
      <c r="K538" s="6">
        <v>1.0631667165095429</v>
      </c>
      <c r="L538" s="6">
        <v>11902.034722236727</v>
      </c>
      <c r="M538">
        <v>0.51705395204090387</v>
      </c>
      <c r="N538">
        <v>76281.667701759259</v>
      </c>
      <c r="O538">
        <v>0.64546037160709369</v>
      </c>
      <c r="P538">
        <v>10756.240674939541</v>
      </c>
      <c r="S538">
        <f t="shared" si="268"/>
        <v>7889.2892785040494</v>
      </c>
      <c r="T538">
        <f t="shared" si="269"/>
        <v>-55253.675575608984</v>
      </c>
      <c r="U538">
        <f t="shared" si="270"/>
        <v>-2063.4608802098383</v>
      </c>
      <c r="V538">
        <f t="shared" si="271"/>
        <v>28693.923180963655</v>
      </c>
      <c r="W538">
        <f t="shared" si="272"/>
        <v>-56538.479597029385</v>
      </c>
      <c r="X538">
        <f t="shared" si="273"/>
        <v>13890.018154505724</v>
      </c>
      <c r="Z538">
        <f t="shared" si="274"/>
        <v>0</v>
      </c>
      <c r="AA538">
        <f t="shared" si="275"/>
        <v>0</v>
      </c>
      <c r="AB538">
        <f t="shared" si="276"/>
        <v>0</v>
      </c>
      <c r="AC538">
        <f t="shared" si="277"/>
        <v>1</v>
      </c>
      <c r="AD538">
        <f t="shared" si="278"/>
        <v>0</v>
      </c>
      <c r="AE538">
        <f t="shared" si="279"/>
        <v>0</v>
      </c>
      <c r="AF538">
        <f t="shared" si="280"/>
        <v>0</v>
      </c>
      <c r="AH538">
        <f t="shared" si="281"/>
        <v>19934.252487171878</v>
      </c>
      <c r="AI538">
        <f t="shared" si="282"/>
        <v>185093.71929853741</v>
      </c>
      <c r="AJ538">
        <f t="shared" si="283"/>
        <v>62174.008824211705</v>
      </c>
      <c r="AK538">
        <f t="shared" si="284"/>
        <v>11194.89026265985</v>
      </c>
      <c r="AL538">
        <f t="shared" si="285"/>
        <v>147531.35025979776</v>
      </c>
      <c r="AM538">
        <f t="shared" si="286"/>
        <v>16664.447808249191</v>
      </c>
    </row>
    <row r="539" spans="4:39">
      <c r="D539" s="113">
        <v>414</v>
      </c>
      <c r="E539">
        <v>0.96896561934868863</v>
      </c>
      <c r="F539" s="6">
        <v>12891.771296461715</v>
      </c>
      <c r="G539" s="6">
        <v>0.35834598056032396</v>
      </c>
      <c r="H539" s="6">
        <v>65672.627277052758</v>
      </c>
      <c r="I539" s="6">
        <v>0.56509318077368187</v>
      </c>
      <c r="J539" s="6">
        <v>9532.9864648239145</v>
      </c>
      <c r="K539" s="6">
        <v>0.4845565687253055</v>
      </c>
      <c r="L539" s="6">
        <v>7975.3126390744346</v>
      </c>
      <c r="M539">
        <v>-0.1054904733776032</v>
      </c>
      <c r="N539">
        <v>72632.277639735112</v>
      </c>
      <c r="O539">
        <v>0.54924659574246193</v>
      </c>
      <c r="P539">
        <v>11043.086699405036</v>
      </c>
      <c r="S539">
        <f t="shared" si="268"/>
        <v>24107.211912748608</v>
      </c>
      <c r="T539">
        <f t="shared" si="269"/>
        <v>-51989.544355337348</v>
      </c>
      <c r="U539">
        <f t="shared" si="270"/>
        <v>12044.531549838355</v>
      </c>
      <c r="V539">
        <f t="shared" si="271"/>
        <v>10526.995381132632</v>
      </c>
      <c r="W539">
        <f t="shared" si="272"/>
        <v>-76660.325875185517</v>
      </c>
      <c r="X539">
        <f t="shared" si="273"/>
        <v>9929.34531242513</v>
      </c>
      <c r="Z539">
        <f t="shared" si="274"/>
        <v>1</v>
      </c>
      <c r="AA539">
        <f t="shared" si="275"/>
        <v>0</v>
      </c>
      <c r="AB539">
        <f t="shared" si="276"/>
        <v>0</v>
      </c>
      <c r="AC539">
        <f t="shared" si="277"/>
        <v>0</v>
      </c>
      <c r="AD539">
        <f t="shared" si="278"/>
        <v>0</v>
      </c>
      <c r="AE539">
        <f t="shared" si="279"/>
        <v>0</v>
      </c>
      <c r="AF539">
        <f t="shared" si="280"/>
        <v>0</v>
      </c>
      <c r="AH539">
        <f t="shared" si="281"/>
        <v>13304.673601450586</v>
      </c>
      <c r="AI539">
        <f t="shared" si="282"/>
        <v>183265.97991796766</v>
      </c>
      <c r="AJ539">
        <f t="shared" si="283"/>
        <v>16869.760225688951</v>
      </c>
      <c r="AK539">
        <f t="shared" si="284"/>
        <v>16458.99189862315</v>
      </c>
      <c r="AL539">
        <f t="shared" si="285"/>
        <v>-688519.78111566382</v>
      </c>
      <c r="AM539">
        <f t="shared" si="286"/>
        <v>20105.881010472509</v>
      </c>
    </row>
    <row r="540" spans="4:39">
      <c r="D540" s="113">
        <v>415</v>
      </c>
      <c r="E540">
        <v>0.48806444711678965</v>
      </c>
      <c r="F540" s="6">
        <v>10319.909308046253</v>
      </c>
      <c r="G540" s="6">
        <v>0.31992075692424926</v>
      </c>
      <c r="H540" s="6">
        <v>60933.603679977808</v>
      </c>
      <c r="I540" s="6">
        <v>0.97184634875289944</v>
      </c>
      <c r="J540" s="6">
        <v>16692.301603767839</v>
      </c>
      <c r="K540" s="6">
        <v>0.28624226198739522</v>
      </c>
      <c r="L540" s="6">
        <v>7289.5079308338627</v>
      </c>
      <c r="M540">
        <v>0.25926831235261671</v>
      </c>
      <c r="N540">
        <v>81078.797906786785</v>
      </c>
      <c r="O540">
        <v>0.46831824417993873</v>
      </c>
      <c r="P540">
        <v>10275.924420462479</v>
      </c>
      <c r="S540">
        <f t="shared" si="268"/>
        <v>8316.3435406612425</v>
      </c>
      <c r="T540">
        <f t="shared" si="269"/>
        <v>-48717.749497582277</v>
      </c>
      <c r="U540">
        <f t="shared" si="270"/>
        <v>20416.679377012872</v>
      </c>
      <c r="V540">
        <f t="shared" si="271"/>
        <v>3640.3666008928358</v>
      </c>
      <c r="W540">
        <f t="shared" si="272"/>
        <v>-71178.896667914465</v>
      </c>
      <c r="X540">
        <f t="shared" si="273"/>
        <v>7606.3394153043027</v>
      </c>
      <c r="Z540">
        <f t="shared" si="274"/>
        <v>0</v>
      </c>
      <c r="AA540">
        <f t="shared" si="275"/>
        <v>0</v>
      </c>
      <c r="AB540">
        <f t="shared" si="276"/>
        <v>1</v>
      </c>
      <c r="AC540">
        <f t="shared" si="277"/>
        <v>0</v>
      </c>
      <c r="AD540">
        <f t="shared" si="278"/>
        <v>0</v>
      </c>
      <c r="AE540">
        <f t="shared" si="279"/>
        <v>0</v>
      </c>
      <c r="AF540">
        <f t="shared" si="280"/>
        <v>0</v>
      </c>
      <c r="AH540">
        <f t="shared" si="281"/>
        <v>21144.562708901409</v>
      </c>
      <c r="AI540">
        <f t="shared" si="282"/>
        <v>190464.67714630236</v>
      </c>
      <c r="AJ540">
        <f t="shared" si="283"/>
        <v>17175.864914436184</v>
      </c>
      <c r="AK540">
        <f t="shared" si="284"/>
        <v>25466.218301317291</v>
      </c>
      <c r="AL540">
        <f t="shared" si="285"/>
        <v>312721.58626356133</v>
      </c>
      <c r="AM540">
        <f t="shared" si="286"/>
        <v>21942.182582394187</v>
      </c>
    </row>
    <row r="541" spans="4:39">
      <c r="D541" s="113">
        <v>416</v>
      </c>
      <c r="E541">
        <v>0.69968867659060474</v>
      </c>
      <c r="F541" s="6">
        <v>10874.91392718162</v>
      </c>
      <c r="G541" s="6">
        <v>0.29382252612945758</v>
      </c>
      <c r="H541" s="6">
        <v>58374.301227235963</v>
      </c>
      <c r="I541" s="6">
        <v>1.3798436431224121</v>
      </c>
      <c r="J541" s="6">
        <v>16283.316501568679</v>
      </c>
      <c r="K541" s="6">
        <v>1.4659462520844493</v>
      </c>
      <c r="L541" s="6">
        <v>16604.246430174288</v>
      </c>
      <c r="M541">
        <v>0.24893124676303691</v>
      </c>
      <c r="N541">
        <v>68293.714132006586</v>
      </c>
      <c r="O541">
        <v>0.85528860348117264</v>
      </c>
      <c r="P541">
        <v>13870.693074131847</v>
      </c>
      <c r="S541">
        <f t="shared" si="268"/>
        <v>15841.99849975403</v>
      </c>
      <c r="T541">
        <f t="shared" si="269"/>
        <v>-47154.981889508752</v>
      </c>
      <c r="U541">
        <f t="shared" si="270"/>
        <v>36404.633167417502</v>
      </c>
      <c r="V541">
        <f t="shared" si="271"/>
        <v>39371.445259418324</v>
      </c>
      <c r="W541">
        <f t="shared" si="272"/>
        <v>-58788.523405606786</v>
      </c>
      <c r="X541">
        <f t="shared" si="273"/>
        <v>18787.646961193248</v>
      </c>
      <c r="Z541">
        <f t="shared" si="274"/>
        <v>0</v>
      </c>
      <c r="AA541">
        <f t="shared" si="275"/>
        <v>0</v>
      </c>
      <c r="AB541">
        <f t="shared" si="276"/>
        <v>0</v>
      </c>
      <c r="AC541">
        <f t="shared" si="277"/>
        <v>1</v>
      </c>
      <c r="AD541">
        <f t="shared" si="278"/>
        <v>0</v>
      </c>
      <c r="AE541">
        <f t="shared" si="279"/>
        <v>0</v>
      </c>
      <c r="AF541">
        <f t="shared" si="280"/>
        <v>0</v>
      </c>
      <c r="AH541">
        <f t="shared" si="281"/>
        <v>15542.503817801024</v>
      </c>
      <c r="AI541">
        <f t="shared" si="282"/>
        <v>198671.97384830995</v>
      </c>
      <c r="AJ541">
        <f t="shared" si="283"/>
        <v>11800.841771261552</v>
      </c>
      <c r="AK541">
        <f t="shared" si="284"/>
        <v>11326.64066405196</v>
      </c>
      <c r="AL541">
        <f t="shared" si="285"/>
        <v>274347.69648270338</v>
      </c>
      <c r="AM541">
        <f t="shared" si="286"/>
        <v>16217.558631876685</v>
      </c>
    </row>
    <row r="542" spans="4:39">
      <c r="D542" s="113">
        <v>417</v>
      </c>
      <c r="E542">
        <v>0.35733671454729787</v>
      </c>
      <c r="F542" s="6">
        <v>8994.0174087839459</v>
      </c>
      <c r="G542" s="6">
        <v>0.2891059580087163</v>
      </c>
      <c r="H542" s="6">
        <v>66763.118578946043</v>
      </c>
      <c r="I542" s="6">
        <v>0.63222239409981218</v>
      </c>
      <c r="J542" s="6">
        <v>11441.893947196299</v>
      </c>
      <c r="K542" s="6">
        <v>7.024586809838107E-2</v>
      </c>
      <c r="L542" s="6">
        <v>6041.2736233171872</v>
      </c>
      <c r="M542">
        <v>0.23157367554484809</v>
      </c>
      <c r="N542">
        <v>103199.58614057061</v>
      </c>
      <c r="O542">
        <v>0.58368179909306583</v>
      </c>
      <c r="P542">
        <v>12303.757536555817</v>
      </c>
      <c r="S542">
        <f t="shared" si="268"/>
        <v>4650.527699490076</v>
      </c>
      <c r="T542">
        <f t="shared" si="269"/>
        <v>-55723.896678341218</v>
      </c>
      <c r="U542">
        <f t="shared" si="270"/>
        <v>12698.885949110929</v>
      </c>
      <c r="V542">
        <f t="shared" si="271"/>
        <v>-3359.0053958486046</v>
      </c>
      <c r="W542">
        <f t="shared" si="272"/>
        <v>-94357.176913566131</v>
      </c>
      <c r="X542">
        <f t="shared" si="273"/>
        <v>9983.5482800138107</v>
      </c>
      <c r="Z542">
        <f t="shared" si="274"/>
        <v>0</v>
      </c>
      <c r="AA542">
        <f t="shared" si="275"/>
        <v>0</v>
      </c>
      <c r="AB542">
        <f t="shared" si="276"/>
        <v>1</v>
      </c>
      <c r="AC542">
        <f t="shared" si="277"/>
        <v>0</v>
      </c>
      <c r="AD542">
        <f t="shared" si="278"/>
        <v>0</v>
      </c>
      <c r="AE542">
        <f t="shared" si="279"/>
        <v>0</v>
      </c>
      <c r="AF542">
        <f t="shared" si="280"/>
        <v>0</v>
      </c>
      <c r="AH542">
        <f t="shared" si="281"/>
        <v>25169.586674513062</v>
      </c>
      <c r="AI542">
        <f t="shared" si="282"/>
        <v>230929.58387572624</v>
      </c>
      <c r="AJ542">
        <f t="shared" si="283"/>
        <v>18097.894117603668</v>
      </c>
      <c r="AK542">
        <f t="shared" si="284"/>
        <v>86001.83593512197</v>
      </c>
      <c r="AL542">
        <f t="shared" si="285"/>
        <v>445644.7214812389</v>
      </c>
      <c r="AM542">
        <f t="shared" si="286"/>
        <v>21079.563480775985</v>
      </c>
    </row>
    <row r="543" spans="4:39">
      <c r="D543" s="113">
        <v>418</v>
      </c>
      <c r="E543">
        <v>8.351101948441908E-2</v>
      </c>
      <c r="F543" s="6">
        <v>4683.7201461804325</v>
      </c>
      <c r="G543" s="6">
        <v>0.3068686957622917</v>
      </c>
      <c r="H543" s="6">
        <v>63550.240194029633</v>
      </c>
      <c r="I543" s="6">
        <v>0.40265077339401456</v>
      </c>
      <c r="J543" s="6">
        <v>7696.9211061306778</v>
      </c>
      <c r="K543" s="6">
        <v>0.73331156110027385</v>
      </c>
      <c r="L543" s="6">
        <v>10029.484505074119</v>
      </c>
      <c r="M543">
        <v>0.23565029649356273</v>
      </c>
      <c r="N543">
        <v>60627.871227372976</v>
      </c>
      <c r="O543">
        <v>-2.1460217640363988E-2</v>
      </c>
      <c r="P543">
        <v>5094.1058511197934</v>
      </c>
      <c r="S543">
        <f t="shared" si="268"/>
        <v>-1494.9353781873742</v>
      </c>
      <c r="T543">
        <f t="shared" si="269"/>
        <v>-51832.765915042284</v>
      </c>
      <c r="U543">
        <f t="shared" si="270"/>
        <v>7677.8960251463741</v>
      </c>
      <c r="V543">
        <f t="shared" si="271"/>
        <v>17971.284143978737</v>
      </c>
      <c r="W543">
        <f t="shared" si="272"/>
        <v>-51629.800306062774</v>
      </c>
      <c r="X543">
        <f t="shared" si="273"/>
        <v>-5913.5428014994523</v>
      </c>
      <c r="Z543">
        <f t="shared" si="274"/>
        <v>0</v>
      </c>
      <c r="AA543">
        <f t="shared" si="275"/>
        <v>0</v>
      </c>
      <c r="AB543">
        <f t="shared" si="276"/>
        <v>0</v>
      </c>
      <c r="AC543">
        <f t="shared" si="277"/>
        <v>1</v>
      </c>
      <c r="AD543">
        <f t="shared" si="278"/>
        <v>0</v>
      </c>
      <c r="AE543">
        <f t="shared" si="279"/>
        <v>0</v>
      </c>
      <c r="AF543">
        <f t="shared" si="280"/>
        <v>0</v>
      </c>
      <c r="AH543">
        <f t="shared" si="281"/>
        <v>56085.055302842869</v>
      </c>
      <c r="AI543">
        <f t="shared" si="282"/>
        <v>207092.61345854992</v>
      </c>
      <c r="AJ543">
        <f t="shared" si="283"/>
        <v>19115.624791309772</v>
      </c>
      <c r="AK543">
        <f t="shared" si="284"/>
        <v>13676.975840972287</v>
      </c>
      <c r="AL543">
        <f t="shared" si="285"/>
        <v>257278.99404119421</v>
      </c>
      <c r="AM543">
        <f t="shared" si="286"/>
        <v>-237374.37972382986</v>
      </c>
    </row>
    <row r="544" spans="4:39">
      <c r="D544" s="113">
        <v>419</v>
      </c>
      <c r="E544">
        <v>0.39781952914566521</v>
      </c>
      <c r="F544" s="6">
        <v>8910.3283857761053</v>
      </c>
      <c r="G544" s="6">
        <v>0.27468483179888703</v>
      </c>
      <c r="H544" s="6">
        <v>62839.469422116497</v>
      </c>
      <c r="I544" s="6">
        <v>0.42217620157103686</v>
      </c>
      <c r="J544" s="6">
        <v>10186.493805141708</v>
      </c>
      <c r="K544" s="6">
        <v>0.53720874618403358</v>
      </c>
      <c r="L544" s="6">
        <v>9392.1333360460958</v>
      </c>
      <c r="M544">
        <v>0.33299545084051085</v>
      </c>
      <c r="N544">
        <v>78270.556779778213</v>
      </c>
      <c r="O544">
        <v>0.76213976866932764</v>
      </c>
      <c r="P544">
        <v>13868.527410424012</v>
      </c>
      <c r="S544">
        <f t="shared" si="268"/>
        <v>6280.0125151219745</v>
      </c>
      <c r="T544">
        <f t="shared" si="269"/>
        <v>-52350.903804707792</v>
      </c>
      <c r="U544">
        <f t="shared" si="270"/>
        <v>5933.8822756467634</v>
      </c>
      <c r="V544">
        <f t="shared" si="271"/>
        <v>11120.645428245043</v>
      </c>
      <c r="W544">
        <f t="shared" si="272"/>
        <v>-65555.458484884148</v>
      </c>
      <c r="X544">
        <f t="shared" si="273"/>
        <v>15233.017516445594</v>
      </c>
      <c r="Z544">
        <f t="shared" si="274"/>
        <v>0</v>
      </c>
      <c r="AA544">
        <f t="shared" si="275"/>
        <v>0</v>
      </c>
      <c r="AB544">
        <f t="shared" si="276"/>
        <v>0</v>
      </c>
      <c r="AC544">
        <f t="shared" si="277"/>
        <v>0</v>
      </c>
      <c r="AD544">
        <f t="shared" si="278"/>
        <v>0</v>
      </c>
      <c r="AE544">
        <f t="shared" si="279"/>
        <v>1</v>
      </c>
      <c r="AF544">
        <f t="shared" si="280"/>
        <v>0</v>
      </c>
      <c r="AH544">
        <f t="shared" si="281"/>
        <v>22397.915971876555</v>
      </c>
      <c r="AI544">
        <f t="shared" si="282"/>
        <v>228769.34634718011</v>
      </c>
      <c r="AJ544">
        <f t="shared" si="283"/>
        <v>24128.536301276312</v>
      </c>
      <c r="AK544">
        <f t="shared" si="284"/>
        <v>17483.210023592204</v>
      </c>
      <c r="AL544">
        <f t="shared" si="285"/>
        <v>235049.92810627352</v>
      </c>
      <c r="AM544">
        <f t="shared" si="286"/>
        <v>18196.829480028355</v>
      </c>
    </row>
    <row r="545" spans="4:39">
      <c r="D545" s="113">
        <v>420</v>
      </c>
      <c r="E545">
        <v>0.92617179528626969</v>
      </c>
      <c r="F545" s="6">
        <v>13301.346279708379</v>
      </c>
      <c r="G545" s="6">
        <v>0.33668918460078423</v>
      </c>
      <c r="H545" s="6">
        <v>64666.109938677189</v>
      </c>
      <c r="I545" s="6">
        <v>0.98440978652607136</v>
      </c>
      <c r="J545" s="6">
        <v>14251.609495042178</v>
      </c>
      <c r="K545" s="6">
        <v>1.5031191724072976</v>
      </c>
      <c r="L545" s="6">
        <v>17344.616659767133</v>
      </c>
      <c r="M545">
        <v>0.5556077419083304</v>
      </c>
      <c r="N545">
        <v>88125.796974492201</v>
      </c>
      <c r="O545">
        <v>1.09829050899959</v>
      </c>
      <c r="P545">
        <v>16645.659842205911</v>
      </c>
      <c r="S545">
        <f t="shared" si="268"/>
        <v>22063.597551502542</v>
      </c>
      <c r="T545">
        <f t="shared" si="269"/>
        <v>-51809.970113880845</v>
      </c>
      <c r="U545">
        <f t="shared" si="270"/>
        <v>23337.09379366933</v>
      </c>
      <c r="V545">
        <f t="shared" si="271"/>
        <v>40050.485819433117</v>
      </c>
      <c r="W545">
        <f t="shared" si="272"/>
        <v>-66910.470957464509</v>
      </c>
      <c r="X545">
        <f t="shared" si="273"/>
        <v>25291.464953434435</v>
      </c>
      <c r="Z545">
        <f t="shared" si="274"/>
        <v>0</v>
      </c>
      <c r="AA545">
        <f t="shared" si="275"/>
        <v>0</v>
      </c>
      <c r="AB545">
        <f t="shared" si="276"/>
        <v>0</v>
      </c>
      <c r="AC545">
        <f t="shared" si="277"/>
        <v>1</v>
      </c>
      <c r="AD545">
        <f t="shared" si="278"/>
        <v>0</v>
      </c>
      <c r="AE545">
        <f t="shared" si="279"/>
        <v>0</v>
      </c>
      <c r="AF545">
        <f t="shared" si="280"/>
        <v>0</v>
      </c>
      <c r="AH545">
        <f t="shared" si="281"/>
        <v>14361.640407757264</v>
      </c>
      <c r="AI545">
        <f t="shared" si="282"/>
        <v>192064.70803436247</v>
      </c>
      <c r="AJ545">
        <f t="shared" si="283"/>
        <v>14477.313909419097</v>
      </c>
      <c r="AK545">
        <f t="shared" si="284"/>
        <v>11539.082847296217</v>
      </c>
      <c r="AL545">
        <f t="shared" si="285"/>
        <v>158611.5353105214</v>
      </c>
      <c r="AM545">
        <f t="shared" si="286"/>
        <v>15155.971672165406</v>
      </c>
    </row>
    <row r="546" spans="4:39">
      <c r="D546" s="113">
        <v>421</v>
      </c>
      <c r="E546">
        <v>0.63440082634528516</v>
      </c>
      <c r="F546" s="6">
        <v>10071.593034649319</v>
      </c>
      <c r="G546" s="6">
        <v>0.33523791138806791</v>
      </c>
      <c r="H546" s="6">
        <v>65149.580289406804</v>
      </c>
      <c r="I546" s="6">
        <v>0.31962585430850665</v>
      </c>
      <c r="J546" s="6">
        <v>6957.8620031829632</v>
      </c>
      <c r="K546" s="6">
        <v>1.3972861776890084</v>
      </c>
      <c r="L546" s="6">
        <v>17335.500017138642</v>
      </c>
      <c r="M546">
        <v>0.51661685602655649</v>
      </c>
      <c r="N546">
        <v>75808.24742889023</v>
      </c>
      <c r="O546">
        <v>0.32224532306332998</v>
      </c>
      <c r="P546">
        <v>8111.3182151969741</v>
      </c>
      <c r="S546">
        <f t="shared" si="268"/>
        <v>14152.368118519051</v>
      </c>
      <c r="T546">
        <f t="shared" si="269"/>
        <v>-52348.855880964817</v>
      </c>
      <c r="U546">
        <f t="shared" si="270"/>
        <v>5246.731617733054</v>
      </c>
      <c r="V546">
        <f t="shared" si="271"/>
        <v>36018.475391738459</v>
      </c>
      <c r="W546">
        <f t="shared" si="272"/>
        <v>-56081.749398372194</v>
      </c>
      <c r="X546">
        <f t="shared" si="273"/>
        <v>4193.2972006532182</v>
      </c>
      <c r="Z546">
        <f t="shared" si="274"/>
        <v>0</v>
      </c>
      <c r="AA546">
        <f t="shared" si="275"/>
        <v>0</v>
      </c>
      <c r="AB546">
        <f t="shared" si="276"/>
        <v>0</v>
      </c>
      <c r="AC546">
        <f t="shared" si="277"/>
        <v>1</v>
      </c>
      <c r="AD546">
        <f t="shared" si="278"/>
        <v>0</v>
      </c>
      <c r="AE546">
        <f t="shared" si="279"/>
        <v>0</v>
      </c>
      <c r="AF546">
        <f t="shared" si="280"/>
        <v>0</v>
      </c>
      <c r="AH546">
        <f t="shared" si="281"/>
        <v>15875.756487693563</v>
      </c>
      <c r="AI546">
        <f t="shared" si="282"/>
        <v>194338.34323705212</v>
      </c>
      <c r="AJ546">
        <f t="shared" si="283"/>
        <v>21768.770921976644</v>
      </c>
      <c r="AK546">
        <f t="shared" si="284"/>
        <v>12406.549419826133</v>
      </c>
      <c r="AL546">
        <f t="shared" si="285"/>
        <v>146739.78702892602</v>
      </c>
      <c r="AM546">
        <f t="shared" si="286"/>
        <v>25171.251945844004</v>
      </c>
    </row>
    <row r="547" spans="4:39">
      <c r="D547" s="113">
        <v>422</v>
      </c>
      <c r="E547">
        <v>0.99500803902180446</v>
      </c>
      <c r="F547" s="6">
        <v>15243.786937606794</v>
      </c>
      <c r="G547" s="6">
        <v>0.27606301875913364</v>
      </c>
      <c r="H547" s="6">
        <v>63827.415762095705</v>
      </c>
      <c r="I547" s="6">
        <v>0.6210220026837473</v>
      </c>
      <c r="J547" s="6">
        <v>11256.594466187278</v>
      </c>
      <c r="K547" s="6">
        <v>0.64969288416063342</v>
      </c>
      <c r="L547" s="6">
        <v>10931.132124490046</v>
      </c>
      <c r="M547">
        <v>0.37812443416010655</v>
      </c>
      <c r="N547">
        <v>77428.181589090134</v>
      </c>
      <c r="O547">
        <v>0.44467449200243425</v>
      </c>
      <c r="P547">
        <v>9993.3763619923047</v>
      </c>
      <c r="S547">
        <f t="shared" si="268"/>
        <v>22749.600024401789</v>
      </c>
      <c r="T547">
        <f t="shared" si="269"/>
        <v>-53286.225453796942</v>
      </c>
      <c r="U547">
        <f t="shared" si="270"/>
        <v>12456.509684288929</v>
      </c>
      <c r="V547">
        <f t="shared" si="271"/>
        <v>13876.740964299581</v>
      </c>
      <c r="W547">
        <f t="shared" si="272"/>
        <v>-62989.878195120626</v>
      </c>
      <c r="X547">
        <f t="shared" si="273"/>
        <v>6986.0744406286431</v>
      </c>
      <c r="Z547">
        <f t="shared" si="274"/>
        <v>1</v>
      </c>
      <c r="AA547">
        <f t="shared" si="275"/>
        <v>0</v>
      </c>
      <c r="AB547">
        <f t="shared" si="276"/>
        <v>0</v>
      </c>
      <c r="AC547">
        <f t="shared" si="277"/>
        <v>0</v>
      </c>
      <c r="AD547">
        <f t="shared" si="278"/>
        <v>0</v>
      </c>
      <c r="AE547">
        <f t="shared" si="279"/>
        <v>0</v>
      </c>
      <c r="AF547">
        <f t="shared" si="280"/>
        <v>0</v>
      </c>
      <c r="AH547">
        <f t="shared" si="281"/>
        <v>15320.265103177466</v>
      </c>
      <c r="AI547">
        <f t="shared" si="282"/>
        <v>231205.9617727554</v>
      </c>
      <c r="AJ547">
        <f t="shared" si="283"/>
        <v>18125.918916788603</v>
      </c>
      <c r="AK547">
        <f t="shared" si="284"/>
        <v>16825.075956638269</v>
      </c>
      <c r="AL547">
        <f t="shared" si="285"/>
        <v>204769.05112221674</v>
      </c>
      <c r="AM547">
        <f t="shared" si="286"/>
        <v>22473.46439187611</v>
      </c>
    </row>
    <row r="548" spans="4:39">
      <c r="D548" s="113">
        <v>423</v>
      </c>
      <c r="E548">
        <v>0.2821562242011495</v>
      </c>
      <c r="F548" s="6">
        <v>8098.002057136724</v>
      </c>
      <c r="G548" s="6">
        <v>0.33116696303397575</v>
      </c>
      <c r="H548" s="6">
        <v>59855.796669393392</v>
      </c>
      <c r="I548" s="6">
        <v>0.31570179456232705</v>
      </c>
      <c r="J548" s="6">
        <v>8295.0030110211119</v>
      </c>
      <c r="K548" s="6">
        <v>0.86552860577154433</v>
      </c>
      <c r="L548" s="6">
        <v>11259.392493372045</v>
      </c>
      <c r="M548">
        <v>0.6550706460529625</v>
      </c>
      <c r="N548">
        <v>89677.372966662573</v>
      </c>
      <c r="O548">
        <v>1.8593779836975199</v>
      </c>
      <c r="P548">
        <v>21298.749798510235</v>
      </c>
      <c r="S548">
        <f t="shared" si="268"/>
        <v>2675.851207759968</v>
      </c>
      <c r="T548">
        <f t="shared" si="269"/>
        <v>-47210.517352904062</v>
      </c>
      <c r="U548">
        <f t="shared" si="270"/>
        <v>3759.7543125467837</v>
      </c>
      <c r="V548">
        <f t="shared" si="271"/>
        <v>21789.951789408606</v>
      </c>
      <c r="W548">
        <f t="shared" si="272"/>
        <v>-64664.155417776252</v>
      </c>
      <c r="X548">
        <f t="shared" si="273"/>
        <v>49699.739130995862</v>
      </c>
      <c r="Z548">
        <f t="shared" si="274"/>
        <v>0</v>
      </c>
      <c r="AA548">
        <f t="shared" si="275"/>
        <v>0</v>
      </c>
      <c r="AB548">
        <f t="shared" si="276"/>
        <v>0</v>
      </c>
      <c r="AC548">
        <f t="shared" si="277"/>
        <v>0</v>
      </c>
      <c r="AD548">
        <f t="shared" si="278"/>
        <v>0</v>
      </c>
      <c r="AE548">
        <f t="shared" si="279"/>
        <v>1</v>
      </c>
      <c r="AF548">
        <f t="shared" si="280"/>
        <v>0</v>
      </c>
      <c r="AH548">
        <f t="shared" si="281"/>
        <v>28700.419705657987</v>
      </c>
      <c r="AI548">
        <f t="shared" si="282"/>
        <v>180742.05265231285</v>
      </c>
      <c r="AJ548">
        <f t="shared" si="283"/>
        <v>26274.804748959006</v>
      </c>
      <c r="AK548">
        <f t="shared" si="284"/>
        <v>13008.689046545451</v>
      </c>
      <c r="AL548">
        <f t="shared" si="285"/>
        <v>136897.25452819656</v>
      </c>
      <c r="AM548">
        <f t="shared" si="286"/>
        <v>11454.77142638636</v>
      </c>
    </row>
    <row r="549" spans="4:39">
      <c r="D549" s="113">
        <v>424</v>
      </c>
      <c r="E549">
        <v>0.62724481756199868</v>
      </c>
      <c r="F549" s="6">
        <v>10476.632952923321</v>
      </c>
      <c r="G549" s="6">
        <v>0.32784123451867897</v>
      </c>
      <c r="H549" s="6">
        <v>66086.474558867179</v>
      </c>
      <c r="I549" s="6">
        <v>0.62006855264064287</v>
      </c>
      <c r="J549" s="6">
        <v>9713.9521293462039</v>
      </c>
      <c r="K549" s="6">
        <v>0.52273974314938965</v>
      </c>
      <c r="L549" s="6">
        <v>8240.452463046915</v>
      </c>
      <c r="M549">
        <v>0.22817778572174774</v>
      </c>
      <c r="N549">
        <v>76741.648148310982</v>
      </c>
      <c r="O549">
        <v>0.66342536502373672</v>
      </c>
      <c r="P549">
        <v>11449.059274850713</v>
      </c>
      <c r="S549">
        <f t="shared" si="268"/>
        <v>13474.083160864038</v>
      </c>
      <c r="T549">
        <f t="shared" si="269"/>
        <v>-53568.184860005946</v>
      </c>
      <c r="U549">
        <f t="shared" si="270"/>
        <v>13962.745484684105</v>
      </c>
      <c r="V549">
        <f t="shared" si="271"/>
        <v>11719.84188936938</v>
      </c>
      <c r="W549">
        <f t="shared" si="272"/>
        <v>-68028.907578311773</v>
      </c>
      <c r="X549">
        <f t="shared" si="273"/>
        <v>13883.17486321565</v>
      </c>
      <c r="Z549">
        <f t="shared" si="274"/>
        <v>0</v>
      </c>
      <c r="AA549">
        <f t="shared" si="275"/>
        <v>0</v>
      </c>
      <c r="AB549">
        <f t="shared" si="276"/>
        <v>1</v>
      </c>
      <c r="AC549">
        <f t="shared" si="277"/>
        <v>0</v>
      </c>
      <c r="AD549">
        <f t="shared" si="278"/>
        <v>0</v>
      </c>
      <c r="AE549">
        <f t="shared" si="279"/>
        <v>0</v>
      </c>
      <c r="AF549">
        <f t="shared" si="280"/>
        <v>0</v>
      </c>
      <c r="AH549">
        <f t="shared" si="281"/>
        <v>16702.621782742397</v>
      </c>
      <c r="AI549">
        <f t="shared" si="282"/>
        <v>201580.72750028598</v>
      </c>
      <c r="AJ549">
        <f t="shared" si="283"/>
        <v>15665.932561775744</v>
      </c>
      <c r="AK549">
        <f t="shared" si="284"/>
        <v>15763.967769888775</v>
      </c>
      <c r="AL549">
        <f t="shared" si="285"/>
        <v>336323.92349487462</v>
      </c>
      <c r="AM549">
        <f t="shared" si="286"/>
        <v>17257.49402789427</v>
      </c>
    </row>
    <row r="550" spans="4:39">
      <c r="D550" s="113">
        <v>425</v>
      </c>
      <c r="E550">
        <v>7.5167152576095075E-2</v>
      </c>
      <c r="F550" s="6">
        <v>4988.6611268794804</v>
      </c>
      <c r="G550" s="6">
        <v>0.27696766243123649</v>
      </c>
      <c r="H550" s="6">
        <v>60778.476933415252</v>
      </c>
      <c r="I550" s="6">
        <v>0.48494668759760251</v>
      </c>
      <c r="J550" s="6">
        <v>10178.913847298827</v>
      </c>
      <c r="K550" s="6">
        <v>1.2643204100429166</v>
      </c>
      <c r="L550" s="6">
        <v>17715.035338446462</v>
      </c>
      <c r="M550">
        <v>0.20971812014097946</v>
      </c>
      <c r="N550">
        <v>80094.496172524669</v>
      </c>
      <c r="O550">
        <v>0.22019827350968391</v>
      </c>
      <c r="P550">
        <v>8862.9130878276883</v>
      </c>
      <c r="S550">
        <f t="shared" si="268"/>
        <v>-2118.4785729138662</v>
      </c>
      <c r="T550">
        <f t="shared" si="269"/>
        <v>-50202.743711140916</v>
      </c>
      <c r="U550">
        <f t="shared" si="270"/>
        <v>8338.2904719280268</v>
      </c>
      <c r="V550">
        <f t="shared" si="271"/>
        <v>30561.775198632269</v>
      </c>
      <c r="W550">
        <f t="shared" si="272"/>
        <v>-72086.61947306151</v>
      </c>
      <c r="X550">
        <f t="shared" si="273"/>
        <v>-454.86221213391764</v>
      </c>
      <c r="Z550">
        <f t="shared" si="274"/>
        <v>0</v>
      </c>
      <c r="AA550">
        <f t="shared" si="275"/>
        <v>0</v>
      </c>
      <c r="AB550">
        <f t="shared" si="276"/>
        <v>0</v>
      </c>
      <c r="AC550">
        <f t="shared" si="277"/>
        <v>1</v>
      </c>
      <c r="AD550">
        <f t="shared" si="278"/>
        <v>0</v>
      </c>
      <c r="AE550">
        <f t="shared" si="279"/>
        <v>0</v>
      </c>
      <c r="AF550">
        <f t="shared" si="280"/>
        <v>0</v>
      </c>
      <c r="AH550">
        <f t="shared" si="281"/>
        <v>66367.56822508655</v>
      </c>
      <c r="AI550">
        <f t="shared" si="282"/>
        <v>219442.50242031374</v>
      </c>
      <c r="AJ550">
        <f t="shared" si="283"/>
        <v>20989.758477833038</v>
      </c>
      <c r="AK550">
        <f t="shared" si="284"/>
        <v>14011.507840678722</v>
      </c>
      <c r="AL550">
        <f t="shared" si="285"/>
        <v>381915.0015205291</v>
      </c>
      <c r="AM550">
        <f t="shared" si="286"/>
        <v>40249.69381714028</v>
      </c>
    </row>
    <row r="551" spans="4:39">
      <c r="D551" s="113">
        <v>426</v>
      </c>
      <c r="E551">
        <v>0.91383531096548298</v>
      </c>
      <c r="F551" s="6">
        <v>13342.38986163052</v>
      </c>
      <c r="G551" s="6">
        <v>0.30888884770368119</v>
      </c>
      <c r="H551" s="6">
        <v>63369.40186822971</v>
      </c>
      <c r="I551" s="6">
        <v>0.50238846156096073</v>
      </c>
      <c r="J551" s="6">
        <v>10850.436598676122</v>
      </c>
      <c r="K551" s="6">
        <v>1.7106260760779728</v>
      </c>
      <c r="L551" s="6">
        <v>21055.894182874803</v>
      </c>
      <c r="M551">
        <v>0.29156844287663375</v>
      </c>
      <c r="N551">
        <v>74821.893779788879</v>
      </c>
      <c r="O551">
        <v>0.38446985268005773</v>
      </c>
      <c r="P551">
        <v>9682.5261233962519</v>
      </c>
      <c r="S551">
        <f t="shared" si="268"/>
        <v>21551.497652275484</v>
      </c>
      <c r="T551">
        <f t="shared" si="269"/>
        <v>-51574.790107512352</v>
      </c>
      <c r="U551">
        <f t="shared" si="270"/>
        <v>8332.7644175676032</v>
      </c>
      <c r="V551">
        <f t="shared" si="271"/>
        <v>44262.65190608651</v>
      </c>
      <c r="W551">
        <f t="shared" si="272"/>
        <v>-63688.644356987497</v>
      </c>
      <c r="X551">
        <f t="shared" si="273"/>
        <v>4998.0707313390722</v>
      </c>
      <c r="Z551">
        <f t="shared" si="274"/>
        <v>0</v>
      </c>
      <c r="AA551">
        <f t="shared" si="275"/>
        <v>0</v>
      </c>
      <c r="AB551">
        <f t="shared" si="276"/>
        <v>0</v>
      </c>
      <c r="AC551">
        <f t="shared" si="277"/>
        <v>1</v>
      </c>
      <c r="AD551">
        <f t="shared" si="278"/>
        <v>0</v>
      </c>
      <c r="AE551">
        <f t="shared" si="279"/>
        <v>0</v>
      </c>
      <c r="AF551">
        <f t="shared" si="280"/>
        <v>0</v>
      </c>
      <c r="AH551">
        <f t="shared" si="281"/>
        <v>14600.43150174844</v>
      </c>
      <c r="AI551">
        <f t="shared" si="282"/>
        <v>205152.76721489258</v>
      </c>
      <c r="AJ551">
        <f t="shared" si="283"/>
        <v>21597.702632267781</v>
      </c>
      <c r="AK551">
        <f t="shared" si="284"/>
        <v>12308.881804929908</v>
      </c>
      <c r="AL551">
        <f t="shared" si="285"/>
        <v>256618.62800236911</v>
      </c>
      <c r="AM551">
        <f t="shared" si="286"/>
        <v>25184.097155866493</v>
      </c>
    </row>
    <row r="552" spans="4:39">
      <c r="D552" s="113">
        <v>427</v>
      </c>
      <c r="E552">
        <v>9.0444118804391849E-2</v>
      </c>
      <c r="F552" s="6">
        <v>4893.5389070876026</v>
      </c>
      <c r="G552" s="6">
        <v>0.294704379907895</v>
      </c>
      <c r="H552" s="6">
        <v>57769.00545886207</v>
      </c>
      <c r="I552" s="6">
        <v>0.6312687467730842</v>
      </c>
      <c r="J552" s="6">
        <v>10131.28997165092</v>
      </c>
      <c r="K552" s="6">
        <v>1.0185719576725729</v>
      </c>
      <c r="L552" s="6">
        <v>13976.173247868635</v>
      </c>
      <c r="M552">
        <v>0.24323588819439368</v>
      </c>
      <c r="N552">
        <v>69198.740949445855</v>
      </c>
      <c r="O552">
        <v>0.57053314489875206</v>
      </c>
      <c r="P552">
        <v>11835.245695779424</v>
      </c>
      <c r="S552">
        <f t="shared" si="268"/>
        <v>-1440.0206746607041</v>
      </c>
      <c r="T552">
        <f t="shared" si="269"/>
        <v>-46516.013416459005</v>
      </c>
      <c r="U552">
        <f t="shared" si="270"/>
        <v>13973.075855132527</v>
      </c>
      <c r="V552">
        <f t="shared" si="271"/>
        <v>24916.978383900892</v>
      </c>
      <c r="W552">
        <f t="shared" si="272"/>
        <v>-59911.021794631131</v>
      </c>
      <c r="X552">
        <f t="shared" si="273"/>
        <v>9949.9919090345247</v>
      </c>
      <c r="Z552">
        <f t="shared" si="274"/>
        <v>0</v>
      </c>
      <c r="AA552">
        <f t="shared" si="275"/>
        <v>0</v>
      </c>
      <c r="AB552">
        <f t="shared" si="276"/>
        <v>0</v>
      </c>
      <c r="AC552">
        <f t="shared" si="277"/>
        <v>1</v>
      </c>
      <c r="AD552">
        <f t="shared" si="278"/>
        <v>0</v>
      </c>
      <c r="AE552">
        <f t="shared" si="279"/>
        <v>0</v>
      </c>
      <c r="AF552">
        <f t="shared" si="280"/>
        <v>0</v>
      </c>
      <c r="AH552">
        <f t="shared" si="281"/>
        <v>54105.661836023981</v>
      </c>
      <c r="AI552">
        <f t="shared" si="282"/>
        <v>196023.57276439806</v>
      </c>
      <c r="AJ552">
        <f t="shared" si="283"/>
        <v>16049.091648271813</v>
      </c>
      <c r="AK552">
        <f t="shared" si="284"/>
        <v>13721.341082081286</v>
      </c>
      <c r="AL552">
        <f t="shared" si="285"/>
        <v>284492.31510665215</v>
      </c>
      <c r="AM552">
        <f t="shared" si="286"/>
        <v>20744.18603301256</v>
      </c>
    </row>
    <row r="553" spans="4:39">
      <c r="D553" s="113">
        <v>428</v>
      </c>
      <c r="E553">
        <v>0.55484068089115679</v>
      </c>
      <c r="F553" s="6">
        <v>10138.957923542495</v>
      </c>
      <c r="G553" s="6">
        <v>0.28533628129596977</v>
      </c>
      <c r="H553" s="6">
        <v>63218.549762599621</v>
      </c>
      <c r="I553" s="6">
        <v>0.59257048391746903</v>
      </c>
      <c r="J553" s="6">
        <v>11509.707303596801</v>
      </c>
      <c r="K553" s="6">
        <v>0.59923841425747404</v>
      </c>
      <c r="L553" s="6">
        <v>9511.8751529834899</v>
      </c>
      <c r="M553">
        <v>9.9230410733281982E-3</v>
      </c>
      <c r="N553">
        <v>85226.981224627467</v>
      </c>
      <c r="O553">
        <v>0.28657194642311801</v>
      </c>
      <c r="P553">
        <v>8054.3405044112278</v>
      </c>
      <c r="S553">
        <f t="shared" si="268"/>
        <v>11047.078635605436</v>
      </c>
      <c r="T553">
        <f t="shared" si="269"/>
        <v>-52323.269197594309</v>
      </c>
      <c r="U553">
        <f t="shared" si="270"/>
        <v>11117.004054307838</v>
      </c>
      <c r="V553">
        <f t="shared" si="271"/>
        <v>13369.444457023897</v>
      </c>
      <c r="W553">
        <f t="shared" si="272"/>
        <v>-84848.079824283501</v>
      </c>
      <c r="X553">
        <f t="shared" si="273"/>
        <v>2888.1226978091108</v>
      </c>
      <c r="Z553">
        <f t="shared" si="274"/>
        <v>0</v>
      </c>
      <c r="AA553">
        <f t="shared" si="275"/>
        <v>0</v>
      </c>
      <c r="AB553">
        <f t="shared" si="276"/>
        <v>0</v>
      </c>
      <c r="AC553">
        <f t="shared" si="277"/>
        <v>1</v>
      </c>
      <c r="AD553">
        <f t="shared" si="278"/>
        <v>0</v>
      </c>
      <c r="AE553">
        <f t="shared" si="279"/>
        <v>0</v>
      </c>
      <c r="AF553">
        <f t="shared" si="280"/>
        <v>0</v>
      </c>
      <c r="AH553">
        <f t="shared" si="281"/>
        <v>18273.638312276991</v>
      </c>
      <c r="AI553">
        <f t="shared" si="282"/>
        <v>221558.04889398252</v>
      </c>
      <c r="AJ553">
        <f t="shared" si="283"/>
        <v>19423.355728936087</v>
      </c>
      <c r="AK553">
        <f t="shared" si="284"/>
        <v>15873.273352760283</v>
      </c>
      <c r="AL553">
        <f t="shared" si="285"/>
        <v>8588796.5790755562</v>
      </c>
      <c r="AM553">
        <f t="shared" si="286"/>
        <v>28105.823354108597</v>
      </c>
    </row>
    <row r="554" spans="4:39">
      <c r="D554" s="113">
        <v>429</v>
      </c>
      <c r="E554">
        <v>1.2763504465121722</v>
      </c>
      <c r="F554" s="6">
        <v>15586.955461861307</v>
      </c>
      <c r="G554" s="6">
        <v>0.32339907229245912</v>
      </c>
      <c r="H554" s="6">
        <v>65334.792368480819</v>
      </c>
      <c r="I554" s="6">
        <v>0.66450444037375389</v>
      </c>
      <c r="J554" s="6">
        <v>11290.417698639118</v>
      </c>
      <c r="K554" s="6">
        <v>0.60720613699807102</v>
      </c>
      <c r="L554" s="6">
        <v>9565.8705310212717</v>
      </c>
      <c r="M554">
        <v>0.46928412760361993</v>
      </c>
      <c r="N554">
        <v>82286.364534969412</v>
      </c>
      <c r="O554">
        <v>0.80226555633596131</v>
      </c>
      <c r="P554">
        <v>12701.286666688226</v>
      </c>
      <c r="S554">
        <f t="shared" si="268"/>
        <v>33149.209987759474</v>
      </c>
      <c r="T554">
        <f t="shared" si="269"/>
        <v>-52986.122192065559</v>
      </c>
      <c r="U554">
        <f t="shared" si="270"/>
        <v>14083.019852592301</v>
      </c>
      <c r="V554">
        <f t="shared" si="271"/>
        <v>13619.688604113071</v>
      </c>
      <c r="W554">
        <f t="shared" si="272"/>
        <v>-64367.219406552787</v>
      </c>
      <c r="X554">
        <f t="shared" si="273"/>
        <v>17932.42133644412</v>
      </c>
      <c r="Z554">
        <f t="shared" si="274"/>
        <v>1</v>
      </c>
      <c r="AA554">
        <f t="shared" si="275"/>
        <v>0</v>
      </c>
      <c r="AB554">
        <f t="shared" si="276"/>
        <v>0</v>
      </c>
      <c r="AC554">
        <f t="shared" si="277"/>
        <v>0</v>
      </c>
      <c r="AD554">
        <f t="shared" si="278"/>
        <v>0</v>
      </c>
      <c r="AE554">
        <f t="shared" si="279"/>
        <v>0</v>
      </c>
      <c r="AF554">
        <f t="shared" si="280"/>
        <v>0</v>
      </c>
      <c r="AH554">
        <f t="shared" si="281"/>
        <v>12212.128341753714</v>
      </c>
      <c r="AI554">
        <f t="shared" si="282"/>
        <v>202025.29310101632</v>
      </c>
      <c r="AJ554">
        <f t="shared" si="283"/>
        <v>16990.733263255195</v>
      </c>
      <c r="AK554">
        <f t="shared" si="284"/>
        <v>15753.909501497117</v>
      </c>
      <c r="AL554">
        <f t="shared" si="285"/>
        <v>175344.44421796524</v>
      </c>
      <c r="AM554">
        <f t="shared" si="286"/>
        <v>15831.773614582753</v>
      </c>
    </row>
    <row r="555" spans="4:39">
      <c r="D555" s="113">
        <v>430</v>
      </c>
      <c r="E555">
        <v>0.56317767676117447</v>
      </c>
      <c r="F555" s="6">
        <v>10180.51440186549</v>
      </c>
      <c r="G555" s="6">
        <v>0.28667812121903014</v>
      </c>
      <c r="H555" s="6">
        <v>64376.945383047765</v>
      </c>
      <c r="I555" s="6">
        <v>1.0593069153948786</v>
      </c>
      <c r="J555" s="6">
        <v>16465.668827176774</v>
      </c>
      <c r="K555" s="6">
        <v>0.91491017719883438</v>
      </c>
      <c r="L555" s="6">
        <v>14159.296516911996</v>
      </c>
      <c r="M555">
        <v>0.28064952011715016</v>
      </c>
      <c r="N555">
        <v>60702.394858180385</v>
      </c>
      <c r="O555">
        <v>0.83421486460770877</v>
      </c>
      <c r="P555">
        <v>15322.853778205557</v>
      </c>
      <c r="S555">
        <f t="shared" si="268"/>
        <v>11323.862007583197</v>
      </c>
      <c r="T555">
        <f t="shared" si="269"/>
        <v>-53430.428002420318</v>
      </c>
      <c r="U555">
        <f t="shared" si="270"/>
        <v>23982.906430261271</v>
      </c>
      <c r="V555">
        <f t="shared" si="271"/>
        <v>20775.633689248298</v>
      </c>
      <c r="W555">
        <f t="shared" si="272"/>
        <v>-49986.073582027122</v>
      </c>
      <c r="X555">
        <f t="shared" si="273"/>
        <v>16530.806611975193</v>
      </c>
      <c r="Z555">
        <f t="shared" si="274"/>
        <v>0</v>
      </c>
      <c r="AA555">
        <f t="shared" si="275"/>
        <v>0</v>
      </c>
      <c r="AB555">
        <f t="shared" si="276"/>
        <v>1</v>
      </c>
      <c r="AC555">
        <f t="shared" si="277"/>
        <v>0</v>
      </c>
      <c r="AD555">
        <f t="shared" si="278"/>
        <v>0</v>
      </c>
      <c r="AE555">
        <f t="shared" si="279"/>
        <v>0</v>
      </c>
      <c r="AF555">
        <f t="shared" si="280"/>
        <v>0</v>
      </c>
      <c r="AH555">
        <f t="shared" si="281"/>
        <v>18076.913950875078</v>
      </c>
      <c r="AI555">
        <f t="shared" si="282"/>
        <v>224561.76672743703</v>
      </c>
      <c r="AJ555">
        <f t="shared" si="283"/>
        <v>15543.813212093357</v>
      </c>
      <c r="AK555">
        <f t="shared" si="284"/>
        <v>15476.160250248045</v>
      </c>
      <c r="AL555">
        <f t="shared" si="285"/>
        <v>216292.53038751564</v>
      </c>
      <c r="AM555">
        <f t="shared" si="286"/>
        <v>18367.994180265727</v>
      </c>
    </row>
    <row r="556" spans="4:39">
      <c r="D556" s="113">
        <v>431</v>
      </c>
      <c r="E556">
        <v>0.71996709318046281</v>
      </c>
      <c r="F556" s="6">
        <v>10949.919736887632</v>
      </c>
      <c r="G556" s="6">
        <v>0.34458064610462391</v>
      </c>
      <c r="H556" s="6">
        <v>67965.40996340217</v>
      </c>
      <c r="I556" s="6">
        <v>0.58690924123527843</v>
      </c>
      <c r="J556" s="6">
        <v>10501.305579818922</v>
      </c>
      <c r="K556" s="6">
        <v>0.78479199332982141</v>
      </c>
      <c r="L556" s="6">
        <v>11458.47019670042</v>
      </c>
      <c r="M556">
        <v>0.41929067614871018</v>
      </c>
      <c r="N556">
        <v>73663.538198296781</v>
      </c>
      <c r="O556">
        <v>0.37860513386019201</v>
      </c>
      <c r="P556">
        <v>9482.7460503360799</v>
      </c>
      <c r="S556">
        <f t="shared" si="268"/>
        <v>16541.303749115163</v>
      </c>
      <c r="T556">
        <f t="shared" si="269"/>
        <v>-54807.942572543208</v>
      </c>
      <c r="U556">
        <f t="shared" si="270"/>
        <v>11909.236887508951</v>
      </c>
      <c r="V556">
        <f t="shared" si="271"/>
        <v>18508.027276605484</v>
      </c>
      <c r="W556">
        <f t="shared" si="272"/>
        <v>-57653.343020234432</v>
      </c>
      <c r="X556">
        <f t="shared" si="273"/>
        <v>4973.9123809814919</v>
      </c>
      <c r="Z556">
        <f t="shared" si="274"/>
        <v>0</v>
      </c>
      <c r="AA556">
        <f t="shared" si="275"/>
        <v>0</v>
      </c>
      <c r="AB556">
        <f t="shared" si="276"/>
        <v>0</v>
      </c>
      <c r="AC556">
        <f t="shared" si="277"/>
        <v>1</v>
      </c>
      <c r="AD556">
        <f t="shared" si="278"/>
        <v>0</v>
      </c>
      <c r="AE556">
        <f t="shared" si="279"/>
        <v>0</v>
      </c>
      <c r="AF556">
        <f t="shared" si="280"/>
        <v>0</v>
      </c>
      <c r="AH556">
        <f t="shared" si="281"/>
        <v>15208.916963852107</v>
      </c>
      <c r="AI556">
        <f t="shared" si="282"/>
        <v>197240.93831655898</v>
      </c>
      <c r="AJ556">
        <f t="shared" si="283"/>
        <v>17892.554490565926</v>
      </c>
      <c r="AK556">
        <f t="shared" si="284"/>
        <v>14600.646150941062</v>
      </c>
      <c r="AL556">
        <f t="shared" si="285"/>
        <v>175686.08697649758</v>
      </c>
      <c r="AM556">
        <f t="shared" si="286"/>
        <v>25046.533187893288</v>
      </c>
    </row>
    <row r="557" spans="4:39">
      <c r="D557" s="113">
        <v>432</v>
      </c>
      <c r="E557">
        <v>1.0053039570865119</v>
      </c>
      <c r="F557" s="6">
        <v>14897.760033186656</v>
      </c>
      <c r="G557" s="6">
        <v>0.27044324690758059</v>
      </c>
      <c r="H557" s="6">
        <v>65940.946703919763</v>
      </c>
      <c r="I557" s="6">
        <v>0.92269455931804945</v>
      </c>
      <c r="J557" s="6">
        <v>14041.614806410809</v>
      </c>
      <c r="K557" s="6">
        <v>0.86639079940254582</v>
      </c>
      <c r="L557" s="6">
        <v>13171.292880113531</v>
      </c>
      <c r="M557">
        <v>0.92025203695873448</v>
      </c>
      <c r="N557">
        <v>67679.179090409001</v>
      </c>
      <c r="O557">
        <v>0.33683926064314196</v>
      </c>
      <c r="P557">
        <v>8604.5285132745121</v>
      </c>
      <c r="S557">
        <f t="shared" si="268"/>
        <v>23488.766264204714</v>
      </c>
      <c r="T557">
        <f t="shared" si="269"/>
        <v>-55614.341764000703</v>
      </c>
      <c r="U557">
        <f t="shared" si="270"/>
        <v>21190.554246589589</v>
      </c>
      <c r="V557">
        <f t="shared" si="271"/>
        <v>19910.973404273278</v>
      </c>
      <c r="W557">
        <f t="shared" si="272"/>
        <v>-32540.275311176687</v>
      </c>
      <c r="X557">
        <f t="shared" si="273"/>
        <v>4257.3418151232199</v>
      </c>
      <c r="Z557">
        <f t="shared" si="274"/>
        <v>1</v>
      </c>
      <c r="AA557">
        <f t="shared" si="275"/>
        <v>0</v>
      </c>
      <c r="AB557">
        <f t="shared" si="276"/>
        <v>0</v>
      </c>
      <c r="AC557">
        <f t="shared" si="277"/>
        <v>0</v>
      </c>
      <c r="AD557">
        <f t="shared" si="278"/>
        <v>0</v>
      </c>
      <c r="AE557">
        <f t="shared" si="279"/>
        <v>0</v>
      </c>
      <c r="AF557">
        <f t="shared" si="280"/>
        <v>0</v>
      </c>
      <c r="AH557">
        <f t="shared" si="281"/>
        <v>14819.159845308977</v>
      </c>
      <c r="AI557">
        <f t="shared" si="282"/>
        <v>243825.45120993155</v>
      </c>
      <c r="AJ557">
        <f t="shared" si="283"/>
        <v>15218.053108266693</v>
      </c>
      <c r="AK557">
        <f t="shared" si="284"/>
        <v>15202.484709205499</v>
      </c>
      <c r="AL557">
        <f t="shared" si="285"/>
        <v>73544.177434343277</v>
      </c>
      <c r="AM557">
        <f t="shared" si="286"/>
        <v>25544.909749669645</v>
      </c>
    </row>
    <row r="558" spans="4:39">
      <c r="D558" s="113">
        <v>433</v>
      </c>
      <c r="E558">
        <v>0.44861308900672037</v>
      </c>
      <c r="F558" s="6">
        <v>9668.3838044749136</v>
      </c>
      <c r="G558" s="6">
        <v>0.23818493004414432</v>
      </c>
      <c r="H558" s="6">
        <v>61443.245498327567</v>
      </c>
      <c r="I558" s="6">
        <v>0.68383416001642572</v>
      </c>
      <c r="J558" s="6">
        <v>12355.300855632599</v>
      </c>
      <c r="K558" s="6">
        <v>0.40026724181333062</v>
      </c>
      <c r="L558" s="6">
        <v>8299.2586522994952</v>
      </c>
      <c r="M558">
        <v>0.58273608518243969</v>
      </c>
      <c r="N558">
        <v>82150.691628450906</v>
      </c>
      <c r="O558">
        <v>0.53648354682725241</v>
      </c>
      <c r="P558">
        <v>11402.41067639106</v>
      </c>
      <c r="S558">
        <f t="shared" si="268"/>
        <v>7461.4583861576975</v>
      </c>
      <c r="T558">
        <f t="shared" si="269"/>
        <v>-52348.392129521962</v>
      </c>
      <c r="U558">
        <f t="shared" si="270"/>
        <v>13756.222710434602</v>
      </c>
      <c r="V558">
        <f t="shared" si="271"/>
        <v>6984.5457091007211</v>
      </c>
      <c r="W558">
        <f t="shared" si="272"/>
        <v>-59899.496951844631</v>
      </c>
      <c r="X558">
        <f t="shared" si="273"/>
        <v>9082.6770756607439</v>
      </c>
      <c r="Z558">
        <f t="shared" si="274"/>
        <v>0</v>
      </c>
      <c r="AA558">
        <f t="shared" si="275"/>
        <v>0</v>
      </c>
      <c r="AB558">
        <f t="shared" si="276"/>
        <v>1</v>
      </c>
      <c r="AC558">
        <f t="shared" si="277"/>
        <v>0</v>
      </c>
      <c r="AD558">
        <f t="shared" si="278"/>
        <v>0</v>
      </c>
      <c r="AE558">
        <f t="shared" si="279"/>
        <v>0</v>
      </c>
      <c r="AF558">
        <f t="shared" si="280"/>
        <v>0</v>
      </c>
      <c r="AH558">
        <f t="shared" si="281"/>
        <v>21551.720271652794</v>
      </c>
      <c r="AI558">
        <f t="shared" si="282"/>
        <v>257964.4542874308</v>
      </c>
      <c r="AJ558">
        <f t="shared" si="283"/>
        <v>18067.685965462479</v>
      </c>
      <c r="AK558">
        <f t="shared" si="284"/>
        <v>20734.293954962104</v>
      </c>
      <c r="AL558">
        <f t="shared" si="285"/>
        <v>140974.09396353349</v>
      </c>
      <c r="AM558">
        <f t="shared" si="286"/>
        <v>21253.98018974594</v>
      </c>
    </row>
    <row r="559" spans="4:39">
      <c r="D559" s="113">
        <v>434</v>
      </c>
      <c r="E559">
        <v>0.43916559773705877</v>
      </c>
      <c r="F559" s="6">
        <v>9720.190223660602</v>
      </c>
      <c r="G559" s="6">
        <v>0.29711734797125944</v>
      </c>
      <c r="H559" s="6">
        <v>68484.23271223421</v>
      </c>
      <c r="I559" s="6">
        <v>0.86426300619323326</v>
      </c>
      <c r="J559" s="6">
        <v>13229.67813197306</v>
      </c>
      <c r="K559" s="6">
        <v>0.75893777465443746</v>
      </c>
      <c r="L559" s="6">
        <v>11532.264624117457</v>
      </c>
      <c r="M559">
        <v>0.7009138461582114</v>
      </c>
      <c r="N559">
        <v>76353.861770073738</v>
      </c>
      <c r="O559">
        <v>0.10756559497680596</v>
      </c>
      <c r="P559">
        <v>6700.1643571778495</v>
      </c>
      <c r="S559">
        <f t="shared" si="268"/>
        <v>7048.9089603312514</v>
      </c>
      <c r="T559">
        <f t="shared" si="269"/>
        <v>-57139.103897299639</v>
      </c>
      <c r="U559">
        <f t="shared" si="270"/>
        <v>19771.340496509358</v>
      </c>
      <c r="V559">
        <f t="shared" si="271"/>
        <v>17447.015363287581</v>
      </c>
      <c r="W559">
        <f t="shared" si="272"/>
        <v>-49590.167468368592</v>
      </c>
      <c r="X559">
        <f t="shared" si="273"/>
        <v>-2592.8796785834911</v>
      </c>
      <c r="Z559">
        <f t="shared" si="274"/>
        <v>0</v>
      </c>
      <c r="AA559">
        <f t="shared" si="275"/>
        <v>0</v>
      </c>
      <c r="AB559">
        <f t="shared" si="276"/>
        <v>1</v>
      </c>
      <c r="AC559">
        <f t="shared" si="277"/>
        <v>0</v>
      </c>
      <c r="AD559">
        <f t="shared" si="278"/>
        <v>0</v>
      </c>
      <c r="AE559">
        <f t="shared" si="279"/>
        <v>0</v>
      </c>
      <c r="AF559">
        <f t="shared" si="280"/>
        <v>0</v>
      </c>
      <c r="AH559">
        <f t="shared" si="281"/>
        <v>22133.314343716793</v>
      </c>
      <c r="AI559">
        <f t="shared" si="282"/>
        <v>230495.57078995867</v>
      </c>
      <c r="AJ559">
        <f t="shared" si="283"/>
        <v>15307.467792987019</v>
      </c>
      <c r="AK559">
        <f t="shared" si="284"/>
        <v>15195.270296525132</v>
      </c>
      <c r="AL559">
        <f t="shared" si="285"/>
        <v>108934.73169145959</v>
      </c>
      <c r="AM559">
        <f t="shared" si="286"/>
        <v>62289.102371651323</v>
      </c>
    </row>
    <row r="560" spans="4:39">
      <c r="D560" s="113">
        <v>435</v>
      </c>
      <c r="E560">
        <v>0.7380856122249404</v>
      </c>
      <c r="F560" s="6">
        <v>11573.639995492735</v>
      </c>
      <c r="G560" s="6">
        <v>0.31144830415088154</v>
      </c>
      <c r="H560" s="6">
        <v>62215.87499195819</v>
      </c>
      <c r="I560" s="6">
        <v>0.87527876976387131</v>
      </c>
      <c r="J560" s="6">
        <v>12743.374329829483</v>
      </c>
      <c r="K560" s="6">
        <v>0.67497312215465732</v>
      </c>
      <c r="L560" s="6">
        <v>11309.077774205167</v>
      </c>
      <c r="M560">
        <v>1.6189886775904334</v>
      </c>
      <c r="N560">
        <v>88573.085423737211</v>
      </c>
      <c r="O560">
        <v>0.27241387528047789</v>
      </c>
      <c r="P560">
        <v>10017.926932905697</v>
      </c>
      <c r="S560">
        <f t="shared" si="268"/>
        <v>16609.421021704387</v>
      </c>
      <c r="T560">
        <f t="shared" si="269"/>
        <v>-50323.53294626093</v>
      </c>
      <c r="U560">
        <f t="shared" si="270"/>
        <v>20678.270214834181</v>
      </c>
      <c r="V560">
        <f t="shared" si="271"/>
        <v>14464.095922148268</v>
      </c>
      <c r="W560">
        <f t="shared" si="272"/>
        <v>-26753.621758624104</v>
      </c>
      <c r="X560">
        <f t="shared" si="273"/>
        <v>383.92448080407121</v>
      </c>
      <c r="Z560">
        <f t="shared" si="274"/>
        <v>0</v>
      </c>
      <c r="AA560">
        <f t="shared" si="275"/>
        <v>0</v>
      </c>
      <c r="AB560">
        <f t="shared" si="276"/>
        <v>1</v>
      </c>
      <c r="AC560">
        <f t="shared" si="277"/>
        <v>0</v>
      </c>
      <c r="AD560">
        <f t="shared" si="278"/>
        <v>0</v>
      </c>
      <c r="AE560">
        <f t="shared" si="279"/>
        <v>0</v>
      </c>
      <c r="AF560">
        <f t="shared" si="280"/>
        <v>0</v>
      </c>
      <c r="AH560">
        <f t="shared" si="281"/>
        <v>15680.619976596332</v>
      </c>
      <c r="AI560">
        <f t="shared" si="282"/>
        <v>199763.08800775369</v>
      </c>
      <c r="AJ560">
        <f t="shared" si="283"/>
        <v>14559.217897250417</v>
      </c>
      <c r="AK560">
        <f t="shared" si="284"/>
        <v>16754.856457252983</v>
      </c>
      <c r="AL560">
        <f t="shared" si="285"/>
        <v>54708.897381272574</v>
      </c>
      <c r="AM560">
        <f t="shared" si="286"/>
        <v>36774.657394346083</v>
      </c>
    </row>
    <row r="561" spans="4:39">
      <c r="D561" s="113">
        <v>436</v>
      </c>
      <c r="E561">
        <v>0.34779560396894027</v>
      </c>
      <c r="F561" s="6">
        <v>7001.1560927494793</v>
      </c>
      <c r="G561" s="6">
        <v>0.32560292702559468</v>
      </c>
      <c r="H561" s="6">
        <v>65014.036708503772</v>
      </c>
      <c r="I561" s="6">
        <v>0.39696904177196823</v>
      </c>
      <c r="J561" s="6">
        <v>8382.3670807739691</v>
      </c>
      <c r="K561" s="6">
        <v>0.70328708657423933</v>
      </c>
      <c r="L561" s="6">
        <v>10699.530964659985</v>
      </c>
      <c r="M561">
        <v>0.31390916731549079</v>
      </c>
      <c r="N561">
        <v>67308.499865647536</v>
      </c>
      <c r="O561">
        <v>0.89958086423141403</v>
      </c>
      <c r="P561">
        <v>13425.513258076397</v>
      </c>
      <c r="S561">
        <f t="shared" si="268"/>
        <v>6279.0712492005368</v>
      </c>
      <c r="T561">
        <f t="shared" si="269"/>
        <v>-52581.214542958463</v>
      </c>
      <c r="U561">
        <f t="shared" si="270"/>
        <v>6775.4988102468651</v>
      </c>
      <c r="V561">
        <f t="shared" si="271"/>
        <v>16154.78314909077</v>
      </c>
      <c r="W561">
        <f t="shared" si="272"/>
        <v>-55322.192220872836</v>
      </c>
      <c r="X561">
        <f t="shared" si="273"/>
        <v>20924.082461735918</v>
      </c>
      <c r="Z561">
        <f t="shared" si="274"/>
        <v>0</v>
      </c>
      <c r="AA561">
        <f t="shared" si="275"/>
        <v>0</v>
      </c>
      <c r="AB561">
        <f t="shared" si="276"/>
        <v>0</v>
      </c>
      <c r="AC561">
        <f t="shared" si="277"/>
        <v>0</v>
      </c>
      <c r="AD561">
        <f t="shared" si="278"/>
        <v>0</v>
      </c>
      <c r="AE561">
        <f t="shared" si="279"/>
        <v>1</v>
      </c>
      <c r="AF561">
        <f t="shared" si="280"/>
        <v>0</v>
      </c>
      <c r="AH561">
        <f t="shared" si="281"/>
        <v>20130.087939164161</v>
      </c>
      <c r="AI561">
        <f t="shared" si="282"/>
        <v>199672.76493000696</v>
      </c>
      <c r="AJ561">
        <f t="shared" si="283"/>
        <v>21115.92139114231</v>
      </c>
      <c r="AK561">
        <f t="shared" si="284"/>
        <v>15213.603617803008</v>
      </c>
      <c r="AL561">
        <f t="shared" si="285"/>
        <v>214420.30648948811</v>
      </c>
      <c r="AM561">
        <f t="shared" si="286"/>
        <v>14924.187243074493</v>
      </c>
    </row>
    <row r="562" spans="4:39">
      <c r="D562" s="113">
        <v>437</v>
      </c>
      <c r="E562">
        <v>0.67907667184995568</v>
      </c>
      <c r="F562" s="6">
        <v>9563.6468172099212</v>
      </c>
      <c r="G562" s="6">
        <v>0.32210102183935718</v>
      </c>
      <c r="H562" s="6">
        <v>62183.620359257948</v>
      </c>
      <c r="I562" s="6">
        <v>0.45365018354325692</v>
      </c>
      <c r="J562" s="6">
        <v>8639.4257923456807</v>
      </c>
      <c r="K562" s="6">
        <v>1.0516797518805172</v>
      </c>
      <c r="L562" s="6">
        <v>11827.322561140443</v>
      </c>
      <c r="M562">
        <v>0.48839422838162827</v>
      </c>
      <c r="N562">
        <v>86169.653221561064</v>
      </c>
      <c r="O562">
        <v>0.14860124460787438</v>
      </c>
      <c r="P562">
        <v>7196.5150936793561</v>
      </c>
      <c r="S562">
        <f t="shared" si="268"/>
        <v>16366.216820708787</v>
      </c>
      <c r="T562">
        <f t="shared" si="269"/>
        <v>-49884.514941343936</v>
      </c>
      <c r="U562">
        <f t="shared" si="270"/>
        <v>8682.7528160700404</v>
      </c>
      <c r="V562">
        <f t="shared" si="271"/>
        <v>28330.017084665225</v>
      </c>
      <c r="W562">
        <f t="shared" si="272"/>
        <v>-67520.808005036975</v>
      </c>
      <c r="X562">
        <f t="shared" si="273"/>
        <v>-1522.3251695722811</v>
      </c>
      <c r="Z562">
        <f t="shared" si="274"/>
        <v>0</v>
      </c>
      <c r="AA562">
        <f t="shared" si="275"/>
        <v>0</v>
      </c>
      <c r="AB562">
        <f t="shared" si="276"/>
        <v>0</v>
      </c>
      <c r="AC562">
        <f t="shared" si="277"/>
        <v>1</v>
      </c>
      <c r="AD562">
        <f t="shared" si="278"/>
        <v>0</v>
      </c>
      <c r="AE562">
        <f t="shared" si="279"/>
        <v>0</v>
      </c>
      <c r="AF562">
        <f t="shared" si="280"/>
        <v>0</v>
      </c>
      <c r="AH562">
        <f t="shared" si="281"/>
        <v>14083.30931344825</v>
      </c>
      <c r="AI562">
        <f t="shared" si="282"/>
        <v>193056.26540443281</v>
      </c>
      <c r="AJ562">
        <f t="shared" si="283"/>
        <v>19044.246218235872</v>
      </c>
      <c r="AK562">
        <f t="shared" si="284"/>
        <v>11246.125581472792</v>
      </c>
      <c r="AL562">
        <f t="shared" si="285"/>
        <v>176434.62640231822</v>
      </c>
      <c r="AM562">
        <f t="shared" si="286"/>
        <v>48428.363521916377</v>
      </c>
    </row>
    <row r="563" spans="4:39">
      <c r="D563" s="113">
        <v>438</v>
      </c>
      <c r="E563">
        <v>0.52439023460897549</v>
      </c>
      <c r="F563" s="6">
        <v>10117.602047424747</v>
      </c>
      <c r="G563" s="6">
        <v>0.3056561451555222</v>
      </c>
      <c r="H563" s="6">
        <v>59078.512319837202</v>
      </c>
      <c r="I563" s="6">
        <v>0.55665864647304075</v>
      </c>
      <c r="J563" s="6">
        <v>10484.999841167037</v>
      </c>
      <c r="K563" s="6">
        <v>0.73279653840111214</v>
      </c>
      <c r="L563" s="6">
        <v>11969.043781520662</v>
      </c>
      <c r="M563">
        <v>0.55731550183538148</v>
      </c>
      <c r="N563">
        <v>82832.711694028796</v>
      </c>
      <c r="O563">
        <v>0.42378931171408829</v>
      </c>
      <c r="P563">
        <v>10715.642244730769</v>
      </c>
      <c r="S563">
        <f t="shared" si="268"/>
        <v>9905.7146708843738</v>
      </c>
      <c r="T563">
        <f t="shared" si="269"/>
        <v>-47407.338073218743</v>
      </c>
      <c r="U563">
        <f t="shared" si="270"/>
        <v>10770.453915759552</v>
      </c>
      <c r="V563">
        <f t="shared" si="271"/>
        <v>16012.059240787405</v>
      </c>
      <c r="W563">
        <f t="shared" si="272"/>
        <v>-61552.176571946591</v>
      </c>
      <c r="X563">
        <f t="shared" si="273"/>
        <v>5466.3288337599788</v>
      </c>
      <c r="Z563">
        <f t="shared" si="274"/>
        <v>0</v>
      </c>
      <c r="AA563">
        <f t="shared" si="275"/>
        <v>0</v>
      </c>
      <c r="AB563">
        <f t="shared" si="276"/>
        <v>0</v>
      </c>
      <c r="AC563">
        <f t="shared" si="277"/>
        <v>1</v>
      </c>
      <c r="AD563">
        <f t="shared" si="278"/>
        <v>0</v>
      </c>
      <c r="AE563">
        <f t="shared" si="279"/>
        <v>0</v>
      </c>
      <c r="AF563">
        <f t="shared" si="280"/>
        <v>0</v>
      </c>
      <c r="AH563">
        <f t="shared" si="281"/>
        <v>19294.032153305041</v>
      </c>
      <c r="AI563">
        <f t="shared" si="282"/>
        <v>193284.22888333298</v>
      </c>
      <c r="AJ563">
        <f t="shared" si="283"/>
        <v>18835.600430532126</v>
      </c>
      <c r="AK563">
        <f t="shared" si="284"/>
        <v>16333.379259181414</v>
      </c>
      <c r="AL563">
        <f t="shared" si="285"/>
        <v>148628.04178466173</v>
      </c>
      <c r="AM563">
        <f t="shared" si="286"/>
        <v>25285.305571746307</v>
      </c>
    </row>
    <row r="564" spans="4:39">
      <c r="D564" s="113">
        <v>439</v>
      </c>
      <c r="E564">
        <v>0.54957227356115612</v>
      </c>
      <c r="F564" s="6">
        <v>11978.742936440934</v>
      </c>
      <c r="G564" s="6">
        <v>0.30954055468079278</v>
      </c>
      <c r="H564" s="6">
        <v>66766.812364037614</v>
      </c>
      <c r="I564" s="6">
        <v>0.79756233343770488</v>
      </c>
      <c r="J564" s="6">
        <v>15299.002646780396</v>
      </c>
      <c r="K564" s="6">
        <v>0.58983735762888068</v>
      </c>
      <c r="L564" s="6">
        <v>9799.5003168241765</v>
      </c>
      <c r="M564">
        <v>0.94980044012896436</v>
      </c>
      <c r="N564">
        <v>84188.41643025665</v>
      </c>
      <c r="O564">
        <v>0.88378928070211482</v>
      </c>
      <c r="P564">
        <v>14113.800717416221</v>
      </c>
      <c r="S564">
        <f t="shared" si="268"/>
        <v>9006.1247572182492</v>
      </c>
      <c r="T564">
        <f t="shared" si="269"/>
        <v>-54947.315824106219</v>
      </c>
      <c r="U564">
        <f t="shared" si="270"/>
        <v>15155.117493204927</v>
      </c>
      <c r="V564">
        <f t="shared" si="271"/>
        <v>12722.849346877005</v>
      </c>
      <c r="W564">
        <f t="shared" si="272"/>
        <v>-47921.236424372277</v>
      </c>
      <c r="X564">
        <f t="shared" si="273"/>
        <v>19632.809176913332</v>
      </c>
      <c r="Z564">
        <f t="shared" si="274"/>
        <v>0</v>
      </c>
      <c r="AA564">
        <f t="shared" si="275"/>
        <v>0</v>
      </c>
      <c r="AB564">
        <f t="shared" si="276"/>
        <v>0</v>
      </c>
      <c r="AC564">
        <f t="shared" si="277"/>
        <v>0</v>
      </c>
      <c r="AD564">
        <f t="shared" si="278"/>
        <v>0</v>
      </c>
      <c r="AE564">
        <f t="shared" si="279"/>
        <v>1</v>
      </c>
      <c r="AF564">
        <f t="shared" si="280"/>
        <v>0</v>
      </c>
      <c r="AH564">
        <f t="shared" si="281"/>
        <v>21796.483397570722</v>
      </c>
      <c r="AI564">
        <f t="shared" si="282"/>
        <v>215696.49389847962</v>
      </c>
      <c r="AJ564">
        <f t="shared" si="283"/>
        <v>19182.203077266255</v>
      </c>
      <c r="AK564">
        <f t="shared" si="284"/>
        <v>16613.90244290006</v>
      </c>
      <c r="AL564">
        <f t="shared" si="285"/>
        <v>88638.005283326158</v>
      </c>
      <c r="AM564">
        <f t="shared" si="286"/>
        <v>15969.644603749546</v>
      </c>
    </row>
    <row r="565" spans="4:39">
      <c r="D565" s="113">
        <v>440</v>
      </c>
      <c r="E565">
        <v>0.56791974424913971</v>
      </c>
      <c r="F565" s="6">
        <v>10260.295891941896</v>
      </c>
      <c r="G565" s="6">
        <v>0.2722112371208848</v>
      </c>
      <c r="H565" s="6">
        <v>68643.782563477405</v>
      </c>
      <c r="I565" s="6">
        <v>0.19415959375444669</v>
      </c>
      <c r="J565" s="6">
        <v>6835.9765312832169</v>
      </c>
      <c r="K565" s="6">
        <v>1.1275111421488213</v>
      </c>
      <c r="L565" s="6">
        <v>15830.119292488002</v>
      </c>
      <c r="M565">
        <v>0.2379146066104586</v>
      </c>
      <c r="N565">
        <v>70680.335173682222</v>
      </c>
      <c r="O565">
        <v>0.45367475508815303</v>
      </c>
      <c r="P565">
        <v>10430.751811729144</v>
      </c>
      <c r="S565">
        <f t="shared" si="268"/>
        <v>11425.151622467256</v>
      </c>
      <c r="T565">
        <f t="shared" si="269"/>
        <v>-58249.668685253542</v>
      </c>
      <c r="U565">
        <f t="shared" si="270"/>
        <v>577.81339663657582</v>
      </c>
      <c r="V565">
        <f t="shared" si="271"/>
        <v>27222.766159322593</v>
      </c>
      <c r="W565">
        <f t="shared" si="272"/>
        <v>-61595.803834868471</v>
      </c>
      <c r="X565">
        <f t="shared" si="273"/>
        <v>6892.3650365568901</v>
      </c>
      <c r="Z565">
        <f t="shared" si="274"/>
        <v>0</v>
      </c>
      <c r="AA565">
        <f t="shared" si="275"/>
        <v>0</v>
      </c>
      <c r="AB565">
        <f t="shared" si="276"/>
        <v>0</v>
      </c>
      <c r="AC565">
        <f t="shared" si="277"/>
        <v>1</v>
      </c>
      <c r="AD565">
        <f t="shared" si="278"/>
        <v>0</v>
      </c>
      <c r="AE565">
        <f t="shared" si="279"/>
        <v>0</v>
      </c>
      <c r="AF565">
        <f t="shared" si="280"/>
        <v>0</v>
      </c>
      <c r="AH565">
        <f t="shared" si="281"/>
        <v>18066.45392388546</v>
      </c>
      <c r="AI565">
        <f t="shared" si="282"/>
        <v>252171.00987272529</v>
      </c>
      <c r="AJ565">
        <f t="shared" si="283"/>
        <v>35208.028607273794</v>
      </c>
      <c r="AK565">
        <f t="shared" si="284"/>
        <v>14039.878366362582</v>
      </c>
      <c r="AL565">
        <f t="shared" si="285"/>
        <v>297082.7902525895</v>
      </c>
      <c r="AM565">
        <f t="shared" si="286"/>
        <v>22991.695470695424</v>
      </c>
    </row>
    <row r="566" spans="4:39">
      <c r="D566" s="113">
        <v>441</v>
      </c>
      <c r="E566">
        <v>0.51348337155695334</v>
      </c>
      <c r="F566" s="6">
        <v>10807.051287772507</v>
      </c>
      <c r="G566" s="6">
        <v>0.28643628686048805</v>
      </c>
      <c r="H566" s="6">
        <v>74149.325057622656</v>
      </c>
      <c r="I566" s="6">
        <v>1.0987257854822425</v>
      </c>
      <c r="J566" s="6">
        <v>17104.507206422961</v>
      </c>
      <c r="K566" s="6">
        <v>0.48671003846049343</v>
      </c>
      <c r="L566" s="6">
        <v>8986.4318303190612</v>
      </c>
      <c r="M566">
        <v>0.50543317651858555</v>
      </c>
      <c r="N566">
        <v>67966.608742031036</v>
      </c>
      <c r="O566">
        <v>0.40765019275278269</v>
      </c>
      <c r="P566">
        <v>10851.389707844259</v>
      </c>
      <c r="S566">
        <f t="shared" si="268"/>
        <v>8799.797771758198</v>
      </c>
      <c r="T566">
        <f t="shared" si="269"/>
        <v>-63212.041880141784</v>
      </c>
      <c r="U566">
        <f t="shared" si="270"/>
        <v>24849.238186430986</v>
      </c>
      <c r="V566">
        <f t="shared" si="271"/>
        <v>9598.10427825642</v>
      </c>
      <c r="W566">
        <f t="shared" si="272"/>
        <v>-48667.148329845368</v>
      </c>
      <c r="X566">
        <f t="shared" si="273"/>
        <v>4714.3252522279963</v>
      </c>
      <c r="Z566">
        <f t="shared" si="274"/>
        <v>0</v>
      </c>
      <c r="AA566">
        <f t="shared" si="275"/>
        <v>0</v>
      </c>
      <c r="AB566">
        <f t="shared" si="276"/>
        <v>1</v>
      </c>
      <c r="AC566">
        <f t="shared" si="277"/>
        <v>0</v>
      </c>
      <c r="AD566">
        <f t="shared" si="278"/>
        <v>0</v>
      </c>
      <c r="AE566">
        <f t="shared" si="279"/>
        <v>0</v>
      </c>
      <c r="AF566">
        <f t="shared" si="280"/>
        <v>0</v>
      </c>
      <c r="AH566">
        <f t="shared" si="281"/>
        <v>21046.545782006568</v>
      </c>
      <c r="AI566">
        <f t="shared" si="282"/>
        <v>258868.47602426121</v>
      </c>
      <c r="AJ566">
        <f t="shared" si="283"/>
        <v>15567.585135826779</v>
      </c>
      <c r="AK566">
        <f t="shared" si="284"/>
        <v>18463.625403626222</v>
      </c>
      <c r="AL566">
        <f t="shared" si="285"/>
        <v>134471.99728791803</v>
      </c>
      <c r="AM566">
        <f t="shared" si="286"/>
        <v>26619.366066202321</v>
      </c>
    </row>
    <row r="567" spans="4:39">
      <c r="D567" s="113">
        <v>442</v>
      </c>
      <c r="E567">
        <v>0.35298193631831098</v>
      </c>
      <c r="F567" s="6">
        <v>8387.148607365114</v>
      </c>
      <c r="G567" s="6">
        <v>0.31238083752336254</v>
      </c>
      <c r="H567" s="6">
        <v>66473.346956958456</v>
      </c>
      <c r="I567" s="6">
        <v>0.85872266974998224</v>
      </c>
      <c r="J567" s="6">
        <v>13941.530134711786</v>
      </c>
      <c r="K567" s="6">
        <v>0.68208934337358806</v>
      </c>
      <c r="L567" s="6">
        <v>10847.391933573872</v>
      </c>
      <c r="M567">
        <v>1.2150093339165591</v>
      </c>
      <c r="N567">
        <v>76187.731611130221</v>
      </c>
      <c r="O567">
        <v>1.1836518799166327</v>
      </c>
      <c r="P567">
        <v>18156.18118962663</v>
      </c>
      <c r="S567">
        <f t="shared" si="268"/>
        <v>5091.1136490132722</v>
      </c>
      <c r="T567">
        <f t="shared" si="269"/>
        <v>-54545.39705696638</v>
      </c>
      <c r="U567">
        <f t="shared" si="270"/>
        <v>18847.936287021534</v>
      </c>
      <c r="V567">
        <f t="shared" si="271"/>
        <v>15197.507553803214</v>
      </c>
      <c r="W567">
        <f t="shared" si="272"/>
        <v>-29793.81520486033</v>
      </c>
      <c r="X567">
        <f t="shared" si="273"/>
        <v>27040.382193110076</v>
      </c>
      <c r="Z567">
        <f t="shared" si="274"/>
        <v>0</v>
      </c>
      <c r="AA567">
        <f t="shared" si="275"/>
        <v>0</v>
      </c>
      <c r="AB567">
        <f t="shared" si="276"/>
        <v>0</v>
      </c>
      <c r="AC567">
        <f t="shared" si="277"/>
        <v>0</v>
      </c>
      <c r="AD567">
        <f t="shared" si="278"/>
        <v>0</v>
      </c>
      <c r="AE567">
        <f t="shared" si="279"/>
        <v>1</v>
      </c>
      <c r="AF567">
        <f t="shared" si="280"/>
        <v>0</v>
      </c>
      <c r="AH567">
        <f t="shared" si="281"/>
        <v>23760.8436704868</v>
      </c>
      <c r="AI567">
        <f t="shared" si="282"/>
        <v>212795.85356123839</v>
      </c>
      <c r="AJ567">
        <f t="shared" si="283"/>
        <v>16235.195163498913</v>
      </c>
      <c r="AK567">
        <f t="shared" si="284"/>
        <v>15903.183415713669</v>
      </c>
      <c r="AL567">
        <f t="shared" si="285"/>
        <v>62705.47022510563</v>
      </c>
      <c r="AM567">
        <f t="shared" si="286"/>
        <v>15339.122505263465</v>
      </c>
    </row>
    <row r="568" spans="4:39">
      <c r="D568" s="113">
        <v>443</v>
      </c>
      <c r="E568">
        <v>0.4011441918223787</v>
      </c>
      <c r="F568" s="6">
        <v>6817.5734929999398</v>
      </c>
      <c r="G568" s="6">
        <v>0.30184692173175132</v>
      </c>
      <c r="H568" s="6">
        <v>62705.500815452775</v>
      </c>
      <c r="I568" s="6">
        <v>0.38453039948539891</v>
      </c>
      <c r="J568" s="6">
        <v>7380.3265932070517</v>
      </c>
      <c r="K568" s="6">
        <v>1.22025233062209</v>
      </c>
      <c r="L568" s="6">
        <v>15283.287831888463</v>
      </c>
      <c r="M568">
        <v>0.36277483304941704</v>
      </c>
      <c r="N568">
        <v>87630.792584673065</v>
      </c>
      <c r="O568">
        <v>0.61328854350815132</v>
      </c>
      <c r="P568">
        <v>11588.10303798962</v>
      </c>
      <c r="S568">
        <f t="shared" si="268"/>
        <v>8499.7163275457679</v>
      </c>
      <c r="T568">
        <f t="shared" si="269"/>
        <v>-51179.777956047583</v>
      </c>
      <c r="U568">
        <f t="shared" si="270"/>
        <v>7302.5821807434204</v>
      </c>
      <c r="V568">
        <f t="shared" si="271"/>
        <v>31310.827160585424</v>
      </c>
      <c r="W568">
        <f t="shared" si="272"/>
        <v>-73778.59835951413</v>
      </c>
      <c r="X568">
        <f t="shared" si="273"/>
        <v>11829.706707325631</v>
      </c>
      <c r="Z568">
        <f t="shared" si="274"/>
        <v>0</v>
      </c>
      <c r="AA568">
        <f t="shared" si="275"/>
        <v>0</v>
      </c>
      <c r="AB568">
        <f t="shared" si="276"/>
        <v>0</v>
      </c>
      <c r="AC568">
        <f t="shared" si="277"/>
        <v>1</v>
      </c>
      <c r="AD568">
        <f t="shared" si="278"/>
        <v>0</v>
      </c>
      <c r="AE568">
        <f t="shared" si="279"/>
        <v>0</v>
      </c>
      <c r="AF568">
        <f t="shared" si="280"/>
        <v>0</v>
      </c>
      <c r="AH568">
        <f t="shared" si="281"/>
        <v>16995.318970039258</v>
      </c>
      <c r="AI568">
        <f t="shared" si="282"/>
        <v>207739.40796116053</v>
      </c>
      <c r="AJ568">
        <f t="shared" si="283"/>
        <v>19193.09007320055</v>
      </c>
      <c r="AK568">
        <f t="shared" si="284"/>
        <v>12524.69464581721</v>
      </c>
      <c r="AL568">
        <f t="shared" si="285"/>
        <v>241556.97860313268</v>
      </c>
      <c r="AM568">
        <f t="shared" si="286"/>
        <v>18895.026102563417</v>
      </c>
    </row>
    <row r="569" spans="4:39">
      <c r="D569" s="113">
        <v>444</v>
      </c>
      <c r="E569">
        <v>0.93301479081217131</v>
      </c>
      <c r="F569" s="6">
        <v>11581.627743208503</v>
      </c>
      <c r="G569" s="6">
        <v>0.32984433980648542</v>
      </c>
      <c r="H569" s="6">
        <v>65631.303163847362</v>
      </c>
      <c r="I569" s="6">
        <v>1.9197668944396402</v>
      </c>
      <c r="J569" s="6">
        <v>21668.053788149169</v>
      </c>
      <c r="K569" s="6">
        <v>0.56701740199382256</v>
      </c>
      <c r="L569" s="6">
        <v>8425.080352087838</v>
      </c>
      <c r="M569">
        <v>0.67904510220012781</v>
      </c>
      <c r="N569">
        <v>79863.824888191783</v>
      </c>
      <c r="O569">
        <v>0.59962221250507275</v>
      </c>
      <c r="P569">
        <v>10295.08018329782</v>
      </c>
      <c r="S569">
        <f t="shared" si="268"/>
        <v>24044.609029163446</v>
      </c>
      <c r="T569">
        <f t="shared" si="269"/>
        <v>-53036.52689267652</v>
      </c>
      <c r="U569">
        <f t="shared" si="270"/>
        <v>51636.325309134052</v>
      </c>
      <c r="V569">
        <f t="shared" si="271"/>
        <v>13225.912125644283</v>
      </c>
      <c r="W569">
        <f t="shared" si="272"/>
        <v>-53935.166705782103</v>
      </c>
      <c r="X569">
        <f t="shared" si="273"/>
        <v>12600.894378995878</v>
      </c>
      <c r="Z569">
        <f t="shared" si="274"/>
        <v>0</v>
      </c>
      <c r="AA569">
        <f t="shared" si="275"/>
        <v>0</v>
      </c>
      <c r="AB569">
        <f t="shared" si="276"/>
        <v>1</v>
      </c>
      <c r="AC569">
        <f t="shared" si="277"/>
        <v>0</v>
      </c>
      <c r="AD569">
        <f t="shared" si="278"/>
        <v>0</v>
      </c>
      <c r="AE569">
        <f t="shared" si="279"/>
        <v>0</v>
      </c>
      <c r="AF569">
        <f t="shared" si="280"/>
        <v>0</v>
      </c>
      <c r="AH569">
        <f t="shared" si="281"/>
        <v>12413.123411609498</v>
      </c>
      <c r="AI569">
        <f t="shared" si="282"/>
        <v>198976.59363308229</v>
      </c>
      <c r="AJ569">
        <f t="shared" si="283"/>
        <v>11286.81500389861</v>
      </c>
      <c r="AK569">
        <f t="shared" si="284"/>
        <v>14858.592209802453</v>
      </c>
      <c r="AL569">
        <f t="shared" si="285"/>
        <v>117611.95924899603</v>
      </c>
      <c r="AM569">
        <f t="shared" si="286"/>
        <v>17169.277536079811</v>
      </c>
    </row>
    <row r="570" spans="4:39">
      <c r="D570" s="113">
        <v>445</v>
      </c>
      <c r="E570">
        <v>0.37302986121206017</v>
      </c>
      <c r="F570" s="6">
        <v>7737.9606152425349</v>
      </c>
      <c r="G570" s="6">
        <v>0.28437946440104167</v>
      </c>
      <c r="H570" s="6">
        <v>62021.886303346801</v>
      </c>
      <c r="I570" s="6">
        <v>0.9248355081828068</v>
      </c>
      <c r="J570" s="6">
        <v>14435.654433727859</v>
      </c>
      <c r="K570" s="6">
        <v>0.65328207734901089</v>
      </c>
      <c r="L570" s="6">
        <v>10456.673677766468</v>
      </c>
      <c r="M570">
        <v>0.66246123900178988</v>
      </c>
      <c r="N570">
        <v>98317.766663235423</v>
      </c>
      <c r="O570">
        <v>0.37677234437165308</v>
      </c>
      <c r="P570">
        <v>9406.2139844606954</v>
      </c>
      <c r="S570">
        <f t="shared" si="268"/>
        <v>6505.81160527877</v>
      </c>
      <c r="T570">
        <f t="shared" si="269"/>
        <v>-51163.140834657424</v>
      </c>
      <c r="U570">
        <f t="shared" si="270"/>
        <v>20878.264610724436</v>
      </c>
      <c r="V570">
        <f t="shared" si="271"/>
        <v>14488.249163728162</v>
      </c>
      <c r="W570">
        <f t="shared" si="272"/>
        <v>-73022.346713191073</v>
      </c>
      <c r="X570">
        <f t="shared" si="273"/>
        <v>4980.461213026505</v>
      </c>
      <c r="Z570">
        <f t="shared" si="274"/>
        <v>0</v>
      </c>
      <c r="AA570">
        <f t="shared" si="275"/>
        <v>0</v>
      </c>
      <c r="AB570">
        <f t="shared" si="276"/>
        <v>1</v>
      </c>
      <c r="AC570">
        <f t="shared" si="277"/>
        <v>0</v>
      </c>
      <c r="AD570">
        <f t="shared" si="278"/>
        <v>0</v>
      </c>
      <c r="AE570">
        <f t="shared" si="279"/>
        <v>0</v>
      </c>
      <c r="AF570">
        <f t="shared" si="280"/>
        <v>0</v>
      </c>
      <c r="AH570">
        <f t="shared" si="281"/>
        <v>20743.542058804927</v>
      </c>
      <c r="AI570">
        <f t="shared" si="282"/>
        <v>218095.51696701071</v>
      </c>
      <c r="AJ570">
        <f t="shared" si="283"/>
        <v>15608.888614249063</v>
      </c>
      <c r="AK570">
        <f t="shared" si="284"/>
        <v>16006.368520316946</v>
      </c>
      <c r="AL570">
        <f t="shared" si="285"/>
        <v>148412.85931141063</v>
      </c>
      <c r="AM570">
        <f t="shared" si="286"/>
        <v>24965.245260098724</v>
      </c>
    </row>
    <row r="571" spans="4:39">
      <c r="D571" s="113">
        <v>446</v>
      </c>
      <c r="E571">
        <v>0.50248758993871556</v>
      </c>
      <c r="F571" s="6">
        <v>8381.8568583637789</v>
      </c>
      <c r="G571" s="6">
        <v>0.29004407646257935</v>
      </c>
      <c r="H571" s="6">
        <v>62872.8373955766</v>
      </c>
      <c r="I571" s="6">
        <v>0.29137586910984448</v>
      </c>
      <c r="J571" s="6">
        <v>8209.2014178450554</v>
      </c>
      <c r="K571" s="6">
        <v>0.55433899382210905</v>
      </c>
      <c r="L571" s="6">
        <v>10147.641779722264</v>
      </c>
      <c r="M571">
        <v>0.43773712780309726</v>
      </c>
      <c r="N571">
        <v>76040.490769274635</v>
      </c>
      <c r="O571">
        <v>0.54777595486268349</v>
      </c>
      <c r="P571">
        <v>11546.437677570866</v>
      </c>
      <c r="S571">
        <f t="shared" si="268"/>
        <v>10805.129275856136</v>
      </c>
      <c r="T571">
        <f t="shared" si="269"/>
        <v>-51797.794379929474</v>
      </c>
      <c r="U571">
        <f t="shared" si="270"/>
        <v>2916.6947682452465</v>
      </c>
      <c r="V571">
        <f t="shared" si="271"/>
        <v>11019.238360381147</v>
      </c>
      <c r="W571">
        <f t="shared" si="272"/>
        <v>-59325.936281241171</v>
      </c>
      <c r="X571">
        <f t="shared" si="273"/>
        <v>9369.8393829058405</v>
      </c>
      <c r="Z571">
        <f t="shared" si="274"/>
        <v>0</v>
      </c>
      <c r="AA571">
        <f t="shared" si="275"/>
        <v>0</v>
      </c>
      <c r="AB571">
        <f t="shared" si="276"/>
        <v>0</v>
      </c>
      <c r="AC571">
        <f t="shared" si="277"/>
        <v>1</v>
      </c>
      <c r="AD571">
        <f t="shared" si="278"/>
        <v>0</v>
      </c>
      <c r="AE571">
        <f t="shared" si="279"/>
        <v>0</v>
      </c>
      <c r="AF571">
        <f t="shared" si="280"/>
        <v>0</v>
      </c>
      <c r="AH571">
        <f t="shared" si="281"/>
        <v>16680.724113775719</v>
      </c>
      <c r="AI571">
        <f t="shared" si="282"/>
        <v>216769.94118405404</v>
      </c>
      <c r="AJ571">
        <f t="shared" si="283"/>
        <v>28173.923403211902</v>
      </c>
      <c r="AK571">
        <f t="shared" si="284"/>
        <v>18305.841538866571</v>
      </c>
      <c r="AL571">
        <f t="shared" si="285"/>
        <v>173712.68265706522</v>
      </c>
      <c r="AM571">
        <f t="shared" si="286"/>
        <v>21078.759618912678</v>
      </c>
    </row>
    <row r="572" spans="4:39">
      <c r="D572" s="113">
        <v>447</v>
      </c>
      <c r="E572">
        <v>0.65716701550427425</v>
      </c>
      <c r="F572" s="6">
        <v>10772.952415623273</v>
      </c>
      <c r="G572" s="6">
        <v>0.26017958547067188</v>
      </c>
      <c r="H572" s="6">
        <v>59547.364367993847</v>
      </c>
      <c r="I572" s="6">
        <v>0.59067259558017471</v>
      </c>
      <c r="J572" s="6">
        <v>10291.609479072617</v>
      </c>
      <c r="K572" s="6">
        <v>0.45862372519940153</v>
      </c>
      <c r="L572" s="6">
        <v>8151.0081696961606</v>
      </c>
      <c r="M572">
        <v>0.2289850509858341</v>
      </c>
      <c r="N572">
        <v>82442.169955001737</v>
      </c>
      <c r="O572">
        <v>0.7388609393806157</v>
      </c>
      <c r="P572">
        <v>12917.311506050846</v>
      </c>
      <c r="S572">
        <f t="shared" si="268"/>
        <v>14320.312904391936</v>
      </c>
      <c r="T572">
        <f t="shared" si="269"/>
        <v>-49612.667076381709</v>
      </c>
      <c r="U572">
        <f t="shared" si="270"/>
        <v>12262.632910560773</v>
      </c>
      <c r="V572">
        <f t="shared" si="271"/>
        <v>9361.0801533177873</v>
      </c>
      <c r="W572">
        <f t="shared" si="272"/>
        <v>-73698.60476815865</v>
      </c>
      <c r="X572">
        <f t="shared" si="273"/>
        <v>15295.354603258584</v>
      </c>
      <c r="Z572">
        <f t="shared" si="274"/>
        <v>0</v>
      </c>
      <c r="AA572">
        <f t="shared" si="275"/>
        <v>0</v>
      </c>
      <c r="AB572">
        <f t="shared" si="276"/>
        <v>0</v>
      </c>
      <c r="AC572">
        <f t="shared" si="277"/>
        <v>0</v>
      </c>
      <c r="AD572">
        <f t="shared" si="278"/>
        <v>0</v>
      </c>
      <c r="AE572">
        <f t="shared" si="279"/>
        <v>1</v>
      </c>
      <c r="AF572">
        <f t="shared" si="280"/>
        <v>0</v>
      </c>
      <c r="AH572">
        <f t="shared" si="281"/>
        <v>16393.020589076117</v>
      </c>
      <c r="AI572">
        <f t="shared" si="282"/>
        <v>228870.24076186091</v>
      </c>
      <c r="AJ572">
        <f t="shared" si="283"/>
        <v>17423.543188022661</v>
      </c>
      <c r="AK572">
        <f t="shared" si="284"/>
        <v>17772.7573211618</v>
      </c>
      <c r="AL572">
        <f t="shared" si="285"/>
        <v>360032.978572483</v>
      </c>
      <c r="AM572">
        <f t="shared" si="286"/>
        <v>17482.737031516892</v>
      </c>
    </row>
    <row r="573" spans="4:39">
      <c r="D573" s="113">
        <v>448</v>
      </c>
      <c r="E573">
        <v>0.70260984833837392</v>
      </c>
      <c r="F573" s="6">
        <v>10293.535617652331</v>
      </c>
      <c r="G573" s="6">
        <v>0.33151975215437712</v>
      </c>
      <c r="H573" s="6">
        <v>67466.418191635719</v>
      </c>
      <c r="I573" s="6">
        <v>0.70393854679200818</v>
      </c>
      <c r="J573" s="6">
        <v>10105.940807055455</v>
      </c>
      <c r="K573" s="6">
        <v>0.53188938918369388</v>
      </c>
      <c r="L573" s="6">
        <v>8702.7188307827782</v>
      </c>
      <c r="M573">
        <v>0.74225988011475674</v>
      </c>
      <c r="N573">
        <v>70053.632927775849</v>
      </c>
      <c r="O573">
        <v>1.5239161596736595</v>
      </c>
      <c r="P573">
        <v>21830.821364020063</v>
      </c>
      <c r="S573">
        <f t="shared" ref="S573:S636" si="287">E573*WTP-F573</f>
        <v>16534.91883130014</v>
      </c>
      <c r="T573">
        <f t="shared" ref="T573:T636" si="288">G573*WTP-H573</f>
        <v>-54807.667975372984</v>
      </c>
      <c r="U573">
        <f t="shared" ref="U573:U636" si="289">I573*WTP-J573</f>
        <v>16773.248663650586</v>
      </c>
      <c r="V573">
        <f t="shared" ref="V573:V636" si="290">K573*WTP-L573</f>
        <v>11606.945605807388</v>
      </c>
      <c r="W573">
        <f t="shared" ref="W573:W636" si="291">M573*WTP-N573</f>
        <v>-41711.181665473981</v>
      </c>
      <c r="X573">
        <f t="shared" ref="X573:X636" si="292">O573*WTP-P573</f>
        <v>36358.393276958952</v>
      </c>
      <c r="Z573">
        <f t="shared" si="274"/>
        <v>0</v>
      </c>
      <c r="AA573">
        <f t="shared" si="275"/>
        <v>0</v>
      </c>
      <c r="AB573">
        <f t="shared" si="276"/>
        <v>0</v>
      </c>
      <c r="AC573">
        <f t="shared" si="277"/>
        <v>0</v>
      </c>
      <c r="AD573">
        <f t="shared" si="278"/>
        <v>0</v>
      </c>
      <c r="AE573">
        <f t="shared" si="279"/>
        <v>1</v>
      </c>
      <c r="AF573">
        <f t="shared" si="280"/>
        <v>0</v>
      </c>
      <c r="AH573">
        <f t="shared" si="281"/>
        <v>14650.428885954083</v>
      </c>
      <c r="AI573">
        <f t="shared" si="282"/>
        <v>203506.48114691814</v>
      </c>
      <c r="AJ573">
        <f t="shared" si="283"/>
        <v>14356.282736767707</v>
      </c>
      <c r="AK573">
        <f t="shared" si="284"/>
        <v>16361.895927533154</v>
      </c>
      <c r="AL573">
        <f t="shared" si="285"/>
        <v>94378.848708548336</v>
      </c>
      <c r="AM573">
        <f t="shared" si="286"/>
        <v>14325.474026533748</v>
      </c>
    </row>
    <row r="574" spans="4:39">
      <c r="D574" s="113">
        <v>449</v>
      </c>
      <c r="E574">
        <v>0.42851238105859979</v>
      </c>
      <c r="F574" s="6">
        <v>6576.323612983615</v>
      </c>
      <c r="G574" s="6">
        <v>0.29467934874710644</v>
      </c>
      <c r="H574" s="6">
        <v>65374.055255988198</v>
      </c>
      <c r="I574" s="6">
        <v>0.98783317677811455</v>
      </c>
      <c r="J574" s="6">
        <v>14283.250611171328</v>
      </c>
      <c r="K574" s="6">
        <v>0.80112753308393625</v>
      </c>
      <c r="L574" s="6">
        <v>10980.520323311939</v>
      </c>
      <c r="M574">
        <v>0.48293065651491918</v>
      </c>
      <c r="N574">
        <v>74834.987883211186</v>
      </c>
      <c r="O574">
        <v>0.90228229009536753</v>
      </c>
      <c r="P574">
        <v>12612.59269464199</v>
      </c>
      <c r="S574">
        <f t="shared" si="287"/>
        <v>9785.9931453579593</v>
      </c>
      <c r="T574">
        <f t="shared" si="288"/>
        <v>-54122.019003428686</v>
      </c>
      <c r="U574">
        <f t="shared" si="289"/>
        <v>23436.171410924195</v>
      </c>
      <c r="V574">
        <f t="shared" si="290"/>
        <v>19609.733399965084</v>
      </c>
      <c r="W574">
        <f t="shared" si="291"/>
        <v>-56394.763694845511</v>
      </c>
      <c r="X574">
        <f t="shared" si="292"/>
        <v>21840.154270359522</v>
      </c>
      <c r="Z574">
        <f t="shared" ref="Z574:Z637" si="293">IF(S574=MAX($S574:$X574),1,0)</f>
        <v>0</v>
      </c>
      <c r="AA574">
        <f t="shared" ref="AA574:AA637" si="294">IF(T574=MAX($S574:$X574),1,0)</f>
        <v>0</v>
      </c>
      <c r="AB574">
        <f t="shared" ref="AB574:AB637" si="295">IF(U574=MAX($S574:$X574),1,0)</f>
        <v>1</v>
      </c>
      <c r="AC574">
        <f t="shared" ref="AC574:AC637" si="296">IF(V574=MAX($S574:$X574),1,0)</f>
        <v>0</v>
      </c>
      <c r="AD574">
        <f t="shared" ref="AD574:AD637" si="297">IF(W574=MAX($S574:$X574),1,0)</f>
        <v>0</v>
      </c>
      <c r="AE574">
        <f t="shared" ref="AE574:AE637" si="298">IF(X574=MAX($S574:$X574),1,0)</f>
        <v>0</v>
      </c>
      <c r="AF574">
        <f t="shared" ref="AF574:AF637" si="299">IF(MAX(Z574:AE574)=0,1,0)</f>
        <v>0</v>
      </c>
      <c r="AH574">
        <f t="shared" ref="AH574:AH637" si="300">F574/E574</f>
        <v>15346.869550740686</v>
      </c>
      <c r="AI574">
        <f t="shared" ref="AI574:AI637" si="301">H574/G574</f>
        <v>221848.10552195212</v>
      </c>
      <c r="AJ574">
        <f t="shared" ref="AJ574:AJ637" si="302">J574/I574</f>
        <v>14459.172810693732</v>
      </c>
      <c r="AK574">
        <f t="shared" ref="AK574:AK637" si="303">L574/K574</f>
        <v>13706.332474983707</v>
      </c>
      <c r="AL574">
        <f t="shared" ref="AL574:AL637" si="304">N574/M574</f>
        <v>154960.11047064126</v>
      </c>
      <c r="AM574">
        <f t="shared" ref="AM574:AM637" si="305">P574/O574</f>
        <v>13978.544002353066</v>
      </c>
    </row>
    <row r="575" spans="4:39">
      <c r="D575" s="113">
        <v>450</v>
      </c>
      <c r="E575">
        <v>0.40563252698893826</v>
      </c>
      <c r="F575" s="6">
        <v>8279.1506340749111</v>
      </c>
      <c r="G575" s="6">
        <v>0.3133872222601306</v>
      </c>
      <c r="H575" s="6">
        <v>61473.930275655322</v>
      </c>
      <c r="I575" s="6">
        <v>0.76876736948839763</v>
      </c>
      <c r="J575" s="6">
        <v>11514.800247303556</v>
      </c>
      <c r="K575" s="6">
        <v>1.084859272431058</v>
      </c>
      <c r="L575" s="6">
        <v>13270.098832317191</v>
      </c>
      <c r="M575">
        <v>0.13446487478178915</v>
      </c>
      <c r="N575">
        <v>73072.371530647622</v>
      </c>
      <c r="O575">
        <v>0.93628960097232605</v>
      </c>
      <c r="P575">
        <v>14598.820977843447</v>
      </c>
      <c r="S575">
        <f t="shared" si="287"/>
        <v>7209.5217764707068</v>
      </c>
      <c r="T575">
        <f t="shared" si="288"/>
        <v>-49507.552580874493</v>
      </c>
      <c r="U575">
        <f t="shared" si="289"/>
        <v>17839.812989241418</v>
      </c>
      <c r="V575">
        <f t="shared" si="290"/>
        <v>28154.167626190327</v>
      </c>
      <c r="W575">
        <f t="shared" si="291"/>
        <v>-67937.964751979787</v>
      </c>
      <c r="X575">
        <f t="shared" si="292"/>
        <v>21152.461145683854</v>
      </c>
      <c r="Z575">
        <f t="shared" si="293"/>
        <v>0</v>
      </c>
      <c r="AA575">
        <f t="shared" si="294"/>
        <v>0</v>
      </c>
      <c r="AB575">
        <f t="shared" si="295"/>
        <v>0</v>
      </c>
      <c r="AC575">
        <f t="shared" si="296"/>
        <v>1</v>
      </c>
      <c r="AD575">
        <f t="shared" si="297"/>
        <v>0</v>
      </c>
      <c r="AE575">
        <f t="shared" si="298"/>
        <v>0</v>
      </c>
      <c r="AF575">
        <f t="shared" si="299"/>
        <v>0</v>
      </c>
      <c r="AH575">
        <f t="shared" si="300"/>
        <v>20410.470273506166</v>
      </c>
      <c r="AI575">
        <f t="shared" si="301"/>
        <v>196159.65779430597</v>
      </c>
      <c r="AJ575">
        <f t="shared" si="302"/>
        <v>14978.263521989065</v>
      </c>
      <c r="AK575">
        <f t="shared" si="303"/>
        <v>12232.092373216543</v>
      </c>
      <c r="AL575">
        <f t="shared" si="304"/>
        <v>543430.9268441305</v>
      </c>
      <c r="AM575">
        <f t="shared" si="305"/>
        <v>15592.206687634614</v>
      </c>
    </row>
    <row r="576" spans="4:39">
      <c r="D576" s="113">
        <v>451</v>
      </c>
      <c r="E576">
        <v>0.34236985509548701</v>
      </c>
      <c r="F576" s="6">
        <v>6659.3940625932355</v>
      </c>
      <c r="G576" s="6">
        <v>0.34024475584521219</v>
      </c>
      <c r="H576" s="6">
        <v>66047.002496473782</v>
      </c>
      <c r="I576" s="6">
        <v>0.81863161915153726</v>
      </c>
      <c r="J576" s="6">
        <v>11486.970751333081</v>
      </c>
      <c r="K576" s="6">
        <v>1.3042404240130059</v>
      </c>
      <c r="L576" s="6">
        <v>14276.234505686627</v>
      </c>
      <c r="M576">
        <v>0.27731855210803724</v>
      </c>
      <c r="N576">
        <v>73401.004224337114</v>
      </c>
      <c r="O576">
        <v>0.43752423242177851</v>
      </c>
      <c r="P576">
        <v>9105.0215805418975</v>
      </c>
      <c r="S576">
        <f t="shared" si="287"/>
        <v>6413.6564843728411</v>
      </c>
      <c r="T576">
        <f t="shared" si="288"/>
        <v>-53055.096739280198</v>
      </c>
      <c r="U576">
        <f t="shared" si="289"/>
        <v>19771.658994349214</v>
      </c>
      <c r="V576">
        <f t="shared" si="290"/>
        <v>35524.881844825992</v>
      </c>
      <c r="W576">
        <f t="shared" si="291"/>
        <v>-62811.872630643818</v>
      </c>
      <c r="X576">
        <f t="shared" si="292"/>
        <v>7601.4037102512939</v>
      </c>
      <c r="Z576">
        <f t="shared" si="293"/>
        <v>0</v>
      </c>
      <c r="AA576">
        <f t="shared" si="294"/>
        <v>0</v>
      </c>
      <c r="AB576">
        <f t="shared" si="295"/>
        <v>0</v>
      </c>
      <c r="AC576">
        <f t="shared" si="296"/>
        <v>1</v>
      </c>
      <c r="AD576">
        <f t="shared" si="297"/>
        <v>0</v>
      </c>
      <c r="AE576">
        <f t="shared" si="298"/>
        <v>0</v>
      </c>
      <c r="AF576">
        <f t="shared" si="299"/>
        <v>0</v>
      </c>
      <c r="AH576">
        <f t="shared" si="300"/>
        <v>19450.877358159727</v>
      </c>
      <c r="AI576">
        <f t="shared" si="301"/>
        <v>194116.15127587918</v>
      </c>
      <c r="AJ576">
        <f t="shared" si="302"/>
        <v>14031.916777461687</v>
      </c>
      <c r="AK576">
        <f t="shared" si="303"/>
        <v>10946.014433259326</v>
      </c>
      <c r="AL576">
        <f t="shared" si="304"/>
        <v>264681.18943496316</v>
      </c>
      <c r="AM576">
        <f t="shared" si="305"/>
        <v>20810.325247915753</v>
      </c>
    </row>
    <row r="577" spans="4:39">
      <c r="D577" s="113">
        <v>452</v>
      </c>
      <c r="E577">
        <v>1.4004240855925172</v>
      </c>
      <c r="F577" s="6">
        <v>17448.654437970436</v>
      </c>
      <c r="G577" s="6">
        <v>0.36963263974573457</v>
      </c>
      <c r="H577" s="6">
        <v>64791.368892550978</v>
      </c>
      <c r="I577" s="6">
        <v>1.8927690291876229</v>
      </c>
      <c r="J577" s="6">
        <v>21028.655939139782</v>
      </c>
      <c r="K577" s="6">
        <v>0.8708608583928743</v>
      </c>
      <c r="L577" s="6">
        <v>11604.831779582806</v>
      </c>
      <c r="M577">
        <v>0.49407450241029105</v>
      </c>
      <c r="N577">
        <v>68999.412462811495</v>
      </c>
      <c r="O577">
        <v>0.62454981674341448</v>
      </c>
      <c r="P577">
        <v>11831.657933691882</v>
      </c>
      <c r="S577">
        <f t="shared" si="287"/>
        <v>36025.138846294241</v>
      </c>
      <c r="T577">
        <f t="shared" si="288"/>
        <v>-50677.316176499851</v>
      </c>
      <c r="U577">
        <f t="shared" si="289"/>
        <v>51244.836671360412</v>
      </c>
      <c r="V577">
        <f t="shared" si="290"/>
        <v>21648.11923729071</v>
      </c>
      <c r="W577">
        <f t="shared" si="291"/>
        <v>-50133.671662776942</v>
      </c>
      <c r="X577">
        <f t="shared" si="292"/>
        <v>12016.152268838656</v>
      </c>
      <c r="Z577">
        <f t="shared" si="293"/>
        <v>0</v>
      </c>
      <c r="AA577">
        <f t="shared" si="294"/>
        <v>0</v>
      </c>
      <c r="AB577">
        <f t="shared" si="295"/>
        <v>1</v>
      </c>
      <c r="AC577">
        <f t="shared" si="296"/>
        <v>0</v>
      </c>
      <c r="AD577">
        <f t="shared" si="297"/>
        <v>0</v>
      </c>
      <c r="AE577">
        <f t="shared" si="298"/>
        <v>0</v>
      </c>
      <c r="AF577">
        <f t="shared" si="299"/>
        <v>0</v>
      </c>
      <c r="AH577">
        <f t="shared" si="300"/>
        <v>12459.550372977154</v>
      </c>
      <c r="AI577">
        <f t="shared" si="301"/>
        <v>175285.8430930778</v>
      </c>
      <c r="AJ577">
        <f t="shared" si="302"/>
        <v>11109.995786525147</v>
      </c>
      <c r="AK577">
        <f t="shared" si="303"/>
        <v>13325.701422611741</v>
      </c>
      <c r="AL577">
        <f t="shared" si="304"/>
        <v>139653.86217302259</v>
      </c>
      <c r="AM577">
        <f t="shared" si="305"/>
        <v>18944.298143237971</v>
      </c>
    </row>
    <row r="578" spans="4:39">
      <c r="D578" s="113">
        <v>453</v>
      </c>
      <c r="E578">
        <v>0.63641339673523345</v>
      </c>
      <c r="F578" s="6">
        <v>11232.248645434973</v>
      </c>
      <c r="G578" s="6">
        <v>0.28371949311811717</v>
      </c>
      <c r="H578" s="6">
        <v>69373.015508826094</v>
      </c>
      <c r="I578" s="6">
        <v>0.99327396710052107</v>
      </c>
      <c r="J578" s="6">
        <v>15472.253915437541</v>
      </c>
      <c r="K578" s="6">
        <v>1.5798961767208219</v>
      </c>
      <c r="L578" s="6">
        <v>20765.866511294524</v>
      </c>
      <c r="M578">
        <v>0.39312059236327768</v>
      </c>
      <c r="N578">
        <v>83734.072298699088</v>
      </c>
      <c r="O578">
        <v>0.76267660393157222</v>
      </c>
      <c r="P578">
        <v>14813.294222996528</v>
      </c>
      <c r="S578">
        <f t="shared" si="287"/>
        <v>13068.560495503179</v>
      </c>
      <c r="T578">
        <f t="shared" si="288"/>
        <v>-58539.470383603912</v>
      </c>
      <c r="U578">
        <f t="shared" si="289"/>
        <v>22454.919244328754</v>
      </c>
      <c r="V578">
        <f t="shared" si="290"/>
        <v>39560.889100613342</v>
      </c>
      <c r="W578">
        <f t="shared" si="291"/>
        <v>-68723.155599899692</v>
      </c>
      <c r="X578">
        <f t="shared" si="292"/>
        <v>14308.749221526627</v>
      </c>
      <c r="Z578">
        <f t="shared" si="293"/>
        <v>0</v>
      </c>
      <c r="AA578">
        <f t="shared" si="294"/>
        <v>0</v>
      </c>
      <c r="AB578">
        <f t="shared" si="295"/>
        <v>0</v>
      </c>
      <c r="AC578">
        <f t="shared" si="296"/>
        <v>1</v>
      </c>
      <c r="AD578">
        <f t="shared" si="297"/>
        <v>0</v>
      </c>
      <c r="AE578">
        <f t="shared" si="298"/>
        <v>0</v>
      </c>
      <c r="AF578">
        <f t="shared" si="299"/>
        <v>0</v>
      </c>
      <c r="AH578">
        <f t="shared" si="300"/>
        <v>17649.29635839818</v>
      </c>
      <c r="AI578">
        <f t="shared" si="301"/>
        <v>244512.68662017857</v>
      </c>
      <c r="AJ578">
        <f t="shared" si="302"/>
        <v>15577.025501436223</v>
      </c>
      <c r="AK578">
        <f t="shared" si="303"/>
        <v>13143.817180693126</v>
      </c>
      <c r="AL578">
        <f t="shared" si="304"/>
        <v>212998.43845707658</v>
      </c>
      <c r="AM578">
        <f t="shared" si="305"/>
        <v>19422.772570489898</v>
      </c>
    </row>
    <row r="579" spans="4:39">
      <c r="D579" s="113">
        <v>454</v>
      </c>
      <c r="E579">
        <v>0.54712447482479942</v>
      </c>
      <c r="F579" s="6">
        <v>9657.5061754138806</v>
      </c>
      <c r="G579" s="6">
        <v>0.29054407565866525</v>
      </c>
      <c r="H579" s="6">
        <v>63708.070687752232</v>
      </c>
      <c r="I579" s="6">
        <v>0.62218166077092696</v>
      </c>
      <c r="J579" s="6">
        <v>10769.687973445667</v>
      </c>
      <c r="K579" s="6">
        <v>1.1730961040104826</v>
      </c>
      <c r="L579" s="6">
        <v>15190.25749724016</v>
      </c>
      <c r="M579">
        <v>0.88249731392473074</v>
      </c>
      <c r="N579">
        <v>87435.261044823594</v>
      </c>
      <c r="O579">
        <v>0.54990066531443449</v>
      </c>
      <c r="P579">
        <v>11261.957105466252</v>
      </c>
      <c r="S579">
        <f t="shared" si="287"/>
        <v>11233.894771296262</v>
      </c>
      <c r="T579">
        <f t="shared" si="288"/>
        <v>-52613.935702801755</v>
      </c>
      <c r="U579">
        <f t="shared" si="289"/>
        <v>12987.696561431407</v>
      </c>
      <c r="V579">
        <f t="shared" si="290"/>
        <v>29603.244138296108</v>
      </c>
      <c r="W579">
        <f t="shared" si="291"/>
        <v>-53737.983609921677</v>
      </c>
      <c r="X579">
        <f t="shared" si="292"/>
        <v>9735.4498989001149</v>
      </c>
      <c r="Z579">
        <f t="shared" si="293"/>
        <v>0</v>
      </c>
      <c r="AA579">
        <f t="shared" si="294"/>
        <v>0</v>
      </c>
      <c r="AB579">
        <f t="shared" si="295"/>
        <v>0</v>
      </c>
      <c r="AC579">
        <f t="shared" si="296"/>
        <v>1</v>
      </c>
      <c r="AD579">
        <f t="shared" si="297"/>
        <v>0</v>
      </c>
      <c r="AE579">
        <f t="shared" si="298"/>
        <v>0</v>
      </c>
      <c r="AF579">
        <f t="shared" si="299"/>
        <v>0</v>
      </c>
      <c r="AH579">
        <f t="shared" si="300"/>
        <v>17651.387608836936</v>
      </c>
      <c r="AI579">
        <f t="shared" si="301"/>
        <v>219271.62184713501</v>
      </c>
      <c r="AJ579">
        <f t="shared" si="302"/>
        <v>17309.555476291705</v>
      </c>
      <c r="AK579">
        <f t="shared" si="303"/>
        <v>12948.860238567822</v>
      </c>
      <c r="AL579">
        <f t="shared" si="304"/>
        <v>99077.08461567176</v>
      </c>
      <c r="AM579">
        <f t="shared" si="305"/>
        <v>20479.984505977343</v>
      </c>
    </row>
    <row r="580" spans="4:39">
      <c r="D580" s="113">
        <v>455</v>
      </c>
      <c r="E580">
        <v>1.6549686430183508E-2</v>
      </c>
      <c r="F580" s="6">
        <v>4259.3828542934225</v>
      </c>
      <c r="G580" s="6">
        <v>0.29075497529532746</v>
      </c>
      <c r="H580" s="6">
        <v>64332.938610096659</v>
      </c>
      <c r="I580" s="6">
        <v>0.59176989221087783</v>
      </c>
      <c r="J580" s="6">
        <v>10785.679291474222</v>
      </c>
      <c r="K580" s="6">
        <v>0.84690181500509176</v>
      </c>
      <c r="L580" s="6">
        <v>12959.582670626065</v>
      </c>
      <c r="M580">
        <v>5.7105510227163592E-2</v>
      </c>
      <c r="N580">
        <v>62763.264990049909</v>
      </c>
      <c r="O580">
        <v>-0.16692079813162786</v>
      </c>
      <c r="P580">
        <v>4243.4919625726488</v>
      </c>
      <c r="S580">
        <f t="shared" si="287"/>
        <v>-3627.4496276432956</v>
      </c>
      <c r="T580">
        <f t="shared" si="288"/>
        <v>-53230.750633419877</v>
      </c>
      <c r="U580">
        <f t="shared" si="289"/>
        <v>11810.462272705936</v>
      </c>
      <c r="V580">
        <f t="shared" si="290"/>
        <v>19378.51623352836</v>
      </c>
      <c r="W580">
        <f t="shared" si="291"/>
        <v>-60582.748187535894</v>
      </c>
      <c r="X580">
        <f t="shared" si="292"/>
        <v>-10617.195718430727</v>
      </c>
      <c r="Z580">
        <f t="shared" si="293"/>
        <v>0</v>
      </c>
      <c r="AA580">
        <f t="shared" si="294"/>
        <v>0</v>
      </c>
      <c r="AB580">
        <f t="shared" si="295"/>
        <v>0</v>
      </c>
      <c r="AC580">
        <f t="shared" si="296"/>
        <v>1</v>
      </c>
      <c r="AD580">
        <f t="shared" si="297"/>
        <v>0</v>
      </c>
      <c r="AE580">
        <f t="shared" si="298"/>
        <v>0</v>
      </c>
      <c r="AF580">
        <f t="shared" si="299"/>
        <v>0</v>
      </c>
      <c r="AH580">
        <f t="shared" si="300"/>
        <v>257369.399248865</v>
      </c>
      <c r="AI580">
        <f t="shared" si="301"/>
        <v>221261.6948162349</v>
      </c>
      <c r="AJ580">
        <f t="shared" si="302"/>
        <v>18226.137276397181</v>
      </c>
      <c r="AK580">
        <f t="shared" si="303"/>
        <v>15302.343720385283</v>
      </c>
      <c r="AL580">
        <f t="shared" si="304"/>
        <v>1099075.4612012042</v>
      </c>
      <c r="AM580">
        <f t="shared" si="305"/>
        <v>-25422.188307692973</v>
      </c>
    </row>
    <row r="581" spans="4:39">
      <c r="D581" s="113">
        <v>456</v>
      </c>
      <c r="E581">
        <v>0.21730246246830576</v>
      </c>
      <c r="F581" s="6">
        <v>6337.837878321574</v>
      </c>
      <c r="G581" s="6">
        <v>0.35187105425884901</v>
      </c>
      <c r="H581" s="6">
        <v>62306.184468760781</v>
      </c>
      <c r="I581" s="6">
        <v>0.92085152395667969</v>
      </c>
      <c r="J581" s="6">
        <v>12321.60886366352</v>
      </c>
      <c r="K581" s="6">
        <v>0.89285068823099745</v>
      </c>
      <c r="L581" s="6">
        <v>12210.79765900703</v>
      </c>
      <c r="M581">
        <v>0.77796427317087824</v>
      </c>
      <c r="N581">
        <v>81253.266920319875</v>
      </c>
      <c r="O581">
        <v>0.96051394384457378</v>
      </c>
      <c r="P581">
        <v>13065.373112219107</v>
      </c>
      <c r="S581">
        <f t="shared" si="287"/>
        <v>1959.6393485682129</v>
      </c>
      <c r="T581">
        <f t="shared" si="288"/>
        <v>-48870.340132940888</v>
      </c>
      <c r="U581">
        <f t="shared" si="289"/>
        <v>22840.185727098338</v>
      </c>
      <c r="V581">
        <f t="shared" si="290"/>
        <v>21881.813020405374</v>
      </c>
      <c r="W581">
        <f t="shared" si="291"/>
        <v>-51547.479113563058</v>
      </c>
      <c r="X581">
        <f t="shared" si="292"/>
        <v>23610.891319542097</v>
      </c>
      <c r="Z581">
        <f t="shared" si="293"/>
        <v>0</v>
      </c>
      <c r="AA581">
        <f t="shared" si="294"/>
        <v>0</v>
      </c>
      <c r="AB581">
        <f t="shared" si="295"/>
        <v>0</v>
      </c>
      <c r="AC581">
        <f t="shared" si="296"/>
        <v>0</v>
      </c>
      <c r="AD581">
        <f t="shared" si="297"/>
        <v>0</v>
      </c>
      <c r="AE581">
        <f t="shared" si="298"/>
        <v>1</v>
      </c>
      <c r="AF581">
        <f t="shared" si="299"/>
        <v>0</v>
      </c>
      <c r="AH581">
        <f t="shared" si="300"/>
        <v>29165.973575867632</v>
      </c>
      <c r="AI581">
        <f t="shared" si="301"/>
        <v>177071.07110585491</v>
      </c>
      <c r="AJ581">
        <f t="shared" si="302"/>
        <v>13380.66837389865</v>
      </c>
      <c r="AK581">
        <f t="shared" si="303"/>
        <v>13676.192245760878</v>
      </c>
      <c r="AL581">
        <f t="shared" si="304"/>
        <v>104443.44261355657</v>
      </c>
      <c r="AM581">
        <f t="shared" si="305"/>
        <v>13602.481458960776</v>
      </c>
    </row>
    <row r="582" spans="4:39">
      <c r="D582" s="113">
        <v>457</v>
      </c>
      <c r="E582">
        <v>0.44253929350204801</v>
      </c>
      <c r="F582" s="6">
        <v>8822.9039741440392</v>
      </c>
      <c r="G582" s="6">
        <v>0.31346327280136288</v>
      </c>
      <c r="H582" s="6">
        <v>63122.4685650545</v>
      </c>
      <c r="I582" s="6">
        <v>0.48352548103457749</v>
      </c>
      <c r="J582" s="6">
        <v>8969.8414212667813</v>
      </c>
      <c r="K582" s="6">
        <v>0.69125908234052336</v>
      </c>
      <c r="L582" s="6">
        <v>10332.059319006763</v>
      </c>
      <c r="M582">
        <v>1.2346225864965035</v>
      </c>
      <c r="N582">
        <v>70804.900280482805</v>
      </c>
      <c r="O582">
        <v>0.46501687338301112</v>
      </c>
      <c r="P582">
        <v>9659.2665348749397</v>
      </c>
      <c r="S582">
        <f t="shared" si="287"/>
        <v>8075.0164089381615</v>
      </c>
      <c r="T582">
        <f t="shared" si="288"/>
        <v>-51153.186956407262</v>
      </c>
      <c r="U582">
        <f t="shared" si="289"/>
        <v>9493.0955465575244</v>
      </c>
      <c r="V582">
        <f t="shared" si="290"/>
        <v>16062.977481083781</v>
      </c>
      <c r="W582">
        <f t="shared" si="291"/>
        <v>-23662.071437700317</v>
      </c>
      <c r="X582">
        <f t="shared" si="292"/>
        <v>8096.9377583819587</v>
      </c>
      <c r="Z582">
        <f t="shared" si="293"/>
        <v>0</v>
      </c>
      <c r="AA582">
        <f t="shared" si="294"/>
        <v>0</v>
      </c>
      <c r="AB582">
        <f t="shared" si="295"/>
        <v>0</v>
      </c>
      <c r="AC582">
        <f t="shared" si="296"/>
        <v>1</v>
      </c>
      <c r="AD582">
        <f t="shared" si="297"/>
        <v>0</v>
      </c>
      <c r="AE582">
        <f t="shared" si="298"/>
        <v>0</v>
      </c>
      <c r="AF582">
        <f t="shared" si="299"/>
        <v>0</v>
      </c>
      <c r="AH582">
        <f t="shared" si="300"/>
        <v>19936.995660484121</v>
      </c>
      <c r="AI582">
        <f t="shared" si="301"/>
        <v>201371.17819558494</v>
      </c>
      <c r="AJ582">
        <f t="shared" si="302"/>
        <v>18550.917734623665</v>
      </c>
      <c r="AK582">
        <f t="shared" si="303"/>
        <v>14946.72487198809</v>
      </c>
      <c r="AL582">
        <f t="shared" si="304"/>
        <v>57349.428930671296</v>
      </c>
      <c r="AM582">
        <f t="shared" si="305"/>
        <v>20771.862458674881</v>
      </c>
    </row>
    <row r="583" spans="4:39">
      <c r="D583" s="113">
        <v>458</v>
      </c>
      <c r="E583">
        <v>0.39431175518612593</v>
      </c>
      <c r="F583" s="6">
        <v>7951.4040033968959</v>
      </c>
      <c r="G583" s="6">
        <v>0.29220216068566107</v>
      </c>
      <c r="H583" s="6">
        <v>60936.347410021554</v>
      </c>
      <c r="I583" s="6">
        <v>0.57823443381277606</v>
      </c>
      <c r="J583" s="6">
        <v>9658.7602124906171</v>
      </c>
      <c r="K583" s="6">
        <v>0.32752909268290176</v>
      </c>
      <c r="L583" s="6">
        <v>7222.4541479749732</v>
      </c>
      <c r="M583">
        <v>0.21179742293689041</v>
      </c>
      <c r="N583">
        <v>87844.511330214824</v>
      </c>
      <c r="O583">
        <v>0.58120639569036592</v>
      </c>
      <c r="P583">
        <v>11832.913977360917</v>
      </c>
      <c r="S583">
        <f t="shared" si="287"/>
        <v>7104.9960566301361</v>
      </c>
      <c r="T583">
        <f t="shared" si="288"/>
        <v>-49778.900106400273</v>
      </c>
      <c r="U583">
        <f t="shared" si="289"/>
        <v>12420.543408216423</v>
      </c>
      <c r="V583">
        <f t="shared" si="290"/>
        <v>5283.9167270289472</v>
      </c>
      <c r="W583">
        <f t="shared" si="291"/>
        <v>-79757.238532792602</v>
      </c>
      <c r="X583">
        <f t="shared" si="292"/>
        <v>10359.871035680015</v>
      </c>
      <c r="Z583">
        <f t="shared" si="293"/>
        <v>0</v>
      </c>
      <c r="AA583">
        <f t="shared" si="294"/>
        <v>0</v>
      </c>
      <c r="AB583">
        <f t="shared" si="295"/>
        <v>1</v>
      </c>
      <c r="AC583">
        <f t="shared" si="296"/>
        <v>0</v>
      </c>
      <c r="AD583">
        <f t="shared" si="297"/>
        <v>0</v>
      </c>
      <c r="AE583">
        <f t="shared" si="298"/>
        <v>0</v>
      </c>
      <c r="AF583">
        <f t="shared" si="299"/>
        <v>0</v>
      </c>
      <c r="AH583">
        <f t="shared" si="300"/>
        <v>20165.27252565325</v>
      </c>
      <c r="AI583">
        <f t="shared" si="301"/>
        <v>208541.74133083958</v>
      </c>
      <c r="AJ583">
        <f t="shared" si="302"/>
        <v>16703.882798543236</v>
      </c>
      <c r="AK583">
        <f t="shared" si="303"/>
        <v>22051.336230358665</v>
      </c>
      <c r="AL583">
        <f t="shared" si="304"/>
        <v>414757.22467307822</v>
      </c>
      <c r="AM583">
        <f t="shared" si="305"/>
        <v>20359.228778454166</v>
      </c>
    </row>
    <row r="584" spans="4:39">
      <c r="D584" s="113">
        <v>459</v>
      </c>
      <c r="E584">
        <v>1.2100136753429496</v>
      </c>
      <c r="F584" s="6">
        <v>15047.772491137534</v>
      </c>
      <c r="G584" s="6">
        <v>0.32333297702284103</v>
      </c>
      <c r="H584" s="6">
        <v>65850.492366739723</v>
      </c>
      <c r="I584" s="6">
        <v>1.4484135514792746</v>
      </c>
      <c r="J584" s="6">
        <v>19565.090238025085</v>
      </c>
      <c r="K584" s="6">
        <v>1.0236608136380614</v>
      </c>
      <c r="L584" s="6">
        <v>13255.096755226001</v>
      </c>
      <c r="M584">
        <v>0.69601024058439165</v>
      </c>
      <c r="N584">
        <v>100867.58585833121</v>
      </c>
      <c r="O584">
        <v>0.63027597043288963</v>
      </c>
      <c r="P584">
        <v>11970.684882872923</v>
      </c>
      <c r="S584">
        <f t="shared" si="287"/>
        <v>31155.389688157651</v>
      </c>
      <c r="T584">
        <f t="shared" si="288"/>
        <v>-53504.34597209956</v>
      </c>
      <c r="U584">
        <f t="shared" si="289"/>
        <v>35741.13281165954</v>
      </c>
      <c r="V584">
        <f t="shared" si="290"/>
        <v>25832.367752729737</v>
      </c>
      <c r="W584">
        <f t="shared" si="291"/>
        <v>-74291.130831856804</v>
      </c>
      <c r="X584">
        <f t="shared" si="292"/>
        <v>12095.772772136534</v>
      </c>
      <c r="Z584">
        <f t="shared" si="293"/>
        <v>0</v>
      </c>
      <c r="AA584">
        <f t="shared" si="294"/>
        <v>0</v>
      </c>
      <c r="AB584">
        <f t="shared" si="295"/>
        <v>1</v>
      </c>
      <c r="AC584">
        <f t="shared" si="296"/>
        <v>0</v>
      </c>
      <c r="AD584">
        <f t="shared" si="297"/>
        <v>0</v>
      </c>
      <c r="AE584">
        <f t="shared" si="298"/>
        <v>0</v>
      </c>
      <c r="AF584">
        <f t="shared" si="299"/>
        <v>0</v>
      </c>
      <c r="AH584">
        <f t="shared" si="300"/>
        <v>12436.035061233999</v>
      </c>
      <c r="AI584">
        <f t="shared" si="301"/>
        <v>203661.54103139279</v>
      </c>
      <c r="AJ584">
        <f t="shared" si="302"/>
        <v>13507.944756553212</v>
      </c>
      <c r="AK584">
        <f t="shared" si="303"/>
        <v>12948.71951590856</v>
      </c>
      <c r="AL584">
        <f t="shared" si="304"/>
        <v>144922.56000951893</v>
      </c>
      <c r="AM584">
        <f t="shared" si="305"/>
        <v>18992.767366097032</v>
      </c>
    </row>
    <row r="585" spans="4:39">
      <c r="D585" s="113">
        <v>460</v>
      </c>
      <c r="E585">
        <v>0.28785284237970388</v>
      </c>
      <c r="F585" s="6">
        <v>7636.1812287129796</v>
      </c>
      <c r="G585" s="6">
        <v>0.2878099421650876</v>
      </c>
      <c r="H585" s="6">
        <v>60711.804543666789</v>
      </c>
      <c r="I585" s="6">
        <v>0.42582651718406772</v>
      </c>
      <c r="J585" s="6">
        <v>9960.8323126107243</v>
      </c>
      <c r="K585" s="6">
        <v>0.46514266984724728</v>
      </c>
      <c r="L585" s="6">
        <v>8881.6254784925204</v>
      </c>
      <c r="M585">
        <v>0.19631953542172276</v>
      </c>
      <c r="N585">
        <v>70233.657976603674</v>
      </c>
      <c r="O585">
        <v>0.68475142591123539</v>
      </c>
      <c r="P585">
        <v>13204.003468424306</v>
      </c>
      <c r="S585">
        <f t="shared" si="287"/>
        <v>3355.191704713634</v>
      </c>
      <c r="T585">
        <f t="shared" si="288"/>
        <v>-49722.069712035081</v>
      </c>
      <c r="U585">
        <f t="shared" si="289"/>
        <v>6298.9274195457183</v>
      </c>
      <c r="V585">
        <f t="shared" si="290"/>
        <v>8879.3822269547691</v>
      </c>
      <c r="W585">
        <f t="shared" si="291"/>
        <v>-62737.392836060615</v>
      </c>
      <c r="X585">
        <f t="shared" si="292"/>
        <v>12942.544978570308</v>
      </c>
      <c r="Z585">
        <f t="shared" si="293"/>
        <v>0</v>
      </c>
      <c r="AA585">
        <f t="shared" si="294"/>
        <v>0</v>
      </c>
      <c r="AB585">
        <f t="shared" si="295"/>
        <v>0</v>
      </c>
      <c r="AC585">
        <f t="shared" si="296"/>
        <v>0</v>
      </c>
      <c r="AD585">
        <f t="shared" si="297"/>
        <v>0</v>
      </c>
      <c r="AE585">
        <f t="shared" si="298"/>
        <v>1</v>
      </c>
      <c r="AF585">
        <f t="shared" si="299"/>
        <v>0</v>
      </c>
      <c r="AH585">
        <f t="shared" si="300"/>
        <v>26528.073044490448</v>
      </c>
      <c r="AI585">
        <f t="shared" si="301"/>
        <v>210944.08374830408</v>
      </c>
      <c r="AJ585">
        <f t="shared" si="302"/>
        <v>23391.76145835243</v>
      </c>
      <c r="AK585">
        <f t="shared" si="303"/>
        <v>19094.411358582183</v>
      </c>
      <c r="AL585">
        <f t="shared" si="304"/>
        <v>357751.75315962121</v>
      </c>
      <c r="AM585">
        <f t="shared" si="305"/>
        <v>19282.914892587527</v>
      </c>
    </row>
    <row r="586" spans="4:39">
      <c r="D586" s="113">
        <v>461</v>
      </c>
      <c r="E586">
        <v>0.33801496710693457</v>
      </c>
      <c r="F586" s="6">
        <v>7750.598595021238</v>
      </c>
      <c r="G586" s="6">
        <v>0.29917571716797609</v>
      </c>
      <c r="H586" s="6">
        <v>63886.351796212373</v>
      </c>
      <c r="I586" s="6">
        <v>1.1349606193670074</v>
      </c>
      <c r="J586" s="6">
        <v>15349.298043429273</v>
      </c>
      <c r="K586" s="6">
        <v>0.96099511925098224</v>
      </c>
      <c r="L586" s="6">
        <v>12814.91294982774</v>
      </c>
      <c r="M586">
        <v>0.66810526259255898</v>
      </c>
      <c r="N586">
        <v>84474.605091365112</v>
      </c>
      <c r="O586">
        <v>1.0313531948169468</v>
      </c>
      <c r="P586">
        <v>14167.6582400349</v>
      </c>
      <c r="S586">
        <f t="shared" si="287"/>
        <v>5156.1649089899511</v>
      </c>
      <c r="T586">
        <f t="shared" si="288"/>
        <v>-52462.626211870374</v>
      </c>
      <c r="U586">
        <f t="shared" si="289"/>
        <v>27988.038246480541</v>
      </c>
      <c r="V586">
        <f t="shared" si="290"/>
        <v>23879.724683651766</v>
      </c>
      <c r="W586">
        <f t="shared" si="291"/>
        <v>-58963.673744530839</v>
      </c>
      <c r="X586">
        <f t="shared" si="292"/>
        <v>25213.532150855397</v>
      </c>
      <c r="Z586">
        <f t="shared" si="293"/>
        <v>0</v>
      </c>
      <c r="AA586">
        <f t="shared" si="294"/>
        <v>0</v>
      </c>
      <c r="AB586">
        <f t="shared" si="295"/>
        <v>1</v>
      </c>
      <c r="AC586">
        <f t="shared" si="296"/>
        <v>0</v>
      </c>
      <c r="AD586">
        <f t="shared" si="297"/>
        <v>0</v>
      </c>
      <c r="AE586">
        <f t="shared" si="298"/>
        <v>0</v>
      </c>
      <c r="AF586">
        <f t="shared" si="299"/>
        <v>0</v>
      </c>
      <c r="AH586">
        <f t="shared" si="300"/>
        <v>22929.74971303343</v>
      </c>
      <c r="AI586">
        <f t="shared" si="301"/>
        <v>213541.23389747756</v>
      </c>
      <c r="AJ586">
        <f t="shared" si="302"/>
        <v>13524.079850444428</v>
      </c>
      <c r="AK586">
        <f t="shared" si="303"/>
        <v>13335.044781305367</v>
      </c>
      <c r="AL586">
        <f t="shared" si="304"/>
        <v>126439.06555018647</v>
      </c>
      <c r="AM586">
        <f t="shared" si="305"/>
        <v>13736.960636990605</v>
      </c>
    </row>
    <row r="587" spans="4:39">
      <c r="D587" s="113">
        <v>462</v>
      </c>
      <c r="E587">
        <v>0.72353555060346719</v>
      </c>
      <c r="F587" s="6">
        <v>12245.69534844205</v>
      </c>
      <c r="G587" s="6">
        <v>0.31239467253924047</v>
      </c>
      <c r="H587" s="6">
        <v>69192.547980535557</v>
      </c>
      <c r="I587" s="6">
        <v>0.52757470697937314</v>
      </c>
      <c r="J587" s="6">
        <v>9146.6972463287184</v>
      </c>
      <c r="K587" s="6">
        <v>0.82020298454214224</v>
      </c>
      <c r="L587" s="6">
        <v>11349.880306827707</v>
      </c>
      <c r="M587">
        <v>0.55130520405372441</v>
      </c>
      <c r="N587">
        <v>87374.876954871215</v>
      </c>
      <c r="O587">
        <v>0.79429189891557661</v>
      </c>
      <c r="P587">
        <v>11813.261569789442</v>
      </c>
      <c r="S587">
        <f t="shared" si="287"/>
        <v>15381.786115800742</v>
      </c>
      <c r="T587">
        <f t="shared" si="288"/>
        <v>-57264.0698042972</v>
      </c>
      <c r="U587">
        <f t="shared" si="289"/>
        <v>10998.215364971666</v>
      </c>
      <c r="V587">
        <f t="shared" si="290"/>
        <v>19968.750454929454</v>
      </c>
      <c r="W587">
        <f t="shared" si="291"/>
        <v>-66323.839043283806</v>
      </c>
      <c r="X587">
        <f t="shared" si="292"/>
        <v>18515.980298402937</v>
      </c>
      <c r="Z587">
        <f t="shared" si="293"/>
        <v>0</v>
      </c>
      <c r="AA587">
        <f t="shared" si="294"/>
        <v>0</v>
      </c>
      <c r="AB587">
        <f t="shared" si="295"/>
        <v>0</v>
      </c>
      <c r="AC587">
        <f t="shared" si="296"/>
        <v>1</v>
      </c>
      <c r="AD587">
        <f t="shared" si="297"/>
        <v>0</v>
      </c>
      <c r="AE587">
        <f t="shared" si="298"/>
        <v>0</v>
      </c>
      <c r="AF587">
        <f t="shared" si="299"/>
        <v>0</v>
      </c>
      <c r="AH587">
        <f t="shared" si="300"/>
        <v>16924.801190803253</v>
      </c>
      <c r="AI587">
        <f t="shared" si="301"/>
        <v>221490.80654326509</v>
      </c>
      <c r="AJ587">
        <f t="shared" si="302"/>
        <v>17337.25503767627</v>
      </c>
      <c r="AK587">
        <f t="shared" si="303"/>
        <v>13837.891986169123</v>
      </c>
      <c r="AL587">
        <f t="shared" si="304"/>
        <v>158487.30669039101</v>
      </c>
      <c r="AM587">
        <f t="shared" si="305"/>
        <v>14872.6955240482</v>
      </c>
    </row>
    <row r="588" spans="4:39">
      <c r="D588" s="113">
        <v>463</v>
      </c>
      <c r="E588">
        <v>0.78306726819700134</v>
      </c>
      <c r="F588" s="6">
        <v>10709.829467754837</v>
      </c>
      <c r="G588" s="6">
        <v>0.32187567953590102</v>
      </c>
      <c r="H588" s="6">
        <v>58505.908225631516</v>
      </c>
      <c r="I588" s="6">
        <v>0.72283232048107682</v>
      </c>
      <c r="J588" s="6">
        <v>10240.137585654225</v>
      </c>
      <c r="K588" s="6">
        <v>1.1011996108739464</v>
      </c>
      <c r="L588" s="6">
        <v>13388.122637424127</v>
      </c>
      <c r="M588">
        <v>0.85183610346009109</v>
      </c>
      <c r="N588">
        <v>60178.594936770191</v>
      </c>
      <c r="O588">
        <v>0.62500405057978259</v>
      </c>
      <c r="P588">
        <v>10746.128082789724</v>
      </c>
      <c r="S588">
        <f t="shared" si="287"/>
        <v>19190.811101079464</v>
      </c>
      <c r="T588">
        <f t="shared" si="288"/>
        <v>-46215.407278232669</v>
      </c>
      <c r="U588">
        <f t="shared" si="289"/>
        <v>17360.491739595211</v>
      </c>
      <c r="V588">
        <f t="shared" si="290"/>
        <v>28660.083304186639</v>
      </c>
      <c r="W588">
        <f t="shared" si="291"/>
        <v>-27652.085162250074</v>
      </c>
      <c r="X588">
        <f t="shared" si="292"/>
        <v>13119.026584548694</v>
      </c>
      <c r="Z588">
        <f t="shared" si="293"/>
        <v>0</v>
      </c>
      <c r="AA588">
        <f t="shared" si="294"/>
        <v>0</v>
      </c>
      <c r="AB588">
        <f t="shared" si="295"/>
        <v>0</v>
      </c>
      <c r="AC588">
        <f t="shared" si="296"/>
        <v>1</v>
      </c>
      <c r="AD588">
        <f t="shared" si="297"/>
        <v>0</v>
      </c>
      <c r="AE588">
        <f t="shared" si="298"/>
        <v>0</v>
      </c>
      <c r="AF588">
        <f t="shared" si="299"/>
        <v>0</v>
      </c>
      <c r="AH588">
        <f t="shared" si="300"/>
        <v>13676.768143321877</v>
      </c>
      <c r="AI588">
        <f t="shared" si="301"/>
        <v>181765.54472828988</v>
      </c>
      <c r="AJ588">
        <f t="shared" si="302"/>
        <v>14166.684714428598</v>
      </c>
      <c r="AK588">
        <f t="shared" si="303"/>
        <v>12157.761867350186</v>
      </c>
      <c r="AL588">
        <f t="shared" si="304"/>
        <v>70645.743579462622</v>
      </c>
      <c r="AM588">
        <f t="shared" si="305"/>
        <v>17193.693501379905</v>
      </c>
    </row>
    <row r="589" spans="4:39">
      <c r="D589" s="113">
        <v>464</v>
      </c>
      <c r="E589">
        <v>0.34425958135770163</v>
      </c>
      <c r="F589" s="6">
        <v>7423.1410512591392</v>
      </c>
      <c r="G589" s="6">
        <v>0.33134533215339901</v>
      </c>
      <c r="H589" s="6">
        <v>61782.447944534826</v>
      </c>
      <c r="I589" s="6">
        <v>0.41741560523907895</v>
      </c>
      <c r="J589" s="6">
        <v>8238.841316388105</v>
      </c>
      <c r="K589" s="6">
        <v>0.52372000351496606</v>
      </c>
      <c r="L589" s="6">
        <v>9127.0926195553293</v>
      </c>
      <c r="M589">
        <v>0.38179517962765552</v>
      </c>
      <c r="N589">
        <v>77128.726435246441</v>
      </c>
      <c r="O589">
        <v>0.24984039312265716</v>
      </c>
      <c r="P589">
        <v>8170.21212313457</v>
      </c>
      <c r="S589">
        <f t="shared" si="287"/>
        <v>5722.0668033033398</v>
      </c>
      <c r="T589">
        <f t="shared" si="288"/>
        <v>-49130.357781589439</v>
      </c>
      <c r="U589">
        <f t="shared" si="289"/>
        <v>7699.7561540608858</v>
      </c>
      <c r="V589">
        <f t="shared" si="290"/>
        <v>10870.631994660136</v>
      </c>
      <c r="W589">
        <f t="shared" si="291"/>
        <v>-62550.25929634404</v>
      </c>
      <c r="X589">
        <f t="shared" si="292"/>
        <v>1369.693447860971</v>
      </c>
      <c r="Z589">
        <f t="shared" si="293"/>
        <v>0</v>
      </c>
      <c r="AA589">
        <f t="shared" si="294"/>
        <v>0</v>
      </c>
      <c r="AB589">
        <f t="shared" si="295"/>
        <v>0</v>
      </c>
      <c r="AC589">
        <f t="shared" si="296"/>
        <v>1</v>
      </c>
      <c r="AD589">
        <f t="shared" si="297"/>
        <v>0</v>
      </c>
      <c r="AE589">
        <f t="shared" si="298"/>
        <v>0</v>
      </c>
      <c r="AF589">
        <f t="shared" si="299"/>
        <v>0</v>
      </c>
      <c r="AH589">
        <f t="shared" si="300"/>
        <v>21562.627311587159</v>
      </c>
      <c r="AI589">
        <f t="shared" si="301"/>
        <v>186459.38828536792</v>
      </c>
      <c r="AJ589">
        <f t="shared" si="302"/>
        <v>19737.741505062386</v>
      </c>
      <c r="AK589">
        <f t="shared" si="303"/>
        <v>17427.427935344291</v>
      </c>
      <c r="AL589">
        <f t="shared" si="304"/>
        <v>202015.97754708683</v>
      </c>
      <c r="AM589">
        <f t="shared" si="305"/>
        <v>32701.726174131774</v>
      </c>
    </row>
    <row r="590" spans="4:39">
      <c r="D590" s="113">
        <v>465</v>
      </c>
      <c r="E590">
        <v>0.36795926659215805</v>
      </c>
      <c r="F590" s="6">
        <v>7459.8225229029504</v>
      </c>
      <c r="G590" s="6">
        <v>0.3159708222464801</v>
      </c>
      <c r="H590" s="6">
        <v>63036.523195822621</v>
      </c>
      <c r="I590" s="6">
        <v>0.26878883301501211</v>
      </c>
      <c r="J590" s="6">
        <v>6965.8489508399161</v>
      </c>
      <c r="K590" s="6">
        <v>1.0233356224117844</v>
      </c>
      <c r="L590" s="6">
        <v>13192.392418663085</v>
      </c>
      <c r="M590">
        <v>0.18246151800401123</v>
      </c>
      <c r="N590">
        <v>80741.026469712713</v>
      </c>
      <c r="O590">
        <v>0.54425941586376281</v>
      </c>
      <c r="P590">
        <v>10510.530276877465</v>
      </c>
      <c r="S590">
        <f t="shared" si="287"/>
        <v>6590.3341126520136</v>
      </c>
      <c r="T590">
        <f t="shared" si="288"/>
        <v>-50971.493319163026</v>
      </c>
      <c r="U590">
        <f t="shared" si="289"/>
        <v>3297.5838490053065</v>
      </c>
      <c r="V590">
        <f t="shared" si="290"/>
        <v>25882.654987508497</v>
      </c>
      <c r="W590">
        <f t="shared" si="291"/>
        <v>-73773.915866247553</v>
      </c>
      <c r="X590">
        <f t="shared" si="292"/>
        <v>10271.471258464453</v>
      </c>
      <c r="Z590">
        <f t="shared" si="293"/>
        <v>0</v>
      </c>
      <c r="AA590">
        <f t="shared" si="294"/>
        <v>0</v>
      </c>
      <c r="AB590">
        <f t="shared" si="295"/>
        <v>0</v>
      </c>
      <c r="AC590">
        <f t="shared" si="296"/>
        <v>1</v>
      </c>
      <c r="AD590">
        <f t="shared" si="297"/>
        <v>0</v>
      </c>
      <c r="AE590">
        <f t="shared" si="298"/>
        <v>0</v>
      </c>
      <c r="AF590">
        <f t="shared" si="299"/>
        <v>0</v>
      </c>
      <c r="AH590">
        <f t="shared" si="300"/>
        <v>20273.50090131399</v>
      </c>
      <c r="AI590">
        <f t="shared" si="301"/>
        <v>199501.08920705839</v>
      </c>
      <c r="AJ590">
        <f t="shared" si="302"/>
        <v>25915.69327008041</v>
      </c>
      <c r="AK590">
        <f t="shared" si="303"/>
        <v>12891.559845802516</v>
      </c>
      <c r="AL590">
        <f t="shared" si="304"/>
        <v>442509.89114284201</v>
      </c>
      <c r="AM590">
        <f t="shared" si="305"/>
        <v>19311.618633545932</v>
      </c>
    </row>
    <row r="591" spans="4:39">
      <c r="D591" s="113">
        <v>466</v>
      </c>
      <c r="E591">
        <v>0.22593002256129535</v>
      </c>
      <c r="F591" s="6">
        <v>6917.2477021959494</v>
      </c>
      <c r="G591" s="6">
        <v>0.30732076808934039</v>
      </c>
      <c r="H591" s="6">
        <v>58345.569973147452</v>
      </c>
      <c r="I591" s="6">
        <v>0.6017074277271196</v>
      </c>
      <c r="J591" s="6">
        <v>10475.965354042679</v>
      </c>
      <c r="K591" s="6">
        <v>0.35017840734721484</v>
      </c>
      <c r="L591" s="6">
        <v>8069.6010729737282</v>
      </c>
      <c r="M591">
        <v>0.32278298170467312</v>
      </c>
      <c r="N591">
        <v>73034.127680561432</v>
      </c>
      <c r="O591">
        <v>0.37750305769615211</v>
      </c>
      <c r="P591">
        <v>9336.6233604547233</v>
      </c>
      <c r="S591">
        <f t="shared" si="287"/>
        <v>1709.6642792845523</v>
      </c>
      <c r="T591">
        <f t="shared" si="288"/>
        <v>-46610.833764424082</v>
      </c>
      <c r="U591">
        <f t="shared" si="289"/>
        <v>12499.631066289656</v>
      </c>
      <c r="V591">
        <f t="shared" si="290"/>
        <v>5301.6112331723234</v>
      </c>
      <c r="W591">
        <f t="shared" si="291"/>
        <v>-60708.982307150196</v>
      </c>
      <c r="X591">
        <f t="shared" si="292"/>
        <v>5077.9533946151496</v>
      </c>
      <c r="Z591">
        <f t="shared" si="293"/>
        <v>0</v>
      </c>
      <c r="AA591">
        <f t="shared" si="294"/>
        <v>0</v>
      </c>
      <c r="AB591">
        <f t="shared" si="295"/>
        <v>1</v>
      </c>
      <c r="AC591">
        <f t="shared" si="296"/>
        <v>0</v>
      </c>
      <c r="AD591">
        <f t="shared" si="297"/>
        <v>0</v>
      </c>
      <c r="AE591">
        <f t="shared" si="298"/>
        <v>0</v>
      </c>
      <c r="AF591">
        <f t="shared" si="299"/>
        <v>0</v>
      </c>
      <c r="AH591">
        <f t="shared" si="300"/>
        <v>30616.770731828186</v>
      </c>
      <c r="AI591">
        <f t="shared" si="301"/>
        <v>189852.34982943285</v>
      </c>
      <c r="AJ591">
        <f t="shared" si="302"/>
        <v>17410.397265020361</v>
      </c>
      <c r="AK591">
        <f t="shared" si="303"/>
        <v>23044.256595103023</v>
      </c>
      <c r="AL591">
        <f t="shared" si="304"/>
        <v>226263.87331468187</v>
      </c>
      <c r="AM591">
        <f t="shared" si="305"/>
        <v>24732.576783443339</v>
      </c>
    </row>
    <row r="592" spans="4:39">
      <c r="D592" s="113">
        <v>467</v>
      </c>
      <c r="E592">
        <v>0.35831999494664213</v>
      </c>
      <c r="F592" s="6">
        <v>7728.7794414421969</v>
      </c>
      <c r="G592" s="6">
        <v>0.29030622400451689</v>
      </c>
      <c r="H592" s="6">
        <v>66462.139019681694</v>
      </c>
      <c r="I592" s="6">
        <v>0.97484912398188006</v>
      </c>
      <c r="J592" s="6">
        <v>15228.967903023435</v>
      </c>
      <c r="K592" s="6">
        <v>0.70562789533989456</v>
      </c>
      <c r="L592" s="6">
        <v>11429.356609722237</v>
      </c>
      <c r="M592">
        <v>0.12062083480231867</v>
      </c>
      <c r="N592">
        <v>71989.83071836365</v>
      </c>
      <c r="O592">
        <v>0.80957335503835892</v>
      </c>
      <c r="P592">
        <v>14257.057331326441</v>
      </c>
      <c r="S592">
        <f t="shared" si="287"/>
        <v>5953.3112456003855</v>
      </c>
      <c r="T592">
        <f t="shared" si="288"/>
        <v>-55377.086162293221</v>
      </c>
      <c r="U592">
        <f t="shared" si="289"/>
        <v>21994.671047100674</v>
      </c>
      <c r="V592">
        <f t="shared" si="290"/>
        <v>15514.338945936297</v>
      </c>
      <c r="W592">
        <f t="shared" si="291"/>
        <v>-67384.044762271908</v>
      </c>
      <c r="X592">
        <f t="shared" si="292"/>
        <v>16655.691657458257</v>
      </c>
      <c r="Z592">
        <f t="shared" si="293"/>
        <v>0</v>
      </c>
      <c r="AA592">
        <f t="shared" si="294"/>
        <v>0</v>
      </c>
      <c r="AB592">
        <f t="shared" si="295"/>
        <v>1</v>
      </c>
      <c r="AC592">
        <f t="shared" si="296"/>
        <v>0</v>
      </c>
      <c r="AD592">
        <f t="shared" si="297"/>
        <v>0</v>
      </c>
      <c r="AE592">
        <f t="shared" si="298"/>
        <v>0</v>
      </c>
      <c r="AF592">
        <f t="shared" si="299"/>
        <v>0</v>
      </c>
      <c r="AH592">
        <f t="shared" si="300"/>
        <v>21569.489703171879</v>
      </c>
      <c r="AI592">
        <f t="shared" si="301"/>
        <v>228938.04377631121</v>
      </c>
      <c r="AJ592">
        <f t="shared" si="302"/>
        <v>15621.871660323206</v>
      </c>
      <c r="AK592">
        <f t="shared" si="303"/>
        <v>16197.427405016095</v>
      </c>
      <c r="AL592">
        <f t="shared" si="304"/>
        <v>596827.49531907402</v>
      </c>
      <c r="AM592">
        <f t="shared" si="305"/>
        <v>17610.581230963213</v>
      </c>
    </row>
    <row r="593" spans="4:39">
      <c r="D593" s="113">
        <v>468</v>
      </c>
      <c r="E593">
        <v>0.47836240362704452</v>
      </c>
      <c r="F593" s="6">
        <v>9071.6444342170471</v>
      </c>
      <c r="G593" s="6">
        <v>0.3028930756338617</v>
      </c>
      <c r="H593" s="6">
        <v>66530.041650349449</v>
      </c>
      <c r="I593" s="6">
        <v>1.159984854359541</v>
      </c>
      <c r="J593" s="6">
        <v>15771.332266036499</v>
      </c>
      <c r="K593" s="6">
        <v>0.8248235617102665</v>
      </c>
      <c r="L593" s="6">
        <v>10891.469049341569</v>
      </c>
      <c r="M593">
        <v>0.46979924468622503</v>
      </c>
      <c r="N593">
        <v>65356.866699479127</v>
      </c>
      <c r="O593">
        <v>0.34677495707727746</v>
      </c>
      <c r="P593">
        <v>8348.9459380795852</v>
      </c>
      <c r="S593">
        <f t="shared" si="287"/>
        <v>9194.1455858780209</v>
      </c>
      <c r="T593">
        <f t="shared" si="288"/>
        <v>-54964.372450346076</v>
      </c>
      <c r="U593">
        <f t="shared" si="289"/>
        <v>28521.529412828211</v>
      </c>
      <c r="V593">
        <f t="shared" si="290"/>
        <v>20603.593831003247</v>
      </c>
      <c r="W593">
        <f t="shared" si="291"/>
        <v>-47418.052340380309</v>
      </c>
      <c r="X593">
        <f t="shared" si="292"/>
        <v>4892.309022959178</v>
      </c>
      <c r="Z593">
        <f t="shared" si="293"/>
        <v>0</v>
      </c>
      <c r="AA593">
        <f t="shared" si="294"/>
        <v>0</v>
      </c>
      <c r="AB593">
        <f t="shared" si="295"/>
        <v>1</v>
      </c>
      <c r="AC593">
        <f t="shared" si="296"/>
        <v>0</v>
      </c>
      <c r="AD593">
        <f t="shared" si="297"/>
        <v>0</v>
      </c>
      <c r="AE593">
        <f t="shared" si="298"/>
        <v>0</v>
      </c>
      <c r="AF593">
        <f t="shared" si="299"/>
        <v>0</v>
      </c>
      <c r="AH593">
        <f t="shared" si="300"/>
        <v>18963.957797339273</v>
      </c>
      <c r="AI593">
        <f t="shared" si="301"/>
        <v>219648.6054067846</v>
      </c>
      <c r="AJ593">
        <f t="shared" si="302"/>
        <v>13596.153610767857</v>
      </c>
      <c r="AK593">
        <f t="shared" si="303"/>
        <v>13204.604663278746</v>
      </c>
      <c r="AL593">
        <f t="shared" si="304"/>
        <v>139116.58530470909</v>
      </c>
      <c r="AM593">
        <f t="shared" si="305"/>
        <v>24075.977136431611</v>
      </c>
    </row>
    <row r="594" spans="4:39">
      <c r="D594" s="113">
        <v>469</v>
      </c>
      <c r="E594">
        <v>0.7073912008590848</v>
      </c>
      <c r="F594" s="6">
        <v>12101.384110618541</v>
      </c>
      <c r="G594" s="6">
        <v>0.33813943710327243</v>
      </c>
      <c r="H594" s="6">
        <v>63406.763305212618</v>
      </c>
      <c r="I594" s="6">
        <v>0.6626505853541671</v>
      </c>
      <c r="J594" s="6">
        <v>11880.080993971385</v>
      </c>
      <c r="K594" s="6">
        <v>0.9091882567621139</v>
      </c>
      <c r="L594" s="6">
        <v>12299.03583552324</v>
      </c>
      <c r="M594">
        <v>0.45562566713492192</v>
      </c>
      <c r="N594">
        <v>92942.894307929848</v>
      </c>
      <c r="O594">
        <v>0.65089491089902518</v>
      </c>
      <c r="P594">
        <v>12831.299489964638</v>
      </c>
      <c r="S594">
        <f t="shared" si="287"/>
        <v>14909.641502984754</v>
      </c>
      <c r="T594">
        <f t="shared" si="288"/>
        <v>-50495.247038861264</v>
      </c>
      <c r="U594">
        <f t="shared" si="289"/>
        <v>13422.56895719213</v>
      </c>
      <c r="V594">
        <f t="shared" si="290"/>
        <v>22417.408560681317</v>
      </c>
      <c r="W594">
        <f t="shared" si="291"/>
        <v>-75545.283834049987</v>
      </c>
      <c r="X594">
        <f t="shared" si="292"/>
        <v>12022.471787803739</v>
      </c>
      <c r="Z594">
        <f t="shared" si="293"/>
        <v>0</v>
      </c>
      <c r="AA594">
        <f t="shared" si="294"/>
        <v>0</v>
      </c>
      <c r="AB594">
        <f t="shared" si="295"/>
        <v>0</v>
      </c>
      <c r="AC594">
        <f t="shared" si="296"/>
        <v>1</v>
      </c>
      <c r="AD594">
        <f t="shared" si="297"/>
        <v>0</v>
      </c>
      <c r="AE594">
        <f t="shared" si="298"/>
        <v>0</v>
      </c>
      <c r="AF594">
        <f t="shared" si="299"/>
        <v>0</v>
      </c>
      <c r="AH594">
        <f t="shared" si="300"/>
        <v>17107.060557046971</v>
      </c>
      <c r="AI594">
        <f t="shared" si="301"/>
        <v>187516.61695659391</v>
      </c>
      <c r="AJ594">
        <f t="shared" si="302"/>
        <v>17928.122688704538</v>
      </c>
      <c r="AK594">
        <f t="shared" si="303"/>
        <v>13527.490862369599</v>
      </c>
      <c r="AL594">
        <f t="shared" si="304"/>
        <v>203989.59279966811</v>
      </c>
      <c r="AM594">
        <f t="shared" si="305"/>
        <v>19713.319731201875</v>
      </c>
    </row>
    <row r="595" spans="4:39">
      <c r="D595" s="113">
        <v>470</v>
      </c>
      <c r="E595">
        <v>1.4112029195782569</v>
      </c>
      <c r="F595" s="6">
        <v>16552.231201052331</v>
      </c>
      <c r="G595" s="6">
        <v>0.31618508444718496</v>
      </c>
      <c r="H595" s="6">
        <v>58397.69773518564</v>
      </c>
      <c r="I595" s="6">
        <v>0.82477819592994261</v>
      </c>
      <c r="J595" s="6">
        <v>11671.560594388318</v>
      </c>
      <c r="K595" s="6">
        <v>0.65153211450553561</v>
      </c>
      <c r="L595" s="6">
        <v>10397.546616022189</v>
      </c>
      <c r="M595">
        <v>0.25697931686407471</v>
      </c>
      <c r="N595">
        <v>78509.716967590182</v>
      </c>
      <c r="O595">
        <v>0.41828146836936508</v>
      </c>
      <c r="P595">
        <v>8823.1572844902967</v>
      </c>
      <c r="S595">
        <f t="shared" si="287"/>
        <v>37333.141080123831</v>
      </c>
      <c r="T595">
        <f t="shared" si="288"/>
        <v>-46324.48647065433</v>
      </c>
      <c r="U595">
        <f t="shared" si="289"/>
        <v>19821.770039000614</v>
      </c>
      <c r="V595">
        <f t="shared" si="290"/>
        <v>14480.555644257181</v>
      </c>
      <c r="W595">
        <f t="shared" si="291"/>
        <v>-68697.218732452355</v>
      </c>
      <c r="X595">
        <f t="shared" si="292"/>
        <v>7148.5023037255396</v>
      </c>
      <c r="Z595">
        <f t="shared" si="293"/>
        <v>1</v>
      </c>
      <c r="AA595">
        <f t="shared" si="294"/>
        <v>0</v>
      </c>
      <c r="AB595">
        <f t="shared" si="295"/>
        <v>0</v>
      </c>
      <c r="AC595">
        <f t="shared" si="296"/>
        <v>0</v>
      </c>
      <c r="AD595">
        <f t="shared" si="297"/>
        <v>0</v>
      </c>
      <c r="AE595">
        <f t="shared" si="298"/>
        <v>0</v>
      </c>
      <c r="AF595">
        <f t="shared" si="299"/>
        <v>0</v>
      </c>
      <c r="AH595">
        <f t="shared" si="300"/>
        <v>11729.164510231472</v>
      </c>
      <c r="AI595">
        <f t="shared" si="301"/>
        <v>184694.66337189064</v>
      </c>
      <c r="AJ595">
        <f t="shared" si="302"/>
        <v>14151.150760270233</v>
      </c>
      <c r="AK595">
        <f t="shared" si="303"/>
        <v>15958.609536712022</v>
      </c>
      <c r="AL595">
        <f t="shared" si="304"/>
        <v>305509.86719727603</v>
      </c>
      <c r="AM595">
        <f t="shared" si="305"/>
        <v>21093.827844887866</v>
      </c>
    </row>
    <row r="596" spans="4:39">
      <c r="D596" s="113">
        <v>471</v>
      </c>
      <c r="E596">
        <v>1.1067591060266526</v>
      </c>
      <c r="F596" s="6">
        <v>15239.305136281027</v>
      </c>
      <c r="G596" s="6">
        <v>0.34721567531936404</v>
      </c>
      <c r="H596" s="6">
        <v>61687.003048176892</v>
      </c>
      <c r="I596" s="6">
        <v>1.1678102569287234</v>
      </c>
      <c r="J596" s="6">
        <v>14741.235592080664</v>
      </c>
      <c r="K596" s="6">
        <v>0.64067524516387997</v>
      </c>
      <c r="L596" s="6">
        <v>10472.078766891513</v>
      </c>
      <c r="M596">
        <v>0.2520098233781769</v>
      </c>
      <c r="N596">
        <v>77689.962807176693</v>
      </c>
      <c r="O596">
        <v>0.36826879842113547</v>
      </c>
      <c r="P596">
        <v>9603.9343099374473</v>
      </c>
      <c r="S596">
        <f t="shared" si="287"/>
        <v>27021.184568240671</v>
      </c>
      <c r="T596">
        <f t="shared" si="288"/>
        <v>-48428.919701782295</v>
      </c>
      <c r="U596">
        <f t="shared" si="289"/>
        <v>29850.431258485711</v>
      </c>
      <c r="V596">
        <f t="shared" si="290"/>
        <v>13991.464794446079</v>
      </c>
      <c r="W596">
        <f t="shared" si="291"/>
        <v>-68067.21971130438</v>
      </c>
      <c r="X596">
        <f t="shared" si="292"/>
        <v>4458.0414889751901</v>
      </c>
      <c r="Z596">
        <f t="shared" si="293"/>
        <v>0</v>
      </c>
      <c r="AA596">
        <f t="shared" si="294"/>
        <v>0</v>
      </c>
      <c r="AB596">
        <f t="shared" si="295"/>
        <v>1</v>
      </c>
      <c r="AC596">
        <f t="shared" si="296"/>
        <v>0</v>
      </c>
      <c r="AD596">
        <f t="shared" si="297"/>
        <v>0</v>
      </c>
      <c r="AE596">
        <f t="shared" si="298"/>
        <v>0</v>
      </c>
      <c r="AF596">
        <f t="shared" si="299"/>
        <v>0</v>
      </c>
      <c r="AH596">
        <f t="shared" si="300"/>
        <v>13769.306304595284</v>
      </c>
      <c r="AI596">
        <f t="shared" si="301"/>
        <v>177661.91860847891</v>
      </c>
      <c r="AJ596">
        <f t="shared" si="302"/>
        <v>12622.971501251668</v>
      </c>
      <c r="AK596">
        <f t="shared" si="303"/>
        <v>16345.377546486648</v>
      </c>
      <c r="AL596">
        <f t="shared" si="304"/>
        <v>308281.48587919032</v>
      </c>
      <c r="AM596">
        <f t="shared" si="305"/>
        <v>26078.598977464346</v>
      </c>
    </row>
    <row r="597" spans="4:39">
      <c r="D597" s="113">
        <v>472</v>
      </c>
      <c r="E597">
        <v>0.5588777401297873</v>
      </c>
      <c r="F597" s="6">
        <v>8585.496720430714</v>
      </c>
      <c r="G597" s="6">
        <v>0.29682671417456619</v>
      </c>
      <c r="H597" s="6">
        <v>63775.78149781697</v>
      </c>
      <c r="I597" s="6">
        <v>0.71656132098273839</v>
      </c>
      <c r="J597" s="6">
        <v>11527.61981209527</v>
      </c>
      <c r="K597" s="6">
        <v>1.0844408692954648</v>
      </c>
      <c r="L597" s="6">
        <v>13794.855190313181</v>
      </c>
      <c r="M597">
        <v>0.47641329739446081</v>
      </c>
      <c r="N597">
        <v>76770.60966277351</v>
      </c>
      <c r="O597">
        <v>0.50698296632035666</v>
      </c>
      <c r="P597">
        <v>10442.972639098203</v>
      </c>
      <c r="S597">
        <f t="shared" si="287"/>
        <v>12754.690908685083</v>
      </c>
      <c r="T597">
        <f t="shared" si="288"/>
        <v>-52441.750243775336</v>
      </c>
      <c r="U597">
        <f t="shared" si="289"/>
        <v>15833.557668309613</v>
      </c>
      <c r="V597">
        <f t="shared" si="290"/>
        <v>27613.434962864849</v>
      </c>
      <c r="W597">
        <f t="shared" si="291"/>
        <v>-58579.244315063421</v>
      </c>
      <c r="X597">
        <f t="shared" si="292"/>
        <v>8915.6649468782962</v>
      </c>
      <c r="Z597">
        <f t="shared" si="293"/>
        <v>0</v>
      </c>
      <c r="AA597">
        <f t="shared" si="294"/>
        <v>0</v>
      </c>
      <c r="AB597">
        <f t="shared" si="295"/>
        <v>0</v>
      </c>
      <c r="AC597">
        <f t="shared" si="296"/>
        <v>1</v>
      </c>
      <c r="AD597">
        <f t="shared" si="297"/>
        <v>0</v>
      </c>
      <c r="AE597">
        <f t="shared" si="298"/>
        <v>0</v>
      </c>
      <c r="AF597">
        <f t="shared" si="299"/>
        <v>0</v>
      </c>
      <c r="AH597">
        <f t="shared" si="300"/>
        <v>15362.030197225098</v>
      </c>
      <c r="AI597">
        <f t="shared" si="301"/>
        <v>214858.631155112</v>
      </c>
      <c r="AJ597">
        <f t="shared" si="302"/>
        <v>16087.415653813898</v>
      </c>
      <c r="AK597">
        <f t="shared" si="303"/>
        <v>12720.70758387718</v>
      </c>
      <c r="AL597">
        <f t="shared" si="304"/>
        <v>161142.87758682974</v>
      </c>
      <c r="AM597">
        <f t="shared" si="305"/>
        <v>20598.271209962921</v>
      </c>
    </row>
    <row r="598" spans="4:39">
      <c r="D598" s="113">
        <v>473</v>
      </c>
      <c r="E598">
        <v>0.26653052125539589</v>
      </c>
      <c r="F598" s="6">
        <v>7157.6602499147921</v>
      </c>
      <c r="G598" s="6">
        <v>0.27053460481524771</v>
      </c>
      <c r="H598" s="6">
        <v>66466.761306419066</v>
      </c>
      <c r="I598" s="6">
        <v>0.73916276403963188</v>
      </c>
      <c r="J598" s="6">
        <v>13094.671979498758</v>
      </c>
      <c r="K598" s="6">
        <v>0.55039586552993791</v>
      </c>
      <c r="L598" s="6">
        <v>10454.617482890288</v>
      </c>
      <c r="M598">
        <v>0.30123226512237333</v>
      </c>
      <c r="N598">
        <v>86119.220848448036</v>
      </c>
      <c r="O598">
        <v>0.23356217692854031</v>
      </c>
      <c r="P598">
        <v>9740.8585125461104</v>
      </c>
      <c r="S598">
        <f t="shared" si="287"/>
        <v>3019.5411737012455</v>
      </c>
      <c r="T598">
        <f t="shared" si="288"/>
        <v>-56136.667956153644</v>
      </c>
      <c r="U598">
        <f t="shared" si="289"/>
        <v>15129.519002590547</v>
      </c>
      <c r="V598">
        <f t="shared" si="290"/>
        <v>10561.69824650486</v>
      </c>
      <c r="W598">
        <f t="shared" si="291"/>
        <v>-74616.968037015336</v>
      </c>
      <c r="X598">
        <f t="shared" si="292"/>
        <v>-822.52034870672651</v>
      </c>
      <c r="Z598">
        <f t="shared" si="293"/>
        <v>0</v>
      </c>
      <c r="AA598">
        <f t="shared" si="294"/>
        <v>0</v>
      </c>
      <c r="AB598">
        <f t="shared" si="295"/>
        <v>1</v>
      </c>
      <c r="AC598">
        <f t="shared" si="296"/>
        <v>0</v>
      </c>
      <c r="AD598">
        <f t="shared" si="297"/>
        <v>0</v>
      </c>
      <c r="AE598">
        <f t="shared" si="298"/>
        <v>0</v>
      </c>
      <c r="AF598">
        <f t="shared" si="299"/>
        <v>0</v>
      </c>
      <c r="AH598">
        <f t="shared" si="300"/>
        <v>26854.936598634988</v>
      </c>
      <c r="AI598">
        <f t="shared" si="301"/>
        <v>245686.72592480452</v>
      </c>
      <c r="AJ598">
        <f t="shared" si="302"/>
        <v>17715.546042842408</v>
      </c>
      <c r="AK598">
        <f t="shared" si="303"/>
        <v>18994.723866292607</v>
      </c>
      <c r="AL598">
        <f t="shared" si="304"/>
        <v>285889.7628826804</v>
      </c>
      <c r="AM598">
        <f t="shared" si="305"/>
        <v>41705.633337740219</v>
      </c>
    </row>
    <row r="599" spans="4:39">
      <c r="D599" s="113">
        <v>474</v>
      </c>
      <c r="E599">
        <v>0.58132534610720654</v>
      </c>
      <c r="F599" s="6">
        <v>9795.102174646674</v>
      </c>
      <c r="G599" s="6">
        <v>0.29750550348485527</v>
      </c>
      <c r="H599" s="6">
        <v>60156.05232422211</v>
      </c>
      <c r="I599" s="6">
        <v>0.31861828137152925</v>
      </c>
      <c r="J599" s="6">
        <v>7833.7240297918997</v>
      </c>
      <c r="K599" s="6">
        <v>0.33894260354763661</v>
      </c>
      <c r="L599" s="6">
        <v>7966.6244471429545</v>
      </c>
      <c r="M599">
        <v>0.213938269624389</v>
      </c>
      <c r="N599">
        <v>97389.425950182282</v>
      </c>
      <c r="O599">
        <v>0.75583239480725961</v>
      </c>
      <c r="P599">
        <v>13378.094342373983</v>
      </c>
      <c r="S599">
        <f t="shared" si="287"/>
        <v>12402.224841110901</v>
      </c>
      <c r="T599">
        <f t="shared" si="288"/>
        <v>-48796.102179156398</v>
      </c>
      <c r="U599">
        <f t="shared" si="289"/>
        <v>4332.396426098574</v>
      </c>
      <c r="V599">
        <f t="shared" si="290"/>
        <v>4975.5599267200014</v>
      </c>
      <c r="W599">
        <f t="shared" si="291"/>
        <v>-89220.407062844606</v>
      </c>
      <c r="X599">
        <f t="shared" si="292"/>
        <v>15482.60982094642</v>
      </c>
      <c r="Z599">
        <f t="shared" si="293"/>
        <v>0</v>
      </c>
      <c r="AA599">
        <f t="shared" si="294"/>
        <v>0</v>
      </c>
      <c r="AB599">
        <f t="shared" si="295"/>
        <v>0</v>
      </c>
      <c r="AC599">
        <f t="shared" si="296"/>
        <v>0</v>
      </c>
      <c r="AD599">
        <f t="shared" si="297"/>
        <v>0</v>
      </c>
      <c r="AE599">
        <f t="shared" si="298"/>
        <v>1</v>
      </c>
      <c r="AF599">
        <f t="shared" si="299"/>
        <v>0</v>
      </c>
      <c r="AH599">
        <f t="shared" si="300"/>
        <v>16849.604511894595</v>
      </c>
      <c r="AI599">
        <f t="shared" si="301"/>
        <v>202201.47734942456</v>
      </c>
      <c r="AJ599">
        <f t="shared" si="302"/>
        <v>24586.5491335611</v>
      </c>
      <c r="AK599">
        <f t="shared" si="303"/>
        <v>23504.346646771675</v>
      </c>
      <c r="AL599">
        <f t="shared" si="304"/>
        <v>455222.08869487775</v>
      </c>
      <c r="AM599">
        <f t="shared" si="305"/>
        <v>17699.816036312459</v>
      </c>
    </row>
    <row r="600" spans="4:39">
      <c r="D600" s="113">
        <v>475</v>
      </c>
      <c r="E600">
        <v>0.46986783875815896</v>
      </c>
      <c r="F600" s="6">
        <v>8550.391016161986</v>
      </c>
      <c r="G600" s="6">
        <v>0.31385807694429024</v>
      </c>
      <c r="H600" s="6">
        <v>66559.91351081965</v>
      </c>
      <c r="I600" s="6">
        <v>1.0948613059610617</v>
      </c>
      <c r="J600" s="6">
        <v>15947.824383302926</v>
      </c>
      <c r="K600" s="6">
        <v>0.26218296035542354</v>
      </c>
      <c r="L600" s="6">
        <v>7485.4411793714389</v>
      </c>
      <c r="M600">
        <v>7.0455202120856431E-2</v>
      </c>
      <c r="N600">
        <v>82385.392588312228</v>
      </c>
      <c r="O600">
        <v>0.64223799444770169</v>
      </c>
      <c r="P600">
        <v>13307.087273564721</v>
      </c>
      <c r="S600">
        <f t="shared" si="287"/>
        <v>9391.0425389795564</v>
      </c>
      <c r="T600">
        <f t="shared" si="288"/>
        <v>-54575.55670077887</v>
      </c>
      <c r="U600">
        <f t="shared" si="289"/>
        <v>25858.359723514252</v>
      </c>
      <c r="V600">
        <f t="shared" si="290"/>
        <v>2525.7529788400534</v>
      </c>
      <c r="W600">
        <f t="shared" si="291"/>
        <v>-79695.131150529443</v>
      </c>
      <c r="X600">
        <f t="shared" si="292"/>
        <v>11216.128306426319</v>
      </c>
      <c r="Z600">
        <f t="shared" si="293"/>
        <v>0</v>
      </c>
      <c r="AA600">
        <f t="shared" si="294"/>
        <v>0</v>
      </c>
      <c r="AB600">
        <f t="shared" si="295"/>
        <v>1</v>
      </c>
      <c r="AC600">
        <f t="shared" si="296"/>
        <v>0</v>
      </c>
      <c r="AD600">
        <f t="shared" si="297"/>
        <v>0</v>
      </c>
      <c r="AE600">
        <f t="shared" si="298"/>
        <v>0</v>
      </c>
      <c r="AF600">
        <f t="shared" si="299"/>
        <v>0</v>
      </c>
      <c r="AH600">
        <f t="shared" si="300"/>
        <v>18197.438323849343</v>
      </c>
      <c r="AI600">
        <f t="shared" si="301"/>
        <v>212070.09919529335</v>
      </c>
      <c r="AJ600">
        <f t="shared" si="302"/>
        <v>14566.068137099828</v>
      </c>
      <c r="AK600">
        <f t="shared" si="303"/>
        <v>28550.448775251974</v>
      </c>
      <c r="AL600">
        <f t="shared" si="304"/>
        <v>1169330.1574380719</v>
      </c>
      <c r="AM600">
        <f t="shared" si="305"/>
        <v>20719.869251909131</v>
      </c>
    </row>
    <row r="601" spans="4:39">
      <c r="D601" s="113">
        <v>476</v>
      </c>
      <c r="E601">
        <v>0.80539230447866539</v>
      </c>
      <c r="F601" s="6">
        <v>13635.930138832282</v>
      </c>
      <c r="G601" s="6">
        <v>0.26271562270129856</v>
      </c>
      <c r="H601" s="6">
        <v>62867.156239234173</v>
      </c>
      <c r="I601" s="6">
        <v>0.22838639711259179</v>
      </c>
      <c r="J601" s="6">
        <v>7307.7443191656494</v>
      </c>
      <c r="K601" s="6">
        <v>0.46732225000956984</v>
      </c>
      <c r="L601" s="6">
        <v>9652.705301588423</v>
      </c>
      <c r="M601">
        <v>0.56629843891603671</v>
      </c>
      <c r="N601">
        <v>86151.129861360678</v>
      </c>
      <c r="O601">
        <v>0.29056079014995018</v>
      </c>
      <c r="P601">
        <v>9365.9769111482128</v>
      </c>
      <c r="S601">
        <f t="shared" si="287"/>
        <v>17117.169615381077</v>
      </c>
      <c r="T601">
        <f t="shared" si="288"/>
        <v>-52835.622902007788</v>
      </c>
      <c r="U601">
        <f t="shared" si="289"/>
        <v>1412.9618681815555</v>
      </c>
      <c r="V601">
        <f t="shared" si="290"/>
        <v>8191.5274927769933</v>
      </c>
      <c r="W601">
        <f t="shared" si="291"/>
        <v>-64527.59026979073</v>
      </c>
      <c r="X601">
        <f t="shared" si="292"/>
        <v>1728.7962999374849</v>
      </c>
      <c r="Z601">
        <f t="shared" si="293"/>
        <v>1</v>
      </c>
      <c r="AA601">
        <f t="shared" si="294"/>
        <v>0</v>
      </c>
      <c r="AB601">
        <f t="shared" si="295"/>
        <v>0</v>
      </c>
      <c r="AC601">
        <f t="shared" si="296"/>
        <v>0</v>
      </c>
      <c r="AD601">
        <f t="shared" si="297"/>
        <v>0</v>
      </c>
      <c r="AE601">
        <f t="shared" si="298"/>
        <v>0</v>
      </c>
      <c r="AF601">
        <f t="shared" si="299"/>
        <v>0</v>
      </c>
      <c r="AH601">
        <f t="shared" si="300"/>
        <v>16930.792686998531</v>
      </c>
      <c r="AI601">
        <f t="shared" si="301"/>
        <v>239297.36493330906</v>
      </c>
      <c r="AJ601">
        <f t="shared" si="302"/>
        <v>31997.283601628067</v>
      </c>
      <c r="AK601">
        <f t="shared" si="303"/>
        <v>20655.351422686923</v>
      </c>
      <c r="AL601">
        <f t="shared" si="304"/>
        <v>152130.26196269284</v>
      </c>
      <c r="AM601">
        <f t="shared" si="305"/>
        <v>32234.1390464787</v>
      </c>
    </row>
    <row r="602" spans="4:39">
      <c r="D602" s="113">
        <v>477</v>
      </c>
      <c r="E602">
        <v>0.33236698856534819</v>
      </c>
      <c r="F602" s="6">
        <v>7596.8786025974514</v>
      </c>
      <c r="G602" s="6">
        <v>0.29329708776699137</v>
      </c>
      <c r="H602" s="6">
        <v>63782.881227624122</v>
      </c>
      <c r="I602" s="6">
        <v>0.54163652048583111</v>
      </c>
      <c r="J602" s="6">
        <v>11779.933350697411</v>
      </c>
      <c r="K602" s="6">
        <v>0.49549189380693703</v>
      </c>
      <c r="L602" s="6">
        <v>9339.8385135675344</v>
      </c>
      <c r="M602">
        <v>0.11773745542923653</v>
      </c>
      <c r="N602">
        <v>75004.994050363835</v>
      </c>
      <c r="O602">
        <v>0.46705863691477334</v>
      </c>
      <c r="P602">
        <v>11104.413410899037</v>
      </c>
      <c r="S602">
        <f t="shared" si="287"/>
        <v>5094.2224887818029</v>
      </c>
      <c r="T602">
        <f t="shared" si="288"/>
        <v>-52583.625228329322</v>
      </c>
      <c r="U602">
        <f t="shared" si="289"/>
        <v>8901.9155475335647</v>
      </c>
      <c r="V602">
        <f t="shared" si="290"/>
        <v>9580.0239595565508</v>
      </c>
      <c r="W602">
        <f t="shared" si="291"/>
        <v>-70509.307052253862</v>
      </c>
      <c r="X602">
        <f t="shared" si="292"/>
        <v>6729.7535810546688</v>
      </c>
      <c r="Z602">
        <f t="shared" si="293"/>
        <v>0</v>
      </c>
      <c r="AA602">
        <f t="shared" si="294"/>
        <v>0</v>
      </c>
      <c r="AB602">
        <f t="shared" si="295"/>
        <v>0</v>
      </c>
      <c r="AC602">
        <f t="shared" si="296"/>
        <v>1</v>
      </c>
      <c r="AD602">
        <f t="shared" si="297"/>
        <v>0</v>
      </c>
      <c r="AE602">
        <f t="shared" si="298"/>
        <v>0</v>
      </c>
      <c r="AF602">
        <f t="shared" si="299"/>
        <v>0</v>
      </c>
      <c r="AH602">
        <f t="shared" si="300"/>
        <v>22856.898741325494</v>
      </c>
      <c r="AI602">
        <f t="shared" si="301"/>
        <v>217468.51192159182</v>
      </c>
      <c r="AJ602">
        <f t="shared" si="302"/>
        <v>21748.779680017102</v>
      </c>
      <c r="AK602">
        <f t="shared" si="303"/>
        <v>18849.629288197193</v>
      </c>
      <c r="AL602">
        <f t="shared" si="304"/>
        <v>637052.95631638577</v>
      </c>
      <c r="AM602">
        <f t="shared" si="305"/>
        <v>23775.201940918862</v>
      </c>
    </row>
    <row r="603" spans="4:39">
      <c r="D603" s="113">
        <v>478</v>
      </c>
      <c r="E603">
        <v>0.70764922619831705</v>
      </c>
      <c r="F603" s="6">
        <v>11305.457341606223</v>
      </c>
      <c r="G603" s="6">
        <v>0.3336833350764461</v>
      </c>
      <c r="H603" s="6">
        <v>61784.366215977541</v>
      </c>
      <c r="I603" s="6">
        <v>0.79928251035561615</v>
      </c>
      <c r="J603" s="6">
        <v>11410.794809896488</v>
      </c>
      <c r="K603" s="6">
        <v>1.1639887640553606</v>
      </c>
      <c r="L603" s="6">
        <v>14013.415006384312</v>
      </c>
      <c r="M603">
        <v>0.65391782520194408</v>
      </c>
      <c r="N603">
        <v>102738.97806875834</v>
      </c>
      <c r="O603">
        <v>0.44565279706088001</v>
      </c>
      <c r="P603">
        <v>10091.743192486469</v>
      </c>
      <c r="S603">
        <f t="shared" si="287"/>
        <v>15715.420711550316</v>
      </c>
      <c r="T603">
        <f t="shared" si="288"/>
        <v>-49043.001749418523</v>
      </c>
      <c r="U603">
        <f t="shared" si="289"/>
        <v>19109.008565522359</v>
      </c>
      <c r="V603">
        <f t="shared" si="290"/>
        <v>30432.331960305579</v>
      </c>
      <c r="W603">
        <f t="shared" si="291"/>
        <v>-77769.779831247317</v>
      </c>
      <c r="X603">
        <f t="shared" si="292"/>
        <v>6925.0632104861725</v>
      </c>
      <c r="Z603">
        <f t="shared" si="293"/>
        <v>0</v>
      </c>
      <c r="AA603">
        <f t="shared" si="294"/>
        <v>0</v>
      </c>
      <c r="AB603">
        <f t="shared" si="295"/>
        <v>0</v>
      </c>
      <c r="AC603">
        <f t="shared" si="296"/>
        <v>1</v>
      </c>
      <c r="AD603">
        <f t="shared" si="297"/>
        <v>0</v>
      </c>
      <c r="AE603">
        <f t="shared" si="298"/>
        <v>0</v>
      </c>
      <c r="AF603">
        <f t="shared" si="299"/>
        <v>0</v>
      </c>
      <c r="AH603">
        <f t="shared" si="300"/>
        <v>15976.075325259941</v>
      </c>
      <c r="AI603">
        <f t="shared" si="301"/>
        <v>185158.68106455746</v>
      </c>
      <c r="AJ603">
        <f t="shared" si="302"/>
        <v>14276.297381785078</v>
      </c>
      <c r="AK603">
        <f t="shared" si="303"/>
        <v>12039.13254073114</v>
      </c>
      <c r="AL603">
        <f t="shared" si="304"/>
        <v>157112.97981062115</v>
      </c>
      <c r="AM603">
        <f t="shared" si="305"/>
        <v>22644.855499712816</v>
      </c>
    </row>
    <row r="604" spans="4:39">
      <c r="D604" s="113">
        <v>479</v>
      </c>
      <c r="E604">
        <v>0.55109987363441892</v>
      </c>
      <c r="F604" s="6">
        <v>10246.753603126013</v>
      </c>
      <c r="G604" s="6">
        <v>0.29812667584610275</v>
      </c>
      <c r="H604" s="6">
        <v>66355.837050918897</v>
      </c>
      <c r="I604" s="6">
        <v>0.63359267443485223</v>
      </c>
      <c r="J604" s="6">
        <v>11733.06209199765</v>
      </c>
      <c r="K604" s="6">
        <v>1.6830003958711042</v>
      </c>
      <c r="L604" s="6">
        <v>21590.570975017577</v>
      </c>
      <c r="M604">
        <v>0.82861709535973305</v>
      </c>
      <c r="N604">
        <v>58164.351992567972</v>
      </c>
      <c r="O604">
        <v>1.2609304666421277</v>
      </c>
      <c r="P604">
        <v>20290.092119594596</v>
      </c>
      <c r="S604">
        <f t="shared" si="287"/>
        <v>10796.443971730638</v>
      </c>
      <c r="T604">
        <f t="shared" si="288"/>
        <v>-54972.168060411306</v>
      </c>
      <c r="U604">
        <f t="shared" si="289"/>
        <v>12460.040588622749</v>
      </c>
      <c r="V604">
        <f t="shared" si="290"/>
        <v>42673.116140924671</v>
      </c>
      <c r="W604">
        <f t="shared" si="291"/>
        <v>-26524.436823351927</v>
      </c>
      <c r="X604">
        <f t="shared" si="292"/>
        <v>27857.276818668408</v>
      </c>
      <c r="Z604">
        <f t="shared" si="293"/>
        <v>0</v>
      </c>
      <c r="AA604">
        <f t="shared" si="294"/>
        <v>0</v>
      </c>
      <c r="AB604">
        <f t="shared" si="295"/>
        <v>0</v>
      </c>
      <c r="AC604">
        <f t="shared" si="296"/>
        <v>1</v>
      </c>
      <c r="AD604">
        <f t="shared" si="297"/>
        <v>0</v>
      </c>
      <c r="AE604">
        <f t="shared" si="298"/>
        <v>0</v>
      </c>
      <c r="AF604">
        <f t="shared" si="299"/>
        <v>0</v>
      </c>
      <c r="AH604">
        <f t="shared" si="300"/>
        <v>18593.278810880955</v>
      </c>
      <c r="AI604">
        <f t="shared" si="301"/>
        <v>222575.98003465054</v>
      </c>
      <c r="AJ604">
        <f t="shared" si="302"/>
        <v>18518.304528162716</v>
      </c>
      <c r="AK604">
        <f t="shared" si="303"/>
        <v>12828.619071026727</v>
      </c>
      <c r="AL604">
        <f t="shared" si="304"/>
        <v>70194.487077673301</v>
      </c>
      <c r="AM604">
        <f t="shared" si="305"/>
        <v>16091.364794783129</v>
      </c>
    </row>
    <row r="605" spans="4:39">
      <c r="D605" s="113">
        <v>480</v>
      </c>
      <c r="E605">
        <v>0.18105469476935321</v>
      </c>
      <c r="F605" s="6">
        <v>6916.5094177688461</v>
      </c>
      <c r="G605" s="6">
        <v>0.35298310689933721</v>
      </c>
      <c r="H605" s="6">
        <v>69447.075198236838</v>
      </c>
      <c r="I605" s="6">
        <v>1.0057756298352585</v>
      </c>
      <c r="J605" s="6">
        <v>14108.361155887675</v>
      </c>
      <c r="K605" s="6">
        <v>1.4228037747379476</v>
      </c>
      <c r="L605" s="6">
        <v>16070.167265699865</v>
      </c>
      <c r="M605">
        <v>0.3691023441663952</v>
      </c>
      <c r="N605">
        <v>74079.690330092533</v>
      </c>
      <c r="O605">
        <v>0.88214240142541867</v>
      </c>
      <c r="P605">
        <v>17749.513115144975</v>
      </c>
      <c r="S605">
        <f t="shared" si="287"/>
        <v>-3.1169526958628921</v>
      </c>
      <c r="T605">
        <f t="shared" si="288"/>
        <v>-55968.768244392544</v>
      </c>
      <c r="U605">
        <f t="shared" si="289"/>
        <v>24296.175493741837</v>
      </c>
      <c r="V605">
        <f t="shared" si="290"/>
        <v>38258.172068893931</v>
      </c>
      <c r="W605">
        <f t="shared" si="291"/>
        <v>-59985.886420442897</v>
      </c>
      <c r="X605">
        <f t="shared" si="292"/>
        <v>15934.212340883212</v>
      </c>
      <c r="Z605">
        <f t="shared" si="293"/>
        <v>0</v>
      </c>
      <c r="AA605">
        <f t="shared" si="294"/>
        <v>0</v>
      </c>
      <c r="AB605">
        <f t="shared" si="295"/>
        <v>0</v>
      </c>
      <c r="AC605">
        <f t="shared" si="296"/>
        <v>1</v>
      </c>
      <c r="AD605">
        <f t="shared" si="297"/>
        <v>0</v>
      </c>
      <c r="AE605">
        <f t="shared" si="298"/>
        <v>0</v>
      </c>
      <c r="AF605">
        <f t="shared" si="299"/>
        <v>0</v>
      </c>
      <c r="AH605">
        <f t="shared" si="300"/>
        <v>38201.215530919173</v>
      </c>
      <c r="AI605">
        <f t="shared" si="301"/>
        <v>196743.33938604483</v>
      </c>
      <c r="AJ605">
        <f t="shared" si="302"/>
        <v>14027.344407021037</v>
      </c>
      <c r="AK605">
        <f t="shared" si="303"/>
        <v>11294.717902094175</v>
      </c>
      <c r="AL605">
        <f t="shared" si="304"/>
        <v>200702.30249390297</v>
      </c>
      <c r="AM605">
        <f t="shared" si="305"/>
        <v>20120.915950150731</v>
      </c>
    </row>
    <row r="606" spans="4:39">
      <c r="D606" s="113">
        <v>481</v>
      </c>
      <c r="E606">
        <v>1.3422237520121052</v>
      </c>
      <c r="F606" s="6">
        <v>14832.790753648451</v>
      </c>
      <c r="G606" s="6">
        <v>0.28580930005926242</v>
      </c>
      <c r="H606" s="6">
        <v>63021.930320471729</v>
      </c>
      <c r="I606" s="6">
        <v>0.57906709959234504</v>
      </c>
      <c r="J606" s="6">
        <v>9818.769352543206</v>
      </c>
      <c r="K606" s="6">
        <v>1.0006675486289376</v>
      </c>
      <c r="L606" s="6">
        <v>13492.618761746891</v>
      </c>
      <c r="M606">
        <v>0.39142210264078625</v>
      </c>
      <c r="N606">
        <v>73187.299486201038</v>
      </c>
      <c r="O606">
        <v>0.59263868170701572</v>
      </c>
      <c r="P606">
        <v>9976.4499903658671</v>
      </c>
      <c r="S606">
        <f t="shared" si="287"/>
        <v>36418.680993181777</v>
      </c>
      <c r="T606">
        <f t="shared" si="288"/>
        <v>-52108.588007008853</v>
      </c>
      <c r="U606">
        <f t="shared" si="289"/>
        <v>12292.328778290897</v>
      </c>
      <c r="V606">
        <f t="shared" si="290"/>
        <v>24716.870915100466</v>
      </c>
      <c r="W606">
        <f t="shared" si="291"/>
        <v>-58241.237918965257</v>
      </c>
      <c r="X606">
        <f t="shared" si="292"/>
        <v>12652.865431934822</v>
      </c>
      <c r="Z606">
        <f t="shared" si="293"/>
        <v>1</v>
      </c>
      <c r="AA606">
        <f t="shared" si="294"/>
        <v>0</v>
      </c>
      <c r="AB606">
        <f t="shared" si="295"/>
        <v>0</v>
      </c>
      <c r="AC606">
        <f t="shared" si="296"/>
        <v>0</v>
      </c>
      <c r="AD606">
        <f t="shared" si="297"/>
        <v>0</v>
      </c>
      <c r="AE606">
        <f t="shared" si="298"/>
        <v>0</v>
      </c>
      <c r="AF606">
        <f t="shared" si="299"/>
        <v>0</v>
      </c>
      <c r="AH606">
        <f t="shared" si="300"/>
        <v>11050.907668272792</v>
      </c>
      <c r="AI606">
        <f t="shared" si="301"/>
        <v>220503.42766104589</v>
      </c>
      <c r="AJ606">
        <f t="shared" si="302"/>
        <v>16956.185836590405</v>
      </c>
      <c r="AK606">
        <f t="shared" si="303"/>
        <v>13483.617791177272</v>
      </c>
      <c r="AL606">
        <f t="shared" si="304"/>
        <v>186977.94271818647</v>
      </c>
      <c r="AM606">
        <f t="shared" si="305"/>
        <v>16833.950091867187</v>
      </c>
    </row>
    <row r="607" spans="4:39">
      <c r="D607" s="113">
        <v>482</v>
      </c>
      <c r="E607">
        <v>0.38960300114527358</v>
      </c>
      <c r="F607" s="6">
        <v>9747.4120563325541</v>
      </c>
      <c r="G607" s="6">
        <v>0.27380610028318497</v>
      </c>
      <c r="H607" s="6">
        <v>72549.151933543209</v>
      </c>
      <c r="I607" s="6">
        <v>0.44360862788452704</v>
      </c>
      <c r="J607" s="6">
        <v>9738.3609417632306</v>
      </c>
      <c r="K607" s="6">
        <v>0.62530191417850522</v>
      </c>
      <c r="L607" s="6">
        <v>10494.65926363876</v>
      </c>
      <c r="M607">
        <v>0.13123534117329361</v>
      </c>
      <c r="N607">
        <v>86845.416492714852</v>
      </c>
      <c r="O607">
        <v>0.56654959551050266</v>
      </c>
      <c r="P607">
        <v>10859.636229110054</v>
      </c>
      <c r="S607">
        <f t="shared" si="287"/>
        <v>5129.1889393985712</v>
      </c>
      <c r="T607">
        <f t="shared" si="288"/>
        <v>-62094.139800330071</v>
      </c>
      <c r="U607">
        <f t="shared" si="289"/>
        <v>7200.3909053795487</v>
      </c>
      <c r="V607">
        <f t="shared" si="290"/>
        <v>13381.869027353283</v>
      </c>
      <c r="W607">
        <f t="shared" si="291"/>
        <v>-81834.326225353812</v>
      </c>
      <c r="X607">
        <f t="shared" si="292"/>
        <v>10773.493525862979</v>
      </c>
      <c r="Z607">
        <f t="shared" si="293"/>
        <v>0</v>
      </c>
      <c r="AA607">
        <f t="shared" si="294"/>
        <v>0</v>
      </c>
      <c r="AB607">
        <f t="shared" si="295"/>
        <v>0</v>
      </c>
      <c r="AC607">
        <f t="shared" si="296"/>
        <v>1</v>
      </c>
      <c r="AD607">
        <f t="shared" si="297"/>
        <v>0</v>
      </c>
      <c r="AE607">
        <f t="shared" si="298"/>
        <v>0</v>
      </c>
      <c r="AF607">
        <f t="shared" si="299"/>
        <v>0</v>
      </c>
      <c r="AH607">
        <f t="shared" si="300"/>
        <v>25018.83206155791</v>
      </c>
      <c r="AI607">
        <f t="shared" si="301"/>
        <v>264965.43305101304</v>
      </c>
      <c r="AJ607">
        <f t="shared" si="302"/>
        <v>21952.595891119956</v>
      </c>
      <c r="AK607">
        <f t="shared" si="303"/>
        <v>16783.34741294722</v>
      </c>
      <c r="AL607">
        <f t="shared" si="304"/>
        <v>661753.27252768935</v>
      </c>
      <c r="AM607">
        <f t="shared" si="305"/>
        <v>19168.023973831852</v>
      </c>
    </row>
    <row r="608" spans="4:39">
      <c r="D608" s="113">
        <v>483</v>
      </c>
      <c r="E608">
        <v>0.52964423129987159</v>
      </c>
      <c r="F608" s="6">
        <v>8946.5322859974058</v>
      </c>
      <c r="G608" s="6">
        <v>0.3172856902528407</v>
      </c>
      <c r="H608" s="6">
        <v>64393.87261130668</v>
      </c>
      <c r="I608" s="6">
        <v>1.2102583800757589</v>
      </c>
      <c r="J608" s="6">
        <v>13775.358117054677</v>
      </c>
      <c r="K608" s="6">
        <v>1.240015580501491</v>
      </c>
      <c r="L608" s="6">
        <v>14422.571564863934</v>
      </c>
      <c r="M608">
        <v>0.72386543066430342</v>
      </c>
      <c r="N608">
        <v>76747.634031842783</v>
      </c>
      <c r="O608">
        <v>0.59018869157322784</v>
      </c>
      <c r="P608">
        <v>10775.107753815155</v>
      </c>
      <c r="S608">
        <f t="shared" si="287"/>
        <v>11277.40304195689</v>
      </c>
      <c r="T608">
        <f t="shared" si="288"/>
        <v>-52278.635814692214</v>
      </c>
      <c r="U608">
        <f t="shared" si="289"/>
        <v>32437.147867758104</v>
      </c>
      <c r="V608">
        <f t="shared" si="290"/>
        <v>32926.183361004994</v>
      </c>
      <c r="W608">
        <f t="shared" si="291"/>
        <v>-49107.55642735702</v>
      </c>
      <c r="X608">
        <f t="shared" si="292"/>
        <v>11760.657245216978</v>
      </c>
      <c r="Z608">
        <f t="shared" si="293"/>
        <v>0</v>
      </c>
      <c r="AA608">
        <f t="shared" si="294"/>
        <v>0</v>
      </c>
      <c r="AB608">
        <f t="shared" si="295"/>
        <v>0</v>
      </c>
      <c r="AC608">
        <f t="shared" si="296"/>
        <v>1</v>
      </c>
      <c r="AD608">
        <f t="shared" si="297"/>
        <v>0</v>
      </c>
      <c r="AE608">
        <f t="shared" si="298"/>
        <v>0</v>
      </c>
      <c r="AF608">
        <f t="shared" si="299"/>
        <v>0</v>
      </c>
      <c r="AH608">
        <f t="shared" si="300"/>
        <v>16891.588272453209</v>
      </c>
      <c r="AI608">
        <f t="shared" si="301"/>
        <v>202952.33787566048</v>
      </c>
      <c r="AJ608">
        <f t="shared" si="302"/>
        <v>11382.162969358969</v>
      </c>
      <c r="AK608">
        <f t="shared" si="303"/>
        <v>11630.959958608837</v>
      </c>
      <c r="AL608">
        <f t="shared" si="304"/>
        <v>106024.72611713229</v>
      </c>
      <c r="AM608">
        <f t="shared" si="305"/>
        <v>18257.055595376874</v>
      </c>
    </row>
    <row r="609" spans="4:39">
      <c r="D609" s="113">
        <v>484</v>
      </c>
      <c r="E609">
        <v>0.11687642912071516</v>
      </c>
      <c r="F609" s="6">
        <v>5202.1013747169036</v>
      </c>
      <c r="G609" s="6">
        <v>0.30964542053385458</v>
      </c>
      <c r="H609" s="6">
        <v>72861.581056948198</v>
      </c>
      <c r="I609" s="6">
        <v>0.60647422707002652</v>
      </c>
      <c r="J609" s="6">
        <v>10376.251649008762</v>
      </c>
      <c r="K609" s="6">
        <v>0.73431505353270343</v>
      </c>
      <c r="L609" s="6">
        <v>10676.592932458998</v>
      </c>
      <c r="M609">
        <v>0.32200543086963629</v>
      </c>
      <c r="N609">
        <v>94417.105833357607</v>
      </c>
      <c r="O609">
        <v>0.55665433719908375</v>
      </c>
      <c r="P609">
        <v>11515.895939468492</v>
      </c>
      <c r="S609">
        <f t="shared" si="287"/>
        <v>-739.29180517151599</v>
      </c>
      <c r="T609">
        <f t="shared" si="288"/>
        <v>-61038.080319283494</v>
      </c>
      <c r="U609">
        <f t="shared" si="289"/>
        <v>12781.360237433131</v>
      </c>
      <c r="V609">
        <f t="shared" si="290"/>
        <v>17362.493071633748</v>
      </c>
      <c r="W609">
        <f t="shared" si="291"/>
        <v>-82121.650461031415</v>
      </c>
      <c r="X609">
        <f t="shared" si="292"/>
        <v>9739.3932721413239</v>
      </c>
      <c r="Z609">
        <f t="shared" si="293"/>
        <v>0</v>
      </c>
      <c r="AA609">
        <f t="shared" si="294"/>
        <v>0</v>
      </c>
      <c r="AB609">
        <f t="shared" si="295"/>
        <v>0</v>
      </c>
      <c r="AC609">
        <f t="shared" si="296"/>
        <v>1</v>
      </c>
      <c r="AD609">
        <f t="shared" si="297"/>
        <v>0</v>
      </c>
      <c r="AE609">
        <f t="shared" si="298"/>
        <v>0</v>
      </c>
      <c r="AF609">
        <f t="shared" si="299"/>
        <v>0</v>
      </c>
      <c r="AH609">
        <f t="shared" si="300"/>
        <v>44509.41403543346</v>
      </c>
      <c r="AI609">
        <f t="shared" si="301"/>
        <v>235306.50293916423</v>
      </c>
      <c r="AJ609">
        <f t="shared" si="302"/>
        <v>17109.138667174837</v>
      </c>
      <c r="AK609">
        <f t="shared" si="303"/>
        <v>14539.526162639815</v>
      </c>
      <c r="AL609">
        <f t="shared" si="304"/>
        <v>293215.88017433882</v>
      </c>
      <c r="AM609">
        <f t="shared" si="305"/>
        <v>20687.696421109365</v>
      </c>
    </row>
    <row r="610" spans="4:39">
      <c r="D610" s="113">
        <v>485</v>
      </c>
      <c r="E610">
        <v>0.84839955900333508</v>
      </c>
      <c r="F610" s="6">
        <v>12562.540181143053</v>
      </c>
      <c r="G610" s="6">
        <v>0.31954033718361863</v>
      </c>
      <c r="H610" s="6">
        <v>69419.813968153685</v>
      </c>
      <c r="I610" s="6">
        <v>0.36948760167432693</v>
      </c>
      <c r="J610" s="6">
        <v>8305.1595395285367</v>
      </c>
      <c r="K610" s="6">
        <v>1.1585573248689947</v>
      </c>
      <c r="L610" s="6">
        <v>15010.300310687329</v>
      </c>
      <c r="M610">
        <v>3.6692255105050364E-2</v>
      </c>
      <c r="N610">
        <v>73733.065465419437</v>
      </c>
      <c r="O610">
        <v>0.70417558076427755</v>
      </c>
      <c r="P610">
        <v>12336.628346689693</v>
      </c>
      <c r="S610">
        <f t="shared" si="287"/>
        <v>19832.748579840292</v>
      </c>
      <c r="T610">
        <f t="shared" si="288"/>
        <v>-57218.485733134396</v>
      </c>
      <c r="U610">
        <f t="shared" si="289"/>
        <v>5803.3550428039634</v>
      </c>
      <c r="V610">
        <f t="shared" si="290"/>
        <v>29228.052582110366</v>
      </c>
      <c r="W610">
        <f t="shared" si="291"/>
        <v>-72332.008396488192</v>
      </c>
      <c r="X610">
        <f t="shared" si="292"/>
        <v>14551.61202921348</v>
      </c>
      <c r="Z610">
        <f t="shared" si="293"/>
        <v>0</v>
      </c>
      <c r="AA610">
        <f t="shared" si="294"/>
        <v>0</v>
      </c>
      <c r="AB610">
        <f t="shared" si="295"/>
        <v>0</v>
      </c>
      <c r="AC610">
        <f t="shared" si="296"/>
        <v>1</v>
      </c>
      <c r="AD610">
        <f t="shared" si="297"/>
        <v>0</v>
      </c>
      <c r="AE610">
        <f t="shared" si="298"/>
        <v>0</v>
      </c>
      <c r="AF610">
        <f t="shared" si="299"/>
        <v>0</v>
      </c>
      <c r="AH610">
        <f t="shared" si="300"/>
        <v>14807.339357767947</v>
      </c>
      <c r="AI610">
        <f t="shared" si="301"/>
        <v>217248.985151639</v>
      </c>
      <c r="AJ610">
        <f t="shared" si="302"/>
        <v>22477.505339540068</v>
      </c>
      <c r="AK610">
        <f t="shared" si="303"/>
        <v>12956.027283660425</v>
      </c>
      <c r="AL610">
        <f t="shared" si="304"/>
        <v>2009499.4230886269</v>
      </c>
      <c r="AM610">
        <f t="shared" si="305"/>
        <v>17519.250430837325</v>
      </c>
    </row>
    <row r="611" spans="4:39">
      <c r="D611" s="113">
        <v>486</v>
      </c>
      <c r="E611">
        <v>0.28019178540045586</v>
      </c>
      <c r="F611" s="6">
        <v>6571.2184628642681</v>
      </c>
      <c r="G611" s="6">
        <v>0.30046135903882809</v>
      </c>
      <c r="H611" s="6">
        <v>68326.846014757073</v>
      </c>
      <c r="I611" s="6">
        <v>0.49619350425998254</v>
      </c>
      <c r="J611" s="6">
        <v>8169.3318261880213</v>
      </c>
      <c r="K611" s="6">
        <v>0.45581822159078156</v>
      </c>
      <c r="L611" s="6">
        <v>8022.2717435058657</v>
      </c>
      <c r="M611">
        <v>0.39890114359821505</v>
      </c>
      <c r="N611">
        <v>82339.592698574183</v>
      </c>
      <c r="O611">
        <v>0.12127373776813277</v>
      </c>
      <c r="P611">
        <v>7093.3995476362397</v>
      </c>
      <c r="S611">
        <f t="shared" si="287"/>
        <v>4127.6246708667386</v>
      </c>
      <c r="T611">
        <f t="shared" si="288"/>
        <v>-56854.029481218458</v>
      </c>
      <c r="U611">
        <f t="shared" si="289"/>
        <v>10777.320940475152</v>
      </c>
      <c r="V611">
        <f t="shared" si="290"/>
        <v>9382.6912297165363</v>
      </c>
      <c r="W611">
        <f t="shared" si="291"/>
        <v>-67107.951431419933</v>
      </c>
      <c r="X611">
        <f t="shared" si="292"/>
        <v>-2462.6831446978576</v>
      </c>
      <c r="Z611">
        <f t="shared" si="293"/>
        <v>0</v>
      </c>
      <c r="AA611">
        <f t="shared" si="294"/>
        <v>0</v>
      </c>
      <c r="AB611">
        <f t="shared" si="295"/>
        <v>1</v>
      </c>
      <c r="AC611">
        <f t="shared" si="296"/>
        <v>0</v>
      </c>
      <c r="AD611">
        <f t="shared" si="297"/>
        <v>0</v>
      </c>
      <c r="AE611">
        <f t="shared" si="298"/>
        <v>0</v>
      </c>
      <c r="AF611">
        <f t="shared" si="299"/>
        <v>0</v>
      </c>
      <c r="AH611">
        <f t="shared" si="300"/>
        <v>23452.573577317933</v>
      </c>
      <c r="AI611">
        <f t="shared" si="301"/>
        <v>227406.4333374972</v>
      </c>
      <c r="AJ611">
        <f t="shared" si="302"/>
        <v>16464.003974360108</v>
      </c>
      <c r="AK611">
        <f t="shared" si="303"/>
        <v>17599.717087896486</v>
      </c>
      <c r="AL611">
        <f t="shared" si="304"/>
        <v>206416.03570209123</v>
      </c>
      <c r="AM611">
        <f t="shared" si="305"/>
        <v>58490.81324761625</v>
      </c>
    </row>
    <row r="612" spans="4:39">
      <c r="D612" s="113">
        <v>487</v>
      </c>
      <c r="E612">
        <v>0.92169131203476506</v>
      </c>
      <c r="F612" s="6">
        <v>12798.38296559574</v>
      </c>
      <c r="G612" s="6">
        <v>0.30447546990319618</v>
      </c>
      <c r="H612" s="6">
        <v>62504.363174012535</v>
      </c>
      <c r="I612" s="6">
        <v>0.70031556409079154</v>
      </c>
      <c r="J612" s="6">
        <v>11924.118455254049</v>
      </c>
      <c r="K612" s="6">
        <v>0.6163461317092046</v>
      </c>
      <c r="L612" s="6">
        <v>10326.456033039658</v>
      </c>
      <c r="M612">
        <v>0.29707873402449725</v>
      </c>
      <c r="N612">
        <v>73382.509659408519</v>
      </c>
      <c r="O612">
        <v>0.46164804463479026</v>
      </c>
      <c r="P612">
        <v>10439.989165799992</v>
      </c>
      <c r="S612">
        <f t="shared" si="287"/>
        <v>22395.478093139733</v>
      </c>
      <c r="T612">
        <f t="shared" si="288"/>
        <v>-50878.271831228893</v>
      </c>
      <c r="U612">
        <f t="shared" si="289"/>
        <v>14816.731043988735</v>
      </c>
      <c r="V612">
        <f t="shared" si="290"/>
        <v>13208.104660144612</v>
      </c>
      <c r="W612">
        <f t="shared" si="291"/>
        <v>-62038.855279417112</v>
      </c>
      <c r="X612">
        <f t="shared" si="292"/>
        <v>7187.5797705348396</v>
      </c>
      <c r="Z612">
        <f t="shared" si="293"/>
        <v>1</v>
      </c>
      <c r="AA612">
        <f t="shared" si="294"/>
        <v>0</v>
      </c>
      <c r="AB612">
        <f t="shared" si="295"/>
        <v>0</v>
      </c>
      <c r="AC612">
        <f t="shared" si="296"/>
        <v>0</v>
      </c>
      <c r="AD612">
        <f t="shared" si="297"/>
        <v>0</v>
      </c>
      <c r="AE612">
        <f t="shared" si="298"/>
        <v>0</v>
      </c>
      <c r="AF612">
        <f t="shared" si="299"/>
        <v>0</v>
      </c>
      <c r="AH612">
        <f t="shared" si="300"/>
        <v>13885.758494719326</v>
      </c>
      <c r="AI612">
        <f t="shared" si="301"/>
        <v>205285.38208311147</v>
      </c>
      <c r="AJ612">
        <f t="shared" si="302"/>
        <v>17026.779164525553</v>
      </c>
      <c r="AK612">
        <f t="shared" si="303"/>
        <v>16754.313042256159</v>
      </c>
      <c r="AL612">
        <f t="shared" si="304"/>
        <v>247013.67433913113</v>
      </c>
      <c r="AM612">
        <f t="shared" si="305"/>
        <v>22614.60713877618</v>
      </c>
    </row>
    <row r="613" spans="4:39">
      <c r="D613" s="113">
        <v>488</v>
      </c>
      <c r="E613">
        <v>0.31501766563303391</v>
      </c>
      <c r="F613" s="6">
        <v>7744.039573336162</v>
      </c>
      <c r="G613" s="6">
        <v>0.29122426237419297</v>
      </c>
      <c r="H613" s="6">
        <v>60371.584370249482</v>
      </c>
      <c r="I613" s="6">
        <v>0.30617175176806555</v>
      </c>
      <c r="J613" s="6">
        <v>7337.3471536292</v>
      </c>
      <c r="K613" s="6">
        <v>0.98302366822241249</v>
      </c>
      <c r="L613" s="6">
        <v>14039.490764414692</v>
      </c>
      <c r="M613">
        <v>2.4017960955390105E-2</v>
      </c>
      <c r="N613">
        <v>66026.90634546915</v>
      </c>
      <c r="O613">
        <v>0.43590258330043552</v>
      </c>
      <c r="P613">
        <v>9230.5028268249152</v>
      </c>
      <c r="S613">
        <f t="shared" si="287"/>
        <v>4284.5949711956055</v>
      </c>
      <c r="T613">
        <f t="shared" si="288"/>
        <v>-49251.477135753295</v>
      </c>
      <c r="U613">
        <f t="shared" si="289"/>
        <v>4353.5150158826145</v>
      </c>
      <c r="V613">
        <f t="shared" si="290"/>
        <v>23496.28498298991</v>
      </c>
      <c r="W613">
        <f t="shared" si="291"/>
        <v>-65109.804524348532</v>
      </c>
      <c r="X613">
        <f t="shared" si="292"/>
        <v>7414.0014139189152</v>
      </c>
      <c r="Z613">
        <f t="shared" si="293"/>
        <v>0</v>
      </c>
      <c r="AA613">
        <f t="shared" si="294"/>
        <v>0</v>
      </c>
      <c r="AB613">
        <f t="shared" si="295"/>
        <v>0</v>
      </c>
      <c r="AC613">
        <f t="shared" si="296"/>
        <v>1</v>
      </c>
      <c r="AD613">
        <f t="shared" si="297"/>
        <v>0</v>
      </c>
      <c r="AE613">
        <f t="shared" si="298"/>
        <v>0</v>
      </c>
      <c r="AF613">
        <f t="shared" si="299"/>
        <v>0</v>
      </c>
      <c r="AH613">
        <f t="shared" si="300"/>
        <v>24582.87397239888</v>
      </c>
      <c r="AI613">
        <f t="shared" si="301"/>
        <v>207302.72909981059</v>
      </c>
      <c r="AJ613">
        <f t="shared" si="302"/>
        <v>23964.807697829237</v>
      </c>
      <c r="AK613">
        <f t="shared" si="303"/>
        <v>14281.945814999654</v>
      </c>
      <c r="AL613">
        <f t="shared" si="304"/>
        <v>2749063.7722371435</v>
      </c>
      <c r="AM613">
        <f t="shared" si="305"/>
        <v>21175.609368809382</v>
      </c>
    </row>
    <row r="614" spans="4:39">
      <c r="D614" s="113">
        <v>489</v>
      </c>
      <c r="E614">
        <v>0.57968080571811642</v>
      </c>
      <c r="F614" s="6">
        <v>9737.8339831246449</v>
      </c>
      <c r="G614" s="6">
        <v>0.29103627370984309</v>
      </c>
      <c r="H614" s="6">
        <v>65013.09505626699</v>
      </c>
      <c r="I614" s="6">
        <v>0.64069486217229032</v>
      </c>
      <c r="J614" s="6">
        <v>10636.345691197668</v>
      </c>
      <c r="K614" s="6">
        <v>0.73164938238169985</v>
      </c>
      <c r="L614" s="6">
        <v>10565.631194777368</v>
      </c>
      <c r="M614">
        <v>0.25111259217516491</v>
      </c>
      <c r="N614">
        <v>93228.84853483754</v>
      </c>
      <c r="O614">
        <v>0.64229927774358009</v>
      </c>
      <c r="P614">
        <v>12471.169038731688</v>
      </c>
      <c r="S614">
        <f t="shared" si="287"/>
        <v>12396.697902415912</v>
      </c>
      <c r="T614">
        <f t="shared" si="288"/>
        <v>-53900.165980930338</v>
      </c>
      <c r="U614">
        <f t="shared" si="289"/>
        <v>13827.946925989065</v>
      </c>
      <c r="V614">
        <f t="shared" si="290"/>
        <v>17371.668822085459</v>
      </c>
      <c r="W614">
        <f t="shared" si="291"/>
        <v>-83640.365315221046</v>
      </c>
      <c r="X614">
        <f t="shared" si="292"/>
        <v>12054.386582629173</v>
      </c>
      <c r="Z614">
        <f t="shared" si="293"/>
        <v>0</v>
      </c>
      <c r="AA614">
        <f t="shared" si="294"/>
        <v>0</v>
      </c>
      <c r="AB614">
        <f t="shared" si="295"/>
        <v>0</v>
      </c>
      <c r="AC614">
        <f t="shared" si="296"/>
        <v>1</v>
      </c>
      <c r="AD614">
        <f t="shared" si="297"/>
        <v>0</v>
      </c>
      <c r="AE614">
        <f t="shared" si="298"/>
        <v>0</v>
      </c>
      <c r="AF614">
        <f t="shared" si="299"/>
        <v>0</v>
      </c>
      <c r="AH614">
        <f t="shared" si="300"/>
        <v>16798.613801023279</v>
      </c>
      <c r="AI614">
        <f t="shared" si="301"/>
        <v>223384.85243624184</v>
      </c>
      <c r="AJ614">
        <f t="shared" si="302"/>
        <v>16601.26578061653</v>
      </c>
      <c r="AK614">
        <f t="shared" si="303"/>
        <v>14440.839354478267</v>
      </c>
      <c r="AL614">
        <f t="shared" si="304"/>
        <v>371263.13629786141</v>
      </c>
      <c r="AM614">
        <f t="shared" si="305"/>
        <v>19416.445683301004</v>
      </c>
    </row>
    <row r="615" spans="4:39">
      <c r="D615" s="113">
        <v>490</v>
      </c>
      <c r="E615">
        <v>0.42970382715566935</v>
      </c>
      <c r="F615" s="6">
        <v>8501.0051370670171</v>
      </c>
      <c r="G615" s="6">
        <v>0.30931845029671123</v>
      </c>
      <c r="H615" s="6">
        <v>67417.529887943878</v>
      </c>
      <c r="I615" s="6">
        <v>0.25418747797213503</v>
      </c>
      <c r="J615" s="6">
        <v>6975.9639231437504</v>
      </c>
      <c r="K615" s="6">
        <v>0.68928804655482645</v>
      </c>
      <c r="L615" s="6">
        <v>10738.076281252686</v>
      </c>
      <c r="M615">
        <v>0.65822007505014335</v>
      </c>
      <c r="N615">
        <v>76057.86161351265</v>
      </c>
      <c r="O615">
        <v>1.1580921513556319</v>
      </c>
      <c r="P615">
        <v>16309.619350407285</v>
      </c>
      <c r="S615">
        <f t="shared" si="287"/>
        <v>7906.8057990450598</v>
      </c>
      <c r="T615">
        <f t="shared" si="288"/>
        <v>-55606.514181814258</v>
      </c>
      <c r="U615">
        <f t="shared" si="289"/>
        <v>2729.930735744254</v>
      </c>
      <c r="V615">
        <f t="shared" si="290"/>
        <v>15581.698488396805</v>
      </c>
      <c r="W615">
        <f t="shared" si="291"/>
        <v>-50924.386267797978</v>
      </c>
      <c r="X615">
        <f t="shared" si="292"/>
        <v>27910.971356956165</v>
      </c>
      <c r="Z615">
        <f t="shared" si="293"/>
        <v>0</v>
      </c>
      <c r="AA615">
        <f t="shared" si="294"/>
        <v>0</v>
      </c>
      <c r="AB615">
        <f t="shared" si="295"/>
        <v>0</v>
      </c>
      <c r="AC615">
        <f t="shared" si="296"/>
        <v>0</v>
      </c>
      <c r="AD615">
        <f t="shared" si="297"/>
        <v>0</v>
      </c>
      <c r="AE615">
        <f t="shared" si="298"/>
        <v>1</v>
      </c>
      <c r="AF615">
        <f t="shared" si="299"/>
        <v>0</v>
      </c>
      <c r="AH615">
        <f t="shared" si="300"/>
        <v>19783.405685114707</v>
      </c>
      <c r="AI615">
        <f t="shared" si="301"/>
        <v>217955.08746172159</v>
      </c>
      <c r="AJ615">
        <f t="shared" si="302"/>
        <v>27444.168291832539</v>
      </c>
      <c r="AK615">
        <f t="shared" si="303"/>
        <v>15578.50355148814</v>
      </c>
      <c r="AL615">
        <f t="shared" si="304"/>
        <v>115550.80815139001</v>
      </c>
      <c r="AM615">
        <f t="shared" si="305"/>
        <v>14083.179245551122</v>
      </c>
    </row>
    <row r="616" spans="4:39">
      <c r="D616" s="113">
        <v>491</v>
      </c>
      <c r="E616">
        <v>0.58146446051017242</v>
      </c>
      <c r="F616" s="6">
        <v>7757.7304482882246</v>
      </c>
      <c r="G616" s="6">
        <v>0.29081716084895115</v>
      </c>
      <c r="H616" s="6">
        <v>64306.981567500923</v>
      </c>
      <c r="I616" s="6">
        <v>0.48747255158988589</v>
      </c>
      <c r="J616" s="6">
        <v>7459.3009536837071</v>
      </c>
      <c r="K616" s="6">
        <v>0.60186270432045985</v>
      </c>
      <c r="L616" s="6">
        <v>9982.4613094452579</v>
      </c>
      <c r="M616">
        <v>0.218519541733182</v>
      </c>
      <c r="N616">
        <v>66314.457357996769</v>
      </c>
      <c r="O616">
        <v>0.14196169770432876</v>
      </c>
      <c r="P616">
        <v>6404.2455319094443</v>
      </c>
      <c r="S616">
        <f t="shared" si="287"/>
        <v>14444.9085118322</v>
      </c>
      <c r="T616">
        <f t="shared" si="288"/>
        <v>-53202.419097644568</v>
      </c>
      <c r="U616">
        <f t="shared" si="289"/>
        <v>11154.350956224496</v>
      </c>
      <c r="V616">
        <f t="shared" si="290"/>
        <v>12999.06419232718</v>
      </c>
      <c r="W616">
        <f t="shared" si="291"/>
        <v>-57970.507176456944</v>
      </c>
      <c r="X616">
        <f t="shared" si="292"/>
        <v>-983.58006676735477</v>
      </c>
      <c r="Z616">
        <f t="shared" si="293"/>
        <v>1</v>
      </c>
      <c r="AA616">
        <f t="shared" si="294"/>
        <v>0</v>
      </c>
      <c r="AB616">
        <f t="shared" si="295"/>
        <v>0</v>
      </c>
      <c r="AC616">
        <f t="shared" si="296"/>
        <v>0</v>
      </c>
      <c r="AD616">
        <f t="shared" si="297"/>
        <v>0</v>
      </c>
      <c r="AE616">
        <f t="shared" si="298"/>
        <v>0</v>
      </c>
      <c r="AF616">
        <f t="shared" si="299"/>
        <v>0</v>
      </c>
      <c r="AH616">
        <f t="shared" si="300"/>
        <v>13341.71041422145</v>
      </c>
      <c r="AI616">
        <f t="shared" si="301"/>
        <v>221125.12679711365</v>
      </c>
      <c r="AJ616">
        <f t="shared" si="302"/>
        <v>15301.991731340126</v>
      </c>
      <c r="AK616">
        <f t="shared" si="303"/>
        <v>16585.944332131483</v>
      </c>
      <c r="AL616">
        <f t="shared" si="304"/>
        <v>303471.51944409817</v>
      </c>
      <c r="AM616">
        <f t="shared" si="305"/>
        <v>45112.489040867273</v>
      </c>
    </row>
    <row r="617" spans="4:39">
      <c r="D617" s="113">
        <v>492</v>
      </c>
      <c r="E617">
        <v>-3.755148985182688E-2</v>
      </c>
      <c r="F617" s="6">
        <v>4745.7626306927323</v>
      </c>
      <c r="G617" s="6">
        <v>0.26943153144027976</v>
      </c>
      <c r="H617" s="6">
        <v>65458.579467266813</v>
      </c>
      <c r="I617" s="6">
        <v>0.45881703344386648</v>
      </c>
      <c r="J617" s="6">
        <v>12416.519389396766</v>
      </c>
      <c r="K617" s="6">
        <v>1.1111608194622224</v>
      </c>
      <c r="L617" s="6">
        <v>14940.071803862489</v>
      </c>
      <c r="M617">
        <v>5.8386460858130707E-2</v>
      </c>
      <c r="N617">
        <v>84105.24038967771</v>
      </c>
      <c r="O617">
        <v>0.69757101067997207</v>
      </c>
      <c r="P617">
        <v>12440.274583336892</v>
      </c>
      <c r="S617">
        <f t="shared" si="287"/>
        <v>-6179.6287191948904</v>
      </c>
      <c r="T617">
        <f t="shared" si="288"/>
        <v>-55170.605870751169</v>
      </c>
      <c r="U617">
        <f t="shared" si="289"/>
        <v>5102.9502156238304</v>
      </c>
      <c r="V617">
        <f t="shared" si="290"/>
        <v>27488.492926483013</v>
      </c>
      <c r="W617">
        <f t="shared" si="291"/>
        <v>-81875.811768270854</v>
      </c>
      <c r="X617">
        <f t="shared" si="292"/>
        <v>14195.776888467162</v>
      </c>
      <c r="Z617">
        <f t="shared" si="293"/>
        <v>0</v>
      </c>
      <c r="AA617">
        <f t="shared" si="294"/>
        <v>0</v>
      </c>
      <c r="AB617">
        <f t="shared" si="295"/>
        <v>0</v>
      </c>
      <c r="AC617">
        <f t="shared" si="296"/>
        <v>1</v>
      </c>
      <c r="AD617">
        <f t="shared" si="297"/>
        <v>0</v>
      </c>
      <c r="AE617">
        <f t="shared" si="298"/>
        <v>0</v>
      </c>
      <c r="AF617">
        <f t="shared" si="299"/>
        <v>0</v>
      </c>
      <c r="AH617">
        <f t="shared" si="300"/>
        <v>-126380.1422904623</v>
      </c>
      <c r="AI617">
        <f t="shared" si="301"/>
        <v>242950.70112005761</v>
      </c>
      <c r="AJ617">
        <f t="shared" si="302"/>
        <v>27062.027963954944</v>
      </c>
      <c r="AK617">
        <f t="shared" si="303"/>
        <v>13445.463106855366</v>
      </c>
      <c r="AL617">
        <f t="shared" si="304"/>
        <v>1440492.1818097404</v>
      </c>
      <c r="AM617">
        <f t="shared" si="305"/>
        <v>17833.703512435917</v>
      </c>
    </row>
    <row r="618" spans="4:39">
      <c r="D618" s="113">
        <v>493</v>
      </c>
      <c r="E618">
        <v>0.53692153243742191</v>
      </c>
      <c r="F618" s="6">
        <v>10758.889396945549</v>
      </c>
      <c r="G618" s="6">
        <v>0.27578805955240704</v>
      </c>
      <c r="H618" s="6">
        <v>65465.619439753355</v>
      </c>
      <c r="I618" s="6">
        <v>0.96532596961689876</v>
      </c>
      <c r="J618" s="6">
        <v>13518.285089610003</v>
      </c>
      <c r="K618" s="6">
        <v>0.30580385045635672</v>
      </c>
      <c r="L618" s="6">
        <v>7510.6751245725718</v>
      </c>
      <c r="M618">
        <v>0.21983169164428973</v>
      </c>
      <c r="N618">
        <v>88640.636410672611</v>
      </c>
      <c r="O618">
        <v>-5.799602657871783E-2</v>
      </c>
      <c r="P618">
        <v>5942.4234315977246</v>
      </c>
      <c r="S618">
        <f t="shared" si="287"/>
        <v>9742.9223976449684</v>
      </c>
      <c r="T618">
        <f t="shared" si="288"/>
        <v>-54934.928173804248</v>
      </c>
      <c r="U618">
        <f t="shared" si="289"/>
        <v>23341.721734241659</v>
      </c>
      <c r="V618">
        <f t="shared" si="290"/>
        <v>4166.139101252953</v>
      </c>
      <c r="W618">
        <f t="shared" si="291"/>
        <v>-80246.583096927046</v>
      </c>
      <c r="X618">
        <f t="shared" si="292"/>
        <v>-8156.9437104794861</v>
      </c>
      <c r="Z618">
        <f t="shared" si="293"/>
        <v>0</v>
      </c>
      <c r="AA618">
        <f t="shared" si="294"/>
        <v>0</v>
      </c>
      <c r="AB618">
        <f t="shared" si="295"/>
        <v>1</v>
      </c>
      <c r="AC618">
        <f t="shared" si="296"/>
        <v>0</v>
      </c>
      <c r="AD618">
        <f t="shared" si="297"/>
        <v>0</v>
      </c>
      <c r="AE618">
        <f t="shared" si="298"/>
        <v>0</v>
      </c>
      <c r="AF618">
        <f t="shared" si="299"/>
        <v>0</v>
      </c>
      <c r="AH618">
        <f t="shared" si="300"/>
        <v>20038.103795361374</v>
      </c>
      <c r="AI618">
        <f t="shared" si="301"/>
        <v>237376.55482982632</v>
      </c>
      <c r="AJ618">
        <f t="shared" si="302"/>
        <v>14003.855189946767</v>
      </c>
      <c r="AK618">
        <f t="shared" si="303"/>
        <v>24560.433471861958</v>
      </c>
      <c r="AL618">
        <f t="shared" si="304"/>
        <v>403220.46265332057</v>
      </c>
      <c r="AM618">
        <f t="shared" si="305"/>
        <v>-102462.59583890789</v>
      </c>
    </row>
    <row r="619" spans="4:39">
      <c r="D619" s="113">
        <v>494</v>
      </c>
      <c r="E619">
        <v>0.9300574464627609</v>
      </c>
      <c r="F619" s="6">
        <v>12947.787097336171</v>
      </c>
      <c r="G619" s="6">
        <v>0.31610069919151984</v>
      </c>
      <c r="H619" s="6">
        <v>65309.865666393678</v>
      </c>
      <c r="I619" s="6">
        <v>0.78584532269154361</v>
      </c>
      <c r="J619" s="6">
        <v>12251.670250735096</v>
      </c>
      <c r="K619" s="6">
        <v>0.99477084267888949</v>
      </c>
      <c r="L619" s="6">
        <v>12962.471533739361</v>
      </c>
      <c r="M619">
        <v>0.33345835919342148</v>
      </c>
      <c r="N619">
        <v>92441.56676610143</v>
      </c>
      <c r="O619">
        <v>0.25107370200126589</v>
      </c>
      <c r="P619">
        <v>7654.5506129379974</v>
      </c>
      <c r="S619">
        <f t="shared" si="287"/>
        <v>22565.526438397894</v>
      </c>
      <c r="T619">
        <f t="shared" si="288"/>
        <v>-53239.876568464686</v>
      </c>
      <c r="U619">
        <f t="shared" si="289"/>
        <v>17755.047550918804</v>
      </c>
      <c r="V619">
        <f t="shared" si="290"/>
        <v>25021.858323111355</v>
      </c>
      <c r="W619">
        <f t="shared" si="291"/>
        <v>-79708.79277865983</v>
      </c>
      <c r="X619">
        <f t="shared" si="292"/>
        <v>1932.4476242783385</v>
      </c>
      <c r="Z619">
        <f t="shared" si="293"/>
        <v>0</v>
      </c>
      <c r="AA619">
        <f t="shared" si="294"/>
        <v>0</v>
      </c>
      <c r="AB619">
        <f t="shared" si="295"/>
        <v>0</v>
      </c>
      <c r="AC619">
        <f t="shared" si="296"/>
        <v>1</v>
      </c>
      <c r="AD619">
        <f t="shared" si="297"/>
        <v>0</v>
      </c>
      <c r="AE619">
        <f t="shared" si="298"/>
        <v>0</v>
      </c>
      <c r="AF619">
        <f t="shared" si="299"/>
        <v>0</v>
      </c>
      <c r="AH619">
        <f t="shared" si="300"/>
        <v>13921.491781588134</v>
      </c>
      <c r="AI619">
        <f t="shared" si="301"/>
        <v>206610.94971771506</v>
      </c>
      <c r="AJ619">
        <f t="shared" si="302"/>
        <v>15590.434780183919</v>
      </c>
      <c r="AK619">
        <f t="shared" si="303"/>
        <v>13030.610646801624</v>
      </c>
      <c r="AL619">
        <f t="shared" si="304"/>
        <v>277220.72102106456</v>
      </c>
      <c r="AM619">
        <f t="shared" si="305"/>
        <v>30487.265499830817</v>
      </c>
    </row>
    <row r="620" spans="4:39">
      <c r="D620" s="113">
        <v>495</v>
      </c>
      <c r="E620">
        <v>0.42258514021914917</v>
      </c>
      <c r="F620" s="6">
        <v>7335.4211842109835</v>
      </c>
      <c r="G620" s="6">
        <v>0.3075468585033303</v>
      </c>
      <c r="H620" s="6">
        <v>63309.206977704103</v>
      </c>
      <c r="I620" s="6">
        <v>1.0148465319699504</v>
      </c>
      <c r="J620" s="6">
        <v>12488.570418526702</v>
      </c>
      <c r="K620" s="6">
        <v>0.11509691488034579</v>
      </c>
      <c r="L620" s="6">
        <v>4203.1929372117156</v>
      </c>
      <c r="M620">
        <v>0.11720206841802727</v>
      </c>
      <c r="N620">
        <v>73650.858794059968</v>
      </c>
      <c r="O620">
        <v>0.73203547780758393</v>
      </c>
      <c r="P620">
        <v>12476.868585040011</v>
      </c>
      <c r="S620">
        <f t="shared" si="287"/>
        <v>8800.5698099170077</v>
      </c>
      <c r="T620">
        <f t="shared" si="288"/>
        <v>-51565.837732612941</v>
      </c>
      <c r="U620">
        <f t="shared" si="289"/>
        <v>26262.329558213889</v>
      </c>
      <c r="V620">
        <f t="shared" si="290"/>
        <v>191.66766057940822</v>
      </c>
      <c r="W620">
        <f t="shared" si="291"/>
        <v>-69175.615013586008</v>
      </c>
      <c r="X620">
        <f t="shared" si="292"/>
        <v>15475.174099564774</v>
      </c>
      <c r="Z620">
        <f t="shared" si="293"/>
        <v>0</v>
      </c>
      <c r="AA620">
        <f t="shared" si="294"/>
        <v>0</v>
      </c>
      <c r="AB620">
        <f t="shared" si="295"/>
        <v>1</v>
      </c>
      <c r="AC620">
        <f t="shared" si="296"/>
        <v>0</v>
      </c>
      <c r="AD620">
        <f t="shared" si="297"/>
        <v>0</v>
      </c>
      <c r="AE620">
        <f t="shared" si="298"/>
        <v>0</v>
      </c>
      <c r="AF620">
        <f t="shared" si="299"/>
        <v>0</v>
      </c>
      <c r="AH620">
        <f t="shared" si="300"/>
        <v>17358.445638686902</v>
      </c>
      <c r="AI620">
        <f t="shared" si="301"/>
        <v>205852.23105772206</v>
      </c>
      <c r="AJ620">
        <f t="shared" si="302"/>
        <v>12305.870912604634</v>
      </c>
      <c r="AK620">
        <f t="shared" si="303"/>
        <v>36518.728078692075</v>
      </c>
      <c r="AL620">
        <f t="shared" si="304"/>
        <v>628409.20632362715</v>
      </c>
      <c r="AM620">
        <f t="shared" si="305"/>
        <v>17044.076364178029</v>
      </c>
    </row>
    <row r="621" spans="4:39">
      <c r="D621" s="113">
        <v>496</v>
      </c>
      <c r="E621">
        <v>0.94320567173923486</v>
      </c>
      <c r="F621" s="6">
        <v>13302.63773815053</v>
      </c>
      <c r="G621" s="6">
        <v>0.30322212677401694</v>
      </c>
      <c r="H621" s="6">
        <v>66501.918992824343</v>
      </c>
      <c r="I621" s="6">
        <v>0.63111786265597092</v>
      </c>
      <c r="J621" s="6">
        <v>10963.938510341241</v>
      </c>
      <c r="K621" s="6">
        <v>0.91850059719023858</v>
      </c>
      <c r="L621" s="6">
        <v>12813.176085404601</v>
      </c>
      <c r="M621">
        <v>0.24848933418193797</v>
      </c>
      <c r="N621">
        <v>82501.014962162575</v>
      </c>
      <c r="O621">
        <v>0.37677583959728456</v>
      </c>
      <c r="P621">
        <v>9173.1820089763751</v>
      </c>
      <c r="S621">
        <f t="shared" si="287"/>
        <v>22712.727631540416</v>
      </c>
      <c r="T621">
        <f t="shared" si="288"/>
        <v>-54923.68530408528</v>
      </c>
      <c r="U621">
        <f t="shared" si="289"/>
        <v>13134.665957314353</v>
      </c>
      <c r="V621">
        <f t="shared" si="290"/>
        <v>22258.850717707472</v>
      </c>
      <c r="W621">
        <f t="shared" si="291"/>
        <v>-73012.69822575945</v>
      </c>
      <c r="X621">
        <f t="shared" si="292"/>
        <v>5213.626650206339</v>
      </c>
      <c r="Z621">
        <f t="shared" si="293"/>
        <v>1</v>
      </c>
      <c r="AA621">
        <f t="shared" si="294"/>
        <v>0</v>
      </c>
      <c r="AB621">
        <f t="shared" si="295"/>
        <v>0</v>
      </c>
      <c r="AC621">
        <f t="shared" si="296"/>
        <v>0</v>
      </c>
      <c r="AD621">
        <f t="shared" si="297"/>
        <v>0</v>
      </c>
      <c r="AE621">
        <f t="shared" si="298"/>
        <v>0</v>
      </c>
      <c r="AF621">
        <f t="shared" si="299"/>
        <v>0</v>
      </c>
      <c r="AH621">
        <f t="shared" si="300"/>
        <v>14103.644768824364</v>
      </c>
      <c r="AI621">
        <f t="shared" si="301"/>
        <v>219317.50067298481</v>
      </c>
      <c r="AJ621">
        <f t="shared" si="302"/>
        <v>17372.251934370935</v>
      </c>
      <c r="AK621">
        <f t="shared" si="303"/>
        <v>13950.100984801813</v>
      </c>
      <c r="AL621">
        <f t="shared" si="304"/>
        <v>332010.28621114697</v>
      </c>
      <c r="AM621">
        <f t="shared" si="305"/>
        <v>24346.523967091671</v>
      </c>
    </row>
    <row r="622" spans="4:39">
      <c r="D622" s="113">
        <v>497</v>
      </c>
      <c r="E622">
        <v>2.1251139214228054E-2</v>
      </c>
      <c r="F622" s="6">
        <v>4083.8169513620414</v>
      </c>
      <c r="G622" s="6">
        <v>0.30234866311697561</v>
      </c>
      <c r="H622" s="6">
        <v>65193.433998261877</v>
      </c>
      <c r="I622" s="6">
        <v>0.57862977377021063</v>
      </c>
      <c r="J622" s="6">
        <v>10259.753442341693</v>
      </c>
      <c r="K622" s="6">
        <v>0.50301036831277202</v>
      </c>
      <c r="L622" s="6">
        <v>7830.5866151183945</v>
      </c>
      <c r="M622">
        <v>8.5678010185773701E-2</v>
      </c>
      <c r="N622">
        <v>76659.893791549664</v>
      </c>
      <c r="O622">
        <v>0.44612911122728538</v>
      </c>
      <c r="P622">
        <v>10519.832023448787</v>
      </c>
      <c r="S622">
        <f t="shared" si="287"/>
        <v>-3272.3634516059574</v>
      </c>
      <c r="T622">
        <f t="shared" si="288"/>
        <v>-53648.552645803284</v>
      </c>
      <c r="U622">
        <f t="shared" si="289"/>
        <v>11834.64583930003</v>
      </c>
      <c r="V622">
        <f t="shared" si="290"/>
        <v>11376.361288536493</v>
      </c>
      <c r="W622">
        <f t="shared" si="291"/>
        <v>-73388.364650616088</v>
      </c>
      <c r="X622">
        <f t="shared" si="292"/>
        <v>6515.1619596538767</v>
      </c>
      <c r="Z622">
        <f t="shared" si="293"/>
        <v>0</v>
      </c>
      <c r="AA622">
        <f t="shared" si="294"/>
        <v>0</v>
      </c>
      <c r="AB622">
        <f t="shared" si="295"/>
        <v>1</v>
      </c>
      <c r="AC622">
        <f t="shared" si="296"/>
        <v>0</v>
      </c>
      <c r="AD622">
        <f t="shared" si="297"/>
        <v>0</v>
      </c>
      <c r="AE622">
        <f t="shared" si="298"/>
        <v>0</v>
      </c>
      <c r="AF622">
        <f t="shared" si="299"/>
        <v>0</v>
      </c>
      <c r="AH622">
        <f t="shared" si="300"/>
        <v>192169.31902774633</v>
      </c>
      <c r="AI622">
        <f t="shared" si="301"/>
        <v>215623.35790133526</v>
      </c>
      <c r="AJ622">
        <f t="shared" si="302"/>
        <v>17731.119115236052</v>
      </c>
      <c r="AK622">
        <f t="shared" si="303"/>
        <v>15567.445739506771</v>
      </c>
      <c r="AL622">
        <f t="shared" si="304"/>
        <v>894744.09624277859</v>
      </c>
      <c r="AM622">
        <f t="shared" si="305"/>
        <v>23580.241142545266</v>
      </c>
    </row>
    <row r="623" spans="4:39">
      <c r="D623" s="113">
        <v>498</v>
      </c>
      <c r="E623">
        <v>0.50219836748189217</v>
      </c>
      <c r="F623" s="6">
        <v>8295.429930368924</v>
      </c>
      <c r="G623" s="6">
        <v>0.30567009793622413</v>
      </c>
      <c r="H623" s="6">
        <v>63415.298966901544</v>
      </c>
      <c r="I623" s="6">
        <v>0.44205007797583917</v>
      </c>
      <c r="J623" s="6">
        <v>9534.560937797376</v>
      </c>
      <c r="K623" s="6">
        <v>0.88251731274205203</v>
      </c>
      <c r="L623" s="6">
        <v>12496.686571790118</v>
      </c>
      <c r="M623">
        <v>0.13233442716276111</v>
      </c>
      <c r="N623">
        <v>64865.819527465464</v>
      </c>
      <c r="O623">
        <v>0.50628882107262463</v>
      </c>
      <c r="P623">
        <v>10812.519413935946</v>
      </c>
      <c r="S623">
        <f t="shared" si="287"/>
        <v>10880.512533559648</v>
      </c>
      <c r="T623">
        <f t="shared" si="288"/>
        <v>-51743.591947304762</v>
      </c>
      <c r="U623">
        <f t="shared" si="289"/>
        <v>7344.6792396320652</v>
      </c>
      <c r="V623">
        <f t="shared" si="290"/>
        <v>21201.354497952401</v>
      </c>
      <c r="W623">
        <f t="shared" si="291"/>
        <v>-59812.761760682595</v>
      </c>
      <c r="X623">
        <f t="shared" si="292"/>
        <v>8519.6129299011536</v>
      </c>
      <c r="Z623">
        <f t="shared" si="293"/>
        <v>0</v>
      </c>
      <c r="AA623">
        <f t="shared" si="294"/>
        <v>0</v>
      </c>
      <c r="AB623">
        <f t="shared" si="295"/>
        <v>0</v>
      </c>
      <c r="AC623">
        <f t="shared" si="296"/>
        <v>1</v>
      </c>
      <c r="AD623">
        <f t="shared" si="297"/>
        <v>0</v>
      </c>
      <c r="AE623">
        <f t="shared" si="298"/>
        <v>0</v>
      </c>
      <c r="AF623">
        <f t="shared" si="299"/>
        <v>0</v>
      </c>
      <c r="AH623">
        <f t="shared" si="300"/>
        <v>16518.233565679668</v>
      </c>
      <c r="AI623">
        <f t="shared" si="301"/>
        <v>207463.207539956</v>
      </c>
      <c r="AJ623">
        <f t="shared" si="302"/>
        <v>21568.961103810732</v>
      </c>
      <c r="AK623">
        <f t="shared" si="303"/>
        <v>14160.27356218306</v>
      </c>
      <c r="AL623">
        <f t="shared" si="304"/>
        <v>490165.86929178692</v>
      </c>
      <c r="AM623">
        <f t="shared" si="305"/>
        <v>21356.425352289072</v>
      </c>
    </row>
    <row r="624" spans="4:39">
      <c r="D624" s="113">
        <v>499</v>
      </c>
      <c r="E624">
        <v>0.5237150462814788</v>
      </c>
      <c r="F624" s="6">
        <v>9270.8122393781123</v>
      </c>
      <c r="G624" s="6">
        <v>0.32509479702600119</v>
      </c>
      <c r="H624" s="6">
        <v>63173.243917968262</v>
      </c>
      <c r="I624" s="6">
        <v>1.287679682333488</v>
      </c>
      <c r="J624" s="6">
        <v>15147.645053806074</v>
      </c>
      <c r="K624" s="6">
        <v>0.56207317894363995</v>
      </c>
      <c r="L624" s="6">
        <v>9734.080797209459</v>
      </c>
      <c r="M624">
        <v>0.47838846600956608</v>
      </c>
      <c r="N624">
        <v>75636.21298684561</v>
      </c>
      <c r="O624">
        <v>0.54639713233549725</v>
      </c>
      <c r="P624">
        <v>9638.3882944764009</v>
      </c>
      <c r="S624">
        <f t="shared" si="287"/>
        <v>10726.723087833874</v>
      </c>
      <c r="T624">
        <f t="shared" si="288"/>
        <v>-50759.824188327431</v>
      </c>
      <c r="U624">
        <f t="shared" si="289"/>
        <v>34021.11593641583</v>
      </c>
      <c r="V624">
        <f t="shared" si="290"/>
        <v>11728.121467574489</v>
      </c>
      <c r="W624">
        <f t="shared" si="291"/>
        <v>-57369.427800736339</v>
      </c>
      <c r="X624">
        <f t="shared" si="292"/>
        <v>11225.239806622227</v>
      </c>
      <c r="Z624">
        <f t="shared" si="293"/>
        <v>0</v>
      </c>
      <c r="AA624">
        <f t="shared" si="294"/>
        <v>0</v>
      </c>
      <c r="AB624">
        <f t="shared" si="295"/>
        <v>1</v>
      </c>
      <c r="AC624">
        <f t="shared" si="296"/>
        <v>0</v>
      </c>
      <c r="AD624">
        <f t="shared" si="297"/>
        <v>0</v>
      </c>
      <c r="AE624">
        <f t="shared" si="298"/>
        <v>0</v>
      </c>
      <c r="AF624">
        <f t="shared" si="299"/>
        <v>0</v>
      </c>
      <c r="AH624">
        <f t="shared" si="300"/>
        <v>17702.01621130314</v>
      </c>
      <c r="AI624">
        <f t="shared" si="301"/>
        <v>194322.53144585283</v>
      </c>
      <c r="AJ624">
        <f t="shared" si="302"/>
        <v>11763.519500716237</v>
      </c>
      <c r="AK624">
        <f t="shared" si="303"/>
        <v>17318.173436960085</v>
      </c>
      <c r="AL624">
        <f t="shared" si="304"/>
        <v>158106.26376040839</v>
      </c>
      <c r="AM624">
        <f t="shared" si="305"/>
        <v>17639.895460795105</v>
      </c>
    </row>
    <row r="625" spans="4:39">
      <c r="D625" s="113">
        <v>500</v>
      </c>
      <c r="E625">
        <v>0.8846389068609195</v>
      </c>
      <c r="F625" s="6">
        <v>12577.057873819569</v>
      </c>
      <c r="G625" s="6">
        <v>0.28278136129731091</v>
      </c>
      <c r="H625" s="6">
        <v>57974.623785491945</v>
      </c>
      <c r="I625" s="6">
        <v>0.7512904688755222</v>
      </c>
      <c r="J625" s="6">
        <v>12601.171916111361</v>
      </c>
      <c r="K625" s="6">
        <v>0.34505056060326278</v>
      </c>
      <c r="L625" s="6">
        <v>8323.497772461129</v>
      </c>
      <c r="M625">
        <v>0.33032040631134629</v>
      </c>
      <c r="N625">
        <v>79340.959788626686</v>
      </c>
      <c r="O625">
        <v>0.53015644274538265</v>
      </c>
      <c r="P625">
        <v>12148.051377881238</v>
      </c>
      <c r="S625">
        <f t="shared" si="287"/>
        <v>21201.994145757781</v>
      </c>
      <c r="T625">
        <f t="shared" si="288"/>
        <v>-47176.900285715426</v>
      </c>
      <c r="U625">
        <f t="shared" si="289"/>
        <v>16086.103347431577</v>
      </c>
      <c r="V625">
        <f t="shared" si="290"/>
        <v>4851.9128336138565</v>
      </c>
      <c r="W625">
        <f t="shared" si="291"/>
        <v>-66728.005394034233</v>
      </c>
      <c r="X625">
        <f t="shared" si="292"/>
        <v>8095.4422319084515</v>
      </c>
      <c r="Z625">
        <f t="shared" si="293"/>
        <v>1</v>
      </c>
      <c r="AA625">
        <f t="shared" si="294"/>
        <v>0</v>
      </c>
      <c r="AB625">
        <f t="shared" si="295"/>
        <v>0</v>
      </c>
      <c r="AC625">
        <f t="shared" si="296"/>
        <v>0</v>
      </c>
      <c r="AD625">
        <f t="shared" si="297"/>
        <v>0</v>
      </c>
      <c r="AE625">
        <f t="shared" si="298"/>
        <v>0</v>
      </c>
      <c r="AF625">
        <f t="shared" si="299"/>
        <v>0</v>
      </c>
      <c r="AH625">
        <f t="shared" si="300"/>
        <v>14217.165643831331</v>
      </c>
      <c r="AI625">
        <f t="shared" si="301"/>
        <v>205015.71786599662</v>
      </c>
      <c r="AJ625">
        <f t="shared" si="302"/>
        <v>16772.703019874447</v>
      </c>
      <c r="AK625">
        <f t="shared" si="303"/>
        <v>24122.545281215876</v>
      </c>
      <c r="AL625">
        <f t="shared" si="304"/>
        <v>240193.93980111295</v>
      </c>
      <c r="AM625">
        <f t="shared" si="305"/>
        <v>22914.087990656681</v>
      </c>
    </row>
    <row r="626" spans="4:39">
      <c r="D626" s="113">
        <v>501</v>
      </c>
      <c r="E626">
        <v>0.56013387646965795</v>
      </c>
      <c r="F626" s="6">
        <v>9190.059391967201</v>
      </c>
      <c r="G626" s="6">
        <v>0.32154051929964322</v>
      </c>
      <c r="H626" s="6">
        <v>67852.338909226164</v>
      </c>
      <c r="I626" s="6">
        <v>0.92996490157605027</v>
      </c>
      <c r="J626" s="6">
        <v>13208.287231086259</v>
      </c>
      <c r="K626" s="6">
        <v>1.0384666426743918</v>
      </c>
      <c r="L626" s="6">
        <v>13317.835580282064</v>
      </c>
      <c r="M626">
        <v>0.67043965720589171</v>
      </c>
      <c r="N626">
        <v>65559.000269637632</v>
      </c>
      <c r="O626">
        <v>1.1397763252849817</v>
      </c>
      <c r="P626">
        <v>16274.785241242693</v>
      </c>
      <c r="S626">
        <f t="shared" si="287"/>
        <v>12198.092547150218</v>
      </c>
      <c r="T626">
        <f t="shared" si="288"/>
        <v>-55574.635720288585</v>
      </c>
      <c r="U626">
        <f t="shared" si="289"/>
        <v>22301.492570693648</v>
      </c>
      <c r="V626">
        <f t="shared" si="290"/>
        <v>26334.974703596912</v>
      </c>
      <c r="W626">
        <f t="shared" si="291"/>
        <v>-39958.93239888786</v>
      </c>
      <c r="X626">
        <f t="shared" si="292"/>
        <v>27246.433963439049</v>
      </c>
      <c r="Z626">
        <f t="shared" si="293"/>
        <v>0</v>
      </c>
      <c r="AA626">
        <f t="shared" si="294"/>
        <v>0</v>
      </c>
      <c r="AB626">
        <f t="shared" si="295"/>
        <v>0</v>
      </c>
      <c r="AC626">
        <f t="shared" si="296"/>
        <v>0</v>
      </c>
      <c r="AD626">
        <f t="shared" si="297"/>
        <v>0</v>
      </c>
      <c r="AE626">
        <f t="shared" si="298"/>
        <v>1</v>
      </c>
      <c r="AF626">
        <f t="shared" si="299"/>
        <v>0</v>
      </c>
      <c r="AH626">
        <f t="shared" si="300"/>
        <v>16406.898025681221</v>
      </c>
      <c r="AI626">
        <f t="shared" si="301"/>
        <v>211022.67004176433</v>
      </c>
      <c r="AJ626">
        <f t="shared" si="302"/>
        <v>14202.99541273184</v>
      </c>
      <c r="AK626">
        <f t="shared" si="303"/>
        <v>12824.519375975597</v>
      </c>
      <c r="AL626">
        <f t="shared" si="304"/>
        <v>97785.087091744776</v>
      </c>
      <c r="AM626">
        <f t="shared" si="305"/>
        <v>14278.929014579644</v>
      </c>
    </row>
    <row r="627" spans="4:39">
      <c r="D627" s="113">
        <v>502</v>
      </c>
      <c r="E627">
        <v>0.32852106472197318</v>
      </c>
      <c r="F627" s="6">
        <v>7306.5053748999417</v>
      </c>
      <c r="G627" s="6">
        <v>0.30488440820225415</v>
      </c>
      <c r="H627" s="6">
        <v>62564.353110508127</v>
      </c>
      <c r="I627" s="6">
        <v>0.61010885166446882</v>
      </c>
      <c r="J627" s="6">
        <v>10845.322180246345</v>
      </c>
      <c r="K627" s="6">
        <v>-8.3860651016689713E-2</v>
      </c>
      <c r="L627" s="6">
        <v>2746.7116349533753</v>
      </c>
      <c r="M627">
        <v>-3.0121279400501022E-2</v>
      </c>
      <c r="N627">
        <v>70346.423822211887</v>
      </c>
      <c r="O627">
        <v>0.29189081316412357</v>
      </c>
      <c r="P627">
        <v>8647.2421075932798</v>
      </c>
      <c r="S627">
        <f t="shared" si="287"/>
        <v>5237.7429604438821</v>
      </c>
      <c r="T627">
        <f t="shared" si="288"/>
        <v>-50922.646867713251</v>
      </c>
      <c r="U627">
        <f t="shared" si="289"/>
        <v>12451.074211709732</v>
      </c>
      <c r="V627">
        <f t="shared" si="290"/>
        <v>-5948.8467333746557</v>
      </c>
      <c r="W627">
        <f t="shared" si="291"/>
        <v>-71496.574754840622</v>
      </c>
      <c r="X627">
        <f t="shared" si="292"/>
        <v>2498.3167022656144</v>
      </c>
      <c r="Z627">
        <f t="shared" si="293"/>
        <v>0</v>
      </c>
      <c r="AA627">
        <f t="shared" si="294"/>
        <v>0</v>
      </c>
      <c r="AB627">
        <f t="shared" si="295"/>
        <v>1</v>
      </c>
      <c r="AC627">
        <f t="shared" si="296"/>
        <v>0</v>
      </c>
      <c r="AD627">
        <f t="shared" si="297"/>
        <v>0</v>
      </c>
      <c r="AE627">
        <f t="shared" si="298"/>
        <v>0</v>
      </c>
      <c r="AF627">
        <f t="shared" si="299"/>
        <v>0</v>
      </c>
      <c r="AH627">
        <f t="shared" si="300"/>
        <v>22240.599338990407</v>
      </c>
      <c r="AI627">
        <f t="shared" si="301"/>
        <v>205206.79781369536</v>
      </c>
      <c r="AJ627">
        <f t="shared" si="302"/>
        <v>17776.044636393446</v>
      </c>
      <c r="AK627">
        <f t="shared" si="303"/>
        <v>-32753.282995701196</v>
      </c>
      <c r="AL627">
        <f t="shared" si="304"/>
        <v>-2335439.4375772025</v>
      </c>
      <c r="AM627">
        <f t="shared" si="305"/>
        <v>29624.920407245336</v>
      </c>
    </row>
    <row r="628" spans="4:39">
      <c r="D628" s="113">
        <v>503</v>
      </c>
      <c r="E628">
        <v>0.77282861740782605</v>
      </c>
      <c r="F628" s="6">
        <v>10696.384381406826</v>
      </c>
      <c r="G628" s="6">
        <v>0.33721579663812173</v>
      </c>
      <c r="H628" s="6">
        <v>64250.322669115521</v>
      </c>
      <c r="I628" s="6">
        <v>0.68325736306410234</v>
      </c>
      <c r="J628" s="6">
        <v>10706.85657748566</v>
      </c>
      <c r="K628" s="6">
        <v>0.32687182160240691</v>
      </c>
      <c r="L628" s="6">
        <v>6349.4828204459318</v>
      </c>
      <c r="M628">
        <v>0.10948579803716885</v>
      </c>
      <c r="N628">
        <v>70166.629031965131</v>
      </c>
      <c r="O628">
        <v>1.1248863862546468</v>
      </c>
      <c r="P628">
        <v>15844.660015733074</v>
      </c>
      <c r="S628">
        <f t="shared" si="287"/>
        <v>18813.303545693605</v>
      </c>
      <c r="T628">
        <f t="shared" si="288"/>
        <v>-51374.074690285481</v>
      </c>
      <c r="U628">
        <f t="shared" si="289"/>
        <v>15382.642573754025</v>
      </c>
      <c r="V628">
        <f t="shared" si="290"/>
        <v>6131.7908156203739</v>
      </c>
      <c r="W628">
        <f t="shared" si="291"/>
        <v>-65986.023319713873</v>
      </c>
      <c r="X628">
        <f t="shared" si="292"/>
        <v>27108.001757014354</v>
      </c>
      <c r="Z628">
        <f t="shared" si="293"/>
        <v>0</v>
      </c>
      <c r="AA628">
        <f t="shared" si="294"/>
        <v>0</v>
      </c>
      <c r="AB628">
        <f t="shared" si="295"/>
        <v>0</v>
      </c>
      <c r="AC628">
        <f t="shared" si="296"/>
        <v>0</v>
      </c>
      <c r="AD628">
        <f t="shared" si="297"/>
        <v>0</v>
      </c>
      <c r="AE628">
        <f t="shared" si="298"/>
        <v>1</v>
      </c>
      <c r="AF628">
        <f t="shared" si="299"/>
        <v>0</v>
      </c>
      <c r="AH628">
        <f t="shared" si="300"/>
        <v>13840.564570815166</v>
      </c>
      <c r="AI628">
        <f t="shared" si="301"/>
        <v>190531.77018888242</v>
      </c>
      <c r="AJ628">
        <f t="shared" si="302"/>
        <v>15670.312763949178</v>
      </c>
      <c r="AK628">
        <f t="shared" si="303"/>
        <v>19424.992920219272</v>
      </c>
      <c r="AL628">
        <f t="shared" si="304"/>
        <v>640874.2530071761</v>
      </c>
      <c r="AM628">
        <f t="shared" si="305"/>
        <v>14085.564737331821</v>
      </c>
    </row>
    <row r="629" spans="4:39">
      <c r="D629" s="113">
        <v>504</v>
      </c>
      <c r="E629">
        <v>0.57007169997409413</v>
      </c>
      <c r="F629" s="6">
        <v>8937.4630298534576</v>
      </c>
      <c r="G629" s="6">
        <v>0.33330222080199401</v>
      </c>
      <c r="H629" s="6">
        <v>63424.512591421015</v>
      </c>
      <c r="I629" s="6">
        <v>0.83480456698497163</v>
      </c>
      <c r="J629" s="6">
        <v>11648.553148932326</v>
      </c>
      <c r="K629" s="6">
        <v>1.1917821113667366</v>
      </c>
      <c r="L629" s="6">
        <v>14366.361049126965</v>
      </c>
      <c r="M629">
        <v>0.13924754486493185</v>
      </c>
      <c r="N629">
        <v>67477.424608419999</v>
      </c>
      <c r="O629">
        <v>0.43257541482983608</v>
      </c>
      <c r="P629">
        <v>10049.063108148322</v>
      </c>
      <c r="S629">
        <f t="shared" si="287"/>
        <v>12830.154761957354</v>
      </c>
      <c r="T629">
        <f t="shared" si="288"/>
        <v>-50697.700592317677</v>
      </c>
      <c r="U629">
        <f t="shared" si="289"/>
        <v>20227.624436821832</v>
      </c>
      <c r="V629">
        <f t="shared" si="290"/>
        <v>31140.647091300503</v>
      </c>
      <c r="W629">
        <f t="shared" si="291"/>
        <v>-62160.396355297438</v>
      </c>
      <c r="X629">
        <f t="shared" si="292"/>
        <v>6468.3965317141374</v>
      </c>
      <c r="Z629">
        <f t="shared" si="293"/>
        <v>0</v>
      </c>
      <c r="AA629">
        <f t="shared" si="294"/>
        <v>0</v>
      </c>
      <c r="AB629">
        <f t="shared" si="295"/>
        <v>0</v>
      </c>
      <c r="AC629">
        <f t="shared" si="296"/>
        <v>1</v>
      </c>
      <c r="AD629">
        <f t="shared" si="297"/>
        <v>0</v>
      </c>
      <c r="AE629">
        <f t="shared" si="298"/>
        <v>0</v>
      </c>
      <c r="AF629">
        <f t="shared" si="299"/>
        <v>0</v>
      </c>
      <c r="AH629">
        <f t="shared" si="300"/>
        <v>15677.787601558899</v>
      </c>
      <c r="AI629">
        <f t="shared" si="301"/>
        <v>190291.29910628419</v>
      </c>
      <c r="AJ629">
        <f t="shared" si="302"/>
        <v>13953.628920602236</v>
      </c>
      <c r="AK629">
        <f t="shared" si="303"/>
        <v>12054.519791920364</v>
      </c>
      <c r="AL629">
        <f t="shared" si="304"/>
        <v>484586.09933749388</v>
      </c>
      <c r="AM629">
        <f t="shared" si="305"/>
        <v>23230.777255571407</v>
      </c>
    </row>
    <row r="630" spans="4:39">
      <c r="D630" s="113">
        <v>505</v>
      </c>
      <c r="E630">
        <v>0.40537622859429767</v>
      </c>
      <c r="F630" s="6">
        <v>8194.6988641148309</v>
      </c>
      <c r="G630" s="6">
        <v>0.31728185812170784</v>
      </c>
      <c r="H630" s="6">
        <v>59495.854404429352</v>
      </c>
      <c r="I630" s="6">
        <v>0.25806282048914864</v>
      </c>
      <c r="J630" s="6">
        <v>7188.0467144740978</v>
      </c>
      <c r="K630" s="6">
        <v>0.34421241280133463</v>
      </c>
      <c r="L630" s="6">
        <v>6588.4306479692459</v>
      </c>
      <c r="M630">
        <v>0.63190160830133402</v>
      </c>
      <c r="N630">
        <v>72840.857403884205</v>
      </c>
      <c r="O630">
        <v>0.68924063937648206</v>
      </c>
      <c r="P630">
        <v>11351.271198699349</v>
      </c>
      <c r="S630">
        <f t="shared" si="287"/>
        <v>7284.1870485298314</v>
      </c>
      <c r="T630">
        <f t="shared" si="288"/>
        <v>-47380.763933910057</v>
      </c>
      <c r="U630">
        <f t="shared" si="289"/>
        <v>2665.8240230835545</v>
      </c>
      <c r="V630">
        <f t="shared" si="290"/>
        <v>6554.9761224369158</v>
      </c>
      <c r="W630">
        <f t="shared" si="291"/>
        <v>-48712.326392506067</v>
      </c>
      <c r="X630">
        <f t="shared" si="292"/>
        <v>14966.693375252242</v>
      </c>
      <c r="Z630">
        <f t="shared" si="293"/>
        <v>0</v>
      </c>
      <c r="AA630">
        <f t="shared" si="294"/>
        <v>0</v>
      </c>
      <c r="AB630">
        <f t="shared" si="295"/>
        <v>0</v>
      </c>
      <c r="AC630">
        <f t="shared" si="296"/>
        <v>0</v>
      </c>
      <c r="AD630">
        <f t="shared" si="297"/>
        <v>0</v>
      </c>
      <c r="AE630">
        <f t="shared" si="298"/>
        <v>1</v>
      </c>
      <c r="AF630">
        <f t="shared" si="299"/>
        <v>0</v>
      </c>
      <c r="AH630">
        <f t="shared" si="300"/>
        <v>20215.045397533959</v>
      </c>
      <c r="AI630">
        <f t="shared" si="301"/>
        <v>187517.35367613428</v>
      </c>
      <c r="AJ630">
        <f t="shared" si="302"/>
        <v>27853.864035312869</v>
      </c>
      <c r="AK630">
        <f t="shared" si="303"/>
        <v>19140.595756992119</v>
      </c>
      <c r="AL630">
        <f t="shared" si="304"/>
        <v>115272.4671799675</v>
      </c>
      <c r="AM630">
        <f t="shared" si="305"/>
        <v>16469.242453503928</v>
      </c>
    </row>
    <row r="631" spans="4:39">
      <c r="D631" s="113">
        <v>506</v>
      </c>
      <c r="E631">
        <v>0.67714293314914886</v>
      </c>
      <c r="F631" s="6">
        <v>10162.562230428508</v>
      </c>
      <c r="G631" s="6">
        <v>0.33867541311594795</v>
      </c>
      <c r="H631" s="6">
        <v>60875.736180578293</v>
      </c>
      <c r="I631" s="6">
        <v>0.80461713059029438</v>
      </c>
      <c r="J631" s="6">
        <v>11721.562868828678</v>
      </c>
      <c r="K631" s="6">
        <v>1.4751928443036864</v>
      </c>
      <c r="L631" s="6">
        <v>16969.771198645052</v>
      </c>
      <c r="M631">
        <v>0.73341803648798931</v>
      </c>
      <c r="N631">
        <v>79876.626282828016</v>
      </c>
      <c r="O631">
        <v>1.3369487813009435</v>
      </c>
      <c r="P631">
        <v>17382.556868995242</v>
      </c>
      <c r="S631">
        <f t="shared" si="287"/>
        <v>15693.463528938593</v>
      </c>
      <c r="T631">
        <f t="shared" si="288"/>
        <v>-47943.754206158934</v>
      </c>
      <c r="U631">
        <f t="shared" si="289"/>
        <v>19001.937645631122</v>
      </c>
      <c r="V631">
        <f t="shared" si="290"/>
        <v>39358.992368246909</v>
      </c>
      <c r="W631">
        <f t="shared" si="291"/>
        <v>-51871.791977570632</v>
      </c>
      <c r="X631">
        <f t="shared" si="292"/>
        <v>33667.495396199985</v>
      </c>
      <c r="Z631">
        <f t="shared" si="293"/>
        <v>0</v>
      </c>
      <c r="AA631">
        <f t="shared" si="294"/>
        <v>0</v>
      </c>
      <c r="AB631">
        <f t="shared" si="295"/>
        <v>0</v>
      </c>
      <c r="AC631">
        <f t="shared" si="296"/>
        <v>1</v>
      </c>
      <c r="AD631">
        <f t="shared" si="297"/>
        <v>0</v>
      </c>
      <c r="AE631">
        <f t="shared" si="298"/>
        <v>0</v>
      </c>
      <c r="AF631">
        <f t="shared" si="299"/>
        <v>0</v>
      </c>
      <c r="AH631">
        <f t="shared" si="300"/>
        <v>15008.001609299939</v>
      </c>
      <c r="AI631">
        <f t="shared" si="301"/>
        <v>179746.54735192438</v>
      </c>
      <c r="AJ631">
        <f t="shared" si="302"/>
        <v>14567.876351612527</v>
      </c>
      <c r="AK631">
        <f t="shared" si="303"/>
        <v>11503.425646465255</v>
      </c>
      <c r="AL631">
        <f t="shared" si="304"/>
        <v>108910.09261964899</v>
      </c>
      <c r="AM631">
        <f t="shared" si="305"/>
        <v>13001.6625259801</v>
      </c>
    </row>
    <row r="632" spans="4:39">
      <c r="D632" s="113">
        <v>507</v>
      </c>
      <c r="E632">
        <v>0.31607423154674641</v>
      </c>
      <c r="F632" s="6">
        <v>9895.2201979751808</v>
      </c>
      <c r="G632" s="6">
        <v>0.21794033521873957</v>
      </c>
      <c r="H632" s="6">
        <v>66275.528251846292</v>
      </c>
      <c r="I632" s="6">
        <v>0.5338142758892972</v>
      </c>
      <c r="J632" s="6">
        <v>12146.428270558557</v>
      </c>
      <c r="K632" s="6">
        <v>0.63242794797156732</v>
      </c>
      <c r="L632" s="6">
        <v>14300.131210872027</v>
      </c>
      <c r="M632">
        <v>0.16635145364615789</v>
      </c>
      <c r="N632">
        <v>90215.453746189261</v>
      </c>
      <c r="O632">
        <v>0.24309848221407337</v>
      </c>
      <c r="P632">
        <v>11985.742558632945</v>
      </c>
      <c r="S632">
        <f t="shared" si="287"/>
        <v>2173.758259405784</v>
      </c>
      <c r="T632">
        <f t="shared" si="288"/>
        <v>-57953.694491853938</v>
      </c>
      <c r="U632">
        <f t="shared" si="289"/>
        <v>8236.7360399983663</v>
      </c>
      <c r="V632">
        <f t="shared" si="290"/>
        <v>9848.4975544742992</v>
      </c>
      <c r="W632">
        <f t="shared" si="291"/>
        <v>-83863.489840164373</v>
      </c>
      <c r="X632">
        <f t="shared" si="292"/>
        <v>-2703.2701137707663</v>
      </c>
      <c r="Z632">
        <f t="shared" si="293"/>
        <v>0</v>
      </c>
      <c r="AA632">
        <f t="shared" si="294"/>
        <v>0</v>
      </c>
      <c r="AB632">
        <f t="shared" si="295"/>
        <v>0</v>
      </c>
      <c r="AC632">
        <f t="shared" si="296"/>
        <v>1</v>
      </c>
      <c r="AD632">
        <f t="shared" si="297"/>
        <v>0</v>
      </c>
      <c r="AE632">
        <f t="shared" si="298"/>
        <v>0</v>
      </c>
      <c r="AF632">
        <f t="shared" si="299"/>
        <v>0</v>
      </c>
      <c r="AH632">
        <f t="shared" si="300"/>
        <v>31306.633728259836</v>
      </c>
      <c r="AI632">
        <f t="shared" si="301"/>
        <v>304099.41411408642</v>
      </c>
      <c r="AJ632">
        <f t="shared" si="302"/>
        <v>22754.03416351775</v>
      </c>
      <c r="AK632">
        <f t="shared" si="303"/>
        <v>22611.478915088886</v>
      </c>
      <c r="AL632">
        <f t="shared" si="304"/>
        <v>542318.3973978631</v>
      </c>
      <c r="AM632">
        <f t="shared" si="305"/>
        <v>49304.061668629663</v>
      </c>
    </row>
    <row r="633" spans="4:39">
      <c r="D633" s="113">
        <v>508</v>
      </c>
      <c r="E633">
        <v>0.69802118798568169</v>
      </c>
      <c r="F633" s="6">
        <v>9640.2159645793145</v>
      </c>
      <c r="G633" s="6">
        <v>0.30371443078298799</v>
      </c>
      <c r="H633" s="6">
        <v>65119.862804775235</v>
      </c>
      <c r="I633" s="6">
        <v>0.34228467864076539</v>
      </c>
      <c r="J633" s="6">
        <v>6472.9309055329704</v>
      </c>
      <c r="K633" s="6">
        <v>0.27328148538622821</v>
      </c>
      <c r="L633" s="6">
        <v>5601.4011649859585</v>
      </c>
      <c r="M633">
        <v>0.4280160469260812</v>
      </c>
      <c r="N633">
        <v>90127.932372486073</v>
      </c>
      <c r="O633">
        <v>0.38790276893272924</v>
      </c>
      <c r="P633">
        <v>8940.4728812788962</v>
      </c>
      <c r="S633">
        <f t="shared" si="287"/>
        <v>17013.025077465954</v>
      </c>
      <c r="T633">
        <f t="shared" si="288"/>
        <v>-53522.830979757622</v>
      </c>
      <c r="U633">
        <f t="shared" si="289"/>
        <v>6596.8672636860156</v>
      </c>
      <c r="V633">
        <f t="shared" si="290"/>
        <v>4833.5790730017798</v>
      </c>
      <c r="W633">
        <f t="shared" si="291"/>
        <v>-73784.567636660591</v>
      </c>
      <c r="X633">
        <f t="shared" si="292"/>
        <v>5871.2064476484375</v>
      </c>
      <c r="Z633">
        <f t="shared" si="293"/>
        <v>1</v>
      </c>
      <c r="AA633">
        <f t="shared" si="294"/>
        <v>0</v>
      </c>
      <c r="AB633">
        <f t="shared" si="295"/>
        <v>0</v>
      </c>
      <c r="AC633">
        <f t="shared" si="296"/>
        <v>0</v>
      </c>
      <c r="AD633">
        <f t="shared" si="297"/>
        <v>0</v>
      </c>
      <c r="AE633">
        <f t="shared" si="298"/>
        <v>0</v>
      </c>
      <c r="AF633">
        <f t="shared" si="299"/>
        <v>0</v>
      </c>
      <c r="AH633">
        <f t="shared" si="300"/>
        <v>13810.778426939472</v>
      </c>
      <c r="AI633">
        <f t="shared" si="301"/>
        <v>214411.48725430536</v>
      </c>
      <c r="AJ633">
        <f t="shared" si="302"/>
        <v>18910.957192817972</v>
      </c>
      <c r="AK633">
        <f t="shared" si="303"/>
        <v>20496.819084064584</v>
      </c>
      <c r="AL633">
        <f t="shared" si="304"/>
        <v>210571.3863294739</v>
      </c>
      <c r="AM633">
        <f t="shared" si="305"/>
        <v>23048.231663510935</v>
      </c>
    </row>
    <row r="634" spans="4:39">
      <c r="D634" s="113">
        <v>509</v>
      </c>
      <c r="E634">
        <v>0.4002062389750991</v>
      </c>
      <c r="F634" s="6">
        <v>7223.2393152670465</v>
      </c>
      <c r="G634" s="6">
        <v>0.31406132806214937</v>
      </c>
      <c r="H634" s="6">
        <v>64342.600868073408</v>
      </c>
      <c r="I634" s="6">
        <v>0.39636860765918902</v>
      </c>
      <c r="J634" s="6">
        <v>7858.2196490009737</v>
      </c>
      <c r="K634" s="6">
        <v>0.4293531666716266</v>
      </c>
      <c r="L634" s="6">
        <v>7831.1618465340052</v>
      </c>
      <c r="M634">
        <v>0.26411678664682881</v>
      </c>
      <c r="N634">
        <v>77698.62878401301</v>
      </c>
      <c r="O634">
        <v>0.55744513588292266</v>
      </c>
      <c r="P634">
        <v>10857.526370027908</v>
      </c>
      <c r="S634">
        <f t="shared" si="287"/>
        <v>8058.2357137581384</v>
      </c>
      <c r="T634">
        <f t="shared" si="288"/>
        <v>-52350.483117348296</v>
      </c>
      <c r="U634">
        <f t="shared" si="289"/>
        <v>7276.7192658575004</v>
      </c>
      <c r="V634">
        <f t="shared" si="290"/>
        <v>8563.2594696553842</v>
      </c>
      <c r="W634">
        <f t="shared" si="291"/>
        <v>-67613.593402690502</v>
      </c>
      <c r="X634">
        <f t="shared" si="292"/>
        <v>10427.958698525612</v>
      </c>
      <c r="Z634">
        <f t="shared" si="293"/>
        <v>0</v>
      </c>
      <c r="AA634">
        <f t="shared" si="294"/>
        <v>0</v>
      </c>
      <c r="AB634">
        <f t="shared" si="295"/>
        <v>0</v>
      </c>
      <c r="AC634">
        <f t="shared" si="296"/>
        <v>0</v>
      </c>
      <c r="AD634">
        <f t="shared" si="297"/>
        <v>0</v>
      </c>
      <c r="AE634">
        <f t="shared" si="298"/>
        <v>1</v>
      </c>
      <c r="AF634">
        <f t="shared" si="299"/>
        <v>0</v>
      </c>
      <c r="AH634">
        <f t="shared" si="300"/>
        <v>18048.792377063561</v>
      </c>
      <c r="AI634">
        <f t="shared" si="301"/>
        <v>204872.7274544948</v>
      </c>
      <c r="AJ634">
        <f t="shared" si="302"/>
        <v>19825.534861120319</v>
      </c>
      <c r="AK634">
        <f t="shared" si="303"/>
        <v>18239.441220945628</v>
      </c>
      <c r="AL634">
        <f t="shared" si="304"/>
        <v>294182.84907392092</v>
      </c>
      <c r="AM634">
        <f t="shared" si="305"/>
        <v>19477.300403439629</v>
      </c>
    </row>
    <row r="635" spans="4:39">
      <c r="D635" s="113">
        <v>510</v>
      </c>
      <c r="E635">
        <v>0.51872248028201307</v>
      </c>
      <c r="F635" s="6">
        <v>9040.3676153071865</v>
      </c>
      <c r="G635" s="6">
        <v>0.25128833888977808</v>
      </c>
      <c r="H635" s="6">
        <v>66055.370222457655</v>
      </c>
      <c r="I635" s="6">
        <v>0.61361959878482397</v>
      </c>
      <c r="J635" s="6">
        <v>11096.687396039908</v>
      </c>
      <c r="K635" s="6">
        <v>0.42327248568131248</v>
      </c>
      <c r="L635" s="6">
        <v>7867.8538363897133</v>
      </c>
      <c r="M635">
        <v>4.8936530184267579E-2</v>
      </c>
      <c r="N635">
        <v>70343.867183444643</v>
      </c>
      <c r="O635">
        <v>0.28168807033572485</v>
      </c>
      <c r="P635">
        <v>7588.5023600215827</v>
      </c>
      <c r="S635">
        <f t="shared" si="287"/>
        <v>10766.531571781201</v>
      </c>
      <c r="T635">
        <f t="shared" si="288"/>
        <v>-56460.176290290372</v>
      </c>
      <c r="U635">
        <f t="shared" si="289"/>
        <v>12333.763363959812</v>
      </c>
      <c r="V635">
        <f t="shared" si="290"/>
        <v>8294.3827568655233</v>
      </c>
      <c r="W635">
        <f t="shared" si="291"/>
        <v>-68475.274714888568</v>
      </c>
      <c r="X635">
        <f t="shared" si="292"/>
        <v>3167.474917677735</v>
      </c>
      <c r="Z635">
        <f t="shared" si="293"/>
        <v>0</v>
      </c>
      <c r="AA635">
        <f t="shared" si="294"/>
        <v>0</v>
      </c>
      <c r="AB635">
        <f t="shared" si="295"/>
        <v>1</v>
      </c>
      <c r="AC635">
        <f t="shared" si="296"/>
        <v>0</v>
      </c>
      <c r="AD635">
        <f t="shared" si="297"/>
        <v>0</v>
      </c>
      <c r="AE635">
        <f t="shared" si="298"/>
        <v>0</v>
      </c>
      <c r="AF635">
        <f t="shared" si="299"/>
        <v>0</v>
      </c>
      <c r="AH635">
        <f t="shared" si="300"/>
        <v>17428.139243921381</v>
      </c>
      <c r="AI635">
        <f t="shared" si="301"/>
        <v>262866.83462630288</v>
      </c>
      <c r="AJ635">
        <f t="shared" si="302"/>
        <v>18083.984634804907</v>
      </c>
      <c r="AK635">
        <f t="shared" si="303"/>
        <v>18588.15326426279</v>
      </c>
      <c r="AL635">
        <f t="shared" si="304"/>
        <v>1437451.0599457913</v>
      </c>
      <c r="AM635">
        <f t="shared" si="305"/>
        <v>26939.381390831932</v>
      </c>
    </row>
    <row r="636" spans="4:39">
      <c r="D636" s="113">
        <v>511</v>
      </c>
      <c r="E636">
        <v>0.44389385580687113</v>
      </c>
      <c r="F636" s="6">
        <v>9496.8269637888243</v>
      </c>
      <c r="G636" s="6">
        <v>0.30220542370899595</v>
      </c>
      <c r="H636" s="6">
        <v>66396.593154519956</v>
      </c>
      <c r="I636" s="6">
        <v>0.87895135846617867</v>
      </c>
      <c r="J636" s="6">
        <v>12965.353935299294</v>
      </c>
      <c r="K636" s="6">
        <v>0.3214812893148159</v>
      </c>
      <c r="L636" s="6">
        <v>7110.3816113982921</v>
      </c>
      <c r="M636">
        <v>0.3952123373252906</v>
      </c>
      <c r="N636">
        <v>79913.83191346137</v>
      </c>
      <c r="O636">
        <v>0.29882753336433165</v>
      </c>
      <c r="P636">
        <v>9110.9915611501292</v>
      </c>
      <c r="S636">
        <f t="shared" si="287"/>
        <v>7452.8160263407426</v>
      </c>
      <c r="T636">
        <f t="shared" si="288"/>
        <v>-54857.181255615651</v>
      </c>
      <c r="U636">
        <f t="shared" si="289"/>
        <v>20596.524736373271</v>
      </c>
      <c r="V636">
        <f t="shared" si="290"/>
        <v>5165.0599397986389</v>
      </c>
      <c r="W636">
        <f t="shared" si="291"/>
        <v>-64823.044025032475</v>
      </c>
      <c r="X636">
        <f t="shared" si="292"/>
        <v>2299.43897283351</v>
      </c>
      <c r="Z636">
        <f t="shared" si="293"/>
        <v>0</v>
      </c>
      <c r="AA636">
        <f t="shared" si="294"/>
        <v>0</v>
      </c>
      <c r="AB636">
        <f t="shared" si="295"/>
        <v>1</v>
      </c>
      <c r="AC636">
        <f t="shared" si="296"/>
        <v>0</v>
      </c>
      <c r="AD636">
        <f t="shared" si="297"/>
        <v>0</v>
      </c>
      <c r="AE636">
        <f t="shared" si="298"/>
        <v>0</v>
      </c>
      <c r="AF636">
        <f t="shared" si="299"/>
        <v>0</v>
      </c>
      <c r="AH636">
        <f t="shared" si="300"/>
        <v>21394.364530066156</v>
      </c>
      <c r="AI636">
        <f t="shared" si="301"/>
        <v>219706.8217361166</v>
      </c>
      <c r="AJ636">
        <f t="shared" si="302"/>
        <v>14750.934520340912</v>
      </c>
      <c r="AK636">
        <f t="shared" si="303"/>
        <v>22117.559707916105</v>
      </c>
      <c r="AL636">
        <f t="shared" si="304"/>
        <v>202204.80072636509</v>
      </c>
      <c r="AM636">
        <f t="shared" si="305"/>
        <v>30489.130163390848</v>
      </c>
    </row>
    <row r="637" spans="4:39">
      <c r="D637" s="113">
        <v>512</v>
      </c>
      <c r="E637">
        <v>0.34320328545619239</v>
      </c>
      <c r="F637" s="6">
        <v>7592.4575449270942</v>
      </c>
      <c r="G637" s="6">
        <v>0.31208961884141884</v>
      </c>
      <c r="H637" s="6">
        <v>62244.288592926147</v>
      </c>
      <c r="I637" s="6">
        <v>0.57125744663100608</v>
      </c>
      <c r="J637" s="6">
        <v>10571.313873998564</v>
      </c>
      <c r="K637" s="6">
        <v>0.72606309987006901</v>
      </c>
      <c r="L637" s="6">
        <v>11105.549022855374</v>
      </c>
      <c r="M637">
        <v>0.43832700813124092</v>
      </c>
      <c r="N637">
        <v>89828.484292422741</v>
      </c>
      <c r="O637">
        <v>0.86901560474716755</v>
      </c>
      <c r="P637">
        <v>13419.072628281554</v>
      </c>
      <c r="S637">
        <f t="shared" ref="S637:S700" si="306">E637*WTP-F637</f>
        <v>5512.4167069321556</v>
      </c>
      <c r="T637">
        <f t="shared" ref="T637:T700" si="307">G637*WTP-H637</f>
        <v>-50327.458587085406</v>
      </c>
      <c r="U637">
        <f t="shared" ref="U637:U700" si="308">I637*WTP-J637</f>
        <v>11241.580468159771</v>
      </c>
      <c r="V637">
        <f t="shared" ref="V637:V700" si="309">K637*WTP-L637</f>
        <v>16618.444382583344</v>
      </c>
      <c r="W637">
        <f t="shared" ref="W637:W700" si="310">M637*WTP-N637</f>
        <v>-73091.405813939433</v>
      </c>
      <c r="X637">
        <f t="shared" ref="X637:X700" si="311">O637*WTP-P637</f>
        <v>19763.419223384291</v>
      </c>
      <c r="Z637">
        <f t="shared" si="293"/>
        <v>0</v>
      </c>
      <c r="AA637">
        <f t="shared" si="294"/>
        <v>0</v>
      </c>
      <c r="AB637">
        <f t="shared" si="295"/>
        <v>0</v>
      </c>
      <c r="AC637">
        <f t="shared" si="296"/>
        <v>0</v>
      </c>
      <c r="AD637">
        <f t="shared" si="297"/>
        <v>0</v>
      </c>
      <c r="AE637">
        <f t="shared" si="298"/>
        <v>1</v>
      </c>
      <c r="AF637">
        <f t="shared" si="299"/>
        <v>0</v>
      </c>
      <c r="AH637">
        <f t="shared" si="300"/>
        <v>22122.333516810755</v>
      </c>
      <c r="AI637">
        <f t="shared" si="301"/>
        <v>199443.63681175231</v>
      </c>
      <c r="AJ637">
        <f t="shared" si="302"/>
        <v>18505.341044292632</v>
      </c>
      <c r="AK637">
        <f t="shared" si="303"/>
        <v>15295.570074891208</v>
      </c>
      <c r="AL637">
        <f t="shared" si="304"/>
        <v>204934.86056311388</v>
      </c>
      <c r="AM637">
        <f t="shared" si="305"/>
        <v>15441.693515026942</v>
      </c>
    </row>
    <row r="638" spans="4:39">
      <c r="D638" s="113">
        <v>513</v>
      </c>
      <c r="E638">
        <v>0.32436210034927249</v>
      </c>
      <c r="F638" s="6">
        <v>6297.8437351549328</v>
      </c>
      <c r="G638" s="6">
        <v>0.32748972923415698</v>
      </c>
      <c r="H638" s="6">
        <v>61033.462719096511</v>
      </c>
      <c r="I638" s="6">
        <v>0.4496207800459795</v>
      </c>
      <c r="J638" s="6">
        <v>8082.5946885833528</v>
      </c>
      <c r="K638" s="6">
        <v>0.80132429414852147</v>
      </c>
      <c r="L638" s="6">
        <v>10741.563214663009</v>
      </c>
      <c r="M638">
        <v>0.22059689583399233</v>
      </c>
      <c r="N638">
        <v>71374.190401580694</v>
      </c>
      <c r="O638">
        <v>0.69842865156976508</v>
      </c>
      <c r="P638">
        <v>12247.607582205641</v>
      </c>
      <c r="S638">
        <f t="shared" si="306"/>
        <v>6087.5987045816873</v>
      </c>
      <c r="T638">
        <f t="shared" si="307"/>
        <v>-48528.594898019459</v>
      </c>
      <c r="U638">
        <f t="shared" si="308"/>
        <v>9085.7251766923273</v>
      </c>
      <c r="V638">
        <f t="shared" si="309"/>
        <v>19856.203633104134</v>
      </c>
      <c r="W638">
        <f t="shared" si="310"/>
        <v>-62950.918531055533</v>
      </c>
      <c r="X638">
        <f t="shared" si="311"/>
        <v>14421.19204933427</v>
      </c>
      <c r="Z638">
        <f t="shared" ref="Z638:Z701" si="312">IF(S638=MAX($S638:$X638),1,0)</f>
        <v>0</v>
      </c>
      <c r="AA638">
        <f t="shared" ref="AA638:AA701" si="313">IF(T638=MAX($S638:$X638),1,0)</f>
        <v>0</v>
      </c>
      <c r="AB638">
        <f t="shared" ref="AB638:AB701" si="314">IF(U638=MAX($S638:$X638),1,0)</f>
        <v>0</v>
      </c>
      <c r="AC638">
        <f t="shared" ref="AC638:AC701" si="315">IF(V638=MAX($S638:$X638),1,0)</f>
        <v>1</v>
      </c>
      <c r="AD638">
        <f t="shared" ref="AD638:AD701" si="316">IF(W638=MAX($S638:$X638),1,0)</f>
        <v>0</v>
      </c>
      <c r="AE638">
        <f t="shared" ref="AE638:AE701" si="317">IF(X638=MAX($S638:$X638),1,0)</f>
        <v>0</v>
      </c>
      <c r="AF638">
        <f t="shared" ref="AF638:AF701" si="318">IF(MAX(Z638:AE638)=0,1,0)</f>
        <v>0</v>
      </c>
      <c r="AH638">
        <f t="shared" ref="AH638:AH701" si="319">F638/E638</f>
        <v>19416.090006734532</v>
      </c>
      <c r="AI638">
        <f t="shared" ref="AI638:AI701" si="320">H638/G638</f>
        <v>186367.5629212092</v>
      </c>
      <c r="AJ638">
        <f t="shared" ref="AJ638:AJ701" si="321">J638/I638</f>
        <v>17976.470499777177</v>
      </c>
      <c r="AK638">
        <f t="shared" ref="AK638:AK701" si="322">L638/K638</f>
        <v>13404.764204830302</v>
      </c>
      <c r="AL638">
        <f t="shared" ref="AL638:AL701" si="323">N638/M638</f>
        <v>323550.29354217445</v>
      </c>
      <c r="AM638">
        <f t="shared" ref="AM638:AM701" si="324">P638/O638</f>
        <v>17535.946663525792</v>
      </c>
    </row>
    <row r="639" spans="4:39">
      <c r="D639" s="113">
        <v>514</v>
      </c>
      <c r="E639">
        <v>1.0820067516737357</v>
      </c>
      <c r="F639" s="6">
        <v>14159.594591185989</v>
      </c>
      <c r="G639" s="6">
        <v>0.34825949829877834</v>
      </c>
      <c r="H639" s="6">
        <v>71231.382925009762</v>
      </c>
      <c r="I639" s="6">
        <v>0.63607648669297667</v>
      </c>
      <c r="J639" s="6">
        <v>11017.736874678556</v>
      </c>
      <c r="K639" s="6">
        <v>1.017473828449093</v>
      </c>
      <c r="L639" s="6">
        <v>13194.585080756431</v>
      </c>
      <c r="M639">
        <v>0.49124928412911917</v>
      </c>
      <c r="N639">
        <v>89601.280308684596</v>
      </c>
      <c r="O639">
        <v>0.80329924829575794</v>
      </c>
      <c r="P639">
        <v>12697.662648132391</v>
      </c>
      <c r="S639">
        <f t="shared" si="306"/>
        <v>27155.751214723939</v>
      </c>
      <c r="T639">
        <f t="shared" si="307"/>
        <v>-57933.442241969213</v>
      </c>
      <c r="U639">
        <f t="shared" si="308"/>
        <v>13270.207693206065</v>
      </c>
      <c r="V639">
        <f t="shared" si="309"/>
        <v>25656.635584743733</v>
      </c>
      <c r="W639">
        <f t="shared" si="310"/>
        <v>-70843.417643498309</v>
      </c>
      <c r="X639">
        <f t="shared" si="311"/>
        <v>17975.515848792831</v>
      </c>
      <c r="Z639">
        <f t="shared" si="312"/>
        <v>1</v>
      </c>
      <c r="AA639">
        <f t="shared" si="313"/>
        <v>0</v>
      </c>
      <c r="AB639">
        <f t="shared" si="314"/>
        <v>0</v>
      </c>
      <c r="AC639">
        <f t="shared" si="315"/>
        <v>0</v>
      </c>
      <c r="AD639">
        <f t="shared" si="316"/>
        <v>0</v>
      </c>
      <c r="AE639">
        <f t="shared" si="317"/>
        <v>0</v>
      </c>
      <c r="AF639">
        <f t="shared" si="318"/>
        <v>0</v>
      </c>
      <c r="AH639">
        <f t="shared" si="319"/>
        <v>13086.419811413174</v>
      </c>
      <c r="AI639">
        <f t="shared" si="320"/>
        <v>204535.36306395018</v>
      </c>
      <c r="AJ639">
        <f t="shared" si="321"/>
        <v>17321.402543836888</v>
      </c>
      <c r="AK639">
        <f t="shared" si="322"/>
        <v>12967.984740077856</v>
      </c>
      <c r="AL639">
        <f t="shared" si="323"/>
        <v>182394.72952622958</v>
      </c>
      <c r="AM639">
        <f t="shared" si="324"/>
        <v>15806.889742609816</v>
      </c>
    </row>
    <row r="640" spans="4:39">
      <c r="D640" s="113">
        <v>515</v>
      </c>
      <c r="E640">
        <v>0.58962099999238893</v>
      </c>
      <c r="F640" s="6">
        <v>8662.8169988756417</v>
      </c>
      <c r="G640" s="6">
        <v>0.34398379401278167</v>
      </c>
      <c r="H640" s="6">
        <v>73424.849559462615</v>
      </c>
      <c r="I640" s="6">
        <v>0.69038303240117416</v>
      </c>
      <c r="J640" s="6">
        <v>9695.9324173760251</v>
      </c>
      <c r="K640" s="6">
        <v>1.3785680919682777</v>
      </c>
      <c r="L640" s="6">
        <v>14742.501960217309</v>
      </c>
      <c r="M640">
        <v>0.2944878406020639</v>
      </c>
      <c r="N640">
        <v>77650.352503663438</v>
      </c>
      <c r="O640">
        <v>0.45413067901872495</v>
      </c>
      <c r="P640">
        <v>10283.76549392179</v>
      </c>
      <c r="S640">
        <f t="shared" si="306"/>
        <v>13851.271264833736</v>
      </c>
      <c r="T640">
        <f t="shared" si="307"/>
        <v>-60290.172368878557</v>
      </c>
      <c r="U640">
        <f t="shared" si="308"/>
        <v>16665.653291830407</v>
      </c>
      <c r="V640">
        <f t="shared" si="309"/>
        <v>37896.742063499405</v>
      </c>
      <c r="W640">
        <f t="shared" si="310"/>
        <v>-66405.628798114223</v>
      </c>
      <c r="X640">
        <f t="shared" si="311"/>
        <v>7056.7603537292016</v>
      </c>
      <c r="Z640">
        <f t="shared" si="312"/>
        <v>0</v>
      </c>
      <c r="AA640">
        <f t="shared" si="313"/>
        <v>0</v>
      </c>
      <c r="AB640">
        <f t="shared" si="314"/>
        <v>0</v>
      </c>
      <c r="AC640">
        <f t="shared" si="315"/>
        <v>1</v>
      </c>
      <c r="AD640">
        <f t="shared" si="316"/>
        <v>0</v>
      </c>
      <c r="AE640">
        <f t="shared" si="317"/>
        <v>0</v>
      </c>
      <c r="AF640">
        <f t="shared" si="318"/>
        <v>0</v>
      </c>
      <c r="AH640">
        <f t="shared" si="319"/>
        <v>14692.178533307777</v>
      </c>
      <c r="AI640">
        <f t="shared" si="320"/>
        <v>213454.38604219334</v>
      </c>
      <c r="AJ640">
        <f t="shared" si="321"/>
        <v>14044.279714774078</v>
      </c>
      <c r="AK640">
        <f t="shared" si="322"/>
        <v>10694.068755913546</v>
      </c>
      <c r="AL640">
        <f t="shared" si="323"/>
        <v>263679.3164190129</v>
      </c>
      <c r="AM640">
        <f t="shared" si="324"/>
        <v>22644.947740907337</v>
      </c>
    </row>
    <row r="641" spans="4:39">
      <c r="D641" s="113">
        <v>516</v>
      </c>
      <c r="E641">
        <v>0.66607107598024784</v>
      </c>
      <c r="F641" s="6">
        <v>11604.956815997573</v>
      </c>
      <c r="G641" s="6">
        <v>0.24300345420422886</v>
      </c>
      <c r="H641" s="6">
        <v>66154.919981356594</v>
      </c>
      <c r="I641" s="6">
        <v>0.28319756225156179</v>
      </c>
      <c r="J641" s="6">
        <v>8717.8281658299766</v>
      </c>
      <c r="K641" s="6">
        <v>1.1730387366924488</v>
      </c>
      <c r="L641" s="6">
        <v>17139.766782385763</v>
      </c>
      <c r="M641">
        <v>0.61893959736422366</v>
      </c>
      <c r="N641">
        <v>75629.168489343225</v>
      </c>
      <c r="O641">
        <v>1.058456718813638</v>
      </c>
      <c r="P641">
        <v>16830.463803815379</v>
      </c>
      <c r="S641">
        <f t="shared" si="306"/>
        <v>13828.301149232209</v>
      </c>
      <c r="T641">
        <f t="shared" si="307"/>
        <v>-56876.076086022316</v>
      </c>
      <c r="U641">
        <f t="shared" si="308"/>
        <v>2095.7875511836592</v>
      </c>
      <c r="V641">
        <f t="shared" si="309"/>
        <v>27651.544339478707</v>
      </c>
      <c r="W641">
        <f t="shared" si="310"/>
        <v>-51995.57890358771</v>
      </c>
      <c r="X641">
        <f t="shared" si="311"/>
        <v>23585.647547364577</v>
      </c>
      <c r="Z641">
        <f t="shared" si="312"/>
        <v>0</v>
      </c>
      <c r="AA641">
        <f t="shared" si="313"/>
        <v>0</v>
      </c>
      <c r="AB641">
        <f t="shared" si="314"/>
        <v>0</v>
      </c>
      <c r="AC641">
        <f t="shared" si="315"/>
        <v>1</v>
      </c>
      <c r="AD641">
        <f t="shared" si="316"/>
        <v>0</v>
      </c>
      <c r="AE641">
        <f t="shared" si="317"/>
        <v>0</v>
      </c>
      <c r="AF641">
        <f t="shared" si="318"/>
        <v>0</v>
      </c>
      <c r="AH641">
        <f t="shared" si="319"/>
        <v>17423.000689406479</v>
      </c>
      <c r="AI641">
        <f t="shared" si="320"/>
        <v>272238.5992330694</v>
      </c>
      <c r="AJ641">
        <f t="shared" si="321"/>
        <v>30783.556526824937</v>
      </c>
      <c r="AK641">
        <f t="shared" si="322"/>
        <v>14611.424368400481</v>
      </c>
      <c r="AL641">
        <f t="shared" si="323"/>
        <v>122191.51725210785</v>
      </c>
      <c r="AM641">
        <f t="shared" si="324"/>
        <v>15900.94663736431</v>
      </c>
    </row>
    <row r="642" spans="4:39">
      <c r="D642" s="113">
        <v>517</v>
      </c>
      <c r="E642">
        <v>0.79197064699961039</v>
      </c>
      <c r="F642" s="6">
        <v>11894.4788287187</v>
      </c>
      <c r="G642" s="6">
        <v>0.35082538244972272</v>
      </c>
      <c r="H642" s="6">
        <v>57337.982551823421</v>
      </c>
      <c r="I642" s="6">
        <v>1.0339657340068928</v>
      </c>
      <c r="J642" s="6">
        <v>14159.925397318926</v>
      </c>
      <c r="K642" s="6">
        <v>1.0990692422352453</v>
      </c>
      <c r="L642" s="6">
        <v>12712.596285628173</v>
      </c>
      <c r="M642">
        <v>0.88983244333015321</v>
      </c>
      <c r="N642">
        <v>106965.97835405497</v>
      </c>
      <c r="O642">
        <v>0.92220949976788402</v>
      </c>
      <c r="P642">
        <v>13418.842069340706</v>
      </c>
      <c r="S642">
        <f t="shared" si="306"/>
        <v>18346.128356314424</v>
      </c>
      <c r="T642">
        <f t="shared" si="307"/>
        <v>-43942.066148363207</v>
      </c>
      <c r="U642">
        <f t="shared" si="308"/>
        <v>25321.022190000273</v>
      </c>
      <c r="V642">
        <f t="shared" si="309"/>
        <v>29254.263659882436</v>
      </c>
      <c r="W642">
        <f t="shared" si="310"/>
        <v>-72988.616337936401</v>
      </c>
      <c r="X642">
        <f t="shared" si="311"/>
        <v>21794.805469796174</v>
      </c>
      <c r="Z642">
        <f t="shared" si="312"/>
        <v>0</v>
      </c>
      <c r="AA642">
        <f t="shared" si="313"/>
        <v>0</v>
      </c>
      <c r="AB642">
        <f t="shared" si="314"/>
        <v>0</v>
      </c>
      <c r="AC642">
        <f t="shared" si="315"/>
        <v>1</v>
      </c>
      <c r="AD642">
        <f t="shared" si="316"/>
        <v>0</v>
      </c>
      <c r="AE642">
        <f t="shared" si="317"/>
        <v>0</v>
      </c>
      <c r="AF642">
        <f t="shared" si="318"/>
        <v>0</v>
      </c>
      <c r="AH642">
        <f t="shared" si="319"/>
        <v>15018.837975600567</v>
      </c>
      <c r="AI642">
        <f t="shared" si="320"/>
        <v>163437.38343972477</v>
      </c>
      <c r="AJ642">
        <f t="shared" si="321"/>
        <v>13694.772400672739</v>
      </c>
      <c r="AK642">
        <f t="shared" si="322"/>
        <v>11566.692795236248</v>
      </c>
      <c r="AL642">
        <f t="shared" si="323"/>
        <v>120209.12381407467</v>
      </c>
      <c r="AM642">
        <f t="shared" si="324"/>
        <v>14550.752375374759</v>
      </c>
    </row>
    <row r="643" spans="4:39">
      <c r="D643" s="113">
        <v>518</v>
      </c>
      <c r="E643">
        <v>0.51892266277054167</v>
      </c>
      <c r="F643" s="6">
        <v>8843.7263734615844</v>
      </c>
      <c r="G643" s="6">
        <v>0.34655894440155488</v>
      </c>
      <c r="H643" s="6">
        <v>65981.796493380505</v>
      </c>
      <c r="I643" s="6">
        <v>0.41729978244410737</v>
      </c>
      <c r="J643" s="6">
        <v>9124.2780280270927</v>
      </c>
      <c r="K643" s="6">
        <v>0.80550097360470785</v>
      </c>
      <c r="L643" s="6">
        <v>10986.852844865665</v>
      </c>
      <c r="M643">
        <v>0.48385947970881826</v>
      </c>
      <c r="N643">
        <v>80108.323601398966</v>
      </c>
      <c r="O643">
        <v>0.52143572065221577</v>
      </c>
      <c r="P643">
        <v>10643.393899547464</v>
      </c>
      <c r="S643">
        <f t="shared" si="306"/>
        <v>10970.816581768777</v>
      </c>
      <c r="T643">
        <f t="shared" si="307"/>
        <v>-52748.78976035153</v>
      </c>
      <c r="U643">
        <f t="shared" si="308"/>
        <v>6809.8968648187038</v>
      </c>
      <c r="V643">
        <f t="shared" si="309"/>
        <v>19770.396331256499</v>
      </c>
      <c r="W643">
        <f t="shared" si="310"/>
        <v>-61632.633228197446</v>
      </c>
      <c r="X643">
        <f t="shared" si="311"/>
        <v>9267.1076578367429</v>
      </c>
      <c r="Z643">
        <f t="shared" si="312"/>
        <v>0</v>
      </c>
      <c r="AA643">
        <f t="shared" si="313"/>
        <v>0</v>
      </c>
      <c r="AB643">
        <f t="shared" si="314"/>
        <v>0</v>
      </c>
      <c r="AC643">
        <f t="shared" si="315"/>
        <v>1</v>
      </c>
      <c r="AD643">
        <f t="shared" si="316"/>
        <v>0</v>
      </c>
      <c r="AE643">
        <f t="shared" si="317"/>
        <v>0</v>
      </c>
      <c r="AF643">
        <f t="shared" si="318"/>
        <v>0</v>
      </c>
      <c r="AH643">
        <f t="shared" si="319"/>
        <v>17042.474742276041</v>
      </c>
      <c r="AI643">
        <f t="shared" si="320"/>
        <v>190391.26693820939</v>
      </c>
      <c r="AJ643">
        <f t="shared" si="321"/>
        <v>21865.043817148857</v>
      </c>
      <c r="AK643">
        <f t="shared" si="322"/>
        <v>13639.775996419046</v>
      </c>
      <c r="AL643">
        <f t="shared" si="323"/>
        <v>165561.13285123059</v>
      </c>
      <c r="AM643">
        <f t="shared" si="324"/>
        <v>20411.708438836191</v>
      </c>
    </row>
    <row r="644" spans="4:39">
      <c r="D644" s="113">
        <v>519</v>
      </c>
      <c r="E644">
        <v>0.54138760604584191</v>
      </c>
      <c r="F644" s="6">
        <v>9651.2940843807864</v>
      </c>
      <c r="G644" s="6">
        <v>0.28026810591598861</v>
      </c>
      <c r="H644" s="6">
        <v>61916.326061492859</v>
      </c>
      <c r="I644" s="6">
        <v>0.81040999851184681</v>
      </c>
      <c r="J644" s="6">
        <v>12152.34409764245</v>
      </c>
      <c r="K644" s="6">
        <v>0.82178544316481494</v>
      </c>
      <c r="L644" s="6">
        <v>11116.980314634167</v>
      </c>
      <c r="M644">
        <v>0.4437918459146234</v>
      </c>
      <c r="N644">
        <v>73800.830888464305</v>
      </c>
      <c r="O644">
        <v>0.69519742750641289</v>
      </c>
      <c r="P644">
        <v>13268.272554698231</v>
      </c>
      <c r="S644">
        <f t="shared" si="306"/>
        <v>11021.050264873642</v>
      </c>
      <c r="T644">
        <f t="shared" si="307"/>
        <v>-51214.568705196747</v>
      </c>
      <c r="U644">
        <f t="shared" si="308"/>
        <v>18792.351285533907</v>
      </c>
      <c r="V644">
        <f t="shared" si="309"/>
        <v>20262.075047171129</v>
      </c>
      <c r="W644">
        <f t="shared" si="310"/>
        <v>-56855.083044060324</v>
      </c>
      <c r="X644">
        <f t="shared" si="311"/>
        <v>13277.146017206638</v>
      </c>
      <c r="Z644">
        <f t="shared" si="312"/>
        <v>0</v>
      </c>
      <c r="AA644">
        <f t="shared" si="313"/>
        <v>0</v>
      </c>
      <c r="AB644">
        <f t="shared" si="314"/>
        <v>0</v>
      </c>
      <c r="AC644">
        <f t="shared" si="315"/>
        <v>1</v>
      </c>
      <c r="AD644">
        <f t="shared" si="316"/>
        <v>0</v>
      </c>
      <c r="AE644">
        <f t="shared" si="317"/>
        <v>0</v>
      </c>
      <c r="AF644">
        <f t="shared" si="318"/>
        <v>0</v>
      </c>
      <c r="AH644">
        <f t="shared" si="319"/>
        <v>17826.957943997641</v>
      </c>
      <c r="AI644">
        <f t="shared" si="320"/>
        <v>220918.20208772706</v>
      </c>
      <c r="AJ644">
        <f t="shared" si="321"/>
        <v>14995.303759773151</v>
      </c>
      <c r="AK644">
        <f t="shared" si="322"/>
        <v>13527.837961963725</v>
      </c>
      <c r="AL644">
        <f t="shared" si="323"/>
        <v>166296.04975360926</v>
      </c>
      <c r="AM644">
        <f t="shared" si="324"/>
        <v>19085.618026939315</v>
      </c>
    </row>
    <row r="645" spans="4:39">
      <c r="D645" s="113">
        <v>520</v>
      </c>
      <c r="E645">
        <v>0.27412406616858465</v>
      </c>
      <c r="F645" s="6">
        <v>7671.3803797849232</v>
      </c>
      <c r="G645" s="6">
        <v>0.2825183479285821</v>
      </c>
      <c r="H645" s="6">
        <v>61956.033068641074</v>
      </c>
      <c r="I645" s="6">
        <v>0.72697631700960863</v>
      </c>
      <c r="J645" s="6">
        <v>13287.856373359225</v>
      </c>
      <c r="K645" s="6">
        <v>0.40161290051322229</v>
      </c>
      <c r="L645" s="6">
        <v>8772.5866633130954</v>
      </c>
      <c r="M645">
        <v>0.2267603289672433</v>
      </c>
      <c r="N645">
        <v>55567.54325723966</v>
      </c>
      <c r="O645">
        <v>0.50758467515090633</v>
      </c>
      <c r="P645">
        <v>10954.331369278252</v>
      </c>
      <c r="S645">
        <f t="shared" si="306"/>
        <v>2795.7729627963126</v>
      </c>
      <c r="T645">
        <f t="shared" si="307"/>
        <v>-51168.352471336097</v>
      </c>
      <c r="U645">
        <f t="shared" si="308"/>
        <v>14471.00731533567</v>
      </c>
      <c r="V645">
        <f t="shared" si="309"/>
        <v>6562.6003298837841</v>
      </c>
      <c r="W645">
        <f t="shared" si="310"/>
        <v>-46908.926855954443</v>
      </c>
      <c r="X645">
        <f t="shared" si="311"/>
        <v>8427.2818666839539</v>
      </c>
      <c r="Z645">
        <f t="shared" si="312"/>
        <v>0</v>
      </c>
      <c r="AA645">
        <f t="shared" si="313"/>
        <v>0</v>
      </c>
      <c r="AB645">
        <f t="shared" si="314"/>
        <v>1</v>
      </c>
      <c r="AC645">
        <f t="shared" si="315"/>
        <v>0</v>
      </c>
      <c r="AD645">
        <f t="shared" si="316"/>
        <v>0</v>
      </c>
      <c r="AE645">
        <f t="shared" si="317"/>
        <v>0</v>
      </c>
      <c r="AF645">
        <f t="shared" si="318"/>
        <v>0</v>
      </c>
      <c r="AH645">
        <f t="shared" si="319"/>
        <v>27985.067079324115</v>
      </c>
      <c r="AI645">
        <f t="shared" si="320"/>
        <v>219299.14826028558</v>
      </c>
      <c r="AJ645">
        <f t="shared" si="321"/>
        <v>18278.252072940082</v>
      </c>
      <c r="AK645">
        <f t="shared" si="322"/>
        <v>21843.388626467382</v>
      </c>
      <c r="AL645">
        <f t="shared" si="323"/>
        <v>245049.66768356858</v>
      </c>
      <c r="AM645">
        <f t="shared" si="324"/>
        <v>21581.288611641987</v>
      </c>
    </row>
    <row r="646" spans="4:39">
      <c r="D646" s="113">
        <v>521</v>
      </c>
      <c r="E646">
        <v>0.54718989129475659</v>
      </c>
      <c r="F646" s="6">
        <v>8046.7898629837164</v>
      </c>
      <c r="G646" s="6">
        <v>0.31481190740414333</v>
      </c>
      <c r="H646" s="6">
        <v>60205.583612503622</v>
      </c>
      <c r="I646" s="6">
        <v>0.56098346271784139</v>
      </c>
      <c r="J646" s="6">
        <v>9300.9981383577779</v>
      </c>
      <c r="K646" s="6">
        <v>0.62216336971138775</v>
      </c>
      <c r="L646" s="6">
        <v>10083.540204181261</v>
      </c>
      <c r="M646">
        <v>0.50993633517955739</v>
      </c>
      <c r="N646">
        <v>84157.878353774198</v>
      </c>
      <c r="O646">
        <v>0.60223942690920418</v>
      </c>
      <c r="P646">
        <v>11225.912787520921</v>
      </c>
      <c r="S646">
        <f t="shared" si="306"/>
        <v>12847.108946215269</v>
      </c>
      <c r="T646">
        <f t="shared" si="307"/>
        <v>-48184.805740183816</v>
      </c>
      <c r="U646">
        <f t="shared" si="308"/>
        <v>12119.594402060278</v>
      </c>
      <c r="V646">
        <f t="shared" si="309"/>
        <v>13673.145904878367</v>
      </c>
      <c r="W646">
        <f t="shared" si="310"/>
        <v>-64686.469331277978</v>
      </c>
      <c r="X646">
        <f t="shared" si="311"/>
        <v>11769.99748958013</v>
      </c>
      <c r="Z646">
        <f t="shared" si="312"/>
        <v>0</v>
      </c>
      <c r="AA646">
        <f t="shared" si="313"/>
        <v>0</v>
      </c>
      <c r="AB646">
        <f t="shared" si="314"/>
        <v>0</v>
      </c>
      <c r="AC646">
        <f t="shared" si="315"/>
        <v>1</v>
      </c>
      <c r="AD646">
        <f t="shared" si="316"/>
        <v>0</v>
      </c>
      <c r="AE646">
        <f t="shared" si="317"/>
        <v>0</v>
      </c>
      <c r="AF646">
        <f t="shared" si="318"/>
        <v>0</v>
      </c>
      <c r="AH646">
        <f t="shared" si="319"/>
        <v>14705.662496694635</v>
      </c>
      <c r="AI646">
        <f t="shared" si="320"/>
        <v>191243.03178028786</v>
      </c>
      <c r="AJ646">
        <f t="shared" si="321"/>
        <v>16579.8080629623</v>
      </c>
      <c r="AK646">
        <f t="shared" si="322"/>
        <v>16207.222564161668</v>
      </c>
      <c r="AL646">
        <f t="shared" si="323"/>
        <v>165036.04969459717</v>
      </c>
      <c r="AM646">
        <f t="shared" si="324"/>
        <v>18640.282063786868</v>
      </c>
    </row>
    <row r="647" spans="4:39">
      <c r="D647" s="113">
        <v>522</v>
      </c>
      <c r="E647">
        <v>0.31332466828582972</v>
      </c>
      <c r="F647" s="6">
        <v>6937.5472858154717</v>
      </c>
      <c r="G647" s="6">
        <v>0.33926158416881158</v>
      </c>
      <c r="H647" s="6">
        <v>67836.59616299269</v>
      </c>
      <c r="I647" s="6">
        <v>0.43903058764223712</v>
      </c>
      <c r="J647" s="6">
        <v>8550.4960191322316</v>
      </c>
      <c r="K647" s="6">
        <v>0.57422937382553818</v>
      </c>
      <c r="L647" s="6">
        <v>8661.3133299511574</v>
      </c>
      <c r="M647">
        <v>0.15955328589900453</v>
      </c>
      <c r="N647">
        <v>63944.295992692263</v>
      </c>
      <c r="O647">
        <v>0.63263703500401203</v>
      </c>
      <c r="P647">
        <v>11419.322989525408</v>
      </c>
      <c r="S647">
        <f t="shared" si="306"/>
        <v>5026.4418480106506</v>
      </c>
      <c r="T647">
        <f t="shared" si="307"/>
        <v>-54882.231833090787</v>
      </c>
      <c r="U647">
        <f t="shared" si="308"/>
        <v>8213.4479393989495</v>
      </c>
      <c r="V647">
        <f t="shared" si="309"/>
        <v>13265.061080203192</v>
      </c>
      <c r="W647">
        <f t="shared" si="310"/>
        <v>-57851.913323924673</v>
      </c>
      <c r="X647">
        <f t="shared" si="311"/>
        <v>12737.289555067786</v>
      </c>
      <c r="Z647">
        <f t="shared" si="312"/>
        <v>0</v>
      </c>
      <c r="AA647">
        <f t="shared" si="313"/>
        <v>0</v>
      </c>
      <c r="AB647">
        <f t="shared" si="314"/>
        <v>0</v>
      </c>
      <c r="AC647">
        <f t="shared" si="315"/>
        <v>1</v>
      </c>
      <c r="AD647">
        <f t="shared" si="316"/>
        <v>0</v>
      </c>
      <c r="AE647">
        <f t="shared" si="317"/>
        <v>0</v>
      </c>
      <c r="AF647">
        <f t="shared" si="318"/>
        <v>0</v>
      </c>
      <c r="AH647">
        <f t="shared" si="319"/>
        <v>22141.72067513915</v>
      </c>
      <c r="AI647">
        <f t="shared" si="320"/>
        <v>199953.66209584812</v>
      </c>
      <c r="AJ647">
        <f t="shared" si="321"/>
        <v>19475.854894420179</v>
      </c>
      <c r="AK647">
        <f t="shared" si="322"/>
        <v>15083.368641087018</v>
      </c>
      <c r="AL647">
        <f t="shared" si="323"/>
        <v>400770.78721630527</v>
      </c>
      <c r="AM647">
        <f t="shared" si="324"/>
        <v>18050.354876004043</v>
      </c>
    </row>
    <row r="648" spans="4:39">
      <c r="D648" s="113">
        <v>523</v>
      </c>
      <c r="E648">
        <v>0.775862804059403</v>
      </c>
      <c r="F648" s="6">
        <v>11284.965494374073</v>
      </c>
      <c r="G648" s="6">
        <v>0.31179165950942411</v>
      </c>
      <c r="H648" s="6">
        <v>68037.338713248042</v>
      </c>
      <c r="I648" s="6">
        <v>1.6965451265440574</v>
      </c>
      <c r="J648" s="6">
        <v>20317.754965631837</v>
      </c>
      <c r="K648" s="6">
        <v>0.90468941110851275</v>
      </c>
      <c r="L648" s="6">
        <v>11917.49291412236</v>
      </c>
      <c r="M648">
        <v>1.044656232456171</v>
      </c>
      <c r="N648">
        <v>78194.471206106755</v>
      </c>
      <c r="O648">
        <v>0.36087305034659012</v>
      </c>
      <c r="P648">
        <v>8215.7331519775889</v>
      </c>
      <c r="S648">
        <f t="shared" si="306"/>
        <v>18340.57981583017</v>
      </c>
      <c r="T648">
        <f t="shared" si="307"/>
        <v>-56131.88598654019</v>
      </c>
      <c r="U648">
        <f t="shared" si="308"/>
        <v>44463.124146326452</v>
      </c>
      <c r="V648">
        <f t="shared" si="309"/>
        <v>22627.167559645088</v>
      </c>
      <c r="W648">
        <f t="shared" si="310"/>
        <v>-38305.317626000324</v>
      </c>
      <c r="X648">
        <f t="shared" si="311"/>
        <v>5563.8434024566086</v>
      </c>
      <c r="Z648">
        <f t="shared" si="312"/>
        <v>0</v>
      </c>
      <c r="AA648">
        <f t="shared" si="313"/>
        <v>0</v>
      </c>
      <c r="AB648">
        <f t="shared" si="314"/>
        <v>1</v>
      </c>
      <c r="AC648">
        <f t="shared" si="315"/>
        <v>0</v>
      </c>
      <c r="AD648">
        <f t="shared" si="316"/>
        <v>0</v>
      </c>
      <c r="AE648">
        <f t="shared" si="317"/>
        <v>0</v>
      </c>
      <c r="AF648">
        <f t="shared" si="318"/>
        <v>0</v>
      </c>
      <c r="AH648">
        <f t="shared" si="319"/>
        <v>14545.052856419772</v>
      </c>
      <c r="AI648">
        <f t="shared" si="320"/>
        <v>218214.10752391076</v>
      </c>
      <c r="AJ648">
        <f t="shared" si="321"/>
        <v>11975.959052159174</v>
      </c>
      <c r="AK648">
        <f t="shared" si="322"/>
        <v>13173.021335045691</v>
      </c>
      <c r="AL648">
        <f t="shared" si="323"/>
        <v>74851.868755195916</v>
      </c>
      <c r="AM648">
        <f t="shared" si="324"/>
        <v>22766.26959005951</v>
      </c>
    </row>
    <row r="649" spans="4:39">
      <c r="D649" s="113">
        <v>524</v>
      </c>
      <c r="E649">
        <v>0.25485238402483334</v>
      </c>
      <c r="F649" s="6">
        <v>7012.3321151816817</v>
      </c>
      <c r="G649" s="6">
        <v>0.32907372835766835</v>
      </c>
      <c r="H649" s="6">
        <v>64672.027255072186</v>
      </c>
      <c r="I649" s="6">
        <v>0.32284551925295535</v>
      </c>
      <c r="J649" s="6">
        <v>8152.1093655255245</v>
      </c>
      <c r="K649" s="6">
        <v>0.79158755506932432</v>
      </c>
      <c r="L649" s="6">
        <v>11803.509120148541</v>
      </c>
      <c r="M649">
        <v>0.16613543406732445</v>
      </c>
      <c r="N649">
        <v>65250.636268534567</v>
      </c>
      <c r="O649">
        <v>0.46102760835981482</v>
      </c>
      <c r="P649">
        <v>10484.99823026704</v>
      </c>
      <c r="S649">
        <f t="shared" si="306"/>
        <v>2718.9513164225555</v>
      </c>
      <c r="T649">
        <f t="shared" si="307"/>
        <v>-52106.67601146298</v>
      </c>
      <c r="U649">
        <f t="shared" si="308"/>
        <v>4175.4239416293221</v>
      </c>
      <c r="V649">
        <f t="shared" si="309"/>
        <v>18422.47008261854</v>
      </c>
      <c r="W649">
        <f t="shared" si="310"/>
        <v>-58906.920854107848</v>
      </c>
      <c r="X649">
        <f t="shared" si="311"/>
        <v>7118.8799673441281</v>
      </c>
      <c r="Z649">
        <f t="shared" si="312"/>
        <v>0</v>
      </c>
      <c r="AA649">
        <f t="shared" si="313"/>
        <v>0</v>
      </c>
      <c r="AB649">
        <f t="shared" si="314"/>
        <v>0</v>
      </c>
      <c r="AC649">
        <f t="shared" si="315"/>
        <v>1</v>
      </c>
      <c r="AD649">
        <f t="shared" si="316"/>
        <v>0</v>
      </c>
      <c r="AE649">
        <f t="shared" si="317"/>
        <v>0</v>
      </c>
      <c r="AF649">
        <f t="shared" si="318"/>
        <v>0</v>
      </c>
      <c r="AH649">
        <f t="shared" si="319"/>
        <v>27515.269837532247</v>
      </c>
      <c r="AI649">
        <f t="shared" si="320"/>
        <v>196527.46993154229</v>
      </c>
      <c r="AJ649">
        <f t="shared" si="321"/>
        <v>25250.805352321455</v>
      </c>
      <c r="AK649">
        <f t="shared" si="322"/>
        <v>14911.185812054402</v>
      </c>
      <c r="AL649">
        <f t="shared" si="323"/>
        <v>392755.68535302655</v>
      </c>
      <c r="AM649">
        <f t="shared" si="324"/>
        <v>22742.668855709591</v>
      </c>
    </row>
    <row r="650" spans="4:39">
      <c r="D650" s="113">
        <v>525</v>
      </c>
      <c r="E650">
        <v>0.26686894381194226</v>
      </c>
      <c r="F650" s="6">
        <v>7592.8324264457096</v>
      </c>
      <c r="G650" s="6">
        <v>0.278883711409186</v>
      </c>
      <c r="H650" s="6">
        <v>69142.872772250965</v>
      </c>
      <c r="I650" s="6">
        <v>1.0439782551252312</v>
      </c>
      <c r="J650" s="6">
        <v>15453.083593419424</v>
      </c>
      <c r="K650" s="6">
        <v>0.54962414175278962</v>
      </c>
      <c r="L650" s="6">
        <v>9337.3591831302692</v>
      </c>
      <c r="M650">
        <v>0.53154392634148495</v>
      </c>
      <c r="N650">
        <v>68120.23172860741</v>
      </c>
      <c r="O650">
        <v>0.17668945214802279</v>
      </c>
      <c r="P650">
        <v>8645.6606172630709</v>
      </c>
      <c r="S650">
        <f t="shared" si="306"/>
        <v>2597.2913240694943</v>
      </c>
      <c r="T650">
        <f t="shared" si="307"/>
        <v>-58493.977135802605</v>
      </c>
      <c r="U650">
        <f t="shared" si="308"/>
        <v>24410.182100282407</v>
      </c>
      <c r="V650">
        <f t="shared" si="309"/>
        <v>11649.48904555825</v>
      </c>
      <c r="W650">
        <f t="shared" si="310"/>
        <v>-47823.758445184154</v>
      </c>
      <c r="X650">
        <f t="shared" si="311"/>
        <v>-1898.9505764429687</v>
      </c>
      <c r="Z650">
        <f t="shared" si="312"/>
        <v>0</v>
      </c>
      <c r="AA650">
        <f t="shared" si="313"/>
        <v>0</v>
      </c>
      <c r="AB650">
        <f t="shared" si="314"/>
        <v>1</v>
      </c>
      <c r="AC650">
        <f t="shared" si="315"/>
        <v>0</v>
      </c>
      <c r="AD650">
        <f t="shared" si="316"/>
        <v>0</v>
      </c>
      <c r="AE650">
        <f t="shared" si="317"/>
        <v>0</v>
      </c>
      <c r="AF650">
        <f t="shared" si="318"/>
        <v>0</v>
      </c>
      <c r="AH650">
        <f t="shared" si="319"/>
        <v>28451.53998809334</v>
      </c>
      <c r="AI650">
        <f t="shared" si="320"/>
        <v>247927.25406182869</v>
      </c>
      <c r="AJ650">
        <f t="shared" si="321"/>
        <v>14802.112512933267</v>
      </c>
      <c r="AK650">
        <f t="shared" si="322"/>
        <v>16988.62636083048</v>
      </c>
      <c r="AL650">
        <f t="shared" si="323"/>
        <v>128155.41360328566</v>
      </c>
      <c r="AM650">
        <f t="shared" si="324"/>
        <v>48931.390709277373</v>
      </c>
    </row>
    <row r="651" spans="4:39">
      <c r="D651" s="113">
        <v>526</v>
      </c>
      <c r="E651">
        <v>0.65547588286883585</v>
      </c>
      <c r="F651" s="6">
        <v>10933.543420423322</v>
      </c>
      <c r="G651" s="6">
        <v>0.3209424152020699</v>
      </c>
      <c r="H651" s="6">
        <v>72886.989751218236</v>
      </c>
      <c r="I651" s="6">
        <v>0.21108176241270638</v>
      </c>
      <c r="J651" s="6">
        <v>6642.419585194888</v>
      </c>
      <c r="K651" s="6">
        <v>0.54352836671446592</v>
      </c>
      <c r="L651" s="6">
        <v>8347.9811875461364</v>
      </c>
      <c r="M651">
        <v>4.5337041752566032E-2</v>
      </c>
      <c r="N651">
        <v>69001.621424246638</v>
      </c>
      <c r="O651">
        <v>-6.4167697376603217E-2</v>
      </c>
      <c r="P651">
        <v>4735.4177415103968</v>
      </c>
      <c r="S651">
        <f t="shared" si="306"/>
        <v>14095.147691040305</v>
      </c>
      <c r="T651">
        <f t="shared" si="307"/>
        <v>-60632.124569142397</v>
      </c>
      <c r="U651">
        <f t="shared" si="308"/>
        <v>1417.5264307718926</v>
      </c>
      <c r="V651">
        <f t="shared" si="309"/>
        <v>12406.105967079029</v>
      </c>
      <c r="W651">
        <f t="shared" si="310"/>
        <v>-67270.471821966654</v>
      </c>
      <c r="X651">
        <f t="shared" si="311"/>
        <v>-7185.5970981386145</v>
      </c>
      <c r="Z651">
        <f t="shared" si="312"/>
        <v>1</v>
      </c>
      <c r="AA651">
        <f t="shared" si="313"/>
        <v>0</v>
      </c>
      <c r="AB651">
        <f t="shared" si="314"/>
        <v>0</v>
      </c>
      <c r="AC651">
        <f t="shared" si="315"/>
        <v>0</v>
      </c>
      <c r="AD651">
        <f t="shared" si="316"/>
        <v>0</v>
      </c>
      <c r="AE651">
        <f t="shared" si="317"/>
        <v>0</v>
      </c>
      <c r="AF651">
        <f t="shared" si="318"/>
        <v>0</v>
      </c>
      <c r="AH651">
        <f t="shared" si="319"/>
        <v>16680.31380890818</v>
      </c>
      <c r="AI651">
        <f t="shared" si="320"/>
        <v>227103.01380803017</v>
      </c>
      <c r="AJ651">
        <f t="shared" si="321"/>
        <v>31468.467523061754</v>
      </c>
      <c r="AK651">
        <f t="shared" si="322"/>
        <v>15358.869377891397</v>
      </c>
      <c r="AL651">
        <f t="shared" si="323"/>
        <v>1521970.0879654596</v>
      </c>
      <c r="AM651">
        <f t="shared" si="324"/>
        <v>-73797.532638860459</v>
      </c>
    </row>
    <row r="652" spans="4:39">
      <c r="D652" s="113">
        <v>527</v>
      </c>
      <c r="E652">
        <v>0.15936056718375979</v>
      </c>
      <c r="F652" s="6">
        <v>5287.1795632923931</v>
      </c>
      <c r="G652" s="6">
        <v>0.29671967112184039</v>
      </c>
      <c r="H652" s="6">
        <v>65793.116232421846</v>
      </c>
      <c r="I652" s="6">
        <v>0.49572938919900411</v>
      </c>
      <c r="J652" s="6">
        <v>9258.2717609582542</v>
      </c>
      <c r="K652" s="6">
        <v>1.2170642681696573</v>
      </c>
      <c r="L652" s="6">
        <v>15280.511553409417</v>
      </c>
      <c r="M652">
        <v>0.40970017784947943</v>
      </c>
      <c r="N652">
        <v>81056.275422659965</v>
      </c>
      <c r="O652">
        <v>1.0236021015736214</v>
      </c>
      <c r="P652">
        <v>15567.215185131061</v>
      </c>
      <c r="S652">
        <f t="shared" si="306"/>
        <v>797.84433405229083</v>
      </c>
      <c r="T652">
        <f t="shared" si="307"/>
        <v>-54463.17231030549</v>
      </c>
      <c r="U652">
        <f t="shared" si="308"/>
        <v>9670.6592362165175</v>
      </c>
      <c r="V652">
        <f t="shared" si="309"/>
        <v>31191.870462380779</v>
      </c>
      <c r="W652">
        <f t="shared" si="310"/>
        <v>-65412.283831655441</v>
      </c>
      <c r="X652">
        <f t="shared" si="311"/>
        <v>23518.007461356101</v>
      </c>
      <c r="Z652">
        <f t="shared" si="312"/>
        <v>0</v>
      </c>
      <c r="AA652">
        <f t="shared" si="313"/>
        <v>0</v>
      </c>
      <c r="AB652">
        <f t="shared" si="314"/>
        <v>0</v>
      </c>
      <c r="AC652">
        <f t="shared" si="315"/>
        <v>1</v>
      </c>
      <c r="AD652">
        <f t="shared" si="316"/>
        <v>0</v>
      </c>
      <c r="AE652">
        <f t="shared" si="317"/>
        <v>0</v>
      </c>
      <c r="AF652">
        <f t="shared" si="318"/>
        <v>0</v>
      </c>
      <c r="AH652">
        <f t="shared" si="319"/>
        <v>33177.464517904918</v>
      </c>
      <c r="AI652">
        <f t="shared" si="320"/>
        <v>221734.93244876771</v>
      </c>
      <c r="AJ652">
        <f t="shared" si="321"/>
        <v>18676.059888072607</v>
      </c>
      <c r="AK652">
        <f t="shared" si="322"/>
        <v>12555.221571322421</v>
      </c>
      <c r="AL652">
        <f t="shared" si="323"/>
        <v>197842.91002294706</v>
      </c>
      <c r="AM652">
        <f t="shared" si="324"/>
        <v>15208.268096752639</v>
      </c>
    </row>
    <row r="653" spans="4:39">
      <c r="D653" s="113">
        <v>528</v>
      </c>
      <c r="E653">
        <v>0.32027463430906611</v>
      </c>
      <c r="F653" s="6">
        <v>6278.5049356800464</v>
      </c>
      <c r="G653" s="6">
        <v>0.26900275218643033</v>
      </c>
      <c r="H653" s="6">
        <v>66974.031749600254</v>
      </c>
      <c r="I653" s="6">
        <v>0.77037454129470428</v>
      </c>
      <c r="J653" s="6">
        <v>13167.909469079752</v>
      </c>
      <c r="K653" s="6">
        <v>0.16531880074333039</v>
      </c>
      <c r="L653" s="6">
        <v>4429.4051023798365</v>
      </c>
      <c r="M653">
        <v>0.11536109821320339</v>
      </c>
      <c r="N653">
        <v>75582.745477173128</v>
      </c>
      <c r="O653">
        <v>0.11012550591255321</v>
      </c>
      <c r="P653">
        <v>6460.085444891336</v>
      </c>
      <c r="S653">
        <f t="shared" si="306"/>
        <v>5950.8617007773337</v>
      </c>
      <c r="T653">
        <f t="shared" si="307"/>
        <v>-56702.430660113598</v>
      </c>
      <c r="U653">
        <f t="shared" si="308"/>
        <v>16248.072015717238</v>
      </c>
      <c r="V653">
        <f t="shared" si="309"/>
        <v>1883.1279852034913</v>
      </c>
      <c r="W653">
        <f t="shared" si="310"/>
        <v>-71177.797303000174</v>
      </c>
      <c r="X653">
        <f t="shared" si="311"/>
        <v>-2255.0531271264044</v>
      </c>
      <c r="Z653">
        <f t="shared" si="312"/>
        <v>0</v>
      </c>
      <c r="AA653">
        <f t="shared" si="313"/>
        <v>0</v>
      </c>
      <c r="AB653">
        <f t="shared" si="314"/>
        <v>1</v>
      </c>
      <c r="AC653">
        <f t="shared" si="315"/>
        <v>0</v>
      </c>
      <c r="AD653">
        <f t="shared" si="316"/>
        <v>0</v>
      </c>
      <c r="AE653">
        <f t="shared" si="317"/>
        <v>0</v>
      </c>
      <c r="AF653">
        <f t="shared" si="318"/>
        <v>0</v>
      </c>
      <c r="AH653">
        <f t="shared" si="319"/>
        <v>19603.503565696894</v>
      </c>
      <c r="AI653">
        <f t="shared" si="320"/>
        <v>248971.54845160991</v>
      </c>
      <c r="AJ653">
        <f t="shared" si="321"/>
        <v>17092.866863109914</v>
      </c>
      <c r="AK653">
        <f t="shared" si="322"/>
        <v>26793.111748111543</v>
      </c>
      <c r="AL653">
        <f t="shared" si="323"/>
        <v>655183.99744674482</v>
      </c>
      <c r="AM653">
        <f t="shared" si="324"/>
        <v>58661.119341608857</v>
      </c>
    </row>
    <row r="654" spans="4:39">
      <c r="D654" s="113">
        <v>529</v>
      </c>
      <c r="E654">
        <v>0.49158727850329231</v>
      </c>
      <c r="F654" s="6">
        <v>9056.6574571884103</v>
      </c>
      <c r="G654" s="6">
        <v>0.30071480105157178</v>
      </c>
      <c r="H654" s="6">
        <v>64240.32681203726</v>
      </c>
      <c r="I654" s="6">
        <v>0.85575436944124805</v>
      </c>
      <c r="J654" s="6">
        <v>13038.974931743267</v>
      </c>
      <c r="K654" s="6">
        <v>1.1598576218766019</v>
      </c>
      <c r="L654" s="6">
        <v>14901.083216441721</v>
      </c>
      <c r="M654">
        <v>0.75530294567617673</v>
      </c>
      <c r="N654">
        <v>81390.257122199226</v>
      </c>
      <c r="O654">
        <v>0.99549736413298573</v>
      </c>
      <c r="P654">
        <v>15206.442855190448</v>
      </c>
      <c r="S654">
        <f t="shared" si="306"/>
        <v>9714.1111851813021</v>
      </c>
      <c r="T654">
        <f t="shared" si="307"/>
        <v>-52757.83284868404</v>
      </c>
      <c r="U654">
        <f t="shared" si="308"/>
        <v>19637.149911001346</v>
      </c>
      <c r="V654">
        <f t="shared" si="309"/>
        <v>29386.920217294442</v>
      </c>
      <c r="W654">
        <f t="shared" si="310"/>
        <v>-52549.769444500096</v>
      </c>
      <c r="X654">
        <f t="shared" si="311"/>
        <v>22805.628496863479</v>
      </c>
      <c r="Z654">
        <f t="shared" si="312"/>
        <v>0</v>
      </c>
      <c r="AA654">
        <f t="shared" si="313"/>
        <v>0</v>
      </c>
      <c r="AB654">
        <f t="shared" si="314"/>
        <v>0</v>
      </c>
      <c r="AC654">
        <f t="shared" si="315"/>
        <v>1</v>
      </c>
      <c r="AD654">
        <f t="shared" si="316"/>
        <v>0</v>
      </c>
      <c r="AE654">
        <f t="shared" si="317"/>
        <v>0</v>
      </c>
      <c r="AF654">
        <f t="shared" si="318"/>
        <v>0</v>
      </c>
      <c r="AH654">
        <f t="shared" si="319"/>
        <v>18423.295014392352</v>
      </c>
      <c r="AI654">
        <f t="shared" si="320"/>
        <v>213625.42378158571</v>
      </c>
      <c r="AJ654">
        <f t="shared" si="321"/>
        <v>15236.819579731588</v>
      </c>
      <c r="AK654">
        <f t="shared" si="322"/>
        <v>12847.338272720388</v>
      </c>
      <c r="AL654">
        <f t="shared" si="323"/>
        <v>107758.42671887833</v>
      </c>
      <c r="AM654">
        <f t="shared" si="324"/>
        <v>15275.221615914857</v>
      </c>
    </row>
    <row r="655" spans="4:39">
      <c r="D655" s="113">
        <v>530</v>
      </c>
      <c r="E655">
        <v>0.43298845032047328</v>
      </c>
      <c r="F655" s="6">
        <v>8265.6679050582916</v>
      </c>
      <c r="G655" s="6">
        <v>0.34713834867283966</v>
      </c>
      <c r="H655" s="6">
        <v>66283.316706594924</v>
      </c>
      <c r="I655" s="6">
        <v>0.89383330060035227</v>
      </c>
      <c r="J655" s="6">
        <v>13155.340869153812</v>
      </c>
      <c r="K655" s="6">
        <v>1.7877982178893446</v>
      </c>
      <c r="L655" s="6">
        <v>19674.515562879613</v>
      </c>
      <c r="M655">
        <v>0.15697346812761204</v>
      </c>
      <c r="N655">
        <v>60413.921223160898</v>
      </c>
      <c r="O655">
        <v>0.88073496626682712</v>
      </c>
      <c r="P655">
        <v>14517.207187808634</v>
      </c>
      <c r="S655">
        <f t="shared" si="306"/>
        <v>8267.563081978662</v>
      </c>
      <c r="T655">
        <f t="shared" si="307"/>
        <v>-53028.18600087121</v>
      </c>
      <c r="U655">
        <f t="shared" si="308"/>
        <v>20974.789880970035</v>
      </c>
      <c r="V655">
        <f t="shared" si="309"/>
        <v>48590.771589007119</v>
      </c>
      <c r="W655">
        <f t="shared" si="310"/>
        <v>-54420.046316176158</v>
      </c>
      <c r="X655">
        <f t="shared" si="311"/>
        <v>19112.77676412389</v>
      </c>
      <c r="Z655">
        <f t="shared" si="312"/>
        <v>0</v>
      </c>
      <c r="AA655">
        <f t="shared" si="313"/>
        <v>0</v>
      </c>
      <c r="AB655">
        <f t="shared" si="314"/>
        <v>0</v>
      </c>
      <c r="AC655">
        <f t="shared" si="315"/>
        <v>1</v>
      </c>
      <c r="AD655">
        <f t="shared" si="316"/>
        <v>0</v>
      </c>
      <c r="AE655">
        <f t="shared" si="317"/>
        <v>0</v>
      </c>
      <c r="AF655">
        <f t="shared" si="318"/>
        <v>0</v>
      </c>
      <c r="AH655">
        <f t="shared" si="319"/>
        <v>19089.811515620146</v>
      </c>
      <c r="AI655">
        <f t="shared" si="320"/>
        <v>190942.07528498559</v>
      </c>
      <c r="AJ655">
        <f t="shared" si="321"/>
        <v>14717.890752467929</v>
      </c>
      <c r="AK655">
        <f t="shared" si="322"/>
        <v>11004.885991052803</v>
      </c>
      <c r="AL655">
        <f t="shared" si="323"/>
        <v>384867.08578068257</v>
      </c>
      <c r="AM655">
        <f t="shared" si="324"/>
        <v>16483.059880479988</v>
      </c>
    </row>
    <row r="656" spans="4:39">
      <c r="D656" s="113">
        <v>531</v>
      </c>
      <c r="E656">
        <v>0.68690711518021219</v>
      </c>
      <c r="F656" s="6">
        <v>10073.532913511126</v>
      </c>
      <c r="G656" s="6">
        <v>0.32230138922526153</v>
      </c>
      <c r="H656" s="6">
        <v>68149.142770824867</v>
      </c>
      <c r="I656" s="6">
        <v>0.73257308136501864</v>
      </c>
      <c r="J656" s="6">
        <v>10882.155484063407</v>
      </c>
      <c r="K656" s="6">
        <v>1.1118368050339509</v>
      </c>
      <c r="L656" s="6">
        <v>14394.637623098986</v>
      </c>
      <c r="M656">
        <v>0.64550578872135711</v>
      </c>
      <c r="N656">
        <v>90043.900988918642</v>
      </c>
      <c r="O656">
        <v>0.3359592098341897</v>
      </c>
      <c r="P656">
        <v>8697.3197327381076</v>
      </c>
      <c r="S656">
        <f t="shared" si="306"/>
        <v>16155.328372530095</v>
      </c>
      <c r="T656">
        <f t="shared" si="307"/>
        <v>-55842.386524647482</v>
      </c>
      <c r="U656">
        <f t="shared" si="308"/>
        <v>17090.415054778467</v>
      </c>
      <c r="V656">
        <f t="shared" si="309"/>
        <v>28059.738940317395</v>
      </c>
      <c r="W656">
        <f t="shared" si="310"/>
        <v>-65395.907952382346</v>
      </c>
      <c r="X656">
        <f t="shared" si="311"/>
        <v>4130.946735570591</v>
      </c>
      <c r="Z656">
        <f t="shared" si="312"/>
        <v>0</v>
      </c>
      <c r="AA656">
        <f t="shared" si="313"/>
        <v>0</v>
      </c>
      <c r="AB656">
        <f t="shared" si="314"/>
        <v>0</v>
      </c>
      <c r="AC656">
        <f t="shared" si="315"/>
        <v>1</v>
      </c>
      <c r="AD656">
        <f t="shared" si="316"/>
        <v>0</v>
      </c>
      <c r="AE656">
        <f t="shared" si="317"/>
        <v>0</v>
      </c>
      <c r="AF656">
        <f t="shared" si="318"/>
        <v>0</v>
      </c>
      <c r="AH656">
        <f t="shared" si="319"/>
        <v>14665.058333059054</v>
      </c>
      <c r="AI656">
        <f t="shared" si="320"/>
        <v>211445.38946803717</v>
      </c>
      <c r="AJ656">
        <f t="shared" si="321"/>
        <v>14854.702910713646</v>
      </c>
      <c r="AK656">
        <f t="shared" si="322"/>
        <v>12946.7180416459</v>
      </c>
      <c r="AL656">
        <f t="shared" si="323"/>
        <v>139493.56080490167</v>
      </c>
      <c r="AM656">
        <f t="shared" si="324"/>
        <v>25888.022944900389</v>
      </c>
    </row>
    <row r="657" spans="4:39">
      <c r="D657" s="113">
        <v>532</v>
      </c>
      <c r="E657">
        <v>0.36274098457882642</v>
      </c>
      <c r="F657" s="6">
        <v>7909.0330261400304</v>
      </c>
      <c r="G657" s="6">
        <v>0.29015799687073907</v>
      </c>
      <c r="H657" s="6">
        <v>60755.330564885982</v>
      </c>
      <c r="I657" s="6">
        <v>1.5536922088646592</v>
      </c>
      <c r="J657" s="6">
        <v>19420.057048114351</v>
      </c>
      <c r="K657" s="6">
        <v>0.76495122525681436</v>
      </c>
      <c r="L657" s="6">
        <v>11290.042415576001</v>
      </c>
      <c r="M657">
        <v>0.53171364810075483</v>
      </c>
      <c r="N657">
        <v>68153.910803266597</v>
      </c>
      <c r="O657">
        <v>0.15216154974999807</v>
      </c>
      <c r="P657">
        <v>7443.6320263207999</v>
      </c>
      <c r="S657">
        <f t="shared" si="306"/>
        <v>5941.8687290178768</v>
      </c>
      <c r="T657">
        <f t="shared" si="307"/>
        <v>-49675.93761237368</v>
      </c>
      <c r="U657">
        <f t="shared" si="308"/>
        <v>39906.126255173796</v>
      </c>
      <c r="V657">
        <f t="shared" si="309"/>
        <v>17918.855169630198</v>
      </c>
      <c r="W657">
        <f t="shared" si="310"/>
        <v>-47850.956864187378</v>
      </c>
      <c r="X657">
        <f t="shared" si="311"/>
        <v>-1633.4954106668738</v>
      </c>
      <c r="Z657">
        <f t="shared" si="312"/>
        <v>0</v>
      </c>
      <c r="AA657">
        <f t="shared" si="313"/>
        <v>0</v>
      </c>
      <c r="AB657">
        <f t="shared" si="314"/>
        <v>1</v>
      </c>
      <c r="AC657">
        <f t="shared" si="315"/>
        <v>0</v>
      </c>
      <c r="AD657">
        <f t="shared" si="316"/>
        <v>0</v>
      </c>
      <c r="AE657">
        <f t="shared" si="317"/>
        <v>0</v>
      </c>
      <c r="AF657">
        <f t="shared" si="318"/>
        <v>0</v>
      </c>
      <c r="AH657">
        <f t="shared" si="319"/>
        <v>21803.527482076777</v>
      </c>
      <c r="AI657">
        <f t="shared" si="320"/>
        <v>209387.06229058903</v>
      </c>
      <c r="AJ657">
        <f t="shared" si="321"/>
        <v>12499.294865039783</v>
      </c>
      <c r="AK657">
        <f t="shared" si="322"/>
        <v>14759.166392322119</v>
      </c>
      <c r="AL657">
        <f t="shared" si="323"/>
        <v>128177.84731820926</v>
      </c>
      <c r="AM657">
        <f t="shared" si="324"/>
        <v>48919.270594645706</v>
      </c>
    </row>
    <row r="658" spans="4:39">
      <c r="D658" s="113">
        <v>533</v>
      </c>
      <c r="E658">
        <v>0.33794322680604261</v>
      </c>
      <c r="F658" s="6">
        <v>8127.4970389544305</v>
      </c>
      <c r="G658" s="6">
        <v>0.26378847808513839</v>
      </c>
      <c r="H658" s="6">
        <v>66188.293735936037</v>
      </c>
      <c r="I658" s="6">
        <v>0.51293452532652972</v>
      </c>
      <c r="J658" s="6">
        <v>11350.276093030914</v>
      </c>
      <c r="K658" s="6">
        <v>0.79168015074857234</v>
      </c>
      <c r="L658" s="6">
        <v>12778.53443103365</v>
      </c>
      <c r="M658">
        <v>0.31184025272390292</v>
      </c>
      <c r="N658">
        <v>83651.692955959879</v>
      </c>
      <c r="O658">
        <v>0.3248586103926373</v>
      </c>
      <c r="P658">
        <v>8394.3711853512777</v>
      </c>
      <c r="S658">
        <f t="shared" si="306"/>
        <v>4776.5271334075005</v>
      </c>
      <c r="T658">
        <f t="shared" si="307"/>
        <v>-56115.79448873311</v>
      </c>
      <c r="U658">
        <f t="shared" si="308"/>
        <v>8235.6158220372981</v>
      </c>
      <c r="V658">
        <f t="shared" si="309"/>
        <v>17450.980445149835</v>
      </c>
      <c r="W658">
        <f t="shared" si="310"/>
        <v>-71744.384745950374</v>
      </c>
      <c r="X658">
        <f t="shared" si="311"/>
        <v>4010.0299938811859</v>
      </c>
      <c r="Z658">
        <f t="shared" si="312"/>
        <v>0</v>
      </c>
      <c r="AA658">
        <f t="shared" si="313"/>
        <v>0</v>
      </c>
      <c r="AB658">
        <f t="shared" si="314"/>
        <v>0</v>
      </c>
      <c r="AC658">
        <f t="shared" si="315"/>
        <v>1</v>
      </c>
      <c r="AD658">
        <f t="shared" si="316"/>
        <v>0</v>
      </c>
      <c r="AE658">
        <f t="shared" si="317"/>
        <v>0</v>
      </c>
      <c r="AF658">
        <f t="shared" si="318"/>
        <v>0</v>
      </c>
      <c r="AH658">
        <f t="shared" si="319"/>
        <v>24049.888840113028</v>
      </c>
      <c r="AI658">
        <f t="shared" si="320"/>
        <v>250914.27122367945</v>
      </c>
      <c r="AJ658">
        <f t="shared" si="321"/>
        <v>22128.118760977195</v>
      </c>
      <c r="AK658">
        <f t="shared" si="322"/>
        <v>16141.031727208165</v>
      </c>
      <c r="AL658">
        <f t="shared" si="323"/>
        <v>268251.7482116826</v>
      </c>
      <c r="AM658">
        <f t="shared" si="324"/>
        <v>25840.076010931341</v>
      </c>
    </row>
    <row r="659" spans="4:39">
      <c r="D659" s="113">
        <v>534</v>
      </c>
      <c r="E659">
        <v>0.29547832776932415</v>
      </c>
      <c r="F659" s="6">
        <v>8196.6042232910677</v>
      </c>
      <c r="G659" s="6">
        <v>0.25716892407714853</v>
      </c>
      <c r="H659" s="6">
        <v>59824.080480002493</v>
      </c>
      <c r="I659" s="6">
        <v>0.51881705982704507</v>
      </c>
      <c r="J659" s="6">
        <v>10227.806591688544</v>
      </c>
      <c r="K659" s="6">
        <v>0.32033587626877746</v>
      </c>
      <c r="L659" s="6">
        <v>7912.3261343014074</v>
      </c>
      <c r="M659">
        <v>0.40167765975411396</v>
      </c>
      <c r="N659">
        <v>79444.437658246577</v>
      </c>
      <c r="O659">
        <v>0.45029142794382981</v>
      </c>
      <c r="P659">
        <v>11486.903410905541</v>
      </c>
      <c r="S659">
        <f t="shared" si="306"/>
        <v>3085.9402442528062</v>
      </c>
      <c r="T659">
        <f t="shared" si="307"/>
        <v>-50004.342283040649</v>
      </c>
      <c r="U659">
        <f t="shared" si="308"/>
        <v>9582.7040207473456</v>
      </c>
      <c r="V659">
        <f t="shared" si="309"/>
        <v>4319.3789651455918</v>
      </c>
      <c r="W659">
        <f t="shared" si="310"/>
        <v>-64106.777898195491</v>
      </c>
      <c r="X659">
        <f t="shared" si="311"/>
        <v>5707.0244737016565</v>
      </c>
      <c r="Z659">
        <f t="shared" si="312"/>
        <v>0</v>
      </c>
      <c r="AA659">
        <f t="shared" si="313"/>
        <v>0</v>
      </c>
      <c r="AB659">
        <f t="shared" si="314"/>
        <v>1</v>
      </c>
      <c r="AC659">
        <f t="shared" si="315"/>
        <v>0</v>
      </c>
      <c r="AD659">
        <f t="shared" si="316"/>
        <v>0</v>
      </c>
      <c r="AE659">
        <f t="shared" si="317"/>
        <v>0</v>
      </c>
      <c r="AF659">
        <f t="shared" si="318"/>
        <v>0</v>
      </c>
      <c r="AH659">
        <f t="shared" si="319"/>
        <v>27740.119842867269</v>
      </c>
      <c r="AI659">
        <f t="shared" si="320"/>
        <v>232625.62027928291</v>
      </c>
      <c r="AJ659">
        <f t="shared" si="321"/>
        <v>19713.705241493266</v>
      </c>
      <c r="AK659">
        <f t="shared" si="322"/>
        <v>24700.093621928812</v>
      </c>
      <c r="AL659">
        <f t="shared" si="323"/>
        <v>197781.56870082917</v>
      </c>
      <c r="AM659">
        <f t="shared" si="324"/>
        <v>25509.931342371543</v>
      </c>
    </row>
    <row r="660" spans="4:39">
      <c r="D660" s="113">
        <v>535</v>
      </c>
      <c r="E660">
        <v>0.38165995369711414</v>
      </c>
      <c r="F660" s="6">
        <v>8682.9074218749956</v>
      </c>
      <c r="G660" s="6">
        <v>0.27959181920429521</v>
      </c>
      <c r="H660" s="6">
        <v>62375.424280177809</v>
      </c>
      <c r="I660" s="6">
        <v>1.302387222110484</v>
      </c>
      <c r="J660" s="6">
        <v>18526.667805797188</v>
      </c>
      <c r="K660" s="6">
        <v>0.43603498142207053</v>
      </c>
      <c r="L660" s="6">
        <v>8486.5115014604962</v>
      </c>
      <c r="M660">
        <v>0.53823630474666184</v>
      </c>
      <c r="N660">
        <v>68048.978352623424</v>
      </c>
      <c r="O660">
        <v>0.46266871787073072</v>
      </c>
      <c r="P660">
        <v>11012.232590785021</v>
      </c>
      <c r="S660">
        <f t="shared" si="306"/>
        <v>5890.3962500956113</v>
      </c>
      <c r="T660">
        <f t="shared" si="307"/>
        <v>-51699.490255680998</v>
      </c>
      <c r="U660">
        <f t="shared" si="308"/>
        <v>31203.685883269529</v>
      </c>
      <c r="V660">
        <f t="shared" si="309"/>
        <v>8163.0482291598455</v>
      </c>
      <c r="W660">
        <f t="shared" si="310"/>
        <v>-47496.963292176893</v>
      </c>
      <c r="X660">
        <f t="shared" si="311"/>
        <v>6654.3097323909606</v>
      </c>
      <c r="Z660">
        <f t="shared" si="312"/>
        <v>0</v>
      </c>
      <c r="AA660">
        <f t="shared" si="313"/>
        <v>0</v>
      </c>
      <c r="AB660">
        <f t="shared" si="314"/>
        <v>1</v>
      </c>
      <c r="AC660">
        <f t="shared" si="315"/>
        <v>0</v>
      </c>
      <c r="AD660">
        <f t="shared" si="316"/>
        <v>0</v>
      </c>
      <c r="AE660">
        <f t="shared" si="317"/>
        <v>0</v>
      </c>
      <c r="AF660">
        <f t="shared" si="318"/>
        <v>0</v>
      </c>
      <c r="AH660">
        <f t="shared" si="319"/>
        <v>22750.375924338561</v>
      </c>
      <c r="AI660">
        <f t="shared" si="320"/>
        <v>223094.59717990051</v>
      </c>
      <c r="AJ660">
        <f t="shared" si="321"/>
        <v>14225.160913184647</v>
      </c>
      <c r="AK660">
        <f t="shared" si="322"/>
        <v>19462.914360180137</v>
      </c>
      <c r="AL660">
        <f t="shared" si="323"/>
        <v>126429.55845323896</v>
      </c>
      <c r="AM660">
        <f t="shared" si="324"/>
        <v>23801.549932887036</v>
      </c>
    </row>
    <row r="661" spans="4:39">
      <c r="D661" s="113">
        <v>536</v>
      </c>
      <c r="E661">
        <v>0.49409545645688191</v>
      </c>
      <c r="F661" s="6">
        <v>9389.7579008935681</v>
      </c>
      <c r="G661" s="6">
        <v>0.3254653623271595</v>
      </c>
      <c r="H661" s="6">
        <v>66555.167925383415</v>
      </c>
      <c r="I661" s="6">
        <v>0.63960150767918023</v>
      </c>
      <c r="J661" s="6">
        <v>12015.62805175076</v>
      </c>
      <c r="K661" s="6">
        <v>1.214214128066692</v>
      </c>
      <c r="L661" s="6">
        <v>15180.709736871126</v>
      </c>
      <c r="M661">
        <v>0.41037207937540077</v>
      </c>
      <c r="N661">
        <v>69242.457485322608</v>
      </c>
      <c r="O661">
        <v>0.4212500821722579</v>
      </c>
      <c r="P661">
        <v>10200.150791330594</v>
      </c>
      <c r="S661">
        <f t="shared" si="306"/>
        <v>9476.7830084560119</v>
      </c>
      <c r="T661">
        <f t="shared" si="307"/>
        <v>-54127.598530283154</v>
      </c>
      <c r="U661">
        <f t="shared" si="308"/>
        <v>12406.915917471057</v>
      </c>
      <c r="V661">
        <f t="shared" si="309"/>
        <v>31182.842529227441</v>
      </c>
      <c r="W661">
        <f t="shared" si="310"/>
        <v>-53572.810006452302</v>
      </c>
      <c r="X661">
        <f t="shared" si="311"/>
        <v>5884.8623463349013</v>
      </c>
      <c r="Z661">
        <f t="shared" si="312"/>
        <v>0</v>
      </c>
      <c r="AA661">
        <f t="shared" si="313"/>
        <v>0</v>
      </c>
      <c r="AB661">
        <f t="shared" si="314"/>
        <v>0</v>
      </c>
      <c r="AC661">
        <f t="shared" si="315"/>
        <v>1</v>
      </c>
      <c r="AD661">
        <f t="shared" si="316"/>
        <v>0</v>
      </c>
      <c r="AE661">
        <f t="shared" si="317"/>
        <v>0</v>
      </c>
      <c r="AF661">
        <f t="shared" si="318"/>
        <v>0</v>
      </c>
      <c r="AH661">
        <f t="shared" si="319"/>
        <v>19003.934924289231</v>
      </c>
      <c r="AI661">
        <f t="shared" si="320"/>
        <v>204492.32277590819</v>
      </c>
      <c r="AJ661">
        <f t="shared" si="321"/>
        <v>18786.115897928306</v>
      </c>
      <c r="AK661">
        <f t="shared" si="322"/>
        <v>12502.498024003644</v>
      </c>
      <c r="AL661">
        <f t="shared" si="323"/>
        <v>168730.91753881457</v>
      </c>
      <c r="AM661">
        <f t="shared" si="324"/>
        <v>24214.003089878428</v>
      </c>
    </row>
    <row r="662" spans="4:39">
      <c r="D662" s="113">
        <v>537</v>
      </c>
      <c r="E662">
        <v>0.58543919841897529</v>
      </c>
      <c r="F662" s="6">
        <v>11507.011693283877</v>
      </c>
      <c r="G662" s="6">
        <v>0.28046744458457362</v>
      </c>
      <c r="H662" s="6">
        <v>61261.370363166381</v>
      </c>
      <c r="I662" s="6">
        <v>0.86746653232925941</v>
      </c>
      <c r="J662" s="6">
        <v>14138.625934723688</v>
      </c>
      <c r="K662" s="6">
        <v>1.193387850050369</v>
      </c>
      <c r="L662" s="6">
        <v>16444.313755016592</v>
      </c>
      <c r="M662">
        <v>0.40684921041948141</v>
      </c>
      <c r="N662">
        <v>71427.490905341634</v>
      </c>
      <c r="O662">
        <v>0.2402435235460807</v>
      </c>
      <c r="P662">
        <v>9116.3073838089313</v>
      </c>
      <c r="S662">
        <f t="shared" si="306"/>
        <v>10847.398659146276</v>
      </c>
      <c r="T662">
        <f t="shared" si="307"/>
        <v>-50552.001459149018</v>
      </c>
      <c r="U662">
        <f t="shared" si="308"/>
        <v>18984.716135736755</v>
      </c>
      <c r="V662">
        <f t="shared" si="309"/>
        <v>29124.007911306697</v>
      </c>
      <c r="W662">
        <f t="shared" si="310"/>
        <v>-55892.360654684155</v>
      </c>
      <c r="X662">
        <f t="shared" si="311"/>
        <v>57.151319274613343</v>
      </c>
      <c r="Z662">
        <f t="shared" si="312"/>
        <v>0</v>
      </c>
      <c r="AA662">
        <f t="shared" si="313"/>
        <v>0</v>
      </c>
      <c r="AB662">
        <f t="shared" si="314"/>
        <v>0</v>
      </c>
      <c r="AC662">
        <f t="shared" si="315"/>
        <v>1</v>
      </c>
      <c r="AD662">
        <f t="shared" si="316"/>
        <v>0</v>
      </c>
      <c r="AE662">
        <f t="shared" si="317"/>
        <v>0</v>
      </c>
      <c r="AF662">
        <f t="shared" si="318"/>
        <v>0</v>
      </c>
      <c r="AH662">
        <f t="shared" si="319"/>
        <v>19655.348880566027</v>
      </c>
      <c r="AI662">
        <f t="shared" si="320"/>
        <v>218425.95832791319</v>
      </c>
      <c r="AJ662">
        <f t="shared" si="321"/>
        <v>16298.75667567215</v>
      </c>
      <c r="AK662">
        <f t="shared" si="322"/>
        <v>13779.521682177787</v>
      </c>
      <c r="AL662">
        <f t="shared" si="323"/>
        <v>175562.56489153905</v>
      </c>
      <c r="AM662">
        <f t="shared" si="324"/>
        <v>37946.110884693</v>
      </c>
    </row>
    <row r="663" spans="4:39">
      <c r="D663" s="113">
        <v>538</v>
      </c>
      <c r="E663">
        <v>8.1006888935757027E-2</v>
      </c>
      <c r="F663" s="6">
        <v>6438.8613252549712</v>
      </c>
      <c r="G663" s="6">
        <v>0.25303512888422497</v>
      </c>
      <c r="H663" s="6">
        <v>63101.946577820949</v>
      </c>
      <c r="I663" s="6">
        <v>0.11487263482978771</v>
      </c>
      <c r="J663" s="6">
        <v>6486.2567184287163</v>
      </c>
      <c r="K663" s="6">
        <v>0.51972927813691472</v>
      </c>
      <c r="L663" s="6">
        <v>10046.586829563739</v>
      </c>
      <c r="M663">
        <v>0.36032012666357338</v>
      </c>
      <c r="N663">
        <v>93398.311974165932</v>
      </c>
      <c r="O663">
        <v>0.11636003897843006</v>
      </c>
      <c r="P663">
        <v>6570.4653760586243</v>
      </c>
      <c r="S663">
        <f t="shared" si="306"/>
        <v>-3345.6942781320249</v>
      </c>
      <c r="T663">
        <f t="shared" si="307"/>
        <v>-53440.053216505701</v>
      </c>
      <c r="U663">
        <f t="shared" si="308"/>
        <v>-2099.960030088102</v>
      </c>
      <c r="V663">
        <f t="shared" si="309"/>
        <v>9798.7559268162131</v>
      </c>
      <c r="W663">
        <f t="shared" si="310"/>
        <v>-79639.848257644044</v>
      </c>
      <c r="X663">
        <f t="shared" si="311"/>
        <v>-2127.3736477062512</v>
      </c>
      <c r="Z663">
        <f t="shared" si="312"/>
        <v>0</v>
      </c>
      <c r="AA663">
        <f t="shared" si="313"/>
        <v>0</v>
      </c>
      <c r="AB663">
        <f t="shared" si="314"/>
        <v>0</v>
      </c>
      <c r="AC663">
        <f t="shared" si="315"/>
        <v>1</v>
      </c>
      <c r="AD663">
        <f t="shared" si="316"/>
        <v>0</v>
      </c>
      <c r="AE663">
        <f t="shared" si="317"/>
        <v>0</v>
      </c>
      <c r="AF663">
        <f t="shared" si="318"/>
        <v>0</v>
      </c>
      <c r="AH663">
        <f t="shared" si="319"/>
        <v>79485.355009267747</v>
      </c>
      <c r="AI663">
        <f t="shared" si="320"/>
        <v>249380.18233307419</v>
      </c>
      <c r="AJ663">
        <f t="shared" si="321"/>
        <v>56464.76837620826</v>
      </c>
      <c r="AK663">
        <f t="shared" si="322"/>
        <v>19330.423072523383</v>
      </c>
      <c r="AL663">
        <f t="shared" si="323"/>
        <v>259209.25605516016</v>
      </c>
      <c r="AM663">
        <f t="shared" si="324"/>
        <v>56466.682494637251</v>
      </c>
    </row>
    <row r="664" spans="4:39">
      <c r="D664" s="113">
        <v>539</v>
      </c>
      <c r="E664">
        <v>0.22232131326055926</v>
      </c>
      <c r="F664" s="6">
        <v>5959.9294262728417</v>
      </c>
      <c r="G664" s="6">
        <v>0.33733399771636408</v>
      </c>
      <c r="H664" s="6">
        <v>60638.238436244283</v>
      </c>
      <c r="I664" s="6">
        <v>0.35022810458473663</v>
      </c>
      <c r="J664" s="6">
        <v>8064.3473730576043</v>
      </c>
      <c r="K664" s="6">
        <v>0.51612526338050491</v>
      </c>
      <c r="L664" s="6">
        <v>9055.4119273751112</v>
      </c>
      <c r="M664">
        <v>0.37541581240092015</v>
      </c>
      <c r="N664">
        <v>85410.949029554453</v>
      </c>
      <c r="O664">
        <v>0.50560441813202539</v>
      </c>
      <c r="P664">
        <v>10662.803801135813</v>
      </c>
      <c r="S664">
        <f t="shared" si="306"/>
        <v>2529.1875992683526</v>
      </c>
      <c r="T664">
        <f t="shared" si="307"/>
        <v>-47757.47706744264</v>
      </c>
      <c r="U664">
        <f t="shared" si="308"/>
        <v>5308.7625724059799</v>
      </c>
      <c r="V664">
        <f t="shared" si="309"/>
        <v>10652.315129546087</v>
      </c>
      <c r="W664">
        <f t="shared" si="310"/>
        <v>-71076.071648837722</v>
      </c>
      <c r="X664">
        <f t="shared" si="311"/>
        <v>8643.1953008174441</v>
      </c>
      <c r="Z664">
        <f t="shared" si="312"/>
        <v>0</v>
      </c>
      <c r="AA664">
        <f t="shared" si="313"/>
        <v>0</v>
      </c>
      <c r="AB664">
        <f t="shared" si="314"/>
        <v>0</v>
      </c>
      <c r="AC664">
        <f t="shared" si="315"/>
        <v>1</v>
      </c>
      <c r="AD664">
        <f t="shared" si="316"/>
        <v>0</v>
      </c>
      <c r="AE664">
        <f t="shared" si="317"/>
        <v>0</v>
      </c>
      <c r="AF664">
        <f t="shared" si="318"/>
        <v>0</v>
      </c>
      <c r="AH664">
        <f t="shared" si="319"/>
        <v>26807.728592750078</v>
      </c>
      <c r="AI664">
        <f t="shared" si="320"/>
        <v>179757.26978823493</v>
      </c>
      <c r="AJ664">
        <f t="shared" si="321"/>
        <v>23025.985828919849</v>
      </c>
      <c r="AK664">
        <f t="shared" si="322"/>
        <v>17544.988726310723</v>
      </c>
      <c r="AL664">
        <f t="shared" si="323"/>
        <v>227510.25984579735</v>
      </c>
      <c r="AM664">
        <f t="shared" si="324"/>
        <v>21089.221966314977</v>
      </c>
    </row>
    <row r="665" spans="4:39">
      <c r="D665" s="113">
        <v>540</v>
      </c>
      <c r="E665">
        <v>0.54837953847649779</v>
      </c>
      <c r="F665" s="6">
        <v>9130.8389802950333</v>
      </c>
      <c r="G665" s="6">
        <v>0.32044824423072815</v>
      </c>
      <c r="H665" s="6">
        <v>63013.537713913574</v>
      </c>
      <c r="I665" s="6">
        <v>0.40288326995369328</v>
      </c>
      <c r="J665" s="6">
        <v>8015.5960325337201</v>
      </c>
      <c r="K665" s="6">
        <v>0.26323651886264887</v>
      </c>
      <c r="L665" s="6">
        <v>6070.0259133767686</v>
      </c>
      <c r="M665">
        <v>0.55726033876780656</v>
      </c>
      <c r="N665">
        <v>101080.05945457947</v>
      </c>
      <c r="O665">
        <v>0.42963508363373304</v>
      </c>
      <c r="P665">
        <v>9777.6906501049525</v>
      </c>
      <c r="S665">
        <f t="shared" si="306"/>
        <v>11808.485316891558</v>
      </c>
      <c r="T665">
        <f t="shared" si="307"/>
        <v>-50777.541956207453</v>
      </c>
      <c r="U665">
        <f t="shared" si="308"/>
        <v>7368.0987473781042</v>
      </c>
      <c r="V665">
        <f t="shared" si="309"/>
        <v>3981.3973228746163</v>
      </c>
      <c r="W665">
        <f t="shared" si="310"/>
        <v>-79801.630679069553</v>
      </c>
      <c r="X665">
        <f t="shared" si="311"/>
        <v>6627.495383365509</v>
      </c>
      <c r="Z665">
        <f t="shared" si="312"/>
        <v>1</v>
      </c>
      <c r="AA665">
        <f t="shared" si="313"/>
        <v>0</v>
      </c>
      <c r="AB665">
        <f t="shared" si="314"/>
        <v>0</v>
      </c>
      <c r="AC665">
        <f t="shared" si="315"/>
        <v>0</v>
      </c>
      <c r="AD665">
        <f t="shared" si="316"/>
        <v>0</v>
      </c>
      <c r="AE665">
        <f t="shared" si="317"/>
        <v>0</v>
      </c>
      <c r="AF665">
        <f t="shared" si="318"/>
        <v>0</v>
      </c>
      <c r="AH665">
        <f t="shared" si="319"/>
        <v>16650.582925946204</v>
      </c>
      <c r="AI665">
        <f t="shared" si="320"/>
        <v>196641.8566754348</v>
      </c>
      <c r="AJ665">
        <f t="shared" si="321"/>
        <v>19895.579266557826</v>
      </c>
      <c r="AK665">
        <f t="shared" si="322"/>
        <v>23059.209032254286</v>
      </c>
      <c r="AL665">
        <f t="shared" si="323"/>
        <v>181387.49956274289</v>
      </c>
      <c r="AM665">
        <f t="shared" si="324"/>
        <v>22758.12898566846</v>
      </c>
    </row>
    <row r="666" spans="4:39">
      <c r="D666" s="113">
        <v>541</v>
      </c>
      <c r="E666">
        <v>0.32900915098841699</v>
      </c>
      <c r="F666" s="6">
        <v>7078.6463881690961</v>
      </c>
      <c r="G666" s="6">
        <v>0.29640341782158297</v>
      </c>
      <c r="H666" s="6">
        <v>57595.377317290055</v>
      </c>
      <c r="I666" s="6">
        <v>0.45793031073356794</v>
      </c>
      <c r="J666" s="6">
        <v>8783.5358221432271</v>
      </c>
      <c r="K666" s="6">
        <v>0.67926122780155196</v>
      </c>
      <c r="L666" s="6">
        <v>10187.982304050058</v>
      </c>
      <c r="M666">
        <v>0.37659620785871128</v>
      </c>
      <c r="N666">
        <v>78542.54914159124</v>
      </c>
      <c r="O666">
        <v>0.2782082171136111</v>
      </c>
      <c r="P666">
        <v>8088.212815352048</v>
      </c>
      <c r="S666">
        <f t="shared" si="306"/>
        <v>5484.2390331726183</v>
      </c>
      <c r="T666">
        <f t="shared" si="307"/>
        <v>-46277.509211190729</v>
      </c>
      <c r="U666">
        <f t="shared" si="308"/>
        <v>8702.0751629073293</v>
      </c>
      <c r="V666">
        <f t="shared" si="309"/>
        <v>15748.928418324404</v>
      </c>
      <c r="W666">
        <f t="shared" si="310"/>
        <v>-64162.599540714211</v>
      </c>
      <c r="X666">
        <f t="shared" si="311"/>
        <v>2534.8897469140775</v>
      </c>
      <c r="Z666">
        <f t="shared" si="312"/>
        <v>0</v>
      </c>
      <c r="AA666">
        <f t="shared" si="313"/>
        <v>0</v>
      </c>
      <c r="AB666">
        <f t="shared" si="314"/>
        <v>0</v>
      </c>
      <c r="AC666">
        <f t="shared" si="315"/>
        <v>1</v>
      </c>
      <c r="AD666">
        <f t="shared" si="316"/>
        <v>0</v>
      </c>
      <c r="AE666">
        <f t="shared" si="317"/>
        <v>0</v>
      </c>
      <c r="AF666">
        <f t="shared" si="318"/>
        <v>0</v>
      </c>
      <c r="AH666">
        <f t="shared" si="319"/>
        <v>21515.044085865884</v>
      </c>
      <c r="AI666">
        <f t="shared" si="320"/>
        <v>194314.14705197161</v>
      </c>
      <c r="AJ666">
        <f t="shared" si="321"/>
        <v>19180.944384469116</v>
      </c>
      <c r="AK666">
        <f t="shared" si="322"/>
        <v>14998.621866028992</v>
      </c>
      <c r="AL666">
        <f t="shared" si="323"/>
        <v>208559.054771625</v>
      </c>
      <c r="AM666">
        <f t="shared" si="324"/>
        <v>29072.515899302456</v>
      </c>
    </row>
    <row r="667" spans="4:39">
      <c r="D667" s="113">
        <v>542</v>
      </c>
      <c r="E667">
        <v>0.86092359796799833</v>
      </c>
      <c r="F667" s="6">
        <v>13390.13773441175</v>
      </c>
      <c r="G667" s="6">
        <v>0.28100084975189676</v>
      </c>
      <c r="H667" s="6">
        <v>63630.294203375008</v>
      </c>
      <c r="I667" s="6">
        <v>0.62069901466863109</v>
      </c>
      <c r="J667" s="6">
        <v>11189.60464959606</v>
      </c>
      <c r="K667" s="6">
        <v>1.4544201737255549</v>
      </c>
      <c r="L667" s="6">
        <v>18209.807279880733</v>
      </c>
      <c r="M667">
        <v>0.5885480944805046</v>
      </c>
      <c r="N667">
        <v>73444.502312982586</v>
      </c>
      <c r="O667">
        <v>0.32951886909503658</v>
      </c>
      <c r="P667">
        <v>9357.5860178178918</v>
      </c>
      <c r="S667">
        <f t="shared" si="306"/>
        <v>19483.368930398297</v>
      </c>
      <c r="T667">
        <f t="shared" si="307"/>
        <v>-52900.557756448579</v>
      </c>
      <c r="U667">
        <f t="shared" si="308"/>
        <v>12511.16652651095</v>
      </c>
      <c r="V667">
        <f t="shared" si="309"/>
        <v>37325.772633655855</v>
      </c>
      <c r="W667">
        <f t="shared" si="310"/>
        <v>-50971.381873339</v>
      </c>
      <c r="X667">
        <f t="shared" si="311"/>
        <v>3224.7624797069857</v>
      </c>
      <c r="Z667">
        <f t="shared" si="312"/>
        <v>0</v>
      </c>
      <c r="AA667">
        <f t="shared" si="313"/>
        <v>0</v>
      </c>
      <c r="AB667">
        <f t="shared" si="314"/>
        <v>0</v>
      </c>
      <c r="AC667">
        <f t="shared" si="315"/>
        <v>1</v>
      </c>
      <c r="AD667">
        <f t="shared" si="316"/>
        <v>0</v>
      </c>
      <c r="AE667">
        <f t="shared" si="317"/>
        <v>0</v>
      </c>
      <c r="AF667">
        <f t="shared" si="318"/>
        <v>0</v>
      </c>
      <c r="AH667">
        <f t="shared" si="319"/>
        <v>15553.224195522027</v>
      </c>
      <c r="AI667">
        <f t="shared" si="320"/>
        <v>226441.64335999664</v>
      </c>
      <c r="AJ667">
        <f t="shared" si="321"/>
        <v>18027.424540974644</v>
      </c>
      <c r="AK667">
        <f t="shared" si="322"/>
        <v>12520.320887213487</v>
      </c>
      <c r="AL667">
        <f t="shared" si="323"/>
        <v>124789.29589910584</v>
      </c>
      <c r="AM667">
        <f t="shared" si="324"/>
        <v>28397.724365578193</v>
      </c>
    </row>
    <row r="668" spans="4:39">
      <c r="D668" s="113">
        <v>543</v>
      </c>
      <c r="E668">
        <v>0.5647878202233807</v>
      </c>
      <c r="F668" s="6">
        <v>10070.667171702413</v>
      </c>
      <c r="G668" s="6">
        <v>0.30247305722712792</v>
      </c>
      <c r="H668" s="6">
        <v>70256.185373949571</v>
      </c>
      <c r="I668" s="6">
        <v>0.6310176336726927</v>
      </c>
      <c r="J668" s="6">
        <v>11318.011099706619</v>
      </c>
      <c r="K668" s="6">
        <v>0.62566828619776405</v>
      </c>
      <c r="L668" s="6">
        <v>10476.508529345914</v>
      </c>
      <c r="M668">
        <v>0.39569114640122516</v>
      </c>
      <c r="N668">
        <v>82874.779353267382</v>
      </c>
      <c r="O668">
        <v>0.30273097099465041</v>
      </c>
      <c r="P668">
        <v>10202.626941369768</v>
      </c>
      <c r="S668">
        <f t="shared" si="306"/>
        <v>11495.190955707154</v>
      </c>
      <c r="T668">
        <f t="shared" si="307"/>
        <v>-58706.554156788916</v>
      </c>
      <c r="U668">
        <f t="shared" si="308"/>
        <v>12776.76622445148</v>
      </c>
      <c r="V668">
        <f t="shared" si="309"/>
        <v>13414.00931082951</v>
      </c>
      <c r="W668">
        <f t="shared" si="310"/>
        <v>-67765.708619083001</v>
      </c>
      <c r="X668">
        <f t="shared" si="311"/>
        <v>1356.8524550899619</v>
      </c>
      <c r="Z668">
        <f t="shared" si="312"/>
        <v>0</v>
      </c>
      <c r="AA668">
        <f t="shared" si="313"/>
        <v>0</v>
      </c>
      <c r="AB668">
        <f t="shared" si="314"/>
        <v>0</v>
      </c>
      <c r="AC668">
        <f t="shared" si="315"/>
        <v>1</v>
      </c>
      <c r="AD668">
        <f t="shared" si="316"/>
        <v>0</v>
      </c>
      <c r="AE668">
        <f t="shared" si="317"/>
        <v>0</v>
      </c>
      <c r="AF668">
        <f t="shared" si="318"/>
        <v>0</v>
      </c>
      <c r="AH668">
        <f t="shared" si="319"/>
        <v>17830.885885108743</v>
      </c>
      <c r="AI668">
        <f t="shared" si="320"/>
        <v>232272.54029833802</v>
      </c>
      <c r="AJ668">
        <f t="shared" si="321"/>
        <v>17936.124912758369</v>
      </c>
      <c r="AK668">
        <f t="shared" si="322"/>
        <v>16744.509447669931</v>
      </c>
      <c r="AL668">
        <f t="shared" si="323"/>
        <v>209443.09749410854</v>
      </c>
      <c r="AM668">
        <f t="shared" si="324"/>
        <v>33701.959557848015</v>
      </c>
    </row>
    <row r="669" spans="4:39">
      <c r="D669" s="113">
        <v>544</v>
      </c>
      <c r="E669">
        <v>0.89036772890872395</v>
      </c>
      <c r="F669" s="6">
        <v>12091.935336941777</v>
      </c>
      <c r="G669" s="6">
        <v>0.34582980331299629</v>
      </c>
      <c r="H669" s="6">
        <v>66574.204816062673</v>
      </c>
      <c r="I669" s="6">
        <v>0.68817685359117697</v>
      </c>
      <c r="J669" s="6">
        <v>10484.962003449771</v>
      </c>
      <c r="K669" s="6">
        <v>0.5207279119915702</v>
      </c>
      <c r="L669" s="6">
        <v>8188.8989696852041</v>
      </c>
      <c r="M669">
        <v>0.42548622590944185</v>
      </c>
      <c r="N669">
        <v>82451.668238406302</v>
      </c>
      <c r="O669">
        <v>0.92827903164080561</v>
      </c>
      <c r="P669">
        <v>14065.79822185696</v>
      </c>
      <c r="S669">
        <f t="shared" si="306"/>
        <v>21905.866023708939</v>
      </c>
      <c r="T669">
        <f t="shared" si="307"/>
        <v>-53369.03960635922</v>
      </c>
      <c r="U669">
        <f t="shared" si="308"/>
        <v>15792.382974075732</v>
      </c>
      <c r="V669">
        <f t="shared" si="309"/>
        <v>11694.575621800912</v>
      </c>
      <c r="W669">
        <f t="shared" si="310"/>
        <v>-66204.902188280175</v>
      </c>
      <c r="X669">
        <f t="shared" si="311"/>
        <v>21379.608322315558</v>
      </c>
      <c r="Z669">
        <f t="shared" si="312"/>
        <v>1</v>
      </c>
      <c r="AA669">
        <f t="shared" si="313"/>
        <v>0</v>
      </c>
      <c r="AB669">
        <f t="shared" si="314"/>
        <v>0</v>
      </c>
      <c r="AC669">
        <f t="shared" si="315"/>
        <v>0</v>
      </c>
      <c r="AD669">
        <f t="shared" si="316"/>
        <v>0</v>
      </c>
      <c r="AE669">
        <f t="shared" si="317"/>
        <v>0</v>
      </c>
      <c r="AF669">
        <f t="shared" si="318"/>
        <v>0</v>
      </c>
      <c r="AH669">
        <f t="shared" si="319"/>
        <v>13580.832889981551</v>
      </c>
      <c r="AI669">
        <f t="shared" si="320"/>
        <v>192505.68973030098</v>
      </c>
      <c r="AJ669">
        <f t="shared" si="321"/>
        <v>15235.853906935585</v>
      </c>
      <c r="AK669">
        <f t="shared" si="322"/>
        <v>15725.869078855465</v>
      </c>
      <c r="AL669">
        <f t="shared" si="323"/>
        <v>193782.22658600201</v>
      </c>
      <c r="AM669">
        <f t="shared" si="324"/>
        <v>15152.554073094341</v>
      </c>
    </row>
    <row r="670" spans="4:39">
      <c r="D670" s="113">
        <v>545</v>
      </c>
      <c r="E670">
        <v>0.94942119512048839</v>
      </c>
      <c r="F670" s="6">
        <v>11434.154697797056</v>
      </c>
      <c r="G670" s="6">
        <v>0.30041402267931694</v>
      </c>
      <c r="H670" s="6">
        <v>56363.996023934669</v>
      </c>
      <c r="I670" s="6">
        <v>0.56676544223665382</v>
      </c>
      <c r="J670" s="6">
        <v>9058.8460917880129</v>
      </c>
      <c r="K670" s="6">
        <v>0.77437495659957623</v>
      </c>
      <c r="L670" s="6">
        <v>10020.31660521386</v>
      </c>
      <c r="M670">
        <v>0.48815937665959031</v>
      </c>
      <c r="N670">
        <v>88994.641622379175</v>
      </c>
      <c r="O670">
        <v>0.61723684482990404</v>
      </c>
      <c r="P670">
        <v>11625.103978228139</v>
      </c>
      <c r="S670">
        <f t="shared" si="306"/>
        <v>24818.544216683673</v>
      </c>
      <c r="T670">
        <f t="shared" si="307"/>
        <v>-44892.98698194763</v>
      </c>
      <c r="U670">
        <f t="shared" si="308"/>
        <v>12582.525554576378</v>
      </c>
      <c r="V670">
        <f t="shared" si="309"/>
        <v>19548.416737584361</v>
      </c>
      <c r="W670">
        <f t="shared" si="310"/>
        <v>-70354.763984009376</v>
      </c>
      <c r="X670">
        <f t="shared" si="311"/>
        <v>11943.467704756918</v>
      </c>
      <c r="Z670">
        <f t="shared" si="312"/>
        <v>1</v>
      </c>
      <c r="AA670">
        <f t="shared" si="313"/>
        <v>0</v>
      </c>
      <c r="AB670">
        <f t="shared" si="314"/>
        <v>0</v>
      </c>
      <c r="AC670">
        <f t="shared" si="315"/>
        <v>0</v>
      </c>
      <c r="AD670">
        <f t="shared" si="316"/>
        <v>0</v>
      </c>
      <c r="AE670">
        <f t="shared" si="317"/>
        <v>0</v>
      </c>
      <c r="AF670">
        <f t="shared" si="318"/>
        <v>0</v>
      </c>
      <c r="AH670">
        <f t="shared" si="319"/>
        <v>12043.289908169765</v>
      </c>
      <c r="AI670">
        <f t="shared" si="320"/>
        <v>187621.05550612585</v>
      </c>
      <c r="AJ670">
        <f t="shared" si="321"/>
        <v>15983.412919529199</v>
      </c>
      <c r="AK670">
        <f t="shared" si="322"/>
        <v>12939.876890150123</v>
      </c>
      <c r="AL670">
        <f t="shared" si="323"/>
        <v>182306.52913267317</v>
      </c>
      <c r="AM670">
        <f t="shared" si="324"/>
        <v>18834.105701243003</v>
      </c>
    </row>
    <row r="671" spans="4:39">
      <c r="D671" s="113">
        <v>546</v>
      </c>
      <c r="E671">
        <v>0.5338789278612186</v>
      </c>
      <c r="F671" s="6">
        <v>9215.0028676308684</v>
      </c>
      <c r="G671" s="6">
        <v>0.29740868337162041</v>
      </c>
      <c r="H671" s="6">
        <v>63216.559794002416</v>
      </c>
      <c r="I671" s="6">
        <v>0.3913421394572314</v>
      </c>
      <c r="J671" s="6">
        <v>9071.5024121290589</v>
      </c>
      <c r="K671" s="6">
        <v>0.66695416353768922</v>
      </c>
      <c r="L671" s="6">
        <v>10688.904435951899</v>
      </c>
      <c r="M671">
        <v>0.18568507535122336</v>
      </c>
      <c r="N671">
        <v>68034.166726867115</v>
      </c>
      <c r="O671">
        <v>0.52192569414773393</v>
      </c>
      <c r="P671">
        <v>10148.272982824259</v>
      </c>
      <c r="S671">
        <f t="shared" si="306"/>
        <v>11170.630113821902</v>
      </c>
      <c r="T671">
        <f t="shared" si="307"/>
        <v>-51860.306628140461</v>
      </c>
      <c r="U671">
        <f t="shared" si="308"/>
        <v>5871.5058409058656</v>
      </c>
      <c r="V671">
        <f t="shared" si="309"/>
        <v>14778.073344571225</v>
      </c>
      <c r="W671">
        <f t="shared" si="310"/>
        <v>-60943.967809656002</v>
      </c>
      <c r="X671">
        <f t="shared" si="311"/>
        <v>9780.9377225128119</v>
      </c>
      <c r="Z671">
        <f t="shared" si="312"/>
        <v>0</v>
      </c>
      <c r="AA671">
        <f t="shared" si="313"/>
        <v>0</v>
      </c>
      <c r="AB671">
        <f t="shared" si="314"/>
        <v>0</v>
      </c>
      <c r="AC671">
        <f t="shared" si="315"/>
        <v>1</v>
      </c>
      <c r="AD671">
        <f t="shared" si="316"/>
        <v>0</v>
      </c>
      <c r="AE671">
        <f t="shared" si="317"/>
        <v>0</v>
      </c>
      <c r="AF671">
        <f t="shared" si="318"/>
        <v>0</v>
      </c>
      <c r="AH671">
        <f t="shared" si="319"/>
        <v>17260.473089933043</v>
      </c>
      <c r="AI671">
        <f t="shared" si="320"/>
        <v>212557.88189281471</v>
      </c>
      <c r="AJ671">
        <f t="shared" si="321"/>
        <v>23180.489647015016</v>
      </c>
      <c r="AK671">
        <f t="shared" si="322"/>
        <v>16026.445324601194</v>
      </c>
      <c r="AL671">
        <f t="shared" si="323"/>
        <v>366395.44992068142</v>
      </c>
      <c r="AM671">
        <f t="shared" si="324"/>
        <v>19443.903790549415</v>
      </c>
    </row>
    <row r="672" spans="4:39">
      <c r="D672" s="113">
        <v>547</v>
      </c>
      <c r="E672">
        <v>0.1756853836672656</v>
      </c>
      <c r="F672" s="6">
        <v>5942.0820278955471</v>
      </c>
      <c r="G672" s="6">
        <v>0.32219282733991306</v>
      </c>
      <c r="H672" s="6">
        <v>71496.712071938833</v>
      </c>
      <c r="I672" s="6">
        <v>0.42629681227062544</v>
      </c>
      <c r="J672" s="6">
        <v>8861.7856919313181</v>
      </c>
      <c r="K672" s="6">
        <v>0.46691351358049871</v>
      </c>
      <c r="L672" s="6">
        <v>8572.3497876953115</v>
      </c>
      <c r="M672">
        <v>5.6410043876518934E-2</v>
      </c>
      <c r="N672">
        <v>72917.774390953273</v>
      </c>
      <c r="O672">
        <v>0.2554645553757946</v>
      </c>
      <c r="P672">
        <v>8669.8198617421403</v>
      </c>
      <c r="S672">
        <f t="shared" si="306"/>
        <v>766.28866205532267</v>
      </c>
      <c r="T672">
        <f t="shared" si="307"/>
        <v>-59194.101152791591</v>
      </c>
      <c r="U672">
        <f t="shared" si="308"/>
        <v>7415.9317878102429</v>
      </c>
      <c r="V672">
        <f t="shared" si="309"/>
        <v>9256.2758148624525</v>
      </c>
      <c r="W672">
        <f t="shared" si="310"/>
        <v>-70763.813275572276</v>
      </c>
      <c r="X672">
        <f t="shared" si="311"/>
        <v>1084.8387207272008</v>
      </c>
      <c r="Z672">
        <f t="shared" si="312"/>
        <v>0</v>
      </c>
      <c r="AA672">
        <f t="shared" si="313"/>
        <v>0</v>
      </c>
      <c r="AB672">
        <f t="shared" si="314"/>
        <v>0</v>
      </c>
      <c r="AC672">
        <f t="shared" si="315"/>
        <v>1</v>
      </c>
      <c r="AD672">
        <f t="shared" si="316"/>
        <v>0</v>
      </c>
      <c r="AE672">
        <f t="shared" si="317"/>
        <v>0</v>
      </c>
      <c r="AF672">
        <f t="shared" si="318"/>
        <v>0</v>
      </c>
      <c r="AH672">
        <f t="shared" si="319"/>
        <v>33822.290186356004</v>
      </c>
      <c r="AI672">
        <f t="shared" si="320"/>
        <v>221906.5913485091</v>
      </c>
      <c r="AJ672">
        <f t="shared" si="321"/>
        <v>20787.830067811068</v>
      </c>
      <c r="AK672">
        <f t="shared" si="322"/>
        <v>18359.609517314573</v>
      </c>
      <c r="AL672">
        <f t="shared" si="323"/>
        <v>1292638.1434939071</v>
      </c>
      <c r="AM672">
        <f t="shared" si="324"/>
        <v>33937.466780816714</v>
      </c>
    </row>
    <row r="673" spans="4:39">
      <c r="D673" s="113">
        <v>548</v>
      </c>
      <c r="E673">
        <v>0.64470269106658873</v>
      </c>
      <c r="F673" s="6">
        <v>11149.911102949471</v>
      </c>
      <c r="G673" s="6">
        <v>0.30257055294530399</v>
      </c>
      <c r="H673" s="6">
        <v>62042.55448398806</v>
      </c>
      <c r="I673" s="6">
        <v>0.65555722981251363</v>
      </c>
      <c r="J673" s="6">
        <v>13501.70235973196</v>
      </c>
      <c r="K673" s="6">
        <v>1.3231944875974126</v>
      </c>
      <c r="L673" s="6">
        <v>15180.523553702667</v>
      </c>
      <c r="M673">
        <v>1.881648903717239</v>
      </c>
      <c r="N673">
        <v>88909.574071925657</v>
      </c>
      <c r="O673">
        <v>0.72192704110152217</v>
      </c>
      <c r="P673">
        <v>12387.724473329199</v>
      </c>
      <c r="S673">
        <f t="shared" si="306"/>
        <v>13467.416452737154</v>
      </c>
      <c r="T673">
        <f t="shared" si="307"/>
        <v>-50489.200490324569</v>
      </c>
      <c r="U673">
        <f t="shared" si="308"/>
        <v>11530.094903429061</v>
      </c>
      <c r="V673">
        <f t="shared" si="309"/>
        <v>35344.334760716934</v>
      </c>
      <c r="W673">
        <f t="shared" si="310"/>
        <v>-17060.692332386607</v>
      </c>
      <c r="X673">
        <f t="shared" si="311"/>
        <v>15178.337664091323</v>
      </c>
      <c r="Z673">
        <f t="shared" si="312"/>
        <v>0</v>
      </c>
      <c r="AA673">
        <f t="shared" si="313"/>
        <v>0</v>
      </c>
      <c r="AB673">
        <f t="shared" si="314"/>
        <v>0</v>
      </c>
      <c r="AC673">
        <f t="shared" si="315"/>
        <v>1</v>
      </c>
      <c r="AD673">
        <f t="shared" si="316"/>
        <v>0</v>
      </c>
      <c r="AE673">
        <f t="shared" si="317"/>
        <v>0</v>
      </c>
      <c r="AF673">
        <f t="shared" si="318"/>
        <v>0</v>
      </c>
      <c r="AH673">
        <f t="shared" si="319"/>
        <v>17294.655749773876</v>
      </c>
      <c r="AI673">
        <f t="shared" si="320"/>
        <v>205051.52890804797</v>
      </c>
      <c r="AJ673">
        <f t="shared" si="321"/>
        <v>20595.764558333656</v>
      </c>
      <c r="AK673">
        <f t="shared" si="322"/>
        <v>11472.632100566461</v>
      </c>
      <c r="AL673">
        <f t="shared" si="323"/>
        <v>47250.883996628079</v>
      </c>
      <c r="AM673">
        <f t="shared" si="324"/>
        <v>17159.247081849029</v>
      </c>
    </row>
    <row r="674" spans="4:39">
      <c r="D674" s="113">
        <v>549</v>
      </c>
      <c r="E674">
        <v>6.7863111828195599E-2</v>
      </c>
      <c r="F674" s="6">
        <v>4894.7786170747004</v>
      </c>
      <c r="G674" s="6">
        <v>0.28443834280622893</v>
      </c>
      <c r="H674" s="6">
        <v>61088.326953517797</v>
      </c>
      <c r="I674" s="6">
        <v>0.41067270475152529</v>
      </c>
      <c r="J674" s="6">
        <v>8227.7102485032447</v>
      </c>
      <c r="K674" s="6">
        <v>0.41161145395209497</v>
      </c>
      <c r="L674" s="6">
        <v>7759.8842302684352</v>
      </c>
      <c r="M674">
        <v>0.29152080299403815</v>
      </c>
      <c r="N674">
        <v>77298.641122716988</v>
      </c>
      <c r="O674">
        <v>0.5071587732758609</v>
      </c>
      <c r="P674">
        <v>10025.866652073204</v>
      </c>
      <c r="S674">
        <f t="shared" si="306"/>
        <v>-2303.4935550268797</v>
      </c>
      <c r="T674">
        <f t="shared" si="307"/>
        <v>-50227.333271804753</v>
      </c>
      <c r="U674">
        <f t="shared" si="308"/>
        <v>7453.4163097289966</v>
      </c>
      <c r="V674">
        <f t="shared" si="309"/>
        <v>7957.0875274383598</v>
      </c>
      <c r="W674">
        <f t="shared" si="310"/>
        <v>-66167.21078119264</v>
      </c>
      <c r="X674">
        <f t="shared" si="311"/>
        <v>9339.4839466922676</v>
      </c>
      <c r="Z674">
        <f t="shared" si="312"/>
        <v>0</v>
      </c>
      <c r="AA674">
        <f t="shared" si="313"/>
        <v>0</v>
      </c>
      <c r="AB674">
        <f t="shared" si="314"/>
        <v>0</v>
      </c>
      <c r="AC674">
        <f t="shared" si="315"/>
        <v>0</v>
      </c>
      <c r="AD674">
        <f t="shared" si="316"/>
        <v>0</v>
      </c>
      <c r="AE674">
        <f t="shared" si="317"/>
        <v>1</v>
      </c>
      <c r="AF674">
        <f t="shared" si="318"/>
        <v>0</v>
      </c>
      <c r="AH674">
        <f t="shared" si="319"/>
        <v>72127.235035529709</v>
      </c>
      <c r="AI674">
        <f t="shared" si="320"/>
        <v>214768.25645526164</v>
      </c>
      <c r="AJ674">
        <f t="shared" si="321"/>
        <v>20034.71414902377</v>
      </c>
      <c r="AK674">
        <f t="shared" si="322"/>
        <v>18852.449696823944</v>
      </c>
      <c r="AL674">
        <f t="shared" si="323"/>
        <v>265156.51826157264</v>
      </c>
      <c r="AM674">
        <f t="shared" si="324"/>
        <v>19768.694106016766</v>
      </c>
    </row>
    <row r="675" spans="4:39">
      <c r="D675" s="113">
        <v>550</v>
      </c>
      <c r="E675">
        <v>1.3789905188903564</v>
      </c>
      <c r="F675" s="6">
        <v>18096.708606003966</v>
      </c>
      <c r="G675" s="6">
        <v>0.32363374266766676</v>
      </c>
      <c r="H675" s="6">
        <v>61938.223598485907</v>
      </c>
      <c r="I675" s="6">
        <v>0.83666735339122844</v>
      </c>
      <c r="J675" s="6">
        <v>13314.117965591024</v>
      </c>
      <c r="K675" s="6">
        <v>0.74592525277345045</v>
      </c>
      <c r="L675" s="6">
        <v>11212.178616904665</v>
      </c>
      <c r="M675">
        <v>0.41170501950560012</v>
      </c>
      <c r="N675">
        <v>71600.218124410458</v>
      </c>
      <c r="O675">
        <v>0.55101096575513064</v>
      </c>
      <c r="P675">
        <v>11408.72819284648</v>
      </c>
      <c r="S675">
        <f t="shared" si="306"/>
        <v>34558.665367305402</v>
      </c>
      <c r="T675">
        <f t="shared" si="307"/>
        <v>-49580.592768463721</v>
      </c>
      <c r="U675">
        <f t="shared" si="308"/>
        <v>18633.188256299643</v>
      </c>
      <c r="V675">
        <f t="shared" si="309"/>
        <v>17270.231234996769</v>
      </c>
      <c r="W675">
        <f t="shared" si="310"/>
        <v>-55879.673659608627</v>
      </c>
      <c r="X675">
        <f t="shared" si="311"/>
        <v>9631.0745235474278</v>
      </c>
      <c r="Z675">
        <f t="shared" si="312"/>
        <v>1</v>
      </c>
      <c r="AA675">
        <f t="shared" si="313"/>
        <v>0</v>
      </c>
      <c r="AB675">
        <f t="shared" si="314"/>
        <v>0</v>
      </c>
      <c r="AC675">
        <f t="shared" si="315"/>
        <v>0</v>
      </c>
      <c r="AD675">
        <f t="shared" si="316"/>
        <v>0</v>
      </c>
      <c r="AE675">
        <f t="shared" si="317"/>
        <v>0</v>
      </c>
      <c r="AF675">
        <f t="shared" si="318"/>
        <v>0</v>
      </c>
      <c r="AH675">
        <f t="shared" si="319"/>
        <v>13123.156655613551</v>
      </c>
      <c r="AI675">
        <f t="shared" si="320"/>
        <v>191383.70148902884</v>
      </c>
      <c r="AJ675">
        <f t="shared" si="321"/>
        <v>15913.275343690024</v>
      </c>
      <c r="AK675">
        <f t="shared" si="322"/>
        <v>15031.236139567975</v>
      </c>
      <c r="AL675">
        <f t="shared" si="323"/>
        <v>173911.45293878677</v>
      </c>
      <c r="AM675">
        <f t="shared" si="324"/>
        <v>20705.083749488429</v>
      </c>
    </row>
    <row r="676" spans="4:39">
      <c r="D676" s="113">
        <v>551</v>
      </c>
      <c r="E676">
        <v>0.43532073528259874</v>
      </c>
      <c r="F676" s="6">
        <v>6074.5768599154417</v>
      </c>
      <c r="G676" s="6">
        <v>0.29197725932352081</v>
      </c>
      <c r="H676" s="6">
        <v>62456.359775682562</v>
      </c>
      <c r="I676" s="6">
        <v>0.28036303512162641</v>
      </c>
      <c r="J676" s="6">
        <v>6615.1105862352433</v>
      </c>
      <c r="K676" s="6">
        <v>0.84109857386368581</v>
      </c>
      <c r="L676" s="6">
        <v>9289.1909609164741</v>
      </c>
      <c r="M676">
        <v>0.32236859622438652</v>
      </c>
      <c r="N676">
        <v>77605.710238785337</v>
      </c>
      <c r="O676">
        <v>0.41283015655044175</v>
      </c>
      <c r="P676">
        <v>8404.1855387143569</v>
      </c>
      <c r="S676">
        <f t="shared" si="306"/>
        <v>10547.71009611531</v>
      </c>
      <c r="T676">
        <f t="shared" si="307"/>
        <v>-51307.500105673244</v>
      </c>
      <c r="U676">
        <f t="shared" si="308"/>
        <v>4090.2715468489405</v>
      </c>
      <c r="V676">
        <f t="shared" si="309"/>
        <v>22827.316983494507</v>
      </c>
      <c r="W676">
        <f t="shared" si="310"/>
        <v>-65296.387760553363</v>
      </c>
      <c r="X676">
        <f t="shared" si="311"/>
        <v>7359.3211590077117</v>
      </c>
      <c r="Z676">
        <f t="shared" si="312"/>
        <v>0</v>
      </c>
      <c r="AA676">
        <f t="shared" si="313"/>
        <v>0</v>
      </c>
      <c r="AB676">
        <f t="shared" si="314"/>
        <v>0</v>
      </c>
      <c r="AC676">
        <f t="shared" si="315"/>
        <v>1</v>
      </c>
      <c r="AD676">
        <f t="shared" si="316"/>
        <v>0</v>
      </c>
      <c r="AE676">
        <f t="shared" si="317"/>
        <v>0</v>
      </c>
      <c r="AF676">
        <f t="shared" si="318"/>
        <v>0</v>
      </c>
      <c r="AH676">
        <f t="shared" si="319"/>
        <v>13954.255718997596</v>
      </c>
      <c r="AI676">
        <f t="shared" si="320"/>
        <v>213908.302038272</v>
      </c>
      <c r="AJ676">
        <f t="shared" si="321"/>
        <v>23594.80301447547</v>
      </c>
      <c r="AK676">
        <f t="shared" si="322"/>
        <v>11044.116884238047</v>
      </c>
      <c r="AL676">
        <f t="shared" si="323"/>
        <v>240735.94992722999</v>
      </c>
      <c r="AM676">
        <f t="shared" si="324"/>
        <v>20357.489406633231</v>
      </c>
    </row>
    <row r="677" spans="4:39">
      <c r="D677" s="113">
        <v>552</v>
      </c>
      <c r="E677">
        <v>0.54830524200465347</v>
      </c>
      <c r="F677" s="6">
        <v>10288.356765791601</v>
      </c>
      <c r="G677" s="6">
        <v>0.26325144735237793</v>
      </c>
      <c r="H677" s="6">
        <v>58130.926720016949</v>
      </c>
      <c r="I677" s="6">
        <v>0.39303676234843232</v>
      </c>
      <c r="J677" s="6">
        <v>9411.3443796031588</v>
      </c>
      <c r="K677" s="6">
        <v>1.3588109574698621</v>
      </c>
      <c r="L677" s="6">
        <v>20170.116811016625</v>
      </c>
      <c r="M677">
        <v>2.5628905112356271E-2</v>
      </c>
      <c r="N677">
        <v>76396.738901138408</v>
      </c>
      <c r="O677">
        <v>0.33639769025503163</v>
      </c>
      <c r="P677">
        <v>8826.3666205735481</v>
      </c>
      <c r="S677">
        <f t="shared" si="306"/>
        <v>10648.130594914086</v>
      </c>
      <c r="T677">
        <f t="shared" si="307"/>
        <v>-48078.933454313752</v>
      </c>
      <c r="U677">
        <f t="shared" si="308"/>
        <v>5596.3713539093806</v>
      </c>
      <c r="V677">
        <f t="shared" si="309"/>
        <v>31714.720789012594</v>
      </c>
      <c r="W677">
        <f t="shared" si="310"/>
        <v>-75418.12478832819</v>
      </c>
      <c r="X677">
        <f t="shared" si="311"/>
        <v>4018.6427841245804</v>
      </c>
      <c r="Z677">
        <f t="shared" si="312"/>
        <v>0</v>
      </c>
      <c r="AA677">
        <f t="shared" si="313"/>
        <v>0</v>
      </c>
      <c r="AB677">
        <f t="shared" si="314"/>
        <v>0</v>
      </c>
      <c r="AC677">
        <f t="shared" si="315"/>
        <v>1</v>
      </c>
      <c r="AD677">
        <f t="shared" si="316"/>
        <v>0</v>
      </c>
      <c r="AE677">
        <f t="shared" si="317"/>
        <v>0</v>
      </c>
      <c r="AF677">
        <f t="shared" si="318"/>
        <v>0</v>
      </c>
      <c r="AH677">
        <f t="shared" si="319"/>
        <v>18763.92195007372</v>
      </c>
      <c r="AI677">
        <f t="shared" si="320"/>
        <v>220819.02038777852</v>
      </c>
      <c r="AJ677">
        <f t="shared" si="321"/>
        <v>23945.201266592656</v>
      </c>
      <c r="AK677">
        <f t="shared" si="322"/>
        <v>14843.946245895644</v>
      </c>
      <c r="AL677">
        <f t="shared" si="323"/>
        <v>2980881.8818524489</v>
      </c>
      <c r="AM677">
        <f t="shared" si="324"/>
        <v>26237.89305414688</v>
      </c>
    </row>
    <row r="678" spans="4:39">
      <c r="D678" s="113">
        <v>553</v>
      </c>
      <c r="E678">
        <v>0.58204092573796429</v>
      </c>
      <c r="F678" s="6">
        <v>11887.909187181653</v>
      </c>
      <c r="G678" s="6">
        <v>0.27470483125532175</v>
      </c>
      <c r="H678" s="6">
        <v>63484.445012194796</v>
      </c>
      <c r="I678" s="6">
        <v>0.98854049006516631</v>
      </c>
      <c r="J678" s="6">
        <v>13901.033923688392</v>
      </c>
      <c r="K678" s="6">
        <v>0.3458114829985347</v>
      </c>
      <c r="L678" s="6">
        <v>8986.9891899727045</v>
      </c>
      <c r="M678">
        <v>0.97328262041032543</v>
      </c>
      <c r="N678">
        <v>95729.625121728168</v>
      </c>
      <c r="O678">
        <v>0.45171836680457067</v>
      </c>
      <c r="P678">
        <v>12652.192592245574</v>
      </c>
      <c r="S678">
        <f t="shared" si="306"/>
        <v>10336.741521196775</v>
      </c>
      <c r="T678">
        <f t="shared" si="307"/>
        <v>-52995.115735541593</v>
      </c>
      <c r="U678">
        <f t="shared" si="308"/>
        <v>23845.396148959921</v>
      </c>
      <c r="V678">
        <f t="shared" si="309"/>
        <v>4217.4764768433452</v>
      </c>
      <c r="W678">
        <f t="shared" si="310"/>
        <v>-58565.801543980298</v>
      </c>
      <c r="X678">
        <f t="shared" si="311"/>
        <v>4596.2215258201541</v>
      </c>
      <c r="Z678">
        <f t="shared" si="312"/>
        <v>0</v>
      </c>
      <c r="AA678">
        <f t="shared" si="313"/>
        <v>0</v>
      </c>
      <c r="AB678">
        <f t="shared" si="314"/>
        <v>1</v>
      </c>
      <c r="AC678">
        <f t="shared" si="315"/>
        <v>0</v>
      </c>
      <c r="AD678">
        <f t="shared" si="316"/>
        <v>0</v>
      </c>
      <c r="AE678">
        <f t="shared" si="317"/>
        <v>0</v>
      </c>
      <c r="AF678">
        <f t="shared" si="318"/>
        <v>0</v>
      </c>
      <c r="AH678">
        <f t="shared" si="319"/>
        <v>20424.524567768294</v>
      </c>
      <c r="AI678">
        <f t="shared" si="320"/>
        <v>231100.57701602558</v>
      </c>
      <c r="AJ678">
        <f t="shared" si="321"/>
        <v>14062.179610641959</v>
      </c>
      <c r="AK678">
        <f t="shared" si="322"/>
        <v>25988.116739347213</v>
      </c>
      <c r="AL678">
        <f t="shared" si="323"/>
        <v>98357.479229794117</v>
      </c>
      <c r="AM678">
        <f t="shared" si="324"/>
        <v>28009.028461132642</v>
      </c>
    </row>
    <row r="679" spans="4:39">
      <c r="D679" s="113">
        <v>554</v>
      </c>
      <c r="E679">
        <v>0.92330669489355621</v>
      </c>
      <c r="F679" s="6">
        <v>14503.807192730328</v>
      </c>
      <c r="G679" s="6">
        <v>0.29186045989317777</v>
      </c>
      <c r="H679" s="6">
        <v>53586.676249115742</v>
      </c>
      <c r="I679" s="6">
        <v>1.000601972730393</v>
      </c>
      <c r="J679" s="6">
        <v>15468.249316004389</v>
      </c>
      <c r="K679" s="6">
        <v>0.51530110344199254</v>
      </c>
      <c r="L679" s="6">
        <v>9587.1915482903423</v>
      </c>
      <c r="M679">
        <v>0.48259993866732942</v>
      </c>
      <c r="N679">
        <v>74818.159601152773</v>
      </c>
      <c r="O679">
        <v>0.68101510657363051</v>
      </c>
      <c r="P679">
        <v>14154.801828296146</v>
      </c>
      <c r="S679">
        <f t="shared" si="306"/>
        <v>20751.73564508522</v>
      </c>
      <c r="T679">
        <f t="shared" si="307"/>
        <v>-42442.276448554643</v>
      </c>
      <c r="U679">
        <f t="shared" si="308"/>
        <v>22738.736410732934</v>
      </c>
      <c r="V679">
        <f t="shared" si="309"/>
        <v>10089.0657855387</v>
      </c>
      <c r="W679">
        <f t="shared" si="310"/>
        <v>-56390.563543079465</v>
      </c>
      <c r="X679">
        <f t="shared" si="311"/>
        <v>11849.07900111136</v>
      </c>
      <c r="Z679">
        <f t="shared" si="312"/>
        <v>0</v>
      </c>
      <c r="AA679">
        <f t="shared" si="313"/>
        <v>0</v>
      </c>
      <c r="AB679">
        <f t="shared" si="314"/>
        <v>1</v>
      </c>
      <c r="AC679">
        <f t="shared" si="315"/>
        <v>0</v>
      </c>
      <c r="AD679">
        <f t="shared" si="316"/>
        <v>0</v>
      </c>
      <c r="AE679">
        <f t="shared" si="317"/>
        <v>0</v>
      </c>
      <c r="AF679">
        <f t="shared" si="318"/>
        <v>0</v>
      </c>
      <c r="AH679">
        <f t="shared" si="319"/>
        <v>15708.547628805405</v>
      </c>
      <c r="AI679">
        <f t="shared" si="320"/>
        <v>183603.75457754266</v>
      </c>
      <c r="AJ679">
        <f t="shared" si="321"/>
        <v>15458.943453604632</v>
      </c>
      <c r="AK679">
        <f t="shared" si="322"/>
        <v>18605.028175278443</v>
      </c>
      <c r="AL679">
        <f t="shared" si="323"/>
        <v>155031.43205479594</v>
      </c>
      <c r="AM679">
        <f t="shared" si="324"/>
        <v>20784.857327927344</v>
      </c>
    </row>
    <row r="680" spans="4:39">
      <c r="D680" s="113">
        <v>555</v>
      </c>
      <c r="E680">
        <v>0.36957774569024782</v>
      </c>
      <c r="F680" s="6">
        <v>7821.0407845593845</v>
      </c>
      <c r="G680" s="6">
        <v>0.35624069937702418</v>
      </c>
      <c r="H680" s="6">
        <v>66213.448754476529</v>
      </c>
      <c r="I680" s="6">
        <v>0.58425448244321698</v>
      </c>
      <c r="J680" s="6">
        <v>9670.4889913723309</v>
      </c>
      <c r="K680" s="6">
        <v>0.63370194437234062</v>
      </c>
      <c r="L680" s="6">
        <v>9473.0538438904987</v>
      </c>
      <c r="M680">
        <v>0.72192697499188707</v>
      </c>
      <c r="N680">
        <v>66582.296473252747</v>
      </c>
      <c r="O680">
        <v>0.67429145714143424</v>
      </c>
      <c r="P680">
        <v>11771.777404489978</v>
      </c>
      <c r="S680">
        <f t="shared" si="306"/>
        <v>6290.915856877039</v>
      </c>
      <c r="T680">
        <f t="shared" si="307"/>
        <v>-52610.753889464235</v>
      </c>
      <c r="U680">
        <f t="shared" si="308"/>
        <v>12638.684166239465</v>
      </c>
      <c r="V680">
        <f t="shared" si="309"/>
        <v>14724.221200022956</v>
      </c>
      <c r="W680">
        <f t="shared" si="310"/>
        <v>-39016.236860162535</v>
      </c>
      <c r="X680">
        <f t="shared" si="311"/>
        <v>13975.367594998548</v>
      </c>
      <c r="Z680">
        <f t="shared" si="312"/>
        <v>0</v>
      </c>
      <c r="AA680">
        <f t="shared" si="313"/>
        <v>0</v>
      </c>
      <c r="AB680">
        <f t="shared" si="314"/>
        <v>0</v>
      </c>
      <c r="AC680">
        <f t="shared" si="315"/>
        <v>1</v>
      </c>
      <c r="AD680">
        <f t="shared" si="316"/>
        <v>0</v>
      </c>
      <c r="AE680">
        <f t="shared" si="317"/>
        <v>0</v>
      </c>
      <c r="AF680">
        <f t="shared" si="318"/>
        <v>0</v>
      </c>
      <c r="AH680">
        <f t="shared" si="319"/>
        <v>21162.098843241474</v>
      </c>
      <c r="AI680">
        <f t="shared" si="320"/>
        <v>185867.16472954178</v>
      </c>
      <c r="AJ680">
        <f t="shared" si="321"/>
        <v>16551.843900165873</v>
      </c>
      <c r="AK680">
        <f t="shared" si="322"/>
        <v>14948.753002917205</v>
      </c>
      <c r="AL680">
        <f t="shared" si="323"/>
        <v>92228.575437288499</v>
      </c>
      <c r="AM680">
        <f t="shared" si="324"/>
        <v>17457.995766985994</v>
      </c>
    </row>
    <row r="681" spans="4:39">
      <c r="D681" s="113">
        <v>556</v>
      </c>
      <c r="E681">
        <v>0.25195824149418478</v>
      </c>
      <c r="F681" s="6">
        <v>7654.1063279787704</v>
      </c>
      <c r="G681" s="6">
        <v>0.27316240265400304</v>
      </c>
      <c r="H681" s="6">
        <v>59011.723750718134</v>
      </c>
      <c r="I681" s="6">
        <v>0.55439699146959565</v>
      </c>
      <c r="J681" s="6">
        <v>12481.017433804001</v>
      </c>
      <c r="K681" s="6">
        <v>1.4340777799549536</v>
      </c>
      <c r="L681" s="6">
        <v>18303.897123029303</v>
      </c>
      <c r="M681">
        <v>0.34021454024850328</v>
      </c>
      <c r="N681">
        <v>84550.839670708097</v>
      </c>
      <c r="O681">
        <v>0.82897740859297819</v>
      </c>
      <c r="P681">
        <v>15108.790913403629</v>
      </c>
      <c r="S681">
        <f t="shared" si="306"/>
        <v>1966.6671652351815</v>
      </c>
      <c r="T681">
        <f t="shared" si="307"/>
        <v>-48581.29056777768</v>
      </c>
      <c r="U681">
        <f t="shared" si="308"/>
        <v>8688.0772884710386</v>
      </c>
      <c r="V681">
        <f t="shared" si="309"/>
        <v>36454.928826770643</v>
      </c>
      <c r="W681">
        <f t="shared" si="310"/>
        <v>-71560.087665859246</v>
      </c>
      <c r="X681">
        <f t="shared" si="311"/>
        <v>16544.882456310654</v>
      </c>
      <c r="Z681">
        <f t="shared" si="312"/>
        <v>0</v>
      </c>
      <c r="AA681">
        <f t="shared" si="313"/>
        <v>0</v>
      </c>
      <c r="AB681">
        <f t="shared" si="314"/>
        <v>0</v>
      </c>
      <c r="AC681">
        <f t="shared" si="315"/>
        <v>1</v>
      </c>
      <c r="AD681">
        <f t="shared" si="316"/>
        <v>0</v>
      </c>
      <c r="AE681">
        <f t="shared" si="317"/>
        <v>0</v>
      </c>
      <c r="AF681">
        <f t="shared" si="318"/>
        <v>0</v>
      </c>
      <c r="AH681">
        <f t="shared" si="319"/>
        <v>30378.471776067814</v>
      </c>
      <c r="AI681">
        <f t="shared" si="320"/>
        <v>216031.64702524757</v>
      </c>
      <c r="AJ681">
        <f t="shared" si="321"/>
        <v>22512.779877681729</v>
      </c>
      <c r="AK681">
        <f t="shared" si="322"/>
        <v>12763.531643035607</v>
      </c>
      <c r="AL681">
        <f t="shared" si="323"/>
        <v>248522.12256698241</v>
      </c>
      <c r="AM681">
        <f t="shared" si="324"/>
        <v>18225.817443020253</v>
      </c>
    </row>
    <row r="682" spans="4:39">
      <c r="D682" s="113">
        <v>557</v>
      </c>
      <c r="E682">
        <v>0.51610273732069045</v>
      </c>
      <c r="F682" s="6">
        <v>10534.995029646172</v>
      </c>
      <c r="G682" s="6">
        <v>0.28824653260475308</v>
      </c>
      <c r="H682" s="6">
        <v>58934.075147200318</v>
      </c>
      <c r="I682" s="6">
        <v>0.6940847089279113</v>
      </c>
      <c r="J682" s="6">
        <v>12322.206416044643</v>
      </c>
      <c r="K682" s="6">
        <v>1.4147854586733679</v>
      </c>
      <c r="L682" s="6">
        <v>17473.12353265112</v>
      </c>
      <c r="M682">
        <v>0.6603779580035235</v>
      </c>
      <c r="N682">
        <v>83516.02154982723</v>
      </c>
      <c r="O682">
        <v>0.37261625441792023</v>
      </c>
      <c r="P682">
        <v>10417.693189033416</v>
      </c>
      <c r="S682">
        <f t="shared" si="306"/>
        <v>9171.871892207073</v>
      </c>
      <c r="T682">
        <f t="shared" si="307"/>
        <v>-47927.669546220422</v>
      </c>
      <c r="U682">
        <f t="shared" si="308"/>
        <v>14180.724109658724</v>
      </c>
      <c r="V682">
        <f t="shared" si="309"/>
        <v>36549.044421332757</v>
      </c>
      <c r="W682">
        <f t="shared" si="310"/>
        <v>-58300.149601420693</v>
      </c>
      <c r="X682">
        <f t="shared" si="311"/>
        <v>3810.2858696604508</v>
      </c>
      <c r="Z682">
        <f t="shared" si="312"/>
        <v>0</v>
      </c>
      <c r="AA682">
        <f t="shared" si="313"/>
        <v>0</v>
      </c>
      <c r="AB682">
        <f t="shared" si="314"/>
        <v>0</v>
      </c>
      <c r="AC682">
        <f t="shared" si="315"/>
        <v>1</v>
      </c>
      <c r="AD682">
        <f t="shared" si="316"/>
        <v>0</v>
      </c>
      <c r="AE682">
        <f t="shared" si="317"/>
        <v>0</v>
      </c>
      <c r="AF682">
        <f t="shared" si="318"/>
        <v>0</v>
      </c>
      <c r="AH682">
        <f t="shared" si="319"/>
        <v>20412.592818898476</v>
      </c>
      <c r="AI682">
        <f t="shared" si="320"/>
        <v>204457.18675135422</v>
      </c>
      <c r="AJ682">
        <f t="shared" si="321"/>
        <v>17753.173722956122</v>
      </c>
      <c r="AK682">
        <f t="shared" si="322"/>
        <v>12350.36975078576</v>
      </c>
      <c r="AL682">
        <f t="shared" si="323"/>
        <v>126467.00353584731</v>
      </c>
      <c r="AM682">
        <f t="shared" si="324"/>
        <v>27958.236028396936</v>
      </c>
    </row>
    <row r="683" spans="4:39">
      <c r="D683" s="113">
        <v>558</v>
      </c>
      <c r="E683">
        <v>0.89709191054745319</v>
      </c>
      <c r="F683" s="6">
        <v>12942.335690871254</v>
      </c>
      <c r="G683" s="6">
        <v>0.25265544727542599</v>
      </c>
      <c r="H683" s="6">
        <v>64785.564460895257</v>
      </c>
      <c r="I683" s="6">
        <v>0.81198077187230278</v>
      </c>
      <c r="J683" s="6">
        <v>13147.466029224444</v>
      </c>
      <c r="K683" s="6">
        <v>0.66334664705249702</v>
      </c>
      <c r="L683" s="6">
        <v>10357.91986718404</v>
      </c>
      <c r="M683">
        <v>0.39957417957951125</v>
      </c>
      <c r="N683">
        <v>83595.424059862446</v>
      </c>
      <c r="O683">
        <v>0.58582397347696868</v>
      </c>
      <c r="P683">
        <v>12022.458087178862</v>
      </c>
      <c r="S683">
        <f t="shared" si="306"/>
        <v>21312.221821472704</v>
      </c>
      <c r="T683">
        <f t="shared" si="307"/>
        <v>-55138.168862130391</v>
      </c>
      <c r="U683">
        <f t="shared" si="308"/>
        <v>17857.207763947565</v>
      </c>
      <c r="V683">
        <f t="shared" si="309"/>
        <v>14971.308503868504</v>
      </c>
      <c r="W683">
        <f t="shared" si="310"/>
        <v>-68338.083586798384</v>
      </c>
      <c r="X683">
        <f t="shared" si="311"/>
        <v>10346.644516065711</v>
      </c>
      <c r="Z683">
        <f t="shared" si="312"/>
        <v>1</v>
      </c>
      <c r="AA683">
        <f t="shared" si="313"/>
        <v>0</v>
      </c>
      <c r="AB683">
        <f t="shared" si="314"/>
        <v>0</v>
      </c>
      <c r="AC683">
        <f t="shared" si="315"/>
        <v>0</v>
      </c>
      <c r="AD683">
        <f t="shared" si="316"/>
        <v>0</v>
      </c>
      <c r="AE683">
        <f t="shared" si="317"/>
        <v>0</v>
      </c>
      <c r="AF683">
        <f t="shared" si="318"/>
        <v>0</v>
      </c>
      <c r="AH683">
        <f t="shared" si="319"/>
        <v>14426.989630274509</v>
      </c>
      <c r="AI683">
        <f t="shared" si="320"/>
        <v>256418.63319998363</v>
      </c>
      <c r="AJ683">
        <f t="shared" si="321"/>
        <v>16191.844049346648</v>
      </c>
      <c r="AK683">
        <f t="shared" si="322"/>
        <v>15614.641173221033</v>
      </c>
      <c r="AL683">
        <f t="shared" si="323"/>
        <v>209211.27623369818</v>
      </c>
      <c r="AM683">
        <f t="shared" si="324"/>
        <v>20522.304704984079</v>
      </c>
    </row>
    <row r="684" spans="4:39">
      <c r="D684" s="113">
        <v>559</v>
      </c>
      <c r="E684">
        <v>0.37682053439859886</v>
      </c>
      <c r="F684" s="6">
        <v>7293.1965315757243</v>
      </c>
      <c r="G684" s="6">
        <v>0.31755545418504783</v>
      </c>
      <c r="H684" s="6">
        <v>62649.039415312945</v>
      </c>
      <c r="I684" s="6">
        <v>0.68200610111062931</v>
      </c>
      <c r="J684" s="6">
        <v>11099.780851986645</v>
      </c>
      <c r="K684" s="6">
        <v>0.64243162668621623</v>
      </c>
      <c r="L684" s="6">
        <v>10014.697012617484</v>
      </c>
      <c r="M684">
        <v>-4.7035290055619905E-2</v>
      </c>
      <c r="N684">
        <v>72519.586184804735</v>
      </c>
      <c r="O684">
        <v>0.48772203932486002</v>
      </c>
      <c r="P684">
        <v>11262.431124679313</v>
      </c>
      <c r="S684">
        <f t="shared" si="306"/>
        <v>7095.3187539003738</v>
      </c>
      <c r="T684">
        <f t="shared" si="307"/>
        <v>-50523.501952711078</v>
      </c>
      <c r="U684">
        <f t="shared" si="308"/>
        <v>14941.940112821623</v>
      </c>
      <c r="V684">
        <f t="shared" si="309"/>
        <v>14515.912220768996</v>
      </c>
      <c r="W684">
        <f t="shared" si="310"/>
        <v>-74315.581700288531</v>
      </c>
      <c r="X684">
        <f t="shared" si="311"/>
        <v>7360.7472249011425</v>
      </c>
      <c r="Z684">
        <f t="shared" si="312"/>
        <v>0</v>
      </c>
      <c r="AA684">
        <f t="shared" si="313"/>
        <v>0</v>
      </c>
      <c r="AB684">
        <f t="shared" si="314"/>
        <v>1</v>
      </c>
      <c r="AC684">
        <f t="shared" si="315"/>
        <v>0</v>
      </c>
      <c r="AD684">
        <f t="shared" si="316"/>
        <v>0</v>
      </c>
      <c r="AE684">
        <f t="shared" si="317"/>
        <v>0</v>
      </c>
      <c r="AF684">
        <f t="shared" si="318"/>
        <v>0</v>
      </c>
      <c r="AH684">
        <f t="shared" si="319"/>
        <v>19354.562360078333</v>
      </c>
      <c r="AI684">
        <f t="shared" si="320"/>
        <v>197285.35154935718</v>
      </c>
      <c r="AJ684">
        <f t="shared" si="321"/>
        <v>16275.192896237935</v>
      </c>
      <c r="AK684">
        <f t="shared" si="322"/>
        <v>15588.735978449853</v>
      </c>
      <c r="AL684">
        <f t="shared" si="323"/>
        <v>-1541812.2456361868</v>
      </c>
      <c r="AM684">
        <f t="shared" si="324"/>
        <v>23091.905258719868</v>
      </c>
    </row>
    <row r="685" spans="4:39">
      <c r="D685" s="113">
        <v>560</v>
      </c>
      <c r="E685">
        <v>0.94987128049756153</v>
      </c>
      <c r="F685" s="6">
        <v>13664.922545616817</v>
      </c>
      <c r="G685" s="6">
        <v>0.27645664077240917</v>
      </c>
      <c r="H685" s="6">
        <v>62222.322605621797</v>
      </c>
      <c r="I685" s="6">
        <v>0.47694000339629339</v>
      </c>
      <c r="J685" s="6">
        <v>10964.308926557769</v>
      </c>
      <c r="K685" s="6">
        <v>0.43042349644200084</v>
      </c>
      <c r="L685" s="6">
        <v>9115.7987446713669</v>
      </c>
      <c r="M685">
        <v>0.65527222451018474</v>
      </c>
      <c r="N685">
        <v>68273.534388533808</v>
      </c>
      <c r="O685">
        <v>0.45339910118197868</v>
      </c>
      <c r="P685">
        <v>13070.035588297462</v>
      </c>
      <c r="S685">
        <f t="shared" si="306"/>
        <v>22604.962428902076</v>
      </c>
      <c r="T685">
        <f t="shared" si="307"/>
        <v>-51666.102234368125</v>
      </c>
      <c r="U685">
        <f t="shared" si="308"/>
        <v>7247.1681631262982</v>
      </c>
      <c r="V685">
        <f t="shared" si="309"/>
        <v>7319.4920434699925</v>
      </c>
      <c r="W685">
        <f t="shared" si="310"/>
        <v>-43252.619767836914</v>
      </c>
      <c r="X685">
        <f t="shared" si="311"/>
        <v>4242.5556912352113</v>
      </c>
      <c r="Z685">
        <f t="shared" si="312"/>
        <v>1</v>
      </c>
      <c r="AA685">
        <f t="shared" si="313"/>
        <v>0</v>
      </c>
      <c r="AB685">
        <f t="shared" si="314"/>
        <v>0</v>
      </c>
      <c r="AC685">
        <f t="shared" si="315"/>
        <v>0</v>
      </c>
      <c r="AD685">
        <f t="shared" si="316"/>
        <v>0</v>
      </c>
      <c r="AE685">
        <f t="shared" si="317"/>
        <v>0</v>
      </c>
      <c r="AF685">
        <f t="shared" si="318"/>
        <v>0</v>
      </c>
      <c r="AH685">
        <f t="shared" si="319"/>
        <v>14386.078225734815</v>
      </c>
      <c r="AI685">
        <f t="shared" si="320"/>
        <v>225070.81917719549</v>
      </c>
      <c r="AJ685">
        <f t="shared" si="321"/>
        <v>22988.864109701099</v>
      </c>
      <c r="AK685">
        <f t="shared" si="322"/>
        <v>21178.673608725057</v>
      </c>
      <c r="AL685">
        <f t="shared" si="323"/>
        <v>104191.10078955078</v>
      </c>
      <c r="AM685">
        <f t="shared" si="324"/>
        <v>28826.778778839271</v>
      </c>
    </row>
    <row r="686" spans="4:39">
      <c r="D686" s="113">
        <v>561</v>
      </c>
      <c r="E686">
        <v>0.9747228085074735</v>
      </c>
      <c r="F686" s="6">
        <v>14914.42957404956</v>
      </c>
      <c r="G686" s="6">
        <v>0.28559344498465167</v>
      </c>
      <c r="H686" s="6">
        <v>61694.303035621153</v>
      </c>
      <c r="I686" s="6">
        <v>0.85185233939853133</v>
      </c>
      <c r="J686" s="6">
        <v>13052.530460133261</v>
      </c>
      <c r="K686" s="6">
        <v>1.3719826110251023</v>
      </c>
      <c r="L686" s="6">
        <v>17606.122596084948</v>
      </c>
      <c r="M686">
        <v>0.33667013734774764</v>
      </c>
      <c r="N686">
        <v>79009.346351154323</v>
      </c>
      <c r="O686">
        <v>0.36184028547415559</v>
      </c>
      <c r="P686">
        <v>9360.9491492911893</v>
      </c>
      <c r="S686">
        <f t="shared" si="306"/>
        <v>22304.386145999808</v>
      </c>
      <c r="T686">
        <f t="shared" si="307"/>
        <v>-50789.202932327215</v>
      </c>
      <c r="U686">
        <f t="shared" si="308"/>
        <v>19474.59926746026</v>
      </c>
      <c r="V686">
        <f t="shared" si="309"/>
        <v>34781.661423297563</v>
      </c>
      <c r="W686">
        <f t="shared" si="310"/>
        <v>-66153.933826667926</v>
      </c>
      <c r="X686">
        <f t="shared" si="311"/>
        <v>4455.5603112539684</v>
      </c>
      <c r="Z686">
        <f t="shared" si="312"/>
        <v>0</v>
      </c>
      <c r="AA686">
        <f t="shared" si="313"/>
        <v>0</v>
      </c>
      <c r="AB686">
        <f t="shared" si="314"/>
        <v>0</v>
      </c>
      <c r="AC686">
        <f t="shared" si="315"/>
        <v>1</v>
      </c>
      <c r="AD686">
        <f t="shared" si="316"/>
        <v>0</v>
      </c>
      <c r="AE686">
        <f t="shared" si="317"/>
        <v>0</v>
      </c>
      <c r="AF686">
        <f t="shared" si="318"/>
        <v>0</v>
      </c>
      <c r="AH686">
        <f t="shared" si="319"/>
        <v>15301.200960801367</v>
      </c>
      <c r="AI686">
        <f t="shared" si="320"/>
        <v>216021.42527793915</v>
      </c>
      <c r="AJ686">
        <f t="shared" si="321"/>
        <v>15322.526987892386</v>
      </c>
      <c r="AK686">
        <f t="shared" si="322"/>
        <v>12832.613514635004</v>
      </c>
      <c r="AL686">
        <f t="shared" si="323"/>
        <v>234678.8074926447</v>
      </c>
      <c r="AM686">
        <f t="shared" si="324"/>
        <v>25870.389575402307</v>
      </c>
    </row>
    <row r="687" spans="4:39">
      <c r="D687" s="113">
        <v>562</v>
      </c>
      <c r="E687">
        <v>0.972629953772703</v>
      </c>
      <c r="F687" s="6">
        <v>13746.666222238864</v>
      </c>
      <c r="G687" s="6">
        <v>0.31702630575792679</v>
      </c>
      <c r="H687" s="6">
        <v>64528.216185603349</v>
      </c>
      <c r="I687" s="6">
        <v>0.94122049221704107</v>
      </c>
      <c r="J687" s="6">
        <v>13250.942440062505</v>
      </c>
      <c r="K687" s="6">
        <v>0.64013918877820997</v>
      </c>
      <c r="L687" s="6">
        <v>9700.9717061014981</v>
      </c>
      <c r="M687">
        <v>0.70952019705575742</v>
      </c>
      <c r="N687">
        <v>70266.405165664575</v>
      </c>
      <c r="O687">
        <v>0.41043320771811231</v>
      </c>
      <c r="P687">
        <v>8661.8545798916039</v>
      </c>
      <c r="S687">
        <f t="shared" si="306"/>
        <v>23392.23593261803</v>
      </c>
      <c r="T687">
        <f t="shared" si="307"/>
        <v>-52422.88372654267</v>
      </c>
      <c r="U687">
        <f t="shared" si="308"/>
        <v>22688.62083475299</v>
      </c>
      <c r="V687">
        <f t="shared" si="309"/>
        <v>14742.103078205671</v>
      </c>
      <c r="W687">
        <f t="shared" si="310"/>
        <v>-43174.085961287536</v>
      </c>
      <c r="X687">
        <f t="shared" si="311"/>
        <v>7010.1270236167966</v>
      </c>
      <c r="Z687">
        <f t="shared" si="312"/>
        <v>1</v>
      </c>
      <c r="AA687">
        <f t="shared" si="313"/>
        <v>0</v>
      </c>
      <c r="AB687">
        <f t="shared" si="314"/>
        <v>0</v>
      </c>
      <c r="AC687">
        <f t="shared" si="315"/>
        <v>0</v>
      </c>
      <c r="AD687">
        <f t="shared" si="316"/>
        <v>0</v>
      </c>
      <c r="AE687">
        <f t="shared" si="317"/>
        <v>0</v>
      </c>
      <c r="AF687">
        <f t="shared" si="318"/>
        <v>0</v>
      </c>
      <c r="AH687">
        <f t="shared" si="319"/>
        <v>14133.500792277026</v>
      </c>
      <c r="AI687">
        <f t="shared" si="320"/>
        <v>203542.15096230988</v>
      </c>
      <c r="AJ687">
        <f t="shared" si="321"/>
        <v>14078.467850662668</v>
      </c>
      <c r="AK687">
        <f t="shared" si="322"/>
        <v>15154.472458743045</v>
      </c>
      <c r="AL687">
        <f t="shared" si="323"/>
        <v>99033.692708458184</v>
      </c>
      <c r="AM687">
        <f t="shared" si="324"/>
        <v>21104.175824487895</v>
      </c>
    </row>
    <row r="688" spans="4:39">
      <c r="D688" s="113">
        <v>563</v>
      </c>
      <c r="E688">
        <v>0.49584777380564216</v>
      </c>
      <c r="F688" s="6">
        <v>8819.0580720376602</v>
      </c>
      <c r="G688" s="6">
        <v>0.29484538695983398</v>
      </c>
      <c r="H688" s="6">
        <v>62342.960041650811</v>
      </c>
      <c r="I688" s="6">
        <v>0.58605052419633163</v>
      </c>
      <c r="J688" s="6">
        <v>10443.282378870912</v>
      </c>
      <c r="K688" s="6">
        <v>0.66913463870762668</v>
      </c>
      <c r="L688" s="6">
        <v>10620.525546598288</v>
      </c>
      <c r="M688">
        <v>0.48264707129333373</v>
      </c>
      <c r="N688">
        <v>95818.419947692964</v>
      </c>
      <c r="O688">
        <v>0.61008688194798411</v>
      </c>
      <c r="P688">
        <v>11227.530645382332</v>
      </c>
      <c r="S688">
        <f t="shared" si="306"/>
        <v>10114.393322956981</v>
      </c>
      <c r="T688">
        <f t="shared" si="307"/>
        <v>-51084.583785976509</v>
      </c>
      <c r="U688">
        <f t="shared" si="308"/>
        <v>11934.470837041814</v>
      </c>
      <c r="V688">
        <f t="shared" si="309"/>
        <v>14929.711497813729</v>
      </c>
      <c r="W688">
        <f t="shared" si="310"/>
        <v>-77389.024177428306</v>
      </c>
      <c r="X688">
        <f t="shared" si="311"/>
        <v>12068.026854919492</v>
      </c>
      <c r="Z688">
        <f t="shared" si="312"/>
        <v>0</v>
      </c>
      <c r="AA688">
        <f t="shared" si="313"/>
        <v>0</v>
      </c>
      <c r="AB688">
        <f t="shared" si="314"/>
        <v>0</v>
      </c>
      <c r="AC688">
        <f t="shared" si="315"/>
        <v>1</v>
      </c>
      <c r="AD688">
        <f t="shared" si="316"/>
        <v>0</v>
      </c>
      <c r="AE688">
        <f t="shared" si="317"/>
        <v>0</v>
      </c>
      <c r="AF688">
        <f t="shared" si="318"/>
        <v>0</v>
      </c>
      <c r="AH688">
        <f t="shared" si="319"/>
        <v>17785.817619692436</v>
      </c>
      <c r="AI688">
        <f t="shared" si="320"/>
        <v>211442.88769267275</v>
      </c>
      <c r="AJ688">
        <f t="shared" si="321"/>
        <v>17819.764589737537</v>
      </c>
      <c r="AK688">
        <f t="shared" si="322"/>
        <v>15872.030727793253</v>
      </c>
      <c r="AL688">
        <f t="shared" si="323"/>
        <v>198526.88568259918</v>
      </c>
      <c r="AM688">
        <f t="shared" si="324"/>
        <v>18403.166790823721</v>
      </c>
    </row>
    <row r="689" spans="4:39">
      <c r="D689" s="113">
        <v>564</v>
      </c>
      <c r="E689">
        <v>0.28834493920171722</v>
      </c>
      <c r="F689" s="6">
        <v>7313.976515862103</v>
      </c>
      <c r="G689" s="6">
        <v>0.37104978419964385</v>
      </c>
      <c r="H689" s="6">
        <v>67486.065013938438</v>
      </c>
      <c r="I689" s="6">
        <v>0.64230896078223454</v>
      </c>
      <c r="J689" s="6">
        <v>11062.67271600716</v>
      </c>
      <c r="K689" s="6">
        <v>0.61008771268851669</v>
      </c>
      <c r="L689" s="6">
        <v>9274.8403338286134</v>
      </c>
      <c r="M689">
        <v>0.13059947226176671</v>
      </c>
      <c r="N689">
        <v>72344.625552629441</v>
      </c>
      <c r="O689">
        <v>1.6659737327933217</v>
      </c>
      <c r="P689">
        <v>18041.450499611579</v>
      </c>
      <c r="S689">
        <f t="shared" si="306"/>
        <v>3696.1866426162669</v>
      </c>
      <c r="T689">
        <f t="shared" si="307"/>
        <v>-53317.900054059239</v>
      </c>
      <c r="U689">
        <f t="shared" si="308"/>
        <v>13463.252642501684</v>
      </c>
      <c r="V689">
        <f t="shared" si="309"/>
        <v>14020.748887469706</v>
      </c>
      <c r="W689">
        <f t="shared" si="310"/>
        <v>-67357.815303786134</v>
      </c>
      <c r="X689">
        <f t="shared" si="311"/>
        <v>45572.090513368617</v>
      </c>
      <c r="Z689">
        <f t="shared" si="312"/>
        <v>0</v>
      </c>
      <c r="AA689">
        <f t="shared" si="313"/>
        <v>0</v>
      </c>
      <c r="AB689">
        <f t="shared" si="314"/>
        <v>0</v>
      </c>
      <c r="AC689">
        <f t="shared" si="315"/>
        <v>0</v>
      </c>
      <c r="AD689">
        <f t="shared" si="316"/>
        <v>0</v>
      </c>
      <c r="AE689">
        <f t="shared" si="317"/>
        <v>1</v>
      </c>
      <c r="AF689">
        <f t="shared" si="318"/>
        <v>0</v>
      </c>
      <c r="AH689">
        <f t="shared" si="319"/>
        <v>25365.371544618894</v>
      </c>
      <c r="AI689">
        <f t="shared" si="320"/>
        <v>181878.73403431888</v>
      </c>
      <c r="AJ689">
        <f t="shared" si="321"/>
        <v>17223.288777622703</v>
      </c>
      <c r="AK689">
        <f t="shared" si="322"/>
        <v>15202.470302108723</v>
      </c>
      <c r="AL689">
        <f t="shared" si="323"/>
        <v>553942.70971957431</v>
      </c>
      <c r="AM689">
        <f t="shared" si="324"/>
        <v>10829.37272327917</v>
      </c>
    </row>
    <row r="690" spans="4:39">
      <c r="D690" s="113">
        <v>565</v>
      </c>
      <c r="E690">
        <v>0.73713154848387097</v>
      </c>
      <c r="F690" s="6">
        <v>11474.00597862195</v>
      </c>
      <c r="G690" s="6">
        <v>0.30365930715560219</v>
      </c>
      <c r="H690" s="6">
        <v>66984.753005775201</v>
      </c>
      <c r="I690" s="6">
        <v>0.73985844624824204</v>
      </c>
      <c r="J690" s="6">
        <v>12102.492824425242</v>
      </c>
      <c r="K690" s="6">
        <v>0.48928845991225978</v>
      </c>
      <c r="L690" s="6">
        <v>8287.3807636615966</v>
      </c>
      <c r="M690">
        <v>-4.4863142792789246E-2</v>
      </c>
      <c r="N690">
        <v>74675.42363421066</v>
      </c>
      <c r="O690">
        <v>0.28561829996991572</v>
      </c>
      <c r="P690">
        <v>8164.924128315859</v>
      </c>
      <c r="S690">
        <f t="shared" si="306"/>
        <v>16672.625068686179</v>
      </c>
      <c r="T690">
        <f t="shared" si="307"/>
        <v>-55389.826021345689</v>
      </c>
      <c r="U690">
        <f t="shared" si="308"/>
        <v>16148.262087117631</v>
      </c>
      <c r="V690">
        <f t="shared" si="309"/>
        <v>10395.609789628132</v>
      </c>
      <c r="W690">
        <f t="shared" si="310"/>
        <v>-76388.477878610531</v>
      </c>
      <c r="X690">
        <f t="shared" si="311"/>
        <v>2741.1250377354027</v>
      </c>
      <c r="Z690">
        <f t="shared" si="312"/>
        <v>1</v>
      </c>
      <c r="AA690">
        <f t="shared" si="313"/>
        <v>0</v>
      </c>
      <c r="AB690">
        <f t="shared" si="314"/>
        <v>0</v>
      </c>
      <c r="AC690">
        <f t="shared" si="315"/>
        <v>0</v>
      </c>
      <c r="AD690">
        <f t="shared" si="316"/>
        <v>0</v>
      </c>
      <c r="AE690">
        <f t="shared" si="317"/>
        <v>0</v>
      </c>
      <c r="AF690">
        <f t="shared" si="318"/>
        <v>0</v>
      </c>
      <c r="AH690">
        <f t="shared" si="319"/>
        <v>15565.750783861627</v>
      </c>
      <c r="AI690">
        <f t="shared" si="320"/>
        <v>220591.79951777548</v>
      </c>
      <c r="AJ690">
        <f t="shared" si="321"/>
        <v>16357.849107212242</v>
      </c>
      <c r="AK690">
        <f t="shared" si="322"/>
        <v>16937.617464241252</v>
      </c>
      <c r="AL690">
        <f t="shared" si="323"/>
        <v>-1664516.1035444238</v>
      </c>
      <c r="AM690">
        <f t="shared" si="324"/>
        <v>28586.838200408984</v>
      </c>
    </row>
    <row r="691" spans="4:39">
      <c r="D691" s="113">
        <v>566</v>
      </c>
      <c r="E691">
        <v>0.43693747936542582</v>
      </c>
      <c r="F691" s="6">
        <v>8259.0877414874467</v>
      </c>
      <c r="G691" s="6">
        <v>0.32419176909803338</v>
      </c>
      <c r="H691" s="6">
        <v>67009.518563603284</v>
      </c>
      <c r="I691" s="6">
        <v>0.49829553135964699</v>
      </c>
      <c r="J691" s="6">
        <v>8887.6652591426991</v>
      </c>
      <c r="K691" s="6">
        <v>0.8050004870755999</v>
      </c>
      <c r="L691" s="6">
        <v>11375.33073221562</v>
      </c>
      <c r="M691">
        <v>0.14523053072166647</v>
      </c>
      <c r="N691">
        <v>76919.691582119049</v>
      </c>
      <c r="O691">
        <v>0.65420575816326931</v>
      </c>
      <c r="P691">
        <v>12279.257899867998</v>
      </c>
      <c r="S691">
        <f t="shared" si="306"/>
        <v>8424.9329706019726</v>
      </c>
      <c r="T691">
        <f t="shared" si="307"/>
        <v>-54630.580052363977</v>
      </c>
      <c r="U691">
        <f t="shared" si="308"/>
        <v>10139.251310294063</v>
      </c>
      <c r="V691">
        <f t="shared" si="309"/>
        <v>19362.807866279087</v>
      </c>
      <c r="W691">
        <f t="shared" si="310"/>
        <v>-71374.208997042937</v>
      </c>
      <c r="X691">
        <f t="shared" si="311"/>
        <v>12700.934769838279</v>
      </c>
      <c r="Z691">
        <f t="shared" si="312"/>
        <v>0</v>
      </c>
      <c r="AA691">
        <f t="shared" si="313"/>
        <v>0</v>
      </c>
      <c r="AB691">
        <f t="shared" si="314"/>
        <v>0</v>
      </c>
      <c r="AC691">
        <f t="shared" si="315"/>
        <v>1</v>
      </c>
      <c r="AD691">
        <f t="shared" si="316"/>
        <v>0</v>
      </c>
      <c r="AE691">
        <f t="shared" si="317"/>
        <v>0</v>
      </c>
      <c r="AF691">
        <f t="shared" si="318"/>
        <v>0</v>
      </c>
      <c r="AH691">
        <f t="shared" si="319"/>
        <v>18902.218581665977</v>
      </c>
      <c r="AI691">
        <f t="shared" si="320"/>
        <v>206697.16183738169</v>
      </c>
      <c r="AJ691">
        <f t="shared" si="321"/>
        <v>17836.132776249979</v>
      </c>
      <c r="AK691">
        <f t="shared" si="322"/>
        <v>14130.837080036859</v>
      </c>
      <c r="AL691">
        <f t="shared" si="323"/>
        <v>529638.57668147772</v>
      </c>
      <c r="AM691">
        <f t="shared" si="324"/>
        <v>18769.718466469811</v>
      </c>
    </row>
    <row r="692" spans="4:39">
      <c r="D692" s="113">
        <v>567</v>
      </c>
      <c r="E692">
        <v>1.0775460806373129</v>
      </c>
      <c r="F692" s="6">
        <v>12501.017333071824</v>
      </c>
      <c r="G692" s="6">
        <v>0.34052757235145781</v>
      </c>
      <c r="H692" s="6">
        <v>65668.124705187191</v>
      </c>
      <c r="I692" s="6">
        <v>0.64639156555266997</v>
      </c>
      <c r="J692" s="6">
        <v>9902.8599999751332</v>
      </c>
      <c r="K692" s="6">
        <v>1.7428828182412357</v>
      </c>
      <c r="L692" s="6">
        <v>18974.930743152192</v>
      </c>
      <c r="M692">
        <v>0.82400260492512012</v>
      </c>
      <c r="N692">
        <v>79002.841832486039</v>
      </c>
      <c r="O692">
        <v>0.79284153587382966</v>
      </c>
      <c r="P692">
        <v>12548.631423755269</v>
      </c>
      <c r="S692">
        <f t="shared" si="306"/>
        <v>28644.00220998333</v>
      </c>
      <c r="T692">
        <f t="shared" si="307"/>
        <v>-52665.419882519127</v>
      </c>
      <c r="U692">
        <f t="shared" si="308"/>
        <v>14778.955539088018</v>
      </c>
      <c r="V692">
        <f t="shared" si="309"/>
        <v>47575.30678857115</v>
      </c>
      <c r="W692">
        <f t="shared" si="310"/>
        <v>-47539.126366025252</v>
      </c>
      <c r="X692">
        <f t="shared" si="311"/>
        <v>17725.229782051043</v>
      </c>
      <c r="Z692">
        <f t="shared" si="312"/>
        <v>0</v>
      </c>
      <c r="AA692">
        <f t="shared" si="313"/>
        <v>0</v>
      </c>
      <c r="AB692">
        <f t="shared" si="314"/>
        <v>0</v>
      </c>
      <c r="AC692">
        <f t="shared" si="315"/>
        <v>1</v>
      </c>
      <c r="AD692">
        <f t="shared" si="316"/>
        <v>0</v>
      </c>
      <c r="AE692">
        <f t="shared" si="317"/>
        <v>0</v>
      </c>
      <c r="AF692">
        <f t="shared" si="318"/>
        <v>0</v>
      </c>
      <c r="AH692">
        <f t="shared" si="319"/>
        <v>11601.376087487708</v>
      </c>
      <c r="AI692">
        <f t="shared" si="320"/>
        <v>192842.31303716943</v>
      </c>
      <c r="AJ692">
        <f t="shared" si="321"/>
        <v>15320.218467745799</v>
      </c>
      <c r="AK692">
        <f t="shared" si="322"/>
        <v>10887.094958168229</v>
      </c>
      <c r="AL692">
        <f t="shared" si="323"/>
        <v>95876.932136234318</v>
      </c>
      <c r="AM692">
        <f t="shared" si="324"/>
        <v>15827.414251102276</v>
      </c>
    </row>
    <row r="693" spans="4:39">
      <c r="D693" s="113">
        <v>568</v>
      </c>
      <c r="E693">
        <v>0.89516724713461238</v>
      </c>
      <c r="F693" s="6">
        <v>12535.566408718809</v>
      </c>
      <c r="G693" s="6">
        <v>0.34863088434627687</v>
      </c>
      <c r="H693" s="6">
        <v>63013.942843844772</v>
      </c>
      <c r="I693" s="6">
        <v>0.98535157479294955</v>
      </c>
      <c r="J693" s="6">
        <v>13776.711692478992</v>
      </c>
      <c r="K693" s="6">
        <v>1.2280072909268689</v>
      </c>
      <c r="L693" s="6">
        <v>14984.923320131005</v>
      </c>
      <c r="M693">
        <v>0.68998721880474134</v>
      </c>
      <c r="N693">
        <v>85271.055995451927</v>
      </c>
      <c r="O693">
        <v>0.88341757213187089</v>
      </c>
      <c r="P693">
        <v>13917.314585763277</v>
      </c>
      <c r="S693">
        <f t="shared" si="306"/>
        <v>21645.49975586923</v>
      </c>
      <c r="T693">
        <f t="shared" si="307"/>
        <v>-49701.821155966536</v>
      </c>
      <c r="U693">
        <f t="shared" si="308"/>
        <v>23847.952839414993</v>
      </c>
      <c r="V693">
        <f t="shared" si="309"/>
        <v>31905.307076620556</v>
      </c>
      <c r="W693">
        <f t="shared" si="310"/>
        <v>-58924.584032611689</v>
      </c>
      <c r="X693">
        <f t="shared" si="311"/>
        <v>19815.10198852008</v>
      </c>
      <c r="Z693">
        <f t="shared" si="312"/>
        <v>0</v>
      </c>
      <c r="AA693">
        <f t="shared" si="313"/>
        <v>0</v>
      </c>
      <c r="AB693">
        <f t="shared" si="314"/>
        <v>0</v>
      </c>
      <c r="AC693">
        <f t="shared" si="315"/>
        <v>1</v>
      </c>
      <c r="AD693">
        <f t="shared" si="316"/>
        <v>0</v>
      </c>
      <c r="AE693">
        <f t="shared" si="317"/>
        <v>0</v>
      </c>
      <c r="AF693">
        <f t="shared" si="318"/>
        <v>0</v>
      </c>
      <c r="AH693">
        <f t="shared" si="319"/>
        <v>14003.602621571063</v>
      </c>
      <c r="AI693">
        <f t="shared" si="320"/>
        <v>180746.87491328598</v>
      </c>
      <c r="AJ693">
        <f t="shared" si="321"/>
        <v>13981.518926758576</v>
      </c>
      <c r="AK693">
        <f t="shared" si="322"/>
        <v>12202.63383682418</v>
      </c>
      <c r="AL693">
        <f t="shared" si="323"/>
        <v>123583.52976909661</v>
      </c>
      <c r="AM693">
        <f t="shared" si="324"/>
        <v>15753.948104267265</v>
      </c>
    </row>
    <row r="694" spans="4:39">
      <c r="D694" s="113">
        <v>569</v>
      </c>
      <c r="E694">
        <v>0.41212413688000049</v>
      </c>
      <c r="F694" s="6">
        <v>8313.578924749936</v>
      </c>
      <c r="G694" s="6">
        <v>0.29545822193063298</v>
      </c>
      <c r="H694" s="6">
        <v>66078.43348331927</v>
      </c>
      <c r="I694" s="6">
        <v>0.33167615899144753</v>
      </c>
      <c r="J694" s="6">
        <v>8273.5718188820083</v>
      </c>
      <c r="K694" s="6">
        <v>1.0134448142133703</v>
      </c>
      <c r="L694" s="6">
        <v>13662.167479345748</v>
      </c>
      <c r="M694">
        <v>0.17961471789403649</v>
      </c>
      <c r="N694">
        <v>80132.337519845823</v>
      </c>
      <c r="O694">
        <v>0.83128585554637924</v>
      </c>
      <c r="P694">
        <v>15651.325830919513</v>
      </c>
      <c r="S694">
        <f t="shared" si="306"/>
        <v>7422.9691178760022</v>
      </c>
      <c r="T694">
        <f t="shared" si="307"/>
        <v>-54796.656737119978</v>
      </c>
      <c r="U694">
        <f t="shared" si="308"/>
        <v>4391.150636047425</v>
      </c>
      <c r="V694">
        <f t="shared" si="309"/>
        <v>25035.209306577584</v>
      </c>
      <c r="W694">
        <f t="shared" si="310"/>
        <v>-73273.929131779936</v>
      </c>
      <c r="X694">
        <f t="shared" si="311"/>
        <v>16090.493277263433</v>
      </c>
      <c r="Z694">
        <f t="shared" si="312"/>
        <v>0</v>
      </c>
      <c r="AA694">
        <f t="shared" si="313"/>
        <v>0</v>
      </c>
      <c r="AB694">
        <f t="shared" si="314"/>
        <v>0</v>
      </c>
      <c r="AC694">
        <f t="shared" si="315"/>
        <v>1</v>
      </c>
      <c r="AD694">
        <f t="shared" si="316"/>
        <v>0</v>
      </c>
      <c r="AE694">
        <f t="shared" si="317"/>
        <v>0</v>
      </c>
      <c r="AF694">
        <f t="shared" si="318"/>
        <v>0</v>
      </c>
      <c r="AH694">
        <f t="shared" si="319"/>
        <v>20172.511582767664</v>
      </c>
      <c r="AI694">
        <f t="shared" si="320"/>
        <v>223647.29961325298</v>
      </c>
      <c r="AJ694">
        <f t="shared" si="321"/>
        <v>24944.728749995404</v>
      </c>
      <c r="AK694">
        <f t="shared" si="322"/>
        <v>13480.919027594255</v>
      </c>
      <c r="AL694">
        <f t="shared" si="323"/>
        <v>446134.58440037083</v>
      </c>
      <c r="AM694">
        <f t="shared" si="324"/>
        <v>18827.850523972127</v>
      </c>
    </row>
    <row r="695" spans="4:39">
      <c r="D695" s="113">
        <v>570</v>
      </c>
      <c r="E695">
        <v>1.0287941519205368</v>
      </c>
      <c r="F695" s="6">
        <v>12411.227502593476</v>
      </c>
      <c r="G695" s="6">
        <v>0.34507017188901412</v>
      </c>
      <c r="H695" s="6">
        <v>62319.655683482713</v>
      </c>
      <c r="I695" s="6">
        <v>1.2218545006773105</v>
      </c>
      <c r="J695" s="6">
        <v>16309.480608217104</v>
      </c>
      <c r="K695" s="6">
        <v>0.88663050703569923</v>
      </c>
      <c r="L695" s="6">
        <v>12635.382941657685</v>
      </c>
      <c r="M695">
        <v>3.2124128622228465E-2</v>
      </c>
      <c r="N695">
        <v>62784.826262436844</v>
      </c>
      <c r="O695">
        <v>0.41618998334000534</v>
      </c>
      <c r="P695">
        <v>10042.017273945821</v>
      </c>
      <c r="S695">
        <f t="shared" si="306"/>
        <v>26872.248394340302</v>
      </c>
      <c r="T695">
        <f t="shared" si="307"/>
        <v>-49143.4962400726</v>
      </c>
      <c r="U695">
        <f t="shared" si="308"/>
        <v>30345.811645645321</v>
      </c>
      <c r="V695">
        <f t="shared" si="309"/>
        <v>21219.716338993458</v>
      </c>
      <c r="W695">
        <f t="shared" si="310"/>
        <v>-61558.198535125674</v>
      </c>
      <c r="X695">
        <f t="shared" si="311"/>
        <v>5849.7810499089428</v>
      </c>
      <c r="Z695">
        <f t="shared" si="312"/>
        <v>0</v>
      </c>
      <c r="AA695">
        <f t="shared" si="313"/>
        <v>0</v>
      </c>
      <c r="AB695">
        <f t="shared" si="314"/>
        <v>1</v>
      </c>
      <c r="AC695">
        <f t="shared" si="315"/>
        <v>0</v>
      </c>
      <c r="AD695">
        <f t="shared" si="316"/>
        <v>0</v>
      </c>
      <c r="AE695">
        <f t="shared" si="317"/>
        <v>0</v>
      </c>
      <c r="AF695">
        <f t="shared" si="318"/>
        <v>0</v>
      </c>
      <c r="AH695">
        <f t="shared" si="319"/>
        <v>12063.858916212141</v>
      </c>
      <c r="AI695">
        <f t="shared" si="320"/>
        <v>180599.94969233897</v>
      </c>
      <c r="AJ695">
        <f t="shared" si="321"/>
        <v>13348.136459108897</v>
      </c>
      <c r="AK695">
        <f t="shared" si="322"/>
        <v>14251.01306732832</v>
      </c>
      <c r="AL695">
        <f t="shared" si="323"/>
        <v>1954444.4925112317</v>
      </c>
      <c r="AM695">
        <f t="shared" si="324"/>
        <v>24128.445363717514</v>
      </c>
    </row>
    <row r="696" spans="4:39">
      <c r="D696" s="113">
        <v>571</v>
      </c>
      <c r="E696">
        <v>0.18670163862877942</v>
      </c>
      <c r="F696" s="6">
        <v>8177.7936034946852</v>
      </c>
      <c r="G696" s="6">
        <v>0.27021974344228072</v>
      </c>
      <c r="H696" s="6">
        <v>65917.561704053311</v>
      </c>
      <c r="I696" s="6">
        <v>0.4237667137188208</v>
      </c>
      <c r="J696" s="6">
        <v>10354.190692506259</v>
      </c>
      <c r="K696" s="6">
        <v>-5.6883396328020308E-2</v>
      </c>
      <c r="L696" s="6">
        <v>4001.4004468911971</v>
      </c>
      <c r="M696">
        <v>1.4675788802180234E-2</v>
      </c>
      <c r="N696">
        <v>72070.22472349387</v>
      </c>
      <c r="O696">
        <v>0.17688371213132092</v>
      </c>
      <c r="P696">
        <v>8426.2093027469364</v>
      </c>
      <c r="S696">
        <f t="shared" si="306"/>
        <v>-1048.7782340933718</v>
      </c>
      <c r="T696">
        <f t="shared" si="307"/>
        <v>-55599.491020453264</v>
      </c>
      <c r="U696">
        <f t="shared" si="308"/>
        <v>5826.9175041331946</v>
      </c>
      <c r="V696">
        <f t="shared" si="309"/>
        <v>-6173.4360522803245</v>
      </c>
      <c r="W696">
        <f t="shared" si="310"/>
        <v>-71509.844403871422</v>
      </c>
      <c r="X696">
        <f t="shared" si="311"/>
        <v>-1672.0816387245786</v>
      </c>
      <c r="Z696">
        <f t="shared" si="312"/>
        <v>0</v>
      </c>
      <c r="AA696">
        <f t="shared" si="313"/>
        <v>0</v>
      </c>
      <c r="AB696">
        <f t="shared" si="314"/>
        <v>1</v>
      </c>
      <c r="AC696">
        <f t="shared" si="315"/>
        <v>0</v>
      </c>
      <c r="AD696">
        <f t="shared" si="316"/>
        <v>0</v>
      </c>
      <c r="AE696">
        <f t="shared" si="317"/>
        <v>0</v>
      </c>
      <c r="AF696">
        <f t="shared" si="318"/>
        <v>0</v>
      </c>
      <c r="AH696">
        <f t="shared" si="319"/>
        <v>43801.402406299538</v>
      </c>
      <c r="AI696">
        <f t="shared" si="320"/>
        <v>243940.58281730767</v>
      </c>
      <c r="AJ696">
        <f t="shared" si="321"/>
        <v>24433.704576845335</v>
      </c>
      <c r="AK696">
        <f t="shared" si="322"/>
        <v>-70343.908859045026</v>
      </c>
      <c r="AL696">
        <f t="shared" si="323"/>
        <v>4910824.6033621803</v>
      </c>
      <c r="AM696">
        <f t="shared" si="324"/>
        <v>47636.999479585786</v>
      </c>
    </row>
    <row r="697" spans="4:39">
      <c r="D697" s="113">
        <v>572</v>
      </c>
      <c r="E697">
        <v>0.32584084154192516</v>
      </c>
      <c r="F697" s="6">
        <v>5617.3230765646331</v>
      </c>
      <c r="G697" s="6">
        <v>0.29070112921322411</v>
      </c>
      <c r="H697" s="6">
        <v>62784.720238430513</v>
      </c>
      <c r="I697" s="6">
        <v>0.39802410227156937</v>
      </c>
      <c r="J697" s="6">
        <v>8162.9849262424068</v>
      </c>
      <c r="K697" s="6">
        <v>0.67809784927937611</v>
      </c>
      <c r="L697" s="6">
        <v>10560.17228297186</v>
      </c>
      <c r="M697">
        <v>0.40912391989824215</v>
      </c>
      <c r="N697">
        <v>88225.465641458257</v>
      </c>
      <c r="O697">
        <v>4.0988100523697168E-2</v>
      </c>
      <c r="P697">
        <v>4496.362253178424</v>
      </c>
      <c r="S697">
        <f t="shared" si="306"/>
        <v>6824.5836168722381</v>
      </c>
      <c r="T697">
        <f t="shared" si="307"/>
        <v>-51684.588320552764</v>
      </c>
      <c r="U697">
        <f t="shared" si="308"/>
        <v>7035.1673948951975</v>
      </c>
      <c r="V697">
        <f t="shared" si="309"/>
        <v>15332.315993911838</v>
      </c>
      <c r="W697">
        <f t="shared" si="310"/>
        <v>-72603.477884063774</v>
      </c>
      <c r="X697">
        <f t="shared" si="311"/>
        <v>-2931.272622781571</v>
      </c>
      <c r="Z697">
        <f t="shared" si="312"/>
        <v>0</v>
      </c>
      <c r="AA697">
        <f t="shared" si="313"/>
        <v>0</v>
      </c>
      <c r="AB697">
        <f t="shared" si="314"/>
        <v>0</v>
      </c>
      <c r="AC697">
        <f t="shared" si="315"/>
        <v>1</v>
      </c>
      <c r="AD697">
        <f t="shared" si="316"/>
        <v>0</v>
      </c>
      <c r="AE697">
        <f t="shared" si="317"/>
        <v>0</v>
      </c>
      <c r="AF697">
        <f t="shared" si="318"/>
        <v>0</v>
      </c>
      <c r="AH697">
        <f t="shared" si="319"/>
        <v>17239.468968907218</v>
      </c>
      <c r="AI697">
        <f t="shared" si="320"/>
        <v>215976.87084448521</v>
      </c>
      <c r="AJ697">
        <f t="shared" si="321"/>
        <v>20508.77039771037</v>
      </c>
      <c r="AK697">
        <f t="shared" si="322"/>
        <v>15573.22780804319</v>
      </c>
      <c r="AL697">
        <f t="shared" si="323"/>
        <v>215644.84829780133</v>
      </c>
      <c r="AM697">
        <f t="shared" si="324"/>
        <v>109699.21015439257</v>
      </c>
    </row>
    <row r="698" spans="4:39">
      <c r="D698" s="113">
        <v>573</v>
      </c>
      <c r="E698">
        <v>0.75237821587073861</v>
      </c>
      <c r="F698" s="6">
        <v>12025.862330192838</v>
      </c>
      <c r="G698" s="6">
        <v>0.31696395334425542</v>
      </c>
      <c r="H698" s="6">
        <v>63901.649272656607</v>
      </c>
      <c r="I698" s="6">
        <v>0.67960926958188206</v>
      </c>
      <c r="J698" s="6">
        <v>12206.377106348507</v>
      </c>
      <c r="K698" s="6">
        <v>0.21613659283813846</v>
      </c>
      <c r="L698" s="6">
        <v>6840.6972726058229</v>
      </c>
      <c r="M698">
        <v>0.76988870133607712</v>
      </c>
      <c r="N698">
        <v>72543.72372295965</v>
      </c>
      <c r="O698">
        <v>0.53451834683349442</v>
      </c>
      <c r="P698">
        <v>11366.673094245791</v>
      </c>
      <c r="S698">
        <f t="shared" si="306"/>
        <v>16702.947464615445</v>
      </c>
      <c r="T698">
        <f t="shared" si="307"/>
        <v>-51798.697678159559</v>
      </c>
      <c r="U698">
        <f t="shared" si="308"/>
        <v>13743.823243366078</v>
      </c>
      <c r="V698">
        <f t="shared" si="309"/>
        <v>1412.2623883256565</v>
      </c>
      <c r="W698">
        <f t="shared" si="310"/>
        <v>-43146.29355114288</v>
      </c>
      <c r="X698">
        <f t="shared" si="311"/>
        <v>9043.375461244359</v>
      </c>
      <c r="Z698">
        <f t="shared" si="312"/>
        <v>1</v>
      </c>
      <c r="AA698">
        <f t="shared" si="313"/>
        <v>0</v>
      </c>
      <c r="AB698">
        <f t="shared" si="314"/>
        <v>0</v>
      </c>
      <c r="AC698">
        <f t="shared" si="315"/>
        <v>0</v>
      </c>
      <c r="AD698">
        <f t="shared" si="316"/>
        <v>0</v>
      </c>
      <c r="AE698">
        <f t="shared" si="317"/>
        <v>0</v>
      </c>
      <c r="AF698">
        <f t="shared" si="318"/>
        <v>0</v>
      </c>
      <c r="AH698">
        <f t="shared" si="319"/>
        <v>15983.799206992095</v>
      </c>
      <c r="AI698">
        <f t="shared" si="320"/>
        <v>201605.41474333787</v>
      </c>
      <c r="AJ698">
        <f t="shared" si="321"/>
        <v>17960.87495077616</v>
      </c>
      <c r="AK698">
        <f t="shared" si="322"/>
        <v>31649.880211301013</v>
      </c>
      <c r="AL698">
        <f t="shared" si="323"/>
        <v>94226.248023988548</v>
      </c>
      <c r="AM698">
        <f t="shared" si="324"/>
        <v>21265.262757737622</v>
      </c>
    </row>
    <row r="699" spans="4:39">
      <c r="D699" s="113">
        <v>574</v>
      </c>
      <c r="E699">
        <v>0.81220686927499885</v>
      </c>
      <c r="F699" s="6">
        <v>11504.152893182783</v>
      </c>
      <c r="G699" s="6">
        <v>0.30145850541859187</v>
      </c>
      <c r="H699" s="6">
        <v>64509.04915495887</v>
      </c>
      <c r="I699" s="6">
        <v>0.3174865672005136</v>
      </c>
      <c r="J699" s="6">
        <v>9029.611181670929</v>
      </c>
      <c r="K699" s="6">
        <v>0.57417868859777998</v>
      </c>
      <c r="L699" s="6">
        <v>9450.453122378769</v>
      </c>
      <c r="M699">
        <v>0.55764945325541126</v>
      </c>
      <c r="N699">
        <v>86885.492469935736</v>
      </c>
      <c r="O699">
        <v>-2.3829173825777428E-2</v>
      </c>
      <c r="P699">
        <v>7160.3343492106778</v>
      </c>
      <c r="S699">
        <f t="shared" si="306"/>
        <v>19509.154203213773</v>
      </c>
      <c r="T699">
        <f t="shared" si="307"/>
        <v>-52998.157584055356</v>
      </c>
      <c r="U699">
        <f t="shared" si="308"/>
        <v>3093.295900313482</v>
      </c>
      <c r="V699">
        <f t="shared" si="309"/>
        <v>12473.985923038863</v>
      </c>
      <c r="W699">
        <f t="shared" si="310"/>
        <v>-65592.20574683111</v>
      </c>
      <c r="X699">
        <f t="shared" si="311"/>
        <v>-8070.2275225741632</v>
      </c>
      <c r="Z699">
        <f t="shared" si="312"/>
        <v>1</v>
      </c>
      <c r="AA699">
        <f t="shared" si="313"/>
        <v>0</v>
      </c>
      <c r="AB699">
        <f t="shared" si="314"/>
        <v>0</v>
      </c>
      <c r="AC699">
        <f t="shared" si="315"/>
        <v>0</v>
      </c>
      <c r="AD699">
        <f t="shared" si="316"/>
        <v>0</v>
      </c>
      <c r="AE699">
        <f t="shared" si="317"/>
        <v>0</v>
      </c>
      <c r="AF699">
        <f t="shared" si="318"/>
        <v>0</v>
      </c>
      <c r="AH699">
        <f t="shared" si="319"/>
        <v>14164.067466520873</v>
      </c>
      <c r="AI699">
        <f t="shared" si="320"/>
        <v>213989.81284467151</v>
      </c>
      <c r="AJ699">
        <f t="shared" si="321"/>
        <v>28440.923536674032</v>
      </c>
      <c r="AK699">
        <f t="shared" si="322"/>
        <v>16459.080265514593</v>
      </c>
      <c r="AL699">
        <f t="shared" si="323"/>
        <v>155806.64871582141</v>
      </c>
      <c r="AM699">
        <f t="shared" si="324"/>
        <v>-300486.05132356373</v>
      </c>
    </row>
    <row r="700" spans="4:39">
      <c r="D700" s="113">
        <v>575</v>
      </c>
      <c r="E700">
        <v>0.28859777879577253</v>
      </c>
      <c r="F700" s="6">
        <v>7918.8309887331779</v>
      </c>
      <c r="G700" s="6">
        <v>0.33037286247241471</v>
      </c>
      <c r="H700" s="6">
        <v>62764.637750109963</v>
      </c>
      <c r="I700" s="6">
        <v>0.60696055993418763</v>
      </c>
      <c r="J700" s="6">
        <v>10223.454840493898</v>
      </c>
      <c r="K700" s="6">
        <v>0.12560947183864002</v>
      </c>
      <c r="L700" s="6">
        <v>5425.3099226304621</v>
      </c>
      <c r="M700">
        <v>0.55528859918603612</v>
      </c>
      <c r="N700">
        <v>65837.389696435159</v>
      </c>
      <c r="O700">
        <v>0.7145608861295123</v>
      </c>
      <c r="P700">
        <v>12231.805709261422</v>
      </c>
      <c r="S700">
        <f t="shared" si="306"/>
        <v>3100.9865968045997</v>
      </c>
      <c r="T700">
        <f t="shared" si="307"/>
        <v>-50149.680369463284</v>
      </c>
      <c r="U700">
        <f t="shared" si="308"/>
        <v>12952.727180033122</v>
      </c>
      <c r="V700">
        <f t="shared" si="309"/>
        <v>-629.03784994383204</v>
      </c>
      <c r="W700">
        <f t="shared" si="310"/>
        <v>-44634.249825115556</v>
      </c>
      <c r="X700">
        <f t="shared" si="311"/>
        <v>15052.987166707877</v>
      </c>
      <c r="Z700">
        <f t="shared" si="312"/>
        <v>0</v>
      </c>
      <c r="AA700">
        <f t="shared" si="313"/>
        <v>0</v>
      </c>
      <c r="AB700">
        <f t="shared" si="314"/>
        <v>0</v>
      </c>
      <c r="AC700">
        <f t="shared" si="315"/>
        <v>0</v>
      </c>
      <c r="AD700">
        <f t="shared" si="316"/>
        <v>0</v>
      </c>
      <c r="AE700">
        <f t="shared" si="317"/>
        <v>1</v>
      </c>
      <c r="AF700">
        <f t="shared" si="318"/>
        <v>0</v>
      </c>
      <c r="AH700">
        <f t="shared" si="319"/>
        <v>27438.987998369084</v>
      </c>
      <c r="AI700">
        <f t="shared" si="320"/>
        <v>189981.21480195926</v>
      </c>
      <c r="AJ700">
        <f t="shared" si="321"/>
        <v>16843.688890761568</v>
      </c>
      <c r="AK700">
        <f t="shared" si="322"/>
        <v>43191.885478189921</v>
      </c>
      <c r="AL700">
        <f t="shared" si="323"/>
        <v>118564.274132302</v>
      </c>
      <c r="AM700">
        <f t="shared" si="324"/>
        <v>17117.933470324933</v>
      </c>
    </row>
    <row r="701" spans="4:39">
      <c r="D701" s="113">
        <v>576</v>
      </c>
      <c r="E701">
        <v>0.989977413512652</v>
      </c>
      <c r="F701" s="6">
        <v>14431.2962042896</v>
      </c>
      <c r="G701" s="6">
        <v>0.34721470127068987</v>
      </c>
      <c r="H701" s="6">
        <v>67695.80494908242</v>
      </c>
      <c r="I701" s="6">
        <v>0.32167359418035946</v>
      </c>
      <c r="J701" s="6">
        <v>7793.5954013012833</v>
      </c>
      <c r="K701" s="6">
        <v>0.22168204924903301</v>
      </c>
      <c r="L701" s="6">
        <v>6066.6693470534592</v>
      </c>
      <c r="M701">
        <v>3.4338437105738029E-2</v>
      </c>
      <c r="N701">
        <v>68915.356179865907</v>
      </c>
      <c r="O701">
        <v>0.69312659137530086</v>
      </c>
      <c r="P701">
        <v>13231.731821185553</v>
      </c>
      <c r="S701">
        <f t="shared" ref="S701:S764" si="325">E701*WTP-F701</f>
        <v>23370.001353277501</v>
      </c>
      <c r="T701">
        <f t="shared" ref="T701:T764" si="326">G701*WTP-H701</f>
        <v>-54437.758795762398</v>
      </c>
      <c r="U701">
        <f t="shared" ref="U701:U764" si="327">I701*WTP-J701</f>
        <v>4489.1891188815625</v>
      </c>
      <c r="V701">
        <f t="shared" ref="V701:V764" si="328">K701*WTP-L701</f>
        <v>2398.038021471617</v>
      </c>
      <c r="W701">
        <f t="shared" ref="W701:W764" si="329">M701*WTP-N701</f>
        <v>-67604.177297420407</v>
      </c>
      <c r="X701">
        <f t="shared" ref="X701:X764" si="330">O701*WTP-P701</f>
        <v>13234.613943888937</v>
      </c>
      <c r="Z701">
        <f t="shared" si="312"/>
        <v>1</v>
      </c>
      <c r="AA701">
        <f t="shared" si="313"/>
        <v>0</v>
      </c>
      <c r="AB701">
        <f t="shared" si="314"/>
        <v>0</v>
      </c>
      <c r="AC701">
        <f t="shared" si="315"/>
        <v>0</v>
      </c>
      <c r="AD701">
        <f t="shared" si="316"/>
        <v>0</v>
      </c>
      <c r="AE701">
        <f t="shared" si="317"/>
        <v>0</v>
      </c>
      <c r="AF701">
        <f t="shared" si="318"/>
        <v>0</v>
      </c>
      <c r="AH701">
        <f t="shared" si="319"/>
        <v>14577.399451048352</v>
      </c>
      <c r="AI701">
        <f t="shared" si="320"/>
        <v>194968.14132966829</v>
      </c>
      <c r="AJ701">
        <f t="shared" si="321"/>
        <v>24228.272206053338</v>
      </c>
      <c r="AK701">
        <f t="shared" si="322"/>
        <v>27366.534041005227</v>
      </c>
      <c r="AL701">
        <f t="shared" si="323"/>
        <v>2006945.0443436168</v>
      </c>
      <c r="AM701">
        <f t="shared" si="324"/>
        <v>19089.920926177667</v>
      </c>
    </row>
    <row r="702" spans="4:39">
      <c r="D702" s="113">
        <v>577</v>
      </c>
      <c r="E702">
        <v>0.10998109320562077</v>
      </c>
      <c r="F702" s="6">
        <v>6514.2209534577451</v>
      </c>
      <c r="G702" s="6">
        <v>0.23350126647340319</v>
      </c>
      <c r="H702" s="6">
        <v>64651.840958117842</v>
      </c>
      <c r="I702" s="6">
        <v>1.1603272606265391</v>
      </c>
      <c r="J702" s="6">
        <v>17873.557316171045</v>
      </c>
      <c r="K702" s="6">
        <v>0.77957220488853052</v>
      </c>
      <c r="L702" s="6">
        <v>14311.058691094342</v>
      </c>
      <c r="M702">
        <v>0.30114474096546506</v>
      </c>
      <c r="N702">
        <v>80576.033790722809</v>
      </c>
      <c r="O702">
        <v>0.38219395440211512</v>
      </c>
      <c r="P702">
        <v>10467.109829806999</v>
      </c>
      <c r="S702">
        <f t="shared" si="325"/>
        <v>-2314.7028904943218</v>
      </c>
      <c r="T702">
        <f t="shared" si="326"/>
        <v>-55735.828599097411</v>
      </c>
      <c r="U702">
        <f t="shared" si="327"/>
        <v>26432.378803592725</v>
      </c>
      <c r="V702">
        <f t="shared" si="328"/>
        <v>15456.126380369307</v>
      </c>
      <c r="W702">
        <f t="shared" si="329"/>
        <v>-69077.123001697488</v>
      </c>
      <c r="X702">
        <f t="shared" si="330"/>
        <v>4126.5841250833655</v>
      </c>
      <c r="Z702">
        <f t="shared" ref="Z702:Z765" si="331">IF(S702=MAX($S702:$X702),1,0)</f>
        <v>0</v>
      </c>
      <c r="AA702">
        <f t="shared" ref="AA702:AA765" si="332">IF(T702=MAX($S702:$X702),1,0)</f>
        <v>0</v>
      </c>
      <c r="AB702">
        <f t="shared" ref="AB702:AB765" si="333">IF(U702=MAX($S702:$X702),1,0)</f>
        <v>1</v>
      </c>
      <c r="AC702">
        <f t="shared" ref="AC702:AC765" si="334">IF(V702=MAX($S702:$X702),1,0)</f>
        <v>0</v>
      </c>
      <c r="AD702">
        <f t="shared" ref="AD702:AD765" si="335">IF(W702=MAX($S702:$X702),1,0)</f>
        <v>0</v>
      </c>
      <c r="AE702">
        <f t="shared" ref="AE702:AE765" si="336">IF(X702=MAX($S702:$X702),1,0)</f>
        <v>0</v>
      </c>
      <c r="AF702">
        <f t="shared" ref="AF702:AF765" si="337">IF(MAX(Z702:AE702)=0,1,0)</f>
        <v>0</v>
      </c>
      <c r="AH702">
        <f t="shared" ref="AH702:AH765" si="338">F702/E702</f>
        <v>59230.370999120278</v>
      </c>
      <c r="AI702">
        <f t="shared" ref="AI702:AI765" si="339">H702/G702</f>
        <v>276880.044098099</v>
      </c>
      <c r="AJ702">
        <f t="shared" ref="AJ702:AJ765" si="340">J702/I702</f>
        <v>15403.893300343478</v>
      </c>
      <c r="AK702">
        <f t="shared" ref="AK702:AK765" si="341">L702/K702</f>
        <v>18357.579453644903</v>
      </c>
      <c r="AL702">
        <f t="shared" ref="AL702:AL765" si="342">N702/M702</f>
        <v>267565.80085840909</v>
      </c>
      <c r="AM702">
        <f t="shared" ref="AM702:AM765" si="343">P702/O702</f>
        <v>27386.905808547432</v>
      </c>
    </row>
    <row r="703" spans="4:39">
      <c r="D703" s="113">
        <v>578</v>
      </c>
      <c r="E703">
        <v>0.92144302235886233</v>
      </c>
      <c r="F703" s="6">
        <v>15434.628918910643</v>
      </c>
      <c r="G703" s="6">
        <v>0.32560200301141906</v>
      </c>
      <c r="H703" s="6">
        <v>60407.437639521675</v>
      </c>
      <c r="I703" s="6">
        <v>0.98319098135216265</v>
      </c>
      <c r="J703" s="6">
        <v>12967.463364575895</v>
      </c>
      <c r="K703" s="6">
        <v>0.49558320590111782</v>
      </c>
      <c r="L703" s="6">
        <v>9527.7868769433953</v>
      </c>
      <c r="M703">
        <v>0.2670192768351265</v>
      </c>
      <c r="N703">
        <v>80023.05142665164</v>
      </c>
      <c r="O703">
        <v>0.34959943227107804</v>
      </c>
      <c r="P703">
        <v>8954.4694333630287</v>
      </c>
      <c r="S703">
        <f t="shared" si="325"/>
        <v>19749.751446840153</v>
      </c>
      <c r="T703">
        <f t="shared" si="326"/>
        <v>-47974.650756533651</v>
      </c>
      <c r="U703">
        <f t="shared" si="327"/>
        <v>24574.701067375085</v>
      </c>
      <c r="V703">
        <f t="shared" si="328"/>
        <v>9395.5622571848871</v>
      </c>
      <c r="W703">
        <f t="shared" si="329"/>
        <v>-69827.187359979172</v>
      </c>
      <c r="X703">
        <f t="shared" si="330"/>
        <v>4394.6352884758144</v>
      </c>
      <c r="Z703">
        <f t="shared" si="331"/>
        <v>0</v>
      </c>
      <c r="AA703">
        <f t="shared" si="332"/>
        <v>0</v>
      </c>
      <c r="AB703">
        <f t="shared" si="333"/>
        <v>1</v>
      </c>
      <c r="AC703">
        <f t="shared" si="334"/>
        <v>0</v>
      </c>
      <c r="AD703">
        <f t="shared" si="335"/>
        <v>0</v>
      </c>
      <c r="AE703">
        <f t="shared" si="336"/>
        <v>0</v>
      </c>
      <c r="AF703">
        <f t="shared" si="337"/>
        <v>0</v>
      </c>
      <c r="AH703">
        <f t="shared" si="338"/>
        <v>16750.497365966836</v>
      </c>
      <c r="AI703">
        <f t="shared" si="339"/>
        <v>185525.38707018687</v>
      </c>
      <c r="AJ703">
        <f t="shared" si="340"/>
        <v>13189.160204400985</v>
      </c>
      <c r="AK703">
        <f t="shared" si="341"/>
        <v>19225.403047343065</v>
      </c>
      <c r="AL703">
        <f t="shared" si="342"/>
        <v>299690.16610011499</v>
      </c>
      <c r="AM703">
        <f t="shared" si="343"/>
        <v>25613.512514001362</v>
      </c>
    </row>
    <row r="704" spans="4:39">
      <c r="D704" s="113">
        <v>579</v>
      </c>
      <c r="E704">
        <v>1.1745041479227281E-2</v>
      </c>
      <c r="F704" s="6">
        <v>3044.6991751951355</v>
      </c>
      <c r="G704" s="6">
        <v>0.31077356327056693</v>
      </c>
      <c r="H704" s="6">
        <v>61318.073578857337</v>
      </c>
      <c r="I704" s="6">
        <v>0.81284418946849235</v>
      </c>
      <c r="J704" s="6">
        <v>12472.605482943542</v>
      </c>
      <c r="K704" s="6">
        <v>0.56958156521722336</v>
      </c>
      <c r="L704" s="6">
        <v>9250.1676635808399</v>
      </c>
      <c r="M704">
        <v>0.25274975316344239</v>
      </c>
      <c r="N704">
        <v>67353.511784298142</v>
      </c>
      <c r="O704">
        <v>0.66192914944259984</v>
      </c>
      <c r="P704">
        <v>11617.438032538525</v>
      </c>
      <c r="S704">
        <f t="shared" si="325"/>
        <v>-2596.2265113523208</v>
      </c>
      <c r="T704">
        <f t="shared" si="326"/>
        <v>-49451.49583893401</v>
      </c>
      <c r="U704">
        <f t="shared" si="327"/>
        <v>18565.037047721369</v>
      </c>
      <c r="V704">
        <f t="shared" si="328"/>
        <v>12498.734822673618</v>
      </c>
      <c r="W704">
        <f t="shared" si="329"/>
        <v>-57702.515209505262</v>
      </c>
      <c r="X704">
        <f t="shared" si="330"/>
        <v>13657.664609777708</v>
      </c>
      <c r="Z704">
        <f t="shared" si="331"/>
        <v>0</v>
      </c>
      <c r="AA704">
        <f t="shared" si="332"/>
        <v>0</v>
      </c>
      <c r="AB704">
        <f t="shared" si="333"/>
        <v>1</v>
      </c>
      <c r="AC704">
        <f t="shared" si="334"/>
        <v>0</v>
      </c>
      <c r="AD704">
        <f t="shared" si="335"/>
        <v>0</v>
      </c>
      <c r="AE704">
        <f t="shared" si="336"/>
        <v>0</v>
      </c>
      <c r="AF704">
        <f t="shared" si="337"/>
        <v>0</v>
      </c>
      <c r="AH704">
        <f t="shared" si="338"/>
        <v>259232.73072982367</v>
      </c>
      <c r="AI704">
        <f t="shared" si="339"/>
        <v>197307.88209122006</v>
      </c>
      <c r="AJ704">
        <f t="shared" si="340"/>
        <v>15344.398895314989</v>
      </c>
      <c r="AK704">
        <f t="shared" si="341"/>
        <v>16240.286253037473</v>
      </c>
      <c r="AL704">
        <f t="shared" si="342"/>
        <v>266482.99727811612</v>
      </c>
      <c r="AM704">
        <f t="shared" si="343"/>
        <v>17550.87843211224</v>
      </c>
    </row>
    <row r="705" spans="4:39">
      <c r="D705" s="113">
        <v>580</v>
      </c>
      <c r="E705">
        <v>0.62573329276556089</v>
      </c>
      <c r="F705" s="6">
        <v>11440.892844578766</v>
      </c>
      <c r="G705" s="6">
        <v>0.31025195005404704</v>
      </c>
      <c r="H705" s="6">
        <v>63664.161712039757</v>
      </c>
      <c r="I705" s="6">
        <v>0.67625401756035763</v>
      </c>
      <c r="J705" s="6">
        <v>12279.402093292114</v>
      </c>
      <c r="K705" s="6">
        <v>0.76192832408104072</v>
      </c>
      <c r="L705" s="6">
        <v>12554.19776717196</v>
      </c>
      <c r="M705">
        <v>0.66570541749342171</v>
      </c>
      <c r="N705">
        <v>116593.42274831432</v>
      </c>
      <c r="O705">
        <v>0.60591251874157426</v>
      </c>
      <c r="P705">
        <v>12709.275649332065</v>
      </c>
      <c r="S705">
        <f t="shared" si="325"/>
        <v>12452.107206381412</v>
      </c>
      <c r="T705">
        <f t="shared" si="326"/>
        <v>-51817.501251176029</v>
      </c>
      <c r="U705">
        <f t="shared" si="327"/>
        <v>13542.681313232582</v>
      </c>
      <c r="V705">
        <f t="shared" si="328"/>
        <v>16539.2733595385</v>
      </c>
      <c r="W705">
        <f t="shared" si="329"/>
        <v>-91174.127086745502</v>
      </c>
      <c r="X705">
        <f t="shared" si="330"/>
        <v>10426.887966296208</v>
      </c>
      <c r="Z705">
        <f t="shared" si="331"/>
        <v>0</v>
      </c>
      <c r="AA705">
        <f t="shared" si="332"/>
        <v>0</v>
      </c>
      <c r="AB705">
        <f t="shared" si="333"/>
        <v>0</v>
      </c>
      <c r="AC705">
        <f t="shared" si="334"/>
        <v>1</v>
      </c>
      <c r="AD705">
        <f t="shared" si="335"/>
        <v>0</v>
      </c>
      <c r="AE705">
        <f t="shared" si="336"/>
        <v>0</v>
      </c>
      <c r="AF705">
        <f t="shared" si="337"/>
        <v>0</v>
      </c>
      <c r="AH705">
        <f t="shared" si="338"/>
        <v>18283.976538971285</v>
      </c>
      <c r="AI705">
        <f t="shared" si="339"/>
        <v>205201.48769717393</v>
      </c>
      <c r="AJ705">
        <f t="shared" si="340"/>
        <v>18157.972854033567</v>
      </c>
      <c r="AK705">
        <f t="shared" si="341"/>
        <v>16476.875016181526</v>
      </c>
      <c r="AL705">
        <f t="shared" si="342"/>
        <v>175142.66773931799</v>
      </c>
      <c r="AM705">
        <f t="shared" si="343"/>
        <v>20975.430043479024</v>
      </c>
    </row>
    <row r="706" spans="4:39">
      <c r="D706" s="113">
        <v>581</v>
      </c>
      <c r="E706">
        <v>0.5427116692242212</v>
      </c>
      <c r="F706" s="6">
        <v>8953.102009138438</v>
      </c>
      <c r="G706" s="6">
        <v>0.26427703646304002</v>
      </c>
      <c r="H706" s="6">
        <v>63259.33357050312</v>
      </c>
      <c r="I706" s="6">
        <v>0.91748334834846623</v>
      </c>
      <c r="J706" s="6">
        <v>12770.460711869568</v>
      </c>
      <c r="K706" s="6">
        <v>0.63282071215794533</v>
      </c>
      <c r="L706" s="6">
        <v>10593.263222258429</v>
      </c>
      <c r="M706">
        <v>0.42755216403782625</v>
      </c>
      <c r="N706">
        <v>71878.037878855481</v>
      </c>
      <c r="O706">
        <v>0.50486204162038073</v>
      </c>
      <c r="P706">
        <v>10859.295995851746</v>
      </c>
      <c r="S706">
        <f t="shared" si="325"/>
        <v>11769.800368519223</v>
      </c>
      <c r="T706">
        <f t="shared" si="326"/>
        <v>-53168.179210198403</v>
      </c>
      <c r="U706">
        <f t="shared" si="327"/>
        <v>22262.723461468264</v>
      </c>
      <c r="V706">
        <f t="shared" si="328"/>
        <v>13570.362850780555</v>
      </c>
      <c r="W706">
        <f t="shared" si="329"/>
        <v>-55552.386047235123</v>
      </c>
      <c r="X706">
        <f t="shared" si="330"/>
        <v>8418.3562013808732</v>
      </c>
      <c r="Z706">
        <f t="shared" si="331"/>
        <v>0</v>
      </c>
      <c r="AA706">
        <f t="shared" si="332"/>
        <v>0</v>
      </c>
      <c r="AB706">
        <f t="shared" si="333"/>
        <v>1</v>
      </c>
      <c r="AC706">
        <f t="shared" si="334"/>
        <v>0</v>
      </c>
      <c r="AD706">
        <f t="shared" si="335"/>
        <v>0</v>
      </c>
      <c r="AE706">
        <f t="shared" si="336"/>
        <v>0</v>
      </c>
      <c r="AF706">
        <f t="shared" si="337"/>
        <v>0</v>
      </c>
      <c r="AH706">
        <f t="shared" si="338"/>
        <v>16496.977155358469</v>
      </c>
      <c r="AI706">
        <f t="shared" si="339"/>
        <v>239367.50017003517</v>
      </c>
      <c r="AJ706">
        <f t="shared" si="340"/>
        <v>13919.010884347148</v>
      </c>
      <c r="AK706">
        <f t="shared" si="341"/>
        <v>16739.754275954328</v>
      </c>
      <c r="AL706">
        <f t="shared" si="342"/>
        <v>168115.24750579047</v>
      </c>
      <c r="AM706">
        <f t="shared" si="343"/>
        <v>21509.432479808296</v>
      </c>
    </row>
    <row r="707" spans="4:39">
      <c r="D707" s="113">
        <v>582</v>
      </c>
      <c r="E707">
        <v>0.88408575836634695</v>
      </c>
      <c r="F707" s="6">
        <v>12651.566065311683</v>
      </c>
      <c r="G707" s="6">
        <v>0.29641353112363888</v>
      </c>
      <c r="H707" s="6">
        <v>63463.678432278379</v>
      </c>
      <c r="I707" s="6">
        <v>0.68769067782003901</v>
      </c>
      <c r="J707" s="6">
        <v>10431.991841341804</v>
      </c>
      <c r="K707" s="6">
        <v>0.91969556956572684</v>
      </c>
      <c r="L707" s="6">
        <v>12354.405953506299</v>
      </c>
      <c r="M707">
        <v>0.21039585403479888</v>
      </c>
      <c r="N707">
        <v>81512.734292431458</v>
      </c>
      <c r="O707">
        <v>0.37660104840085717</v>
      </c>
      <c r="P707">
        <v>9496.9592110464037</v>
      </c>
      <c r="S707">
        <f t="shared" si="325"/>
        <v>21106.364532148906</v>
      </c>
      <c r="T707">
        <f t="shared" si="326"/>
        <v>-52145.424159853355</v>
      </c>
      <c r="U707">
        <f t="shared" si="327"/>
        <v>15826.789000538565</v>
      </c>
      <c r="V707">
        <f t="shared" si="328"/>
        <v>22763.249674791412</v>
      </c>
      <c r="W707">
        <f t="shared" si="329"/>
        <v>-73478.979001966698</v>
      </c>
      <c r="X707">
        <f t="shared" si="330"/>
        <v>4883.1752210919276</v>
      </c>
      <c r="Z707">
        <f t="shared" si="331"/>
        <v>0</v>
      </c>
      <c r="AA707">
        <f t="shared" si="332"/>
        <v>0</v>
      </c>
      <c r="AB707">
        <f t="shared" si="333"/>
        <v>0</v>
      </c>
      <c r="AC707">
        <f t="shared" si="334"/>
        <v>1</v>
      </c>
      <c r="AD707">
        <f t="shared" si="335"/>
        <v>0</v>
      </c>
      <c r="AE707">
        <f t="shared" si="336"/>
        <v>0</v>
      </c>
      <c r="AF707">
        <f t="shared" si="337"/>
        <v>0</v>
      </c>
      <c r="AH707">
        <f t="shared" si="338"/>
        <v>14310.338047623129</v>
      </c>
      <c r="AI707">
        <f t="shared" si="339"/>
        <v>214105.20023057467</v>
      </c>
      <c r="AJ707">
        <f t="shared" si="340"/>
        <v>15169.599033116077</v>
      </c>
      <c r="AK707">
        <f t="shared" si="341"/>
        <v>13433.147187324121</v>
      </c>
      <c r="AL707">
        <f t="shared" si="342"/>
        <v>387425.57293429121</v>
      </c>
      <c r="AM707">
        <f t="shared" si="343"/>
        <v>25217.559142155558</v>
      </c>
    </row>
    <row r="708" spans="4:39">
      <c r="D708" s="113">
        <v>583</v>
      </c>
      <c r="E708">
        <v>0.60631899150630397</v>
      </c>
      <c r="F708" s="6">
        <v>9318.1682676567616</v>
      </c>
      <c r="G708" s="6">
        <v>0.32545435339294104</v>
      </c>
      <c r="H708" s="6">
        <v>61667.510819356867</v>
      </c>
      <c r="I708" s="6">
        <v>0.86928198460813022</v>
      </c>
      <c r="J708" s="6">
        <v>12745.093293585918</v>
      </c>
      <c r="K708" s="6">
        <v>1.8587485214156967</v>
      </c>
      <c r="L708" s="6">
        <v>20570.381766155486</v>
      </c>
      <c r="M708">
        <v>0.65021673532866398</v>
      </c>
      <c r="N708">
        <v>78105.352063429629</v>
      </c>
      <c r="O708">
        <v>0.96556367370058049</v>
      </c>
      <c r="P708">
        <v>14312.149958144306</v>
      </c>
      <c r="S708">
        <f t="shared" si="325"/>
        <v>13833.516104019949</v>
      </c>
      <c r="T708">
        <f t="shared" si="326"/>
        <v>-49240.361789400806</v>
      </c>
      <c r="U708">
        <f t="shared" si="327"/>
        <v>20447.570006690927</v>
      </c>
      <c r="V708">
        <f t="shared" si="328"/>
        <v>50404.071775581477</v>
      </c>
      <c r="W708">
        <f t="shared" si="329"/>
        <v>-53277.476241639924</v>
      </c>
      <c r="X708">
        <f t="shared" si="330"/>
        <v>22556.933358438662</v>
      </c>
      <c r="Z708">
        <f t="shared" si="331"/>
        <v>0</v>
      </c>
      <c r="AA708">
        <f t="shared" si="332"/>
        <v>0</v>
      </c>
      <c r="AB708">
        <f t="shared" si="333"/>
        <v>0</v>
      </c>
      <c r="AC708">
        <f t="shared" si="334"/>
        <v>1</v>
      </c>
      <c r="AD708">
        <f t="shared" si="335"/>
        <v>0</v>
      </c>
      <c r="AE708">
        <f t="shared" si="336"/>
        <v>0</v>
      </c>
      <c r="AF708">
        <f t="shared" si="337"/>
        <v>0</v>
      </c>
      <c r="AH708">
        <f t="shared" si="338"/>
        <v>15368.425528791769</v>
      </c>
      <c r="AI708">
        <f t="shared" si="339"/>
        <v>189481.29031447275</v>
      </c>
      <c r="AJ708">
        <f t="shared" si="340"/>
        <v>14661.632840960541</v>
      </c>
      <c r="AK708">
        <f t="shared" si="341"/>
        <v>11066.791192650562</v>
      </c>
      <c r="AL708">
        <f t="shared" si="342"/>
        <v>120122.02673305517</v>
      </c>
      <c r="AM708">
        <f t="shared" si="343"/>
        <v>14822.585343638846</v>
      </c>
    </row>
    <row r="709" spans="4:39">
      <c r="D709" s="113">
        <v>584</v>
      </c>
      <c r="E709">
        <v>0.48474614085861634</v>
      </c>
      <c r="F709" s="6">
        <v>8936.937411612611</v>
      </c>
      <c r="G709" s="6">
        <v>0.29305702931909461</v>
      </c>
      <c r="H709" s="6">
        <v>54914.217658798487</v>
      </c>
      <c r="I709" s="6">
        <v>0.54762282055861455</v>
      </c>
      <c r="J709" s="6">
        <v>10047.894035073805</v>
      </c>
      <c r="K709" s="6">
        <v>0.89474776604756878</v>
      </c>
      <c r="L709" s="6">
        <v>13109.385240789305</v>
      </c>
      <c r="M709">
        <v>0.8933053200084774</v>
      </c>
      <c r="N709">
        <v>80747.637751304268</v>
      </c>
      <c r="O709">
        <v>0.62104968687573059</v>
      </c>
      <c r="P709">
        <v>11222.204112421567</v>
      </c>
      <c r="S709">
        <f t="shared" si="325"/>
        <v>9572.609230932796</v>
      </c>
      <c r="T709">
        <f t="shared" si="326"/>
        <v>-43724.128051278181</v>
      </c>
      <c r="U709">
        <f t="shared" si="327"/>
        <v>10862.535745136334</v>
      </c>
      <c r="V709">
        <f t="shared" si="328"/>
        <v>21055.663457971059</v>
      </c>
      <c r="W709">
        <f t="shared" si="329"/>
        <v>-46637.667412100564</v>
      </c>
      <c r="X709">
        <f t="shared" si="330"/>
        <v>12491.95713124133</v>
      </c>
      <c r="Z709">
        <f t="shared" si="331"/>
        <v>0</v>
      </c>
      <c r="AA709">
        <f t="shared" si="332"/>
        <v>0</v>
      </c>
      <c r="AB709">
        <f t="shared" si="333"/>
        <v>0</v>
      </c>
      <c r="AC709">
        <f t="shared" si="334"/>
        <v>1</v>
      </c>
      <c r="AD709">
        <f t="shared" si="335"/>
        <v>0</v>
      </c>
      <c r="AE709">
        <f t="shared" si="336"/>
        <v>0</v>
      </c>
      <c r="AF709">
        <f t="shared" si="337"/>
        <v>0</v>
      </c>
      <c r="AH709">
        <f t="shared" si="338"/>
        <v>18436.3250335173</v>
      </c>
      <c r="AI709">
        <f t="shared" si="339"/>
        <v>187384.06577855957</v>
      </c>
      <c r="AJ709">
        <f t="shared" si="340"/>
        <v>18348.20182406612</v>
      </c>
      <c r="AK709">
        <f t="shared" si="341"/>
        <v>14651.486975707465</v>
      </c>
      <c r="AL709">
        <f t="shared" si="342"/>
        <v>90391.981266313262</v>
      </c>
      <c r="AM709">
        <f t="shared" si="343"/>
        <v>18069.736366628396</v>
      </c>
    </row>
    <row r="710" spans="4:39">
      <c r="D710" s="113">
        <v>585</v>
      </c>
      <c r="E710">
        <v>0.31764140074347047</v>
      </c>
      <c r="F710" s="6">
        <v>6956.8351418337861</v>
      </c>
      <c r="G710" s="6">
        <v>0.33514206123608048</v>
      </c>
      <c r="H710" s="6">
        <v>68705.324613587451</v>
      </c>
      <c r="I710" s="6">
        <v>0.69787210859802018</v>
      </c>
      <c r="J710" s="6">
        <v>12787.388701914011</v>
      </c>
      <c r="K710" s="6">
        <v>0.37548206744418011</v>
      </c>
      <c r="L710" s="6">
        <v>8229.6004103416071</v>
      </c>
      <c r="M710">
        <v>0.25153193290478759</v>
      </c>
      <c r="N710">
        <v>74176.877503049691</v>
      </c>
      <c r="O710">
        <v>0.69321481988313205</v>
      </c>
      <c r="P710">
        <v>12742.328599623705</v>
      </c>
      <c r="S710">
        <f t="shared" si="325"/>
        <v>5171.9841041548898</v>
      </c>
      <c r="T710">
        <f t="shared" si="326"/>
        <v>-55908.260147348956</v>
      </c>
      <c r="U710">
        <f t="shared" si="327"/>
        <v>13860.15989279279</v>
      </c>
      <c r="V710">
        <f t="shared" si="328"/>
        <v>6107.8068529469656</v>
      </c>
      <c r="W710">
        <f t="shared" si="329"/>
        <v>-64572.382177013278</v>
      </c>
      <c r="X710">
        <f t="shared" si="330"/>
        <v>13727.38608279381</v>
      </c>
      <c r="Z710">
        <f t="shared" si="331"/>
        <v>0</v>
      </c>
      <c r="AA710">
        <f t="shared" si="332"/>
        <v>0</v>
      </c>
      <c r="AB710">
        <f t="shared" si="333"/>
        <v>1</v>
      </c>
      <c r="AC710">
        <f t="shared" si="334"/>
        <v>0</v>
      </c>
      <c r="AD710">
        <f t="shared" si="335"/>
        <v>0</v>
      </c>
      <c r="AE710">
        <f t="shared" si="336"/>
        <v>0</v>
      </c>
      <c r="AF710">
        <f t="shared" si="337"/>
        <v>0</v>
      </c>
      <c r="AH710">
        <f t="shared" si="338"/>
        <v>21901.537789314112</v>
      </c>
      <c r="AI710">
        <f t="shared" si="339"/>
        <v>205003.58671838001</v>
      </c>
      <c r="AJ710">
        <f t="shared" si="340"/>
        <v>18323.398434138664</v>
      </c>
      <c r="AK710">
        <f t="shared" si="341"/>
        <v>21917.425954210277</v>
      </c>
      <c r="AL710">
        <f t="shared" si="342"/>
        <v>294900.4392660071</v>
      </c>
      <c r="AM710">
        <f t="shared" si="343"/>
        <v>18381.500559627264</v>
      </c>
    </row>
    <row r="711" spans="4:39">
      <c r="D711" s="113">
        <v>586</v>
      </c>
      <c r="E711">
        <v>0.66136947890492803</v>
      </c>
      <c r="F711" s="6">
        <v>10289.408001287655</v>
      </c>
      <c r="G711" s="6">
        <v>0.29164120058663268</v>
      </c>
      <c r="H711" s="6">
        <v>63196.722371526914</v>
      </c>
      <c r="I711" s="6">
        <v>0.98938455174701367</v>
      </c>
      <c r="J711" s="6">
        <v>14334.189546362786</v>
      </c>
      <c r="K711" s="6">
        <v>0.6914371787520408</v>
      </c>
      <c r="L711" s="6">
        <v>10524.81161437316</v>
      </c>
      <c r="M711">
        <v>0.32051069960061085</v>
      </c>
      <c r="N711">
        <v>71046.790322670917</v>
      </c>
      <c r="O711">
        <v>0.38777294211829316</v>
      </c>
      <c r="P711">
        <v>9729.5732629942577</v>
      </c>
      <c r="S711">
        <f t="shared" si="325"/>
        <v>14964.324181218119</v>
      </c>
      <c r="T711">
        <f t="shared" si="326"/>
        <v>-52060.694768326932</v>
      </c>
      <c r="U711">
        <f t="shared" si="327"/>
        <v>23444.470177545183</v>
      </c>
      <c r="V711">
        <f t="shared" si="328"/>
        <v>15877.025619094766</v>
      </c>
      <c r="W711">
        <f t="shared" si="329"/>
        <v>-58808.409769121194</v>
      </c>
      <c r="X711">
        <f t="shared" si="330"/>
        <v>5077.1487588506479</v>
      </c>
      <c r="Z711">
        <f t="shared" si="331"/>
        <v>0</v>
      </c>
      <c r="AA711">
        <f t="shared" si="332"/>
        <v>0</v>
      </c>
      <c r="AB711">
        <f t="shared" si="333"/>
        <v>1</v>
      </c>
      <c r="AC711">
        <f t="shared" si="334"/>
        <v>0</v>
      </c>
      <c r="AD711">
        <f t="shared" si="335"/>
        <v>0</v>
      </c>
      <c r="AE711">
        <f t="shared" si="336"/>
        <v>0</v>
      </c>
      <c r="AF711">
        <f t="shared" si="337"/>
        <v>0</v>
      </c>
      <c r="AH711">
        <f t="shared" si="338"/>
        <v>15557.730329988148</v>
      </c>
      <c r="AI711">
        <f t="shared" si="339"/>
        <v>216693.39669569145</v>
      </c>
      <c r="AJ711">
        <f t="shared" si="340"/>
        <v>14487.986012164913</v>
      </c>
      <c r="AK711">
        <f t="shared" si="341"/>
        <v>15221.645491162557</v>
      </c>
      <c r="AL711">
        <f t="shared" si="342"/>
        <v>221667.45263481842</v>
      </c>
      <c r="AM711">
        <f t="shared" si="343"/>
        <v>25090.902964617308</v>
      </c>
    </row>
    <row r="712" spans="4:39">
      <c r="D712" s="113">
        <v>587</v>
      </c>
      <c r="E712">
        <v>0.65505620046004576</v>
      </c>
      <c r="F712" s="6">
        <v>10458.898752495257</v>
      </c>
      <c r="G712" s="6">
        <v>0.30252337291019593</v>
      </c>
      <c r="H712" s="6">
        <v>70237.671119999548</v>
      </c>
      <c r="I712" s="6">
        <v>0.66147747487771213</v>
      </c>
      <c r="J712" s="6">
        <v>14332.590684361363</v>
      </c>
      <c r="K712" s="6">
        <v>0.32314022349156524</v>
      </c>
      <c r="L712" s="6">
        <v>8819.2215955556494</v>
      </c>
      <c r="M712">
        <v>0.132880151077996</v>
      </c>
      <c r="N712">
        <v>93149.212712303444</v>
      </c>
      <c r="O712">
        <v>0.62051199809432322</v>
      </c>
      <c r="P712">
        <v>11847.437331798214</v>
      </c>
      <c r="S712">
        <f t="shared" si="325"/>
        <v>14553.767205871129</v>
      </c>
      <c r="T712">
        <f t="shared" si="326"/>
        <v>-58686.118648796626</v>
      </c>
      <c r="U712">
        <f t="shared" si="327"/>
        <v>10925.265216369196</v>
      </c>
      <c r="V712">
        <f t="shared" si="328"/>
        <v>3519.5646982462767</v>
      </c>
      <c r="W712">
        <f t="shared" si="329"/>
        <v>-88075.31702354124</v>
      </c>
      <c r="X712">
        <f t="shared" si="330"/>
        <v>11846.192803435424</v>
      </c>
      <c r="Z712">
        <f t="shared" si="331"/>
        <v>1</v>
      </c>
      <c r="AA712">
        <f t="shared" si="332"/>
        <v>0</v>
      </c>
      <c r="AB712">
        <f t="shared" si="333"/>
        <v>0</v>
      </c>
      <c r="AC712">
        <f t="shared" si="334"/>
        <v>0</v>
      </c>
      <c r="AD712">
        <f t="shared" si="335"/>
        <v>0</v>
      </c>
      <c r="AE712">
        <f t="shared" si="336"/>
        <v>0</v>
      </c>
      <c r="AF712">
        <f t="shared" si="337"/>
        <v>0</v>
      </c>
      <c r="AH712">
        <f t="shared" si="338"/>
        <v>15966.414401008609</v>
      </c>
      <c r="AI712">
        <f t="shared" si="339"/>
        <v>232172.70931608183</v>
      </c>
      <c r="AJ712">
        <f t="shared" si="340"/>
        <v>21667.541569742854</v>
      </c>
      <c r="AK712">
        <f t="shared" si="341"/>
        <v>27292.243287644607</v>
      </c>
      <c r="AL712">
        <f t="shared" si="342"/>
        <v>701001.70685107145</v>
      </c>
      <c r="AM712">
        <f t="shared" si="343"/>
        <v>19093.002823770217</v>
      </c>
    </row>
    <row r="713" spans="4:39">
      <c r="D713" s="113">
        <v>588</v>
      </c>
      <c r="E713">
        <v>0.44958122453063754</v>
      </c>
      <c r="F713" s="6">
        <v>8509.7521506440808</v>
      </c>
      <c r="G713" s="6">
        <v>0.27273574803204015</v>
      </c>
      <c r="H713" s="6">
        <v>62980.562514809491</v>
      </c>
      <c r="I713" s="6">
        <v>0.9025476967451217</v>
      </c>
      <c r="J713" s="6">
        <v>13501.970895136526</v>
      </c>
      <c r="K713" s="6">
        <v>0.27419190109700387</v>
      </c>
      <c r="L713" s="6">
        <v>9222.2176087664757</v>
      </c>
      <c r="M713">
        <v>0.58661325955535759</v>
      </c>
      <c r="N713">
        <v>69460.030995423003</v>
      </c>
      <c r="O713">
        <v>0.38767234492868263</v>
      </c>
      <c r="P713">
        <v>10947.822724946125</v>
      </c>
      <c r="S713">
        <f t="shared" si="325"/>
        <v>8657.0573268337812</v>
      </c>
      <c r="T713">
        <f t="shared" si="326"/>
        <v>-52566.420711954066</v>
      </c>
      <c r="U713">
        <f t="shared" si="327"/>
        <v>20960.910357379202</v>
      </c>
      <c r="V713">
        <f t="shared" si="328"/>
        <v>1247.5259427215206</v>
      </c>
      <c r="W713">
        <f t="shared" si="329"/>
        <v>-47060.790292561229</v>
      </c>
      <c r="X713">
        <f t="shared" si="330"/>
        <v>3855.0580938106923</v>
      </c>
      <c r="Z713">
        <f t="shared" si="331"/>
        <v>0</v>
      </c>
      <c r="AA713">
        <f t="shared" si="332"/>
        <v>0</v>
      </c>
      <c r="AB713">
        <f t="shared" si="333"/>
        <v>1</v>
      </c>
      <c r="AC713">
        <f t="shared" si="334"/>
        <v>0</v>
      </c>
      <c r="AD713">
        <f t="shared" si="335"/>
        <v>0</v>
      </c>
      <c r="AE713">
        <f t="shared" si="336"/>
        <v>0</v>
      </c>
      <c r="AF713">
        <f t="shared" si="337"/>
        <v>0</v>
      </c>
      <c r="AH713">
        <f t="shared" si="338"/>
        <v>18928.175124591235</v>
      </c>
      <c r="AI713">
        <f t="shared" si="339"/>
        <v>230921.55307565597</v>
      </c>
      <c r="AJ713">
        <f t="shared" si="340"/>
        <v>14959.841949438231</v>
      </c>
      <c r="AK713">
        <f t="shared" si="341"/>
        <v>33634.172168724384</v>
      </c>
      <c r="AL713">
        <f t="shared" si="342"/>
        <v>118408.55941113993</v>
      </c>
      <c r="AM713">
        <f t="shared" si="343"/>
        <v>28239.88573897403</v>
      </c>
    </row>
    <row r="714" spans="4:39">
      <c r="D714" s="113">
        <v>589</v>
      </c>
      <c r="E714">
        <v>6.5214811868848699E-2</v>
      </c>
      <c r="F714" s="6">
        <v>5053.9212998751682</v>
      </c>
      <c r="G714" s="6">
        <v>0.31258957097762963</v>
      </c>
      <c r="H714" s="6">
        <v>62878.244764613752</v>
      </c>
      <c r="I714" s="6">
        <v>0.4433136231970114</v>
      </c>
      <c r="J714" s="6">
        <v>9305.8578343043591</v>
      </c>
      <c r="K714" s="6">
        <v>1.4623888890352503</v>
      </c>
      <c r="L714" s="6">
        <v>17085.123125521262</v>
      </c>
      <c r="M714">
        <v>0.44763475734963243</v>
      </c>
      <c r="N714">
        <v>101673.76939831454</v>
      </c>
      <c r="O714">
        <v>7.463479689092356E-2</v>
      </c>
      <c r="P714">
        <v>7466.5544717445882</v>
      </c>
      <c r="S714">
        <f t="shared" si="325"/>
        <v>-2563.7589234750494</v>
      </c>
      <c r="T714">
        <f t="shared" si="326"/>
        <v>-50942.324586403942</v>
      </c>
      <c r="U714">
        <f t="shared" si="327"/>
        <v>7621.6295538503255</v>
      </c>
      <c r="V714">
        <f t="shared" si="328"/>
        <v>38754.734213400734</v>
      </c>
      <c r="W714">
        <f t="shared" si="329"/>
        <v>-84581.283823676175</v>
      </c>
      <c r="X714">
        <f t="shared" si="330"/>
        <v>-4616.6993872615631</v>
      </c>
      <c r="Z714">
        <f t="shared" si="331"/>
        <v>0</v>
      </c>
      <c r="AA714">
        <f t="shared" si="332"/>
        <v>0</v>
      </c>
      <c r="AB714">
        <f t="shared" si="333"/>
        <v>0</v>
      </c>
      <c r="AC714">
        <f t="shared" si="334"/>
        <v>1</v>
      </c>
      <c r="AD714">
        <f t="shared" si="335"/>
        <v>0</v>
      </c>
      <c r="AE714">
        <f t="shared" si="336"/>
        <v>0</v>
      </c>
      <c r="AF714">
        <f t="shared" si="337"/>
        <v>0</v>
      </c>
      <c r="AH714">
        <f t="shared" si="338"/>
        <v>77496.525023164038</v>
      </c>
      <c r="AI714">
        <f t="shared" si="339"/>
        <v>201152.72741813134</v>
      </c>
      <c r="AJ714">
        <f t="shared" si="340"/>
        <v>20991.590033245553</v>
      </c>
      <c r="AK714">
        <f t="shared" si="341"/>
        <v>11683.02306836621</v>
      </c>
      <c r="AL714">
        <f t="shared" si="342"/>
        <v>227135.55578281556</v>
      </c>
      <c r="AM714">
        <f t="shared" si="343"/>
        <v>100041.19770911585</v>
      </c>
    </row>
    <row r="715" spans="4:39">
      <c r="D715" s="113">
        <v>590</v>
      </c>
      <c r="E715">
        <v>0.21762850256717681</v>
      </c>
      <c r="F715" s="6">
        <v>6003.7701043218713</v>
      </c>
      <c r="G715" s="6">
        <v>0.2914430456136472</v>
      </c>
      <c r="H715" s="6">
        <v>60573.924581096246</v>
      </c>
      <c r="I715" s="6">
        <v>0.27540602887594801</v>
      </c>
      <c r="J715" s="6">
        <v>7425.9674279902083</v>
      </c>
      <c r="K715" s="6">
        <v>0.3369077195386051</v>
      </c>
      <c r="L715" s="6">
        <v>7042.8937661790842</v>
      </c>
      <c r="M715">
        <v>0.66631250662863162</v>
      </c>
      <c r="N715">
        <v>90299.416631869128</v>
      </c>
      <c r="O715">
        <v>1.2182861359656387</v>
      </c>
      <c r="P715">
        <v>18052.641006516966</v>
      </c>
      <c r="S715">
        <f t="shared" si="325"/>
        <v>2306.1566377032086</v>
      </c>
      <c r="T715">
        <f t="shared" si="326"/>
        <v>-49445.463327384743</v>
      </c>
      <c r="U715">
        <f t="shared" si="327"/>
        <v>3090.1363786089896</v>
      </c>
      <c r="V715">
        <f t="shared" si="328"/>
        <v>5821.5905966830123</v>
      </c>
      <c r="W715">
        <f t="shared" si="329"/>
        <v>-64856.939878761463</v>
      </c>
      <c r="X715">
        <f t="shared" si="330"/>
        <v>28466.396809194983</v>
      </c>
      <c r="Z715">
        <f t="shared" si="331"/>
        <v>0</v>
      </c>
      <c r="AA715">
        <f t="shared" si="332"/>
        <v>0</v>
      </c>
      <c r="AB715">
        <f t="shared" si="333"/>
        <v>0</v>
      </c>
      <c r="AC715">
        <f t="shared" si="334"/>
        <v>0</v>
      </c>
      <c r="AD715">
        <f t="shared" si="335"/>
        <v>0</v>
      </c>
      <c r="AE715">
        <f t="shared" si="336"/>
        <v>1</v>
      </c>
      <c r="AF715">
        <f t="shared" si="337"/>
        <v>0</v>
      </c>
      <c r="AH715">
        <f t="shared" si="338"/>
        <v>27587.241714667631</v>
      </c>
      <c r="AI715">
        <f t="shared" si="339"/>
        <v>207841.3792772271</v>
      </c>
      <c r="AJ715">
        <f t="shared" si="340"/>
        <v>26963.706852383795</v>
      </c>
      <c r="AK715">
        <f t="shared" si="341"/>
        <v>20904.518827364129</v>
      </c>
      <c r="AL715">
        <f t="shared" si="342"/>
        <v>135521.11919489663</v>
      </c>
      <c r="AM715">
        <f t="shared" si="343"/>
        <v>14818.063239477045</v>
      </c>
    </row>
    <row r="716" spans="4:39">
      <c r="D716" s="113">
        <v>591</v>
      </c>
      <c r="E716">
        <v>0.22204459714186542</v>
      </c>
      <c r="F716" s="6">
        <v>6104.5016084505514</v>
      </c>
      <c r="G716" s="6">
        <v>0.3254593817827971</v>
      </c>
      <c r="H716" s="6">
        <v>62302.868821937838</v>
      </c>
      <c r="I716" s="6">
        <v>0.6746993448581815</v>
      </c>
      <c r="J716" s="6">
        <v>11133.402332280291</v>
      </c>
      <c r="K716" s="6">
        <v>0.69527572015770533</v>
      </c>
      <c r="L716" s="6">
        <v>10327.884073330642</v>
      </c>
      <c r="M716">
        <v>0.54983436122026674</v>
      </c>
      <c r="N716">
        <v>78750.207819820294</v>
      </c>
      <c r="O716">
        <v>0.95643423753663792</v>
      </c>
      <c r="P716">
        <v>14671.183870941379</v>
      </c>
      <c r="S716">
        <f t="shared" si="325"/>
        <v>2374.0492888144381</v>
      </c>
      <c r="T716">
        <f t="shared" si="326"/>
        <v>-49875.527787943516</v>
      </c>
      <c r="U716">
        <f t="shared" si="327"/>
        <v>14629.317451784513</v>
      </c>
      <c r="V716">
        <f t="shared" si="328"/>
        <v>16220.524025171177</v>
      </c>
      <c r="W716">
        <f t="shared" si="329"/>
        <v>-57755.332570985629</v>
      </c>
      <c r="X716">
        <f t="shared" si="330"/>
        <v>21849.301055157601</v>
      </c>
      <c r="Z716">
        <f t="shared" si="331"/>
        <v>0</v>
      </c>
      <c r="AA716">
        <f t="shared" si="332"/>
        <v>0</v>
      </c>
      <c r="AB716">
        <f t="shared" si="333"/>
        <v>0</v>
      </c>
      <c r="AC716">
        <f t="shared" si="334"/>
        <v>0</v>
      </c>
      <c r="AD716">
        <f t="shared" si="335"/>
        <v>0</v>
      </c>
      <c r="AE716">
        <f t="shared" si="336"/>
        <v>1</v>
      </c>
      <c r="AF716">
        <f t="shared" si="337"/>
        <v>0</v>
      </c>
      <c r="AH716">
        <f t="shared" si="338"/>
        <v>27492.232132765446</v>
      </c>
      <c r="AI716">
        <f t="shared" si="339"/>
        <v>191430.55112025348</v>
      </c>
      <c r="AJ716">
        <f t="shared" si="340"/>
        <v>16501.279298886053</v>
      </c>
      <c r="AK716">
        <f t="shared" si="341"/>
        <v>14854.371832498377</v>
      </c>
      <c r="AL716">
        <f t="shared" si="342"/>
        <v>143225.3299794636</v>
      </c>
      <c r="AM716">
        <f t="shared" si="343"/>
        <v>15339.459102518142</v>
      </c>
    </row>
    <row r="717" spans="4:39">
      <c r="D717" s="113">
        <v>592</v>
      </c>
      <c r="E717">
        <v>0.2257122613473308</v>
      </c>
      <c r="F717" s="6">
        <v>8491.4345685284443</v>
      </c>
      <c r="G717" s="6">
        <v>0.26397800573939445</v>
      </c>
      <c r="H717" s="6">
        <v>56683.329789221461</v>
      </c>
      <c r="I717" s="6">
        <v>0.30947499369094578</v>
      </c>
      <c r="J717" s="6">
        <v>8782.2995476851593</v>
      </c>
      <c r="K717" s="6">
        <v>0.25708132869407319</v>
      </c>
      <c r="L717" s="6">
        <v>7213.5963754866334</v>
      </c>
      <c r="M717">
        <v>7.6490407568350349E-3</v>
      </c>
      <c r="N717">
        <v>78036.330860959846</v>
      </c>
      <c r="O717">
        <v>0.30365449284880652</v>
      </c>
      <c r="P717">
        <v>10463.200416235764</v>
      </c>
      <c r="S717">
        <f t="shared" si="325"/>
        <v>127.16241875803462</v>
      </c>
      <c r="T717">
        <f t="shared" si="326"/>
        <v>-46603.593618068422</v>
      </c>
      <c r="U717">
        <f t="shared" si="327"/>
        <v>3034.6936114099135</v>
      </c>
      <c r="V717">
        <f t="shared" si="328"/>
        <v>2602.7970793678578</v>
      </c>
      <c r="W717">
        <f t="shared" si="329"/>
        <v>-77744.259888700864</v>
      </c>
      <c r="X717">
        <f t="shared" si="330"/>
        <v>1131.5427387030632</v>
      </c>
      <c r="Z717">
        <f t="shared" si="331"/>
        <v>0</v>
      </c>
      <c r="AA717">
        <f t="shared" si="332"/>
        <v>0</v>
      </c>
      <c r="AB717">
        <f t="shared" si="333"/>
        <v>1</v>
      </c>
      <c r="AC717">
        <f t="shared" si="334"/>
        <v>0</v>
      </c>
      <c r="AD717">
        <f t="shared" si="335"/>
        <v>0</v>
      </c>
      <c r="AE717">
        <f t="shared" si="336"/>
        <v>0</v>
      </c>
      <c r="AF717">
        <f t="shared" si="337"/>
        <v>0</v>
      </c>
      <c r="AH717">
        <f t="shared" si="338"/>
        <v>37620.617142555871</v>
      </c>
      <c r="AI717">
        <f t="shared" si="339"/>
        <v>214727.47182271176</v>
      </c>
      <c r="AJ717">
        <f t="shared" si="340"/>
        <v>28378.058734062106</v>
      </c>
      <c r="AK717">
        <f t="shared" si="341"/>
        <v>28059.588816233379</v>
      </c>
      <c r="AL717">
        <f t="shared" si="342"/>
        <v>10202106.818587428</v>
      </c>
      <c r="AM717">
        <f t="shared" si="343"/>
        <v>34457.584730832641</v>
      </c>
    </row>
    <row r="718" spans="4:39">
      <c r="D718" s="113">
        <v>593</v>
      </c>
      <c r="E718">
        <v>0.19760412409652295</v>
      </c>
      <c r="F718" s="6">
        <v>6151.8834995048564</v>
      </c>
      <c r="G718" s="6">
        <v>0.29798525261610265</v>
      </c>
      <c r="H718" s="6">
        <v>65700.126825879546</v>
      </c>
      <c r="I718" s="6">
        <v>0.29000038242876869</v>
      </c>
      <c r="J718" s="6">
        <v>7592.6949214342822</v>
      </c>
      <c r="K718" s="6">
        <v>0.44996461795436993</v>
      </c>
      <c r="L718" s="6">
        <v>7404.38406339219</v>
      </c>
      <c r="M718">
        <v>0.15045101579786357</v>
      </c>
      <c r="N718">
        <v>82232.977678239171</v>
      </c>
      <c r="O718">
        <v>0.43128712145571613</v>
      </c>
      <c r="P718">
        <v>10366.490741142316</v>
      </c>
      <c r="S718">
        <f t="shared" si="325"/>
        <v>1393.4323749967762</v>
      </c>
      <c r="T718">
        <f t="shared" si="326"/>
        <v>-54321.857939986279</v>
      </c>
      <c r="U718">
        <f t="shared" si="327"/>
        <v>3480.6796812258217</v>
      </c>
      <c r="V718">
        <f t="shared" si="328"/>
        <v>9777.0649085774712</v>
      </c>
      <c r="W718">
        <f t="shared" si="329"/>
        <v>-76488.156091013545</v>
      </c>
      <c r="X718">
        <f t="shared" si="330"/>
        <v>6101.7767045227483</v>
      </c>
      <c r="Z718">
        <f t="shared" si="331"/>
        <v>0</v>
      </c>
      <c r="AA718">
        <f t="shared" si="332"/>
        <v>0</v>
      </c>
      <c r="AB718">
        <f t="shared" si="333"/>
        <v>0</v>
      </c>
      <c r="AC718">
        <f t="shared" si="334"/>
        <v>1</v>
      </c>
      <c r="AD718">
        <f t="shared" si="335"/>
        <v>0</v>
      </c>
      <c r="AE718">
        <f t="shared" si="336"/>
        <v>0</v>
      </c>
      <c r="AF718">
        <f t="shared" si="337"/>
        <v>0</v>
      </c>
      <c r="AH718">
        <f t="shared" si="338"/>
        <v>31132.363899955191</v>
      </c>
      <c r="AI718">
        <f t="shared" si="339"/>
        <v>220481.13538867532</v>
      </c>
      <c r="AJ718">
        <f t="shared" si="340"/>
        <v>26181.67209934365</v>
      </c>
      <c r="AK718">
        <f t="shared" si="341"/>
        <v>16455.480648798602</v>
      </c>
      <c r="AL718">
        <f t="shared" si="342"/>
        <v>546576.4205189693</v>
      </c>
      <c r="AM718">
        <f t="shared" si="343"/>
        <v>24036.170396538793</v>
      </c>
    </row>
    <row r="719" spans="4:39">
      <c r="D719" s="113">
        <v>594</v>
      </c>
      <c r="E719">
        <v>0.41140474439330865</v>
      </c>
      <c r="F719" s="6">
        <v>9241.9422380765427</v>
      </c>
      <c r="G719" s="6">
        <v>0.28478707497111322</v>
      </c>
      <c r="H719" s="6">
        <v>66500.838292016415</v>
      </c>
      <c r="I719" s="6">
        <v>1.245232449516392</v>
      </c>
      <c r="J719" s="6">
        <v>19029.566784577662</v>
      </c>
      <c r="K719" s="6">
        <v>1.196250665730243</v>
      </c>
      <c r="L719" s="6">
        <v>16917.888929987421</v>
      </c>
      <c r="M719">
        <v>0.66777294667713782</v>
      </c>
      <c r="N719">
        <v>100602.8011325783</v>
      </c>
      <c r="O719">
        <v>0.65874228411110081</v>
      </c>
      <c r="P719">
        <v>15097.458732978204</v>
      </c>
      <c r="S719">
        <f t="shared" si="325"/>
        <v>6467.136521837554</v>
      </c>
      <c r="T719">
        <f t="shared" si="326"/>
        <v>-55626.528621319427</v>
      </c>
      <c r="U719">
        <f t="shared" si="327"/>
        <v>28518.389067756252</v>
      </c>
      <c r="V719">
        <f t="shared" si="328"/>
        <v>28759.746490256177</v>
      </c>
      <c r="W719">
        <f t="shared" si="329"/>
        <v>-75104.558936658475</v>
      </c>
      <c r="X719">
        <f t="shared" si="330"/>
        <v>10055.956643520069</v>
      </c>
      <c r="Z719">
        <f t="shared" si="331"/>
        <v>0</v>
      </c>
      <c r="AA719">
        <f t="shared" si="332"/>
        <v>0</v>
      </c>
      <c r="AB719">
        <f t="shared" si="333"/>
        <v>0</v>
      </c>
      <c r="AC719">
        <f t="shared" si="334"/>
        <v>1</v>
      </c>
      <c r="AD719">
        <f t="shared" si="335"/>
        <v>0</v>
      </c>
      <c r="AE719">
        <f t="shared" si="336"/>
        <v>0</v>
      </c>
      <c r="AF719">
        <f t="shared" si="337"/>
        <v>0</v>
      </c>
      <c r="AH719">
        <f t="shared" si="338"/>
        <v>22464.355027566522</v>
      </c>
      <c r="AI719">
        <f t="shared" si="339"/>
        <v>233510.73182925099</v>
      </c>
      <c r="AJ719">
        <f t="shared" si="340"/>
        <v>15281.939361577133</v>
      </c>
      <c r="AK719">
        <f t="shared" si="341"/>
        <v>14142.428016673255</v>
      </c>
      <c r="AL719">
        <f t="shared" si="342"/>
        <v>150654.20309879497</v>
      </c>
      <c r="AM719">
        <f t="shared" si="343"/>
        <v>22918.611871637389</v>
      </c>
    </row>
    <row r="720" spans="4:39">
      <c r="D720" s="113">
        <v>595</v>
      </c>
      <c r="E720">
        <v>1.0258779434559848</v>
      </c>
      <c r="F720" s="6">
        <v>11751.486029788584</v>
      </c>
      <c r="G720" s="6">
        <v>0.32526752153499405</v>
      </c>
      <c r="H720" s="6">
        <v>63816.390220537083</v>
      </c>
      <c r="I720" s="6">
        <v>0.83097122280588109</v>
      </c>
      <c r="J720" s="6">
        <v>9296.4070751389991</v>
      </c>
      <c r="K720" s="6">
        <v>1.1730322574727268</v>
      </c>
      <c r="L720" s="6">
        <v>13945.406787054346</v>
      </c>
      <c r="M720">
        <v>0.51352287101127769</v>
      </c>
      <c r="N720">
        <v>88916.327511157448</v>
      </c>
      <c r="O720">
        <v>0.43510277818284748</v>
      </c>
      <c r="P720">
        <v>9086.4561393101776</v>
      </c>
      <c r="S720">
        <f t="shared" si="325"/>
        <v>27420.637363134745</v>
      </c>
      <c r="T720">
        <f t="shared" si="326"/>
        <v>-51396.375178244867</v>
      </c>
      <c r="U720">
        <f t="shared" si="327"/>
        <v>22433.398096480763</v>
      </c>
      <c r="V720">
        <f t="shared" si="328"/>
        <v>30845.656932284255</v>
      </c>
      <c r="W720">
        <f t="shared" si="329"/>
        <v>-69307.970204462821</v>
      </c>
      <c r="X720">
        <f t="shared" si="330"/>
        <v>7527.5083428236703</v>
      </c>
      <c r="Z720">
        <f t="shared" si="331"/>
        <v>0</v>
      </c>
      <c r="AA720">
        <f t="shared" si="332"/>
        <v>0</v>
      </c>
      <c r="AB720">
        <f t="shared" si="333"/>
        <v>0</v>
      </c>
      <c r="AC720">
        <f t="shared" si="334"/>
        <v>1</v>
      </c>
      <c r="AD720">
        <f t="shared" si="335"/>
        <v>0</v>
      </c>
      <c r="AE720">
        <f t="shared" si="336"/>
        <v>0</v>
      </c>
      <c r="AF720">
        <f t="shared" si="337"/>
        <v>0</v>
      </c>
      <c r="AH720">
        <f t="shared" si="338"/>
        <v>11455.052820611481</v>
      </c>
      <c r="AI720">
        <f t="shared" si="339"/>
        <v>196196.62584009749</v>
      </c>
      <c r="AJ720">
        <f t="shared" si="340"/>
        <v>11187.399539238539</v>
      </c>
      <c r="AK720">
        <f t="shared" si="341"/>
        <v>11888.340408557417</v>
      </c>
      <c r="AL720">
        <f t="shared" si="342"/>
        <v>173149.69309167287</v>
      </c>
      <c r="AM720">
        <f t="shared" si="343"/>
        <v>20883.470745138951</v>
      </c>
    </row>
    <row r="721" spans="4:39">
      <c r="D721" s="113">
        <v>596</v>
      </c>
      <c r="E721">
        <v>0.2315506886314036</v>
      </c>
      <c r="F721" s="6">
        <v>7130.9249497795063</v>
      </c>
      <c r="G721" s="6">
        <v>0.31649614839078999</v>
      </c>
      <c r="H721" s="6">
        <v>63591.692221382575</v>
      </c>
      <c r="I721" s="6">
        <v>0.39508597524991584</v>
      </c>
      <c r="J721" s="6">
        <v>8088.9489680205334</v>
      </c>
      <c r="K721" s="6">
        <v>7.6687797507926758E-2</v>
      </c>
      <c r="L721" s="6">
        <v>4840.8568419299208</v>
      </c>
      <c r="M721">
        <v>0.20504751710857971</v>
      </c>
      <c r="N721">
        <v>71307.933234714481</v>
      </c>
      <c r="O721">
        <v>0.43418765800687886</v>
      </c>
      <c r="P721">
        <v>9792.1314001692554</v>
      </c>
      <c r="S721">
        <f t="shared" si="325"/>
        <v>1710.6065449220096</v>
      </c>
      <c r="T721">
        <f t="shared" si="326"/>
        <v>-51506.603291228646</v>
      </c>
      <c r="U721">
        <f t="shared" si="327"/>
        <v>6997.0139109222528</v>
      </c>
      <c r="V721">
        <f t="shared" si="328"/>
        <v>-1912.6099818872453</v>
      </c>
      <c r="W721">
        <f t="shared" si="329"/>
        <v>-63478.398841440474</v>
      </c>
      <c r="X721">
        <f t="shared" si="330"/>
        <v>6786.8901331654088</v>
      </c>
      <c r="Z721">
        <f t="shared" si="331"/>
        <v>0</v>
      </c>
      <c r="AA721">
        <f t="shared" si="332"/>
        <v>0</v>
      </c>
      <c r="AB721">
        <f t="shared" si="333"/>
        <v>1</v>
      </c>
      <c r="AC721">
        <f t="shared" si="334"/>
        <v>0</v>
      </c>
      <c r="AD721">
        <f t="shared" si="335"/>
        <v>0</v>
      </c>
      <c r="AE721">
        <f t="shared" si="336"/>
        <v>0</v>
      </c>
      <c r="AF721">
        <f t="shared" si="337"/>
        <v>0</v>
      </c>
      <c r="AH721">
        <f t="shared" si="338"/>
        <v>30796.38843627429</v>
      </c>
      <c r="AI721">
        <f t="shared" si="339"/>
        <v>200924.0635145533</v>
      </c>
      <c r="AJ721">
        <f t="shared" si="340"/>
        <v>20473.895493009546</v>
      </c>
      <c r="AK721">
        <f t="shared" si="341"/>
        <v>63124.212707107028</v>
      </c>
      <c r="AL721">
        <f t="shared" si="342"/>
        <v>347762.96850721911</v>
      </c>
      <c r="AM721">
        <f t="shared" si="343"/>
        <v>22552.763118877316</v>
      </c>
    </row>
    <row r="722" spans="4:39">
      <c r="D722" s="113">
        <v>597</v>
      </c>
      <c r="E722">
        <v>0.68715295818538613</v>
      </c>
      <c r="F722" s="6">
        <v>10468.356626023409</v>
      </c>
      <c r="G722" s="6">
        <v>0.34210203873018474</v>
      </c>
      <c r="H722" s="6">
        <v>65687.744249128227</v>
      </c>
      <c r="I722" s="6">
        <v>0.51901871100268626</v>
      </c>
      <c r="J722" s="6">
        <v>9506.7857543597474</v>
      </c>
      <c r="K722" s="6">
        <v>0.20894899087680141</v>
      </c>
      <c r="L722" s="6">
        <v>6113.5036292720488</v>
      </c>
      <c r="M722">
        <v>0.28920222287144726</v>
      </c>
      <c r="N722">
        <v>77563.172694449298</v>
      </c>
      <c r="O722">
        <v>0.47358388660347828</v>
      </c>
      <c r="P722">
        <v>10676.706900400057</v>
      </c>
      <c r="S722">
        <f t="shared" si="325"/>
        <v>15769.891929327374</v>
      </c>
      <c r="T722">
        <f t="shared" si="326"/>
        <v>-52624.920002254854</v>
      </c>
      <c r="U722">
        <f t="shared" si="327"/>
        <v>10311.424706566826</v>
      </c>
      <c r="V722">
        <f t="shared" si="328"/>
        <v>1865.0046383677363</v>
      </c>
      <c r="W722">
        <f t="shared" si="329"/>
        <v>-66520.275016325962</v>
      </c>
      <c r="X722">
        <f t="shared" si="330"/>
        <v>7406.6202256671586</v>
      </c>
      <c r="Z722">
        <f t="shared" si="331"/>
        <v>1</v>
      </c>
      <c r="AA722">
        <f t="shared" si="332"/>
        <v>0</v>
      </c>
      <c r="AB722">
        <f t="shared" si="333"/>
        <v>0</v>
      </c>
      <c r="AC722">
        <f t="shared" si="334"/>
        <v>0</v>
      </c>
      <c r="AD722">
        <f t="shared" si="335"/>
        <v>0</v>
      </c>
      <c r="AE722">
        <f t="shared" si="336"/>
        <v>0</v>
      </c>
      <c r="AF722">
        <f t="shared" si="337"/>
        <v>0</v>
      </c>
      <c r="AH722">
        <f t="shared" si="338"/>
        <v>15234.390685980521</v>
      </c>
      <c r="AI722">
        <f t="shared" si="339"/>
        <v>192012.1391060637</v>
      </c>
      <c r="AJ722">
        <f t="shared" si="340"/>
        <v>18316.845910995573</v>
      </c>
      <c r="AK722">
        <f t="shared" si="341"/>
        <v>29258.354412808036</v>
      </c>
      <c r="AL722">
        <f t="shared" si="342"/>
        <v>268197.01427027676</v>
      </c>
      <c r="AM722">
        <f t="shared" si="343"/>
        <v>22544.4893764712</v>
      </c>
    </row>
    <row r="723" spans="4:39">
      <c r="D723" s="113">
        <v>598</v>
      </c>
      <c r="E723">
        <v>0.57019675176038054</v>
      </c>
      <c r="F723" s="6">
        <v>9567.6791003945054</v>
      </c>
      <c r="G723" s="6">
        <v>0.324618914471694</v>
      </c>
      <c r="H723" s="6">
        <v>68728.895503847656</v>
      </c>
      <c r="I723" s="6">
        <v>0.38493010559761909</v>
      </c>
      <c r="J723" s="6">
        <v>7297.2320461192994</v>
      </c>
      <c r="K723" s="6">
        <v>0.52168641590645959</v>
      </c>
      <c r="L723" s="6">
        <v>8493.2829093362216</v>
      </c>
      <c r="M723">
        <v>0.62800353029870792</v>
      </c>
      <c r="N723">
        <v>67342.435759996632</v>
      </c>
      <c r="O723">
        <v>0.36032284099846024</v>
      </c>
      <c r="P723">
        <v>8537.7127355384746</v>
      </c>
      <c r="S723">
        <f t="shared" si="325"/>
        <v>12204.713668823866</v>
      </c>
      <c r="T723">
        <f t="shared" si="326"/>
        <v>-56333.646873660495</v>
      </c>
      <c r="U723">
        <f t="shared" si="327"/>
        <v>7400.939106020187</v>
      </c>
      <c r="V723">
        <f t="shared" si="328"/>
        <v>11426.791195636031</v>
      </c>
      <c r="W723">
        <f t="shared" si="329"/>
        <v>-43362.74895907077</v>
      </c>
      <c r="X723">
        <f t="shared" si="330"/>
        <v>5220.8546251467305</v>
      </c>
      <c r="Z723">
        <f t="shared" si="331"/>
        <v>1</v>
      </c>
      <c r="AA723">
        <f t="shared" si="332"/>
        <v>0</v>
      </c>
      <c r="AB723">
        <f t="shared" si="333"/>
        <v>0</v>
      </c>
      <c r="AC723">
        <f t="shared" si="334"/>
        <v>0</v>
      </c>
      <c r="AD723">
        <f t="shared" si="335"/>
        <v>0</v>
      </c>
      <c r="AE723">
        <f t="shared" si="336"/>
        <v>0</v>
      </c>
      <c r="AF723">
        <f t="shared" si="337"/>
        <v>0</v>
      </c>
      <c r="AH723">
        <f t="shared" si="338"/>
        <v>16779.609969464062</v>
      </c>
      <c r="AI723">
        <f t="shared" si="339"/>
        <v>211721.78342011137</v>
      </c>
      <c r="AJ723">
        <f t="shared" si="340"/>
        <v>18957.291051033953</v>
      </c>
      <c r="AK723">
        <f t="shared" si="341"/>
        <v>16280.437156061775</v>
      </c>
      <c r="AL723">
        <f t="shared" si="342"/>
        <v>107232.57515441897</v>
      </c>
      <c r="AM723">
        <f t="shared" si="343"/>
        <v>23694.619835590602</v>
      </c>
    </row>
    <row r="724" spans="4:39">
      <c r="D724" s="113">
        <v>599</v>
      </c>
      <c r="E724">
        <v>0.23346315014963026</v>
      </c>
      <c r="F724" s="6">
        <v>6908.6157279651852</v>
      </c>
      <c r="G724" s="6">
        <v>0.26687108972094853</v>
      </c>
      <c r="H724" s="6">
        <v>68662.634910140434</v>
      </c>
      <c r="I724" s="6">
        <v>0.84797673326834344</v>
      </c>
      <c r="J724" s="6">
        <v>14934.903060276341</v>
      </c>
      <c r="K724" s="6">
        <v>0.14668359937150999</v>
      </c>
      <c r="L724" s="6">
        <v>5782.5078800639822</v>
      </c>
      <c r="M724">
        <v>0.2494905882130769</v>
      </c>
      <c r="N724">
        <v>83338.968554483814</v>
      </c>
      <c r="O724">
        <v>0.14829018311299846</v>
      </c>
      <c r="P724">
        <v>7272.5621860340962</v>
      </c>
      <c r="S724">
        <f t="shared" si="325"/>
        <v>2005.9411973482966</v>
      </c>
      <c r="T724">
        <f t="shared" si="326"/>
        <v>-58472.429220235732</v>
      </c>
      <c r="U724">
        <f t="shared" si="327"/>
        <v>17444.240522842083</v>
      </c>
      <c r="V724">
        <f t="shared" si="328"/>
        <v>-181.54132166224463</v>
      </c>
      <c r="W724">
        <f t="shared" si="329"/>
        <v>-73812.419934155681</v>
      </c>
      <c r="X724">
        <f t="shared" si="330"/>
        <v>-1610.249834047363</v>
      </c>
      <c r="Z724">
        <f t="shared" si="331"/>
        <v>0</v>
      </c>
      <c r="AA724">
        <f t="shared" si="332"/>
        <v>0</v>
      </c>
      <c r="AB724">
        <f t="shared" si="333"/>
        <v>1</v>
      </c>
      <c r="AC724">
        <f t="shared" si="334"/>
        <v>0</v>
      </c>
      <c r="AD724">
        <f t="shared" si="335"/>
        <v>0</v>
      </c>
      <c r="AE724">
        <f t="shared" si="336"/>
        <v>0</v>
      </c>
      <c r="AF724">
        <f t="shared" si="337"/>
        <v>0</v>
      </c>
      <c r="AH724">
        <f t="shared" si="338"/>
        <v>29591.889441812735</v>
      </c>
      <c r="AI724">
        <f t="shared" si="339"/>
        <v>257287.64768764173</v>
      </c>
      <c r="AJ724">
        <f t="shared" si="340"/>
        <v>17612.397220750361</v>
      </c>
      <c r="AK724">
        <f t="shared" si="341"/>
        <v>39421.638852878496</v>
      </c>
      <c r="AL724">
        <f t="shared" si="342"/>
        <v>334036.52278581483</v>
      </c>
      <c r="AM724">
        <f t="shared" si="343"/>
        <v>49042.775680520521</v>
      </c>
    </row>
    <row r="725" spans="4:39">
      <c r="D725" s="113">
        <v>600</v>
      </c>
      <c r="E725">
        <v>0.6487346071897504</v>
      </c>
      <c r="F725" s="6">
        <v>9478.577709465404</v>
      </c>
      <c r="G725" s="6">
        <v>0.32023393310167059</v>
      </c>
      <c r="H725" s="6">
        <v>67166.088459142687</v>
      </c>
      <c r="I725" s="6">
        <v>0.65444891136863936</v>
      </c>
      <c r="J725" s="6">
        <v>10362.975191171559</v>
      </c>
      <c r="K725" s="6">
        <v>0.73217533615218722</v>
      </c>
      <c r="L725" s="6">
        <v>10077.476878794296</v>
      </c>
      <c r="M725">
        <v>0.53173696934709036</v>
      </c>
      <c r="N725">
        <v>97282.474898898741</v>
      </c>
      <c r="O725">
        <v>1.0238531991617963</v>
      </c>
      <c r="P725">
        <v>15188.105244846898</v>
      </c>
      <c r="S725">
        <f t="shared" si="325"/>
        <v>15292.704531468025</v>
      </c>
      <c r="T725">
        <f t="shared" si="326"/>
        <v>-54938.275957588499</v>
      </c>
      <c r="U725">
        <f t="shared" si="327"/>
        <v>14626.502040528567</v>
      </c>
      <c r="V725">
        <f t="shared" si="328"/>
        <v>17879.906156840821</v>
      </c>
      <c r="W725">
        <f t="shared" si="329"/>
        <v>-76978.630461349443</v>
      </c>
      <c r="X725">
        <f t="shared" si="330"/>
        <v>23906.705311947131</v>
      </c>
      <c r="Z725">
        <f t="shared" si="331"/>
        <v>0</v>
      </c>
      <c r="AA725">
        <f t="shared" si="332"/>
        <v>0</v>
      </c>
      <c r="AB725">
        <f t="shared" si="333"/>
        <v>0</v>
      </c>
      <c r="AC725">
        <f t="shared" si="334"/>
        <v>0</v>
      </c>
      <c r="AD725">
        <f t="shared" si="335"/>
        <v>0</v>
      </c>
      <c r="AE725">
        <f t="shared" si="336"/>
        <v>1</v>
      </c>
      <c r="AF725">
        <f t="shared" si="337"/>
        <v>0</v>
      </c>
      <c r="AH725">
        <f t="shared" si="338"/>
        <v>14610.871077967613</v>
      </c>
      <c r="AI725">
        <f t="shared" si="339"/>
        <v>209740.69739766844</v>
      </c>
      <c r="AJ725">
        <f t="shared" si="340"/>
        <v>15834.658765799797</v>
      </c>
      <c r="AK725">
        <f t="shared" si="341"/>
        <v>13763.748082193839</v>
      </c>
      <c r="AL725">
        <f t="shared" si="342"/>
        <v>182952.24990346265</v>
      </c>
      <c r="AM725">
        <f t="shared" si="343"/>
        <v>14834.260670651838</v>
      </c>
    </row>
    <row r="726" spans="4:39">
      <c r="D726" s="113">
        <v>601</v>
      </c>
      <c r="E726">
        <v>0.22861598909037795</v>
      </c>
      <c r="F726" s="6">
        <v>6147.7000566615989</v>
      </c>
      <c r="G726" s="6">
        <v>0.23943850208085748</v>
      </c>
      <c r="H726" s="6">
        <v>59354.341944464089</v>
      </c>
      <c r="I726" s="6">
        <v>0.73445737490242469</v>
      </c>
      <c r="J726" s="6">
        <v>13287.857852421932</v>
      </c>
      <c r="K726" s="6">
        <v>0.58047759655728959</v>
      </c>
      <c r="L726" s="6">
        <v>10687.296836163536</v>
      </c>
      <c r="M726">
        <v>0.14435410674628024</v>
      </c>
      <c r="N726">
        <v>77265.66481086296</v>
      </c>
      <c r="O726">
        <v>0.17094079842499943</v>
      </c>
      <c r="P726">
        <v>7966.7657403198609</v>
      </c>
      <c r="S726">
        <f t="shared" si="325"/>
        <v>2581.7728707653932</v>
      </c>
      <c r="T726">
        <f t="shared" si="326"/>
        <v>-50211.622181008628</v>
      </c>
      <c r="U726">
        <f t="shared" si="327"/>
        <v>14756.662550852254</v>
      </c>
      <c r="V726">
        <f t="shared" si="328"/>
        <v>11477.659710780012</v>
      </c>
      <c r="W726">
        <f t="shared" si="329"/>
        <v>-71753.647598862997</v>
      </c>
      <c r="X726">
        <f t="shared" si="330"/>
        <v>-1439.5622932596825</v>
      </c>
      <c r="Z726">
        <f t="shared" si="331"/>
        <v>0</v>
      </c>
      <c r="AA726">
        <f t="shared" si="332"/>
        <v>0</v>
      </c>
      <c r="AB726">
        <f t="shared" si="333"/>
        <v>1</v>
      </c>
      <c r="AC726">
        <f t="shared" si="334"/>
        <v>0</v>
      </c>
      <c r="AD726">
        <f t="shared" si="335"/>
        <v>0</v>
      </c>
      <c r="AE726">
        <f t="shared" si="336"/>
        <v>0</v>
      </c>
      <c r="AF726">
        <f t="shared" si="337"/>
        <v>0</v>
      </c>
      <c r="AH726">
        <f t="shared" si="338"/>
        <v>26890.945297055536</v>
      </c>
      <c r="AI726">
        <f t="shared" si="339"/>
        <v>247889.71459744746</v>
      </c>
      <c r="AJ726">
        <f t="shared" si="340"/>
        <v>18092.074920191619</v>
      </c>
      <c r="AK726">
        <f t="shared" si="341"/>
        <v>18411.213282903616</v>
      </c>
      <c r="AL726">
        <f t="shared" si="342"/>
        <v>535250.89484753413</v>
      </c>
      <c r="AM726">
        <f t="shared" si="343"/>
        <v>46605.408502378639</v>
      </c>
    </row>
    <row r="727" spans="4:39">
      <c r="D727" s="113">
        <v>602</v>
      </c>
      <c r="E727">
        <v>0.84491253983042947</v>
      </c>
      <c r="F727" s="6">
        <v>12363.72268159904</v>
      </c>
      <c r="G727" s="6">
        <v>0.36752571264624034</v>
      </c>
      <c r="H727" s="6">
        <v>67370.893415711136</v>
      </c>
      <c r="I727" s="6">
        <v>1.5933253261112768</v>
      </c>
      <c r="J727" s="6">
        <v>19749.738610944503</v>
      </c>
      <c r="K727" s="6">
        <v>1.8606007858085856</v>
      </c>
      <c r="L727" s="6">
        <v>20465.828817443078</v>
      </c>
      <c r="M727">
        <v>1.2067166104501084</v>
      </c>
      <c r="N727">
        <v>116354.1041548544</v>
      </c>
      <c r="O727">
        <v>0.55561432941132283</v>
      </c>
      <c r="P727">
        <v>10748.162389894249</v>
      </c>
      <c r="S727">
        <f t="shared" si="325"/>
        <v>19898.41773928608</v>
      </c>
      <c r="T727">
        <f t="shared" si="326"/>
        <v>-53337.291604027094</v>
      </c>
      <c r="U727">
        <f t="shared" si="327"/>
        <v>41089.795641288481</v>
      </c>
      <c r="V727">
        <f t="shared" si="328"/>
        <v>50579.351587871948</v>
      </c>
      <c r="W727">
        <f t="shared" si="329"/>
        <v>-70276.83710142746</v>
      </c>
      <c r="X727">
        <f t="shared" si="330"/>
        <v>10467.415164347702</v>
      </c>
      <c r="Z727">
        <f t="shared" si="331"/>
        <v>0</v>
      </c>
      <c r="AA727">
        <f t="shared" si="332"/>
        <v>0</v>
      </c>
      <c r="AB727">
        <f t="shared" si="333"/>
        <v>0</v>
      </c>
      <c r="AC727">
        <f t="shared" si="334"/>
        <v>1</v>
      </c>
      <c r="AD727">
        <f t="shared" si="335"/>
        <v>0</v>
      </c>
      <c r="AE727">
        <f t="shared" si="336"/>
        <v>0</v>
      </c>
      <c r="AF727">
        <f t="shared" si="337"/>
        <v>0</v>
      </c>
      <c r="AH727">
        <f t="shared" si="338"/>
        <v>14633.139051386774</v>
      </c>
      <c r="AI727">
        <f t="shared" si="339"/>
        <v>183309.33346304012</v>
      </c>
      <c r="AJ727">
        <f t="shared" si="340"/>
        <v>12395.295729809541</v>
      </c>
      <c r="AK727">
        <f t="shared" si="341"/>
        <v>10999.580873846066</v>
      </c>
      <c r="AL727">
        <f t="shared" si="342"/>
        <v>96422.062269826565</v>
      </c>
      <c r="AM727">
        <f t="shared" si="343"/>
        <v>19344.645774852495</v>
      </c>
    </row>
    <row r="728" spans="4:39">
      <c r="D728" s="113">
        <v>603</v>
      </c>
      <c r="E728">
        <v>-1.6261740060683261E-2</v>
      </c>
      <c r="F728" s="6">
        <v>4298.6641359097302</v>
      </c>
      <c r="G728" s="6">
        <v>0.30546503599294161</v>
      </c>
      <c r="H728" s="6">
        <v>65308.586106572155</v>
      </c>
      <c r="I728" s="6">
        <v>1.3120359370254908E-2</v>
      </c>
      <c r="J728" s="6">
        <v>4365.8141122038687</v>
      </c>
      <c r="K728" s="6">
        <v>0.45989458237084313</v>
      </c>
      <c r="L728" s="6">
        <v>8387.1378493232187</v>
      </c>
      <c r="M728">
        <v>3.0273440472312618E-3</v>
      </c>
      <c r="N728">
        <v>66270.829513767691</v>
      </c>
      <c r="O728">
        <v>0.27957859328119428</v>
      </c>
      <c r="P728">
        <v>8727.2496834475824</v>
      </c>
      <c r="S728">
        <f t="shared" si="325"/>
        <v>-4919.6024183868594</v>
      </c>
      <c r="T728">
        <f t="shared" si="326"/>
        <v>-53644.70917221767</v>
      </c>
      <c r="U728">
        <f t="shared" si="327"/>
        <v>-3864.8263100100553</v>
      </c>
      <c r="V728">
        <f t="shared" si="328"/>
        <v>9173.4768839250537</v>
      </c>
      <c r="W728">
        <f t="shared" si="329"/>
        <v>-66155.233408668209</v>
      </c>
      <c r="X728">
        <f t="shared" si="330"/>
        <v>1948.17932240154</v>
      </c>
      <c r="Z728">
        <f t="shared" si="331"/>
        <v>0</v>
      </c>
      <c r="AA728">
        <f t="shared" si="332"/>
        <v>0</v>
      </c>
      <c r="AB728">
        <f t="shared" si="333"/>
        <v>0</v>
      </c>
      <c r="AC728">
        <f t="shared" si="334"/>
        <v>1</v>
      </c>
      <c r="AD728">
        <f t="shared" si="335"/>
        <v>0</v>
      </c>
      <c r="AE728">
        <f t="shared" si="336"/>
        <v>0</v>
      </c>
      <c r="AF728">
        <f t="shared" si="337"/>
        <v>0</v>
      </c>
      <c r="AH728">
        <f t="shared" si="338"/>
        <v>-264342.199535141</v>
      </c>
      <c r="AI728">
        <f t="shared" si="339"/>
        <v>213800.52841164198</v>
      </c>
      <c r="AJ728">
        <f t="shared" si="340"/>
        <v>332751.10757267679</v>
      </c>
      <c r="AK728">
        <f t="shared" si="341"/>
        <v>18237.087738859511</v>
      </c>
      <c r="AL728">
        <f t="shared" si="342"/>
        <v>21890749.277201395</v>
      </c>
      <c r="AM728">
        <f t="shared" si="343"/>
        <v>31215.729291083091</v>
      </c>
    </row>
    <row r="729" spans="4:39">
      <c r="D729" s="113">
        <v>604</v>
      </c>
      <c r="E729">
        <v>7.0725817739938357E-2</v>
      </c>
      <c r="F729" s="6">
        <v>5669.1470523348635</v>
      </c>
      <c r="G729" s="6">
        <v>0.26472189144790848</v>
      </c>
      <c r="H729" s="6">
        <v>62887.83265320785</v>
      </c>
      <c r="I729" s="6">
        <v>0.51015675388522674</v>
      </c>
      <c r="J729" s="6">
        <v>9879.1263851509193</v>
      </c>
      <c r="K729" s="6">
        <v>0.20484701338231304</v>
      </c>
      <c r="L729" s="6">
        <v>6730.5943525453567</v>
      </c>
      <c r="M729">
        <v>7.602360052974233E-2</v>
      </c>
      <c r="N729">
        <v>74651.323490897834</v>
      </c>
      <c r="O729">
        <v>0.86412029854886052</v>
      </c>
      <c r="P729">
        <v>14689.666618014859</v>
      </c>
      <c r="S729">
        <f t="shared" si="325"/>
        <v>-2968.5524277530571</v>
      </c>
      <c r="T729">
        <f t="shared" si="326"/>
        <v>-52779.691950160915</v>
      </c>
      <c r="U729">
        <f t="shared" si="327"/>
        <v>9600.6991052025787</v>
      </c>
      <c r="V729">
        <f t="shared" si="328"/>
        <v>1091.2840064448847</v>
      </c>
      <c r="W729">
        <f t="shared" si="329"/>
        <v>-71748.43832827016</v>
      </c>
      <c r="X729">
        <f t="shared" si="330"/>
        <v>18305.902861774826</v>
      </c>
      <c r="Z729">
        <f t="shared" si="331"/>
        <v>0</v>
      </c>
      <c r="AA729">
        <f t="shared" si="332"/>
        <v>0</v>
      </c>
      <c r="AB729">
        <f t="shared" si="333"/>
        <v>0</v>
      </c>
      <c r="AC729">
        <f t="shared" si="334"/>
        <v>0</v>
      </c>
      <c r="AD729">
        <f t="shared" si="335"/>
        <v>0</v>
      </c>
      <c r="AE729">
        <f t="shared" si="336"/>
        <v>1</v>
      </c>
      <c r="AF729">
        <f t="shared" si="337"/>
        <v>0</v>
      </c>
      <c r="AH729">
        <f t="shared" si="338"/>
        <v>80156.68441163229</v>
      </c>
      <c r="AI729">
        <f t="shared" si="339"/>
        <v>237561.88923114736</v>
      </c>
      <c r="AJ729">
        <f t="shared" si="340"/>
        <v>19364.884047724456</v>
      </c>
      <c r="AK729">
        <f t="shared" si="341"/>
        <v>32856.687736929882</v>
      </c>
      <c r="AL729">
        <f t="shared" si="342"/>
        <v>981949.3285074333</v>
      </c>
      <c r="AM729">
        <f t="shared" si="343"/>
        <v>16999.562031679608</v>
      </c>
    </row>
    <row r="730" spans="4:39">
      <c r="D730" s="113">
        <v>605</v>
      </c>
      <c r="E730">
        <v>0.9304389870732741</v>
      </c>
      <c r="F730" s="6">
        <v>13447.136410022471</v>
      </c>
      <c r="G730" s="6">
        <v>0.293319070666203</v>
      </c>
      <c r="H730" s="6">
        <v>64307.353339790236</v>
      </c>
      <c r="I730" s="6">
        <v>1.7354329972686395</v>
      </c>
      <c r="J730" s="6">
        <v>20933.197355774711</v>
      </c>
      <c r="K730" s="6">
        <v>0.49029294102952825</v>
      </c>
      <c r="L730" s="6">
        <v>10193.832920611319</v>
      </c>
      <c r="M730">
        <v>0.58704289598754311</v>
      </c>
      <c r="N730">
        <v>99245.411037690836</v>
      </c>
      <c r="O730">
        <v>0.57246768179711904</v>
      </c>
      <c r="P730">
        <v>10828.764817021369</v>
      </c>
      <c r="S730">
        <f t="shared" si="325"/>
        <v>22080.745872383424</v>
      </c>
      <c r="T730">
        <f t="shared" si="326"/>
        <v>-53107.257945471938</v>
      </c>
      <c r="U730">
        <f t="shared" si="327"/>
        <v>45332.576211931024</v>
      </c>
      <c r="V730">
        <f t="shared" si="328"/>
        <v>8527.5127396601856</v>
      </c>
      <c r="W730">
        <f t="shared" si="329"/>
        <v>-76829.765097302487</v>
      </c>
      <c r="X730">
        <f t="shared" si="330"/>
        <v>11030.341144719823</v>
      </c>
      <c r="Z730">
        <f t="shared" si="331"/>
        <v>0</v>
      </c>
      <c r="AA730">
        <f t="shared" si="332"/>
        <v>0</v>
      </c>
      <c r="AB730">
        <f t="shared" si="333"/>
        <v>1</v>
      </c>
      <c r="AC730">
        <f t="shared" si="334"/>
        <v>0</v>
      </c>
      <c r="AD730">
        <f t="shared" si="335"/>
        <v>0</v>
      </c>
      <c r="AE730">
        <f t="shared" si="336"/>
        <v>0</v>
      </c>
      <c r="AF730">
        <f t="shared" si="337"/>
        <v>0</v>
      </c>
      <c r="AH730">
        <f t="shared" si="338"/>
        <v>14452.464478429556</v>
      </c>
      <c r="AI730">
        <f t="shared" si="339"/>
        <v>219240.27371875857</v>
      </c>
      <c r="AJ730">
        <f t="shared" si="340"/>
        <v>12062.233107657292</v>
      </c>
      <c r="AK730">
        <f t="shared" si="341"/>
        <v>20791.310801265216</v>
      </c>
      <c r="AL730">
        <f t="shared" si="342"/>
        <v>169059.89616097286</v>
      </c>
      <c r="AM730">
        <f t="shared" si="343"/>
        <v>18915.940866787747</v>
      </c>
    </row>
    <row r="731" spans="4:39">
      <c r="D731" s="113">
        <v>606</v>
      </c>
      <c r="E731">
        <v>1.0600230874291103</v>
      </c>
      <c r="F731" s="6">
        <v>13676.992533851773</v>
      </c>
      <c r="G731" s="6">
        <v>0.31463567811234161</v>
      </c>
      <c r="H731" s="6">
        <v>66789.073717257648</v>
      </c>
      <c r="I731" s="6">
        <v>0.79345705193128357</v>
      </c>
      <c r="J731" s="6">
        <v>12962.55380356802</v>
      </c>
      <c r="K731" s="6">
        <v>0.88330438760052998</v>
      </c>
      <c r="L731" s="6">
        <v>11963.928065556151</v>
      </c>
      <c r="M731">
        <v>0.92087033714321875</v>
      </c>
      <c r="N731">
        <v>80839.886128352693</v>
      </c>
      <c r="O731">
        <v>0.65810943169064617</v>
      </c>
      <c r="P731">
        <v>14062.151508309877</v>
      </c>
      <c r="S731">
        <f t="shared" si="325"/>
        <v>26798.929036541376</v>
      </c>
      <c r="T731">
        <f t="shared" si="326"/>
        <v>-54775.024984215997</v>
      </c>
      <c r="U731">
        <f t="shared" si="327"/>
        <v>17334.81026737611</v>
      </c>
      <c r="V731">
        <f t="shared" si="328"/>
        <v>21764.166670582483</v>
      </c>
      <c r="W731">
        <f t="shared" si="329"/>
        <v>-45677.373174876026</v>
      </c>
      <c r="X731">
        <f t="shared" si="330"/>
        <v>11067.099031365758</v>
      </c>
      <c r="Z731">
        <f t="shared" si="331"/>
        <v>1</v>
      </c>
      <c r="AA731">
        <f t="shared" si="332"/>
        <v>0</v>
      </c>
      <c r="AB731">
        <f t="shared" si="333"/>
        <v>0</v>
      </c>
      <c r="AC731">
        <f t="shared" si="334"/>
        <v>0</v>
      </c>
      <c r="AD731">
        <f t="shared" si="335"/>
        <v>0</v>
      </c>
      <c r="AE731">
        <f t="shared" si="336"/>
        <v>0</v>
      </c>
      <c r="AF731">
        <f t="shared" si="337"/>
        <v>0</v>
      </c>
      <c r="AH731">
        <f t="shared" si="338"/>
        <v>12902.542120118143</v>
      </c>
      <c r="AI731">
        <f t="shared" si="339"/>
        <v>212274.31713389608</v>
      </c>
      <c r="AJ731">
        <f t="shared" si="340"/>
        <v>16336.805844773848</v>
      </c>
      <c r="AK731">
        <f t="shared" si="341"/>
        <v>13544.51334500421</v>
      </c>
      <c r="AL731">
        <f t="shared" si="342"/>
        <v>87786.393879445852</v>
      </c>
      <c r="AM731">
        <f t="shared" si="343"/>
        <v>21367.497305402536</v>
      </c>
    </row>
    <row r="732" spans="4:39">
      <c r="D732" s="113">
        <v>607</v>
      </c>
      <c r="E732">
        <v>0.31234264329699823</v>
      </c>
      <c r="F732" s="6">
        <v>6924.8865673966466</v>
      </c>
      <c r="G732" s="6">
        <v>0.28859551261100613</v>
      </c>
      <c r="H732" s="6">
        <v>58215.398465577397</v>
      </c>
      <c r="I732" s="6">
        <v>0.61173533007252989</v>
      </c>
      <c r="J732" s="6">
        <v>9777.4381530842002</v>
      </c>
      <c r="K732" s="6">
        <v>0.38250316004955143</v>
      </c>
      <c r="L732" s="6">
        <v>7813.589386077645</v>
      </c>
      <c r="M732">
        <v>0.51312718858242556</v>
      </c>
      <c r="N732">
        <v>75244.260111266674</v>
      </c>
      <c r="O732">
        <v>2.6865901679123949E-2</v>
      </c>
      <c r="P732">
        <v>5153.7676458730239</v>
      </c>
      <c r="S732">
        <f t="shared" si="325"/>
        <v>5001.6049242559347</v>
      </c>
      <c r="T732">
        <f t="shared" si="326"/>
        <v>-47195.66741203874</v>
      </c>
      <c r="U732">
        <f t="shared" si="327"/>
        <v>13581.063690405281</v>
      </c>
      <c r="V732">
        <f t="shared" si="328"/>
        <v>6791.9112772544268</v>
      </c>
      <c r="W732">
        <f t="shared" si="329"/>
        <v>-55651.011542435335</v>
      </c>
      <c r="X732">
        <f t="shared" si="330"/>
        <v>-4127.9200561573552</v>
      </c>
      <c r="Z732">
        <f t="shared" si="331"/>
        <v>0</v>
      </c>
      <c r="AA732">
        <f t="shared" si="332"/>
        <v>0</v>
      </c>
      <c r="AB732">
        <f t="shared" si="333"/>
        <v>1</v>
      </c>
      <c r="AC732">
        <f t="shared" si="334"/>
        <v>0</v>
      </c>
      <c r="AD732">
        <f t="shared" si="335"/>
        <v>0</v>
      </c>
      <c r="AE732">
        <f t="shared" si="336"/>
        <v>0</v>
      </c>
      <c r="AF732">
        <f t="shared" si="337"/>
        <v>0</v>
      </c>
      <c r="AH732">
        <f t="shared" si="338"/>
        <v>22170.800932909944</v>
      </c>
      <c r="AI732">
        <f t="shared" si="339"/>
        <v>201719.69390267381</v>
      </c>
      <c r="AJ732">
        <f t="shared" si="340"/>
        <v>15983.118306939941</v>
      </c>
      <c r="AK732">
        <f t="shared" si="341"/>
        <v>20427.515906183449</v>
      </c>
      <c r="AL732">
        <f t="shared" si="342"/>
        <v>146638.61472462185</v>
      </c>
      <c r="AM732">
        <f t="shared" si="343"/>
        <v>191833.04202582341</v>
      </c>
    </row>
    <row r="733" spans="4:39">
      <c r="D733" s="113">
        <v>608</v>
      </c>
      <c r="E733">
        <v>0.65616121332904331</v>
      </c>
      <c r="F733" s="6">
        <v>11288.870224445944</v>
      </c>
      <c r="G733" s="6">
        <v>0.28306166071413896</v>
      </c>
      <c r="H733" s="6">
        <v>63652.704302270227</v>
      </c>
      <c r="I733" s="6">
        <v>0.97856505648573644</v>
      </c>
      <c r="J733" s="6">
        <v>15218.126214982729</v>
      </c>
      <c r="K733" s="6">
        <v>1.6287953863334963</v>
      </c>
      <c r="L733" s="6">
        <v>21101.272214267919</v>
      </c>
      <c r="M733">
        <v>0.30348617177480341</v>
      </c>
      <c r="N733">
        <v>93818.771041089945</v>
      </c>
      <c r="O733">
        <v>0.40931133208542314</v>
      </c>
      <c r="P733">
        <v>10239.305339824217</v>
      </c>
      <c r="S733">
        <f t="shared" si="325"/>
        <v>13765.989545310245</v>
      </c>
      <c r="T733">
        <f t="shared" si="326"/>
        <v>-52844.277849561549</v>
      </c>
      <c r="U733">
        <f t="shared" si="327"/>
        <v>22147.40190186863</v>
      </c>
      <c r="V733">
        <f t="shared" si="328"/>
        <v>41092.650817490307</v>
      </c>
      <c r="W733">
        <f t="shared" si="329"/>
        <v>-82230.455058040854</v>
      </c>
      <c r="X733">
        <f t="shared" si="330"/>
        <v>5389.8385645255803</v>
      </c>
      <c r="Z733">
        <f t="shared" si="331"/>
        <v>0</v>
      </c>
      <c r="AA733">
        <f t="shared" si="332"/>
        <v>0</v>
      </c>
      <c r="AB733">
        <f t="shared" si="333"/>
        <v>0</v>
      </c>
      <c r="AC733">
        <f t="shared" si="334"/>
        <v>1</v>
      </c>
      <c r="AD733">
        <f t="shared" si="335"/>
        <v>0</v>
      </c>
      <c r="AE733">
        <f t="shared" si="336"/>
        <v>0</v>
      </c>
      <c r="AF733">
        <f t="shared" si="337"/>
        <v>0</v>
      </c>
      <c r="AH733">
        <f t="shared" si="338"/>
        <v>17204.415614832975</v>
      </c>
      <c r="AI733">
        <f t="shared" si="339"/>
        <v>224872.22092062986</v>
      </c>
      <c r="AJ733">
        <f t="shared" si="340"/>
        <v>15551.471120003709</v>
      </c>
      <c r="AK733">
        <f t="shared" si="341"/>
        <v>12955.139971121842</v>
      </c>
      <c r="AL733">
        <f t="shared" si="342"/>
        <v>309136.88914533646</v>
      </c>
      <c r="AM733">
        <f t="shared" si="343"/>
        <v>25015.934173274436</v>
      </c>
    </row>
    <row r="734" spans="4:39">
      <c r="D734" s="113">
        <v>609</v>
      </c>
      <c r="E734">
        <v>0.59753965124453068</v>
      </c>
      <c r="F734" s="6">
        <v>12094.591911471067</v>
      </c>
      <c r="G734" s="6">
        <v>0.3101738335013775</v>
      </c>
      <c r="H734" s="6">
        <v>61018.138776115418</v>
      </c>
      <c r="I734" s="6">
        <v>0.47779279807558261</v>
      </c>
      <c r="J734" s="6">
        <v>9153.094698838886</v>
      </c>
      <c r="K734" s="6">
        <v>1.9383798814013375</v>
      </c>
      <c r="L734" s="6">
        <v>21186.102928983681</v>
      </c>
      <c r="M734">
        <v>0.82456128770764525</v>
      </c>
      <c r="N734">
        <v>75468.201305614872</v>
      </c>
      <c r="O734">
        <v>0.72562138374902119</v>
      </c>
      <c r="P734">
        <v>14885.94785940885</v>
      </c>
      <c r="S734">
        <f t="shared" si="325"/>
        <v>10721.862131650094</v>
      </c>
      <c r="T734">
        <f t="shared" si="326"/>
        <v>-49174.461117698818</v>
      </c>
      <c r="U734">
        <f t="shared" si="327"/>
        <v>9090.9455028791599</v>
      </c>
      <c r="V734">
        <f t="shared" si="328"/>
        <v>52828.994462444993</v>
      </c>
      <c r="W734">
        <f t="shared" si="329"/>
        <v>-43983.153095786147</v>
      </c>
      <c r="X734">
        <f t="shared" si="330"/>
        <v>12821.179057663776</v>
      </c>
      <c r="Z734">
        <f t="shared" si="331"/>
        <v>0</v>
      </c>
      <c r="AA734">
        <f t="shared" si="332"/>
        <v>0</v>
      </c>
      <c r="AB734">
        <f t="shared" si="333"/>
        <v>0</v>
      </c>
      <c r="AC734">
        <f t="shared" si="334"/>
        <v>1</v>
      </c>
      <c r="AD734">
        <f t="shared" si="335"/>
        <v>0</v>
      </c>
      <c r="AE734">
        <f t="shared" si="336"/>
        <v>0</v>
      </c>
      <c r="AF734">
        <f t="shared" si="337"/>
        <v>0</v>
      </c>
      <c r="AH734">
        <f t="shared" si="338"/>
        <v>20240.651622500623</v>
      </c>
      <c r="AI734">
        <f t="shared" si="339"/>
        <v>196722.39301206055</v>
      </c>
      <c r="AJ734">
        <f t="shared" si="340"/>
        <v>19157.037811589089</v>
      </c>
      <c r="AK734">
        <f t="shared" si="341"/>
        <v>10929.799226799312</v>
      </c>
      <c r="AL734">
        <f t="shared" si="342"/>
        <v>91525.278266971858</v>
      </c>
      <c r="AM734">
        <f t="shared" si="343"/>
        <v>20514.759064153517</v>
      </c>
    </row>
    <row r="735" spans="4:39">
      <c r="D735" s="113">
        <v>610</v>
      </c>
      <c r="E735">
        <v>0.48047500578966196</v>
      </c>
      <c r="F735" s="6">
        <v>7862.3799229387641</v>
      </c>
      <c r="G735" s="6">
        <v>0.32654412954251155</v>
      </c>
      <c r="H735" s="6">
        <v>62746.968427037515</v>
      </c>
      <c r="I735" s="6">
        <v>0.69999237981039808</v>
      </c>
      <c r="J735" s="6">
        <v>11201.217774161267</v>
      </c>
      <c r="K735" s="6">
        <v>0.52506039610930844</v>
      </c>
      <c r="L735" s="6">
        <v>8495.141764763639</v>
      </c>
      <c r="M735">
        <v>0.26422436872483746</v>
      </c>
      <c r="N735">
        <v>75128.627014898884</v>
      </c>
      <c r="O735">
        <v>1.0564256804430419</v>
      </c>
      <c r="P735">
        <v>15164.667990011318</v>
      </c>
      <c r="S735">
        <f t="shared" si="325"/>
        <v>10484.077698133688</v>
      </c>
      <c r="T735">
        <f t="shared" si="326"/>
        <v>-50278.207384586254</v>
      </c>
      <c r="U735">
        <f t="shared" si="327"/>
        <v>15527.291256518974</v>
      </c>
      <c r="V735">
        <f t="shared" si="328"/>
        <v>11553.764400274193</v>
      </c>
      <c r="W735">
        <f t="shared" si="329"/>
        <v>-65039.483719509692</v>
      </c>
      <c r="X735">
        <f t="shared" si="330"/>
        <v>25173.890192025792</v>
      </c>
      <c r="Z735">
        <f t="shared" si="331"/>
        <v>0</v>
      </c>
      <c r="AA735">
        <f t="shared" si="332"/>
        <v>0</v>
      </c>
      <c r="AB735">
        <f t="shared" si="333"/>
        <v>0</v>
      </c>
      <c r="AC735">
        <f t="shared" si="334"/>
        <v>0</v>
      </c>
      <c r="AD735">
        <f t="shared" si="335"/>
        <v>0</v>
      </c>
      <c r="AE735">
        <f t="shared" si="336"/>
        <v>1</v>
      </c>
      <c r="AF735">
        <f t="shared" si="337"/>
        <v>0</v>
      </c>
      <c r="AH735">
        <f t="shared" si="338"/>
        <v>16363.764666628022</v>
      </c>
      <c r="AI735">
        <f t="shared" si="339"/>
        <v>192154.63623537205</v>
      </c>
      <c r="AJ735">
        <f t="shared" si="340"/>
        <v>16001.913873969972</v>
      </c>
      <c r="AK735">
        <f t="shared" si="341"/>
        <v>16179.361132000324</v>
      </c>
      <c r="AL735">
        <f t="shared" si="342"/>
        <v>284336.48030828539</v>
      </c>
      <c r="AM735">
        <f t="shared" si="343"/>
        <v>14354.694580740963</v>
      </c>
    </row>
    <row r="736" spans="4:39">
      <c r="D736" s="113">
        <v>611</v>
      </c>
      <c r="E736">
        <v>0.39136564523033213</v>
      </c>
      <c r="F736" s="6">
        <v>9611.361487969396</v>
      </c>
      <c r="G736" s="6">
        <v>0.29476832174304635</v>
      </c>
      <c r="H736" s="6">
        <v>61899.971597330761</v>
      </c>
      <c r="I736" s="6">
        <v>0.98622921363382343</v>
      </c>
      <c r="J736" s="6">
        <v>16644.294239819228</v>
      </c>
      <c r="K736" s="6">
        <v>0.88896372940587221</v>
      </c>
      <c r="L736" s="6">
        <v>12781.265861463162</v>
      </c>
      <c r="M736">
        <v>1.537707505318354</v>
      </c>
      <c r="N736">
        <v>98695.240607675034</v>
      </c>
      <c r="O736">
        <v>0.80645433704514791</v>
      </c>
      <c r="P736">
        <v>14246.986465020258</v>
      </c>
      <c r="S736">
        <f t="shared" si="325"/>
        <v>5332.5443095056053</v>
      </c>
      <c r="T736">
        <f t="shared" si="326"/>
        <v>-50644.537999894281</v>
      </c>
      <c r="U736">
        <f t="shared" si="327"/>
        <v>21013.882053574689</v>
      </c>
      <c r="V736">
        <f t="shared" si="328"/>
        <v>21162.92518217066</v>
      </c>
      <c r="W736">
        <f t="shared" si="329"/>
        <v>-39979.417224599005</v>
      </c>
      <c r="X736">
        <f t="shared" si="330"/>
        <v>16546.665940711671</v>
      </c>
      <c r="Z736">
        <f t="shared" si="331"/>
        <v>0</v>
      </c>
      <c r="AA736">
        <f t="shared" si="332"/>
        <v>0</v>
      </c>
      <c r="AB736">
        <f t="shared" si="333"/>
        <v>0</v>
      </c>
      <c r="AC736">
        <f t="shared" si="334"/>
        <v>1</v>
      </c>
      <c r="AD736">
        <f t="shared" si="335"/>
        <v>0</v>
      </c>
      <c r="AE736">
        <f t="shared" si="336"/>
        <v>0</v>
      </c>
      <c r="AF736">
        <f t="shared" si="337"/>
        <v>0</v>
      </c>
      <c r="AH736">
        <f t="shared" si="338"/>
        <v>24558.521181164942</v>
      </c>
      <c r="AI736">
        <f t="shared" si="339"/>
        <v>209995.33203330386</v>
      </c>
      <c r="AJ736">
        <f t="shared" si="340"/>
        <v>16876.69966547866</v>
      </c>
      <c r="AK736">
        <f t="shared" si="341"/>
        <v>14377.713554191194</v>
      </c>
      <c r="AL736">
        <f t="shared" si="342"/>
        <v>64183.36404441364</v>
      </c>
      <c r="AM736">
        <f t="shared" si="343"/>
        <v>17666.203541320487</v>
      </c>
    </row>
    <row r="737" spans="4:39">
      <c r="D737" s="113">
        <v>612</v>
      </c>
      <c r="E737">
        <v>0.76486189120278414</v>
      </c>
      <c r="F737" s="6">
        <v>10861.404688647492</v>
      </c>
      <c r="G737" s="6">
        <v>0.32020126497124068</v>
      </c>
      <c r="H737" s="6">
        <v>64704.312835547593</v>
      </c>
      <c r="I737" s="6">
        <v>0.79688371215832821</v>
      </c>
      <c r="J737" s="6">
        <v>11973.889367254909</v>
      </c>
      <c r="K737" s="6">
        <v>1.8547181670791173</v>
      </c>
      <c r="L737" s="6">
        <v>20576.398655127028</v>
      </c>
      <c r="M737">
        <v>0.74166133326228556</v>
      </c>
      <c r="N737">
        <v>72297.562588745015</v>
      </c>
      <c r="O737">
        <v>0.65744126070299858</v>
      </c>
      <c r="P737">
        <v>11245.034812357111</v>
      </c>
      <c r="S737">
        <f t="shared" si="325"/>
        <v>18344.08176503962</v>
      </c>
      <c r="T737">
        <f t="shared" si="326"/>
        <v>-52477.747733885742</v>
      </c>
      <c r="U737">
        <f t="shared" si="327"/>
        <v>18454.318297798694</v>
      </c>
      <c r="V737">
        <f t="shared" si="328"/>
        <v>50244.159836621991</v>
      </c>
      <c r="W737">
        <f t="shared" si="329"/>
        <v>-43977.966239457906</v>
      </c>
      <c r="X737">
        <f t="shared" si="330"/>
        <v>13858.702286326186</v>
      </c>
      <c r="Z737">
        <f t="shared" si="331"/>
        <v>0</v>
      </c>
      <c r="AA737">
        <f t="shared" si="332"/>
        <v>0</v>
      </c>
      <c r="AB737">
        <f t="shared" si="333"/>
        <v>0</v>
      </c>
      <c r="AC737">
        <f t="shared" si="334"/>
        <v>1</v>
      </c>
      <c r="AD737">
        <f t="shared" si="335"/>
        <v>0</v>
      </c>
      <c r="AE737">
        <f t="shared" si="336"/>
        <v>0</v>
      </c>
      <c r="AF737">
        <f t="shared" si="337"/>
        <v>0</v>
      </c>
      <c r="AH737">
        <f t="shared" si="338"/>
        <v>14200.478300163944</v>
      </c>
      <c r="AI737">
        <f t="shared" si="339"/>
        <v>202073.88262928661</v>
      </c>
      <c r="AJ737">
        <f t="shared" si="340"/>
        <v>15025.892968528746</v>
      </c>
      <c r="AK737">
        <f t="shared" si="341"/>
        <v>11094.08373754787</v>
      </c>
      <c r="AL737">
        <f t="shared" si="342"/>
        <v>97480.56066336314</v>
      </c>
      <c r="AM737">
        <f t="shared" si="343"/>
        <v>17104.242590939382</v>
      </c>
    </row>
    <row r="738" spans="4:39">
      <c r="D738" s="113">
        <v>613</v>
      </c>
      <c r="E738">
        <v>0.70850628880366351</v>
      </c>
      <c r="F738" s="6">
        <v>11768.893958207211</v>
      </c>
      <c r="G738" s="6">
        <v>0.31140832125590423</v>
      </c>
      <c r="H738" s="6">
        <v>68349.301611164105</v>
      </c>
      <c r="I738" s="6">
        <v>0.6115728580211901</v>
      </c>
      <c r="J738" s="6">
        <v>10980.125331517382</v>
      </c>
      <c r="K738" s="6">
        <v>0.95888127760148945</v>
      </c>
      <c r="L738" s="6">
        <v>13349.552317387976</v>
      </c>
      <c r="M738">
        <v>0.68549454827930734</v>
      </c>
      <c r="N738">
        <v>91447.852712457505</v>
      </c>
      <c r="O738">
        <v>0.76195362381826048</v>
      </c>
      <c r="P738">
        <v>14398.271953256064</v>
      </c>
      <c r="S738">
        <f t="shared" si="325"/>
        <v>15284.710173471876</v>
      </c>
      <c r="T738">
        <f t="shared" si="326"/>
        <v>-56458.486272328657</v>
      </c>
      <c r="U738">
        <f t="shared" si="327"/>
        <v>12372.172679163741</v>
      </c>
      <c r="V738">
        <f t="shared" si="328"/>
        <v>23264.370386547293</v>
      </c>
      <c r="W738">
        <f t="shared" si="329"/>
        <v>-65272.928880960433</v>
      </c>
      <c r="X738">
        <f t="shared" si="330"/>
        <v>14696.165218620396</v>
      </c>
      <c r="Z738">
        <f t="shared" si="331"/>
        <v>0</v>
      </c>
      <c r="AA738">
        <f t="shared" si="332"/>
        <v>0</v>
      </c>
      <c r="AB738">
        <f t="shared" si="333"/>
        <v>0</v>
      </c>
      <c r="AC738">
        <f t="shared" si="334"/>
        <v>1</v>
      </c>
      <c r="AD738">
        <f t="shared" si="335"/>
        <v>0</v>
      </c>
      <c r="AE738">
        <f t="shared" si="336"/>
        <v>0</v>
      </c>
      <c r="AF738">
        <f t="shared" si="337"/>
        <v>0</v>
      </c>
      <c r="AH738">
        <f t="shared" si="338"/>
        <v>16610.853205099113</v>
      </c>
      <c r="AI738">
        <f t="shared" si="339"/>
        <v>219484.50617990099</v>
      </c>
      <c r="AJ738">
        <f t="shared" si="340"/>
        <v>17953.912093229188</v>
      </c>
      <c r="AK738">
        <f t="shared" si="341"/>
        <v>13922.007478110385</v>
      </c>
      <c r="AL738">
        <f t="shared" si="342"/>
        <v>133404.20130547375</v>
      </c>
      <c r="AM738">
        <f t="shared" si="343"/>
        <v>18896.520080978458</v>
      </c>
    </row>
    <row r="739" spans="4:39">
      <c r="D739" s="113">
        <v>614</v>
      </c>
      <c r="E739">
        <v>0.65565699786050446</v>
      </c>
      <c r="F739" s="6">
        <v>10644.585824169457</v>
      </c>
      <c r="G739" s="6">
        <v>0.34995035850079836</v>
      </c>
      <c r="H739" s="6">
        <v>67698.097088816881</v>
      </c>
      <c r="I739" s="6">
        <v>1.0302814578558546</v>
      </c>
      <c r="J739" s="6">
        <v>13096.197683069224</v>
      </c>
      <c r="K739" s="6">
        <v>1.4086110764102964</v>
      </c>
      <c r="L739" s="6">
        <v>15596.499673534547</v>
      </c>
      <c r="M739">
        <v>0.43707041522726353</v>
      </c>
      <c r="N739">
        <v>70381.855213733987</v>
      </c>
      <c r="O739">
        <v>0.59494492978937852</v>
      </c>
      <c r="P739">
        <v>10318.853618959411</v>
      </c>
      <c r="S739">
        <f t="shared" si="325"/>
        <v>14391.020982136046</v>
      </c>
      <c r="T739">
        <f t="shared" si="326"/>
        <v>-54335.592599822397</v>
      </c>
      <c r="U739">
        <f t="shared" si="327"/>
        <v>26244.069503698731</v>
      </c>
      <c r="V739">
        <f t="shared" si="328"/>
        <v>38189.905668116211</v>
      </c>
      <c r="W739">
        <f t="shared" si="329"/>
        <v>-53692.758478696152</v>
      </c>
      <c r="X739">
        <f t="shared" si="330"/>
        <v>12398.523580118219</v>
      </c>
      <c r="Z739">
        <f t="shared" si="331"/>
        <v>0</v>
      </c>
      <c r="AA739">
        <f t="shared" si="332"/>
        <v>0</v>
      </c>
      <c r="AB739">
        <f t="shared" si="333"/>
        <v>0</v>
      </c>
      <c r="AC739">
        <f t="shared" si="334"/>
        <v>1</v>
      </c>
      <c r="AD739">
        <f t="shared" si="335"/>
        <v>0</v>
      </c>
      <c r="AE739">
        <f t="shared" si="336"/>
        <v>0</v>
      </c>
      <c r="AF739">
        <f t="shared" si="337"/>
        <v>0</v>
      </c>
      <c r="AH739">
        <f t="shared" si="338"/>
        <v>16234.991556414632</v>
      </c>
      <c r="AI739">
        <f t="shared" si="339"/>
        <v>193450.57218640466</v>
      </c>
      <c r="AJ739">
        <f t="shared" si="340"/>
        <v>12711.281546621309</v>
      </c>
      <c r="AK739">
        <f t="shared" si="341"/>
        <v>11072.254034293595</v>
      </c>
      <c r="AL739">
        <f t="shared" si="342"/>
        <v>161030.92948338206</v>
      </c>
      <c r="AM739">
        <f t="shared" si="343"/>
        <v>17344.216417832951</v>
      </c>
    </row>
    <row r="740" spans="4:39">
      <c r="D740" s="113">
        <v>615</v>
      </c>
      <c r="E740">
        <v>0.61260660850779269</v>
      </c>
      <c r="F740" s="6">
        <v>10178.469287696498</v>
      </c>
      <c r="G740" s="6">
        <v>0.31159728416022681</v>
      </c>
      <c r="H740" s="6">
        <v>64146.309045763745</v>
      </c>
      <c r="I740" s="6">
        <v>1.1005448627676149</v>
      </c>
      <c r="J740" s="6">
        <v>16514.965778870326</v>
      </c>
      <c r="K740" s="6">
        <v>0.55113555764561351</v>
      </c>
      <c r="L740" s="6">
        <v>9443.3301726107347</v>
      </c>
      <c r="M740">
        <v>0.56416723725981421</v>
      </c>
      <c r="N740">
        <v>80115.536757225665</v>
      </c>
      <c r="O740">
        <v>0.68649041324002946</v>
      </c>
      <c r="P740">
        <v>13042.914176787697</v>
      </c>
      <c r="S740">
        <f t="shared" si="325"/>
        <v>13213.301451565058</v>
      </c>
      <c r="T740">
        <f t="shared" si="326"/>
        <v>-52248.278347389642</v>
      </c>
      <c r="U740">
        <f t="shared" si="327"/>
        <v>25508.239261048278</v>
      </c>
      <c r="V740">
        <f t="shared" si="328"/>
        <v>11601.22996052937</v>
      </c>
      <c r="W740">
        <f t="shared" si="329"/>
        <v>-58573.374969696917</v>
      </c>
      <c r="X740">
        <f t="shared" si="330"/>
        <v>13170.035762369589</v>
      </c>
      <c r="Z740">
        <f t="shared" si="331"/>
        <v>0</v>
      </c>
      <c r="AA740">
        <f t="shared" si="332"/>
        <v>0</v>
      </c>
      <c r="AB740">
        <f t="shared" si="333"/>
        <v>1</v>
      </c>
      <c r="AC740">
        <f t="shared" si="334"/>
        <v>0</v>
      </c>
      <c r="AD740">
        <f t="shared" si="335"/>
        <v>0</v>
      </c>
      <c r="AE740">
        <f t="shared" si="336"/>
        <v>0</v>
      </c>
      <c r="AF740">
        <f t="shared" si="337"/>
        <v>0</v>
      </c>
      <c r="AH740">
        <f t="shared" si="338"/>
        <v>16615.017119207296</v>
      </c>
      <c r="AI740">
        <f t="shared" si="339"/>
        <v>205862.86308188422</v>
      </c>
      <c r="AJ740">
        <f t="shared" si="340"/>
        <v>15006.172249388381</v>
      </c>
      <c r="AK740">
        <f t="shared" si="341"/>
        <v>17134.314855226425</v>
      </c>
      <c r="AL740">
        <f t="shared" si="342"/>
        <v>142006.71621122569</v>
      </c>
      <c r="AM740">
        <f t="shared" si="343"/>
        <v>18999.411973182614</v>
      </c>
    </row>
    <row r="741" spans="4:39">
      <c r="D741" s="113">
        <v>616</v>
      </c>
      <c r="E741">
        <v>0.17301143255582829</v>
      </c>
      <c r="F741" s="6">
        <v>6247.5079114845448</v>
      </c>
      <c r="G741" s="6">
        <v>0.26229659712998199</v>
      </c>
      <c r="H741" s="6">
        <v>62739.018178265658</v>
      </c>
      <c r="I741" s="6">
        <v>0.22898574121260107</v>
      </c>
      <c r="J741" s="6">
        <v>7350.4589689793884</v>
      </c>
      <c r="K741" s="6">
        <v>0.52866926475739096</v>
      </c>
      <c r="L741" s="6">
        <v>9880.8863551677186</v>
      </c>
      <c r="M741">
        <v>-2.7962138449110219E-2</v>
      </c>
      <c r="N741">
        <v>82971.708089694483</v>
      </c>
      <c r="O741">
        <v>0.21524511532137791</v>
      </c>
      <c r="P741">
        <v>7929.7580755738254</v>
      </c>
      <c r="S741">
        <f t="shared" si="325"/>
        <v>358.76062922720303</v>
      </c>
      <c r="T741">
        <f t="shared" si="326"/>
        <v>-52723.484913454427</v>
      </c>
      <c r="U741">
        <f t="shared" si="327"/>
        <v>1393.1325734825714</v>
      </c>
      <c r="V741">
        <f t="shared" si="328"/>
        <v>10305.820850328497</v>
      </c>
      <c r="W741">
        <f t="shared" si="329"/>
        <v>-84039.414384235308</v>
      </c>
      <c r="X741">
        <f t="shared" si="330"/>
        <v>289.16140785766947</v>
      </c>
      <c r="Z741">
        <f t="shared" si="331"/>
        <v>0</v>
      </c>
      <c r="AA741">
        <f t="shared" si="332"/>
        <v>0</v>
      </c>
      <c r="AB741">
        <f t="shared" si="333"/>
        <v>0</v>
      </c>
      <c r="AC741">
        <f t="shared" si="334"/>
        <v>1</v>
      </c>
      <c r="AD741">
        <f t="shared" si="335"/>
        <v>0</v>
      </c>
      <c r="AE741">
        <f t="shared" si="336"/>
        <v>0</v>
      </c>
      <c r="AF741">
        <f t="shared" si="337"/>
        <v>0</v>
      </c>
      <c r="AH741">
        <f t="shared" si="338"/>
        <v>36110.376171057738</v>
      </c>
      <c r="AI741">
        <f t="shared" si="339"/>
        <v>239191.12510321711</v>
      </c>
      <c r="AJ741">
        <f t="shared" si="340"/>
        <v>32100.072825734936</v>
      </c>
      <c r="AK741">
        <f t="shared" si="341"/>
        <v>18690.109325160236</v>
      </c>
      <c r="AL741">
        <f t="shared" si="342"/>
        <v>-2967287.6500736559</v>
      </c>
      <c r="AM741">
        <f t="shared" si="343"/>
        <v>36840.594796932193</v>
      </c>
    </row>
    <row r="742" spans="4:39">
      <c r="D742" s="113">
        <v>617</v>
      </c>
      <c r="E742">
        <v>0.65112497012248338</v>
      </c>
      <c r="F742" s="6">
        <v>11029.99216754705</v>
      </c>
      <c r="G742" s="6">
        <v>0.33325033603171406</v>
      </c>
      <c r="H742" s="6">
        <v>65087.904405103181</v>
      </c>
      <c r="I742" s="6">
        <v>0.3988638896007316</v>
      </c>
      <c r="J742" s="6">
        <v>9272.0852197777531</v>
      </c>
      <c r="K742" s="6">
        <v>0.61657987936707837</v>
      </c>
      <c r="L742" s="6">
        <v>10331.658100654739</v>
      </c>
      <c r="M742">
        <v>0.71930101015086623</v>
      </c>
      <c r="N742">
        <v>94644.133068447176</v>
      </c>
      <c r="O742">
        <v>0.49549475266806831</v>
      </c>
      <c r="P742">
        <v>9973.7362765095568</v>
      </c>
      <c r="S742">
        <f t="shared" si="325"/>
        <v>13832.563691609856</v>
      </c>
      <c r="T742">
        <f t="shared" si="326"/>
        <v>-52363.073574068214</v>
      </c>
      <c r="U742">
        <f t="shared" si="327"/>
        <v>5958.1335407365823</v>
      </c>
      <c r="V742">
        <f t="shared" si="328"/>
        <v>13211.82801309778</v>
      </c>
      <c r="W742">
        <f t="shared" si="329"/>
        <v>-67178.343296846491</v>
      </c>
      <c r="X742">
        <f t="shared" si="330"/>
        <v>8946.2353593679618</v>
      </c>
      <c r="Z742">
        <f t="shared" si="331"/>
        <v>1</v>
      </c>
      <c r="AA742">
        <f t="shared" si="332"/>
        <v>0</v>
      </c>
      <c r="AB742">
        <f t="shared" si="333"/>
        <v>0</v>
      </c>
      <c r="AC742">
        <f t="shared" si="334"/>
        <v>0</v>
      </c>
      <c r="AD742">
        <f t="shared" si="335"/>
        <v>0</v>
      </c>
      <c r="AE742">
        <f t="shared" si="336"/>
        <v>0</v>
      </c>
      <c r="AF742">
        <f t="shared" si="337"/>
        <v>0</v>
      </c>
      <c r="AH742">
        <f t="shared" si="338"/>
        <v>16939.900439499648</v>
      </c>
      <c r="AI742">
        <f t="shared" si="339"/>
        <v>195312.34440798595</v>
      </c>
      <c r="AJ742">
        <f t="shared" si="340"/>
        <v>23246.238783508936</v>
      </c>
      <c r="AK742">
        <f t="shared" si="341"/>
        <v>16756.398394414402</v>
      </c>
      <c r="AL742">
        <f t="shared" si="342"/>
        <v>131577.92319601568</v>
      </c>
      <c r="AM742">
        <f t="shared" si="343"/>
        <v>20128.843388965124</v>
      </c>
    </row>
    <row r="743" spans="4:39">
      <c r="D743" s="113">
        <v>618</v>
      </c>
      <c r="E743">
        <v>0.40385269723235062</v>
      </c>
      <c r="F743" s="6">
        <v>7406.8733408846292</v>
      </c>
      <c r="G743" s="6">
        <v>0.26692300838254857</v>
      </c>
      <c r="H743" s="6">
        <v>61747.251365533033</v>
      </c>
      <c r="I743" s="6">
        <v>0.18296395066158588</v>
      </c>
      <c r="J743" s="6">
        <v>6216.6098945314279</v>
      </c>
      <c r="K743" s="6">
        <v>0.43568954555834516</v>
      </c>
      <c r="L743" s="6">
        <v>8120.5714576341034</v>
      </c>
      <c r="M743">
        <v>0.20665516686632346</v>
      </c>
      <c r="N743">
        <v>61142.900189312517</v>
      </c>
      <c r="O743">
        <v>0.34235040994700294</v>
      </c>
      <c r="P743">
        <v>9043.1912959196143</v>
      </c>
      <c r="S743">
        <f t="shared" si="325"/>
        <v>8013.8380502354466</v>
      </c>
      <c r="T743">
        <f t="shared" si="326"/>
        <v>-51555.063213453803</v>
      </c>
      <c r="U743">
        <f t="shared" si="327"/>
        <v>769.68559753056707</v>
      </c>
      <c r="V743">
        <f t="shared" si="328"/>
        <v>8515.798149965749</v>
      </c>
      <c r="W743">
        <f t="shared" si="329"/>
        <v>-53251.97929768882</v>
      </c>
      <c r="X743">
        <f t="shared" si="330"/>
        <v>4029.1167574967458</v>
      </c>
      <c r="Z743">
        <f t="shared" si="331"/>
        <v>0</v>
      </c>
      <c r="AA743">
        <f t="shared" si="332"/>
        <v>0</v>
      </c>
      <c r="AB743">
        <f t="shared" si="333"/>
        <v>0</v>
      </c>
      <c r="AC743">
        <f t="shared" si="334"/>
        <v>1</v>
      </c>
      <c r="AD743">
        <f t="shared" si="335"/>
        <v>0</v>
      </c>
      <c r="AE743">
        <f t="shared" si="336"/>
        <v>0</v>
      </c>
      <c r="AF743">
        <f t="shared" si="337"/>
        <v>0</v>
      </c>
      <c r="AH743">
        <f t="shared" si="338"/>
        <v>18340.532059448386</v>
      </c>
      <c r="AI743">
        <f t="shared" si="339"/>
        <v>231329.81955994645</v>
      </c>
      <c r="AJ743">
        <f t="shared" si="340"/>
        <v>33977.239079351784</v>
      </c>
      <c r="AK743">
        <f t="shared" si="341"/>
        <v>18638.435419026231</v>
      </c>
      <c r="AL743">
        <f t="shared" si="342"/>
        <v>295869.2062553814</v>
      </c>
      <c r="AM743">
        <f t="shared" si="343"/>
        <v>26415.015239267661</v>
      </c>
    </row>
    <row r="744" spans="4:39">
      <c r="D744" s="113">
        <v>619</v>
      </c>
      <c r="E744">
        <v>0.58507556511760594</v>
      </c>
      <c r="F744" s="6">
        <v>8916.5729108049127</v>
      </c>
      <c r="G744" s="6">
        <v>0.33018780370991374</v>
      </c>
      <c r="H744" s="6">
        <v>65306.459255506154</v>
      </c>
      <c r="I744" s="6">
        <v>0.90340125319587783</v>
      </c>
      <c r="J744" s="6">
        <v>11614.551817688071</v>
      </c>
      <c r="K744" s="6">
        <v>0.50065863595028881</v>
      </c>
      <c r="L744" s="6">
        <v>7821.3316212334503</v>
      </c>
      <c r="M744">
        <v>0.57116016353752685</v>
      </c>
      <c r="N744">
        <v>89900.801349637113</v>
      </c>
      <c r="O744">
        <v>0.8816513518507102</v>
      </c>
      <c r="P744">
        <v>12794.406521634806</v>
      </c>
      <c r="S744">
        <f t="shared" si="325"/>
        <v>13423.952467645751</v>
      </c>
      <c r="T744">
        <f t="shared" si="326"/>
        <v>-52698.568158646805</v>
      </c>
      <c r="U744">
        <f t="shared" si="327"/>
        <v>22880.921634343329</v>
      </c>
      <c r="V744">
        <f t="shared" si="328"/>
        <v>11295.817733892378</v>
      </c>
      <c r="W744">
        <f t="shared" si="329"/>
        <v>-68091.621665120183</v>
      </c>
      <c r="X744">
        <f t="shared" si="330"/>
        <v>20870.568697432715</v>
      </c>
      <c r="Z744">
        <f t="shared" si="331"/>
        <v>0</v>
      </c>
      <c r="AA744">
        <f t="shared" si="332"/>
        <v>0</v>
      </c>
      <c r="AB744">
        <f t="shared" si="333"/>
        <v>1</v>
      </c>
      <c r="AC744">
        <f t="shared" si="334"/>
        <v>0</v>
      </c>
      <c r="AD744">
        <f t="shared" si="335"/>
        <v>0</v>
      </c>
      <c r="AE744">
        <f t="shared" si="336"/>
        <v>0</v>
      </c>
      <c r="AF744">
        <f t="shared" si="337"/>
        <v>0</v>
      </c>
      <c r="AH744">
        <f t="shared" si="338"/>
        <v>15240.036402840706</v>
      </c>
      <c r="AI744">
        <f t="shared" si="339"/>
        <v>197785.80105545357</v>
      </c>
      <c r="AJ744">
        <f t="shared" si="340"/>
        <v>12856.470783719151</v>
      </c>
      <c r="AK744">
        <f t="shared" si="341"/>
        <v>15622.084709250961</v>
      </c>
      <c r="AL744">
        <f t="shared" si="342"/>
        <v>157400.3354730295</v>
      </c>
      <c r="AM744">
        <f t="shared" si="343"/>
        <v>14511.866277727071</v>
      </c>
    </row>
    <row r="745" spans="4:39">
      <c r="D745" s="113">
        <v>620</v>
      </c>
      <c r="E745">
        <v>0.52816411347831616</v>
      </c>
      <c r="F745" s="6">
        <v>8004.5722868590892</v>
      </c>
      <c r="G745" s="6">
        <v>0.3471460172005012</v>
      </c>
      <c r="H745" s="6">
        <v>64719.615708155121</v>
      </c>
      <c r="I745" s="6">
        <v>0.57143042136505429</v>
      </c>
      <c r="J745" s="6">
        <v>7833.0662079546055</v>
      </c>
      <c r="K745" s="6">
        <v>0.65256061922787456</v>
      </c>
      <c r="L745" s="6">
        <v>8866.5222663554414</v>
      </c>
      <c r="M745">
        <v>0.37237556342984113</v>
      </c>
      <c r="N745">
        <v>68332.523448688356</v>
      </c>
      <c r="O745">
        <v>0.49836550796393242</v>
      </c>
      <c r="P745">
        <v>9703.1407028478097</v>
      </c>
      <c r="S745">
        <f t="shared" si="325"/>
        <v>12162.846222196935</v>
      </c>
      <c r="T745">
        <f t="shared" si="326"/>
        <v>-51464.192187371184</v>
      </c>
      <c r="U745">
        <f t="shared" si="327"/>
        <v>13986.433001448626</v>
      </c>
      <c r="V745">
        <f t="shared" si="328"/>
        <v>16050.85241824172</v>
      </c>
      <c r="W745">
        <f t="shared" si="329"/>
        <v>-54113.734934683307</v>
      </c>
      <c r="X745">
        <f t="shared" si="330"/>
        <v>9326.4478532469875</v>
      </c>
      <c r="Z745">
        <f t="shared" si="331"/>
        <v>0</v>
      </c>
      <c r="AA745">
        <f t="shared" si="332"/>
        <v>0</v>
      </c>
      <c r="AB745">
        <f t="shared" si="333"/>
        <v>0</v>
      </c>
      <c r="AC745">
        <f t="shared" si="334"/>
        <v>1</v>
      </c>
      <c r="AD745">
        <f t="shared" si="335"/>
        <v>0</v>
      </c>
      <c r="AE745">
        <f t="shared" si="336"/>
        <v>0</v>
      </c>
      <c r="AF745">
        <f t="shared" si="337"/>
        <v>0</v>
      </c>
      <c r="AH745">
        <f t="shared" si="338"/>
        <v>15155.46414947353</v>
      </c>
      <c r="AI745">
        <f t="shared" si="339"/>
        <v>186433.40986618606</v>
      </c>
      <c r="AJ745">
        <f t="shared" si="340"/>
        <v>13707.82148637219</v>
      </c>
      <c r="AK745">
        <f t="shared" si="341"/>
        <v>13587.277572536515</v>
      </c>
      <c r="AL745">
        <f t="shared" si="342"/>
        <v>183504.31703761037</v>
      </c>
      <c r="AM745">
        <f t="shared" si="343"/>
        <v>19469.928291165052</v>
      </c>
    </row>
    <row r="746" spans="4:39">
      <c r="D746" s="113">
        <v>621</v>
      </c>
      <c r="E746">
        <v>0.60235303161640252</v>
      </c>
      <c r="F746" s="6">
        <v>9479.1945267844349</v>
      </c>
      <c r="G746" s="6">
        <v>0.32259317839620372</v>
      </c>
      <c r="H746" s="6">
        <v>64042.813493988666</v>
      </c>
      <c r="I746" s="6">
        <v>0.77516919751298108</v>
      </c>
      <c r="J746" s="6">
        <v>11147.648983033674</v>
      </c>
      <c r="K746" s="6">
        <v>1.1768060150645869</v>
      </c>
      <c r="L746" s="6">
        <v>14414.494682785753</v>
      </c>
      <c r="M746">
        <v>0.68331353449273657</v>
      </c>
      <c r="N746">
        <v>80488.515137267299</v>
      </c>
      <c r="O746">
        <v>0.67016397915501691</v>
      </c>
      <c r="P746">
        <v>11508.971618621847</v>
      </c>
      <c r="S746">
        <f t="shared" si="325"/>
        <v>13521.053632456278</v>
      </c>
      <c r="T746">
        <f t="shared" si="326"/>
        <v>-51724.915570108024</v>
      </c>
      <c r="U746">
        <f t="shared" si="327"/>
        <v>18451.411654801996</v>
      </c>
      <c r="V746">
        <f t="shared" si="328"/>
        <v>30520.666196440437</v>
      </c>
      <c r="W746">
        <f t="shared" si="329"/>
        <v>-54396.871136196642</v>
      </c>
      <c r="X746">
        <f t="shared" si="330"/>
        <v>14080.569761433318</v>
      </c>
      <c r="Z746">
        <f t="shared" si="331"/>
        <v>0</v>
      </c>
      <c r="AA746">
        <f t="shared" si="332"/>
        <v>0</v>
      </c>
      <c r="AB746">
        <f t="shared" si="333"/>
        <v>0</v>
      </c>
      <c r="AC746">
        <f t="shared" si="334"/>
        <v>1</v>
      </c>
      <c r="AD746">
        <f t="shared" si="335"/>
        <v>0</v>
      </c>
      <c r="AE746">
        <f t="shared" si="336"/>
        <v>0</v>
      </c>
      <c r="AF746">
        <f t="shared" si="337"/>
        <v>0</v>
      </c>
      <c r="AH746">
        <f t="shared" si="338"/>
        <v>15736.941675793019</v>
      </c>
      <c r="AI746">
        <f t="shared" si="339"/>
        <v>198525.00853360366</v>
      </c>
      <c r="AJ746">
        <f t="shared" si="340"/>
        <v>14380.923569717816</v>
      </c>
      <c r="AK746">
        <f t="shared" si="341"/>
        <v>12248.828182608022</v>
      </c>
      <c r="AL746">
        <f t="shared" si="342"/>
        <v>117791.48381279848</v>
      </c>
      <c r="AM746">
        <f t="shared" si="343"/>
        <v>17173.366484323808</v>
      </c>
    </row>
    <row r="747" spans="4:39">
      <c r="D747" s="113">
        <v>622</v>
      </c>
      <c r="E747">
        <v>0.81353724215655776</v>
      </c>
      <c r="F747" s="6">
        <v>12437.694711073211</v>
      </c>
      <c r="G747" s="6">
        <v>0.32289091842285744</v>
      </c>
      <c r="H747" s="6">
        <v>70664.037769555303</v>
      </c>
      <c r="I747" s="6">
        <v>0.61272496601755921</v>
      </c>
      <c r="J747" s="6">
        <v>11831.456143775551</v>
      </c>
      <c r="K747" s="6">
        <v>0.79713232142555202</v>
      </c>
      <c r="L747" s="6">
        <v>12700.653950117416</v>
      </c>
      <c r="M747">
        <v>0.27417998658169529</v>
      </c>
      <c r="N747">
        <v>78823.243217534211</v>
      </c>
      <c r="O747">
        <v>0.85394050116391884</v>
      </c>
      <c r="P747">
        <v>14184.813077775805</v>
      </c>
      <c r="S747">
        <f t="shared" si="325"/>
        <v>18626.411343432792</v>
      </c>
      <c r="T747">
        <f t="shared" si="326"/>
        <v>-58334.770940496914</v>
      </c>
      <c r="U747">
        <f t="shared" si="327"/>
        <v>11564.83395863893</v>
      </c>
      <c r="V747">
        <f t="shared" si="328"/>
        <v>17737.046611195863</v>
      </c>
      <c r="W747">
        <f t="shared" si="329"/>
        <v>-68353.954609898763</v>
      </c>
      <c r="X747">
        <f t="shared" si="330"/>
        <v>18422.051018667273</v>
      </c>
      <c r="Z747">
        <f t="shared" si="331"/>
        <v>1</v>
      </c>
      <c r="AA747">
        <f t="shared" si="332"/>
        <v>0</v>
      </c>
      <c r="AB747">
        <f t="shared" si="333"/>
        <v>0</v>
      </c>
      <c r="AC747">
        <f t="shared" si="334"/>
        <v>0</v>
      </c>
      <c r="AD747">
        <f t="shared" si="335"/>
        <v>0</v>
      </c>
      <c r="AE747">
        <f t="shared" si="336"/>
        <v>0</v>
      </c>
      <c r="AF747">
        <f t="shared" si="337"/>
        <v>0</v>
      </c>
      <c r="AH747">
        <f t="shared" si="338"/>
        <v>15288.414674296731</v>
      </c>
      <c r="AI747">
        <f t="shared" si="339"/>
        <v>218848.01875106871</v>
      </c>
      <c r="AJ747">
        <f t="shared" si="340"/>
        <v>19309.570851461747</v>
      </c>
      <c r="AK747">
        <f t="shared" si="341"/>
        <v>15932.930592256245</v>
      </c>
      <c r="AL747">
        <f t="shared" si="342"/>
        <v>287487.22399564297</v>
      </c>
      <c r="AM747">
        <f t="shared" si="343"/>
        <v>16611.008680864696</v>
      </c>
    </row>
    <row r="748" spans="4:39">
      <c r="D748" s="113">
        <v>623</v>
      </c>
      <c r="E748">
        <v>0.78513986115510881</v>
      </c>
      <c r="F748" s="6">
        <v>11183.175455891233</v>
      </c>
      <c r="G748" s="6">
        <v>0.29605311107808441</v>
      </c>
      <c r="H748" s="6">
        <v>65239.146050373347</v>
      </c>
      <c r="I748" s="6">
        <v>0.91383267183281269</v>
      </c>
      <c r="J748" s="6">
        <v>12531.0528887812</v>
      </c>
      <c r="K748" s="6">
        <v>0.96267627879347817</v>
      </c>
      <c r="L748" s="6">
        <v>12671.215692897054</v>
      </c>
      <c r="M748">
        <v>0.48567664361040097</v>
      </c>
      <c r="N748">
        <v>78628.321968558652</v>
      </c>
      <c r="O748">
        <v>0.45194522611090471</v>
      </c>
      <c r="P748">
        <v>9494.4440532771223</v>
      </c>
      <c r="S748">
        <f t="shared" si="325"/>
        <v>18796.605002455442</v>
      </c>
      <c r="T748">
        <f t="shared" si="326"/>
        <v>-53934.654056967775</v>
      </c>
      <c r="U748">
        <f t="shared" si="327"/>
        <v>22362.733852482921</v>
      </c>
      <c r="V748">
        <f t="shared" si="328"/>
        <v>24087.615336553117</v>
      </c>
      <c r="W748">
        <f t="shared" si="329"/>
        <v>-60083.245008939106</v>
      </c>
      <c r="X748">
        <f t="shared" si="330"/>
        <v>7762.632460541663</v>
      </c>
      <c r="Z748">
        <f t="shared" si="331"/>
        <v>0</v>
      </c>
      <c r="AA748">
        <f t="shared" si="332"/>
        <v>0</v>
      </c>
      <c r="AB748">
        <f t="shared" si="333"/>
        <v>0</v>
      </c>
      <c r="AC748">
        <f t="shared" si="334"/>
        <v>1</v>
      </c>
      <c r="AD748">
        <f t="shared" si="335"/>
        <v>0</v>
      </c>
      <c r="AE748">
        <f t="shared" si="336"/>
        <v>0</v>
      </c>
      <c r="AF748">
        <f t="shared" si="337"/>
        <v>0</v>
      </c>
      <c r="AH748">
        <f t="shared" si="338"/>
        <v>14243.545652412027</v>
      </c>
      <c r="AI748">
        <f t="shared" si="339"/>
        <v>220362.9808611146</v>
      </c>
      <c r="AJ748">
        <f t="shared" si="340"/>
        <v>13712.633915406537</v>
      </c>
      <c r="AK748">
        <f t="shared" si="341"/>
        <v>13162.488753517313</v>
      </c>
      <c r="AL748">
        <f t="shared" si="342"/>
        <v>161894.38591087065</v>
      </c>
      <c r="AM748">
        <f t="shared" si="343"/>
        <v>21007.952965847329</v>
      </c>
    </row>
    <row r="749" spans="4:39">
      <c r="D749" s="113">
        <v>624</v>
      </c>
      <c r="E749">
        <v>0.28817177887320433</v>
      </c>
      <c r="F749" s="6">
        <v>7241.8706619149871</v>
      </c>
      <c r="G749" s="6">
        <v>0.29896736921491995</v>
      </c>
      <c r="H749" s="6">
        <v>64830.087079767858</v>
      </c>
      <c r="I749" s="6">
        <v>0.92592431238170803</v>
      </c>
      <c r="J749" s="6">
        <v>14605.832413892635</v>
      </c>
      <c r="K749" s="6">
        <v>0.8669592220073119</v>
      </c>
      <c r="L749" s="6">
        <v>12540.992475970424</v>
      </c>
      <c r="M749">
        <v>0.232484491688564</v>
      </c>
      <c r="N749">
        <v>60682.961116257648</v>
      </c>
      <c r="O749">
        <v>0.19132516416962964</v>
      </c>
      <c r="P749">
        <v>6659.3084408891355</v>
      </c>
      <c r="S749">
        <f t="shared" si="325"/>
        <v>3761.6805425794464</v>
      </c>
      <c r="T749">
        <f t="shared" si="326"/>
        <v>-53414.317053665356</v>
      </c>
      <c r="U749">
        <f t="shared" si="327"/>
        <v>20749.661530090503</v>
      </c>
      <c r="V749">
        <f t="shared" si="328"/>
        <v>20562.978457156772</v>
      </c>
      <c r="W749">
        <f t="shared" si="329"/>
        <v>-51805.773285621515</v>
      </c>
      <c r="X749">
        <f t="shared" si="330"/>
        <v>646.25162776400248</v>
      </c>
      <c r="Z749">
        <f t="shared" si="331"/>
        <v>0</v>
      </c>
      <c r="AA749">
        <f t="shared" si="332"/>
        <v>0</v>
      </c>
      <c r="AB749">
        <f t="shared" si="333"/>
        <v>1</v>
      </c>
      <c r="AC749">
        <f t="shared" si="334"/>
        <v>0</v>
      </c>
      <c r="AD749">
        <f t="shared" si="335"/>
        <v>0</v>
      </c>
      <c r="AE749">
        <f t="shared" si="336"/>
        <v>0</v>
      </c>
      <c r="AF749">
        <f t="shared" si="337"/>
        <v>0</v>
      </c>
      <c r="AH749">
        <f t="shared" si="338"/>
        <v>25130.395107500837</v>
      </c>
      <c r="AI749">
        <f t="shared" si="339"/>
        <v>216846.69885549674</v>
      </c>
      <c r="AJ749">
        <f t="shared" si="340"/>
        <v>15774.326495783218</v>
      </c>
      <c r="AK749">
        <f t="shared" si="341"/>
        <v>14465.492906268035</v>
      </c>
      <c r="AL749">
        <f t="shared" si="342"/>
        <v>261019.39391961027</v>
      </c>
      <c r="AM749">
        <f t="shared" si="343"/>
        <v>34806.234035084723</v>
      </c>
    </row>
    <row r="750" spans="4:39">
      <c r="D750" s="113">
        <v>625</v>
      </c>
      <c r="E750">
        <v>-7.8677459248008175E-2</v>
      </c>
      <c r="F750" s="6">
        <v>5163.9548778047956</v>
      </c>
      <c r="G750" s="6">
        <v>0.32767019005238218</v>
      </c>
      <c r="H750" s="6">
        <v>66465.944387407028</v>
      </c>
      <c r="I750" s="6">
        <v>0.91637341892761648</v>
      </c>
      <c r="J750" s="6">
        <v>14013.675884953225</v>
      </c>
      <c r="K750" s="6">
        <v>0.482164914507063</v>
      </c>
      <c r="L750" s="6">
        <v>9902.3403020546994</v>
      </c>
      <c r="M750">
        <v>0.12112938612446045</v>
      </c>
      <c r="N750">
        <v>71888.403764278119</v>
      </c>
      <c r="O750">
        <v>0.26571904273935743</v>
      </c>
      <c r="P750">
        <v>9007.6280961938919</v>
      </c>
      <c r="S750">
        <f t="shared" si="325"/>
        <v>-8168.1749817307391</v>
      </c>
      <c r="T750">
        <f t="shared" si="326"/>
        <v>-53954.185850446869</v>
      </c>
      <c r="U750">
        <f t="shared" si="327"/>
        <v>20977.126743378882</v>
      </c>
      <c r="V750">
        <f t="shared" si="328"/>
        <v>8508.6447934829939</v>
      </c>
      <c r="W750">
        <f t="shared" si="329"/>
        <v>-67263.199284501723</v>
      </c>
      <c r="X750">
        <f t="shared" si="330"/>
        <v>1138.5878317657316</v>
      </c>
      <c r="Z750">
        <f t="shared" si="331"/>
        <v>0</v>
      </c>
      <c r="AA750">
        <f t="shared" si="332"/>
        <v>0</v>
      </c>
      <c r="AB750">
        <f t="shared" si="333"/>
        <v>1</v>
      </c>
      <c r="AC750">
        <f t="shared" si="334"/>
        <v>0</v>
      </c>
      <c r="AD750">
        <f t="shared" si="335"/>
        <v>0</v>
      </c>
      <c r="AE750">
        <f t="shared" si="336"/>
        <v>0</v>
      </c>
      <c r="AF750">
        <f t="shared" si="337"/>
        <v>0</v>
      </c>
      <c r="AH750">
        <f t="shared" si="338"/>
        <v>-65634.489562339644</v>
      </c>
      <c r="AI750">
        <f t="shared" si="339"/>
        <v>202844.03770993513</v>
      </c>
      <c r="AJ750">
        <f t="shared" si="340"/>
        <v>15292.53860435268</v>
      </c>
      <c r="AK750">
        <f t="shared" si="341"/>
        <v>20537.247742669682</v>
      </c>
      <c r="AL750">
        <f t="shared" si="342"/>
        <v>593484.42243744864</v>
      </c>
      <c r="AM750">
        <f t="shared" si="343"/>
        <v>33899.068743181619</v>
      </c>
    </row>
    <row r="751" spans="4:39">
      <c r="D751" s="113">
        <v>626</v>
      </c>
      <c r="E751">
        <v>0.73340244035962032</v>
      </c>
      <c r="F751" s="6">
        <v>11647.042966585235</v>
      </c>
      <c r="G751" s="6">
        <v>0.26550399339922159</v>
      </c>
      <c r="H751" s="6">
        <v>64719.771263038245</v>
      </c>
      <c r="I751" s="6">
        <v>0.51214660400859791</v>
      </c>
      <c r="J751" s="6">
        <v>11281.199589714583</v>
      </c>
      <c r="K751" s="6">
        <v>1.55982809021627</v>
      </c>
      <c r="L751" s="6">
        <v>18582.639998347055</v>
      </c>
      <c r="M751">
        <v>0.369424527435391</v>
      </c>
      <c r="N751">
        <v>67852.778102345226</v>
      </c>
      <c r="O751">
        <v>0.45594576165382372</v>
      </c>
      <c r="P751">
        <v>11881.355994726797</v>
      </c>
      <c r="S751">
        <f t="shared" si="325"/>
        <v>16357.195816106509</v>
      </c>
      <c r="T751">
        <f t="shared" si="326"/>
        <v>-54581.766779082369</v>
      </c>
      <c r="U751">
        <f t="shared" si="327"/>
        <v>8274.6063377497194</v>
      </c>
      <c r="V751">
        <f t="shared" si="328"/>
        <v>40977.835798471002</v>
      </c>
      <c r="W751">
        <f t="shared" si="329"/>
        <v>-53746.671946752256</v>
      </c>
      <c r="X751">
        <f t="shared" si="330"/>
        <v>5528.4769682628066</v>
      </c>
      <c r="Z751">
        <f t="shared" si="331"/>
        <v>0</v>
      </c>
      <c r="AA751">
        <f t="shared" si="332"/>
        <v>0</v>
      </c>
      <c r="AB751">
        <f t="shared" si="333"/>
        <v>0</v>
      </c>
      <c r="AC751">
        <f t="shared" si="334"/>
        <v>1</v>
      </c>
      <c r="AD751">
        <f t="shared" si="335"/>
        <v>0</v>
      </c>
      <c r="AE751">
        <f t="shared" si="336"/>
        <v>0</v>
      </c>
      <c r="AF751">
        <f t="shared" si="337"/>
        <v>0</v>
      </c>
      <c r="AH751">
        <f t="shared" si="338"/>
        <v>15880.834758163832</v>
      </c>
      <c r="AI751">
        <f t="shared" si="339"/>
        <v>243761.9503738432</v>
      </c>
      <c r="AJ751">
        <f t="shared" si="340"/>
        <v>22027.285744777084</v>
      </c>
      <c r="AK751">
        <f t="shared" si="341"/>
        <v>11913.261541385995</v>
      </c>
      <c r="AL751">
        <f t="shared" si="342"/>
        <v>183671.55687628797</v>
      </c>
      <c r="AM751">
        <f t="shared" si="343"/>
        <v>26058.704771441</v>
      </c>
    </row>
    <row r="752" spans="4:39">
      <c r="D752" s="113">
        <v>627</v>
      </c>
      <c r="E752">
        <v>0.41117967637513686</v>
      </c>
      <c r="F752" s="6">
        <v>7295.2837758071882</v>
      </c>
      <c r="G752" s="6">
        <v>0.28753635091500584</v>
      </c>
      <c r="H752" s="6">
        <v>64761.53457758305</v>
      </c>
      <c r="I752" s="6">
        <v>0.82944840211750492</v>
      </c>
      <c r="J752" s="6">
        <v>12638.614159294006</v>
      </c>
      <c r="K752" s="6">
        <v>1.1572813994771898</v>
      </c>
      <c r="L752" s="6">
        <v>13736.059188296367</v>
      </c>
      <c r="M752">
        <v>1.1196263162633886</v>
      </c>
      <c r="N752">
        <v>119109.53720886145</v>
      </c>
      <c r="O752">
        <v>0.2649110599772081</v>
      </c>
      <c r="P752">
        <v>7665.8366312483349</v>
      </c>
      <c r="S752">
        <f t="shared" si="325"/>
        <v>8405.2009869010362</v>
      </c>
      <c r="T752">
        <f t="shared" si="326"/>
        <v>-53782.24655424447</v>
      </c>
      <c r="U752">
        <f t="shared" si="327"/>
        <v>19033.043627160805</v>
      </c>
      <c r="V752">
        <f t="shared" si="328"/>
        <v>30453.573769340645</v>
      </c>
      <c r="W752">
        <f t="shared" si="329"/>
        <v>-76357.725948660227</v>
      </c>
      <c r="X752">
        <f t="shared" si="330"/>
        <v>2449.5272829213782</v>
      </c>
      <c r="Z752">
        <f t="shared" si="331"/>
        <v>0</v>
      </c>
      <c r="AA752">
        <f t="shared" si="332"/>
        <v>0</v>
      </c>
      <c r="AB752">
        <f t="shared" si="333"/>
        <v>0</v>
      </c>
      <c r="AC752">
        <f t="shared" si="334"/>
        <v>1</v>
      </c>
      <c r="AD752">
        <f t="shared" si="335"/>
        <v>0</v>
      </c>
      <c r="AE752">
        <f t="shared" si="336"/>
        <v>0</v>
      </c>
      <c r="AF752">
        <f t="shared" si="337"/>
        <v>0</v>
      </c>
      <c r="AH752">
        <f t="shared" si="338"/>
        <v>17742.325788377217</v>
      </c>
      <c r="AI752">
        <f t="shared" si="339"/>
        <v>225229.03407342121</v>
      </c>
      <c r="AJ752">
        <f t="shared" si="340"/>
        <v>15237.372363402948</v>
      </c>
      <c r="AK752">
        <f t="shared" si="341"/>
        <v>11869.247353756598</v>
      </c>
      <c r="AL752">
        <f t="shared" si="342"/>
        <v>106383.29546091279</v>
      </c>
      <c r="AM752">
        <f t="shared" si="343"/>
        <v>28937.397449196244</v>
      </c>
    </row>
    <row r="753" spans="4:39">
      <c r="D753" s="113">
        <v>628</v>
      </c>
      <c r="E753">
        <v>-0.15360480076366301</v>
      </c>
      <c r="F753" s="6">
        <v>2477.8472004873438</v>
      </c>
      <c r="G753" s="6">
        <v>0.29296589531675132</v>
      </c>
      <c r="H753" s="6">
        <v>63509.860234151623</v>
      </c>
      <c r="I753" s="6">
        <v>0.13484512127815007</v>
      </c>
      <c r="J753" s="6">
        <v>5545.0213578417915</v>
      </c>
      <c r="K753" s="6">
        <v>0.11802556262291186</v>
      </c>
      <c r="L753" s="6">
        <v>4992.9566059145236</v>
      </c>
      <c r="M753">
        <v>0.82170674371017061</v>
      </c>
      <c r="N753">
        <v>76260.910038870468</v>
      </c>
      <c r="O753">
        <v>0.33685537200061555</v>
      </c>
      <c r="P753">
        <v>8471.0895904796798</v>
      </c>
      <c r="S753">
        <f t="shared" si="325"/>
        <v>-8343.0929128470525</v>
      </c>
      <c r="T753">
        <f t="shared" si="326"/>
        <v>-52323.25048737679</v>
      </c>
      <c r="U753">
        <f t="shared" si="327"/>
        <v>-396.09524695690925</v>
      </c>
      <c r="V753">
        <f t="shared" si="328"/>
        <v>-486.26852272125689</v>
      </c>
      <c r="W753">
        <f t="shared" si="329"/>
        <v>-44884.859737041319</v>
      </c>
      <c r="X753">
        <f t="shared" si="330"/>
        <v>4391.3959339918238</v>
      </c>
      <c r="Z753">
        <f t="shared" si="331"/>
        <v>0</v>
      </c>
      <c r="AA753">
        <f t="shared" si="332"/>
        <v>0</v>
      </c>
      <c r="AB753">
        <f t="shared" si="333"/>
        <v>0</v>
      </c>
      <c r="AC753">
        <f t="shared" si="334"/>
        <v>0</v>
      </c>
      <c r="AD753">
        <f t="shared" si="335"/>
        <v>0</v>
      </c>
      <c r="AE753">
        <f t="shared" si="336"/>
        <v>1</v>
      </c>
      <c r="AF753">
        <f t="shared" si="337"/>
        <v>0</v>
      </c>
      <c r="AH753">
        <f t="shared" si="338"/>
        <v>-16131.313527757313</v>
      </c>
      <c r="AI753">
        <f t="shared" si="339"/>
        <v>216782.43525747425</v>
      </c>
      <c r="AJ753">
        <f t="shared" si="340"/>
        <v>41121.408807989937</v>
      </c>
      <c r="AK753">
        <f t="shared" si="341"/>
        <v>42304.02715271835</v>
      </c>
      <c r="AL753">
        <f t="shared" si="342"/>
        <v>92807.939843035943</v>
      </c>
      <c r="AM753">
        <f t="shared" si="343"/>
        <v>25147.556769450006</v>
      </c>
    </row>
    <row r="754" spans="4:39">
      <c r="D754" s="113">
        <v>629</v>
      </c>
      <c r="E754">
        <v>0.67952125260226359</v>
      </c>
      <c r="F754" s="6">
        <v>9957.9690502805879</v>
      </c>
      <c r="G754" s="6">
        <v>0.29158064406746886</v>
      </c>
      <c r="H754" s="6">
        <v>60723.192535118302</v>
      </c>
      <c r="I754" s="6">
        <v>0.70167518073618185</v>
      </c>
      <c r="J754" s="6">
        <v>10824.013507573443</v>
      </c>
      <c r="K754" s="6">
        <v>0.9260599800663678</v>
      </c>
      <c r="L754" s="6">
        <v>12291.054977726219</v>
      </c>
      <c r="M754">
        <v>0.65098719970858898</v>
      </c>
      <c r="N754">
        <v>76058.599448510009</v>
      </c>
      <c r="O754">
        <v>0.58928106560043059</v>
      </c>
      <c r="P754">
        <v>11127.488823539386</v>
      </c>
      <c r="S754">
        <f t="shared" si="325"/>
        <v>15988.870459084244</v>
      </c>
      <c r="T754">
        <f t="shared" si="326"/>
        <v>-49589.477222046073</v>
      </c>
      <c r="U754">
        <f t="shared" si="327"/>
        <v>15968.751593656925</v>
      </c>
      <c r="V754">
        <f t="shared" si="328"/>
        <v>23069.619301127968</v>
      </c>
      <c r="W754">
        <f t="shared" si="329"/>
        <v>-51201.304214837248</v>
      </c>
      <c r="X754">
        <f t="shared" si="330"/>
        <v>11373.619385347456</v>
      </c>
      <c r="Z754">
        <f t="shared" si="331"/>
        <v>0</v>
      </c>
      <c r="AA754">
        <f t="shared" si="332"/>
        <v>0</v>
      </c>
      <c r="AB754">
        <f t="shared" si="333"/>
        <v>0</v>
      </c>
      <c r="AC754">
        <f t="shared" si="334"/>
        <v>1</v>
      </c>
      <c r="AD754">
        <f t="shared" si="335"/>
        <v>0</v>
      </c>
      <c r="AE754">
        <f t="shared" si="336"/>
        <v>0</v>
      </c>
      <c r="AF754">
        <f t="shared" si="337"/>
        <v>0</v>
      </c>
      <c r="AH754">
        <f t="shared" si="338"/>
        <v>14654.389413349478</v>
      </c>
      <c r="AI754">
        <f t="shared" si="339"/>
        <v>208255.22465430715</v>
      </c>
      <c r="AJ754">
        <f t="shared" si="340"/>
        <v>15425.960337113722</v>
      </c>
      <c r="AK754">
        <f t="shared" si="341"/>
        <v>13272.417815577515</v>
      </c>
      <c r="AL754">
        <f t="shared" si="342"/>
        <v>116835.78338031415</v>
      </c>
      <c r="AM754">
        <f t="shared" si="343"/>
        <v>18883.160300087631</v>
      </c>
    </row>
    <row r="755" spans="4:39">
      <c r="D755" s="113">
        <v>630</v>
      </c>
      <c r="E755">
        <v>1.1355007352335291</v>
      </c>
      <c r="F755" s="6">
        <v>13973.438707194371</v>
      </c>
      <c r="G755" s="6">
        <v>0.35625247151035655</v>
      </c>
      <c r="H755" s="6">
        <v>68126.660606445366</v>
      </c>
      <c r="I755" s="6">
        <v>1.025722680516516</v>
      </c>
      <c r="J755" s="6">
        <v>12890.248649666133</v>
      </c>
      <c r="K755" s="6">
        <v>1.4663936572957659</v>
      </c>
      <c r="L755" s="6">
        <v>16582.700120612117</v>
      </c>
      <c r="M755">
        <v>0.7146181838690735</v>
      </c>
      <c r="N755">
        <v>79263.846945616941</v>
      </c>
      <c r="O755">
        <v>0.37753848525288691</v>
      </c>
      <c r="P755">
        <v>8969.0478965884249</v>
      </c>
      <c r="S755">
        <f t="shared" si="325"/>
        <v>29384.521366962705</v>
      </c>
      <c r="T755">
        <f t="shared" si="326"/>
        <v>-54523.516234293915</v>
      </c>
      <c r="U755">
        <f t="shared" si="327"/>
        <v>26275.946183176518</v>
      </c>
      <c r="V755">
        <f t="shared" si="328"/>
        <v>39410.075289569402</v>
      </c>
      <c r="W755">
        <f t="shared" si="329"/>
        <v>-51976.866212760237</v>
      </c>
      <c r="X755">
        <f t="shared" si="330"/>
        <v>5446.881624307809</v>
      </c>
      <c r="Z755">
        <f t="shared" si="331"/>
        <v>0</v>
      </c>
      <c r="AA755">
        <f t="shared" si="332"/>
        <v>0</v>
      </c>
      <c r="AB755">
        <f t="shared" si="333"/>
        <v>0</v>
      </c>
      <c r="AC755">
        <f t="shared" si="334"/>
        <v>1</v>
      </c>
      <c r="AD755">
        <f t="shared" si="335"/>
        <v>0</v>
      </c>
      <c r="AE755">
        <f t="shared" si="336"/>
        <v>0</v>
      </c>
      <c r="AF755">
        <f t="shared" si="337"/>
        <v>0</v>
      </c>
      <c r="AH755">
        <f t="shared" si="338"/>
        <v>12305.97063798516</v>
      </c>
      <c r="AI755">
        <f t="shared" si="339"/>
        <v>191231.40484504643</v>
      </c>
      <c r="AJ755">
        <f t="shared" si="340"/>
        <v>12566.991931167087</v>
      </c>
      <c r="AK755">
        <f t="shared" si="341"/>
        <v>11308.491439599462</v>
      </c>
      <c r="AL755">
        <f t="shared" si="342"/>
        <v>110917.7582306512</v>
      </c>
      <c r="AM755">
        <f t="shared" si="343"/>
        <v>23756.645340621846</v>
      </c>
    </row>
    <row r="756" spans="4:39">
      <c r="D756" s="113">
        <v>631</v>
      </c>
      <c r="E756">
        <v>0.52165986455779867</v>
      </c>
      <c r="F756" s="6">
        <v>8528.9242252065596</v>
      </c>
      <c r="G756" s="6">
        <v>0.30120628121076232</v>
      </c>
      <c r="H756" s="6">
        <v>57193.877689965833</v>
      </c>
      <c r="I756" s="6">
        <v>0.68450326538504924</v>
      </c>
      <c r="J756" s="6">
        <v>10912.581269906606</v>
      </c>
      <c r="K756" s="6">
        <v>1.0688003025099633</v>
      </c>
      <c r="L756" s="6">
        <v>12886.477492969963</v>
      </c>
      <c r="M756">
        <v>0.44876455636098445</v>
      </c>
      <c r="N756">
        <v>77709.011019948957</v>
      </c>
      <c r="O756">
        <v>0.64185426847523541</v>
      </c>
      <c r="P756">
        <v>11286.448335161927</v>
      </c>
      <c r="S756">
        <f t="shared" si="325"/>
        <v>11390.136043068425</v>
      </c>
      <c r="T756">
        <f t="shared" si="326"/>
        <v>-45692.617048214088</v>
      </c>
      <c r="U756">
        <f t="shared" si="327"/>
        <v>15224.491415556115</v>
      </c>
      <c r="V756">
        <f t="shared" si="328"/>
        <v>27924.593258070476</v>
      </c>
      <c r="W756">
        <f t="shared" si="329"/>
        <v>-60573.385199861128</v>
      </c>
      <c r="X756">
        <f t="shared" si="330"/>
        <v>13222.11505229646</v>
      </c>
      <c r="Z756">
        <f t="shared" si="331"/>
        <v>0</v>
      </c>
      <c r="AA756">
        <f t="shared" si="332"/>
        <v>0</v>
      </c>
      <c r="AB756">
        <f t="shared" si="333"/>
        <v>0</v>
      </c>
      <c r="AC756">
        <f t="shared" si="334"/>
        <v>1</v>
      </c>
      <c r="AD756">
        <f t="shared" si="335"/>
        <v>0</v>
      </c>
      <c r="AE756">
        <f t="shared" si="336"/>
        <v>0</v>
      </c>
      <c r="AF756">
        <f t="shared" si="337"/>
        <v>0</v>
      </c>
      <c r="AH756">
        <f t="shared" si="338"/>
        <v>16349.588696911482</v>
      </c>
      <c r="AI756">
        <f t="shared" si="339"/>
        <v>189882.75231201338</v>
      </c>
      <c r="AJ756">
        <f t="shared" si="340"/>
        <v>15942.336321460822</v>
      </c>
      <c r="AK756">
        <f t="shared" si="341"/>
        <v>12056.955319630288</v>
      </c>
      <c r="AL756">
        <f t="shared" si="342"/>
        <v>173162.09562111704</v>
      </c>
      <c r="AM756">
        <f t="shared" si="343"/>
        <v>17584.129123225408</v>
      </c>
    </row>
    <row r="757" spans="4:39">
      <c r="D757" s="113">
        <v>632</v>
      </c>
      <c r="E757">
        <v>0.56263326638131761</v>
      </c>
      <c r="F757" s="6">
        <v>8198.454070789825</v>
      </c>
      <c r="G757" s="6">
        <v>0.31573227678169102</v>
      </c>
      <c r="H757" s="6">
        <v>71728.827676846209</v>
      </c>
      <c r="I757" s="6">
        <v>0.47493574540252603</v>
      </c>
      <c r="J757" s="6">
        <v>7406.5934439868961</v>
      </c>
      <c r="K757" s="6">
        <v>0.45439585376163394</v>
      </c>
      <c r="L757" s="6">
        <v>8063.5665223125343</v>
      </c>
      <c r="M757">
        <v>-3.7839760093218988E-2</v>
      </c>
      <c r="N757">
        <v>65359.82418193898</v>
      </c>
      <c r="O757">
        <v>0.65611948329574932</v>
      </c>
      <c r="P757">
        <v>10571.258152981844</v>
      </c>
      <c r="S757">
        <f t="shared" si="325"/>
        <v>13285.134572714405</v>
      </c>
      <c r="T757">
        <f t="shared" si="326"/>
        <v>-59672.906420214116</v>
      </c>
      <c r="U757">
        <f t="shared" si="327"/>
        <v>10728.353058463157</v>
      </c>
      <c r="V757">
        <f t="shared" si="328"/>
        <v>9287.0847577216973</v>
      </c>
      <c r="W757">
        <f t="shared" si="329"/>
        <v>-66804.697581338449</v>
      </c>
      <c r="X757">
        <f t="shared" si="330"/>
        <v>14482.00819718305</v>
      </c>
      <c r="Z757">
        <f t="shared" si="331"/>
        <v>0</v>
      </c>
      <c r="AA757">
        <f t="shared" si="332"/>
        <v>0</v>
      </c>
      <c r="AB757">
        <f t="shared" si="333"/>
        <v>0</v>
      </c>
      <c r="AC757">
        <f t="shared" si="334"/>
        <v>0</v>
      </c>
      <c r="AD757">
        <f t="shared" si="335"/>
        <v>0</v>
      </c>
      <c r="AE757">
        <f t="shared" si="336"/>
        <v>1</v>
      </c>
      <c r="AF757">
        <f t="shared" si="337"/>
        <v>0</v>
      </c>
      <c r="AH757">
        <f t="shared" si="338"/>
        <v>14571.577190093531</v>
      </c>
      <c r="AI757">
        <f t="shared" si="339"/>
        <v>227182.43572684264</v>
      </c>
      <c r="AJ757">
        <f t="shared" si="340"/>
        <v>15594.937874616129</v>
      </c>
      <c r="AK757">
        <f t="shared" si="341"/>
        <v>17745.686840141159</v>
      </c>
      <c r="AL757">
        <f t="shared" si="342"/>
        <v>-1727279.0319210212</v>
      </c>
      <c r="AM757">
        <f t="shared" si="343"/>
        <v>16111.78820644287</v>
      </c>
    </row>
    <row r="758" spans="4:39">
      <c r="D758" s="113">
        <v>633</v>
      </c>
      <c r="E758">
        <v>0.3623489542702627</v>
      </c>
      <c r="F758" s="6">
        <v>8397.1115718837409</v>
      </c>
      <c r="G758" s="6">
        <v>0.27646614566100425</v>
      </c>
      <c r="H758" s="6">
        <v>62925.003912155378</v>
      </c>
      <c r="I758" s="6">
        <v>0.30800879826092409</v>
      </c>
      <c r="J758" s="6">
        <v>8414.464419955395</v>
      </c>
      <c r="K758" s="6">
        <v>0.63701385700563828</v>
      </c>
      <c r="L758" s="6">
        <v>11595.309864492427</v>
      </c>
      <c r="M758">
        <v>0.4967837832843669</v>
      </c>
      <c r="N758">
        <v>72322.870250779524</v>
      </c>
      <c r="O758">
        <v>0.65692377193447071</v>
      </c>
      <c r="P758">
        <v>13922.759830170447</v>
      </c>
      <c r="S758">
        <f t="shared" si="325"/>
        <v>5438.8208979719693</v>
      </c>
      <c r="T758">
        <f t="shared" si="326"/>
        <v>-52368.420606235595</v>
      </c>
      <c r="U758">
        <f t="shared" si="327"/>
        <v>3346.5435328397307</v>
      </c>
      <c r="V758">
        <f t="shared" si="328"/>
        <v>12728.427251410865</v>
      </c>
      <c r="W758">
        <f t="shared" si="329"/>
        <v>-53353.678269849261</v>
      </c>
      <c r="X758">
        <f t="shared" si="330"/>
        <v>11161.217477375381</v>
      </c>
      <c r="Z758">
        <f t="shared" si="331"/>
        <v>0</v>
      </c>
      <c r="AA758">
        <f t="shared" si="332"/>
        <v>0</v>
      </c>
      <c r="AB758">
        <f t="shared" si="333"/>
        <v>0</v>
      </c>
      <c r="AC758">
        <f t="shared" si="334"/>
        <v>1</v>
      </c>
      <c r="AD758">
        <f t="shared" si="335"/>
        <v>0</v>
      </c>
      <c r="AE758">
        <f t="shared" si="336"/>
        <v>0</v>
      </c>
      <c r="AF758">
        <f t="shared" si="337"/>
        <v>0</v>
      </c>
      <c r="AH758">
        <f t="shared" si="338"/>
        <v>23174.101851058869</v>
      </c>
      <c r="AI758">
        <f t="shared" si="339"/>
        <v>227604.73533462003</v>
      </c>
      <c r="AJ758">
        <f t="shared" si="340"/>
        <v>27318.909289166582</v>
      </c>
      <c r="AK758">
        <f t="shared" si="341"/>
        <v>18202.602246358663</v>
      </c>
      <c r="AL758">
        <f t="shared" si="342"/>
        <v>145582.18823616626</v>
      </c>
      <c r="AM758">
        <f t="shared" si="343"/>
        <v>21193.874274288351</v>
      </c>
    </row>
    <row r="759" spans="4:39">
      <c r="D759" s="113">
        <v>634</v>
      </c>
      <c r="E759">
        <v>0.34048480973600603</v>
      </c>
      <c r="F759" s="6">
        <v>6649.2537992078524</v>
      </c>
      <c r="G759" s="6">
        <v>0.26637280670858621</v>
      </c>
      <c r="H759" s="6">
        <v>66887.488356904883</v>
      </c>
      <c r="I759" s="6">
        <v>0.49622802748590611</v>
      </c>
      <c r="J759" s="6">
        <v>9449.4554184485933</v>
      </c>
      <c r="K759" s="6">
        <v>0.80799232331276882</v>
      </c>
      <c r="L759" s="6">
        <v>11617.252843839922</v>
      </c>
      <c r="M759">
        <v>0.1986673214581256</v>
      </c>
      <c r="N759">
        <v>77558.294783989521</v>
      </c>
      <c r="O759">
        <v>0.12134895793641376</v>
      </c>
      <c r="P759">
        <v>6512.3755714463823</v>
      </c>
      <c r="S759">
        <f t="shared" si="325"/>
        <v>6351.8181757518014</v>
      </c>
      <c r="T759">
        <f t="shared" si="326"/>
        <v>-56716.309105544227</v>
      </c>
      <c r="U759">
        <f t="shared" si="327"/>
        <v>9498.5155830732474</v>
      </c>
      <c r="V759">
        <f t="shared" si="328"/>
        <v>19235.12602953484</v>
      </c>
      <c r="W759">
        <f t="shared" si="329"/>
        <v>-69972.381781432458</v>
      </c>
      <c r="X759">
        <f t="shared" si="330"/>
        <v>-1878.786961602359</v>
      </c>
      <c r="Z759">
        <f t="shared" si="331"/>
        <v>0</v>
      </c>
      <c r="AA759">
        <f t="shared" si="332"/>
        <v>0</v>
      </c>
      <c r="AB759">
        <f t="shared" si="333"/>
        <v>0</v>
      </c>
      <c r="AC759">
        <f t="shared" si="334"/>
        <v>1</v>
      </c>
      <c r="AD759">
        <f t="shared" si="335"/>
        <v>0</v>
      </c>
      <c r="AE759">
        <f t="shared" si="336"/>
        <v>0</v>
      </c>
      <c r="AF759">
        <f t="shared" si="337"/>
        <v>0</v>
      </c>
      <c r="AH759">
        <f t="shared" si="338"/>
        <v>19528.782515623334</v>
      </c>
      <c r="AI759">
        <f t="shared" si="339"/>
        <v>251104.79250263816</v>
      </c>
      <c r="AJ759">
        <f t="shared" si="340"/>
        <v>19042.566914898769</v>
      </c>
      <c r="AK759">
        <f t="shared" si="341"/>
        <v>14377.924775583488</v>
      </c>
      <c r="AL759">
        <f t="shared" si="342"/>
        <v>390392.81455423951</v>
      </c>
      <c r="AM759">
        <f t="shared" si="343"/>
        <v>53666.514176898279</v>
      </c>
    </row>
    <row r="760" spans="4:39">
      <c r="D760" s="113">
        <v>635</v>
      </c>
      <c r="E760">
        <v>0.80386227545500943</v>
      </c>
      <c r="F760" s="6">
        <v>11910.111309443324</v>
      </c>
      <c r="G760" s="6">
        <v>0.34195119345484803</v>
      </c>
      <c r="H760" s="6">
        <v>63991.28326610072</v>
      </c>
      <c r="I760" s="6">
        <v>1.0687425984971277</v>
      </c>
      <c r="J760" s="6">
        <v>14293.268368765766</v>
      </c>
      <c r="K760" s="6">
        <v>0.94107150053934452</v>
      </c>
      <c r="L760" s="6">
        <v>12795.960720733885</v>
      </c>
      <c r="M760">
        <v>1.0765509473518713</v>
      </c>
      <c r="N760">
        <v>111653.42189466857</v>
      </c>
      <c r="O760">
        <v>0.61971950666624454</v>
      </c>
      <c r="P760">
        <v>11072.687821995223</v>
      </c>
      <c r="S760">
        <f t="shared" si="325"/>
        <v>18784.565816530758</v>
      </c>
      <c r="T760">
        <f t="shared" si="326"/>
        <v>-50934.218895220802</v>
      </c>
      <c r="U760">
        <f t="shared" si="327"/>
        <v>26515.599012248556</v>
      </c>
      <c r="V760">
        <f t="shared" si="328"/>
        <v>23137.913455860449</v>
      </c>
      <c r="W760">
        <f t="shared" si="329"/>
        <v>-70546.400520984724</v>
      </c>
      <c r="X760">
        <f t="shared" si="330"/>
        <v>12590.68182054866</v>
      </c>
      <c r="Z760">
        <f t="shared" si="331"/>
        <v>0</v>
      </c>
      <c r="AA760">
        <f t="shared" si="332"/>
        <v>0</v>
      </c>
      <c r="AB760">
        <f t="shared" si="333"/>
        <v>1</v>
      </c>
      <c r="AC760">
        <f t="shared" si="334"/>
        <v>0</v>
      </c>
      <c r="AD760">
        <f t="shared" si="335"/>
        <v>0</v>
      </c>
      <c r="AE760">
        <f t="shared" si="336"/>
        <v>0</v>
      </c>
      <c r="AF760">
        <f t="shared" si="337"/>
        <v>0</v>
      </c>
      <c r="AH760">
        <f t="shared" si="338"/>
        <v>14816.109267849215</v>
      </c>
      <c r="AI760">
        <f t="shared" si="339"/>
        <v>187135.72138636289</v>
      </c>
      <c r="AJ760">
        <f t="shared" si="340"/>
        <v>13373.910976193001</v>
      </c>
      <c r="AK760">
        <f t="shared" si="341"/>
        <v>13597.224773463329</v>
      </c>
      <c r="AL760">
        <f t="shared" si="342"/>
        <v>103714.01573638167</v>
      </c>
      <c r="AM760">
        <f t="shared" si="343"/>
        <v>17867.257207313498</v>
      </c>
    </row>
    <row r="761" spans="4:39">
      <c r="D761" s="113">
        <v>636</v>
      </c>
      <c r="E761">
        <v>0.28015445134634476</v>
      </c>
      <c r="F761" s="6">
        <v>6835.3711650018049</v>
      </c>
      <c r="G761" s="6">
        <v>0.3079897763489392</v>
      </c>
      <c r="H761" s="6">
        <v>69135.896266852564</v>
      </c>
      <c r="I761" s="6">
        <v>1.4344418184757408</v>
      </c>
      <c r="J761" s="6">
        <v>18715.744106231243</v>
      </c>
      <c r="K761" s="6">
        <v>0.87878120731343712</v>
      </c>
      <c r="L761" s="6">
        <v>13366.803301518616</v>
      </c>
      <c r="M761">
        <v>0.10369886985904531</v>
      </c>
      <c r="N761">
        <v>64893.051428593506</v>
      </c>
      <c r="O761">
        <v>0.33777159124078815</v>
      </c>
      <c r="P761">
        <v>9061.3354193968189</v>
      </c>
      <c r="S761">
        <f t="shared" si="325"/>
        <v>3862.0464052070238</v>
      </c>
      <c r="T761">
        <f t="shared" si="326"/>
        <v>-57375.614646744667</v>
      </c>
      <c r="U761">
        <f t="shared" si="327"/>
        <v>36056.982290446445</v>
      </c>
      <c r="V761">
        <f t="shared" si="328"/>
        <v>20188.578318537664</v>
      </c>
      <c r="W761">
        <f t="shared" si="329"/>
        <v>-60933.413781895717</v>
      </c>
      <c r="X761">
        <f t="shared" si="330"/>
        <v>3836.1350205414365</v>
      </c>
      <c r="Z761">
        <f t="shared" si="331"/>
        <v>0</v>
      </c>
      <c r="AA761">
        <f t="shared" si="332"/>
        <v>0</v>
      </c>
      <c r="AB761">
        <f t="shared" si="333"/>
        <v>1</v>
      </c>
      <c r="AC761">
        <f t="shared" si="334"/>
        <v>0</v>
      </c>
      <c r="AD761">
        <f t="shared" si="335"/>
        <v>0</v>
      </c>
      <c r="AE761">
        <f t="shared" si="336"/>
        <v>0</v>
      </c>
      <c r="AF761">
        <f t="shared" si="337"/>
        <v>0</v>
      </c>
      <c r="AH761">
        <f t="shared" si="338"/>
        <v>24398.581325953961</v>
      </c>
      <c r="AI761">
        <f t="shared" si="339"/>
        <v>224474.64680945955</v>
      </c>
      <c r="AJ761">
        <f t="shared" si="340"/>
        <v>13047.405523995996</v>
      </c>
      <c r="AK761">
        <f t="shared" si="341"/>
        <v>15210.615782718991</v>
      </c>
      <c r="AL761">
        <f t="shared" si="342"/>
        <v>625783.59356086177</v>
      </c>
      <c r="AM761">
        <f t="shared" si="343"/>
        <v>26826.813309285208</v>
      </c>
    </row>
    <row r="762" spans="4:39">
      <c r="D762" s="113">
        <v>637</v>
      </c>
      <c r="E762">
        <v>0.94654920896913697</v>
      </c>
      <c r="F762" s="6">
        <v>13071.193022927515</v>
      </c>
      <c r="G762" s="6">
        <v>0.28608609178540434</v>
      </c>
      <c r="H762" s="6">
        <v>66515.087164875906</v>
      </c>
      <c r="I762" s="6">
        <v>0.64328107287139291</v>
      </c>
      <c r="J762" s="6">
        <v>12796.272246260631</v>
      </c>
      <c r="K762" s="6">
        <v>0.34516946442110896</v>
      </c>
      <c r="L762" s="6">
        <v>7323.2509748092507</v>
      </c>
      <c r="M762">
        <v>0.35971228133650479</v>
      </c>
      <c r="N762">
        <v>69470.489977433914</v>
      </c>
      <c r="O762">
        <v>0.4803887288780202</v>
      </c>
      <c r="P762">
        <v>10842.839867631557</v>
      </c>
      <c r="S762">
        <f t="shared" si="325"/>
        <v>23071.841972350012</v>
      </c>
      <c r="T762">
        <f t="shared" si="326"/>
        <v>-55591.175836142029</v>
      </c>
      <c r="U762">
        <f t="shared" si="327"/>
        <v>11766.772240260636</v>
      </c>
      <c r="V762">
        <f t="shared" si="328"/>
        <v>5856.6998546463747</v>
      </c>
      <c r="W762">
        <f t="shared" si="329"/>
        <v>-55735.236226880814</v>
      </c>
      <c r="X762">
        <f t="shared" si="330"/>
        <v>7500.3233558467673</v>
      </c>
      <c r="Z762">
        <f t="shared" si="331"/>
        <v>1</v>
      </c>
      <c r="AA762">
        <f t="shared" si="332"/>
        <v>0</v>
      </c>
      <c r="AB762">
        <f t="shared" si="333"/>
        <v>0</v>
      </c>
      <c r="AC762">
        <f t="shared" si="334"/>
        <v>0</v>
      </c>
      <c r="AD762">
        <f t="shared" si="335"/>
        <v>0</v>
      </c>
      <c r="AE762">
        <f t="shared" si="336"/>
        <v>0</v>
      </c>
      <c r="AF762">
        <f t="shared" si="337"/>
        <v>0</v>
      </c>
      <c r="AH762">
        <f t="shared" si="338"/>
        <v>13809.311654449561</v>
      </c>
      <c r="AI762">
        <f t="shared" si="339"/>
        <v>232500.24756453189</v>
      </c>
      <c r="AJ762">
        <f t="shared" si="340"/>
        <v>19892.194541248235</v>
      </c>
      <c r="AK762">
        <f t="shared" si="341"/>
        <v>21216.392901646821</v>
      </c>
      <c r="AL762">
        <f t="shared" si="342"/>
        <v>193127.93469079651</v>
      </c>
      <c r="AM762">
        <f t="shared" si="343"/>
        <v>22570.970582419221</v>
      </c>
    </row>
    <row r="763" spans="4:39">
      <c r="D763" s="113">
        <v>638</v>
      </c>
      <c r="E763">
        <v>0.25169578153305094</v>
      </c>
      <c r="F763" s="6">
        <v>6152.3942679374904</v>
      </c>
      <c r="G763" s="6">
        <v>0.28773768679936951</v>
      </c>
      <c r="H763" s="6">
        <v>69546.881837248337</v>
      </c>
      <c r="I763" s="6">
        <v>0.35246239525581857</v>
      </c>
      <c r="J763" s="6">
        <v>7599.3028889331763</v>
      </c>
      <c r="K763" s="6">
        <v>1.2635267688017529</v>
      </c>
      <c r="L763" s="6">
        <v>15750.163463621166</v>
      </c>
      <c r="M763">
        <v>0.13478254395915279</v>
      </c>
      <c r="N763">
        <v>58890.383917610241</v>
      </c>
      <c r="O763">
        <v>0.31877167393240424</v>
      </c>
      <c r="P763">
        <v>8474.4174485290732</v>
      </c>
      <c r="S763">
        <f t="shared" si="325"/>
        <v>3458.3574541205271</v>
      </c>
      <c r="T763">
        <f t="shared" si="326"/>
        <v>-58559.906004501216</v>
      </c>
      <c r="U763">
        <f t="shared" si="327"/>
        <v>5859.1212115149992</v>
      </c>
      <c r="V763">
        <f t="shared" si="328"/>
        <v>32496.342676304965</v>
      </c>
      <c r="W763">
        <f t="shared" si="329"/>
        <v>-53743.847259073955</v>
      </c>
      <c r="X763">
        <f t="shared" si="330"/>
        <v>3697.5601489058499</v>
      </c>
      <c r="Z763">
        <f t="shared" si="331"/>
        <v>0</v>
      </c>
      <c r="AA763">
        <f t="shared" si="332"/>
        <v>0</v>
      </c>
      <c r="AB763">
        <f t="shared" si="333"/>
        <v>0</v>
      </c>
      <c r="AC763">
        <f t="shared" si="334"/>
        <v>1</v>
      </c>
      <c r="AD763">
        <f t="shared" si="335"/>
        <v>0</v>
      </c>
      <c r="AE763">
        <f t="shared" si="336"/>
        <v>0</v>
      </c>
      <c r="AF763">
        <f t="shared" si="337"/>
        <v>0</v>
      </c>
      <c r="AH763">
        <f t="shared" si="338"/>
        <v>24443.771883914553</v>
      </c>
      <c r="AI763">
        <f t="shared" si="339"/>
        <v>241702.37347372991</v>
      </c>
      <c r="AJ763">
        <f t="shared" si="340"/>
        <v>21560.606156062615</v>
      </c>
      <c r="AK763">
        <f t="shared" si="341"/>
        <v>12465.23924345315</v>
      </c>
      <c r="AL763">
        <f t="shared" si="342"/>
        <v>436928.86473086284</v>
      </c>
      <c r="AM763">
        <f t="shared" si="343"/>
        <v>26584.600017898953</v>
      </c>
    </row>
    <row r="764" spans="4:39">
      <c r="D764" s="113">
        <v>639</v>
      </c>
      <c r="E764">
        <v>0.15302113565369391</v>
      </c>
      <c r="F764" s="6">
        <v>8561.4914476570611</v>
      </c>
      <c r="G764" s="6">
        <v>0.26714901037053385</v>
      </c>
      <c r="H764" s="6">
        <v>56197.563247452723</v>
      </c>
      <c r="I764" s="6">
        <v>0.11151701496803401</v>
      </c>
      <c r="J764" s="6">
        <v>6156.5125826904714</v>
      </c>
      <c r="K764" s="6">
        <v>0.34530213701143841</v>
      </c>
      <c r="L764" s="6">
        <v>9123.0343457198342</v>
      </c>
      <c r="M764">
        <v>-4.455606316352223E-2</v>
      </c>
      <c r="N764">
        <v>56804.733798957779</v>
      </c>
      <c r="O764">
        <v>-0.15210392423192109</v>
      </c>
      <c r="P764">
        <v>5822.230295794785</v>
      </c>
      <c r="S764">
        <f t="shared" si="325"/>
        <v>-2718.5324038564131</v>
      </c>
      <c r="T764">
        <f t="shared" si="326"/>
        <v>-45996.745435464254</v>
      </c>
      <c r="U764">
        <f t="shared" si="327"/>
        <v>-1898.3468831510609</v>
      </c>
      <c r="V764">
        <f t="shared" si="328"/>
        <v>4061.9824539249294</v>
      </c>
      <c r="W764">
        <f t="shared" si="329"/>
        <v>-58506.06251479371</v>
      </c>
      <c r="X764">
        <f t="shared" si="330"/>
        <v>-11630.166538666461</v>
      </c>
      <c r="Z764">
        <f t="shared" si="331"/>
        <v>0</v>
      </c>
      <c r="AA764">
        <f t="shared" si="332"/>
        <v>0</v>
      </c>
      <c r="AB764">
        <f t="shared" si="333"/>
        <v>0</v>
      </c>
      <c r="AC764">
        <f t="shared" si="334"/>
        <v>1</v>
      </c>
      <c r="AD764">
        <f t="shared" si="335"/>
        <v>0</v>
      </c>
      <c r="AE764">
        <f t="shared" si="336"/>
        <v>0</v>
      </c>
      <c r="AF764">
        <f t="shared" si="337"/>
        <v>0</v>
      </c>
      <c r="AH764">
        <f t="shared" si="338"/>
        <v>55949.731460840769</v>
      </c>
      <c r="AI764">
        <f t="shared" si="339"/>
        <v>210360.36468750937</v>
      </c>
      <c r="AJ764">
        <f t="shared" si="340"/>
        <v>55206.934874065773</v>
      </c>
      <c r="AK764">
        <f t="shared" si="341"/>
        <v>26420.439863705873</v>
      </c>
      <c r="AL764">
        <f t="shared" si="342"/>
        <v>-1274904.6878419784</v>
      </c>
      <c r="AM764">
        <f t="shared" si="343"/>
        <v>-38277.975569633003</v>
      </c>
    </row>
    <row r="765" spans="4:39">
      <c r="D765" s="113">
        <v>640</v>
      </c>
      <c r="E765">
        <v>0.90734386395530708</v>
      </c>
      <c r="F765" s="6">
        <v>12022.64077069516</v>
      </c>
      <c r="G765" s="6">
        <v>0.3375338406749453</v>
      </c>
      <c r="H765" s="6">
        <v>66557.993503985475</v>
      </c>
      <c r="I765" s="6">
        <v>0.95884307210178155</v>
      </c>
      <c r="J765" s="6">
        <v>13398.600849524235</v>
      </c>
      <c r="K765" s="6">
        <v>1.0578199295660384</v>
      </c>
      <c r="L765" s="6">
        <v>13360.255949967179</v>
      </c>
      <c r="M765">
        <v>0.57108885806626541</v>
      </c>
      <c r="N765">
        <v>73705.30801611286</v>
      </c>
      <c r="O765">
        <v>0.82255300650965091</v>
      </c>
      <c r="P765">
        <v>12557.80917512534</v>
      </c>
      <c r="S765">
        <f t="shared" ref="S765:S828" si="344">E765*WTP-F765</f>
        <v>22623.377330574287</v>
      </c>
      <c r="T765">
        <f t="shared" ref="T765:T828" si="345">G765*WTP-H765</f>
        <v>-53669.601331653364</v>
      </c>
      <c r="U765">
        <f t="shared" ref="U765:U828" si="346">I765*WTP-J765</f>
        <v>23213.863015610194</v>
      </c>
      <c r="V765">
        <f t="shared" ref="V765:V828" si="347">K765*WTP-L765</f>
        <v>27031.540240582435</v>
      </c>
      <c r="W765">
        <f t="shared" ref="W765:W828" si="348">M765*WTP-N765</f>
        <v>-51898.851059710578</v>
      </c>
      <c r="X765">
        <f t="shared" ref="X765:X828" si="349">O765*WTP-P765</f>
        <v>18850.554825439169</v>
      </c>
      <c r="Z765">
        <f t="shared" si="331"/>
        <v>0</v>
      </c>
      <c r="AA765">
        <f t="shared" si="332"/>
        <v>0</v>
      </c>
      <c r="AB765">
        <f t="shared" si="333"/>
        <v>0</v>
      </c>
      <c r="AC765">
        <f t="shared" si="334"/>
        <v>1</v>
      </c>
      <c r="AD765">
        <f t="shared" si="335"/>
        <v>0</v>
      </c>
      <c r="AE765">
        <f t="shared" si="336"/>
        <v>0</v>
      </c>
      <c r="AF765">
        <f t="shared" si="337"/>
        <v>0</v>
      </c>
      <c r="AH765">
        <f t="shared" si="338"/>
        <v>13250.368739240581</v>
      </c>
      <c r="AI765">
        <f t="shared" si="339"/>
        <v>197189.09775355746</v>
      </c>
      <c r="AJ765">
        <f t="shared" si="340"/>
        <v>13973.716074471431</v>
      </c>
      <c r="AK765">
        <f t="shared" si="341"/>
        <v>12629.990773049729</v>
      </c>
      <c r="AL765">
        <f t="shared" si="342"/>
        <v>129061.01559340977</v>
      </c>
      <c r="AM765">
        <f t="shared" si="343"/>
        <v>15266.869217841708</v>
      </c>
    </row>
    <row r="766" spans="4:39">
      <c r="D766" s="113">
        <v>641</v>
      </c>
      <c r="E766">
        <v>0.79385171583897129</v>
      </c>
      <c r="F766" s="6">
        <v>12525.103928648243</v>
      </c>
      <c r="G766" s="6">
        <v>0.29196550912288488</v>
      </c>
      <c r="H766" s="6">
        <v>65019.340631370898</v>
      </c>
      <c r="I766" s="6">
        <v>0.50876690731040042</v>
      </c>
      <c r="J766" s="6">
        <v>10126.455457907221</v>
      </c>
      <c r="K766" s="6">
        <v>0.49555040573295472</v>
      </c>
      <c r="L766" s="6">
        <v>9620.5389627753884</v>
      </c>
      <c r="M766">
        <v>0.13729676846464567</v>
      </c>
      <c r="N766">
        <v>71027.862139455945</v>
      </c>
      <c r="O766">
        <v>0.64073986502684366</v>
      </c>
      <c r="P766">
        <v>13565.732808467541</v>
      </c>
      <c r="S766">
        <f t="shared" si="344"/>
        <v>17787.329988947036</v>
      </c>
      <c r="T766">
        <f t="shared" si="345"/>
        <v>-53870.929631022664</v>
      </c>
      <c r="U766">
        <f t="shared" si="346"/>
        <v>9300.3001308331077</v>
      </c>
      <c r="V766">
        <f t="shared" si="347"/>
        <v>9301.5577297317559</v>
      </c>
      <c r="W766">
        <f t="shared" si="348"/>
        <v>-65785.32233240192</v>
      </c>
      <c r="X766">
        <f t="shared" si="349"/>
        <v>10900.278197717458</v>
      </c>
      <c r="Z766">
        <f t="shared" ref="Z766:Z829" si="350">IF(S766=MAX($S766:$X766),1,0)</f>
        <v>1</v>
      </c>
      <c r="AA766">
        <f t="shared" ref="AA766:AA829" si="351">IF(T766=MAX($S766:$X766),1,0)</f>
        <v>0</v>
      </c>
      <c r="AB766">
        <f t="shared" ref="AB766:AB829" si="352">IF(U766=MAX($S766:$X766),1,0)</f>
        <v>0</v>
      </c>
      <c r="AC766">
        <f t="shared" ref="AC766:AC829" si="353">IF(V766=MAX($S766:$X766),1,0)</f>
        <v>0</v>
      </c>
      <c r="AD766">
        <f t="shared" ref="AD766:AD829" si="354">IF(W766=MAX($S766:$X766),1,0)</f>
        <v>0</v>
      </c>
      <c r="AE766">
        <f t="shared" ref="AE766:AE829" si="355">IF(X766=MAX($S766:$X766),1,0)</f>
        <v>0</v>
      </c>
      <c r="AF766">
        <f t="shared" ref="AF766:AF829" si="356">IF(MAX(Z766:AE766)=0,1,0)</f>
        <v>0</v>
      </c>
      <c r="AH766">
        <f t="shared" ref="AH766:AH829" si="357">F766/E766</f>
        <v>15777.636652723309</v>
      </c>
      <c r="AI766">
        <f t="shared" ref="AI766:AI829" si="358">H766/G766</f>
        <v>222695.27940714743</v>
      </c>
      <c r="AJ766">
        <f t="shared" ref="AJ766:AJ829" si="359">J766/I766</f>
        <v>19903.919284846561</v>
      </c>
      <c r="AK766">
        <f t="shared" ref="AK766:AK829" si="360">L766/K766</f>
        <v>19413.845395900582</v>
      </c>
      <c r="AL766">
        <f t="shared" ref="AL766:AL829" si="361">N766/M766</f>
        <v>517330.90977844707</v>
      </c>
      <c r="AM766">
        <f t="shared" ref="AM766:AM829" si="362">P766/O766</f>
        <v>21171.981874265319</v>
      </c>
    </row>
    <row r="767" spans="4:39">
      <c r="D767" s="113">
        <v>642</v>
      </c>
      <c r="E767">
        <v>0.60348795576970349</v>
      </c>
      <c r="F767" s="6">
        <v>9232.1905495411665</v>
      </c>
      <c r="G767" s="6">
        <v>0.33973256212535308</v>
      </c>
      <c r="H767" s="6">
        <v>70409.162846080333</v>
      </c>
      <c r="I767" s="6">
        <v>0.73883905240148828</v>
      </c>
      <c r="J767" s="6">
        <v>11147.670589113253</v>
      </c>
      <c r="K767" s="6">
        <v>1.6596612990243269</v>
      </c>
      <c r="L767" s="6">
        <v>17165.77487471934</v>
      </c>
      <c r="M767">
        <v>0.63696618577093966</v>
      </c>
      <c r="N767">
        <v>80525.584282796888</v>
      </c>
      <c r="O767">
        <v>0.83221079786578289</v>
      </c>
      <c r="P767">
        <v>13004.754089907583</v>
      </c>
      <c r="S767">
        <f t="shared" si="344"/>
        <v>13811.393553569193</v>
      </c>
      <c r="T767">
        <f t="shared" si="345"/>
        <v>-57436.814693885855</v>
      </c>
      <c r="U767">
        <f t="shared" si="346"/>
        <v>17064.159787785175</v>
      </c>
      <c r="V767">
        <f t="shared" si="347"/>
        <v>46206.732167225557</v>
      </c>
      <c r="W767">
        <f t="shared" si="348"/>
        <v>-56203.667445319326</v>
      </c>
      <c r="X767">
        <f t="shared" si="349"/>
        <v>18772.383015799471</v>
      </c>
      <c r="Z767">
        <f t="shared" si="350"/>
        <v>0</v>
      </c>
      <c r="AA767">
        <f t="shared" si="351"/>
        <v>0</v>
      </c>
      <c r="AB767">
        <f t="shared" si="352"/>
        <v>0</v>
      </c>
      <c r="AC767">
        <f t="shared" si="353"/>
        <v>1</v>
      </c>
      <c r="AD767">
        <f t="shared" si="354"/>
        <v>0</v>
      </c>
      <c r="AE767">
        <f t="shared" si="355"/>
        <v>0</v>
      </c>
      <c r="AF767">
        <f t="shared" si="356"/>
        <v>0</v>
      </c>
      <c r="AH767">
        <f t="shared" si="357"/>
        <v>15298.052697284078</v>
      </c>
      <c r="AI767">
        <f t="shared" si="358"/>
        <v>207248.7912421567</v>
      </c>
      <c r="AJ767">
        <f t="shared" si="359"/>
        <v>15088.090637439074</v>
      </c>
      <c r="AK767">
        <f t="shared" si="360"/>
        <v>10342.938577172745</v>
      </c>
      <c r="AL767">
        <f t="shared" si="361"/>
        <v>126420.50093339619</v>
      </c>
      <c r="AM767">
        <f t="shared" si="362"/>
        <v>15626.754811711733</v>
      </c>
    </row>
    <row r="768" spans="4:39">
      <c r="D768" s="113">
        <v>643</v>
      </c>
      <c r="E768">
        <v>4.5111429323288377E-2</v>
      </c>
      <c r="F768" s="6">
        <v>5594.7843229201208</v>
      </c>
      <c r="G768" s="6">
        <v>0.30811706420524843</v>
      </c>
      <c r="H768" s="6">
        <v>71818.753019204072</v>
      </c>
      <c r="I768" s="6">
        <v>0.61933396445978439</v>
      </c>
      <c r="J768" s="6">
        <v>11595.416335083617</v>
      </c>
      <c r="K768" s="6">
        <v>0.83203270879475499</v>
      </c>
      <c r="L768" s="6">
        <v>13116.068378506294</v>
      </c>
      <c r="M768">
        <v>0.1030608708585119</v>
      </c>
      <c r="N768">
        <v>86062.962245126735</v>
      </c>
      <c r="O768">
        <v>9.1149165307654822E-2</v>
      </c>
      <c r="P768">
        <v>6594.0753398275629</v>
      </c>
      <c r="S768">
        <f t="shared" si="344"/>
        <v>-3872.2495056396774</v>
      </c>
      <c r="T768">
        <f t="shared" si="345"/>
        <v>-60053.611039590862</v>
      </c>
      <c r="U768">
        <f t="shared" si="346"/>
        <v>12053.231763848791</v>
      </c>
      <c r="V768">
        <f t="shared" si="347"/>
        <v>18654.26857411263</v>
      </c>
      <c r="W768">
        <f t="shared" si="348"/>
        <v>-82127.68595226531</v>
      </c>
      <c r="X768">
        <f t="shared" si="349"/>
        <v>-3113.6356117200712</v>
      </c>
      <c r="Z768">
        <f t="shared" si="350"/>
        <v>0</v>
      </c>
      <c r="AA768">
        <f t="shared" si="351"/>
        <v>0</v>
      </c>
      <c r="AB768">
        <f t="shared" si="352"/>
        <v>0</v>
      </c>
      <c r="AC768">
        <f t="shared" si="353"/>
        <v>1</v>
      </c>
      <c r="AD768">
        <f t="shared" si="354"/>
        <v>0</v>
      </c>
      <c r="AE768">
        <f t="shared" si="355"/>
        <v>0</v>
      </c>
      <c r="AF768">
        <f t="shared" si="356"/>
        <v>0</v>
      </c>
      <c r="AH768">
        <f t="shared" si="357"/>
        <v>124021.43773422543</v>
      </c>
      <c r="AI768">
        <f t="shared" si="358"/>
        <v>233089.1773373606</v>
      </c>
      <c r="AJ768">
        <f t="shared" si="359"/>
        <v>18722.396962675459</v>
      </c>
      <c r="AK768">
        <f t="shared" si="360"/>
        <v>15763.885529819661</v>
      </c>
      <c r="AL768">
        <f t="shared" si="361"/>
        <v>835069.23169006687</v>
      </c>
      <c r="AM768">
        <f t="shared" si="362"/>
        <v>72343.781948750155</v>
      </c>
    </row>
    <row r="769" spans="4:39">
      <c r="D769" s="113">
        <v>644</v>
      </c>
      <c r="E769">
        <v>0.36692066282458558</v>
      </c>
      <c r="F769" s="6">
        <v>7888.6222144759704</v>
      </c>
      <c r="G769" s="6">
        <v>0.27518161970569255</v>
      </c>
      <c r="H769" s="6">
        <v>62270.355221086611</v>
      </c>
      <c r="I769" s="6">
        <v>0.96701894034492697</v>
      </c>
      <c r="J769" s="6">
        <v>15820.04084127569</v>
      </c>
      <c r="K769" s="6">
        <v>0.14654498215766787</v>
      </c>
      <c r="L769" s="6">
        <v>5440.1219970969469</v>
      </c>
      <c r="M769">
        <v>0.15645007424351398</v>
      </c>
      <c r="N769">
        <v>86126.404929648634</v>
      </c>
      <c r="O769">
        <v>0.35632871102583086</v>
      </c>
      <c r="P769">
        <v>8654.619690512216</v>
      </c>
      <c r="S769">
        <f t="shared" si="344"/>
        <v>6121.8763748180045</v>
      </c>
      <c r="T769">
        <f t="shared" si="345"/>
        <v>-51762.820254244449</v>
      </c>
      <c r="U769">
        <f t="shared" si="346"/>
        <v>21104.610376855002</v>
      </c>
      <c r="V769">
        <f t="shared" si="347"/>
        <v>155.5516016114434</v>
      </c>
      <c r="W769">
        <f t="shared" si="348"/>
        <v>-80152.515294734301</v>
      </c>
      <c r="X769">
        <f t="shared" si="349"/>
        <v>4951.4358112981099</v>
      </c>
      <c r="Z769">
        <f t="shared" si="350"/>
        <v>0</v>
      </c>
      <c r="AA769">
        <f t="shared" si="351"/>
        <v>0</v>
      </c>
      <c r="AB769">
        <f t="shared" si="352"/>
        <v>1</v>
      </c>
      <c r="AC769">
        <f t="shared" si="353"/>
        <v>0</v>
      </c>
      <c r="AD769">
        <f t="shared" si="354"/>
        <v>0</v>
      </c>
      <c r="AE769">
        <f t="shared" si="355"/>
        <v>0</v>
      </c>
      <c r="AF769">
        <f t="shared" si="356"/>
        <v>0</v>
      </c>
      <c r="AH769">
        <f t="shared" si="357"/>
        <v>21499.53113501078</v>
      </c>
      <c r="AI769">
        <f t="shared" si="358"/>
        <v>226288.20663126017</v>
      </c>
      <c r="AJ769">
        <f t="shared" si="359"/>
        <v>16359.597709257714</v>
      </c>
      <c r="AK769">
        <f t="shared" si="360"/>
        <v>37122.540239855603</v>
      </c>
      <c r="AL769">
        <f t="shared" si="361"/>
        <v>550504.08474458882</v>
      </c>
      <c r="AM769">
        <f t="shared" si="362"/>
        <v>24288.302970581644</v>
      </c>
    </row>
    <row r="770" spans="4:39">
      <c r="D770" s="113">
        <v>645</v>
      </c>
      <c r="E770">
        <v>0.27875665343318734</v>
      </c>
      <c r="F770" s="6">
        <v>6264.2198591465258</v>
      </c>
      <c r="G770" s="6">
        <v>0.32299867975086749</v>
      </c>
      <c r="H770" s="6">
        <v>70176.84829242171</v>
      </c>
      <c r="I770" s="6">
        <v>0.84652158530204069</v>
      </c>
      <c r="J770" s="6">
        <v>11801.780181020973</v>
      </c>
      <c r="K770" s="6">
        <v>1.1817130329153565</v>
      </c>
      <c r="L770" s="6">
        <v>13978.757628331508</v>
      </c>
      <c r="M770">
        <v>0.309630577723494</v>
      </c>
      <c r="N770">
        <v>63279.268719425279</v>
      </c>
      <c r="O770">
        <v>1.0460933183882628</v>
      </c>
      <c r="P770">
        <v>15084.291082942413</v>
      </c>
      <c r="S770">
        <f t="shared" si="344"/>
        <v>4379.8241955463</v>
      </c>
      <c r="T770">
        <f t="shared" si="345"/>
        <v>-57843.466704814586</v>
      </c>
      <c r="U770">
        <f t="shared" si="346"/>
        <v>20521.800032152147</v>
      </c>
      <c r="V770">
        <f t="shared" si="347"/>
        <v>31143.772820508464</v>
      </c>
      <c r="W770">
        <f t="shared" si="348"/>
        <v>-51456.334739631384</v>
      </c>
      <c r="X770">
        <f t="shared" si="349"/>
        <v>24859.736186395014</v>
      </c>
      <c r="Z770">
        <f t="shared" si="350"/>
        <v>0</v>
      </c>
      <c r="AA770">
        <f t="shared" si="351"/>
        <v>0</v>
      </c>
      <c r="AB770">
        <f t="shared" si="352"/>
        <v>0</v>
      </c>
      <c r="AC770">
        <f t="shared" si="353"/>
        <v>1</v>
      </c>
      <c r="AD770">
        <f t="shared" si="354"/>
        <v>0</v>
      </c>
      <c r="AE770">
        <f t="shared" si="355"/>
        <v>0</v>
      </c>
      <c r="AF770">
        <f t="shared" si="356"/>
        <v>0</v>
      </c>
      <c r="AH770">
        <f t="shared" si="357"/>
        <v>22472.001231166811</v>
      </c>
      <c r="AI770">
        <f t="shared" si="358"/>
        <v>217266.6722555953</v>
      </c>
      <c r="AJ770">
        <f t="shared" si="359"/>
        <v>13941.499408795433</v>
      </c>
      <c r="AK770">
        <f t="shared" si="360"/>
        <v>11829.232003852137</v>
      </c>
      <c r="AL770">
        <f t="shared" si="361"/>
        <v>204370.21816344917</v>
      </c>
      <c r="AM770">
        <f t="shared" si="362"/>
        <v>14419.641936135378</v>
      </c>
    </row>
    <row r="771" spans="4:39">
      <c r="D771" s="113">
        <v>646</v>
      </c>
      <c r="E771">
        <v>0.41262841423700691</v>
      </c>
      <c r="F771" s="6">
        <v>6775.1540140038287</v>
      </c>
      <c r="G771" s="6">
        <v>0.24953097212923869</v>
      </c>
      <c r="H771" s="6">
        <v>58675.86253020203</v>
      </c>
      <c r="I771" s="6">
        <v>0.45036848165849208</v>
      </c>
      <c r="J771" s="6">
        <v>7991.8764988224866</v>
      </c>
      <c r="K771" s="6">
        <v>0.50487699076075532</v>
      </c>
      <c r="L771" s="6">
        <v>9150.5245690684933</v>
      </c>
      <c r="M771">
        <v>0.37960197879460211</v>
      </c>
      <c r="N771">
        <v>80111.621387435036</v>
      </c>
      <c r="O771">
        <v>0.56009815386927131</v>
      </c>
      <c r="P771">
        <v>11272.790392025534</v>
      </c>
      <c r="S771">
        <f t="shared" si="344"/>
        <v>8980.6493552220436</v>
      </c>
      <c r="T771">
        <f t="shared" si="345"/>
        <v>-49147.771890419179</v>
      </c>
      <c r="U771">
        <f t="shared" si="346"/>
        <v>9204.9936048253767</v>
      </c>
      <c r="V771">
        <f t="shared" si="347"/>
        <v>10127.698446140188</v>
      </c>
      <c r="W771">
        <f t="shared" si="348"/>
        <v>-65616.899429141951</v>
      </c>
      <c r="X771">
        <f t="shared" si="349"/>
        <v>10113.997515318722</v>
      </c>
      <c r="Z771">
        <f t="shared" si="350"/>
        <v>0</v>
      </c>
      <c r="AA771">
        <f t="shared" si="351"/>
        <v>0</v>
      </c>
      <c r="AB771">
        <f t="shared" si="352"/>
        <v>0</v>
      </c>
      <c r="AC771">
        <f t="shared" si="353"/>
        <v>1</v>
      </c>
      <c r="AD771">
        <f t="shared" si="354"/>
        <v>0</v>
      </c>
      <c r="AE771">
        <f t="shared" si="355"/>
        <v>0</v>
      </c>
      <c r="AF771">
        <f t="shared" si="356"/>
        <v>0</v>
      </c>
      <c r="AH771">
        <f t="shared" si="357"/>
        <v>16419.504280944388</v>
      </c>
      <c r="AI771">
        <f t="shared" si="358"/>
        <v>235144.60761933893</v>
      </c>
      <c r="AJ771">
        <f t="shared" si="359"/>
        <v>17745.194933251594</v>
      </c>
      <c r="AK771">
        <f t="shared" si="360"/>
        <v>18124.265388447118</v>
      </c>
      <c r="AL771">
        <f t="shared" si="361"/>
        <v>211041.10584940453</v>
      </c>
      <c r="AM771">
        <f t="shared" si="362"/>
        <v>20126.45518316891</v>
      </c>
    </row>
    <row r="772" spans="4:39">
      <c r="D772" s="113">
        <v>647</v>
      </c>
      <c r="E772">
        <v>6.5648002598783783E-3</v>
      </c>
      <c r="F772" s="6">
        <v>7261.8943221629779</v>
      </c>
      <c r="G772" s="6">
        <v>0.27760700242496916</v>
      </c>
      <c r="H772" s="6">
        <v>64180.813427969289</v>
      </c>
      <c r="I772" s="6">
        <v>0.81618190139405788</v>
      </c>
      <c r="J772" s="6">
        <v>12208.365164704403</v>
      </c>
      <c r="K772" s="6">
        <v>0.34678783619457132</v>
      </c>
      <c r="L772" s="6">
        <v>11783.258703311443</v>
      </c>
      <c r="M772">
        <v>9.6631765185070995E-2</v>
      </c>
      <c r="N772">
        <v>62933.598257271362</v>
      </c>
      <c r="O772">
        <v>0.24753950826870019</v>
      </c>
      <c r="P772">
        <v>9577.794974165754</v>
      </c>
      <c r="S772">
        <f t="shared" si="344"/>
        <v>-7011.2239890397823</v>
      </c>
      <c r="T772">
        <f t="shared" si="345"/>
        <v>-53580.66764737427</v>
      </c>
      <c r="U772">
        <f t="shared" si="346"/>
        <v>18956.724558126305</v>
      </c>
      <c r="V772">
        <f t="shared" si="347"/>
        <v>1458.4880339420688</v>
      </c>
      <c r="W772">
        <f t="shared" si="348"/>
        <v>-59243.810935444613</v>
      </c>
      <c r="X772">
        <f t="shared" si="349"/>
        <v>-125.74639043370553</v>
      </c>
      <c r="Z772">
        <f t="shared" si="350"/>
        <v>0</v>
      </c>
      <c r="AA772">
        <f t="shared" si="351"/>
        <v>0</v>
      </c>
      <c r="AB772">
        <f t="shared" si="352"/>
        <v>1</v>
      </c>
      <c r="AC772">
        <f t="shared" si="353"/>
        <v>0</v>
      </c>
      <c r="AD772">
        <f t="shared" si="354"/>
        <v>0</v>
      </c>
      <c r="AE772">
        <f t="shared" si="355"/>
        <v>0</v>
      </c>
      <c r="AF772">
        <f t="shared" si="356"/>
        <v>0</v>
      </c>
      <c r="AH772">
        <f t="shared" si="357"/>
        <v>1106186.6370169676</v>
      </c>
      <c r="AI772">
        <f t="shared" si="358"/>
        <v>231193.06381803498</v>
      </c>
      <c r="AJ772">
        <f t="shared" si="359"/>
        <v>14957.897429301272</v>
      </c>
      <c r="AK772">
        <f t="shared" si="360"/>
        <v>33978.292989204623</v>
      </c>
      <c r="AL772">
        <f t="shared" si="361"/>
        <v>651272.36511451215</v>
      </c>
      <c r="AM772">
        <f t="shared" si="362"/>
        <v>38691.985134628325</v>
      </c>
    </row>
    <row r="773" spans="4:39">
      <c r="D773" s="113">
        <v>648</v>
      </c>
      <c r="E773">
        <v>0.41259088288346968</v>
      </c>
      <c r="F773" s="6">
        <v>8166.0703791897777</v>
      </c>
      <c r="G773" s="6">
        <v>0.31050607617729775</v>
      </c>
      <c r="H773" s="6">
        <v>62393.970612059558</v>
      </c>
      <c r="I773" s="6">
        <v>0.37150019008237689</v>
      </c>
      <c r="J773" s="6">
        <v>8307.4612045832037</v>
      </c>
      <c r="K773" s="6">
        <v>1.2791322517606731</v>
      </c>
      <c r="L773" s="6">
        <v>15732.707679907739</v>
      </c>
      <c r="M773">
        <v>-4.2796099933626319E-3</v>
      </c>
      <c r="N773">
        <v>64168.312749225268</v>
      </c>
      <c r="O773">
        <v>0.12831093258309356</v>
      </c>
      <c r="P773">
        <v>6319.1377137967047</v>
      </c>
      <c r="S773">
        <f t="shared" si="344"/>
        <v>7588.2998928326288</v>
      </c>
      <c r="T773">
        <f t="shared" si="345"/>
        <v>-50537.606599305625</v>
      </c>
      <c r="U773">
        <f t="shared" si="346"/>
        <v>5877.9020535222753</v>
      </c>
      <c r="V773">
        <f t="shared" si="347"/>
        <v>33109.678221321803</v>
      </c>
      <c r="W773">
        <f t="shared" si="348"/>
        <v>-64331.725377211827</v>
      </c>
      <c r="X773">
        <f t="shared" si="349"/>
        <v>-1419.71306404386</v>
      </c>
      <c r="Z773">
        <f t="shared" si="350"/>
        <v>0</v>
      </c>
      <c r="AA773">
        <f t="shared" si="351"/>
        <v>0</v>
      </c>
      <c r="AB773">
        <f t="shared" si="352"/>
        <v>0</v>
      </c>
      <c r="AC773">
        <f t="shared" si="353"/>
        <v>1</v>
      </c>
      <c r="AD773">
        <f t="shared" si="354"/>
        <v>0</v>
      </c>
      <c r="AE773">
        <f t="shared" si="355"/>
        <v>0</v>
      </c>
      <c r="AF773">
        <f t="shared" si="356"/>
        <v>0</v>
      </c>
      <c r="AH773">
        <f t="shared" si="357"/>
        <v>19792.173598504276</v>
      </c>
      <c r="AI773">
        <f t="shared" si="358"/>
        <v>200942.83300412082</v>
      </c>
      <c r="AJ773">
        <f t="shared" si="359"/>
        <v>22361.929889567749</v>
      </c>
      <c r="AK773">
        <f t="shared" si="360"/>
        <v>12299.516065092028</v>
      </c>
      <c r="AL773">
        <f t="shared" si="361"/>
        <v>-14993962.732292363</v>
      </c>
      <c r="AM773">
        <f t="shared" si="362"/>
        <v>49248.630545993896</v>
      </c>
    </row>
    <row r="774" spans="4:39">
      <c r="D774" s="113">
        <v>649</v>
      </c>
      <c r="E774">
        <v>0.12524722586409553</v>
      </c>
      <c r="F774" s="6">
        <v>4999.2580076048671</v>
      </c>
      <c r="G774" s="6">
        <v>0.31521143831860798</v>
      </c>
      <c r="H774" s="6">
        <v>61218.337677094358</v>
      </c>
      <c r="I774" s="6">
        <v>1.218112880526542</v>
      </c>
      <c r="J774" s="6">
        <v>15776.812324720484</v>
      </c>
      <c r="K774" s="6">
        <v>0.5819164013008804</v>
      </c>
      <c r="L774" s="6">
        <v>8843.1548567752998</v>
      </c>
      <c r="M774">
        <v>3.5904427199718425E-2</v>
      </c>
      <c r="N774">
        <v>73026.275122693405</v>
      </c>
      <c r="O774">
        <v>0.33474759873932602</v>
      </c>
      <c r="P774">
        <v>8258.2204155907075</v>
      </c>
      <c r="S774">
        <f t="shared" si="344"/>
        <v>-216.81793521024338</v>
      </c>
      <c r="T774">
        <f t="shared" si="345"/>
        <v>-49182.304116336629</v>
      </c>
      <c r="U774">
        <f t="shared" si="346"/>
        <v>30735.609905304991</v>
      </c>
      <c r="V774">
        <f t="shared" si="347"/>
        <v>13376.741010497519</v>
      </c>
      <c r="W774">
        <f t="shared" si="348"/>
        <v>-71655.300474499352</v>
      </c>
      <c r="X774">
        <f t="shared" si="349"/>
        <v>4523.781894671718</v>
      </c>
      <c r="Z774">
        <f t="shared" si="350"/>
        <v>0</v>
      </c>
      <c r="AA774">
        <f t="shared" si="351"/>
        <v>0</v>
      </c>
      <c r="AB774">
        <f t="shared" si="352"/>
        <v>1</v>
      </c>
      <c r="AC774">
        <f t="shared" si="353"/>
        <v>0</v>
      </c>
      <c r="AD774">
        <f t="shared" si="354"/>
        <v>0</v>
      </c>
      <c r="AE774">
        <f t="shared" si="355"/>
        <v>0</v>
      </c>
      <c r="AF774">
        <f t="shared" si="356"/>
        <v>0</v>
      </c>
      <c r="AH774">
        <f t="shared" si="357"/>
        <v>39915.119661249104</v>
      </c>
      <c r="AI774">
        <f t="shared" si="358"/>
        <v>194213.56662576555</v>
      </c>
      <c r="AJ774">
        <f t="shared" si="359"/>
        <v>12951.847547906063</v>
      </c>
      <c r="AK774">
        <f t="shared" si="360"/>
        <v>15196.606998885632</v>
      </c>
      <c r="AL774">
        <f t="shared" si="361"/>
        <v>2033907.25930495</v>
      </c>
      <c r="AM774">
        <f t="shared" si="362"/>
        <v>24669.991500137785</v>
      </c>
    </row>
    <row r="775" spans="4:39">
      <c r="D775" s="113">
        <v>650</v>
      </c>
      <c r="E775">
        <v>1.1221820417910031</v>
      </c>
      <c r="F775" s="6">
        <v>15436.080202094436</v>
      </c>
      <c r="G775" s="6">
        <v>0.29231874465640484</v>
      </c>
      <c r="H775" s="6">
        <v>59903.192536722672</v>
      </c>
      <c r="I775" s="6">
        <v>1.0956050062913194</v>
      </c>
      <c r="J775" s="6">
        <v>15234.742806859516</v>
      </c>
      <c r="K775" s="6">
        <v>0.64338975024560907</v>
      </c>
      <c r="L775" s="6">
        <v>10827.775538327463</v>
      </c>
      <c r="M775">
        <v>0.53720008376621198</v>
      </c>
      <c r="N775">
        <v>93602.45630584551</v>
      </c>
      <c r="O775">
        <v>0.60214264864793676</v>
      </c>
      <c r="P775">
        <v>12173.618635041097</v>
      </c>
      <c r="S775">
        <f t="shared" si="344"/>
        <v>27413.318881653224</v>
      </c>
      <c r="T775">
        <f t="shared" si="345"/>
        <v>-48741.293590762507</v>
      </c>
      <c r="U775">
        <f t="shared" si="346"/>
        <v>26599.838753368225</v>
      </c>
      <c r="V775">
        <f t="shared" si="347"/>
        <v>13739.418685050874</v>
      </c>
      <c r="W775">
        <f t="shared" si="348"/>
        <v>-73090.008307316471</v>
      </c>
      <c r="X775">
        <f t="shared" si="349"/>
        <v>10818.596260931721</v>
      </c>
      <c r="Z775">
        <f t="shared" si="350"/>
        <v>1</v>
      </c>
      <c r="AA775">
        <f t="shared" si="351"/>
        <v>0</v>
      </c>
      <c r="AB775">
        <f t="shared" si="352"/>
        <v>0</v>
      </c>
      <c r="AC775">
        <f t="shared" si="353"/>
        <v>0</v>
      </c>
      <c r="AD775">
        <f t="shared" si="354"/>
        <v>0</v>
      </c>
      <c r="AE775">
        <f t="shared" si="355"/>
        <v>0</v>
      </c>
      <c r="AF775">
        <f t="shared" si="356"/>
        <v>0</v>
      </c>
      <c r="AH775">
        <f t="shared" si="357"/>
        <v>13755.415455997178</v>
      </c>
      <c r="AI775">
        <f t="shared" si="358"/>
        <v>204924.22614613251</v>
      </c>
      <c r="AJ775">
        <f t="shared" si="359"/>
        <v>13905.324199302377</v>
      </c>
      <c r="AK775">
        <f t="shared" si="360"/>
        <v>16829.263341845348</v>
      </c>
      <c r="AL775">
        <f t="shared" si="361"/>
        <v>174241.3285746639</v>
      </c>
      <c r="AM775">
        <f t="shared" si="362"/>
        <v>20217.167248285743</v>
      </c>
    </row>
    <row r="776" spans="4:39">
      <c r="D776" s="113">
        <v>651</v>
      </c>
      <c r="E776">
        <v>0.43995369900483605</v>
      </c>
      <c r="F776" s="6">
        <v>8591.7239586432679</v>
      </c>
      <c r="G776" s="6">
        <v>0.29903667076973406</v>
      </c>
      <c r="H776" s="6">
        <v>62036.61662256041</v>
      </c>
      <c r="I776" s="6">
        <v>0.94982919216331907</v>
      </c>
      <c r="J776" s="6">
        <v>14910.904282215726</v>
      </c>
      <c r="K776" s="6">
        <v>1.0299199427772343</v>
      </c>
      <c r="L776" s="6">
        <v>13904.536885250667</v>
      </c>
      <c r="M776">
        <v>0.76324022582192041</v>
      </c>
      <c r="N776">
        <v>104599.48417028725</v>
      </c>
      <c r="O776">
        <v>0.834770280005521</v>
      </c>
      <c r="P776">
        <v>15758.069761259352</v>
      </c>
      <c r="S776">
        <f t="shared" si="344"/>
        <v>8207.4680841573918</v>
      </c>
      <c r="T776">
        <f t="shared" si="345"/>
        <v>-50618.200385888886</v>
      </c>
      <c r="U776">
        <f t="shared" si="346"/>
        <v>21357.373591348449</v>
      </c>
      <c r="V776">
        <f t="shared" si="347"/>
        <v>25421.926209755249</v>
      </c>
      <c r="W776">
        <f t="shared" si="348"/>
        <v>-75455.919387503047</v>
      </c>
      <c r="X776">
        <f t="shared" si="349"/>
        <v>16116.79861047146</v>
      </c>
      <c r="Z776">
        <f t="shared" si="350"/>
        <v>0</v>
      </c>
      <c r="AA776">
        <f t="shared" si="351"/>
        <v>0</v>
      </c>
      <c r="AB776">
        <f t="shared" si="352"/>
        <v>0</v>
      </c>
      <c r="AC776">
        <f t="shared" si="353"/>
        <v>1</v>
      </c>
      <c r="AD776">
        <f t="shared" si="354"/>
        <v>0</v>
      </c>
      <c r="AE776">
        <f t="shared" si="355"/>
        <v>0</v>
      </c>
      <c r="AF776">
        <f t="shared" si="356"/>
        <v>0</v>
      </c>
      <c r="AH776">
        <f t="shared" si="357"/>
        <v>19528.700356600086</v>
      </c>
      <c r="AI776">
        <f t="shared" si="358"/>
        <v>207454.87990778964</v>
      </c>
      <c r="AJ776">
        <f t="shared" si="359"/>
        <v>15698.511274700704</v>
      </c>
      <c r="AK776">
        <f t="shared" si="360"/>
        <v>13500.599714339291</v>
      </c>
      <c r="AL776">
        <f t="shared" si="361"/>
        <v>137046.60817326006</v>
      </c>
      <c r="AM776">
        <f t="shared" si="362"/>
        <v>18877.133193044596</v>
      </c>
    </row>
    <row r="777" spans="4:39">
      <c r="D777" s="113">
        <v>652</v>
      </c>
      <c r="E777">
        <v>-4.0976592875836548E-3</v>
      </c>
      <c r="F777" s="6">
        <v>3811.2359050423347</v>
      </c>
      <c r="G777" s="6">
        <v>0.31952130026651382</v>
      </c>
      <c r="H777" s="6">
        <v>60911.345096451747</v>
      </c>
      <c r="I777" s="6">
        <v>0.16040395411825603</v>
      </c>
      <c r="J777" s="6">
        <v>5708.2409463321746</v>
      </c>
      <c r="K777" s="6">
        <v>0.97267989713642944</v>
      </c>
      <c r="L777" s="6">
        <v>12734.681433789061</v>
      </c>
      <c r="M777">
        <v>0.26999337675124302</v>
      </c>
      <c r="N777">
        <v>85885.0927868898</v>
      </c>
      <c r="O777">
        <v>0.4312288094056822</v>
      </c>
      <c r="P777">
        <v>10405.533162574648</v>
      </c>
      <c r="S777">
        <f t="shared" si="344"/>
        <v>-3967.7009272794289</v>
      </c>
      <c r="T777">
        <f t="shared" si="345"/>
        <v>-48710.743767075182</v>
      </c>
      <c r="U777">
        <f t="shared" si="346"/>
        <v>416.62363771931359</v>
      </c>
      <c r="V777">
        <f t="shared" si="347"/>
        <v>24406.127758468363</v>
      </c>
      <c r="W777">
        <f t="shared" si="348"/>
        <v>-75575.66568902033</v>
      </c>
      <c r="X777">
        <f t="shared" si="349"/>
        <v>6060.5076957719211</v>
      </c>
      <c r="Z777">
        <f t="shared" si="350"/>
        <v>0</v>
      </c>
      <c r="AA777">
        <f t="shared" si="351"/>
        <v>0</v>
      </c>
      <c r="AB777">
        <f t="shared" si="352"/>
        <v>0</v>
      </c>
      <c r="AC777">
        <f t="shared" si="353"/>
        <v>1</v>
      </c>
      <c r="AD777">
        <f t="shared" si="354"/>
        <v>0</v>
      </c>
      <c r="AE777">
        <f t="shared" si="355"/>
        <v>0</v>
      </c>
      <c r="AF777">
        <f t="shared" si="356"/>
        <v>0</v>
      </c>
      <c r="AH777">
        <f t="shared" si="357"/>
        <v>-930100.7325305905</v>
      </c>
      <c r="AI777">
        <f t="shared" si="358"/>
        <v>190633.12851332722</v>
      </c>
      <c r="AJ777">
        <f t="shared" si="359"/>
        <v>35586.659803435003</v>
      </c>
      <c r="AK777">
        <f t="shared" si="360"/>
        <v>13092.366225805607</v>
      </c>
      <c r="AL777">
        <f t="shared" si="361"/>
        <v>318100.73943413649</v>
      </c>
      <c r="AM777">
        <f t="shared" si="362"/>
        <v>24129.958239375312</v>
      </c>
    </row>
    <row r="778" spans="4:39">
      <c r="D778" s="113">
        <v>653</v>
      </c>
      <c r="E778">
        <v>0.48446321075398469</v>
      </c>
      <c r="F778" s="6">
        <v>8535.9166216088579</v>
      </c>
      <c r="G778" s="6">
        <v>0.32235408845947111</v>
      </c>
      <c r="H778" s="6">
        <v>66125.404039978835</v>
      </c>
      <c r="I778" s="6">
        <v>1.0061956600742237</v>
      </c>
      <c r="J778" s="6">
        <v>14372.660609596665</v>
      </c>
      <c r="K778" s="6">
        <v>0.79190149067546589</v>
      </c>
      <c r="L778" s="6">
        <v>11141.264168343083</v>
      </c>
      <c r="M778">
        <v>0.46252815858265717</v>
      </c>
      <c r="N778">
        <v>73479.522274762639</v>
      </c>
      <c r="O778">
        <v>0.24731977546328066</v>
      </c>
      <c r="P778">
        <v>7786.8663012885609</v>
      </c>
      <c r="S778">
        <f t="shared" si="344"/>
        <v>9962.8266178212925</v>
      </c>
      <c r="T778">
        <f t="shared" si="345"/>
        <v>-53816.635526242389</v>
      </c>
      <c r="U778">
        <f t="shared" si="346"/>
        <v>24047.914474677491</v>
      </c>
      <c r="V778">
        <f t="shared" si="347"/>
        <v>19096.70235160891</v>
      </c>
      <c r="W778">
        <f t="shared" si="348"/>
        <v>-55818.347067442461</v>
      </c>
      <c r="X778">
        <f t="shared" si="349"/>
        <v>1656.7920050013472</v>
      </c>
      <c r="Z778">
        <f t="shared" si="350"/>
        <v>0</v>
      </c>
      <c r="AA778">
        <f t="shared" si="351"/>
        <v>0</v>
      </c>
      <c r="AB778">
        <f t="shared" si="352"/>
        <v>1</v>
      </c>
      <c r="AC778">
        <f t="shared" si="353"/>
        <v>0</v>
      </c>
      <c r="AD778">
        <f t="shared" si="354"/>
        <v>0</v>
      </c>
      <c r="AE778">
        <f t="shared" si="355"/>
        <v>0</v>
      </c>
      <c r="AF778">
        <f t="shared" si="356"/>
        <v>0</v>
      </c>
      <c r="AH778">
        <f t="shared" si="357"/>
        <v>17619.328840933358</v>
      </c>
      <c r="AI778">
        <f t="shared" si="358"/>
        <v>205132.82259267091</v>
      </c>
      <c r="AJ778">
        <f t="shared" si="359"/>
        <v>14284.160804804547</v>
      </c>
      <c r="AK778">
        <f t="shared" si="360"/>
        <v>14069.002646831681</v>
      </c>
      <c r="AL778">
        <f t="shared" si="361"/>
        <v>158864.97051320889</v>
      </c>
      <c r="AM778">
        <f t="shared" si="362"/>
        <v>31485.012820758726</v>
      </c>
    </row>
    <row r="779" spans="4:39">
      <c r="D779" s="113">
        <v>654</v>
      </c>
      <c r="E779">
        <v>0.59792555938712022</v>
      </c>
      <c r="F779" s="6">
        <v>11515.371553208148</v>
      </c>
      <c r="G779" s="6">
        <v>0.25541409125910708</v>
      </c>
      <c r="H779" s="6">
        <v>62728.20450556837</v>
      </c>
      <c r="I779" s="6">
        <v>0.56924739210259268</v>
      </c>
      <c r="J779" s="6">
        <v>11606.803612292451</v>
      </c>
      <c r="K779" s="6">
        <v>1.0668152994708155</v>
      </c>
      <c r="L779" s="6">
        <v>15868.908182340332</v>
      </c>
      <c r="M779">
        <v>0.55447553318017384</v>
      </c>
      <c r="N779">
        <v>69110.972439136065</v>
      </c>
      <c r="O779">
        <v>0.33993188744700364</v>
      </c>
      <c r="P779">
        <v>10448.354178955291</v>
      </c>
      <c r="S779">
        <f t="shared" si="344"/>
        <v>11315.81800642965</v>
      </c>
      <c r="T779">
        <f t="shared" si="345"/>
        <v>-52975.472844930628</v>
      </c>
      <c r="U779">
        <f t="shared" si="346"/>
        <v>10129.338807752947</v>
      </c>
      <c r="V779">
        <f t="shared" si="347"/>
        <v>24866.367212653291</v>
      </c>
      <c r="W779">
        <f t="shared" si="348"/>
        <v>-47938.878680184309</v>
      </c>
      <c r="X779">
        <f t="shared" si="349"/>
        <v>2531.6050113210968</v>
      </c>
      <c r="Z779">
        <f t="shared" si="350"/>
        <v>0</v>
      </c>
      <c r="AA779">
        <f t="shared" si="351"/>
        <v>0</v>
      </c>
      <c r="AB779">
        <f t="shared" si="352"/>
        <v>0</v>
      </c>
      <c r="AC779">
        <f t="shared" si="353"/>
        <v>1</v>
      </c>
      <c r="AD779">
        <f t="shared" si="354"/>
        <v>0</v>
      </c>
      <c r="AE779">
        <f t="shared" si="355"/>
        <v>0</v>
      </c>
      <c r="AF779">
        <f t="shared" si="356"/>
        <v>0</v>
      </c>
      <c r="AH779">
        <f t="shared" si="357"/>
        <v>19258.871564232042</v>
      </c>
      <c r="AI779">
        <f t="shared" si="358"/>
        <v>245594.14164010703</v>
      </c>
      <c r="AJ779">
        <f t="shared" si="359"/>
        <v>20389.735242213661</v>
      </c>
      <c r="AK779">
        <f t="shared" si="360"/>
        <v>14875.028686045247</v>
      </c>
      <c r="AL779">
        <f t="shared" si="361"/>
        <v>124642.05957430195</v>
      </c>
      <c r="AM779">
        <f t="shared" si="362"/>
        <v>30736.610964701624</v>
      </c>
    </row>
    <row r="780" spans="4:39">
      <c r="D780" s="113">
        <v>655</v>
      </c>
      <c r="E780">
        <v>0.74596712575865443</v>
      </c>
      <c r="F780" s="6">
        <v>11577.469929806404</v>
      </c>
      <c r="G780" s="6">
        <v>0.30299567375833558</v>
      </c>
      <c r="H780" s="6">
        <v>63106.648270605074</v>
      </c>
      <c r="I780" s="6">
        <v>0.2120603726943262</v>
      </c>
      <c r="J780" s="6">
        <v>6659.3703580783767</v>
      </c>
      <c r="K780" s="6">
        <v>0.8880736493472321</v>
      </c>
      <c r="L780" s="6">
        <v>13140.888659622418</v>
      </c>
      <c r="M780">
        <v>0.17786850311550517</v>
      </c>
      <c r="N780">
        <v>96490.009406648998</v>
      </c>
      <c r="O780">
        <v>-1.7704740458436952E-2</v>
      </c>
      <c r="P780">
        <v>6337.7423201613019</v>
      </c>
      <c r="S780">
        <f t="shared" si="344"/>
        <v>16906.538800162056</v>
      </c>
      <c r="T780">
        <f t="shared" si="345"/>
        <v>-51537.06146381679</v>
      </c>
      <c r="U780">
        <f t="shared" si="346"/>
        <v>1437.9429128817746</v>
      </c>
      <c r="V780">
        <f t="shared" si="347"/>
        <v>20769.31556705229</v>
      </c>
      <c r="W780">
        <f t="shared" si="348"/>
        <v>-89698.278483686547</v>
      </c>
      <c r="X780">
        <f t="shared" si="349"/>
        <v>-7013.7801298262584</v>
      </c>
      <c r="Z780">
        <f t="shared" si="350"/>
        <v>0</v>
      </c>
      <c r="AA780">
        <f t="shared" si="351"/>
        <v>0</v>
      </c>
      <c r="AB780">
        <f t="shared" si="352"/>
        <v>0</v>
      </c>
      <c r="AC780">
        <f t="shared" si="353"/>
        <v>1</v>
      </c>
      <c r="AD780">
        <f t="shared" si="354"/>
        <v>0</v>
      </c>
      <c r="AE780">
        <f t="shared" si="355"/>
        <v>0</v>
      </c>
      <c r="AF780">
        <f t="shared" si="356"/>
        <v>0</v>
      </c>
      <c r="AH780">
        <f t="shared" si="357"/>
        <v>15520.080617536632</v>
      </c>
      <c r="AI780">
        <f t="shared" si="358"/>
        <v>208275.7403359426</v>
      </c>
      <c r="AJ780">
        <f t="shared" si="359"/>
        <v>31403.181431155488</v>
      </c>
      <c r="AK780">
        <f t="shared" si="360"/>
        <v>14797.070793938623</v>
      </c>
      <c r="AL780">
        <f t="shared" si="361"/>
        <v>542479.45935649902</v>
      </c>
      <c r="AM780">
        <f t="shared" si="362"/>
        <v>-357968.66579544451</v>
      </c>
    </row>
    <row r="781" spans="4:39">
      <c r="D781" s="113">
        <v>656</v>
      </c>
      <c r="E781">
        <v>0.50011199252707039</v>
      </c>
      <c r="F781" s="6">
        <v>9795.2829101978241</v>
      </c>
      <c r="G781" s="6">
        <v>0.32773607509149061</v>
      </c>
      <c r="H781" s="6">
        <v>65372.50729676574</v>
      </c>
      <c r="I781" s="6">
        <v>0.47451661245140875</v>
      </c>
      <c r="J781" s="6">
        <v>9339.0586434182987</v>
      </c>
      <c r="K781" s="6">
        <v>0.73396514546902358</v>
      </c>
      <c r="L781" s="6">
        <v>10664.514956990595</v>
      </c>
      <c r="M781">
        <v>0.60275491255721902</v>
      </c>
      <c r="N781">
        <v>79284.581941653625</v>
      </c>
      <c r="O781">
        <v>0.66720080811106175</v>
      </c>
      <c r="P781">
        <v>12298.687749082816</v>
      </c>
      <c r="S781">
        <f t="shared" si="344"/>
        <v>9300.9934124558313</v>
      </c>
      <c r="T781">
        <f t="shared" si="345"/>
        <v>-52858.233005472262</v>
      </c>
      <c r="U781">
        <f t="shared" si="346"/>
        <v>8779.8836864262921</v>
      </c>
      <c r="V781">
        <f t="shared" si="347"/>
        <v>17361.210157598602</v>
      </c>
      <c r="W781">
        <f t="shared" si="348"/>
        <v>-56268.988360568779</v>
      </c>
      <c r="X781">
        <f t="shared" si="349"/>
        <v>13177.707907829965</v>
      </c>
      <c r="Z781">
        <f t="shared" si="350"/>
        <v>0</v>
      </c>
      <c r="AA781">
        <f t="shared" si="351"/>
        <v>0</v>
      </c>
      <c r="AB781">
        <f t="shared" si="352"/>
        <v>0</v>
      </c>
      <c r="AC781">
        <f t="shared" si="353"/>
        <v>1</v>
      </c>
      <c r="AD781">
        <f t="shared" si="354"/>
        <v>0</v>
      </c>
      <c r="AE781">
        <f t="shared" si="355"/>
        <v>0</v>
      </c>
      <c r="AF781">
        <f t="shared" si="356"/>
        <v>0</v>
      </c>
      <c r="AH781">
        <f t="shared" si="357"/>
        <v>19586.178809074685</v>
      </c>
      <c r="AI781">
        <f t="shared" si="358"/>
        <v>199466.9255696566</v>
      </c>
      <c r="AJ781">
        <f t="shared" si="359"/>
        <v>19681.204826890298</v>
      </c>
      <c r="AK781">
        <f t="shared" si="360"/>
        <v>14530.001898354018</v>
      </c>
      <c r="AL781">
        <f t="shared" si="361"/>
        <v>131537.0149457342</v>
      </c>
      <c r="AM781">
        <f t="shared" si="362"/>
        <v>18433.262669303578</v>
      </c>
    </row>
    <row r="782" spans="4:39">
      <c r="D782" s="113">
        <v>657</v>
      </c>
      <c r="E782">
        <v>1.9802152080938111</v>
      </c>
      <c r="F782" s="6">
        <v>23344.803631411192</v>
      </c>
      <c r="G782" s="6">
        <v>0.33435808343489981</v>
      </c>
      <c r="H782" s="6">
        <v>63844.244394808265</v>
      </c>
      <c r="I782" s="6">
        <v>0.96976074291972214</v>
      </c>
      <c r="J782" s="6">
        <v>13461.189395875535</v>
      </c>
      <c r="K782" s="6">
        <v>0.83468400095581807</v>
      </c>
      <c r="L782" s="6">
        <v>11447.46506826417</v>
      </c>
      <c r="M782">
        <v>0.41905638947560409</v>
      </c>
      <c r="N782">
        <v>82694.859548679029</v>
      </c>
      <c r="O782">
        <v>0.67976553694575759</v>
      </c>
      <c r="P782">
        <v>11243.019271635192</v>
      </c>
      <c r="S782">
        <f t="shared" si="344"/>
        <v>52267.733874442885</v>
      </c>
      <c r="T782">
        <f t="shared" si="345"/>
        <v>-51077.115336930052</v>
      </c>
      <c r="U782">
        <f t="shared" si="346"/>
        <v>23568.154811771132</v>
      </c>
      <c r="V782">
        <f t="shared" si="347"/>
        <v>20424.108824232786</v>
      </c>
      <c r="W782">
        <f t="shared" si="348"/>
        <v>-66693.610372942567</v>
      </c>
      <c r="X782">
        <f t="shared" si="349"/>
        <v>14713.147991101614</v>
      </c>
      <c r="Z782">
        <f t="shared" si="350"/>
        <v>1</v>
      </c>
      <c r="AA782">
        <f t="shared" si="351"/>
        <v>0</v>
      </c>
      <c r="AB782">
        <f t="shared" si="352"/>
        <v>0</v>
      </c>
      <c r="AC782">
        <f t="shared" si="353"/>
        <v>0</v>
      </c>
      <c r="AD782">
        <f t="shared" si="354"/>
        <v>0</v>
      </c>
      <c r="AE782">
        <f t="shared" si="355"/>
        <v>0</v>
      </c>
      <c r="AF782">
        <f t="shared" si="356"/>
        <v>0</v>
      </c>
      <c r="AH782">
        <f t="shared" si="357"/>
        <v>11789.023504108574</v>
      </c>
      <c r="AI782">
        <f t="shared" si="358"/>
        <v>190945.71825190782</v>
      </c>
      <c r="AJ782">
        <f t="shared" si="359"/>
        <v>13880.938668796853</v>
      </c>
      <c r="AK782">
        <f t="shared" si="360"/>
        <v>13714.72923304554</v>
      </c>
      <c r="AL782">
        <f t="shared" si="361"/>
        <v>197335.87561368805</v>
      </c>
      <c r="AM782">
        <f t="shared" si="362"/>
        <v>16539.554685503772</v>
      </c>
    </row>
    <row r="783" spans="4:39">
      <c r="D783" s="113">
        <v>658</v>
      </c>
      <c r="E783">
        <v>0.28602357595780092</v>
      </c>
      <c r="F783" s="6">
        <v>6323.8873932464612</v>
      </c>
      <c r="G783" s="6">
        <v>0.3023487262157587</v>
      </c>
      <c r="H783" s="6">
        <v>67361.077365602119</v>
      </c>
      <c r="I783" s="6">
        <v>0.23267527304402602</v>
      </c>
      <c r="J783" s="6">
        <v>5749.0065292215095</v>
      </c>
      <c r="K783" s="6">
        <v>0.42949493647893511</v>
      </c>
      <c r="L783" s="6">
        <v>6902.0115546364705</v>
      </c>
      <c r="M783">
        <v>0.1420291085041161</v>
      </c>
      <c r="N783">
        <v>72035.688679651386</v>
      </c>
      <c r="O783">
        <v>0.37738970389775606</v>
      </c>
      <c r="P783">
        <v>8254.2010900630648</v>
      </c>
      <c r="S783">
        <f t="shared" si="344"/>
        <v>4597.6368311262086</v>
      </c>
      <c r="T783">
        <f t="shared" si="345"/>
        <v>-55816.193603779589</v>
      </c>
      <c r="U783">
        <f t="shared" si="346"/>
        <v>3135.4660966915799</v>
      </c>
      <c r="V783">
        <f t="shared" si="347"/>
        <v>9497.8230998751878</v>
      </c>
      <c r="W783">
        <f t="shared" si="348"/>
        <v>-66612.449200530216</v>
      </c>
      <c r="X783">
        <f t="shared" si="349"/>
        <v>6156.0473635688522</v>
      </c>
      <c r="Z783">
        <f t="shared" si="350"/>
        <v>0</v>
      </c>
      <c r="AA783">
        <f t="shared" si="351"/>
        <v>0</v>
      </c>
      <c r="AB783">
        <f t="shared" si="352"/>
        <v>0</v>
      </c>
      <c r="AC783">
        <f t="shared" si="353"/>
        <v>1</v>
      </c>
      <c r="AD783">
        <f t="shared" si="354"/>
        <v>0</v>
      </c>
      <c r="AE783">
        <f t="shared" si="355"/>
        <v>0</v>
      </c>
      <c r="AF783">
        <f t="shared" si="356"/>
        <v>0</v>
      </c>
      <c r="AH783">
        <f t="shared" si="357"/>
        <v>22109.671806143244</v>
      </c>
      <c r="AI783">
        <f t="shared" si="358"/>
        <v>222792.6613374672</v>
      </c>
      <c r="AJ783">
        <f t="shared" si="359"/>
        <v>24708.283153636621</v>
      </c>
      <c r="AK783">
        <f t="shared" si="360"/>
        <v>16070.06501920654</v>
      </c>
      <c r="AL783">
        <f t="shared" si="361"/>
        <v>507189.61372318788</v>
      </c>
      <c r="AM783">
        <f t="shared" si="362"/>
        <v>21871.823753568344</v>
      </c>
    </row>
    <row r="784" spans="4:39">
      <c r="D784" s="113">
        <v>659</v>
      </c>
      <c r="E784">
        <v>0.63663384437635706</v>
      </c>
      <c r="F784" s="6">
        <v>9388.1169540552728</v>
      </c>
      <c r="G784" s="6">
        <v>0.28485047914866668</v>
      </c>
      <c r="H784" s="6">
        <v>56261.522370855113</v>
      </c>
      <c r="I784" s="6">
        <v>0.54174831790875388</v>
      </c>
      <c r="J784" s="6">
        <v>9365.347067493376</v>
      </c>
      <c r="K784" s="6">
        <v>0.6340935295846688</v>
      </c>
      <c r="L784" s="6">
        <v>9464.1165504056189</v>
      </c>
      <c r="M784">
        <v>0.23118004204491904</v>
      </c>
      <c r="N784">
        <v>76063.435150666526</v>
      </c>
      <c r="O784">
        <v>0.42560038162341507</v>
      </c>
      <c r="P784">
        <v>9378.5455571118728</v>
      </c>
      <c r="S784">
        <f t="shared" si="344"/>
        <v>14921.109759611547</v>
      </c>
      <c r="T784">
        <f t="shared" si="345"/>
        <v>-45384.791675042427</v>
      </c>
      <c r="U784">
        <f t="shared" si="346"/>
        <v>11320.770703534481</v>
      </c>
      <c r="V784">
        <f t="shared" si="347"/>
        <v>14748.110783255375</v>
      </c>
      <c r="W784">
        <f t="shared" si="348"/>
        <v>-67236.056425223331</v>
      </c>
      <c r="X784">
        <f t="shared" si="349"/>
        <v>6872.579414796608</v>
      </c>
      <c r="Z784">
        <f t="shared" si="350"/>
        <v>1</v>
      </c>
      <c r="AA784">
        <f t="shared" si="351"/>
        <v>0</v>
      </c>
      <c r="AB784">
        <f t="shared" si="352"/>
        <v>0</v>
      </c>
      <c r="AC784">
        <f t="shared" si="353"/>
        <v>0</v>
      </c>
      <c r="AD784">
        <f t="shared" si="354"/>
        <v>0</v>
      </c>
      <c r="AE784">
        <f t="shared" si="355"/>
        <v>0</v>
      </c>
      <c r="AF784">
        <f t="shared" si="356"/>
        <v>0</v>
      </c>
      <c r="AH784">
        <f t="shared" si="357"/>
        <v>14746.493666625311</v>
      </c>
      <c r="AI784">
        <f t="shared" si="358"/>
        <v>197512.47229425088</v>
      </c>
      <c r="AJ784">
        <f t="shared" si="359"/>
        <v>17287.265613754564</v>
      </c>
      <c r="AK784">
        <f t="shared" si="360"/>
        <v>14925.426784601657</v>
      </c>
      <c r="AL784">
        <f t="shared" si="361"/>
        <v>329022.49899187731</v>
      </c>
      <c r="AM784">
        <f t="shared" si="362"/>
        <v>22036.036531119262</v>
      </c>
    </row>
    <row r="785" spans="4:39">
      <c r="D785" s="113">
        <v>660</v>
      </c>
      <c r="E785">
        <v>0.26758916794730492</v>
      </c>
      <c r="F785" s="6">
        <v>7193.2044081402346</v>
      </c>
      <c r="G785" s="6">
        <v>0.31746092609873111</v>
      </c>
      <c r="H785" s="6">
        <v>64155.888349099048</v>
      </c>
      <c r="I785" s="6">
        <v>1.8539172068769671</v>
      </c>
      <c r="J785" s="6">
        <v>22321.638329248141</v>
      </c>
      <c r="K785" s="6">
        <v>0.198418163646639</v>
      </c>
      <c r="L785" s="6">
        <v>6226.4116397781563</v>
      </c>
      <c r="M785">
        <v>0.46862016197936007</v>
      </c>
      <c r="N785">
        <v>78439.081156632863</v>
      </c>
      <c r="O785">
        <v>0.93885342474614897</v>
      </c>
      <c r="P785">
        <v>14560.990364944411</v>
      </c>
      <c r="S785">
        <f t="shared" si="344"/>
        <v>3024.4203807596568</v>
      </c>
      <c r="T785">
        <f t="shared" si="345"/>
        <v>-52033.960346945096</v>
      </c>
      <c r="U785">
        <f t="shared" si="346"/>
        <v>48468.33629814197</v>
      </c>
      <c r="V785">
        <f t="shared" si="347"/>
        <v>1349.987520905107</v>
      </c>
      <c r="W785">
        <f t="shared" si="348"/>
        <v>-60545.288891612974</v>
      </c>
      <c r="X785">
        <f t="shared" si="349"/>
        <v>21288.188805562546</v>
      </c>
      <c r="Z785">
        <f t="shared" si="350"/>
        <v>0</v>
      </c>
      <c r="AA785">
        <f t="shared" si="351"/>
        <v>0</v>
      </c>
      <c r="AB785">
        <f t="shared" si="352"/>
        <v>1</v>
      </c>
      <c r="AC785">
        <f t="shared" si="353"/>
        <v>0</v>
      </c>
      <c r="AD785">
        <f t="shared" si="354"/>
        <v>0</v>
      </c>
      <c r="AE785">
        <f t="shared" si="355"/>
        <v>0</v>
      </c>
      <c r="AF785">
        <f t="shared" si="356"/>
        <v>0</v>
      </c>
      <c r="AH785">
        <f t="shared" si="357"/>
        <v>26881.523132344275</v>
      </c>
      <c r="AI785">
        <f t="shared" si="358"/>
        <v>202090.66084922341</v>
      </c>
      <c r="AJ785">
        <f t="shared" si="359"/>
        <v>12040.256299713759</v>
      </c>
      <c r="AK785">
        <f t="shared" si="360"/>
        <v>31380.250302420463</v>
      </c>
      <c r="AL785">
        <f t="shared" si="361"/>
        <v>167383.06953188163</v>
      </c>
      <c r="AM785">
        <f t="shared" si="362"/>
        <v>15509.332959914878</v>
      </c>
    </row>
    <row r="786" spans="4:39">
      <c r="D786" s="113">
        <v>661</v>
      </c>
      <c r="E786">
        <v>0.41923943488958471</v>
      </c>
      <c r="F786" s="6">
        <v>8061.0395478220644</v>
      </c>
      <c r="G786" s="6">
        <v>0.2950841901708221</v>
      </c>
      <c r="H786" s="6">
        <v>61602.255045698832</v>
      </c>
      <c r="I786" s="6">
        <v>0.5777642182456213</v>
      </c>
      <c r="J786" s="6">
        <v>10906.569657779146</v>
      </c>
      <c r="K786" s="6">
        <v>0.458076289985202</v>
      </c>
      <c r="L786" s="6">
        <v>8450.072382600847</v>
      </c>
      <c r="M786">
        <v>0.68190689232013968</v>
      </c>
      <c r="N786">
        <v>98456.402556797984</v>
      </c>
      <c r="O786">
        <v>0.8435645842827062</v>
      </c>
      <c r="P786">
        <v>12309.793167568598</v>
      </c>
      <c r="S786">
        <f t="shared" si="344"/>
        <v>7947.1990340018374</v>
      </c>
      <c r="T786">
        <f t="shared" si="345"/>
        <v>-50334.760328216158</v>
      </c>
      <c r="U786">
        <f t="shared" si="346"/>
        <v>11154.779251711658</v>
      </c>
      <c r="V786">
        <f t="shared" si="347"/>
        <v>9041.112674194108</v>
      </c>
      <c r="W786">
        <f t="shared" si="348"/>
        <v>-72418.469780445768</v>
      </c>
      <c r="X786">
        <f t="shared" si="349"/>
        <v>19900.876918682257</v>
      </c>
      <c r="Z786">
        <f t="shared" si="350"/>
        <v>0</v>
      </c>
      <c r="AA786">
        <f t="shared" si="351"/>
        <v>0</v>
      </c>
      <c r="AB786">
        <f t="shared" si="352"/>
        <v>0</v>
      </c>
      <c r="AC786">
        <f t="shared" si="353"/>
        <v>0</v>
      </c>
      <c r="AD786">
        <f t="shared" si="354"/>
        <v>0</v>
      </c>
      <c r="AE786">
        <f t="shared" si="355"/>
        <v>1</v>
      </c>
      <c r="AF786">
        <f t="shared" si="356"/>
        <v>0</v>
      </c>
      <c r="AH786">
        <f t="shared" si="357"/>
        <v>19227.770283454141</v>
      </c>
      <c r="AI786">
        <f t="shared" si="358"/>
        <v>208761.62497908727</v>
      </c>
      <c r="AJ786">
        <f t="shared" si="359"/>
        <v>18877.19819496074</v>
      </c>
      <c r="AK786">
        <f t="shared" si="360"/>
        <v>18446.866968106609</v>
      </c>
      <c r="AL786">
        <f t="shared" si="361"/>
        <v>144383.93813825093</v>
      </c>
      <c r="AM786">
        <f t="shared" si="362"/>
        <v>14592.591245441832</v>
      </c>
    </row>
    <row r="787" spans="4:39">
      <c r="D787" s="113">
        <v>662</v>
      </c>
      <c r="E787">
        <v>0.12638468158614713</v>
      </c>
      <c r="F787" s="6">
        <v>5303.0912775628531</v>
      </c>
      <c r="G787" s="6">
        <v>0.34042089896272443</v>
      </c>
      <c r="H787" s="6">
        <v>64472.171512900932</v>
      </c>
      <c r="I787" s="6">
        <v>0.19795671808352688</v>
      </c>
      <c r="J787" s="6">
        <v>7556.3249811340756</v>
      </c>
      <c r="K787" s="6">
        <v>0.4808879629096745</v>
      </c>
      <c r="L787" s="6">
        <v>8403.130457784493</v>
      </c>
      <c r="M787">
        <v>-8.8380610106563839E-2</v>
      </c>
      <c r="N787">
        <v>71648.075268394314</v>
      </c>
      <c r="O787">
        <v>0.62493246861945528</v>
      </c>
      <c r="P787">
        <v>11028.975279991435</v>
      </c>
      <c r="S787">
        <f t="shared" si="344"/>
        <v>-477.21859587741073</v>
      </c>
      <c r="T787">
        <f t="shared" si="345"/>
        <v>-51473.539906908263</v>
      </c>
      <c r="U787">
        <f t="shared" si="346"/>
        <v>2.4543421673151897</v>
      </c>
      <c r="V787">
        <f t="shared" si="347"/>
        <v>9959.095517958518</v>
      </c>
      <c r="W787">
        <f t="shared" si="348"/>
        <v>-75022.800484703344</v>
      </c>
      <c r="X787">
        <f t="shared" si="349"/>
        <v>12833.446101773847</v>
      </c>
      <c r="Z787">
        <f t="shared" si="350"/>
        <v>0</v>
      </c>
      <c r="AA787">
        <f t="shared" si="351"/>
        <v>0</v>
      </c>
      <c r="AB787">
        <f t="shared" si="352"/>
        <v>0</v>
      </c>
      <c r="AC787">
        <f t="shared" si="353"/>
        <v>0</v>
      </c>
      <c r="AD787">
        <f t="shared" si="354"/>
        <v>0</v>
      </c>
      <c r="AE787">
        <f t="shared" si="355"/>
        <v>1</v>
      </c>
      <c r="AF787">
        <f t="shared" si="356"/>
        <v>0</v>
      </c>
      <c r="AH787">
        <f t="shared" si="357"/>
        <v>41959.921178803037</v>
      </c>
      <c r="AI787">
        <f t="shared" si="358"/>
        <v>189389.58127820623</v>
      </c>
      <c r="AJ787">
        <f t="shared" si="359"/>
        <v>38171.601622258262</v>
      </c>
      <c r="AK787">
        <f t="shared" si="360"/>
        <v>17474.195874939916</v>
      </c>
      <c r="AL787">
        <f t="shared" si="361"/>
        <v>-810676.40494906658</v>
      </c>
      <c r="AM787">
        <f t="shared" si="362"/>
        <v>17648.267346959357</v>
      </c>
    </row>
    <row r="788" spans="4:39">
      <c r="D788" s="113">
        <v>663</v>
      </c>
      <c r="E788">
        <v>0.86958568390369295</v>
      </c>
      <c r="F788" s="6">
        <v>11339.453614461208</v>
      </c>
      <c r="G788" s="6">
        <v>0.28466810248058461</v>
      </c>
      <c r="H788" s="6">
        <v>55732.211190349379</v>
      </c>
      <c r="I788" s="6">
        <v>0.57878658812574868</v>
      </c>
      <c r="J788" s="6">
        <v>9860.3125854289301</v>
      </c>
      <c r="K788" s="6">
        <v>0.73268961411978284</v>
      </c>
      <c r="L788" s="6">
        <v>11389.087167427422</v>
      </c>
      <c r="M788">
        <v>0.37136763031702402</v>
      </c>
      <c r="N788">
        <v>83540.091666341497</v>
      </c>
      <c r="O788">
        <v>0.63180346262359477</v>
      </c>
      <c r="P788">
        <v>12119.639058066221</v>
      </c>
      <c r="S788">
        <f t="shared" si="344"/>
        <v>21864.806139717402</v>
      </c>
      <c r="T788">
        <f t="shared" si="345"/>
        <v>-44862.444365230738</v>
      </c>
      <c r="U788">
        <f t="shared" si="346"/>
        <v>12240.074495564657</v>
      </c>
      <c r="V788">
        <f t="shared" si="347"/>
        <v>16587.933058122362</v>
      </c>
      <c r="W788">
        <f t="shared" si="348"/>
        <v>-69359.79007031626</v>
      </c>
      <c r="X788">
        <f t="shared" si="349"/>
        <v>12005.144358753123</v>
      </c>
      <c r="Z788">
        <f t="shared" si="350"/>
        <v>1</v>
      </c>
      <c r="AA788">
        <f t="shared" si="351"/>
        <v>0</v>
      </c>
      <c r="AB788">
        <f t="shared" si="352"/>
        <v>0</v>
      </c>
      <c r="AC788">
        <f t="shared" si="353"/>
        <v>0</v>
      </c>
      <c r="AD788">
        <f t="shared" si="354"/>
        <v>0</v>
      </c>
      <c r="AE788">
        <f t="shared" si="355"/>
        <v>0</v>
      </c>
      <c r="AF788">
        <f t="shared" si="356"/>
        <v>0</v>
      </c>
      <c r="AH788">
        <f t="shared" si="357"/>
        <v>13040.064739286874</v>
      </c>
      <c r="AI788">
        <f t="shared" si="358"/>
        <v>195779.61388965425</v>
      </c>
      <c r="AJ788">
        <f t="shared" si="359"/>
        <v>17036.180152962792</v>
      </c>
      <c r="AK788">
        <f t="shared" si="360"/>
        <v>15544.218108113502</v>
      </c>
      <c r="AL788">
        <f t="shared" si="361"/>
        <v>224952.53987275664</v>
      </c>
      <c r="AM788">
        <f t="shared" si="362"/>
        <v>19182.609426891755</v>
      </c>
    </row>
    <row r="789" spans="4:39">
      <c r="D789" s="113">
        <v>664</v>
      </c>
      <c r="E789">
        <v>0.30209285294515331</v>
      </c>
      <c r="F789" s="6">
        <v>7463.9195779074307</v>
      </c>
      <c r="G789" s="6">
        <v>0.2623963716082357</v>
      </c>
      <c r="H789" s="6">
        <v>66598.177933641549</v>
      </c>
      <c r="I789" s="6">
        <v>1.21292658939227</v>
      </c>
      <c r="J789" s="6">
        <v>17288.691740568946</v>
      </c>
      <c r="K789" s="6">
        <v>0.57588576414132364</v>
      </c>
      <c r="L789" s="6">
        <v>10212.021388269628</v>
      </c>
      <c r="M789">
        <v>0.22824024739842097</v>
      </c>
      <c r="N789">
        <v>75032.671118597325</v>
      </c>
      <c r="O789">
        <v>0.35212884816266621</v>
      </c>
      <c r="P789">
        <v>9050.3439796148905</v>
      </c>
      <c r="S789">
        <f t="shared" si="344"/>
        <v>4071.1939189503028</v>
      </c>
      <c r="T789">
        <f t="shared" si="345"/>
        <v>-56578.834880152674</v>
      </c>
      <c r="U789">
        <f t="shared" si="346"/>
        <v>29025.697148785497</v>
      </c>
      <c r="V789">
        <f t="shared" si="347"/>
        <v>11777.600629702674</v>
      </c>
      <c r="W789">
        <f t="shared" si="348"/>
        <v>-66317.545511936012</v>
      </c>
      <c r="X789">
        <f t="shared" si="349"/>
        <v>4395.3439586283566</v>
      </c>
      <c r="Z789">
        <f t="shared" si="350"/>
        <v>0</v>
      </c>
      <c r="AA789">
        <f t="shared" si="351"/>
        <v>0</v>
      </c>
      <c r="AB789">
        <f t="shared" si="352"/>
        <v>1</v>
      </c>
      <c r="AC789">
        <f t="shared" si="353"/>
        <v>0</v>
      </c>
      <c r="AD789">
        <f t="shared" si="354"/>
        <v>0</v>
      </c>
      <c r="AE789">
        <f t="shared" si="355"/>
        <v>0</v>
      </c>
      <c r="AF789">
        <f t="shared" si="356"/>
        <v>0</v>
      </c>
      <c r="AH789">
        <f t="shared" si="357"/>
        <v>24707.368960041396</v>
      </c>
      <c r="AI789">
        <f t="shared" si="358"/>
        <v>253807.54133702078</v>
      </c>
      <c r="AJ789">
        <f t="shared" si="359"/>
        <v>14253.700011005074</v>
      </c>
      <c r="AK789">
        <f t="shared" si="360"/>
        <v>17732.720661182339</v>
      </c>
      <c r="AL789">
        <f t="shared" si="361"/>
        <v>328744.25949783833</v>
      </c>
      <c r="AM789">
        <f t="shared" si="362"/>
        <v>25701.796449900852</v>
      </c>
    </row>
    <row r="790" spans="4:39">
      <c r="D790" s="113">
        <v>665</v>
      </c>
      <c r="E790">
        <v>1.1693860064568895</v>
      </c>
      <c r="F790" s="6">
        <v>14173.512868416854</v>
      </c>
      <c r="G790" s="6">
        <v>0.31785582717115268</v>
      </c>
      <c r="H790" s="6">
        <v>62095.891341645787</v>
      </c>
      <c r="I790" s="6">
        <v>0.66930538924877991</v>
      </c>
      <c r="J790" s="6">
        <v>10940.112371174941</v>
      </c>
      <c r="K790" s="6">
        <v>0.88946554364924379</v>
      </c>
      <c r="L790" s="6">
        <v>12423.381755138986</v>
      </c>
      <c r="M790">
        <v>0.29850945510705373</v>
      </c>
      <c r="N790">
        <v>59231.794431613424</v>
      </c>
      <c r="O790">
        <v>0.12331122947652018</v>
      </c>
      <c r="P790">
        <v>6448.5221050289456</v>
      </c>
      <c r="S790">
        <f t="shared" si="344"/>
        <v>30478.322402133017</v>
      </c>
      <c r="T790">
        <f t="shared" si="345"/>
        <v>-49958.884436942491</v>
      </c>
      <c r="U790">
        <f t="shared" si="346"/>
        <v>14616.64461190047</v>
      </c>
      <c r="V790">
        <f t="shared" si="347"/>
        <v>21539.970563563737</v>
      </c>
      <c r="W790">
        <f t="shared" si="348"/>
        <v>-47833.509397805683</v>
      </c>
      <c r="X790">
        <f t="shared" si="349"/>
        <v>-1740.006118697499</v>
      </c>
      <c r="Z790">
        <f t="shared" si="350"/>
        <v>1</v>
      </c>
      <c r="AA790">
        <f t="shared" si="351"/>
        <v>0</v>
      </c>
      <c r="AB790">
        <f t="shared" si="352"/>
        <v>0</v>
      </c>
      <c r="AC790">
        <f t="shared" si="353"/>
        <v>0</v>
      </c>
      <c r="AD790">
        <f t="shared" si="354"/>
        <v>0</v>
      </c>
      <c r="AE790">
        <f t="shared" si="355"/>
        <v>0</v>
      </c>
      <c r="AF790">
        <f t="shared" si="356"/>
        <v>0</v>
      </c>
      <c r="AH790">
        <f t="shared" si="357"/>
        <v>12120.47415494652</v>
      </c>
      <c r="AI790">
        <f t="shared" si="358"/>
        <v>195358.66903647996</v>
      </c>
      <c r="AJ790">
        <f t="shared" si="359"/>
        <v>16345.471808398237</v>
      </c>
      <c r="AK790">
        <f t="shared" si="360"/>
        <v>13967.243412453179</v>
      </c>
      <c r="AL790">
        <f t="shared" si="361"/>
        <v>198425.18693543985</v>
      </c>
      <c r="AM790">
        <f t="shared" si="362"/>
        <v>52294.686642929104</v>
      </c>
    </row>
    <row r="791" spans="4:39">
      <c r="D791" s="113">
        <v>666</v>
      </c>
      <c r="E791">
        <v>0.22677384775125498</v>
      </c>
      <c r="F791" s="6">
        <v>6972.3466326980451</v>
      </c>
      <c r="G791" s="6">
        <v>0.30258638069299948</v>
      </c>
      <c r="H791" s="6">
        <v>58673.216255551102</v>
      </c>
      <c r="I791" s="6">
        <v>0.61661262300934661</v>
      </c>
      <c r="J791" s="6">
        <v>12361.840605873022</v>
      </c>
      <c r="K791" s="6">
        <v>0.57258597961417979</v>
      </c>
      <c r="L791" s="6">
        <v>10264.750596532953</v>
      </c>
      <c r="M791">
        <v>0.70095344510886537</v>
      </c>
      <c r="N791">
        <v>85518.264487385051</v>
      </c>
      <c r="O791">
        <v>0.59369551875680238</v>
      </c>
      <c r="P791">
        <v>12273.979258525096</v>
      </c>
      <c r="S791">
        <f t="shared" si="344"/>
        <v>1686.7859698358752</v>
      </c>
      <c r="T791">
        <f t="shared" si="345"/>
        <v>-47119.257895169612</v>
      </c>
      <c r="U791">
        <f t="shared" si="346"/>
        <v>11182.895791115869</v>
      </c>
      <c r="V791">
        <f t="shared" si="347"/>
        <v>11598.872449054887</v>
      </c>
      <c r="W791">
        <f t="shared" si="348"/>
        <v>-58753.058139348141</v>
      </c>
      <c r="X791">
        <f t="shared" si="349"/>
        <v>10395.690429684646</v>
      </c>
      <c r="Z791">
        <f t="shared" si="350"/>
        <v>0</v>
      </c>
      <c r="AA791">
        <f t="shared" si="351"/>
        <v>0</v>
      </c>
      <c r="AB791">
        <f t="shared" si="352"/>
        <v>0</v>
      </c>
      <c r="AC791">
        <f t="shared" si="353"/>
        <v>1</v>
      </c>
      <c r="AD791">
        <f t="shared" si="354"/>
        <v>0</v>
      </c>
      <c r="AE791">
        <f t="shared" si="355"/>
        <v>0</v>
      </c>
      <c r="AF791">
        <f t="shared" si="356"/>
        <v>0</v>
      </c>
      <c r="AH791">
        <f t="shared" si="357"/>
        <v>30745.814395432022</v>
      </c>
      <c r="AI791">
        <f t="shared" si="358"/>
        <v>193905.67454217395</v>
      </c>
      <c r="AJ791">
        <f t="shared" si="359"/>
        <v>20047.984982113543</v>
      </c>
      <c r="AK791">
        <f t="shared" si="360"/>
        <v>17927.003038826682</v>
      </c>
      <c r="AL791">
        <f t="shared" si="361"/>
        <v>122002.77362800203</v>
      </c>
      <c r="AM791">
        <f t="shared" si="362"/>
        <v>20673.862056811195</v>
      </c>
    </row>
    <row r="792" spans="4:39">
      <c r="D792" s="113">
        <v>667</v>
      </c>
      <c r="E792">
        <v>0.43714949109044199</v>
      </c>
      <c r="F792" s="6">
        <v>8094.2508547378948</v>
      </c>
      <c r="G792" s="6">
        <v>0.32483663079294223</v>
      </c>
      <c r="H792" s="6">
        <v>63054.407243720147</v>
      </c>
      <c r="I792" s="6">
        <v>0.74205810295289465</v>
      </c>
      <c r="J792" s="6">
        <v>11286.99464914606</v>
      </c>
      <c r="K792" s="6">
        <v>0.35659977021855915</v>
      </c>
      <c r="L792" s="6">
        <v>7041.4981145355887</v>
      </c>
      <c r="M792">
        <v>0.65415601601592599</v>
      </c>
      <c r="N792">
        <v>87303.710022000087</v>
      </c>
      <c r="O792">
        <v>0.51123779896453281</v>
      </c>
      <c r="P792">
        <v>10764.692141853104</v>
      </c>
      <c r="S792">
        <f t="shared" si="344"/>
        <v>8597.865313059543</v>
      </c>
      <c r="T792">
        <f t="shared" si="345"/>
        <v>-50650.84533352244</v>
      </c>
      <c r="U792">
        <f t="shared" si="346"/>
        <v>17047.751954007268</v>
      </c>
      <c r="V792">
        <f t="shared" si="347"/>
        <v>6574.9075114898733</v>
      </c>
      <c r="W792">
        <f t="shared" si="348"/>
        <v>-62325.41670644797</v>
      </c>
      <c r="X792">
        <f t="shared" si="349"/>
        <v>8756.4119738086174</v>
      </c>
      <c r="Z792">
        <f t="shared" si="350"/>
        <v>0</v>
      </c>
      <c r="AA792">
        <f t="shared" si="351"/>
        <v>0</v>
      </c>
      <c r="AB792">
        <f t="shared" si="352"/>
        <v>1</v>
      </c>
      <c r="AC792">
        <f t="shared" si="353"/>
        <v>0</v>
      </c>
      <c r="AD792">
        <f t="shared" si="354"/>
        <v>0</v>
      </c>
      <c r="AE792">
        <f t="shared" si="355"/>
        <v>0</v>
      </c>
      <c r="AF792">
        <f t="shared" si="356"/>
        <v>0</v>
      </c>
      <c r="AH792">
        <f t="shared" si="357"/>
        <v>18515.979132326778</v>
      </c>
      <c r="AI792">
        <f t="shared" si="358"/>
        <v>194111.1354646218</v>
      </c>
      <c r="AJ792">
        <f t="shared" si="359"/>
        <v>15210.392022176396</v>
      </c>
      <c r="AK792">
        <f t="shared" si="360"/>
        <v>19746.221682139254</v>
      </c>
      <c r="AL792">
        <f t="shared" si="361"/>
        <v>133460.07356733474</v>
      </c>
      <c r="AM792">
        <f t="shared" si="362"/>
        <v>21056.135058198044</v>
      </c>
    </row>
    <row r="793" spans="4:39">
      <c r="D793" s="113">
        <v>668</v>
      </c>
      <c r="E793">
        <v>0.51854859504530537</v>
      </c>
      <c r="F793" s="6">
        <v>9131.2164387145531</v>
      </c>
      <c r="G793" s="6">
        <v>0.29140792098509549</v>
      </c>
      <c r="H793" s="6">
        <v>64502.614680148996</v>
      </c>
      <c r="I793" s="6">
        <v>0.82555856697446151</v>
      </c>
      <c r="J793" s="6">
        <v>13031.161615037337</v>
      </c>
      <c r="K793" s="6">
        <v>0.95961373688193052</v>
      </c>
      <c r="L793" s="6">
        <v>13036.879949274749</v>
      </c>
      <c r="M793">
        <v>1.2548748786734221</v>
      </c>
      <c r="N793">
        <v>85975.00452339102</v>
      </c>
      <c r="O793">
        <v>1.1841959622765299</v>
      </c>
      <c r="P793">
        <v>16622.573797714052</v>
      </c>
      <c r="S793">
        <f t="shared" si="344"/>
        <v>10669.043114495387</v>
      </c>
      <c r="T793">
        <f t="shared" si="345"/>
        <v>-53375.494625254112</v>
      </c>
      <c r="U793">
        <f t="shared" si="346"/>
        <v>18491.966706315499</v>
      </c>
      <c r="V793">
        <f t="shared" si="347"/>
        <v>23605.010979824889</v>
      </c>
      <c r="W793">
        <f t="shared" si="348"/>
        <v>-38058.862156125069</v>
      </c>
      <c r="X793">
        <f t="shared" si="349"/>
        <v>28594.764825852966</v>
      </c>
      <c r="Z793">
        <f t="shared" si="350"/>
        <v>0</v>
      </c>
      <c r="AA793">
        <f t="shared" si="351"/>
        <v>0</v>
      </c>
      <c r="AB793">
        <f t="shared" si="352"/>
        <v>0</v>
      </c>
      <c r="AC793">
        <f t="shared" si="353"/>
        <v>0</v>
      </c>
      <c r="AD793">
        <f t="shared" si="354"/>
        <v>0</v>
      </c>
      <c r="AE793">
        <f t="shared" si="355"/>
        <v>1</v>
      </c>
      <c r="AF793">
        <f t="shared" si="356"/>
        <v>0</v>
      </c>
      <c r="AH793">
        <f t="shared" si="357"/>
        <v>17609.181715971601</v>
      </c>
      <c r="AI793">
        <f t="shared" si="358"/>
        <v>221348.18594532329</v>
      </c>
      <c r="AJ793">
        <f t="shared" si="359"/>
        <v>15784.660393985656</v>
      </c>
      <c r="AK793">
        <f t="shared" si="360"/>
        <v>13585.549527078923</v>
      </c>
      <c r="AL793">
        <f t="shared" si="361"/>
        <v>68512.810308449712</v>
      </c>
      <c r="AM793">
        <f t="shared" si="362"/>
        <v>14037.012730357883</v>
      </c>
    </row>
    <row r="794" spans="4:39">
      <c r="D794" s="113">
        <v>669</v>
      </c>
      <c r="E794">
        <v>0.54390675605304417</v>
      </c>
      <c r="F794" s="6">
        <v>8018.8304743204826</v>
      </c>
      <c r="G794" s="6">
        <v>0.3242211413424938</v>
      </c>
      <c r="H794" s="6">
        <v>58385.217840598794</v>
      </c>
      <c r="I794" s="6">
        <v>0.76148494485345575</v>
      </c>
      <c r="J794" s="6">
        <v>10609.511710521676</v>
      </c>
      <c r="K794" s="6">
        <v>1.1608224255953443</v>
      </c>
      <c r="L794" s="6">
        <v>13694.097899749962</v>
      </c>
      <c r="M794">
        <v>0.47458339249938275</v>
      </c>
      <c r="N794">
        <v>82331.096189347372</v>
      </c>
      <c r="O794">
        <v>0.92740891416509674</v>
      </c>
      <c r="P794">
        <v>13364.0869470242</v>
      </c>
      <c r="S794">
        <f t="shared" si="344"/>
        <v>12749.705098808958</v>
      </c>
      <c r="T794">
        <f t="shared" si="345"/>
        <v>-46005.157779577014</v>
      </c>
      <c r="U794">
        <f t="shared" si="346"/>
        <v>18467.02942376268</v>
      </c>
      <c r="V794">
        <f t="shared" si="347"/>
        <v>30630.745599182665</v>
      </c>
      <c r="W794">
        <f t="shared" si="348"/>
        <v>-64209.603930150945</v>
      </c>
      <c r="X794">
        <f t="shared" si="349"/>
        <v>22048.095031455854</v>
      </c>
      <c r="Z794">
        <f t="shared" si="350"/>
        <v>0</v>
      </c>
      <c r="AA794">
        <f t="shared" si="351"/>
        <v>0</v>
      </c>
      <c r="AB794">
        <f t="shared" si="352"/>
        <v>0</v>
      </c>
      <c r="AC794">
        <f t="shared" si="353"/>
        <v>1</v>
      </c>
      <c r="AD794">
        <f t="shared" si="354"/>
        <v>0</v>
      </c>
      <c r="AE794">
        <f t="shared" si="355"/>
        <v>0</v>
      </c>
      <c r="AF794">
        <f t="shared" si="356"/>
        <v>0</v>
      </c>
      <c r="AH794">
        <f t="shared" si="357"/>
        <v>14743.024213397435</v>
      </c>
      <c r="AI794">
        <f t="shared" si="358"/>
        <v>180078.37983311233</v>
      </c>
      <c r="AJ794">
        <f t="shared" si="359"/>
        <v>13932.661154008012</v>
      </c>
      <c r="AK794">
        <f t="shared" si="360"/>
        <v>11796.892959512519</v>
      </c>
      <c r="AL794">
        <f t="shared" si="361"/>
        <v>173480.77806885005</v>
      </c>
      <c r="AM794">
        <f t="shared" si="362"/>
        <v>14410.134238417653</v>
      </c>
    </row>
    <row r="795" spans="4:39">
      <c r="D795" s="113">
        <v>670</v>
      </c>
      <c r="E795">
        <v>0.78607084900152024</v>
      </c>
      <c r="F795" s="6">
        <v>11971.62184298801</v>
      </c>
      <c r="G795" s="6">
        <v>0.28846134812608426</v>
      </c>
      <c r="H795" s="6">
        <v>65944.944457565856</v>
      </c>
      <c r="I795" s="6">
        <v>0.35500368976772911</v>
      </c>
      <c r="J795" s="6">
        <v>8484.1535965910789</v>
      </c>
      <c r="K795" s="6">
        <v>0.30526701867297334</v>
      </c>
      <c r="L795" s="6">
        <v>6977.3348801544416</v>
      </c>
      <c r="M795">
        <v>0.17614366851302155</v>
      </c>
      <c r="N795">
        <v>70638.284901329171</v>
      </c>
      <c r="O795">
        <v>0.32691406243717536</v>
      </c>
      <c r="P795">
        <v>8198.302975345192</v>
      </c>
      <c r="S795">
        <f t="shared" si="344"/>
        <v>18043.707455286039</v>
      </c>
      <c r="T795">
        <f t="shared" si="345"/>
        <v>-54930.336340719456</v>
      </c>
      <c r="U795">
        <f t="shared" si="346"/>
        <v>5071.3072934998891</v>
      </c>
      <c r="V795">
        <f t="shared" si="347"/>
        <v>4678.9809608543728</v>
      </c>
      <c r="W795">
        <f t="shared" si="348"/>
        <v>-63912.415062827953</v>
      </c>
      <c r="X795">
        <f t="shared" si="349"/>
        <v>4284.5835847559119</v>
      </c>
      <c r="Z795">
        <f t="shared" si="350"/>
        <v>1</v>
      </c>
      <c r="AA795">
        <f t="shared" si="351"/>
        <v>0</v>
      </c>
      <c r="AB795">
        <f t="shared" si="352"/>
        <v>0</v>
      </c>
      <c r="AC795">
        <f t="shared" si="353"/>
        <v>0</v>
      </c>
      <c r="AD795">
        <f t="shared" si="354"/>
        <v>0</v>
      </c>
      <c r="AE795">
        <f t="shared" si="355"/>
        <v>0</v>
      </c>
      <c r="AF795">
        <f t="shared" si="356"/>
        <v>0</v>
      </c>
      <c r="AH795">
        <f t="shared" si="357"/>
        <v>15229.698262178983</v>
      </c>
      <c r="AI795">
        <f t="shared" si="358"/>
        <v>228609.29162939993</v>
      </c>
      <c r="AJ795">
        <f t="shared" si="359"/>
        <v>23898.775818758586</v>
      </c>
      <c r="AK795">
        <f t="shared" si="360"/>
        <v>22856.49760162635</v>
      </c>
      <c r="AL795">
        <f t="shared" si="361"/>
        <v>401026.53417887219</v>
      </c>
      <c r="AM795">
        <f t="shared" si="362"/>
        <v>25077.853531983499</v>
      </c>
    </row>
    <row r="796" spans="4:39">
      <c r="D796" s="113">
        <v>671</v>
      </c>
      <c r="E796">
        <v>0.66924517196478339</v>
      </c>
      <c r="F796" s="6">
        <v>10624.771962245348</v>
      </c>
      <c r="G796" s="6">
        <v>0.2689289627833894</v>
      </c>
      <c r="H796" s="6">
        <v>61053.207566765777</v>
      </c>
      <c r="I796" s="6">
        <v>0.54040429170907855</v>
      </c>
      <c r="J796" s="6">
        <v>9737.7459761269056</v>
      </c>
      <c r="K796" s="6">
        <v>0.38687913283813491</v>
      </c>
      <c r="L796" s="6">
        <v>7321.4114336580169</v>
      </c>
      <c r="M796">
        <v>0.17573384337644415</v>
      </c>
      <c r="N796">
        <v>90647.455168832952</v>
      </c>
      <c r="O796">
        <v>0.62847487089090581</v>
      </c>
      <c r="P796">
        <v>11988.09156951496</v>
      </c>
      <c r="S796">
        <f t="shared" si="344"/>
        <v>14929.685684057942</v>
      </c>
      <c r="T796">
        <f t="shared" si="345"/>
        <v>-50784.424051844835</v>
      </c>
      <c r="U796">
        <f t="shared" si="346"/>
        <v>10897.05149849255</v>
      </c>
      <c r="V796">
        <f t="shared" si="347"/>
        <v>7451.1813746333264</v>
      </c>
      <c r="W796">
        <f t="shared" si="348"/>
        <v>-83937.234093346808</v>
      </c>
      <c r="X796">
        <f t="shared" si="349"/>
        <v>12009.59290058339</v>
      </c>
      <c r="Z796">
        <f t="shared" si="350"/>
        <v>1</v>
      </c>
      <c r="AA796">
        <f t="shared" si="351"/>
        <v>0</v>
      </c>
      <c r="AB796">
        <f t="shared" si="352"/>
        <v>0</v>
      </c>
      <c r="AC796">
        <f t="shared" si="353"/>
        <v>0</v>
      </c>
      <c r="AD796">
        <f t="shared" si="354"/>
        <v>0</v>
      </c>
      <c r="AE796">
        <f t="shared" si="355"/>
        <v>0</v>
      </c>
      <c r="AF796">
        <f t="shared" si="356"/>
        <v>0</v>
      </c>
      <c r="AH796">
        <f t="shared" si="357"/>
        <v>15875.754368242851</v>
      </c>
      <c r="AI796">
        <f t="shared" si="358"/>
        <v>227023.54902525499</v>
      </c>
      <c r="AJ796">
        <f t="shared" si="359"/>
        <v>18019.372024841592</v>
      </c>
      <c r="AK796">
        <f t="shared" si="360"/>
        <v>18924.286197470356</v>
      </c>
      <c r="AL796">
        <f t="shared" si="361"/>
        <v>515822.41318568686</v>
      </c>
      <c r="AM796">
        <f t="shared" si="362"/>
        <v>19074.894040745061</v>
      </c>
    </row>
    <row r="797" spans="4:39">
      <c r="D797" s="113">
        <v>672</v>
      </c>
      <c r="E797">
        <v>0.54697469274938504</v>
      </c>
      <c r="F797" s="6">
        <v>10557.176372978556</v>
      </c>
      <c r="G797" s="6">
        <v>0.26970233554276335</v>
      </c>
      <c r="H797" s="6">
        <v>62440.954659401024</v>
      </c>
      <c r="I797" s="6">
        <v>0.57546789110319541</v>
      </c>
      <c r="J797" s="6">
        <v>12448.215751990881</v>
      </c>
      <c r="K797" s="6">
        <v>0.78663866589320386</v>
      </c>
      <c r="L797" s="6">
        <v>13556.146609765776</v>
      </c>
      <c r="M797">
        <v>0.42621332547417223</v>
      </c>
      <c r="N797">
        <v>84223.996218205197</v>
      </c>
      <c r="O797">
        <v>0.54517691083786457</v>
      </c>
      <c r="P797">
        <v>12177.882410436097</v>
      </c>
      <c r="S797">
        <f t="shared" si="344"/>
        <v>10328.505294963961</v>
      </c>
      <c r="T797">
        <f t="shared" si="345"/>
        <v>-52142.640679036151</v>
      </c>
      <c r="U797">
        <f t="shared" si="346"/>
        <v>9525.4502018935327</v>
      </c>
      <c r="V797">
        <f t="shared" si="347"/>
        <v>16480.864208700321</v>
      </c>
      <c r="W797">
        <f t="shared" si="348"/>
        <v>-67949.466598299405</v>
      </c>
      <c r="X797">
        <f t="shared" si="349"/>
        <v>8639.1527529969244</v>
      </c>
      <c r="Z797">
        <f t="shared" si="350"/>
        <v>0</v>
      </c>
      <c r="AA797">
        <f t="shared" si="351"/>
        <v>0</v>
      </c>
      <c r="AB797">
        <f t="shared" si="352"/>
        <v>0</v>
      </c>
      <c r="AC797">
        <f t="shared" si="353"/>
        <v>1</v>
      </c>
      <c r="AD797">
        <f t="shared" si="354"/>
        <v>0</v>
      </c>
      <c r="AE797">
        <f t="shared" si="355"/>
        <v>0</v>
      </c>
      <c r="AF797">
        <f t="shared" si="356"/>
        <v>0</v>
      </c>
      <c r="AH797">
        <f t="shared" si="357"/>
        <v>19301.032594236829</v>
      </c>
      <c r="AI797">
        <f t="shared" si="358"/>
        <v>231518.03462784822</v>
      </c>
      <c r="AJ797">
        <f t="shared" si="359"/>
        <v>21631.468835085037</v>
      </c>
      <c r="AK797">
        <f t="shared" si="360"/>
        <v>17233.003153198923</v>
      </c>
      <c r="AL797">
        <f t="shared" si="361"/>
        <v>197609.95535393935</v>
      </c>
      <c r="AM797">
        <f t="shared" si="362"/>
        <v>22337.487462042933</v>
      </c>
    </row>
    <row r="798" spans="4:39">
      <c r="D798" s="113">
        <v>673</v>
      </c>
      <c r="E798">
        <v>0.38742864769426533</v>
      </c>
      <c r="F798" s="6">
        <v>8056.117354866099</v>
      </c>
      <c r="G798" s="6">
        <v>0.27139571061759815</v>
      </c>
      <c r="H798" s="6">
        <v>64743.273010903082</v>
      </c>
      <c r="I798" s="6">
        <v>0.69343114803205952</v>
      </c>
      <c r="J798" s="6">
        <v>12053.178613852098</v>
      </c>
      <c r="K798" s="6">
        <v>0.51660483685111369</v>
      </c>
      <c r="L798" s="6">
        <v>9506.853219083494</v>
      </c>
      <c r="M798">
        <v>0.49361816733776143</v>
      </c>
      <c r="N798">
        <v>90419.543318528158</v>
      </c>
      <c r="O798">
        <v>0.68220891079870027</v>
      </c>
      <c r="P798">
        <v>14124.050539198864</v>
      </c>
      <c r="S798">
        <f t="shared" si="344"/>
        <v>6737.4581286917273</v>
      </c>
      <c r="T798">
        <f t="shared" si="345"/>
        <v>-54380.299196680717</v>
      </c>
      <c r="U798">
        <f t="shared" si="346"/>
        <v>14424.796342604062</v>
      </c>
      <c r="V798">
        <f t="shared" si="347"/>
        <v>10219.18587123943</v>
      </c>
      <c r="W798">
        <f t="shared" si="348"/>
        <v>-71571.227216903077</v>
      </c>
      <c r="X798">
        <f t="shared" si="349"/>
        <v>11925.414510738707</v>
      </c>
      <c r="Z798">
        <f t="shared" si="350"/>
        <v>0</v>
      </c>
      <c r="AA798">
        <f t="shared" si="351"/>
        <v>0</v>
      </c>
      <c r="AB798">
        <f t="shared" si="352"/>
        <v>1</v>
      </c>
      <c r="AC798">
        <f t="shared" si="353"/>
        <v>0</v>
      </c>
      <c r="AD798">
        <f t="shared" si="354"/>
        <v>0</v>
      </c>
      <c r="AE798">
        <f t="shared" si="355"/>
        <v>0</v>
      </c>
      <c r="AF798">
        <f t="shared" si="356"/>
        <v>0</v>
      </c>
      <c r="AH798">
        <f t="shared" si="357"/>
        <v>20793.809138304834</v>
      </c>
      <c r="AI798">
        <f t="shared" si="358"/>
        <v>238556.72907862431</v>
      </c>
      <c r="AJ798">
        <f t="shared" si="359"/>
        <v>17381.940006673656</v>
      </c>
      <c r="AK798">
        <f t="shared" si="360"/>
        <v>18402.563315185111</v>
      </c>
      <c r="AL798">
        <f t="shared" si="361"/>
        <v>183177.09780859423</v>
      </c>
      <c r="AM798">
        <f t="shared" si="362"/>
        <v>20703.409638351168</v>
      </c>
    </row>
    <row r="799" spans="4:39">
      <c r="D799" s="113">
        <v>674</v>
      </c>
      <c r="E799">
        <v>0.43645500655500657</v>
      </c>
      <c r="F799" s="6">
        <v>7474.6317610122642</v>
      </c>
      <c r="G799" s="6">
        <v>0.3401565071981465</v>
      </c>
      <c r="H799" s="6">
        <v>66133.179026719532</v>
      </c>
      <c r="I799" s="6">
        <v>0.84417237664890954</v>
      </c>
      <c r="J799" s="6">
        <v>11791.235035205611</v>
      </c>
      <c r="K799" s="6">
        <v>1.2122452442578355</v>
      </c>
      <c r="L799" s="6">
        <v>14792.60732143528</v>
      </c>
      <c r="M799">
        <v>0.48205509146490089</v>
      </c>
      <c r="N799">
        <v>72616.217712893951</v>
      </c>
      <c r="O799">
        <v>0.89188897432948244</v>
      </c>
      <c r="P799">
        <v>13394.787599260941</v>
      </c>
      <c r="S799">
        <f t="shared" si="344"/>
        <v>9190.9662092841063</v>
      </c>
      <c r="T799">
        <f t="shared" si="345"/>
        <v>-53144.642955865507</v>
      </c>
      <c r="U799">
        <f t="shared" si="346"/>
        <v>20442.642994756352</v>
      </c>
      <c r="V799">
        <f t="shared" si="347"/>
        <v>31495.765085305909</v>
      </c>
      <c r="W799">
        <f t="shared" si="348"/>
        <v>-54209.426100398181</v>
      </c>
      <c r="X799">
        <f t="shared" si="349"/>
        <v>20661.100996536014</v>
      </c>
      <c r="Z799">
        <f t="shared" si="350"/>
        <v>0</v>
      </c>
      <c r="AA799">
        <f t="shared" si="351"/>
        <v>0</v>
      </c>
      <c r="AB799">
        <f t="shared" si="352"/>
        <v>0</v>
      </c>
      <c r="AC799">
        <f t="shared" si="353"/>
        <v>1</v>
      </c>
      <c r="AD799">
        <f t="shared" si="354"/>
        <v>0</v>
      </c>
      <c r="AE799">
        <f t="shared" si="355"/>
        <v>0</v>
      </c>
      <c r="AF799">
        <f t="shared" si="356"/>
        <v>0</v>
      </c>
      <c r="AH799">
        <f t="shared" si="357"/>
        <v>17125.778485187875</v>
      </c>
      <c r="AI799">
        <f t="shared" si="358"/>
        <v>194419.85564661244</v>
      </c>
      <c r="AJ799">
        <f t="shared" si="359"/>
        <v>13967.804871811832</v>
      </c>
      <c r="AK799">
        <f t="shared" si="360"/>
        <v>12202.65238531965</v>
      </c>
      <c r="AL799">
        <f t="shared" si="361"/>
        <v>150638.8356820856</v>
      </c>
      <c r="AM799">
        <f t="shared" si="362"/>
        <v>15018.447345793318</v>
      </c>
    </row>
    <row r="800" spans="4:39">
      <c r="D800" s="113">
        <v>675</v>
      </c>
      <c r="E800">
        <v>0.9678128977045346</v>
      </c>
      <c r="F800" s="6">
        <v>12635.337071850059</v>
      </c>
      <c r="G800" s="6">
        <v>0.32372954254750219</v>
      </c>
      <c r="H800" s="6">
        <v>67786.002535910797</v>
      </c>
      <c r="I800" s="6">
        <v>0.46309282574484678</v>
      </c>
      <c r="J800" s="6">
        <v>8720.3038592214216</v>
      </c>
      <c r="K800" s="6">
        <v>1.2288941354964413</v>
      </c>
      <c r="L800" s="6">
        <v>15234.293849706261</v>
      </c>
      <c r="M800">
        <v>0.47238061296102907</v>
      </c>
      <c r="N800">
        <v>88953.981579532818</v>
      </c>
      <c r="O800">
        <v>0.91891942931349324</v>
      </c>
      <c r="P800">
        <v>14317.139000384952</v>
      </c>
      <c r="S800">
        <f t="shared" si="344"/>
        <v>24319.630614099893</v>
      </c>
      <c r="T800">
        <f t="shared" si="345"/>
        <v>-55424.713683276976</v>
      </c>
      <c r="U800">
        <f t="shared" si="346"/>
        <v>8962.4325990198085</v>
      </c>
      <c r="V800">
        <f t="shared" si="347"/>
        <v>31689.799820089855</v>
      </c>
      <c r="W800">
        <f t="shared" si="348"/>
        <v>-70916.600254228892</v>
      </c>
      <c r="X800">
        <f t="shared" si="349"/>
        <v>20770.88048852147</v>
      </c>
      <c r="Z800">
        <f t="shared" si="350"/>
        <v>0</v>
      </c>
      <c r="AA800">
        <f t="shared" si="351"/>
        <v>0</v>
      </c>
      <c r="AB800">
        <f t="shared" si="352"/>
        <v>0</v>
      </c>
      <c r="AC800">
        <f t="shared" si="353"/>
        <v>1</v>
      </c>
      <c r="AD800">
        <f t="shared" si="354"/>
        <v>0</v>
      </c>
      <c r="AE800">
        <f t="shared" si="355"/>
        <v>0</v>
      </c>
      <c r="AF800">
        <f t="shared" si="356"/>
        <v>0</v>
      </c>
      <c r="AH800">
        <f t="shared" si="357"/>
        <v>13055.557641170768</v>
      </c>
      <c r="AI800">
        <f t="shared" si="358"/>
        <v>209390.84521754537</v>
      </c>
      <c r="AJ800">
        <f t="shared" si="359"/>
        <v>18830.574291872323</v>
      </c>
      <c r="AK800">
        <f t="shared" si="360"/>
        <v>12396.750386925723</v>
      </c>
      <c r="AL800">
        <f t="shared" si="361"/>
        <v>188309.97534369904</v>
      </c>
      <c r="AM800">
        <f t="shared" si="362"/>
        <v>15580.407317191026</v>
      </c>
    </row>
    <row r="801" spans="4:39">
      <c r="D801" s="113">
        <v>676</v>
      </c>
      <c r="E801">
        <v>1.1304471039622661</v>
      </c>
      <c r="F801" s="6">
        <v>14252.540807009811</v>
      </c>
      <c r="G801" s="6">
        <v>0.28919975795088182</v>
      </c>
      <c r="H801" s="6">
        <v>66634.449033858429</v>
      </c>
      <c r="I801" s="6">
        <v>0.44679125480553517</v>
      </c>
      <c r="J801" s="6">
        <v>8610.878728225387</v>
      </c>
      <c r="K801" s="6">
        <v>0.54626786956533724</v>
      </c>
      <c r="L801" s="6">
        <v>9340.3637307311528</v>
      </c>
      <c r="M801">
        <v>0.66983830955164725</v>
      </c>
      <c r="N801">
        <v>84657.406590337167</v>
      </c>
      <c r="O801">
        <v>0.48632046878083901</v>
      </c>
      <c r="P801">
        <v>9756.9038035614376</v>
      </c>
      <c r="S801">
        <f t="shared" si="344"/>
        <v>28912.451410685353</v>
      </c>
      <c r="T801">
        <f t="shared" si="345"/>
        <v>-55591.645476261954</v>
      </c>
      <c r="U801">
        <f t="shared" si="346"/>
        <v>8449.3985452691668</v>
      </c>
      <c r="V801">
        <f t="shared" si="347"/>
        <v>11518.328600751685</v>
      </c>
      <c r="W801">
        <f t="shared" si="348"/>
        <v>-59080.300578417067</v>
      </c>
      <c r="X801">
        <f t="shared" si="349"/>
        <v>8812.7569763661177</v>
      </c>
      <c r="Z801">
        <f t="shared" si="350"/>
        <v>1</v>
      </c>
      <c r="AA801">
        <f t="shared" si="351"/>
        <v>0</v>
      </c>
      <c r="AB801">
        <f t="shared" si="352"/>
        <v>0</v>
      </c>
      <c r="AC801">
        <f t="shared" si="353"/>
        <v>0</v>
      </c>
      <c r="AD801">
        <f t="shared" si="354"/>
        <v>0</v>
      </c>
      <c r="AE801">
        <f t="shared" si="355"/>
        <v>0</v>
      </c>
      <c r="AF801">
        <f t="shared" si="356"/>
        <v>0</v>
      </c>
      <c r="AH801">
        <f t="shared" si="357"/>
        <v>12607.879446153684</v>
      </c>
      <c r="AI801">
        <f t="shared" si="358"/>
        <v>230409.76764985998</v>
      </c>
      <c r="AJ801">
        <f t="shared" si="359"/>
        <v>19272.710993354718</v>
      </c>
      <c r="AK801">
        <f t="shared" si="360"/>
        <v>17098.50469177921</v>
      </c>
      <c r="AL801">
        <f t="shared" si="361"/>
        <v>126384.83852469137</v>
      </c>
      <c r="AM801">
        <f t="shared" si="362"/>
        <v>20062.704389188275</v>
      </c>
    </row>
    <row r="802" spans="4:39">
      <c r="D802" s="113">
        <v>677</v>
      </c>
      <c r="E802">
        <v>0.30661579958252194</v>
      </c>
      <c r="F802" s="6">
        <v>6941.2423021657196</v>
      </c>
      <c r="G802" s="6">
        <v>0.32347196186960225</v>
      </c>
      <c r="H802" s="6">
        <v>63448.407083495462</v>
      </c>
      <c r="I802" s="6">
        <v>0.81945833301968041</v>
      </c>
      <c r="J802" s="6">
        <v>11974.102633571605</v>
      </c>
      <c r="K802" s="6">
        <v>1.3541336818814624</v>
      </c>
      <c r="L802" s="6">
        <v>16122.274855602125</v>
      </c>
      <c r="M802">
        <v>0.46461462726771841</v>
      </c>
      <c r="N802">
        <v>77695.820605480418</v>
      </c>
      <c r="O802">
        <v>0.33152340428206395</v>
      </c>
      <c r="P802">
        <v>8663.7125819919893</v>
      </c>
      <c r="S802">
        <f t="shared" si="344"/>
        <v>4766.5753890932974</v>
      </c>
      <c r="T802">
        <f t="shared" si="345"/>
        <v>-51096.953691466566</v>
      </c>
      <c r="U802">
        <f t="shared" si="346"/>
        <v>19316.09435445187</v>
      </c>
      <c r="V802">
        <f t="shared" si="347"/>
        <v>35583.965653359635</v>
      </c>
      <c r="W802">
        <f t="shared" si="348"/>
        <v>-59954.975677889859</v>
      </c>
      <c r="X802">
        <f t="shared" si="349"/>
        <v>3995.1770871143399</v>
      </c>
      <c r="Z802">
        <f t="shared" si="350"/>
        <v>0</v>
      </c>
      <c r="AA802">
        <f t="shared" si="351"/>
        <v>0</v>
      </c>
      <c r="AB802">
        <f t="shared" si="352"/>
        <v>0</v>
      </c>
      <c r="AC802">
        <f t="shared" si="353"/>
        <v>1</v>
      </c>
      <c r="AD802">
        <f t="shared" si="354"/>
        <v>0</v>
      </c>
      <c r="AE802">
        <f t="shared" si="355"/>
        <v>0</v>
      </c>
      <c r="AF802">
        <f t="shared" si="356"/>
        <v>0</v>
      </c>
      <c r="AH802">
        <f t="shared" si="357"/>
        <v>22638.240793907844</v>
      </c>
      <c r="AI802">
        <f t="shared" si="358"/>
        <v>196148.08874554862</v>
      </c>
      <c r="AJ802">
        <f t="shared" si="359"/>
        <v>14612.216571704605</v>
      </c>
      <c r="AK802">
        <f t="shared" si="360"/>
        <v>11905.969898925703</v>
      </c>
      <c r="AL802">
        <f t="shared" si="361"/>
        <v>167226.37654003699</v>
      </c>
      <c r="AM802">
        <f t="shared" si="362"/>
        <v>26133.034561327087</v>
      </c>
    </row>
    <row r="803" spans="4:39">
      <c r="D803" s="113">
        <v>678</v>
      </c>
      <c r="E803">
        <v>0.61386632848928402</v>
      </c>
      <c r="F803" s="6">
        <v>10368.590038474444</v>
      </c>
      <c r="G803" s="6">
        <v>0.29667017695277431</v>
      </c>
      <c r="H803" s="6">
        <v>61852.052894782522</v>
      </c>
      <c r="I803" s="6">
        <v>0.69453743529445533</v>
      </c>
      <c r="J803" s="6">
        <v>11674.961010598023</v>
      </c>
      <c r="K803" s="6">
        <v>0.72737005831068857</v>
      </c>
      <c r="L803" s="6">
        <v>11887.002015814242</v>
      </c>
      <c r="M803">
        <v>0.66879772553171724</v>
      </c>
      <c r="N803">
        <v>92049.086084828363</v>
      </c>
      <c r="O803">
        <v>0.36081637880177153</v>
      </c>
      <c r="P803">
        <v>9010.8238468499712</v>
      </c>
      <c r="S803">
        <f t="shared" si="344"/>
        <v>13071.281848560377</v>
      </c>
      <c r="T803">
        <f t="shared" si="345"/>
        <v>-50523.998858017789</v>
      </c>
      <c r="U803">
        <f t="shared" si="346"/>
        <v>14845.25641868546</v>
      </c>
      <c r="V803">
        <f t="shared" si="347"/>
        <v>15886.89629072109</v>
      </c>
      <c r="W803">
        <f t="shared" si="348"/>
        <v>-66511.713733125274</v>
      </c>
      <c r="X803">
        <f t="shared" si="349"/>
        <v>4766.5887613168725</v>
      </c>
      <c r="Z803">
        <f t="shared" si="350"/>
        <v>0</v>
      </c>
      <c r="AA803">
        <f t="shared" si="351"/>
        <v>0</v>
      </c>
      <c r="AB803">
        <f t="shared" si="352"/>
        <v>0</v>
      </c>
      <c r="AC803">
        <f t="shared" si="353"/>
        <v>1</v>
      </c>
      <c r="AD803">
        <f t="shared" si="354"/>
        <v>0</v>
      </c>
      <c r="AE803">
        <f t="shared" si="355"/>
        <v>0</v>
      </c>
      <c r="AF803">
        <f t="shared" si="356"/>
        <v>0</v>
      </c>
      <c r="AH803">
        <f t="shared" si="357"/>
        <v>16890.631652645603</v>
      </c>
      <c r="AI803">
        <f t="shared" si="358"/>
        <v>208487.59902357322</v>
      </c>
      <c r="AJ803">
        <f t="shared" si="359"/>
        <v>16809.692922669201</v>
      </c>
      <c r="AK803">
        <f t="shared" si="360"/>
        <v>16342.440660015225</v>
      </c>
      <c r="AL803">
        <f t="shared" si="361"/>
        <v>137633.67094534624</v>
      </c>
      <c r="AM803">
        <f t="shared" si="362"/>
        <v>24973.433514226406</v>
      </c>
    </row>
    <row r="804" spans="4:39">
      <c r="D804" s="113">
        <v>679</v>
      </c>
      <c r="E804">
        <v>0.42310304756416039</v>
      </c>
      <c r="F804" s="6">
        <v>8939.537460681413</v>
      </c>
      <c r="G804" s="6">
        <v>0.29532122454907994</v>
      </c>
      <c r="H804" s="6">
        <v>63593.850286723209</v>
      </c>
      <c r="I804" s="6">
        <v>0.48872112410829383</v>
      </c>
      <c r="J804" s="6">
        <v>9682.1986720122131</v>
      </c>
      <c r="K804" s="6">
        <v>0.21695701288481861</v>
      </c>
      <c r="L804" s="6">
        <v>6051.3344572135611</v>
      </c>
      <c r="M804">
        <v>3.9195260723771996E-2</v>
      </c>
      <c r="N804">
        <v>67112.576336015598</v>
      </c>
      <c r="O804">
        <v>0.63115332327112994</v>
      </c>
      <c r="P804">
        <v>11317.493904865796</v>
      </c>
      <c r="S804">
        <f t="shared" si="344"/>
        <v>7216.2293075084872</v>
      </c>
      <c r="T804">
        <f t="shared" si="345"/>
        <v>-52317.30464854114</v>
      </c>
      <c r="U804">
        <f t="shared" si="346"/>
        <v>8979.1287309388772</v>
      </c>
      <c r="V804">
        <f t="shared" si="347"/>
        <v>2232.9521227803525</v>
      </c>
      <c r="W804">
        <f t="shared" si="348"/>
        <v>-65615.944500539088</v>
      </c>
      <c r="X804">
        <f t="shared" si="349"/>
        <v>12782.464590919031</v>
      </c>
      <c r="Z804">
        <f t="shared" si="350"/>
        <v>0</v>
      </c>
      <c r="AA804">
        <f t="shared" si="351"/>
        <v>0</v>
      </c>
      <c r="AB804">
        <f t="shared" si="352"/>
        <v>0</v>
      </c>
      <c r="AC804">
        <f t="shared" si="353"/>
        <v>0</v>
      </c>
      <c r="AD804">
        <f t="shared" si="354"/>
        <v>0</v>
      </c>
      <c r="AE804">
        <f t="shared" si="355"/>
        <v>1</v>
      </c>
      <c r="AF804">
        <f t="shared" si="356"/>
        <v>0</v>
      </c>
      <c r="AH804">
        <f t="shared" si="357"/>
        <v>21128.511156199602</v>
      </c>
      <c r="AI804">
        <f t="shared" si="358"/>
        <v>215337.89311561803</v>
      </c>
      <c r="AJ804">
        <f t="shared" si="359"/>
        <v>19811.295633431168</v>
      </c>
      <c r="AK804">
        <f t="shared" si="360"/>
        <v>27891.859206349713</v>
      </c>
      <c r="AL804">
        <f t="shared" si="361"/>
        <v>1712262.5311511629</v>
      </c>
      <c r="AM804">
        <f t="shared" si="362"/>
        <v>17931.449439590517</v>
      </c>
    </row>
    <row r="805" spans="4:39">
      <c r="D805" s="113">
        <v>680</v>
      </c>
      <c r="E805">
        <v>0.65758065108641417</v>
      </c>
      <c r="F805" s="6">
        <v>10860.584079761349</v>
      </c>
      <c r="G805" s="6">
        <v>0.31760724638683024</v>
      </c>
      <c r="H805" s="6">
        <v>63878.009964832323</v>
      </c>
      <c r="I805" s="6">
        <v>0.41516069237527686</v>
      </c>
      <c r="J805" s="6">
        <v>8348.8688325989351</v>
      </c>
      <c r="K805" s="6">
        <v>0.69209817795466422</v>
      </c>
      <c r="L805" s="6">
        <v>10550.748587223094</v>
      </c>
      <c r="M805">
        <v>0.98266749156706301</v>
      </c>
      <c r="N805">
        <v>81953.134541619918</v>
      </c>
      <c r="O805">
        <v>0.62007130752134154</v>
      </c>
      <c r="P805">
        <v>11781.311193466739</v>
      </c>
      <c r="S805">
        <f t="shared" si="344"/>
        <v>14248.475501322289</v>
      </c>
      <c r="T805">
        <f t="shared" si="345"/>
        <v>-51750.494868797599</v>
      </c>
      <c r="U805">
        <f t="shared" si="346"/>
        <v>7503.6270450586362</v>
      </c>
      <c r="V805">
        <f t="shared" si="347"/>
        <v>15876.328239797804</v>
      </c>
      <c r="W805">
        <f t="shared" si="348"/>
        <v>-44430.959043623181</v>
      </c>
      <c r="X805">
        <f t="shared" si="349"/>
        <v>11895.491612928166</v>
      </c>
      <c r="Z805">
        <f t="shared" si="350"/>
        <v>0</v>
      </c>
      <c r="AA805">
        <f t="shared" si="351"/>
        <v>0</v>
      </c>
      <c r="AB805">
        <f t="shared" si="352"/>
        <v>0</v>
      </c>
      <c r="AC805">
        <f t="shared" si="353"/>
        <v>1</v>
      </c>
      <c r="AD805">
        <f t="shared" si="354"/>
        <v>0</v>
      </c>
      <c r="AE805">
        <f t="shared" si="355"/>
        <v>0</v>
      </c>
      <c r="AF805">
        <f t="shared" si="356"/>
        <v>0</v>
      </c>
      <c r="AH805">
        <f t="shared" si="357"/>
        <v>16515.972697521076</v>
      </c>
      <c r="AI805">
        <f t="shared" si="358"/>
        <v>201122.64657536181</v>
      </c>
      <c r="AJ805">
        <f t="shared" si="359"/>
        <v>20109.969430950194</v>
      </c>
      <c r="AK805">
        <f t="shared" si="360"/>
        <v>15244.583678002717</v>
      </c>
      <c r="AL805">
        <f t="shared" si="361"/>
        <v>83398.642211038226</v>
      </c>
      <c r="AM805">
        <f t="shared" si="362"/>
        <v>18999.929605775626</v>
      </c>
    </row>
    <row r="806" spans="4:39">
      <c r="D806" s="113">
        <v>681</v>
      </c>
      <c r="E806">
        <v>0.52738618058526576</v>
      </c>
      <c r="F806" s="6">
        <v>9142.9288312166136</v>
      </c>
      <c r="G806" s="6">
        <v>0.31923187961203703</v>
      </c>
      <c r="H806" s="6">
        <v>60496.117544035355</v>
      </c>
      <c r="I806" s="6">
        <v>1.3414879859770015</v>
      </c>
      <c r="J806" s="6">
        <v>17703.299875147601</v>
      </c>
      <c r="K806" s="6">
        <v>1.9759814216145595</v>
      </c>
      <c r="L806" s="6">
        <v>23378.004256138753</v>
      </c>
      <c r="M806">
        <v>0.53450776682465517</v>
      </c>
      <c r="N806">
        <v>84365.25207611917</v>
      </c>
      <c r="O806">
        <v>0.37938776351274628</v>
      </c>
      <c r="P806">
        <v>9331.5786069882706</v>
      </c>
      <c r="S806">
        <f t="shared" si="344"/>
        <v>10994.785088251174</v>
      </c>
      <c r="T806">
        <f t="shared" si="345"/>
        <v>-48306.567452929332</v>
      </c>
      <c r="U806">
        <f t="shared" si="346"/>
        <v>33520.077381398223</v>
      </c>
      <c r="V806">
        <f t="shared" si="347"/>
        <v>52072.870346791591</v>
      </c>
      <c r="W806">
        <f t="shared" si="348"/>
        <v>-63955.607507686538</v>
      </c>
      <c r="X806">
        <f t="shared" si="349"/>
        <v>5154.9637549824329</v>
      </c>
      <c r="Z806">
        <f t="shared" si="350"/>
        <v>0</v>
      </c>
      <c r="AA806">
        <f t="shared" si="351"/>
        <v>0</v>
      </c>
      <c r="AB806">
        <f t="shared" si="352"/>
        <v>0</v>
      </c>
      <c r="AC806">
        <f t="shared" si="353"/>
        <v>1</v>
      </c>
      <c r="AD806">
        <f t="shared" si="354"/>
        <v>0</v>
      </c>
      <c r="AE806">
        <f t="shared" si="355"/>
        <v>0</v>
      </c>
      <c r="AF806">
        <f t="shared" si="356"/>
        <v>0</v>
      </c>
      <c r="AH806">
        <f t="shared" si="357"/>
        <v>17336.307183988527</v>
      </c>
      <c r="AI806">
        <f t="shared" si="358"/>
        <v>189505.25122226632</v>
      </c>
      <c r="AJ806">
        <f t="shared" si="359"/>
        <v>13196.763638739816</v>
      </c>
      <c r="AK806">
        <f t="shared" si="360"/>
        <v>11831.085049897261</v>
      </c>
      <c r="AL806">
        <f t="shared" si="361"/>
        <v>157837.2800404884</v>
      </c>
      <c r="AM806">
        <f t="shared" si="362"/>
        <v>24596.414287554526</v>
      </c>
    </row>
    <row r="807" spans="4:39">
      <c r="D807" s="113">
        <v>682</v>
      </c>
      <c r="E807">
        <v>4.6519522804505886E-2</v>
      </c>
      <c r="F807" s="6">
        <v>4460.6642428692376</v>
      </c>
      <c r="G807" s="6">
        <v>0.32214392395878355</v>
      </c>
      <c r="H807" s="6">
        <v>65323.495352204627</v>
      </c>
      <c r="I807" s="6">
        <v>0.46674607791536027</v>
      </c>
      <c r="J807" s="6">
        <v>8891.2603130732077</v>
      </c>
      <c r="K807" s="6">
        <v>0.37253150302681703</v>
      </c>
      <c r="L807" s="6">
        <v>7052.7397750434484</v>
      </c>
      <c r="M807">
        <v>0.55955350269845305</v>
      </c>
      <c r="N807">
        <v>84048.154262321084</v>
      </c>
      <c r="O807">
        <v>0.61027926000796362</v>
      </c>
      <c r="P807">
        <v>11489.805761010719</v>
      </c>
      <c r="S807">
        <f t="shared" si="344"/>
        <v>-2684.3627841019847</v>
      </c>
      <c r="T807">
        <f t="shared" si="345"/>
        <v>-53022.751759762439</v>
      </c>
      <c r="U807">
        <f t="shared" si="346"/>
        <v>8930.9719260469083</v>
      </c>
      <c r="V807">
        <f t="shared" si="347"/>
        <v>7172.003136532534</v>
      </c>
      <c r="W807">
        <f t="shared" si="348"/>
        <v>-62682.163315283353</v>
      </c>
      <c r="X807">
        <f t="shared" si="349"/>
        <v>11813.097503133364</v>
      </c>
      <c r="Z807">
        <f t="shared" si="350"/>
        <v>0</v>
      </c>
      <c r="AA807">
        <f t="shared" si="351"/>
        <v>0</v>
      </c>
      <c r="AB807">
        <f t="shared" si="352"/>
        <v>0</v>
      </c>
      <c r="AC807">
        <f t="shared" si="353"/>
        <v>0</v>
      </c>
      <c r="AD807">
        <f t="shared" si="354"/>
        <v>0</v>
      </c>
      <c r="AE807">
        <f t="shared" si="355"/>
        <v>1</v>
      </c>
      <c r="AF807">
        <f t="shared" si="356"/>
        <v>0</v>
      </c>
      <c r="AH807">
        <f t="shared" si="357"/>
        <v>95888.005163225302</v>
      </c>
      <c r="AI807">
        <f t="shared" si="358"/>
        <v>202777.36283041735</v>
      </c>
      <c r="AJ807">
        <f t="shared" si="359"/>
        <v>19049.459082301168</v>
      </c>
      <c r="AK807">
        <f t="shared" si="360"/>
        <v>18931.928488570669</v>
      </c>
      <c r="AL807">
        <f t="shared" si="361"/>
        <v>150205.75129455523</v>
      </c>
      <c r="AM807">
        <f t="shared" si="362"/>
        <v>18827.128028012597</v>
      </c>
    </row>
    <row r="808" spans="4:39">
      <c r="D808" s="113">
        <v>683</v>
      </c>
      <c r="E808">
        <v>0.36860647661398005</v>
      </c>
      <c r="F808" s="6">
        <v>7842.5385343246908</v>
      </c>
      <c r="G808" s="6">
        <v>0.31081382805334301</v>
      </c>
      <c r="H808" s="6">
        <v>63794.027816331887</v>
      </c>
      <c r="I808" s="6">
        <v>0.57592027829888126</v>
      </c>
      <c r="J808" s="6">
        <v>7998.4062886471802</v>
      </c>
      <c r="K808" s="6">
        <v>0.55656047596511926</v>
      </c>
      <c r="L808" s="6">
        <v>10016.110324628511</v>
      </c>
      <c r="M808">
        <v>0.46695379672079529</v>
      </c>
      <c r="N808">
        <v>80919.174860858082</v>
      </c>
      <c r="O808">
        <v>0.34791903140839731</v>
      </c>
      <c r="P808">
        <v>8272.6639517686799</v>
      </c>
      <c r="S808">
        <f t="shared" si="344"/>
        <v>6232.3311687035239</v>
      </c>
      <c r="T808">
        <f t="shared" si="345"/>
        <v>-51925.912605943042</v>
      </c>
      <c r="U808">
        <f t="shared" si="346"/>
        <v>13992.533617917303</v>
      </c>
      <c r="V808">
        <f t="shared" si="347"/>
        <v>11235.594889623602</v>
      </c>
      <c r="W808">
        <f t="shared" si="348"/>
        <v>-63089.011086871236</v>
      </c>
      <c r="X808">
        <f t="shared" si="349"/>
        <v>5012.2763435295619</v>
      </c>
      <c r="Z808">
        <f t="shared" si="350"/>
        <v>0</v>
      </c>
      <c r="AA808">
        <f t="shared" si="351"/>
        <v>0</v>
      </c>
      <c r="AB808">
        <f t="shared" si="352"/>
        <v>1</v>
      </c>
      <c r="AC808">
        <f t="shared" si="353"/>
        <v>0</v>
      </c>
      <c r="AD808">
        <f t="shared" si="354"/>
        <v>0</v>
      </c>
      <c r="AE808">
        <f t="shared" si="355"/>
        <v>0</v>
      </c>
      <c r="AF808">
        <f t="shared" si="356"/>
        <v>0</v>
      </c>
      <c r="AH808">
        <f t="shared" si="357"/>
        <v>21276.182139734137</v>
      </c>
      <c r="AI808">
        <f t="shared" si="358"/>
        <v>205248.35788639146</v>
      </c>
      <c r="AJ808">
        <f t="shared" si="359"/>
        <v>13888.044213814441</v>
      </c>
      <c r="AK808">
        <f t="shared" si="360"/>
        <v>17996.445592475455</v>
      </c>
      <c r="AL808">
        <f t="shared" si="361"/>
        <v>173291.60921084002</v>
      </c>
      <c r="AM808">
        <f t="shared" si="362"/>
        <v>23777.555134826729</v>
      </c>
    </row>
    <row r="809" spans="4:39">
      <c r="D809" s="113">
        <v>684</v>
      </c>
      <c r="E809">
        <v>0.38592885351507733</v>
      </c>
      <c r="F809" s="6">
        <v>8152.0420173815419</v>
      </c>
      <c r="G809" s="6">
        <v>0.33955373509783615</v>
      </c>
      <c r="H809" s="6">
        <v>63269.758394931843</v>
      </c>
      <c r="I809" s="6">
        <v>0.54541809656346296</v>
      </c>
      <c r="J809" s="6">
        <v>10013.478317637999</v>
      </c>
      <c r="K809" s="6">
        <v>0.75161174413835097</v>
      </c>
      <c r="L809" s="6">
        <v>10150.805923159131</v>
      </c>
      <c r="M809">
        <v>0.42202386350253329</v>
      </c>
      <c r="N809">
        <v>67482.865846228335</v>
      </c>
      <c r="O809">
        <v>0.7508495291130215</v>
      </c>
      <c r="P809">
        <v>11692.201693505545</v>
      </c>
      <c r="S809">
        <f t="shared" si="344"/>
        <v>6584.2653252381715</v>
      </c>
      <c r="T809">
        <f t="shared" si="345"/>
        <v>-50304.23857395607</v>
      </c>
      <c r="U809">
        <f t="shared" si="346"/>
        <v>10812.766281541271</v>
      </c>
      <c r="V809">
        <f t="shared" si="347"/>
        <v>18548.736915019661</v>
      </c>
      <c r="W809">
        <f t="shared" si="348"/>
        <v>-51368.306642247604</v>
      </c>
      <c r="X809">
        <f t="shared" si="349"/>
        <v>16978.236726146068</v>
      </c>
      <c r="Z809">
        <f t="shared" si="350"/>
        <v>0</v>
      </c>
      <c r="AA809">
        <f t="shared" si="351"/>
        <v>0</v>
      </c>
      <c r="AB809">
        <f t="shared" si="352"/>
        <v>0</v>
      </c>
      <c r="AC809">
        <f t="shared" si="353"/>
        <v>1</v>
      </c>
      <c r="AD809">
        <f t="shared" si="354"/>
        <v>0</v>
      </c>
      <c r="AE809">
        <f t="shared" si="355"/>
        <v>0</v>
      </c>
      <c r="AF809">
        <f t="shared" si="356"/>
        <v>0</v>
      </c>
      <c r="AH809">
        <f t="shared" si="357"/>
        <v>21123.173204418261</v>
      </c>
      <c r="AI809">
        <f t="shared" si="358"/>
        <v>186332.09373091368</v>
      </c>
      <c r="AJ809">
        <f t="shared" si="359"/>
        <v>18359.270403256349</v>
      </c>
      <c r="AK809">
        <f t="shared" si="360"/>
        <v>13505.384930880813</v>
      </c>
      <c r="AL809">
        <f t="shared" si="361"/>
        <v>159902.96208883281</v>
      </c>
      <c r="AM809">
        <f t="shared" si="362"/>
        <v>15571.963809203613</v>
      </c>
    </row>
    <row r="810" spans="4:39">
      <c r="D810" s="113">
        <v>685</v>
      </c>
      <c r="E810">
        <v>1.3752540530034372</v>
      </c>
      <c r="F810" s="6">
        <v>17324.425604741627</v>
      </c>
      <c r="G810" s="6">
        <v>0.31393060179034926</v>
      </c>
      <c r="H810" s="6">
        <v>62604.913762259064</v>
      </c>
      <c r="I810" s="6">
        <v>1.2514466701319851</v>
      </c>
      <c r="J810" s="6">
        <v>16881.530979664058</v>
      </c>
      <c r="K810" s="6">
        <v>0.92415499189000405</v>
      </c>
      <c r="L810" s="6">
        <v>12995.379515117538</v>
      </c>
      <c r="M810">
        <v>0.30412468143476445</v>
      </c>
      <c r="N810">
        <v>76021.930729557542</v>
      </c>
      <c r="O810">
        <v>0.30705413008465832</v>
      </c>
      <c r="P810">
        <v>9710.5286641312832</v>
      </c>
      <c r="S810">
        <f t="shared" si="344"/>
        <v>35188.275155141615</v>
      </c>
      <c r="T810">
        <f t="shared" si="345"/>
        <v>-50617.787663496369</v>
      </c>
      <c r="U810">
        <f t="shared" si="346"/>
        <v>30903.708672655659</v>
      </c>
      <c r="V810">
        <f t="shared" si="347"/>
        <v>22292.554695210376</v>
      </c>
      <c r="W810">
        <f t="shared" si="348"/>
        <v>-64409.233893652497</v>
      </c>
      <c r="X810">
        <f t="shared" si="349"/>
        <v>2014.0262390213102</v>
      </c>
      <c r="Z810">
        <f t="shared" si="350"/>
        <v>1</v>
      </c>
      <c r="AA810">
        <f t="shared" si="351"/>
        <v>0</v>
      </c>
      <c r="AB810">
        <f t="shared" si="352"/>
        <v>0</v>
      </c>
      <c r="AC810">
        <f t="shared" si="353"/>
        <v>0</v>
      </c>
      <c r="AD810">
        <f t="shared" si="354"/>
        <v>0</v>
      </c>
      <c r="AE810">
        <f t="shared" si="355"/>
        <v>0</v>
      </c>
      <c r="AF810">
        <f t="shared" si="356"/>
        <v>0</v>
      </c>
      <c r="AH810">
        <f t="shared" si="357"/>
        <v>12597.254715887995</v>
      </c>
      <c r="AI810">
        <f t="shared" si="358"/>
        <v>199422.78135748039</v>
      </c>
      <c r="AJ810">
        <f t="shared" si="359"/>
        <v>13489.612767824641</v>
      </c>
      <c r="AK810">
        <f t="shared" si="360"/>
        <v>14061.904798610112</v>
      </c>
      <c r="AL810">
        <f t="shared" si="361"/>
        <v>249969.61894348732</v>
      </c>
      <c r="AM810">
        <f t="shared" si="362"/>
        <v>31624.810457537176</v>
      </c>
    </row>
    <row r="811" spans="4:39">
      <c r="D811" s="113">
        <v>686</v>
      </c>
      <c r="E811">
        <v>0.94165192095479711</v>
      </c>
      <c r="F811" s="6">
        <v>13964.177724522595</v>
      </c>
      <c r="G811" s="6">
        <v>0.27997554601386376</v>
      </c>
      <c r="H811" s="6">
        <v>61255.471780803011</v>
      </c>
      <c r="I811" s="6">
        <v>0.32774359010561072</v>
      </c>
      <c r="J811" s="6">
        <v>8134.7386509255784</v>
      </c>
      <c r="K811" s="6">
        <v>0.53320451093474053</v>
      </c>
      <c r="L811" s="6">
        <v>10047.28345058099</v>
      </c>
      <c r="M811">
        <v>0.3385852394418023</v>
      </c>
      <c r="N811">
        <v>88279.454129813879</v>
      </c>
      <c r="O811">
        <v>0.3001542656577727</v>
      </c>
      <c r="P811">
        <v>9557.505168286365</v>
      </c>
      <c r="S811">
        <f t="shared" si="344"/>
        <v>21991.859225215376</v>
      </c>
      <c r="T811">
        <f t="shared" si="345"/>
        <v>-50564.885531809639</v>
      </c>
      <c r="U811">
        <f t="shared" si="346"/>
        <v>4379.8225936670615</v>
      </c>
      <c r="V811">
        <f t="shared" si="347"/>
        <v>10312.597594951143</v>
      </c>
      <c r="W811">
        <f t="shared" si="348"/>
        <v>-75350.915346968104</v>
      </c>
      <c r="X811">
        <f t="shared" si="349"/>
        <v>1903.5853115900281</v>
      </c>
      <c r="Z811">
        <f t="shared" si="350"/>
        <v>1</v>
      </c>
      <c r="AA811">
        <f t="shared" si="351"/>
        <v>0</v>
      </c>
      <c r="AB811">
        <f t="shared" si="352"/>
        <v>0</v>
      </c>
      <c r="AC811">
        <f t="shared" si="353"/>
        <v>0</v>
      </c>
      <c r="AD811">
        <f t="shared" si="354"/>
        <v>0</v>
      </c>
      <c r="AE811">
        <f t="shared" si="355"/>
        <v>0</v>
      </c>
      <c r="AF811">
        <f t="shared" si="356"/>
        <v>0</v>
      </c>
      <c r="AH811">
        <f t="shared" si="357"/>
        <v>14829.447499415157</v>
      </c>
      <c r="AI811">
        <f t="shared" si="358"/>
        <v>218788.65012649988</v>
      </c>
      <c r="AJ811">
        <f t="shared" si="359"/>
        <v>24820.435537135218</v>
      </c>
      <c r="AK811">
        <f t="shared" si="360"/>
        <v>18843.207895911233</v>
      </c>
      <c r="AL811">
        <f t="shared" si="361"/>
        <v>260730.36814999074</v>
      </c>
      <c r="AM811">
        <f t="shared" si="362"/>
        <v>31841.976815960224</v>
      </c>
    </row>
    <row r="812" spans="4:39">
      <c r="D812" s="113">
        <v>687</v>
      </c>
      <c r="E812">
        <v>0.56055802324422366</v>
      </c>
      <c r="F812" s="6">
        <v>10015.939755597625</v>
      </c>
      <c r="G812" s="6">
        <v>0.28737144277753501</v>
      </c>
      <c r="H812" s="6">
        <v>56018.492816012222</v>
      </c>
      <c r="I812" s="6">
        <v>1.0215151607560649</v>
      </c>
      <c r="J812" s="6">
        <v>15997.552091305113</v>
      </c>
      <c r="K812" s="6">
        <v>0.53758316305534171</v>
      </c>
      <c r="L812" s="6">
        <v>10212.278977424226</v>
      </c>
      <c r="M812">
        <v>0.60222191435131622</v>
      </c>
      <c r="N812">
        <v>90781.635321978392</v>
      </c>
      <c r="O812">
        <v>0.44940599434689077</v>
      </c>
      <c r="P812">
        <v>10808.672376503368</v>
      </c>
      <c r="S812">
        <f t="shared" si="344"/>
        <v>11388.40780395981</v>
      </c>
      <c r="T812">
        <f t="shared" si="345"/>
        <v>-45045.501644994823</v>
      </c>
      <c r="U812">
        <f t="shared" si="346"/>
        <v>23007.982807004468</v>
      </c>
      <c r="V812">
        <f t="shared" si="347"/>
        <v>10314.796520680942</v>
      </c>
      <c r="W812">
        <f t="shared" si="348"/>
        <v>-67786.393744387737</v>
      </c>
      <c r="X812">
        <f t="shared" si="349"/>
        <v>6351.44611163831</v>
      </c>
      <c r="Z812">
        <f t="shared" si="350"/>
        <v>0</v>
      </c>
      <c r="AA812">
        <f t="shared" si="351"/>
        <v>0</v>
      </c>
      <c r="AB812">
        <f t="shared" si="352"/>
        <v>1</v>
      </c>
      <c r="AC812">
        <f t="shared" si="353"/>
        <v>0</v>
      </c>
      <c r="AD812">
        <f t="shared" si="354"/>
        <v>0</v>
      </c>
      <c r="AE812">
        <f t="shared" si="355"/>
        <v>0</v>
      </c>
      <c r="AF812">
        <f t="shared" si="356"/>
        <v>0</v>
      </c>
      <c r="AH812">
        <f t="shared" si="357"/>
        <v>17867.801976377894</v>
      </c>
      <c r="AI812">
        <f t="shared" si="358"/>
        <v>194934.09739873922</v>
      </c>
      <c r="AJ812">
        <f t="shared" si="359"/>
        <v>15660.611516979028</v>
      </c>
      <c r="AK812">
        <f t="shared" si="360"/>
        <v>18996.649596283802</v>
      </c>
      <c r="AL812">
        <f t="shared" si="361"/>
        <v>150744.48996058851</v>
      </c>
      <c r="AM812">
        <f t="shared" si="362"/>
        <v>24051.019595791797</v>
      </c>
    </row>
    <row r="813" spans="4:39">
      <c r="D813" s="113">
        <v>688</v>
      </c>
      <c r="E813">
        <v>0.1144625007363218</v>
      </c>
      <c r="F813" s="6">
        <v>6468.6221863177489</v>
      </c>
      <c r="G813" s="6">
        <v>0.28621298886673019</v>
      </c>
      <c r="H813" s="6">
        <v>58959.556534734002</v>
      </c>
      <c r="I813" s="6">
        <v>0.45263487541460279</v>
      </c>
      <c r="J813" s="6">
        <v>10387.862519738963</v>
      </c>
      <c r="K813" s="6">
        <v>0.89120788343674406</v>
      </c>
      <c r="L813" s="6">
        <v>11341.258423194617</v>
      </c>
      <c r="M813">
        <v>1.8735279599344075</v>
      </c>
      <c r="N813">
        <v>79590.657511043319</v>
      </c>
      <c r="O813">
        <v>1.0796828504106435</v>
      </c>
      <c r="P813">
        <v>15945.169104985227</v>
      </c>
      <c r="S813">
        <f t="shared" si="344"/>
        <v>-2097.9860582020374</v>
      </c>
      <c r="T813">
        <f t="shared" si="345"/>
        <v>-48030.79976784678</v>
      </c>
      <c r="U813">
        <f t="shared" si="346"/>
        <v>6895.5475630922301</v>
      </c>
      <c r="V813">
        <f t="shared" si="347"/>
        <v>22688.623397954019</v>
      </c>
      <c r="W813">
        <f t="shared" si="348"/>
        <v>-8051.8658889079088</v>
      </c>
      <c r="X813">
        <f t="shared" si="349"/>
        <v>25281.440855094781</v>
      </c>
      <c r="Z813">
        <f t="shared" si="350"/>
        <v>0</v>
      </c>
      <c r="AA813">
        <f t="shared" si="351"/>
        <v>0</v>
      </c>
      <c r="AB813">
        <f t="shared" si="352"/>
        <v>0</v>
      </c>
      <c r="AC813">
        <f t="shared" si="353"/>
        <v>0</v>
      </c>
      <c r="AD813">
        <f t="shared" si="354"/>
        <v>0</v>
      </c>
      <c r="AE813">
        <f t="shared" si="355"/>
        <v>1</v>
      </c>
      <c r="AF813">
        <f t="shared" si="356"/>
        <v>0</v>
      </c>
      <c r="AH813">
        <f t="shared" si="357"/>
        <v>56513.025180351433</v>
      </c>
      <c r="AI813">
        <f t="shared" si="358"/>
        <v>205998.88484511594</v>
      </c>
      <c r="AJ813">
        <f t="shared" si="359"/>
        <v>22949.761682026663</v>
      </c>
      <c r="AK813">
        <f t="shared" si="360"/>
        <v>12725.716001814961</v>
      </c>
      <c r="AL813">
        <f t="shared" si="361"/>
        <v>42481.702548933295</v>
      </c>
      <c r="AM813">
        <f t="shared" si="362"/>
        <v>14768.382306823421</v>
      </c>
    </row>
    <row r="814" spans="4:39">
      <c r="D814" s="113">
        <v>689</v>
      </c>
      <c r="E814">
        <v>0.35932064773109762</v>
      </c>
      <c r="F814" s="6">
        <v>7382.8719299899294</v>
      </c>
      <c r="G814" s="6">
        <v>0.29079067429608596</v>
      </c>
      <c r="H814" s="6">
        <v>60375.78071030484</v>
      </c>
      <c r="I814" s="6">
        <v>0.76279247543114892</v>
      </c>
      <c r="J814" s="6">
        <v>10945.152206570936</v>
      </c>
      <c r="K814" s="6">
        <v>0.82408464626538425</v>
      </c>
      <c r="L814" s="6">
        <v>11254.240160638008</v>
      </c>
      <c r="M814">
        <v>0.10369822200662038</v>
      </c>
      <c r="N814">
        <v>57896.327023482183</v>
      </c>
      <c r="O814">
        <v>0.5637184430640384</v>
      </c>
      <c r="P814">
        <v>10370.65322493967</v>
      </c>
      <c r="S814">
        <f t="shared" si="344"/>
        <v>6337.4276829743012</v>
      </c>
      <c r="T814">
        <f t="shared" si="345"/>
        <v>-49272.22960298309</v>
      </c>
      <c r="U814">
        <f t="shared" si="346"/>
        <v>18181.315675292055</v>
      </c>
      <c r="V814">
        <f t="shared" si="347"/>
        <v>20212.607972359423</v>
      </c>
      <c r="W814">
        <f t="shared" si="348"/>
        <v>-53936.714114381393</v>
      </c>
      <c r="X814">
        <f t="shared" si="349"/>
        <v>11154.371805017574</v>
      </c>
      <c r="Z814">
        <f t="shared" si="350"/>
        <v>0</v>
      </c>
      <c r="AA814">
        <f t="shared" si="351"/>
        <v>0</v>
      </c>
      <c r="AB814">
        <f t="shared" si="352"/>
        <v>0</v>
      </c>
      <c r="AC814">
        <f t="shared" si="353"/>
        <v>1</v>
      </c>
      <c r="AD814">
        <f t="shared" si="354"/>
        <v>0</v>
      </c>
      <c r="AE814">
        <f t="shared" si="355"/>
        <v>0</v>
      </c>
      <c r="AF814">
        <f t="shared" si="356"/>
        <v>0</v>
      </c>
      <c r="AH814">
        <f t="shared" si="357"/>
        <v>20546.751144440215</v>
      </c>
      <c r="AI814">
        <f t="shared" si="358"/>
        <v>207626.26193723673</v>
      </c>
      <c r="AJ814">
        <f t="shared" si="359"/>
        <v>14348.794146644497</v>
      </c>
      <c r="AK814">
        <f t="shared" si="360"/>
        <v>13656.65555309199</v>
      </c>
      <c r="AL814">
        <f t="shared" si="361"/>
        <v>558315.52270766918</v>
      </c>
      <c r="AM814">
        <f t="shared" si="362"/>
        <v>18396.867004334581</v>
      </c>
    </row>
    <row r="815" spans="4:39">
      <c r="D815" s="113">
        <v>690</v>
      </c>
      <c r="E815">
        <v>0.93387527624015543</v>
      </c>
      <c r="F815" s="6">
        <v>12854.100099265364</v>
      </c>
      <c r="G815" s="6">
        <v>0.31944962116650677</v>
      </c>
      <c r="H815" s="6">
        <v>68687.361539656515</v>
      </c>
      <c r="I815" s="6">
        <v>0.55592283073509963</v>
      </c>
      <c r="J815" s="6">
        <v>9901.800509332068</v>
      </c>
      <c r="K815" s="6">
        <v>1.5191913158603674</v>
      </c>
      <c r="L815" s="6">
        <v>17251.471589709381</v>
      </c>
      <c r="M815">
        <v>0.22164172235710611</v>
      </c>
      <c r="N815">
        <v>75228.446702809713</v>
      </c>
      <c r="O815">
        <v>0.96012167296672368</v>
      </c>
      <c r="P815">
        <v>14450.427170858926</v>
      </c>
      <c r="S815">
        <f t="shared" si="344"/>
        <v>22804.993448688729</v>
      </c>
      <c r="T815">
        <f t="shared" si="345"/>
        <v>-56489.497205034619</v>
      </c>
      <c r="U815">
        <f t="shared" si="346"/>
        <v>11325.556859456978</v>
      </c>
      <c r="V815">
        <f t="shared" si="347"/>
        <v>40757.329615102892</v>
      </c>
      <c r="W815">
        <f t="shared" si="348"/>
        <v>-66765.279176325974</v>
      </c>
      <c r="X815">
        <f t="shared" si="349"/>
        <v>22210.858789702452</v>
      </c>
      <c r="Z815">
        <f t="shared" si="350"/>
        <v>0</v>
      </c>
      <c r="AA815">
        <f t="shared" si="351"/>
        <v>0</v>
      </c>
      <c r="AB815">
        <f t="shared" si="352"/>
        <v>0</v>
      </c>
      <c r="AC815">
        <f t="shared" si="353"/>
        <v>1</v>
      </c>
      <c r="AD815">
        <f t="shared" si="354"/>
        <v>0</v>
      </c>
      <c r="AE815">
        <f t="shared" si="355"/>
        <v>0</v>
      </c>
      <c r="AF815">
        <f t="shared" si="356"/>
        <v>0</v>
      </c>
      <c r="AH815">
        <f t="shared" si="357"/>
        <v>13764.257847168665</v>
      </c>
      <c r="AI815">
        <f t="shared" si="358"/>
        <v>215017.82124153653</v>
      </c>
      <c r="AJ815">
        <f t="shared" si="359"/>
        <v>17811.465840031909</v>
      </c>
      <c r="AK815">
        <f t="shared" si="360"/>
        <v>11355.693920577285</v>
      </c>
      <c r="AL815">
        <f t="shared" si="361"/>
        <v>339414.64586528827</v>
      </c>
      <c r="AM815">
        <f t="shared" si="362"/>
        <v>15050.620747064164</v>
      </c>
    </row>
    <row r="816" spans="4:39">
      <c r="D816" s="113">
        <v>691</v>
      </c>
      <c r="E816">
        <v>0.26889530232120817</v>
      </c>
      <c r="F816" s="6">
        <v>6751.0790594964019</v>
      </c>
      <c r="G816" s="6">
        <v>0.32043271750275903</v>
      </c>
      <c r="H816" s="6">
        <v>66524.914470274452</v>
      </c>
      <c r="I816" s="6">
        <v>0.52572998231440882</v>
      </c>
      <c r="J816" s="6">
        <v>8895.2266460224309</v>
      </c>
      <c r="K816" s="6">
        <v>0.42699333216154001</v>
      </c>
      <c r="L816" s="6">
        <v>7078.7894643004547</v>
      </c>
      <c r="M816">
        <v>0.88084509928687593</v>
      </c>
      <c r="N816">
        <v>90617.988867551758</v>
      </c>
      <c r="O816">
        <v>0.48868103064806157</v>
      </c>
      <c r="P816">
        <v>9752.1736894239111</v>
      </c>
      <c r="S816">
        <f t="shared" si="344"/>
        <v>3516.4191643366103</v>
      </c>
      <c r="T816">
        <f t="shared" si="345"/>
        <v>-54289.511585149099</v>
      </c>
      <c r="U816">
        <f t="shared" si="346"/>
        <v>11179.246998670955</v>
      </c>
      <c r="V816">
        <f t="shared" si="347"/>
        <v>9225.5239309557892</v>
      </c>
      <c r="W816">
        <f t="shared" si="348"/>
        <v>-56983.799596381687</v>
      </c>
      <c r="X816">
        <f t="shared" si="349"/>
        <v>8907.6227848416711</v>
      </c>
      <c r="Z816">
        <f t="shared" si="350"/>
        <v>0</v>
      </c>
      <c r="AA816">
        <f t="shared" si="351"/>
        <v>0</v>
      </c>
      <c r="AB816">
        <f t="shared" si="352"/>
        <v>1</v>
      </c>
      <c r="AC816">
        <f t="shared" si="353"/>
        <v>0</v>
      </c>
      <c r="AD816">
        <f t="shared" si="354"/>
        <v>0</v>
      </c>
      <c r="AE816">
        <f t="shared" si="355"/>
        <v>0</v>
      </c>
      <c r="AF816">
        <f t="shared" si="356"/>
        <v>0</v>
      </c>
      <c r="AH816">
        <f t="shared" si="357"/>
        <v>25106.719980670834</v>
      </c>
      <c r="AI816">
        <f t="shared" si="358"/>
        <v>207609.61923216112</v>
      </c>
      <c r="AJ816">
        <f t="shared" si="359"/>
        <v>16919.762892089933</v>
      </c>
      <c r="AK816">
        <f t="shared" si="360"/>
        <v>16578.220152680064</v>
      </c>
      <c r="AL816">
        <f t="shared" si="361"/>
        <v>102876.19121786027</v>
      </c>
      <c r="AM816">
        <f t="shared" si="362"/>
        <v>19956.112633410634</v>
      </c>
    </row>
    <row r="817" spans="4:39">
      <c r="D817" s="113">
        <v>692</v>
      </c>
      <c r="E817">
        <v>-1.0165762128424571E-3</v>
      </c>
      <c r="F817" s="6">
        <v>4973.0762871336283</v>
      </c>
      <c r="G817" s="6">
        <v>0.20667238806198907</v>
      </c>
      <c r="H817" s="6">
        <v>58142.934508124345</v>
      </c>
      <c r="I817" s="6">
        <v>0.45980914439261755</v>
      </c>
      <c r="J817" s="6">
        <v>10524.928655836824</v>
      </c>
      <c r="K817" s="6">
        <v>0.16317271665568289</v>
      </c>
      <c r="L817" s="6">
        <v>7181.0857814790979</v>
      </c>
      <c r="M817">
        <v>1.7611265113540608E-2</v>
      </c>
      <c r="N817">
        <v>60998.329584077517</v>
      </c>
      <c r="O817">
        <v>2.3150798750351309E-2</v>
      </c>
      <c r="P817">
        <v>5822.4788574124941</v>
      </c>
      <c r="S817">
        <f t="shared" si="344"/>
        <v>-5011.8932332448048</v>
      </c>
      <c r="T817">
        <f t="shared" si="345"/>
        <v>-50251.356042365354</v>
      </c>
      <c r="U817">
        <f t="shared" si="346"/>
        <v>7032.4237136508837</v>
      </c>
      <c r="V817">
        <f t="shared" si="347"/>
        <v>-950.49876869850232</v>
      </c>
      <c r="W817">
        <f t="shared" si="348"/>
        <v>-60325.861036982082</v>
      </c>
      <c r="X817">
        <f t="shared" si="349"/>
        <v>-4938.4887579290798</v>
      </c>
      <c r="Z817">
        <f t="shared" si="350"/>
        <v>0</v>
      </c>
      <c r="AA817">
        <f t="shared" si="351"/>
        <v>0</v>
      </c>
      <c r="AB817">
        <f t="shared" si="352"/>
        <v>1</v>
      </c>
      <c r="AC817">
        <f t="shared" si="353"/>
        <v>0</v>
      </c>
      <c r="AD817">
        <f t="shared" si="354"/>
        <v>0</v>
      </c>
      <c r="AE817">
        <f t="shared" si="355"/>
        <v>0</v>
      </c>
      <c r="AF817">
        <f t="shared" si="356"/>
        <v>0</v>
      </c>
      <c r="AH817">
        <f t="shared" si="357"/>
        <v>-4891985.6910957703</v>
      </c>
      <c r="AI817">
        <f t="shared" si="358"/>
        <v>281328.99151813652</v>
      </c>
      <c r="AJ817">
        <f t="shared" si="359"/>
        <v>22889.776734953091</v>
      </c>
      <c r="AK817">
        <f t="shared" si="360"/>
        <v>44009.108438343814</v>
      </c>
      <c r="AL817">
        <f t="shared" si="361"/>
        <v>3463597.2595278407</v>
      </c>
      <c r="AM817">
        <f t="shared" si="362"/>
        <v>251502.28811539986</v>
      </c>
    </row>
    <row r="818" spans="4:39">
      <c r="D818" s="113">
        <v>693</v>
      </c>
      <c r="E818">
        <v>0.48986869459717741</v>
      </c>
      <c r="F818" s="6">
        <v>10195.214809756912</v>
      </c>
      <c r="G818" s="6">
        <v>0.29066022092758492</v>
      </c>
      <c r="H818" s="6">
        <v>65128.17767660298</v>
      </c>
      <c r="I818" s="6">
        <v>0.34647265191483168</v>
      </c>
      <c r="J818" s="6">
        <v>8339.3415476462214</v>
      </c>
      <c r="K818" s="6">
        <v>0.41235680369692218</v>
      </c>
      <c r="L818" s="6">
        <v>8052.5022363717362</v>
      </c>
      <c r="M818">
        <v>0.38845420133110842</v>
      </c>
      <c r="N818">
        <v>84220.382528154209</v>
      </c>
      <c r="O818">
        <v>0.41795029362921088</v>
      </c>
      <c r="P818">
        <v>9878.2050542460092</v>
      </c>
      <c r="S818">
        <f t="shared" si="344"/>
        <v>8509.9314247417096</v>
      </c>
      <c r="T818">
        <f t="shared" si="345"/>
        <v>-54029.607800704078</v>
      </c>
      <c r="U818">
        <f t="shared" si="346"/>
        <v>4890.3701930697116</v>
      </c>
      <c r="V818">
        <f t="shared" si="347"/>
        <v>7692.9299559915398</v>
      </c>
      <c r="W818">
        <f t="shared" si="348"/>
        <v>-69387.64730452717</v>
      </c>
      <c r="X818">
        <f t="shared" si="349"/>
        <v>6080.8089576917791</v>
      </c>
      <c r="Z818">
        <f t="shared" si="350"/>
        <v>1</v>
      </c>
      <c r="AA818">
        <f t="shared" si="351"/>
        <v>0</v>
      </c>
      <c r="AB818">
        <f t="shared" si="352"/>
        <v>0</v>
      </c>
      <c r="AC818">
        <f t="shared" si="353"/>
        <v>0</v>
      </c>
      <c r="AD818">
        <f t="shared" si="354"/>
        <v>0</v>
      </c>
      <c r="AE818">
        <f t="shared" si="355"/>
        <v>0</v>
      </c>
      <c r="AF818">
        <f t="shared" si="356"/>
        <v>0</v>
      </c>
      <c r="AH818">
        <f t="shared" si="357"/>
        <v>20812.137869190665</v>
      </c>
      <c r="AI818">
        <f t="shared" si="358"/>
        <v>224069.80036263377</v>
      </c>
      <c r="AJ818">
        <f t="shared" si="359"/>
        <v>24069.263480270762</v>
      </c>
      <c r="AK818">
        <f t="shared" si="360"/>
        <v>19527.996541292039</v>
      </c>
      <c r="AL818">
        <f t="shared" si="361"/>
        <v>216809.04013795673</v>
      </c>
      <c r="AM818">
        <f t="shared" si="362"/>
        <v>23634.880043916335</v>
      </c>
    </row>
    <row r="819" spans="4:39">
      <c r="D819" s="113">
        <v>694</v>
      </c>
      <c r="E819">
        <v>0.72023950234853229</v>
      </c>
      <c r="F819" s="6">
        <v>11546.609796726931</v>
      </c>
      <c r="G819" s="6">
        <v>0.32562753810925393</v>
      </c>
      <c r="H819" s="6">
        <v>67325.637060608497</v>
      </c>
      <c r="I819" s="6">
        <v>1.4305213753073285</v>
      </c>
      <c r="J819" s="6">
        <v>17960.681868897085</v>
      </c>
      <c r="K819" s="6">
        <v>0.48576685265934849</v>
      </c>
      <c r="L819" s="6">
        <v>8719.6277255814894</v>
      </c>
      <c r="M819">
        <v>0.66233648243136034</v>
      </c>
      <c r="N819">
        <v>92391.631963537598</v>
      </c>
      <c r="O819">
        <v>0.91968532064857433</v>
      </c>
      <c r="P819">
        <v>14361.032093745169</v>
      </c>
      <c r="S819">
        <f t="shared" si="344"/>
        <v>15955.015360949426</v>
      </c>
      <c r="T819">
        <f t="shared" si="345"/>
        <v>-54891.875145444748</v>
      </c>
      <c r="U819">
        <f t="shared" si="346"/>
        <v>36662.346325837949</v>
      </c>
      <c r="V819">
        <f t="shared" si="347"/>
        <v>9828.8937763630747</v>
      </c>
      <c r="W819">
        <f t="shared" si="348"/>
        <v>-67100.97571837854</v>
      </c>
      <c r="X819">
        <f t="shared" si="349"/>
        <v>20756.232189899994</v>
      </c>
      <c r="Z819">
        <f t="shared" si="350"/>
        <v>0</v>
      </c>
      <c r="AA819">
        <f t="shared" si="351"/>
        <v>0</v>
      </c>
      <c r="AB819">
        <f t="shared" si="352"/>
        <v>1</v>
      </c>
      <c r="AC819">
        <f t="shared" si="353"/>
        <v>0</v>
      </c>
      <c r="AD819">
        <f t="shared" si="354"/>
        <v>0</v>
      </c>
      <c r="AE819">
        <f t="shared" si="355"/>
        <v>0</v>
      </c>
      <c r="AF819">
        <f t="shared" si="356"/>
        <v>0</v>
      </c>
      <c r="AH819">
        <f t="shared" si="357"/>
        <v>16031.62525670439</v>
      </c>
      <c r="AI819">
        <f t="shared" si="358"/>
        <v>206756.58284779196</v>
      </c>
      <c r="AJ819">
        <f t="shared" si="359"/>
        <v>12555.339737610333</v>
      </c>
      <c r="AK819">
        <f t="shared" si="360"/>
        <v>17950.232046187521</v>
      </c>
      <c r="AL819">
        <f t="shared" si="361"/>
        <v>139493.49675617844</v>
      </c>
      <c r="AM819">
        <f t="shared" si="362"/>
        <v>15615.15854533546</v>
      </c>
    </row>
    <row r="820" spans="4:39">
      <c r="D820" s="113">
        <v>695</v>
      </c>
      <c r="E820">
        <v>0.36118791925166549</v>
      </c>
      <c r="F820" s="6">
        <v>8125.4852263787343</v>
      </c>
      <c r="G820" s="6">
        <v>0.28972260941727879</v>
      </c>
      <c r="H820" s="6">
        <v>70957.170934371927</v>
      </c>
      <c r="I820" s="6">
        <v>0.6704911985508083</v>
      </c>
      <c r="J820" s="6">
        <v>11063.346432180129</v>
      </c>
      <c r="K820" s="6">
        <v>1.1845160100728171</v>
      </c>
      <c r="L820" s="6">
        <v>15614.672721542598</v>
      </c>
      <c r="M820">
        <v>0.68846188977872569</v>
      </c>
      <c r="N820">
        <v>99702.559290504985</v>
      </c>
      <c r="O820">
        <v>1.8341566160855987</v>
      </c>
      <c r="P820">
        <v>23628.24791255749</v>
      </c>
      <c r="S820">
        <f t="shared" si="344"/>
        <v>5666.1142823268601</v>
      </c>
      <c r="T820">
        <f t="shared" si="345"/>
        <v>-59894.402816382557</v>
      </c>
      <c r="U820">
        <f t="shared" si="346"/>
        <v>14538.689493283935</v>
      </c>
      <c r="V820">
        <f t="shared" si="347"/>
        <v>29614.886607077853</v>
      </c>
      <c r="W820">
        <f t="shared" si="348"/>
        <v>-73414.330491194123</v>
      </c>
      <c r="X820">
        <f t="shared" si="349"/>
        <v>46407.188316055006</v>
      </c>
      <c r="Z820">
        <f t="shared" si="350"/>
        <v>0</v>
      </c>
      <c r="AA820">
        <f t="shared" si="351"/>
        <v>0</v>
      </c>
      <c r="AB820">
        <f t="shared" si="352"/>
        <v>0</v>
      </c>
      <c r="AC820">
        <f t="shared" si="353"/>
        <v>0</v>
      </c>
      <c r="AD820">
        <f t="shared" si="354"/>
        <v>0</v>
      </c>
      <c r="AE820">
        <f t="shared" si="355"/>
        <v>1</v>
      </c>
      <c r="AF820">
        <f t="shared" si="356"/>
        <v>0</v>
      </c>
      <c r="AH820">
        <f t="shared" si="357"/>
        <v>22496.558697792789</v>
      </c>
      <c r="AI820">
        <f t="shared" si="358"/>
        <v>244914.16488719539</v>
      </c>
      <c r="AJ820">
        <f t="shared" si="359"/>
        <v>16500.360416501087</v>
      </c>
      <c r="AK820">
        <f t="shared" si="360"/>
        <v>13182.323065926901</v>
      </c>
      <c r="AL820">
        <f t="shared" si="361"/>
        <v>144819.2859630179</v>
      </c>
      <c r="AM820">
        <f t="shared" si="362"/>
        <v>12882.350234073347</v>
      </c>
    </row>
    <row r="821" spans="4:39">
      <c r="D821" s="113">
        <v>696</v>
      </c>
      <c r="E821">
        <v>0.76365709218408684</v>
      </c>
      <c r="F821" s="6">
        <v>11446.889345975764</v>
      </c>
      <c r="G821" s="6">
        <v>0.29621270232726871</v>
      </c>
      <c r="H821" s="6">
        <v>59335.239637132072</v>
      </c>
      <c r="I821" s="6">
        <v>1.1167151258001475</v>
      </c>
      <c r="J821" s="6">
        <v>17015.140319789745</v>
      </c>
      <c r="K821" s="6">
        <v>1.0434220162089864</v>
      </c>
      <c r="L821" s="6">
        <v>13914.283675699171</v>
      </c>
      <c r="M821">
        <v>0.71568858793023948</v>
      </c>
      <c r="N821">
        <v>69293.27746310737</v>
      </c>
      <c r="O821">
        <v>0.39232628338798925</v>
      </c>
      <c r="P821">
        <v>11463.785972803478</v>
      </c>
      <c r="S821">
        <f t="shared" si="344"/>
        <v>17712.59306198141</v>
      </c>
      <c r="T821">
        <f t="shared" si="345"/>
        <v>-48024.653811467644</v>
      </c>
      <c r="U821">
        <f t="shared" si="346"/>
        <v>25625.51004376309</v>
      </c>
      <c r="V821">
        <f t="shared" si="347"/>
        <v>25927.742591224767</v>
      </c>
      <c r="W821">
        <f t="shared" si="348"/>
        <v>-41965.424421579104</v>
      </c>
      <c r="X821">
        <f t="shared" si="349"/>
        <v>3516.8008320835033</v>
      </c>
      <c r="Z821">
        <f t="shared" si="350"/>
        <v>0</v>
      </c>
      <c r="AA821">
        <f t="shared" si="351"/>
        <v>0</v>
      </c>
      <c r="AB821">
        <f t="shared" si="352"/>
        <v>0</v>
      </c>
      <c r="AC821">
        <f t="shared" si="353"/>
        <v>1</v>
      </c>
      <c r="AD821">
        <f t="shared" si="354"/>
        <v>0</v>
      </c>
      <c r="AE821">
        <f t="shared" si="355"/>
        <v>0</v>
      </c>
      <c r="AF821">
        <f t="shared" si="356"/>
        <v>0</v>
      </c>
      <c r="AH821">
        <f t="shared" si="357"/>
        <v>14989.567258829808</v>
      </c>
      <c r="AI821">
        <f t="shared" si="358"/>
        <v>200312.94799632163</v>
      </c>
      <c r="AJ821">
        <f t="shared" si="359"/>
        <v>15236.777873495781</v>
      </c>
      <c r="AK821">
        <f t="shared" si="360"/>
        <v>13335.240640458449</v>
      </c>
      <c r="AL821">
        <f t="shared" si="361"/>
        <v>96820.430885313501</v>
      </c>
      <c r="AM821">
        <f t="shared" si="362"/>
        <v>29220.030515942824</v>
      </c>
    </row>
    <row r="822" spans="4:39">
      <c r="D822" s="113">
        <v>697</v>
      </c>
      <c r="E822">
        <v>0.74235888713722531</v>
      </c>
      <c r="F822" s="6">
        <v>10936.438972392107</v>
      </c>
      <c r="G822" s="6">
        <v>0.29302033283638396</v>
      </c>
      <c r="H822" s="6">
        <v>61018.818775945852</v>
      </c>
      <c r="I822" s="6">
        <v>0.32596371639692112</v>
      </c>
      <c r="J822" s="6">
        <v>7808.7373215188181</v>
      </c>
      <c r="K822" s="6">
        <v>0.68921211330539167</v>
      </c>
      <c r="L822" s="6">
        <v>10412.484819910978</v>
      </c>
      <c r="M822">
        <v>0.49526846390722645</v>
      </c>
      <c r="N822">
        <v>70236.001881206481</v>
      </c>
      <c r="O822">
        <v>0.46158215828561255</v>
      </c>
      <c r="P822">
        <v>10936.459035152757</v>
      </c>
      <c r="S822">
        <f t="shared" si="344"/>
        <v>17409.792774055706</v>
      </c>
      <c r="T822">
        <f t="shared" si="345"/>
        <v>-49830.130386921366</v>
      </c>
      <c r="U822">
        <f t="shared" si="346"/>
        <v>4637.8612253812171</v>
      </c>
      <c r="V822">
        <f t="shared" si="347"/>
        <v>15904.390514542096</v>
      </c>
      <c r="W822">
        <f t="shared" si="348"/>
        <v>-51324.670855372948</v>
      </c>
      <c r="X822">
        <f t="shared" si="349"/>
        <v>6688.5940968250743</v>
      </c>
      <c r="Z822">
        <f t="shared" si="350"/>
        <v>1</v>
      </c>
      <c r="AA822">
        <f t="shared" si="351"/>
        <v>0</v>
      </c>
      <c r="AB822">
        <f t="shared" si="352"/>
        <v>0</v>
      </c>
      <c r="AC822">
        <f t="shared" si="353"/>
        <v>0</v>
      </c>
      <c r="AD822">
        <f t="shared" si="354"/>
        <v>0</v>
      </c>
      <c r="AE822">
        <f t="shared" si="355"/>
        <v>0</v>
      </c>
      <c r="AF822">
        <f t="shared" si="356"/>
        <v>0</v>
      </c>
      <c r="AH822">
        <f t="shared" si="357"/>
        <v>14732.010570475601</v>
      </c>
      <c r="AI822">
        <f t="shared" si="358"/>
        <v>208240.90323457998</v>
      </c>
      <c r="AJ822">
        <f t="shared" si="359"/>
        <v>23955.848239287578</v>
      </c>
      <c r="AK822">
        <f t="shared" si="360"/>
        <v>15107.808784691484</v>
      </c>
      <c r="AL822">
        <f t="shared" si="361"/>
        <v>141813.99988020046</v>
      </c>
      <c r="AM822">
        <f t="shared" si="362"/>
        <v>23693.418038020482</v>
      </c>
    </row>
    <row r="823" spans="4:39">
      <c r="D823" s="113">
        <v>698</v>
      </c>
      <c r="E823">
        <v>9.5032822622993618E-2</v>
      </c>
      <c r="F823" s="6">
        <v>5697.8503087510071</v>
      </c>
      <c r="G823" s="6">
        <v>0.24255192544177384</v>
      </c>
      <c r="H823" s="6">
        <v>66219.957418190403</v>
      </c>
      <c r="I823" s="6">
        <v>0.66158142043218471</v>
      </c>
      <c r="J823" s="6">
        <v>13461.655103513625</v>
      </c>
      <c r="K823" s="6">
        <v>0.54363424027112128</v>
      </c>
      <c r="L823" s="6">
        <v>10291.783008604412</v>
      </c>
      <c r="M823">
        <v>0.16825530989116333</v>
      </c>
      <c r="N823">
        <v>90319.775443761289</v>
      </c>
      <c r="O823">
        <v>0.24228288440227386</v>
      </c>
      <c r="P823">
        <v>11795.963201880539</v>
      </c>
      <c r="S823">
        <f t="shared" si="344"/>
        <v>-2069.1170097146187</v>
      </c>
      <c r="T823">
        <f t="shared" si="345"/>
        <v>-56958.354697121715</v>
      </c>
      <c r="U823">
        <f t="shared" si="346"/>
        <v>11800.169854268916</v>
      </c>
      <c r="V823">
        <f t="shared" si="347"/>
        <v>10466.346821908082</v>
      </c>
      <c r="W823">
        <f t="shared" si="348"/>
        <v>-83895.114690877104</v>
      </c>
      <c r="X823">
        <f t="shared" si="349"/>
        <v>-2544.6335438641145</v>
      </c>
      <c r="Z823">
        <f t="shared" si="350"/>
        <v>0</v>
      </c>
      <c r="AA823">
        <f t="shared" si="351"/>
        <v>0</v>
      </c>
      <c r="AB823">
        <f t="shared" si="352"/>
        <v>1</v>
      </c>
      <c r="AC823">
        <f t="shared" si="353"/>
        <v>0</v>
      </c>
      <c r="AD823">
        <f t="shared" si="354"/>
        <v>0</v>
      </c>
      <c r="AE823">
        <f t="shared" si="355"/>
        <v>0</v>
      </c>
      <c r="AF823">
        <f t="shared" si="356"/>
        <v>0</v>
      </c>
      <c r="AH823">
        <f t="shared" si="357"/>
        <v>59956.656568594721</v>
      </c>
      <c r="AI823">
        <f t="shared" si="358"/>
        <v>273013.53018567123</v>
      </c>
      <c r="AJ823">
        <f t="shared" si="359"/>
        <v>20347.692192927159</v>
      </c>
      <c r="AK823">
        <f t="shared" si="360"/>
        <v>18931.447370702208</v>
      </c>
      <c r="AL823">
        <f t="shared" si="361"/>
        <v>536801.93214814458</v>
      </c>
      <c r="AM823">
        <f t="shared" si="362"/>
        <v>48686.73753402711</v>
      </c>
    </row>
    <row r="824" spans="4:39">
      <c r="D824" s="113">
        <v>699</v>
      </c>
      <c r="E824">
        <v>0.61664394616359131</v>
      </c>
      <c r="F824" s="6">
        <v>10460.075692369319</v>
      </c>
      <c r="G824" s="6">
        <v>0.29090357327578065</v>
      </c>
      <c r="H824" s="6">
        <v>69568.988085248158</v>
      </c>
      <c r="I824" s="6">
        <v>0.75090218498063033</v>
      </c>
      <c r="J824" s="6">
        <v>12511.606796358301</v>
      </c>
      <c r="K824" s="6">
        <v>0.60041216465957947</v>
      </c>
      <c r="L824" s="6">
        <v>9590.0734964442963</v>
      </c>
      <c r="M824">
        <v>0.42418167185814526</v>
      </c>
      <c r="N824">
        <v>84004.79157333172</v>
      </c>
      <c r="O824">
        <v>1.2193718948346151</v>
      </c>
      <c r="P824">
        <v>17007.757367631883</v>
      </c>
      <c r="S824">
        <f t="shared" si="344"/>
        <v>13085.856747941252</v>
      </c>
      <c r="T824">
        <f t="shared" si="345"/>
        <v>-58461.126043285753</v>
      </c>
      <c r="U824">
        <f t="shared" si="346"/>
        <v>16160.842234942087</v>
      </c>
      <c r="V824">
        <f t="shared" si="347"/>
        <v>13336.064598917088</v>
      </c>
      <c r="W824">
        <f t="shared" si="348"/>
        <v>-67807.838615100307</v>
      </c>
      <c r="X824">
        <f t="shared" si="349"/>
        <v>29552.739064733058</v>
      </c>
      <c r="Z824">
        <f t="shared" si="350"/>
        <v>0</v>
      </c>
      <c r="AA824">
        <f t="shared" si="351"/>
        <v>0</v>
      </c>
      <c r="AB824">
        <f t="shared" si="352"/>
        <v>0</v>
      </c>
      <c r="AC824">
        <f t="shared" si="353"/>
        <v>0</v>
      </c>
      <c r="AD824">
        <f t="shared" si="354"/>
        <v>0</v>
      </c>
      <c r="AE824">
        <f t="shared" si="355"/>
        <v>1</v>
      </c>
      <c r="AF824">
        <f t="shared" si="356"/>
        <v>0</v>
      </c>
      <c r="AH824">
        <f t="shared" si="357"/>
        <v>16962.9098889983</v>
      </c>
      <c r="AI824">
        <f t="shared" si="358"/>
        <v>239147.93242947134</v>
      </c>
      <c r="AJ824">
        <f t="shared" si="359"/>
        <v>16662.099334124377</v>
      </c>
      <c r="AK824">
        <f t="shared" si="360"/>
        <v>15972.483671915037</v>
      </c>
      <c r="AL824">
        <f t="shared" si="361"/>
        <v>198039.65410703691</v>
      </c>
      <c r="AM824">
        <f t="shared" si="362"/>
        <v>13947.965702406702</v>
      </c>
    </row>
    <row r="825" spans="4:39">
      <c r="D825" s="113">
        <v>700</v>
      </c>
      <c r="E825">
        <v>0.12521497312724295</v>
      </c>
      <c r="F825" s="6">
        <v>6959.2097202959958</v>
      </c>
      <c r="G825" s="6">
        <v>0.25790685569136906</v>
      </c>
      <c r="H825" s="6">
        <v>64368.548908218392</v>
      </c>
      <c r="I825" s="6">
        <v>0.28736256865484111</v>
      </c>
      <c r="J825" s="6">
        <v>7575.8598215793791</v>
      </c>
      <c r="K825" s="6">
        <v>0.48645159772185043</v>
      </c>
      <c r="L825" s="6">
        <v>9191.1378685119926</v>
      </c>
      <c r="M825">
        <v>7.0736692722114247E-2</v>
      </c>
      <c r="N825">
        <v>85658.835188423705</v>
      </c>
      <c r="O825">
        <v>0.40286120606150466</v>
      </c>
      <c r="P825">
        <v>11437.590803950505</v>
      </c>
      <c r="S825">
        <f t="shared" si="344"/>
        <v>-2178.0011864053513</v>
      </c>
      <c r="T825">
        <f t="shared" si="345"/>
        <v>-54520.633530499152</v>
      </c>
      <c r="U825">
        <f t="shared" si="346"/>
        <v>3396.7924999370734</v>
      </c>
      <c r="V825">
        <f t="shared" si="347"/>
        <v>9383.5299388991443</v>
      </c>
      <c r="W825">
        <f t="shared" si="348"/>
        <v>-82957.825313522495</v>
      </c>
      <c r="X825">
        <f t="shared" si="349"/>
        <v>3945.2614883019887</v>
      </c>
      <c r="Z825">
        <f t="shared" si="350"/>
        <v>0</v>
      </c>
      <c r="AA825">
        <f t="shared" si="351"/>
        <v>0</v>
      </c>
      <c r="AB825">
        <f t="shared" si="352"/>
        <v>0</v>
      </c>
      <c r="AC825">
        <f t="shared" si="353"/>
        <v>1</v>
      </c>
      <c r="AD825">
        <f t="shared" si="354"/>
        <v>0</v>
      </c>
      <c r="AE825">
        <f t="shared" si="355"/>
        <v>0</v>
      </c>
      <c r="AF825">
        <f t="shared" si="356"/>
        <v>0</v>
      </c>
      <c r="AH825">
        <f t="shared" si="357"/>
        <v>55578.095386596258</v>
      </c>
      <c r="AI825">
        <f t="shared" si="358"/>
        <v>249580.60434518533</v>
      </c>
      <c r="AJ825">
        <f t="shared" si="359"/>
        <v>26363.419066868613</v>
      </c>
      <c r="AK825">
        <f t="shared" si="360"/>
        <v>18894.249523603004</v>
      </c>
      <c r="AL825">
        <f t="shared" si="361"/>
        <v>1210953.3523843191</v>
      </c>
      <c r="AM825">
        <f t="shared" si="362"/>
        <v>28390.896497004313</v>
      </c>
    </row>
    <row r="826" spans="4:39">
      <c r="D826" s="113">
        <v>701</v>
      </c>
      <c r="E826">
        <v>8.1997898901254751E-2</v>
      </c>
      <c r="F826" s="6">
        <v>6789.8260665588514</v>
      </c>
      <c r="G826" s="6">
        <v>0.27225930460143388</v>
      </c>
      <c r="H826" s="6">
        <v>65749.539870494365</v>
      </c>
      <c r="I826" s="6">
        <v>0.569430283004148</v>
      </c>
      <c r="J826" s="6">
        <v>13203.142333559137</v>
      </c>
      <c r="K826" s="6">
        <v>0.58432023642025954</v>
      </c>
      <c r="L826" s="6">
        <v>9904.2974564470114</v>
      </c>
      <c r="M826">
        <v>-2.7418031430424095E-2</v>
      </c>
      <c r="N826">
        <v>67614.001674554645</v>
      </c>
      <c r="O826">
        <v>0.81593497854154018</v>
      </c>
      <c r="P826">
        <v>13544.208511376479</v>
      </c>
      <c r="S826">
        <f t="shared" si="344"/>
        <v>-3658.8182949133397</v>
      </c>
      <c r="T826">
        <f t="shared" si="345"/>
        <v>-55353.590583593214</v>
      </c>
      <c r="U826">
        <f t="shared" si="346"/>
        <v>8539.9835926712494</v>
      </c>
      <c r="V826">
        <f t="shared" si="347"/>
        <v>12407.386451024178</v>
      </c>
      <c r="W826">
        <f t="shared" si="348"/>
        <v>-68660.931786693953</v>
      </c>
      <c r="X826">
        <f t="shared" si="349"/>
        <v>17611.452709253688</v>
      </c>
      <c r="Z826">
        <f t="shared" si="350"/>
        <v>0</v>
      </c>
      <c r="AA826">
        <f t="shared" si="351"/>
        <v>0</v>
      </c>
      <c r="AB826">
        <f t="shared" si="352"/>
        <v>0</v>
      </c>
      <c r="AC826">
        <f t="shared" si="353"/>
        <v>0</v>
      </c>
      <c r="AD826">
        <f t="shared" si="354"/>
        <v>0</v>
      </c>
      <c r="AE826">
        <f t="shared" si="355"/>
        <v>1</v>
      </c>
      <c r="AF826">
        <f t="shared" si="356"/>
        <v>0</v>
      </c>
      <c r="AH826">
        <f t="shared" si="357"/>
        <v>82804.878631529806</v>
      </c>
      <c r="AI826">
        <f t="shared" si="358"/>
        <v>241496.02514685952</v>
      </c>
      <c r="AJ826">
        <f t="shared" si="359"/>
        <v>23186.582673304994</v>
      </c>
      <c r="AK826">
        <f t="shared" si="360"/>
        <v>16950.11885455831</v>
      </c>
      <c r="AL826">
        <f t="shared" si="361"/>
        <v>-2466041.4386835797</v>
      </c>
      <c r="AM826">
        <f t="shared" si="362"/>
        <v>16599.617454305433</v>
      </c>
    </row>
    <row r="827" spans="4:39">
      <c r="D827" s="113">
        <v>702</v>
      </c>
      <c r="E827">
        <v>0.44339615596889614</v>
      </c>
      <c r="F827" s="6">
        <v>9389.7842402137394</v>
      </c>
      <c r="G827" s="6">
        <v>0.28724301981307088</v>
      </c>
      <c r="H827" s="6">
        <v>63675.410718495157</v>
      </c>
      <c r="I827" s="6">
        <v>0.52006465056723505</v>
      </c>
      <c r="J827" s="6">
        <v>10240.117750233776</v>
      </c>
      <c r="K827" s="6">
        <v>0.63251562546670703</v>
      </c>
      <c r="L827" s="6">
        <v>10713.870227234573</v>
      </c>
      <c r="M827">
        <v>9.222971342058528E-2</v>
      </c>
      <c r="N827">
        <v>80687.192359189285</v>
      </c>
      <c r="O827">
        <v>0.73324571560423291</v>
      </c>
      <c r="P827">
        <v>13962.108372772986</v>
      </c>
      <c r="S827">
        <f t="shared" si="344"/>
        <v>7540.8545793025914</v>
      </c>
      <c r="T827">
        <f t="shared" si="345"/>
        <v>-52707.32324995286</v>
      </c>
      <c r="U827">
        <f t="shared" si="346"/>
        <v>9618.0308670255272</v>
      </c>
      <c r="V827">
        <f t="shared" si="347"/>
        <v>13438.106415586168</v>
      </c>
      <c r="W827">
        <f t="shared" si="348"/>
        <v>-77165.492981937656</v>
      </c>
      <c r="X827">
        <f t="shared" si="349"/>
        <v>14036.146031859043</v>
      </c>
      <c r="Z827">
        <f t="shared" si="350"/>
        <v>0</v>
      </c>
      <c r="AA827">
        <f t="shared" si="351"/>
        <v>0</v>
      </c>
      <c r="AB827">
        <f t="shared" si="352"/>
        <v>0</v>
      </c>
      <c r="AC827">
        <f t="shared" si="353"/>
        <v>0</v>
      </c>
      <c r="AD827">
        <f t="shared" si="354"/>
        <v>0</v>
      </c>
      <c r="AE827">
        <f t="shared" si="355"/>
        <v>1</v>
      </c>
      <c r="AF827">
        <f t="shared" si="356"/>
        <v>0</v>
      </c>
      <c r="AH827">
        <f t="shared" si="357"/>
        <v>21176.963565900704</v>
      </c>
      <c r="AI827">
        <f t="shared" si="358"/>
        <v>221677.83488675617</v>
      </c>
      <c r="AJ827">
        <f t="shared" si="359"/>
        <v>19690.086105765637</v>
      </c>
      <c r="AK827">
        <f t="shared" si="360"/>
        <v>16938.506806577709</v>
      </c>
      <c r="AL827">
        <f t="shared" si="361"/>
        <v>874850.29896211566</v>
      </c>
      <c r="AM827">
        <f t="shared" si="362"/>
        <v>19041.513745862772</v>
      </c>
    </row>
    <row r="828" spans="4:39">
      <c r="D828" s="113">
        <v>703</v>
      </c>
      <c r="E828">
        <v>0.81087241618595085</v>
      </c>
      <c r="F828" s="6">
        <v>11986.97293081205</v>
      </c>
      <c r="G828" s="6">
        <v>0.27274285583752311</v>
      </c>
      <c r="H828" s="6">
        <v>65890.079324915845</v>
      </c>
      <c r="I828" s="6">
        <v>0.63716531346607441</v>
      </c>
      <c r="J828" s="6">
        <v>11694.466591901528</v>
      </c>
      <c r="K828" s="6">
        <v>0.29785117603122746</v>
      </c>
      <c r="L828" s="6">
        <v>6560.9991521955126</v>
      </c>
      <c r="M828">
        <v>0.44486835500454136</v>
      </c>
      <c r="N828">
        <v>78432.323526237218</v>
      </c>
      <c r="O828">
        <v>0.55904413116654084</v>
      </c>
      <c r="P828">
        <v>11064.87071741191</v>
      </c>
      <c r="S828">
        <f t="shared" si="344"/>
        <v>18975.379408832297</v>
      </c>
      <c r="T828">
        <f t="shared" si="345"/>
        <v>-55475.666117615867</v>
      </c>
      <c r="U828">
        <f t="shared" si="346"/>
        <v>12635.053737487058</v>
      </c>
      <c r="V828">
        <f t="shared" si="347"/>
        <v>4812.1501533808769</v>
      </c>
      <c r="W828">
        <f t="shared" si="348"/>
        <v>-61445.470258743808</v>
      </c>
      <c r="X828">
        <f t="shared" si="349"/>
        <v>10281.670387051285</v>
      </c>
      <c r="Z828">
        <f t="shared" si="350"/>
        <v>1</v>
      </c>
      <c r="AA828">
        <f t="shared" si="351"/>
        <v>0</v>
      </c>
      <c r="AB828">
        <f t="shared" si="352"/>
        <v>0</v>
      </c>
      <c r="AC828">
        <f t="shared" si="353"/>
        <v>0</v>
      </c>
      <c r="AD828">
        <f t="shared" si="354"/>
        <v>0</v>
      </c>
      <c r="AE828">
        <f t="shared" si="355"/>
        <v>0</v>
      </c>
      <c r="AF828">
        <f t="shared" si="356"/>
        <v>0</v>
      </c>
      <c r="AH828">
        <f t="shared" si="357"/>
        <v>14782.810083976483</v>
      </c>
      <c r="AI828">
        <f t="shared" si="358"/>
        <v>241583.1539293096</v>
      </c>
      <c r="AJ828">
        <f t="shared" si="359"/>
        <v>18353.897088787766</v>
      </c>
      <c r="AK828">
        <f t="shared" si="360"/>
        <v>22027.776554783995</v>
      </c>
      <c r="AL828">
        <f t="shared" si="361"/>
        <v>176304.56885483922</v>
      </c>
      <c r="AM828">
        <f t="shared" si="362"/>
        <v>19792.481667454718</v>
      </c>
    </row>
    <row r="829" spans="4:39">
      <c r="D829" s="113">
        <v>704</v>
      </c>
      <c r="E829">
        <v>0.39406933129390453</v>
      </c>
      <c r="F829" s="6">
        <v>9071.142055362574</v>
      </c>
      <c r="G829" s="6">
        <v>0.30826514368006541</v>
      </c>
      <c r="H829" s="6">
        <v>71141.813427402885</v>
      </c>
      <c r="I829" s="6">
        <v>0.50631116762516593</v>
      </c>
      <c r="J829" s="6">
        <v>10246.52650699114</v>
      </c>
      <c r="K829" s="6">
        <v>0.61879960749950436</v>
      </c>
      <c r="L829" s="6">
        <v>10135.775857187067</v>
      </c>
      <c r="M829">
        <v>0.1740870385320108</v>
      </c>
      <c r="N829">
        <v>87315.00081125251</v>
      </c>
      <c r="O829">
        <v>0.25856596213692962</v>
      </c>
      <c r="P829">
        <v>9534.603852219132</v>
      </c>
      <c r="S829">
        <f t="shared" ref="S829:S892" si="363">E829*WTP-F829</f>
        <v>5976.0012907638775</v>
      </c>
      <c r="T829">
        <f t="shared" ref="T829:T892" si="364">G829*WTP-H829</f>
        <v>-59371.017181123265</v>
      </c>
      <c r="U829">
        <f t="shared" ref="U829:U892" si="365">I829*WTP-J829</f>
        <v>9086.4591176081958</v>
      </c>
      <c r="V829">
        <f t="shared" ref="V829:V892" si="366">K829*WTP-L829</f>
        <v>13492.468355574007</v>
      </c>
      <c r="W829">
        <f t="shared" ref="W829:W892" si="367">M829*WTP-N829</f>
        <v>-80667.661331946205</v>
      </c>
      <c r="X829">
        <f t="shared" ref="X829:X892" si="368">O829*WTP-P829</f>
        <v>338.4788460173877</v>
      </c>
      <c r="Z829">
        <f t="shared" si="350"/>
        <v>0</v>
      </c>
      <c r="AA829">
        <f t="shared" si="351"/>
        <v>0</v>
      </c>
      <c r="AB829">
        <f t="shared" si="352"/>
        <v>0</v>
      </c>
      <c r="AC829">
        <f t="shared" si="353"/>
        <v>1</v>
      </c>
      <c r="AD829">
        <f t="shared" si="354"/>
        <v>0</v>
      </c>
      <c r="AE829">
        <f t="shared" si="355"/>
        <v>0</v>
      </c>
      <c r="AF829">
        <f t="shared" si="356"/>
        <v>0</v>
      </c>
      <c r="AH829">
        <f t="shared" si="357"/>
        <v>23019.152557693309</v>
      </c>
      <c r="AI829">
        <f t="shared" si="358"/>
        <v>230781.24428247972</v>
      </c>
      <c r="AJ829">
        <f t="shared" si="359"/>
        <v>20237.607151847151</v>
      </c>
      <c r="AK829">
        <f t="shared" si="360"/>
        <v>16379.73866555044</v>
      </c>
      <c r="AL829">
        <f t="shared" si="361"/>
        <v>501559.45869110292</v>
      </c>
      <c r="AM829">
        <f t="shared" si="362"/>
        <v>36874.938114127566</v>
      </c>
    </row>
    <row r="830" spans="4:39">
      <c r="D830" s="113">
        <v>705</v>
      </c>
      <c r="E830">
        <v>0.50572175630727312</v>
      </c>
      <c r="F830" s="6">
        <v>7888.0704408508336</v>
      </c>
      <c r="G830" s="6">
        <v>0.29358443077361673</v>
      </c>
      <c r="H830" s="6">
        <v>60442.542889309669</v>
      </c>
      <c r="I830" s="6">
        <v>0.85145519011546078</v>
      </c>
      <c r="J830" s="6">
        <v>12742.736305531305</v>
      </c>
      <c r="K830" s="6">
        <v>0.49906531283130651</v>
      </c>
      <c r="L830" s="6">
        <v>8359.3472282683342</v>
      </c>
      <c r="M830">
        <v>0.4348331446310667</v>
      </c>
      <c r="N830">
        <v>73812.927532444111</v>
      </c>
      <c r="O830">
        <v>0.46188768332931596</v>
      </c>
      <c r="P830">
        <v>9566.2013908052122</v>
      </c>
      <c r="S830">
        <f t="shared" si="363"/>
        <v>11422.409101986084</v>
      </c>
      <c r="T830">
        <f t="shared" si="364"/>
        <v>-49232.314984649885</v>
      </c>
      <c r="U830">
        <f t="shared" si="365"/>
        <v>19769.228673837446</v>
      </c>
      <c r="V830">
        <f t="shared" si="366"/>
        <v>10696.962676882273</v>
      </c>
      <c r="W830">
        <f t="shared" si="367"/>
        <v>-57209.258737851458</v>
      </c>
      <c r="X830">
        <f t="shared" si="368"/>
        <v>8070.5179094413888</v>
      </c>
      <c r="Z830">
        <f t="shared" ref="Z830:Z893" si="369">IF(S830=MAX($S830:$X830),1,0)</f>
        <v>0</v>
      </c>
      <c r="AA830">
        <f t="shared" ref="AA830:AA893" si="370">IF(T830=MAX($S830:$X830),1,0)</f>
        <v>0</v>
      </c>
      <c r="AB830">
        <f t="shared" ref="AB830:AB893" si="371">IF(U830=MAX($S830:$X830),1,0)</f>
        <v>1</v>
      </c>
      <c r="AC830">
        <f t="shared" ref="AC830:AC893" si="372">IF(V830=MAX($S830:$X830),1,0)</f>
        <v>0</v>
      </c>
      <c r="AD830">
        <f t="shared" ref="AD830:AD893" si="373">IF(W830=MAX($S830:$X830),1,0)</f>
        <v>0</v>
      </c>
      <c r="AE830">
        <f t="shared" ref="AE830:AE893" si="374">IF(X830=MAX($S830:$X830),1,0)</f>
        <v>0</v>
      </c>
      <c r="AF830">
        <f t="shared" ref="AF830:AF893" si="375">IF(MAX(Z830:AE830)=0,1,0)</f>
        <v>0</v>
      </c>
      <c r="AH830">
        <f t="shared" ref="AH830:AH893" si="376">F830/E830</f>
        <v>15597.648988741737</v>
      </c>
      <c r="AI830">
        <f t="shared" ref="AI830:AI893" si="377">H830/G830</f>
        <v>205877.88913069773</v>
      </c>
      <c r="AJ830">
        <f t="shared" ref="AJ830:AJ893" si="378">J830/I830</f>
        <v>14965.833144787501</v>
      </c>
      <c r="AK830">
        <f t="shared" ref="AK830:AK893" si="379">L830/K830</f>
        <v>16750.006488817929</v>
      </c>
      <c r="AL830">
        <f t="shared" ref="AL830:AL893" si="380">N830/M830</f>
        <v>169750.00283170812</v>
      </c>
      <c r="AM830">
        <f t="shared" ref="AM830:AM893" si="381">P830/O830</f>
        <v>20711.098684969085</v>
      </c>
    </row>
    <row r="831" spans="4:39">
      <c r="D831" s="113">
        <v>706</v>
      </c>
      <c r="E831">
        <v>0.89466050309529388</v>
      </c>
      <c r="F831" s="6">
        <v>13293.781343637649</v>
      </c>
      <c r="G831" s="6">
        <v>0.32715546238205517</v>
      </c>
      <c r="H831" s="6">
        <v>62450.386478307017</v>
      </c>
      <c r="I831" s="6">
        <v>0.47472491179560405</v>
      </c>
      <c r="J831" s="6">
        <v>9354.1376677785429</v>
      </c>
      <c r="K831" s="6">
        <v>0.92914655592946938</v>
      </c>
      <c r="L831" s="6">
        <v>13053.91180513041</v>
      </c>
      <c r="M831">
        <v>-7.7928688978689653E-2</v>
      </c>
      <c r="N831">
        <v>61216.657648648063</v>
      </c>
      <c r="O831">
        <v>0.42782613507946832</v>
      </c>
      <c r="P831">
        <v>9900.2472324239316</v>
      </c>
      <c r="S831">
        <f t="shared" si="363"/>
        <v>20867.935306553056</v>
      </c>
      <c r="T831">
        <f t="shared" si="364"/>
        <v>-49958.282302710621</v>
      </c>
      <c r="U831">
        <f t="shared" si="365"/>
        <v>8772.758364224801</v>
      </c>
      <c r="V831">
        <f t="shared" si="366"/>
        <v>22424.620286480451</v>
      </c>
      <c r="W831">
        <f t="shared" si="367"/>
        <v>-64192.286708610351</v>
      </c>
      <c r="X831">
        <f t="shared" si="368"/>
        <v>6435.8659094504874</v>
      </c>
      <c r="Z831">
        <f t="shared" si="369"/>
        <v>0</v>
      </c>
      <c r="AA831">
        <f t="shared" si="370"/>
        <v>0</v>
      </c>
      <c r="AB831">
        <f t="shared" si="371"/>
        <v>0</v>
      </c>
      <c r="AC831">
        <f t="shared" si="372"/>
        <v>1</v>
      </c>
      <c r="AD831">
        <f t="shared" si="373"/>
        <v>0</v>
      </c>
      <c r="AE831">
        <f t="shared" si="374"/>
        <v>0</v>
      </c>
      <c r="AF831">
        <f t="shared" si="375"/>
        <v>0</v>
      </c>
      <c r="AH831">
        <f t="shared" si="376"/>
        <v>14859.023392275176</v>
      </c>
      <c r="AI831">
        <f t="shared" si="377"/>
        <v>190889.02267930613</v>
      </c>
      <c r="AJ831">
        <f t="shared" si="378"/>
        <v>19704.332836457568</v>
      </c>
      <c r="AK831">
        <f t="shared" si="379"/>
        <v>14049.357145893915</v>
      </c>
      <c r="AL831">
        <f t="shared" si="380"/>
        <v>-785547.12585230765</v>
      </c>
      <c r="AM831">
        <f t="shared" si="381"/>
        <v>23140.819180167593</v>
      </c>
    </row>
    <row r="832" spans="4:39">
      <c r="D832" s="113">
        <v>707</v>
      </c>
      <c r="E832">
        <v>0.41403464821712088</v>
      </c>
      <c r="F832" s="6">
        <v>8218.5736742466852</v>
      </c>
      <c r="G832" s="6">
        <v>0.29818817635370176</v>
      </c>
      <c r="H832" s="6">
        <v>62136.917070754833</v>
      </c>
      <c r="I832" s="6">
        <v>0.59452654118288617</v>
      </c>
      <c r="J832" s="6">
        <v>10444.602956012863</v>
      </c>
      <c r="K832" s="6">
        <v>0.54544971132372377</v>
      </c>
      <c r="L832" s="6">
        <v>8961.1700294691018</v>
      </c>
      <c r="M832">
        <v>-0.16443474982605255</v>
      </c>
      <c r="N832">
        <v>60299.517956865384</v>
      </c>
      <c r="O832">
        <v>0.82115548683944373</v>
      </c>
      <c r="P832">
        <v>12764.575293033284</v>
      </c>
      <c r="S832">
        <f t="shared" si="363"/>
        <v>7590.9253332758581</v>
      </c>
      <c r="T832">
        <f t="shared" si="364"/>
        <v>-50750.899744865084</v>
      </c>
      <c r="U832">
        <f t="shared" si="365"/>
        <v>12256.798492514463</v>
      </c>
      <c r="V832">
        <f t="shared" si="366"/>
        <v>11866.281747715968</v>
      </c>
      <c r="W832">
        <f t="shared" si="367"/>
        <v>-66578.294444223371</v>
      </c>
      <c r="X832">
        <f t="shared" si="368"/>
        <v>18590.425816444033</v>
      </c>
      <c r="Z832">
        <f t="shared" si="369"/>
        <v>0</v>
      </c>
      <c r="AA832">
        <f t="shared" si="370"/>
        <v>0</v>
      </c>
      <c r="AB832">
        <f t="shared" si="371"/>
        <v>0</v>
      </c>
      <c r="AC832">
        <f t="shared" si="372"/>
        <v>0</v>
      </c>
      <c r="AD832">
        <f t="shared" si="373"/>
        <v>0</v>
      </c>
      <c r="AE832">
        <f t="shared" si="374"/>
        <v>1</v>
      </c>
      <c r="AF832">
        <f t="shared" si="375"/>
        <v>0</v>
      </c>
      <c r="AH832">
        <f t="shared" si="376"/>
        <v>19849.965962116396</v>
      </c>
      <c r="AI832">
        <f t="shared" si="377"/>
        <v>208381.55902281622</v>
      </c>
      <c r="AJ832">
        <f t="shared" si="378"/>
        <v>17567.933864200575</v>
      </c>
      <c r="AK832">
        <f t="shared" si="379"/>
        <v>16428.95732352979</v>
      </c>
      <c r="AL832">
        <f t="shared" si="380"/>
        <v>-366707.87665413355</v>
      </c>
      <c r="AM832">
        <f t="shared" si="381"/>
        <v>15544.650797089633</v>
      </c>
    </row>
    <row r="833" spans="4:39">
      <c r="D833" s="113">
        <v>708</v>
      </c>
      <c r="E833">
        <v>0.27699696448288869</v>
      </c>
      <c r="F833" s="6">
        <v>6110.7150086572965</v>
      </c>
      <c r="G833" s="6">
        <v>0.289312814505156</v>
      </c>
      <c r="H833" s="6">
        <v>64286.114753521135</v>
      </c>
      <c r="I833" s="6">
        <v>0.74683828292936116</v>
      </c>
      <c r="J833" s="6">
        <v>10893.360161936545</v>
      </c>
      <c r="K833" s="6">
        <v>0.76195013815326118</v>
      </c>
      <c r="L833" s="6">
        <v>11038.479372599884</v>
      </c>
      <c r="M833">
        <v>0.14846220662758114</v>
      </c>
      <c r="N833">
        <v>68150.630827754547</v>
      </c>
      <c r="O833">
        <v>0.70222779453633266</v>
      </c>
      <c r="P833">
        <v>12241.629043253832</v>
      </c>
      <c r="S833">
        <f t="shared" si="363"/>
        <v>4466.1370831573258</v>
      </c>
      <c r="T833">
        <f t="shared" si="364"/>
        <v>-53238.994244456262</v>
      </c>
      <c r="U833">
        <f t="shared" si="365"/>
        <v>17623.912833438182</v>
      </c>
      <c r="V833">
        <f t="shared" si="366"/>
        <v>18055.82470264424</v>
      </c>
      <c r="W833">
        <f t="shared" si="367"/>
        <v>-62481.749929886988</v>
      </c>
      <c r="X833">
        <f t="shared" si="368"/>
        <v>14572.237063321494</v>
      </c>
      <c r="Z833">
        <f t="shared" si="369"/>
        <v>0</v>
      </c>
      <c r="AA833">
        <f t="shared" si="370"/>
        <v>0</v>
      </c>
      <c r="AB833">
        <f t="shared" si="371"/>
        <v>0</v>
      </c>
      <c r="AC833">
        <f t="shared" si="372"/>
        <v>1</v>
      </c>
      <c r="AD833">
        <f t="shared" si="373"/>
        <v>0</v>
      </c>
      <c r="AE833">
        <f t="shared" si="374"/>
        <v>0</v>
      </c>
      <c r="AF833">
        <f t="shared" si="375"/>
        <v>0</v>
      </c>
      <c r="AH833">
        <f t="shared" si="376"/>
        <v>22060.584743464879</v>
      </c>
      <c r="AI833">
        <f t="shared" si="377"/>
        <v>222202.79064885824</v>
      </c>
      <c r="AJ833">
        <f t="shared" si="378"/>
        <v>14585.969159493236</v>
      </c>
      <c r="AK833">
        <f t="shared" si="379"/>
        <v>14487.141375620524</v>
      </c>
      <c r="AL833">
        <f t="shared" si="380"/>
        <v>459043.63390415616</v>
      </c>
      <c r="AM833">
        <f t="shared" si="381"/>
        <v>17432.561255050779</v>
      </c>
    </row>
    <row r="834" spans="4:39">
      <c r="D834" s="113">
        <v>709</v>
      </c>
      <c r="E834">
        <v>1.1363542188904676</v>
      </c>
      <c r="F834" s="6">
        <v>14874.767335173261</v>
      </c>
      <c r="G834" s="6">
        <v>0.32468434085578535</v>
      </c>
      <c r="H834" s="6">
        <v>68632.160425836642</v>
      </c>
      <c r="I834" s="6">
        <v>0.54788640202644956</v>
      </c>
      <c r="J834" s="6">
        <v>9761.6585849465264</v>
      </c>
      <c r="K834" s="6">
        <v>0.47179020634358038</v>
      </c>
      <c r="L834" s="6">
        <v>8317.6112473453995</v>
      </c>
      <c r="M834">
        <v>0.99809928250666236</v>
      </c>
      <c r="N834">
        <v>77873.077035403403</v>
      </c>
      <c r="O834">
        <v>0.58715831151425935</v>
      </c>
      <c r="P834">
        <v>12178.460312074489</v>
      </c>
      <c r="S834">
        <f t="shared" si="363"/>
        <v>28515.782158940354</v>
      </c>
      <c r="T834">
        <f t="shared" si="364"/>
        <v>-56234.413554599334</v>
      </c>
      <c r="U834">
        <f t="shared" si="365"/>
        <v>11158.835790031422</v>
      </c>
      <c r="V834">
        <f t="shared" si="366"/>
        <v>9697.225991677873</v>
      </c>
      <c r="W834">
        <f t="shared" si="367"/>
        <v>-39761.654032169004</v>
      </c>
      <c r="X834">
        <f t="shared" si="368"/>
        <v>10241.592654785991</v>
      </c>
      <c r="Z834">
        <f t="shared" si="369"/>
        <v>1</v>
      </c>
      <c r="AA834">
        <f t="shared" si="370"/>
        <v>0</v>
      </c>
      <c r="AB834">
        <f t="shared" si="371"/>
        <v>0</v>
      </c>
      <c r="AC834">
        <f t="shared" si="372"/>
        <v>0</v>
      </c>
      <c r="AD834">
        <f t="shared" si="373"/>
        <v>0</v>
      </c>
      <c r="AE834">
        <f t="shared" si="374"/>
        <v>0</v>
      </c>
      <c r="AF834">
        <f t="shared" si="375"/>
        <v>0</v>
      </c>
      <c r="AH834">
        <f t="shared" si="376"/>
        <v>13089.903735911619</v>
      </c>
      <c r="AI834">
        <f t="shared" si="377"/>
        <v>211381.18409079945</v>
      </c>
      <c r="AJ834">
        <f t="shared" si="378"/>
        <v>17816.938965525333</v>
      </c>
      <c r="AK834">
        <f t="shared" si="379"/>
        <v>17629.893828885703</v>
      </c>
      <c r="AL834">
        <f t="shared" si="380"/>
        <v>78021.373625106877</v>
      </c>
      <c r="AM834">
        <f t="shared" si="381"/>
        <v>20741.357268138971</v>
      </c>
    </row>
    <row r="835" spans="4:39">
      <c r="D835" s="113">
        <v>710</v>
      </c>
      <c r="E835">
        <v>0.48286459430347139</v>
      </c>
      <c r="F835" s="6">
        <v>9119.8514286057871</v>
      </c>
      <c r="G835" s="6">
        <v>0.32248298482455473</v>
      </c>
      <c r="H835" s="6">
        <v>62215.72694803233</v>
      </c>
      <c r="I835" s="6">
        <v>0.75310535104322718</v>
      </c>
      <c r="J835" s="6">
        <v>12945.865520178208</v>
      </c>
      <c r="K835" s="6">
        <v>1.8123311462058327</v>
      </c>
      <c r="L835" s="6">
        <v>20247.917987602545</v>
      </c>
      <c r="M835">
        <v>0.78374316136638356</v>
      </c>
      <c r="N835">
        <v>106992.52843672475</v>
      </c>
      <c r="O835">
        <v>1.034521231803796</v>
      </c>
      <c r="P835">
        <v>16361.441027320965</v>
      </c>
      <c r="S835">
        <f t="shared" si="363"/>
        <v>9317.8502402779632</v>
      </c>
      <c r="T835">
        <f t="shared" si="364"/>
        <v>-49902.036655491531</v>
      </c>
      <c r="U835">
        <f t="shared" si="365"/>
        <v>15810.709204056378</v>
      </c>
      <c r="V835">
        <f t="shared" si="366"/>
        <v>48954.134499120977</v>
      </c>
      <c r="W835">
        <f t="shared" si="367"/>
        <v>-77066.079563110761</v>
      </c>
      <c r="X835">
        <f t="shared" si="368"/>
        <v>23140.717687875178</v>
      </c>
      <c r="Z835">
        <f t="shared" si="369"/>
        <v>0</v>
      </c>
      <c r="AA835">
        <f t="shared" si="370"/>
        <v>0</v>
      </c>
      <c r="AB835">
        <f t="shared" si="371"/>
        <v>0</v>
      </c>
      <c r="AC835">
        <f t="shared" si="372"/>
        <v>1</v>
      </c>
      <c r="AD835">
        <f t="shared" si="373"/>
        <v>0</v>
      </c>
      <c r="AE835">
        <f t="shared" si="374"/>
        <v>0</v>
      </c>
      <c r="AF835">
        <f t="shared" si="375"/>
        <v>0</v>
      </c>
      <c r="AH835">
        <f t="shared" si="376"/>
        <v>18886.974808664745</v>
      </c>
      <c r="AI835">
        <f t="shared" si="377"/>
        <v>192927.16166677905</v>
      </c>
      <c r="AJ835">
        <f t="shared" si="378"/>
        <v>17189.979466013825</v>
      </c>
      <c r="AK835">
        <f t="shared" si="379"/>
        <v>11172.305916604779</v>
      </c>
      <c r="AL835">
        <f t="shared" si="380"/>
        <v>136514.78406547522</v>
      </c>
      <c r="AM835">
        <f t="shared" si="381"/>
        <v>15815.471470598126</v>
      </c>
    </row>
    <row r="836" spans="4:39">
      <c r="D836" s="113">
        <v>711</v>
      </c>
      <c r="E836">
        <v>0.63882162227278505</v>
      </c>
      <c r="F836" s="6">
        <v>9959.4050843882269</v>
      </c>
      <c r="G836" s="6">
        <v>0.32850381914146043</v>
      </c>
      <c r="H836" s="6">
        <v>64073.575619935444</v>
      </c>
      <c r="I836" s="6">
        <v>0.74777351732663633</v>
      </c>
      <c r="J836" s="6">
        <v>11146.700317609249</v>
      </c>
      <c r="K836" s="6">
        <v>1.1033858998784551</v>
      </c>
      <c r="L836" s="6">
        <v>13037.508157581504</v>
      </c>
      <c r="M836">
        <v>0.78194072093735845</v>
      </c>
      <c r="N836">
        <v>92616.778319341247</v>
      </c>
      <c r="O836">
        <v>0.45444047005133015</v>
      </c>
      <c r="P836">
        <v>9876.0425090858171</v>
      </c>
      <c r="S836">
        <f t="shared" si="363"/>
        <v>14433.359740475798</v>
      </c>
      <c r="T836">
        <f t="shared" si="364"/>
        <v>-51529.98578983792</v>
      </c>
      <c r="U836">
        <f t="shared" si="365"/>
        <v>17406.283667991032</v>
      </c>
      <c r="V836">
        <f t="shared" si="366"/>
        <v>29094.179043377422</v>
      </c>
      <c r="W836">
        <f t="shared" si="367"/>
        <v>-62759.153831069154</v>
      </c>
      <c r="X836">
        <f t="shared" si="368"/>
        <v>7476.3123993541722</v>
      </c>
      <c r="Z836">
        <f t="shared" si="369"/>
        <v>0</v>
      </c>
      <c r="AA836">
        <f t="shared" si="370"/>
        <v>0</v>
      </c>
      <c r="AB836">
        <f t="shared" si="371"/>
        <v>0</v>
      </c>
      <c r="AC836">
        <f t="shared" si="372"/>
        <v>1</v>
      </c>
      <c r="AD836">
        <f t="shared" si="373"/>
        <v>0</v>
      </c>
      <c r="AE836">
        <f t="shared" si="374"/>
        <v>0</v>
      </c>
      <c r="AF836">
        <f t="shared" si="375"/>
        <v>0</v>
      </c>
      <c r="AH836">
        <f t="shared" si="376"/>
        <v>15590.275496553924</v>
      </c>
      <c r="AI836">
        <f t="shared" si="377"/>
        <v>195046.6688253145</v>
      </c>
      <c r="AJ836">
        <f t="shared" si="378"/>
        <v>14906.5192325342</v>
      </c>
      <c r="AK836">
        <f t="shared" si="379"/>
        <v>11815.90970033029</v>
      </c>
      <c r="AL836">
        <f t="shared" si="380"/>
        <v>118444.75653898169</v>
      </c>
      <c r="AM836">
        <f t="shared" si="381"/>
        <v>21732.312942925822</v>
      </c>
    </row>
    <row r="837" spans="4:39">
      <c r="D837" s="113">
        <v>712</v>
      </c>
      <c r="E837">
        <v>0.14364533725190454</v>
      </c>
      <c r="F837" s="6">
        <v>7126.8382259073442</v>
      </c>
      <c r="G837" s="6">
        <v>0.24323611593146233</v>
      </c>
      <c r="H837" s="6">
        <v>64724.238385054305</v>
      </c>
      <c r="I837" s="6">
        <v>0.2107211716385391</v>
      </c>
      <c r="J837" s="6">
        <v>7014.4200211649822</v>
      </c>
      <c r="K837" s="6">
        <v>0.38658938975020241</v>
      </c>
      <c r="L837" s="6">
        <v>9600.0719481869073</v>
      </c>
      <c r="M837">
        <v>0.36384906445912391</v>
      </c>
      <c r="N837">
        <v>76789.646920434636</v>
      </c>
      <c r="O837">
        <v>0.97404508432983139</v>
      </c>
      <c r="P837">
        <v>16176.543168526043</v>
      </c>
      <c r="S837">
        <f t="shared" si="363"/>
        <v>-1641.8846682806216</v>
      </c>
      <c r="T837">
        <f t="shared" si="364"/>
        <v>-55436.510534327346</v>
      </c>
      <c r="U837">
        <f t="shared" si="365"/>
        <v>1031.7571966809946</v>
      </c>
      <c r="V837">
        <f t="shared" si="366"/>
        <v>5161.4573100348207</v>
      </c>
      <c r="W837">
        <f t="shared" si="367"/>
        <v>-62896.434243127449</v>
      </c>
      <c r="X837">
        <f t="shared" si="368"/>
        <v>21016.394331524243</v>
      </c>
      <c r="Z837">
        <f t="shared" si="369"/>
        <v>0</v>
      </c>
      <c r="AA837">
        <f t="shared" si="370"/>
        <v>0</v>
      </c>
      <c r="AB837">
        <f t="shared" si="371"/>
        <v>0</v>
      </c>
      <c r="AC837">
        <f t="shared" si="372"/>
        <v>0</v>
      </c>
      <c r="AD837">
        <f t="shared" si="373"/>
        <v>0</v>
      </c>
      <c r="AE837">
        <f t="shared" si="374"/>
        <v>1</v>
      </c>
      <c r="AF837">
        <f t="shared" si="375"/>
        <v>0</v>
      </c>
      <c r="AH837">
        <f t="shared" si="376"/>
        <v>49614.128535264048</v>
      </c>
      <c r="AI837">
        <f t="shared" si="377"/>
        <v>266096.33251705073</v>
      </c>
      <c r="AJ837">
        <f t="shared" si="378"/>
        <v>33287.685174782433</v>
      </c>
      <c r="AK837">
        <f t="shared" si="379"/>
        <v>24832.735203596934</v>
      </c>
      <c r="AL837">
        <f t="shared" si="380"/>
        <v>211048.08125475189</v>
      </c>
      <c r="AM837">
        <f t="shared" si="381"/>
        <v>16607.591813530817</v>
      </c>
    </row>
    <row r="838" spans="4:39">
      <c r="D838" s="113">
        <v>713</v>
      </c>
      <c r="E838">
        <v>0.4826086860524037</v>
      </c>
      <c r="F838" s="6">
        <v>9655.3451300445613</v>
      </c>
      <c r="G838" s="6">
        <v>0.27409971110296394</v>
      </c>
      <c r="H838" s="6">
        <v>63397.21418187418</v>
      </c>
      <c r="I838" s="6">
        <v>0.62244874505360626</v>
      </c>
      <c r="J838" s="6">
        <v>11143.81949479899</v>
      </c>
      <c r="K838" s="6">
        <v>0.87157948140831309</v>
      </c>
      <c r="L838" s="6">
        <v>12681.678634350394</v>
      </c>
      <c r="M838">
        <v>0.32447448043229055</v>
      </c>
      <c r="N838">
        <v>76574.91163921605</v>
      </c>
      <c r="O838">
        <v>0.35890675539624151</v>
      </c>
      <c r="P838">
        <v>9142.8113241150695</v>
      </c>
      <c r="S838">
        <f t="shared" si="363"/>
        <v>8772.5849381804201</v>
      </c>
      <c r="T838">
        <f t="shared" si="364"/>
        <v>-52930.990813118609</v>
      </c>
      <c r="U838">
        <f t="shared" si="365"/>
        <v>12623.763386327912</v>
      </c>
      <c r="V838">
        <f t="shared" si="366"/>
        <v>20598.712283744637</v>
      </c>
      <c r="W838">
        <f t="shared" si="367"/>
        <v>-64185.178078389465</v>
      </c>
      <c r="X838">
        <f t="shared" si="368"/>
        <v>4561.6842239350153</v>
      </c>
      <c r="Z838">
        <f t="shared" si="369"/>
        <v>0</v>
      </c>
      <c r="AA838">
        <f t="shared" si="370"/>
        <v>0</v>
      </c>
      <c r="AB838">
        <f t="shared" si="371"/>
        <v>0</v>
      </c>
      <c r="AC838">
        <f t="shared" si="372"/>
        <v>1</v>
      </c>
      <c r="AD838">
        <f t="shared" si="373"/>
        <v>0</v>
      </c>
      <c r="AE838">
        <f t="shared" si="374"/>
        <v>0</v>
      </c>
      <c r="AF838">
        <f t="shared" si="375"/>
        <v>0</v>
      </c>
      <c r="AH838">
        <f t="shared" si="376"/>
        <v>20006.571388141452</v>
      </c>
      <c r="AI838">
        <f t="shared" si="377"/>
        <v>231292.52463188255</v>
      </c>
      <c r="AJ838">
        <f t="shared" si="378"/>
        <v>17903.192163780917</v>
      </c>
      <c r="AK838">
        <f t="shared" si="379"/>
        <v>14550.226232791896</v>
      </c>
      <c r="AL838">
        <f t="shared" si="380"/>
        <v>235996.71548035735</v>
      </c>
      <c r="AM838">
        <f t="shared" si="381"/>
        <v>25474.057500035604</v>
      </c>
    </row>
    <row r="839" spans="4:39">
      <c r="D839" s="113">
        <v>714</v>
      </c>
      <c r="E839">
        <v>0.46946485072354416</v>
      </c>
      <c r="F839" s="6">
        <v>10168.029279280418</v>
      </c>
      <c r="G839" s="6">
        <v>0.2024228570363924</v>
      </c>
      <c r="H839" s="6">
        <v>69257.068389932785</v>
      </c>
      <c r="I839" s="6">
        <v>0.42928603511318153</v>
      </c>
      <c r="J839" s="6">
        <v>10703.791855394027</v>
      </c>
      <c r="K839" s="6">
        <v>0.50638793323786091</v>
      </c>
      <c r="L839" s="6">
        <v>10924.96781626192</v>
      </c>
      <c r="M839">
        <v>0.43153495745502846</v>
      </c>
      <c r="N839">
        <v>81359.235391497641</v>
      </c>
      <c r="O839">
        <v>0.20141441329803211</v>
      </c>
      <c r="P839">
        <v>8297.3150473272108</v>
      </c>
      <c r="S839">
        <f t="shared" si="363"/>
        <v>7758.0165807473932</v>
      </c>
      <c r="T839">
        <f t="shared" si="364"/>
        <v>-61527.754016855179</v>
      </c>
      <c r="U839">
        <f t="shared" si="365"/>
        <v>5688.0661093676954</v>
      </c>
      <c r="V839">
        <f t="shared" si="366"/>
        <v>8410.9490264925626</v>
      </c>
      <c r="W839">
        <f t="shared" si="367"/>
        <v>-64881.504576034829</v>
      </c>
      <c r="X839">
        <f t="shared" si="368"/>
        <v>-606.50708995515288</v>
      </c>
      <c r="Z839">
        <f t="shared" si="369"/>
        <v>0</v>
      </c>
      <c r="AA839">
        <f t="shared" si="370"/>
        <v>0</v>
      </c>
      <c r="AB839">
        <f t="shared" si="371"/>
        <v>0</v>
      </c>
      <c r="AC839">
        <f t="shared" si="372"/>
        <v>1</v>
      </c>
      <c r="AD839">
        <f t="shared" si="373"/>
        <v>0</v>
      </c>
      <c r="AE839">
        <f t="shared" si="374"/>
        <v>0</v>
      </c>
      <c r="AF839">
        <f t="shared" si="375"/>
        <v>0</v>
      </c>
      <c r="AH839">
        <f t="shared" si="376"/>
        <v>21658.765855653186</v>
      </c>
      <c r="AI839">
        <f t="shared" si="377"/>
        <v>342140.55370971013</v>
      </c>
      <c r="AJ839">
        <f t="shared" si="378"/>
        <v>24933.939098605817</v>
      </c>
      <c r="AK839">
        <f t="shared" si="379"/>
        <v>21574.305190108542</v>
      </c>
      <c r="AL839">
        <f t="shared" si="380"/>
        <v>188534.51843464229</v>
      </c>
      <c r="AM839">
        <f t="shared" si="381"/>
        <v>41195.239761961355</v>
      </c>
    </row>
    <row r="840" spans="4:39">
      <c r="D840" s="113">
        <v>715</v>
      </c>
      <c r="E840">
        <v>0.5628906869339565</v>
      </c>
      <c r="F840" s="6">
        <v>7391.0452224945457</v>
      </c>
      <c r="G840" s="6">
        <v>0.32119026123533145</v>
      </c>
      <c r="H840" s="6">
        <v>62051.152041558482</v>
      </c>
      <c r="I840" s="6">
        <v>0.97497247979858148</v>
      </c>
      <c r="J840" s="6">
        <v>13725.681877470381</v>
      </c>
      <c r="K840" s="6">
        <v>0.63876591979483655</v>
      </c>
      <c r="L840" s="6">
        <v>9653.1781252075907</v>
      </c>
      <c r="M840">
        <v>0.24847795483885537</v>
      </c>
      <c r="N840">
        <v>63724.885874171814</v>
      </c>
      <c r="O840">
        <v>0.54234963278335657</v>
      </c>
      <c r="P840">
        <v>9054.7157416115606</v>
      </c>
      <c r="S840">
        <f t="shared" si="363"/>
        <v>14102.372767391649</v>
      </c>
      <c r="T840">
        <f t="shared" si="364"/>
        <v>-49786.823106548589</v>
      </c>
      <c r="U840">
        <f t="shared" si="365"/>
        <v>23502.667291158657</v>
      </c>
      <c r="V840">
        <f t="shared" si="366"/>
        <v>14737.45975623845</v>
      </c>
      <c r="W840">
        <f t="shared" si="367"/>
        <v>-54237.003646604964</v>
      </c>
      <c r="X840">
        <f t="shared" si="368"/>
        <v>11654.362636588126</v>
      </c>
      <c r="Z840">
        <f t="shared" si="369"/>
        <v>0</v>
      </c>
      <c r="AA840">
        <f t="shared" si="370"/>
        <v>0</v>
      </c>
      <c r="AB840">
        <f t="shared" si="371"/>
        <v>1</v>
      </c>
      <c r="AC840">
        <f t="shared" si="372"/>
        <v>0</v>
      </c>
      <c r="AD840">
        <f t="shared" si="373"/>
        <v>0</v>
      </c>
      <c r="AE840">
        <f t="shared" si="374"/>
        <v>0</v>
      </c>
      <c r="AF840">
        <f t="shared" si="375"/>
        <v>0</v>
      </c>
      <c r="AH840">
        <f t="shared" si="376"/>
        <v>13130.516091416042</v>
      </c>
      <c r="AI840">
        <f t="shared" si="377"/>
        <v>193191.26240908811</v>
      </c>
      <c r="AJ840">
        <f t="shared" si="378"/>
        <v>14078.019802472738</v>
      </c>
      <c r="AK840">
        <f t="shared" si="379"/>
        <v>15112.230984877948</v>
      </c>
      <c r="AL840">
        <f t="shared" si="380"/>
        <v>256460.92392984766</v>
      </c>
      <c r="AM840">
        <f t="shared" si="381"/>
        <v>16695.347787261246</v>
      </c>
    </row>
    <row r="841" spans="4:39">
      <c r="D841" s="113">
        <v>716</v>
      </c>
      <c r="E841">
        <v>0.36118437850646345</v>
      </c>
      <c r="F841" s="6">
        <v>6908.7108688234348</v>
      </c>
      <c r="G841" s="6">
        <v>0.31466023403341548</v>
      </c>
      <c r="H841" s="6">
        <v>66356.634040179415</v>
      </c>
      <c r="I841" s="6">
        <v>0.1853895795500522</v>
      </c>
      <c r="J841" s="6">
        <v>5551.7908672915964</v>
      </c>
      <c r="K841" s="6">
        <v>0.25797184368477311</v>
      </c>
      <c r="L841" s="6">
        <v>6443.2322364753181</v>
      </c>
      <c r="M841">
        <v>0.13108747948984267</v>
      </c>
      <c r="N841">
        <v>55827.612046196482</v>
      </c>
      <c r="O841">
        <v>0.34973582780920709</v>
      </c>
      <c r="P841">
        <v>8877.4722600226105</v>
      </c>
      <c r="S841">
        <f t="shared" si="363"/>
        <v>6882.7534400673649</v>
      </c>
      <c r="T841">
        <f t="shared" si="364"/>
        <v>-54341.647663847478</v>
      </c>
      <c r="U841">
        <f t="shared" si="365"/>
        <v>1527.1248382475969</v>
      </c>
      <c r="V841">
        <f t="shared" si="366"/>
        <v>3407.1646427840587</v>
      </c>
      <c r="W841">
        <f t="shared" si="367"/>
        <v>-50822.167729356326</v>
      </c>
      <c r="X841">
        <f t="shared" si="368"/>
        <v>4476.8405890441536</v>
      </c>
      <c r="Z841">
        <f t="shared" si="369"/>
        <v>1</v>
      </c>
      <c r="AA841">
        <f t="shared" si="370"/>
        <v>0</v>
      </c>
      <c r="AB841">
        <f t="shared" si="371"/>
        <v>0</v>
      </c>
      <c r="AC841">
        <f t="shared" si="372"/>
        <v>0</v>
      </c>
      <c r="AD841">
        <f t="shared" si="373"/>
        <v>0</v>
      </c>
      <c r="AE841">
        <f t="shared" si="374"/>
        <v>0</v>
      </c>
      <c r="AF841">
        <f t="shared" si="375"/>
        <v>0</v>
      </c>
      <c r="AH841">
        <f t="shared" si="376"/>
        <v>19127.933764443809</v>
      </c>
      <c r="AI841">
        <f t="shared" si="377"/>
        <v>210883.44462723765</v>
      </c>
      <c r="AJ841">
        <f t="shared" si="378"/>
        <v>29946.617715871686</v>
      </c>
      <c r="AK841">
        <f t="shared" si="379"/>
        <v>24976.494118282848</v>
      </c>
      <c r="AL841">
        <f t="shared" si="380"/>
        <v>425880.5819095964</v>
      </c>
      <c r="AM841">
        <f t="shared" si="381"/>
        <v>25383.365254947734</v>
      </c>
    </row>
    <row r="842" spans="4:39">
      <c r="D842" s="113">
        <v>717</v>
      </c>
      <c r="E842">
        <v>0.46712174263162753</v>
      </c>
      <c r="F842" s="6">
        <v>8598.6619694790388</v>
      </c>
      <c r="G842" s="6">
        <v>0.30462003069345744</v>
      </c>
      <c r="H842" s="6">
        <v>63752.936897432315</v>
      </c>
      <c r="I842" s="6">
        <v>0.7393626659711855</v>
      </c>
      <c r="J842" s="6">
        <v>12632.056412204533</v>
      </c>
      <c r="K842" s="6">
        <v>0.46862367493401569</v>
      </c>
      <c r="L842" s="6">
        <v>8780.7124886112615</v>
      </c>
      <c r="M842">
        <v>0.47897820251419654</v>
      </c>
      <c r="N842">
        <v>76194.955363478395</v>
      </c>
      <c r="O842">
        <v>0.55898868305883564</v>
      </c>
      <c r="P842">
        <v>11126.707863155389</v>
      </c>
      <c r="S842">
        <f t="shared" si="363"/>
        <v>9237.914651167026</v>
      </c>
      <c r="T842">
        <f t="shared" si="364"/>
        <v>-52121.325645433339</v>
      </c>
      <c r="U842">
        <f t="shared" si="365"/>
        <v>15599.767625239216</v>
      </c>
      <c r="V842">
        <f t="shared" si="366"/>
        <v>9113.2139150691946</v>
      </c>
      <c r="W842">
        <f t="shared" si="367"/>
        <v>-57905.65167867631</v>
      </c>
      <c r="X842">
        <f t="shared" si="368"/>
        <v>10217.71601076319</v>
      </c>
      <c r="Z842">
        <f t="shared" si="369"/>
        <v>0</v>
      </c>
      <c r="AA842">
        <f t="shared" si="370"/>
        <v>0</v>
      </c>
      <c r="AB842">
        <f t="shared" si="371"/>
        <v>1</v>
      </c>
      <c r="AC842">
        <f t="shared" si="372"/>
        <v>0</v>
      </c>
      <c r="AD842">
        <f t="shared" si="373"/>
        <v>0</v>
      </c>
      <c r="AE842">
        <f t="shared" si="374"/>
        <v>0</v>
      </c>
      <c r="AF842">
        <f t="shared" si="375"/>
        <v>0</v>
      </c>
      <c r="AH842">
        <f t="shared" si="376"/>
        <v>18407.753664037748</v>
      </c>
      <c r="AI842">
        <f t="shared" si="377"/>
        <v>209286.75226084396</v>
      </c>
      <c r="AJ842">
        <f t="shared" si="378"/>
        <v>17085.061220411731</v>
      </c>
      <c r="AK842">
        <f t="shared" si="379"/>
        <v>18737.236205250672</v>
      </c>
      <c r="AL842">
        <f t="shared" si="380"/>
        <v>159078.12707034417</v>
      </c>
      <c r="AM842">
        <f t="shared" si="381"/>
        <v>19905.068206871481</v>
      </c>
    </row>
    <row r="843" spans="4:39">
      <c r="D843" s="113">
        <v>718</v>
      </c>
      <c r="E843">
        <v>0.36205838758974751</v>
      </c>
      <c r="F843" s="6">
        <v>7307.3914519564387</v>
      </c>
      <c r="G843" s="6">
        <v>0.28988203836053661</v>
      </c>
      <c r="H843" s="6">
        <v>64497.517964692146</v>
      </c>
      <c r="I843" s="6">
        <v>0.34590826351338511</v>
      </c>
      <c r="J843" s="6">
        <v>7828.5037266737927</v>
      </c>
      <c r="K843" s="6">
        <v>0.26669716614925976</v>
      </c>
      <c r="L843" s="6">
        <v>5912.5792332059864</v>
      </c>
      <c r="M843">
        <v>0.31389934236194461</v>
      </c>
      <c r="N843">
        <v>74464.926686859952</v>
      </c>
      <c r="O843">
        <v>0.25241263491436106</v>
      </c>
      <c r="P843">
        <v>8571.4819862406148</v>
      </c>
      <c r="S843">
        <f t="shared" si="363"/>
        <v>6517.4460197704811</v>
      </c>
      <c r="T843">
        <f t="shared" si="364"/>
        <v>-53428.662211933421</v>
      </c>
      <c r="U843">
        <f t="shared" si="365"/>
        <v>5379.6574073213051</v>
      </c>
      <c r="V843">
        <f t="shared" si="366"/>
        <v>4270.9853590373477</v>
      </c>
      <c r="W843">
        <f t="shared" si="367"/>
        <v>-62478.994198111461</v>
      </c>
      <c r="X843">
        <f t="shared" si="368"/>
        <v>1066.642065329348</v>
      </c>
      <c r="Z843">
        <f t="shared" si="369"/>
        <v>1</v>
      </c>
      <c r="AA843">
        <f t="shared" si="370"/>
        <v>0</v>
      </c>
      <c r="AB843">
        <f t="shared" si="371"/>
        <v>0</v>
      </c>
      <c r="AC843">
        <f t="shared" si="372"/>
        <v>0</v>
      </c>
      <c r="AD843">
        <f t="shared" si="373"/>
        <v>0</v>
      </c>
      <c r="AE843">
        <f t="shared" si="374"/>
        <v>0</v>
      </c>
      <c r="AF843">
        <f t="shared" si="375"/>
        <v>0</v>
      </c>
      <c r="AH843">
        <f t="shared" si="376"/>
        <v>20182.908896552141</v>
      </c>
      <c r="AI843">
        <f t="shared" si="377"/>
        <v>222495.73767821476</v>
      </c>
      <c r="AJ843">
        <f t="shared" si="378"/>
        <v>22631.733764206139</v>
      </c>
      <c r="AK843">
        <f t="shared" si="379"/>
        <v>22169.636515361217</v>
      </c>
      <c r="AL843">
        <f t="shared" si="380"/>
        <v>237225.49441023506</v>
      </c>
      <c r="AM843">
        <f t="shared" si="381"/>
        <v>33958.21286501272</v>
      </c>
    </row>
    <row r="844" spans="4:39">
      <c r="D844" s="113">
        <v>719</v>
      </c>
      <c r="E844">
        <v>1.5829143796650298</v>
      </c>
      <c r="F844" s="6">
        <v>16624.428893729462</v>
      </c>
      <c r="G844" s="6">
        <v>0.28937997193490528</v>
      </c>
      <c r="H844" s="6">
        <v>71332.885328540971</v>
      </c>
      <c r="I844" s="6">
        <v>1.0616416668489694</v>
      </c>
      <c r="J844" s="6">
        <v>14313.351542775159</v>
      </c>
      <c r="K844" s="6">
        <v>1.1826956099743771</v>
      </c>
      <c r="L844" s="6">
        <v>14460.549875159742</v>
      </c>
      <c r="M844">
        <v>0.46091829354753622</v>
      </c>
      <c r="N844">
        <v>65490.151900095647</v>
      </c>
      <c r="O844">
        <v>0.47452166033518406</v>
      </c>
      <c r="P844">
        <v>9476.8944695435875</v>
      </c>
      <c r="S844">
        <f t="shared" si="363"/>
        <v>43817.573779400038</v>
      </c>
      <c r="T844">
        <f t="shared" si="364"/>
        <v>-60283.200480178552</v>
      </c>
      <c r="U844">
        <f t="shared" si="365"/>
        <v>26224.373864185891</v>
      </c>
      <c r="V844">
        <f t="shared" si="366"/>
        <v>30699.499296101872</v>
      </c>
      <c r="W844">
        <f t="shared" si="367"/>
        <v>-47890.447779276525</v>
      </c>
      <c r="X844">
        <f t="shared" si="368"/>
        <v>8642.2406086950814</v>
      </c>
      <c r="Z844">
        <f t="shared" si="369"/>
        <v>1</v>
      </c>
      <c r="AA844">
        <f t="shared" si="370"/>
        <v>0</v>
      </c>
      <c r="AB844">
        <f t="shared" si="371"/>
        <v>0</v>
      </c>
      <c r="AC844">
        <f t="shared" si="372"/>
        <v>0</v>
      </c>
      <c r="AD844">
        <f t="shared" si="373"/>
        <v>0</v>
      </c>
      <c r="AE844">
        <f t="shared" si="374"/>
        <v>0</v>
      </c>
      <c r="AF844">
        <f t="shared" si="375"/>
        <v>0</v>
      </c>
      <c r="AH844">
        <f t="shared" si="376"/>
        <v>10502.418265508119</v>
      </c>
      <c r="AI844">
        <f t="shared" si="377"/>
        <v>246502.49584165064</v>
      </c>
      <c r="AJ844">
        <f t="shared" si="378"/>
        <v>13482.28125338961</v>
      </c>
      <c r="AK844">
        <f t="shared" si="379"/>
        <v>12226.772259240082</v>
      </c>
      <c r="AL844">
        <f t="shared" si="380"/>
        <v>142086.25002934801</v>
      </c>
      <c r="AM844">
        <f t="shared" si="381"/>
        <v>19971.468663515738</v>
      </c>
    </row>
    <row r="845" spans="4:39">
      <c r="D845" s="113">
        <v>720</v>
      </c>
      <c r="E845">
        <v>0.43591384387872045</v>
      </c>
      <c r="F845" s="6">
        <v>8312.4046901612455</v>
      </c>
      <c r="G845" s="6">
        <v>0.30127676160644024</v>
      </c>
      <c r="H845" s="6">
        <v>63709.830186130799</v>
      </c>
      <c r="I845" s="6">
        <v>0.55769280116036746</v>
      </c>
      <c r="J845" s="6">
        <v>9068.5858746895065</v>
      </c>
      <c r="K845" s="6">
        <v>0.58522643750154835</v>
      </c>
      <c r="L845" s="6">
        <v>9588.4543986233839</v>
      </c>
      <c r="M845">
        <v>0.10702369087474528</v>
      </c>
      <c r="N845">
        <v>80640.171396480626</v>
      </c>
      <c r="O845">
        <v>0.19995598908712342</v>
      </c>
      <c r="P845">
        <v>7781.6697324141605</v>
      </c>
      <c r="S845">
        <f t="shared" si="363"/>
        <v>8332.5295245038178</v>
      </c>
      <c r="T845">
        <f t="shared" si="364"/>
        <v>-52205.878320950484</v>
      </c>
      <c r="U845">
        <f t="shared" si="365"/>
        <v>12226.356044817963</v>
      </c>
      <c r="V845">
        <f t="shared" si="366"/>
        <v>12757.831890935737</v>
      </c>
      <c r="W845">
        <f t="shared" si="367"/>
        <v>-76553.578784119352</v>
      </c>
      <c r="X845">
        <f t="shared" si="368"/>
        <v>-146.55024511143984</v>
      </c>
      <c r="Z845">
        <f t="shared" si="369"/>
        <v>0</v>
      </c>
      <c r="AA845">
        <f t="shared" si="370"/>
        <v>0</v>
      </c>
      <c r="AB845">
        <f t="shared" si="371"/>
        <v>0</v>
      </c>
      <c r="AC845">
        <f t="shared" si="372"/>
        <v>1</v>
      </c>
      <c r="AD845">
        <f t="shared" si="373"/>
        <v>0</v>
      </c>
      <c r="AE845">
        <f t="shared" si="374"/>
        <v>0</v>
      </c>
      <c r="AF845">
        <f t="shared" si="375"/>
        <v>0</v>
      </c>
      <c r="AH845">
        <f t="shared" si="376"/>
        <v>19068.916500100684</v>
      </c>
      <c r="AI845">
        <f t="shared" si="377"/>
        <v>211466.12784345896</v>
      </c>
      <c r="AJ845">
        <f t="shared" si="378"/>
        <v>16260.898214610068</v>
      </c>
      <c r="AK845">
        <f t="shared" si="379"/>
        <v>16384.178472111515</v>
      </c>
      <c r="AL845">
        <f t="shared" si="380"/>
        <v>753479.63369024068</v>
      </c>
      <c r="AM845">
        <f t="shared" si="381"/>
        <v>38916.912506299501</v>
      </c>
    </row>
    <row r="846" spans="4:39">
      <c r="D846" s="113">
        <v>721</v>
      </c>
      <c r="E846">
        <v>0.29468956261710022</v>
      </c>
      <c r="F846" s="6">
        <v>6558.3406815293292</v>
      </c>
      <c r="G846" s="6">
        <v>0.34864251310275396</v>
      </c>
      <c r="H846" s="6">
        <v>66850.941600602979</v>
      </c>
      <c r="I846" s="6">
        <v>0.82018932609921302</v>
      </c>
      <c r="J846" s="6">
        <v>10879.112015220453</v>
      </c>
      <c r="K846" s="6">
        <v>0.50606302620387167</v>
      </c>
      <c r="L846" s="6">
        <v>8167.7434994688247</v>
      </c>
      <c r="M846">
        <v>0.3222843665328563</v>
      </c>
      <c r="N846">
        <v>85649.76854679086</v>
      </c>
      <c r="O846">
        <v>0.53157309506899364</v>
      </c>
      <c r="P846">
        <v>9284.2985512144533</v>
      </c>
      <c r="S846">
        <f t="shared" si="363"/>
        <v>4694.0855774420252</v>
      </c>
      <c r="T846">
        <f t="shared" si="364"/>
        <v>-53538.375880287422</v>
      </c>
      <c r="U846">
        <f t="shared" si="365"/>
        <v>20438.997212551898</v>
      </c>
      <c r="V846">
        <f t="shared" si="366"/>
        <v>11155.767093099812</v>
      </c>
      <c r="W846">
        <f t="shared" si="367"/>
        <v>-73343.662295100279</v>
      </c>
      <c r="X846">
        <f t="shared" si="368"/>
        <v>11013.2885109</v>
      </c>
      <c r="Z846">
        <f t="shared" si="369"/>
        <v>0</v>
      </c>
      <c r="AA846">
        <f t="shared" si="370"/>
        <v>0</v>
      </c>
      <c r="AB846">
        <f t="shared" si="371"/>
        <v>1</v>
      </c>
      <c r="AC846">
        <f t="shared" si="372"/>
        <v>0</v>
      </c>
      <c r="AD846">
        <f t="shared" si="373"/>
        <v>0</v>
      </c>
      <c r="AE846">
        <f t="shared" si="374"/>
        <v>0</v>
      </c>
      <c r="AF846">
        <f t="shared" si="375"/>
        <v>0</v>
      </c>
      <c r="AH846">
        <f t="shared" si="376"/>
        <v>22255.083021215771</v>
      </c>
      <c r="AI846">
        <f t="shared" si="377"/>
        <v>191746.38516014908</v>
      </c>
      <c r="AJ846">
        <f t="shared" si="378"/>
        <v>13264.147275557787</v>
      </c>
      <c r="AK846">
        <f t="shared" si="379"/>
        <v>16139.775238545844</v>
      </c>
      <c r="AL846">
        <f t="shared" si="380"/>
        <v>265758.3719254313</v>
      </c>
      <c r="AM846">
        <f t="shared" si="381"/>
        <v>17465.704410810013</v>
      </c>
    </row>
    <row r="847" spans="4:39">
      <c r="D847" s="113">
        <v>722</v>
      </c>
      <c r="E847">
        <v>0.40856881583407156</v>
      </c>
      <c r="F847" s="6">
        <v>8023.5246701152982</v>
      </c>
      <c r="G847" s="6">
        <v>0.28313893788812039</v>
      </c>
      <c r="H847" s="6">
        <v>67082.138186359618</v>
      </c>
      <c r="I847" s="6">
        <v>0.66036014023374523</v>
      </c>
      <c r="J847" s="6">
        <v>10886.572914318782</v>
      </c>
      <c r="K847" s="6">
        <v>1.1255115778446276</v>
      </c>
      <c r="L847" s="6">
        <v>14330.504592900339</v>
      </c>
      <c r="M847">
        <v>0.3507182118026605</v>
      </c>
      <c r="N847">
        <v>69094.202753863006</v>
      </c>
      <c r="O847">
        <v>0.25963537815421789</v>
      </c>
      <c r="P847">
        <v>8479.6491920770713</v>
      </c>
      <c r="S847">
        <f t="shared" si="363"/>
        <v>7577.2669936928896</v>
      </c>
      <c r="T847">
        <f t="shared" si="364"/>
        <v>-56270.760982039632</v>
      </c>
      <c r="U847">
        <f t="shared" si="365"/>
        <v>14328.618680366548</v>
      </c>
      <c r="V847">
        <f t="shared" si="366"/>
        <v>28646.029495518924</v>
      </c>
      <c r="W847">
        <f t="shared" si="367"/>
        <v>-55702.37855439022</v>
      </c>
      <c r="X847">
        <f t="shared" si="368"/>
        <v>1434.2680873635836</v>
      </c>
      <c r="Z847">
        <f t="shared" si="369"/>
        <v>0</v>
      </c>
      <c r="AA847">
        <f t="shared" si="370"/>
        <v>0</v>
      </c>
      <c r="AB847">
        <f t="shared" si="371"/>
        <v>0</v>
      </c>
      <c r="AC847">
        <f t="shared" si="372"/>
        <v>1</v>
      </c>
      <c r="AD847">
        <f t="shared" si="373"/>
        <v>0</v>
      </c>
      <c r="AE847">
        <f t="shared" si="374"/>
        <v>0</v>
      </c>
      <c r="AF847">
        <f t="shared" si="375"/>
        <v>0</v>
      </c>
      <c r="AH847">
        <f t="shared" si="376"/>
        <v>19638.123026437293</v>
      </c>
      <c r="AI847">
        <f t="shared" si="377"/>
        <v>236923.04098727132</v>
      </c>
      <c r="AJ847">
        <f t="shared" si="378"/>
        <v>16485.811682191026</v>
      </c>
      <c r="AK847">
        <f t="shared" si="379"/>
        <v>12732.436409355718</v>
      </c>
      <c r="AL847">
        <f t="shared" si="380"/>
        <v>197007.74133947858</v>
      </c>
      <c r="AM847">
        <f t="shared" si="381"/>
        <v>32659.837239285396</v>
      </c>
    </row>
    <row r="848" spans="4:39">
      <c r="D848" s="113">
        <v>723</v>
      </c>
      <c r="E848">
        <v>0.91879238904782845</v>
      </c>
      <c r="F848" s="6">
        <v>11577.376407205327</v>
      </c>
      <c r="G848" s="6">
        <v>0.30651349333346256</v>
      </c>
      <c r="H848" s="6">
        <v>54454.88883319436</v>
      </c>
      <c r="I848" s="6">
        <v>1.757258500740893</v>
      </c>
      <c r="J848" s="6">
        <v>20397.066787877109</v>
      </c>
      <c r="K848" s="6">
        <v>0.57305058121226993</v>
      </c>
      <c r="L848" s="6">
        <v>8248.302480677954</v>
      </c>
      <c r="M848">
        <v>0.90478801977463119</v>
      </c>
      <c r="N848">
        <v>101570.4985250631</v>
      </c>
      <c r="O848">
        <v>0.53526162518414511</v>
      </c>
      <c r="P848">
        <v>9611.8209416191203</v>
      </c>
      <c r="S848">
        <f t="shared" si="363"/>
        <v>23505.792176196952</v>
      </c>
      <c r="T848">
        <f t="shared" si="364"/>
        <v>-42750.977603749423</v>
      </c>
      <c r="U848">
        <f t="shared" si="365"/>
        <v>46702.091804413154</v>
      </c>
      <c r="V848">
        <f t="shared" si="366"/>
        <v>13633.060912331362</v>
      </c>
      <c r="W848">
        <f t="shared" si="367"/>
        <v>-67022.072777988593</v>
      </c>
      <c r="X848">
        <f t="shared" si="368"/>
        <v>10826.608954412277</v>
      </c>
      <c r="Z848">
        <f t="shared" si="369"/>
        <v>0</v>
      </c>
      <c r="AA848">
        <f t="shared" si="370"/>
        <v>0</v>
      </c>
      <c r="AB848">
        <f t="shared" si="371"/>
        <v>1</v>
      </c>
      <c r="AC848">
        <f t="shared" si="372"/>
        <v>0</v>
      </c>
      <c r="AD848">
        <f t="shared" si="373"/>
        <v>0</v>
      </c>
      <c r="AE848">
        <f t="shared" si="374"/>
        <v>0</v>
      </c>
      <c r="AF848">
        <f t="shared" si="375"/>
        <v>0</v>
      </c>
      <c r="AH848">
        <f t="shared" si="376"/>
        <v>12600.64465619192</v>
      </c>
      <c r="AI848">
        <f t="shared" si="377"/>
        <v>177659.0264949665</v>
      </c>
      <c r="AJ848">
        <f t="shared" si="378"/>
        <v>11607.322872120025</v>
      </c>
      <c r="AK848">
        <f t="shared" si="379"/>
        <v>14393.672654914575</v>
      </c>
      <c r="AL848">
        <f t="shared" si="380"/>
        <v>112258.88971249061</v>
      </c>
      <c r="AM848">
        <f t="shared" si="381"/>
        <v>17957.239019913639</v>
      </c>
    </row>
    <row r="849" spans="4:39">
      <c r="D849" s="113">
        <v>724</v>
      </c>
      <c r="E849">
        <v>0.45761337223637111</v>
      </c>
      <c r="F849" s="6">
        <v>8747.434510547635</v>
      </c>
      <c r="G849" s="6">
        <v>0.30290588868252355</v>
      </c>
      <c r="H849" s="6">
        <v>62979.132380067611</v>
      </c>
      <c r="I849" s="6">
        <v>0.44291293096829776</v>
      </c>
      <c r="J849" s="6">
        <v>8327.9631735503935</v>
      </c>
      <c r="K849" s="6">
        <v>0.81530073517920654</v>
      </c>
      <c r="L849" s="6">
        <v>10955.16126910811</v>
      </c>
      <c r="M849">
        <v>0.29090322292882531</v>
      </c>
      <c r="N849">
        <v>65191.643256686053</v>
      </c>
      <c r="O849">
        <v>1.1151425510024031</v>
      </c>
      <c r="P849">
        <v>16411.19462303097</v>
      </c>
      <c r="S849">
        <f t="shared" si="363"/>
        <v>8726.0744949259606</v>
      </c>
      <c r="T849">
        <f t="shared" si="364"/>
        <v>-51412.973926614133</v>
      </c>
      <c r="U849">
        <f t="shared" si="365"/>
        <v>8584.2241825430865</v>
      </c>
      <c r="V849">
        <f t="shared" si="366"/>
        <v>20176.282002974713</v>
      </c>
      <c r="W849">
        <f t="shared" si="367"/>
        <v>-54083.794592371785</v>
      </c>
      <c r="X849">
        <f t="shared" si="368"/>
        <v>26169.408544444792</v>
      </c>
      <c r="Z849">
        <f t="shared" si="369"/>
        <v>0</v>
      </c>
      <c r="AA849">
        <f t="shared" si="370"/>
        <v>0</v>
      </c>
      <c r="AB849">
        <f t="shared" si="371"/>
        <v>0</v>
      </c>
      <c r="AC849">
        <f t="shared" si="372"/>
        <v>0</v>
      </c>
      <c r="AD849">
        <f t="shared" si="373"/>
        <v>0</v>
      </c>
      <c r="AE849">
        <f t="shared" si="374"/>
        <v>1</v>
      </c>
      <c r="AF849">
        <f t="shared" si="375"/>
        <v>0</v>
      </c>
      <c r="AH849">
        <f t="shared" si="376"/>
        <v>19115.338495898064</v>
      </c>
      <c r="AI849">
        <f t="shared" si="377"/>
        <v>207916.50058040372</v>
      </c>
      <c r="AJ849">
        <f t="shared" si="378"/>
        <v>18802.709497200212</v>
      </c>
      <c r="AK849">
        <f t="shared" si="379"/>
        <v>13436.957427372023</v>
      </c>
      <c r="AL849">
        <f t="shared" si="380"/>
        <v>224100.79407279842</v>
      </c>
      <c r="AM849">
        <f t="shared" si="381"/>
        <v>14716.678695722736</v>
      </c>
    </row>
    <row r="850" spans="4:39">
      <c r="D850" s="113">
        <v>725</v>
      </c>
      <c r="E850">
        <v>0.6889152578342197</v>
      </c>
      <c r="F850" s="6">
        <v>8771.6116314761712</v>
      </c>
      <c r="G850" s="6">
        <v>0.29835366265756424</v>
      </c>
      <c r="H850" s="6">
        <v>63486.892219955058</v>
      </c>
      <c r="I850" s="6">
        <v>0.25191819070014976</v>
      </c>
      <c r="J850" s="6">
        <v>6298.8940661394518</v>
      </c>
      <c r="K850" s="6">
        <v>0.77484646749523067</v>
      </c>
      <c r="L850" s="6">
        <v>9906.7920402627351</v>
      </c>
      <c r="M850">
        <v>6.3446784394732836E-2</v>
      </c>
      <c r="N850">
        <v>70898.540614297395</v>
      </c>
      <c r="O850">
        <v>0.16951131312986489</v>
      </c>
      <c r="P850">
        <v>6500.9916977402663</v>
      </c>
      <c r="S850">
        <f t="shared" si="363"/>
        <v>17533.928573665675</v>
      </c>
      <c r="T850">
        <f t="shared" si="364"/>
        <v>-52094.555965038628</v>
      </c>
      <c r="U850">
        <f t="shared" si="365"/>
        <v>3320.3501275550661</v>
      </c>
      <c r="V850">
        <f t="shared" si="366"/>
        <v>19679.945474575154</v>
      </c>
      <c r="W850">
        <f t="shared" si="367"/>
        <v>-68475.888598968915</v>
      </c>
      <c r="X850">
        <f t="shared" si="368"/>
        <v>-28.371717189505034</v>
      </c>
      <c r="Z850">
        <f t="shared" si="369"/>
        <v>0</v>
      </c>
      <c r="AA850">
        <f t="shared" si="370"/>
        <v>0</v>
      </c>
      <c r="AB850">
        <f t="shared" si="371"/>
        <v>0</v>
      </c>
      <c r="AC850">
        <f t="shared" si="372"/>
        <v>1</v>
      </c>
      <c r="AD850">
        <f t="shared" si="373"/>
        <v>0</v>
      </c>
      <c r="AE850">
        <f t="shared" si="374"/>
        <v>0</v>
      </c>
      <c r="AF850">
        <f t="shared" si="375"/>
        <v>0</v>
      </c>
      <c r="AH850">
        <f t="shared" si="376"/>
        <v>12732.497258156196</v>
      </c>
      <c r="AI850">
        <f t="shared" si="377"/>
        <v>212790.72512282917</v>
      </c>
      <c r="AJ850">
        <f t="shared" si="378"/>
        <v>25003.72858598697</v>
      </c>
      <c r="AK850">
        <f t="shared" si="379"/>
        <v>12785.490359512691</v>
      </c>
      <c r="AL850">
        <f t="shared" si="380"/>
        <v>1117448.9186591965</v>
      </c>
      <c r="AM850">
        <f t="shared" si="381"/>
        <v>38351.373590975425</v>
      </c>
    </row>
    <row r="851" spans="4:39">
      <c r="D851" s="113">
        <v>726</v>
      </c>
      <c r="E851">
        <v>0.52116728278280733</v>
      </c>
      <c r="F851" s="6">
        <v>9787.9894077455046</v>
      </c>
      <c r="G851" s="6">
        <v>0.2641586565892835</v>
      </c>
      <c r="H851" s="6">
        <v>59912.524730341771</v>
      </c>
      <c r="I851" s="6">
        <v>0.42140425277992355</v>
      </c>
      <c r="J851" s="6">
        <v>9681.4663009124524</v>
      </c>
      <c r="K851" s="6">
        <v>1.6476369126393171</v>
      </c>
      <c r="L851" s="6">
        <v>21365.358968614179</v>
      </c>
      <c r="M851">
        <v>0.31506543859050784</v>
      </c>
      <c r="N851">
        <v>92987.8834096028</v>
      </c>
      <c r="O851">
        <v>0.10777960544478726</v>
      </c>
      <c r="P851">
        <v>7393.8897265566684</v>
      </c>
      <c r="S851">
        <f t="shared" si="363"/>
        <v>10112.262118033212</v>
      </c>
      <c r="T851">
        <f t="shared" si="364"/>
        <v>-49825.890587136571</v>
      </c>
      <c r="U851">
        <f t="shared" si="365"/>
        <v>6409.4336872361491</v>
      </c>
      <c r="V851">
        <f t="shared" si="366"/>
        <v>41548.008903605507</v>
      </c>
      <c r="W851">
        <f t="shared" si="367"/>
        <v>-80957.424702462857</v>
      </c>
      <c r="X851">
        <f t="shared" si="368"/>
        <v>-3278.4332722529116</v>
      </c>
      <c r="Z851">
        <f t="shared" si="369"/>
        <v>0</v>
      </c>
      <c r="AA851">
        <f t="shared" si="370"/>
        <v>0</v>
      </c>
      <c r="AB851">
        <f t="shared" si="371"/>
        <v>0</v>
      </c>
      <c r="AC851">
        <f t="shared" si="372"/>
        <v>1</v>
      </c>
      <c r="AD851">
        <f t="shared" si="373"/>
        <v>0</v>
      </c>
      <c r="AE851">
        <f t="shared" si="374"/>
        <v>0</v>
      </c>
      <c r="AF851">
        <f t="shared" si="375"/>
        <v>0</v>
      </c>
      <c r="AH851">
        <f t="shared" si="376"/>
        <v>18780.897671630279</v>
      </c>
      <c r="AI851">
        <f t="shared" si="377"/>
        <v>226805.07806902713</v>
      </c>
      <c r="AJ851">
        <f t="shared" si="378"/>
        <v>22974.296621464222</v>
      </c>
      <c r="AK851">
        <f t="shared" si="379"/>
        <v>12967.273799656157</v>
      </c>
      <c r="AL851">
        <f t="shared" si="380"/>
        <v>295138.31737812294</v>
      </c>
      <c r="AM851">
        <f t="shared" si="381"/>
        <v>68601.937222198947</v>
      </c>
    </row>
    <row r="852" spans="4:39">
      <c r="D852" s="113">
        <v>727</v>
      </c>
      <c r="E852">
        <v>0.5761730082221812</v>
      </c>
      <c r="F852" s="6">
        <v>9731.8289048010029</v>
      </c>
      <c r="G852" s="6">
        <v>0.28428511496927655</v>
      </c>
      <c r="H852" s="6">
        <v>59135.10462414092</v>
      </c>
      <c r="I852" s="6">
        <v>0.44962388180161583</v>
      </c>
      <c r="J852" s="6">
        <v>8538.0435771761404</v>
      </c>
      <c r="K852" s="6">
        <v>0.52455070304332763</v>
      </c>
      <c r="L852" s="6">
        <v>8253.9497216258442</v>
      </c>
      <c r="M852">
        <v>0.50520893412331946</v>
      </c>
      <c r="N852">
        <v>92380.850686264457</v>
      </c>
      <c r="O852">
        <v>0.50750512887022259</v>
      </c>
      <c r="P852">
        <v>10555.611927475837</v>
      </c>
      <c r="S852">
        <f t="shared" si="363"/>
        <v>12268.761241154765</v>
      </c>
      <c r="T852">
        <f t="shared" si="364"/>
        <v>-48279.961794154064</v>
      </c>
      <c r="U852">
        <f t="shared" si="365"/>
        <v>8630.3947255367602</v>
      </c>
      <c r="V852">
        <f t="shared" si="366"/>
        <v>11775.494323380577</v>
      </c>
      <c r="W852">
        <f t="shared" si="367"/>
        <v>-73089.952745699629</v>
      </c>
      <c r="X852">
        <f t="shared" si="368"/>
        <v>8822.963913304744</v>
      </c>
      <c r="Z852">
        <f t="shared" si="369"/>
        <v>1</v>
      </c>
      <c r="AA852">
        <f t="shared" si="370"/>
        <v>0</v>
      </c>
      <c r="AB852">
        <f t="shared" si="371"/>
        <v>0</v>
      </c>
      <c r="AC852">
        <f t="shared" si="372"/>
        <v>0</v>
      </c>
      <c r="AD852">
        <f t="shared" si="373"/>
        <v>0</v>
      </c>
      <c r="AE852">
        <f t="shared" si="374"/>
        <v>0</v>
      </c>
      <c r="AF852">
        <f t="shared" si="375"/>
        <v>0</v>
      </c>
      <c r="AH852">
        <f t="shared" si="376"/>
        <v>16890.46304829375</v>
      </c>
      <c r="AI852">
        <f t="shared" si="377"/>
        <v>208013.36936171213</v>
      </c>
      <c r="AJ852">
        <f t="shared" si="378"/>
        <v>18989.30177588591</v>
      </c>
      <c r="AK852">
        <f t="shared" si="379"/>
        <v>15735.275300820771</v>
      </c>
      <c r="AL852">
        <f t="shared" si="380"/>
        <v>182856.72411271068</v>
      </c>
      <c r="AM852">
        <f t="shared" si="381"/>
        <v>20799.025127044737</v>
      </c>
    </row>
    <row r="853" spans="4:39">
      <c r="D853" s="113">
        <v>728</v>
      </c>
      <c r="E853">
        <v>1.0522645651648921</v>
      </c>
      <c r="F853" s="6">
        <v>14283.284606162393</v>
      </c>
      <c r="G853" s="6">
        <v>0.29637250563686557</v>
      </c>
      <c r="H853" s="6">
        <v>60704.834283319899</v>
      </c>
      <c r="I853" s="6">
        <v>0.46776786931140779</v>
      </c>
      <c r="J853" s="6">
        <v>9448.471478537349</v>
      </c>
      <c r="K853" s="6">
        <v>5.9360252052212736E-2</v>
      </c>
      <c r="L853" s="6">
        <v>4968.0776546444504</v>
      </c>
      <c r="M853">
        <v>-1.1032134305811292E-2</v>
      </c>
      <c r="N853">
        <v>73671.390522633854</v>
      </c>
      <c r="O853">
        <v>0.53675062849376398</v>
      </c>
      <c r="P853">
        <v>10613.329563555002</v>
      </c>
      <c r="S853">
        <f t="shared" si="363"/>
        <v>25896.385550093844</v>
      </c>
      <c r="T853">
        <f t="shared" si="364"/>
        <v>-49388.146528081823</v>
      </c>
      <c r="U853">
        <f t="shared" si="365"/>
        <v>8412.7768432494468</v>
      </c>
      <c r="V853">
        <f t="shared" si="366"/>
        <v>-2701.4657902827594</v>
      </c>
      <c r="W853">
        <f t="shared" si="367"/>
        <v>-74092.641538966956</v>
      </c>
      <c r="X853">
        <f t="shared" si="368"/>
        <v>9881.9564348508829</v>
      </c>
      <c r="Z853">
        <f t="shared" si="369"/>
        <v>1</v>
      </c>
      <c r="AA853">
        <f t="shared" si="370"/>
        <v>0</v>
      </c>
      <c r="AB853">
        <f t="shared" si="371"/>
        <v>0</v>
      </c>
      <c r="AC853">
        <f t="shared" si="372"/>
        <v>0</v>
      </c>
      <c r="AD853">
        <f t="shared" si="373"/>
        <v>0</v>
      </c>
      <c r="AE853">
        <f t="shared" si="374"/>
        <v>0</v>
      </c>
      <c r="AF853">
        <f t="shared" si="375"/>
        <v>0</v>
      </c>
      <c r="AH853">
        <f t="shared" si="376"/>
        <v>13573.853077456972</v>
      </c>
      <c r="AI853">
        <f t="shared" si="377"/>
        <v>204826.13308840233</v>
      </c>
      <c r="AJ853">
        <f t="shared" si="378"/>
        <v>20199.060470840515</v>
      </c>
      <c r="AK853">
        <f t="shared" si="379"/>
        <v>83693.675193201241</v>
      </c>
      <c r="AL853">
        <f t="shared" si="380"/>
        <v>-6677891.0118803289</v>
      </c>
      <c r="AM853">
        <f t="shared" si="381"/>
        <v>19773.296946737173</v>
      </c>
    </row>
    <row r="854" spans="4:39">
      <c r="D854" s="113">
        <v>729</v>
      </c>
      <c r="E854">
        <v>0.61280300558555867</v>
      </c>
      <c r="F854" s="6">
        <v>10738.836778639294</v>
      </c>
      <c r="G854" s="6">
        <v>0.26144150501837182</v>
      </c>
      <c r="H854" s="6">
        <v>62132.953457242344</v>
      </c>
      <c r="I854" s="6">
        <v>0.3090626927778648</v>
      </c>
      <c r="J854" s="6">
        <v>8650.1125177247632</v>
      </c>
      <c r="K854" s="6">
        <v>0.58658942280393078</v>
      </c>
      <c r="L854" s="6">
        <v>9289.7974573161209</v>
      </c>
      <c r="M854">
        <v>9.0322116255945328E-2</v>
      </c>
      <c r="N854">
        <v>63968.839049836388</v>
      </c>
      <c r="O854">
        <v>0.29912813408001204</v>
      </c>
      <c r="P854">
        <v>8801.8506049546068</v>
      </c>
      <c r="S854">
        <f t="shared" si="363"/>
        <v>12660.433186639677</v>
      </c>
      <c r="T854">
        <f t="shared" si="364"/>
        <v>-52150.071029620834</v>
      </c>
      <c r="U854">
        <f t="shared" si="365"/>
        <v>3151.1373433052268</v>
      </c>
      <c r="V854">
        <f t="shared" si="366"/>
        <v>13108.533063029174</v>
      </c>
      <c r="W854">
        <f t="shared" si="367"/>
        <v>-60519.979362719372</v>
      </c>
      <c r="X854">
        <f t="shared" si="368"/>
        <v>2620.0580667565737</v>
      </c>
      <c r="Z854">
        <f t="shared" si="369"/>
        <v>0</v>
      </c>
      <c r="AA854">
        <f t="shared" si="370"/>
        <v>0</v>
      </c>
      <c r="AB854">
        <f t="shared" si="371"/>
        <v>0</v>
      </c>
      <c r="AC854">
        <f t="shared" si="372"/>
        <v>1</v>
      </c>
      <c r="AD854">
        <f t="shared" si="373"/>
        <v>0</v>
      </c>
      <c r="AE854">
        <f t="shared" si="374"/>
        <v>0</v>
      </c>
      <c r="AF854">
        <f t="shared" si="375"/>
        <v>0</v>
      </c>
      <c r="AH854">
        <f t="shared" si="376"/>
        <v>17524.125503232299</v>
      </c>
      <c r="AI854">
        <f t="shared" si="377"/>
        <v>237655.27762271787</v>
      </c>
      <c r="AJ854">
        <f t="shared" si="378"/>
        <v>27988.213135585182</v>
      </c>
      <c r="AK854">
        <f t="shared" si="379"/>
        <v>15836.967214496233</v>
      </c>
      <c r="AL854">
        <f t="shared" si="380"/>
        <v>708230.07366842695</v>
      </c>
      <c r="AM854">
        <f t="shared" si="381"/>
        <v>29425.017583268349</v>
      </c>
    </row>
    <row r="855" spans="4:39">
      <c r="D855" s="113">
        <v>730</v>
      </c>
      <c r="E855">
        <v>1.0805944385887347</v>
      </c>
      <c r="F855" s="6">
        <v>14611.651512533888</v>
      </c>
      <c r="G855" s="6">
        <v>0.32263561827201848</v>
      </c>
      <c r="H855" s="6">
        <v>60865.489967765148</v>
      </c>
      <c r="I855" s="6">
        <v>0.95218068113786647</v>
      </c>
      <c r="J855" s="6">
        <v>12624.707582502366</v>
      </c>
      <c r="K855" s="6">
        <v>0.82658271791897187</v>
      </c>
      <c r="L855" s="6">
        <v>11203.696993991201</v>
      </c>
      <c r="M855">
        <v>0.55108471140017123</v>
      </c>
      <c r="N855">
        <v>67589.704718813286</v>
      </c>
      <c r="O855">
        <v>1.0220147166594575</v>
      </c>
      <c r="P855">
        <v>13841.775649064861</v>
      </c>
      <c r="S855">
        <f t="shared" si="363"/>
        <v>26649.76653053836</v>
      </c>
      <c r="T855">
        <f t="shared" si="364"/>
        <v>-48545.971519666396</v>
      </c>
      <c r="U855">
        <f t="shared" si="365"/>
        <v>23733.359546065927</v>
      </c>
      <c r="V855">
        <f t="shared" si="366"/>
        <v>20358.53750702682</v>
      </c>
      <c r="W855">
        <f t="shared" si="367"/>
        <v>-46547.086098709144</v>
      </c>
      <c r="X855">
        <f t="shared" si="368"/>
        <v>25182.834291859865</v>
      </c>
      <c r="Z855">
        <f t="shared" si="369"/>
        <v>1</v>
      </c>
      <c r="AA855">
        <f t="shared" si="370"/>
        <v>0</v>
      </c>
      <c r="AB855">
        <f t="shared" si="371"/>
        <v>0</v>
      </c>
      <c r="AC855">
        <f t="shared" si="372"/>
        <v>0</v>
      </c>
      <c r="AD855">
        <f t="shared" si="373"/>
        <v>0</v>
      </c>
      <c r="AE855">
        <f t="shared" si="374"/>
        <v>0</v>
      </c>
      <c r="AF855">
        <f t="shared" si="375"/>
        <v>0</v>
      </c>
      <c r="AH855">
        <f t="shared" si="376"/>
        <v>13521.864439369896</v>
      </c>
      <c r="AI855">
        <f t="shared" si="377"/>
        <v>188650.86965211827</v>
      </c>
      <c r="AJ855">
        <f t="shared" si="378"/>
        <v>13258.731071308546</v>
      </c>
      <c r="AK855">
        <f t="shared" si="379"/>
        <v>13554.235711820769</v>
      </c>
      <c r="AL855">
        <f t="shared" si="380"/>
        <v>122648.4845625356</v>
      </c>
      <c r="AM855">
        <f t="shared" si="381"/>
        <v>13543.61676347273</v>
      </c>
    </row>
    <row r="856" spans="4:39">
      <c r="D856" s="113">
        <v>731</v>
      </c>
      <c r="E856">
        <v>0.40189426826083285</v>
      </c>
      <c r="F856" s="6">
        <v>7488.4913556765005</v>
      </c>
      <c r="G856" s="6">
        <v>0.35757182547144195</v>
      </c>
      <c r="H856" s="6">
        <v>67436.634684159391</v>
      </c>
      <c r="I856" s="6">
        <v>0.90636567228052334</v>
      </c>
      <c r="J856" s="6">
        <v>13253.69271534759</v>
      </c>
      <c r="K856" s="6">
        <v>0.7976672483660816</v>
      </c>
      <c r="L856" s="6">
        <v>11060.018731116643</v>
      </c>
      <c r="M856">
        <v>0.52709797056514041</v>
      </c>
      <c r="N856">
        <v>79526.830262267686</v>
      </c>
      <c r="O856">
        <v>0.45048582159624839</v>
      </c>
      <c r="P856">
        <v>10156.832216992325</v>
      </c>
      <c r="S856">
        <f t="shared" si="363"/>
        <v>7857.4393835951414</v>
      </c>
      <c r="T856">
        <f t="shared" si="364"/>
        <v>-53783.112100357852</v>
      </c>
      <c r="U856">
        <f t="shared" si="365"/>
        <v>21354.974115011908</v>
      </c>
      <c r="V856">
        <f t="shared" si="366"/>
        <v>19398.107480493818</v>
      </c>
      <c r="W856">
        <f t="shared" si="367"/>
        <v>-59400.121354208364</v>
      </c>
      <c r="X856">
        <f t="shared" si="368"/>
        <v>7044.518394838824</v>
      </c>
      <c r="Z856">
        <f t="shared" si="369"/>
        <v>0</v>
      </c>
      <c r="AA856">
        <f t="shared" si="370"/>
        <v>0</v>
      </c>
      <c r="AB856">
        <f t="shared" si="371"/>
        <v>1</v>
      </c>
      <c r="AC856">
        <f t="shared" si="372"/>
        <v>0</v>
      </c>
      <c r="AD856">
        <f t="shared" si="373"/>
        <v>0</v>
      </c>
      <c r="AE856">
        <f t="shared" si="374"/>
        <v>0</v>
      </c>
      <c r="AF856">
        <f t="shared" si="375"/>
        <v>0</v>
      </c>
      <c r="AH856">
        <f t="shared" si="376"/>
        <v>18632.98869148441</v>
      </c>
      <c r="AI856">
        <f t="shared" si="377"/>
        <v>188596.05226235959</v>
      </c>
      <c r="AJ856">
        <f t="shared" si="378"/>
        <v>14622.897932574751</v>
      </c>
      <c r="AK856">
        <f t="shared" si="379"/>
        <v>13865.454240188077</v>
      </c>
      <c r="AL856">
        <f t="shared" si="380"/>
        <v>150876.75290610801</v>
      </c>
      <c r="AM856">
        <f t="shared" si="381"/>
        <v>22546.397089707894</v>
      </c>
    </row>
    <row r="857" spans="4:39">
      <c r="D857" s="113">
        <v>732</v>
      </c>
      <c r="E857">
        <v>0.55776434026130184</v>
      </c>
      <c r="F857" s="6">
        <v>9817.1986122016951</v>
      </c>
      <c r="G857" s="6">
        <v>0.28912599976440312</v>
      </c>
      <c r="H857" s="6">
        <v>66394.249903839751</v>
      </c>
      <c r="I857" s="6">
        <v>0.50305091259194834</v>
      </c>
      <c r="J857" s="6">
        <v>9785.092804687687</v>
      </c>
      <c r="K857" s="6">
        <v>0.51581603956815669</v>
      </c>
      <c r="L857" s="6">
        <v>9354.9483608490536</v>
      </c>
      <c r="M857">
        <v>0.51189347120387263</v>
      </c>
      <c r="N857">
        <v>78499.962361312704</v>
      </c>
      <c r="O857">
        <v>0.70309763027340122</v>
      </c>
      <c r="P857">
        <v>11917.151386582702</v>
      </c>
      <c r="S857">
        <f t="shared" si="363"/>
        <v>11480.474956335855</v>
      </c>
      <c r="T857">
        <f t="shared" si="364"/>
        <v>-55354.262728835783</v>
      </c>
      <c r="U857">
        <f t="shared" si="365"/>
        <v>9423.4032417232702</v>
      </c>
      <c r="V857">
        <f t="shared" si="366"/>
        <v>10340.971294021443</v>
      </c>
      <c r="W857">
        <f t="shared" si="367"/>
        <v>-58953.822056864032</v>
      </c>
      <c r="X857">
        <f t="shared" si="368"/>
        <v>14929.928527776849</v>
      </c>
      <c r="Z857">
        <f t="shared" si="369"/>
        <v>0</v>
      </c>
      <c r="AA857">
        <f t="shared" si="370"/>
        <v>0</v>
      </c>
      <c r="AB857">
        <f t="shared" si="371"/>
        <v>0</v>
      </c>
      <c r="AC857">
        <f t="shared" si="372"/>
        <v>0</v>
      </c>
      <c r="AD857">
        <f t="shared" si="373"/>
        <v>0</v>
      </c>
      <c r="AE857">
        <f t="shared" si="374"/>
        <v>1</v>
      </c>
      <c r="AF857">
        <f t="shared" si="375"/>
        <v>0</v>
      </c>
      <c r="AH857">
        <f t="shared" si="376"/>
        <v>17600.979308936327</v>
      </c>
      <c r="AI857">
        <f t="shared" si="377"/>
        <v>229637.77023837942</v>
      </c>
      <c r="AJ857">
        <f t="shared" si="378"/>
        <v>19451.495981332017</v>
      </c>
      <c r="AK857">
        <f t="shared" si="379"/>
        <v>18136.210670534896</v>
      </c>
      <c r="AL857">
        <f t="shared" si="380"/>
        <v>153352.14605628053</v>
      </c>
      <c r="AM857">
        <f t="shared" si="381"/>
        <v>16949.497300892181</v>
      </c>
    </row>
    <row r="858" spans="4:39">
      <c r="D858" s="113">
        <v>733</v>
      </c>
      <c r="E858">
        <v>1.2150656237501627</v>
      </c>
      <c r="F858" s="6">
        <v>15823.167279301939</v>
      </c>
      <c r="G858" s="6">
        <v>0.3312590078399571</v>
      </c>
      <c r="H858" s="6">
        <v>68135.841963054569</v>
      </c>
      <c r="I858" s="6">
        <v>0.65312502395473326</v>
      </c>
      <c r="J858" s="6">
        <v>11090.744129842305</v>
      </c>
      <c r="K858" s="6">
        <v>1.06276934847451</v>
      </c>
      <c r="L858" s="6">
        <v>13692.390750934141</v>
      </c>
      <c r="M858">
        <v>0.54240063231902158</v>
      </c>
      <c r="N858">
        <v>93779.791830405913</v>
      </c>
      <c r="O858">
        <v>0.59472708005416108</v>
      </c>
      <c r="P858">
        <v>11981.550123087683</v>
      </c>
      <c r="S858">
        <f t="shared" si="363"/>
        <v>30572.898497974275</v>
      </c>
      <c r="T858">
        <f t="shared" si="364"/>
        <v>-55487.048007693651</v>
      </c>
      <c r="U858">
        <f t="shared" si="365"/>
        <v>13848.181784845228</v>
      </c>
      <c r="V858">
        <f t="shared" si="366"/>
        <v>26888.394051216546</v>
      </c>
      <c r="W858">
        <f t="shared" si="367"/>
        <v>-73068.766085936397</v>
      </c>
      <c r="X858">
        <f t="shared" si="368"/>
        <v>10727.508701700404</v>
      </c>
      <c r="Z858">
        <f t="shared" si="369"/>
        <v>1</v>
      </c>
      <c r="AA858">
        <f t="shared" si="370"/>
        <v>0</v>
      </c>
      <c r="AB858">
        <f t="shared" si="371"/>
        <v>0</v>
      </c>
      <c r="AC858">
        <f t="shared" si="372"/>
        <v>0</v>
      </c>
      <c r="AD858">
        <f t="shared" si="373"/>
        <v>0</v>
      </c>
      <c r="AE858">
        <f t="shared" si="374"/>
        <v>0</v>
      </c>
      <c r="AF858">
        <f t="shared" si="375"/>
        <v>0</v>
      </c>
      <c r="AH858">
        <f t="shared" si="376"/>
        <v>13022.479584654466</v>
      </c>
      <c r="AI858">
        <f t="shared" si="377"/>
        <v>205687.51445386626</v>
      </c>
      <c r="AJ858">
        <f t="shared" si="378"/>
        <v>16981.043020962221</v>
      </c>
      <c r="AK858">
        <f t="shared" si="379"/>
        <v>12883.689928193809</v>
      </c>
      <c r="AL858">
        <f t="shared" si="380"/>
        <v>172897.64473439596</v>
      </c>
      <c r="AM858">
        <f t="shared" si="381"/>
        <v>20146.299916251566</v>
      </c>
    </row>
    <row r="859" spans="4:39">
      <c r="D859" s="113">
        <v>734</v>
      </c>
      <c r="E859">
        <v>0.63627117741011752</v>
      </c>
      <c r="F859" s="6">
        <v>9830.4778838550246</v>
      </c>
      <c r="G859" s="6">
        <v>0.34769482572395427</v>
      </c>
      <c r="H859" s="6">
        <v>56429.667775935231</v>
      </c>
      <c r="I859" s="6">
        <v>1.074258270404048</v>
      </c>
      <c r="J859" s="6">
        <v>13437.578527295644</v>
      </c>
      <c r="K859" s="6">
        <v>0.51880246052906975</v>
      </c>
      <c r="L859" s="6">
        <v>8561.461336379145</v>
      </c>
      <c r="M859">
        <v>0.11970276008238767</v>
      </c>
      <c r="N859">
        <v>76493.829997157722</v>
      </c>
      <c r="O859">
        <v>-0.14262778704310852</v>
      </c>
      <c r="P859">
        <v>4202.0545868804747</v>
      </c>
      <c r="S859">
        <f t="shared" si="363"/>
        <v>14464.900754372904</v>
      </c>
      <c r="T859">
        <f t="shared" si="364"/>
        <v>-43153.288550491765</v>
      </c>
      <c r="U859">
        <f t="shared" si="365"/>
        <v>27581.899269812529</v>
      </c>
      <c r="V859">
        <f t="shared" si="366"/>
        <v>11248.491816462856</v>
      </c>
      <c r="W859">
        <f t="shared" si="367"/>
        <v>-71923.099806171827</v>
      </c>
      <c r="X859">
        <f t="shared" si="368"/>
        <v>-9648.1540073345313</v>
      </c>
      <c r="Z859">
        <f t="shared" si="369"/>
        <v>0</v>
      </c>
      <c r="AA859">
        <f t="shared" si="370"/>
        <v>0</v>
      </c>
      <c r="AB859">
        <f t="shared" si="371"/>
        <v>1</v>
      </c>
      <c r="AC859">
        <f t="shared" si="372"/>
        <v>0</v>
      </c>
      <c r="AD859">
        <f t="shared" si="373"/>
        <v>0</v>
      </c>
      <c r="AE859">
        <f t="shared" si="374"/>
        <v>0</v>
      </c>
      <c r="AF859">
        <f t="shared" si="375"/>
        <v>0</v>
      </c>
      <c r="AH859">
        <f t="shared" si="376"/>
        <v>15450.138608932544</v>
      </c>
      <c r="AI859">
        <f t="shared" si="377"/>
        <v>162296.54168260904</v>
      </c>
      <c r="AJ859">
        <f t="shared" si="378"/>
        <v>12508.703816859168</v>
      </c>
      <c r="AK859">
        <f t="shared" si="379"/>
        <v>16502.352991248827</v>
      </c>
      <c r="AL859">
        <f t="shared" si="380"/>
        <v>639031.46380676108</v>
      </c>
      <c r="AM859">
        <f t="shared" si="381"/>
        <v>-29461.682565476705</v>
      </c>
    </row>
    <row r="860" spans="4:39">
      <c r="D860" s="113">
        <v>735</v>
      </c>
      <c r="E860">
        <v>0.58597936892756852</v>
      </c>
      <c r="F860" s="6">
        <v>10490.213737113607</v>
      </c>
      <c r="G860" s="6">
        <v>0.2486950622863664</v>
      </c>
      <c r="H860" s="6">
        <v>55989.3432842072</v>
      </c>
      <c r="I860" s="6">
        <v>0.19517648931651022</v>
      </c>
      <c r="J860" s="6">
        <v>6607.1040481877189</v>
      </c>
      <c r="K860" s="6">
        <v>1.1054145777377293</v>
      </c>
      <c r="L860" s="6">
        <v>14071.212849636357</v>
      </c>
      <c r="M860">
        <v>-1.1797236436212999E-2</v>
      </c>
      <c r="N860">
        <v>68926.874346674638</v>
      </c>
      <c r="O860">
        <v>0.22666128342996528</v>
      </c>
      <c r="P860">
        <v>8046.6932301973848</v>
      </c>
      <c r="S860">
        <f t="shared" si="363"/>
        <v>11884.822486016668</v>
      </c>
      <c r="T860">
        <f t="shared" si="364"/>
        <v>-46493.171025864583</v>
      </c>
      <c r="U860">
        <f t="shared" si="365"/>
        <v>845.51501987390748</v>
      </c>
      <c r="V860">
        <f t="shared" si="366"/>
        <v>28137.937386701102</v>
      </c>
      <c r="W860">
        <f t="shared" si="367"/>
        <v>-69377.340022755001</v>
      </c>
      <c r="X860">
        <f t="shared" si="368"/>
        <v>608.14121629240981</v>
      </c>
      <c r="Z860">
        <f t="shared" si="369"/>
        <v>0</v>
      </c>
      <c r="AA860">
        <f t="shared" si="370"/>
        <v>0</v>
      </c>
      <c r="AB860">
        <f t="shared" si="371"/>
        <v>0</v>
      </c>
      <c r="AC860">
        <f t="shared" si="372"/>
        <v>1</v>
      </c>
      <c r="AD860">
        <f t="shared" si="373"/>
        <v>0</v>
      </c>
      <c r="AE860">
        <f t="shared" si="374"/>
        <v>0</v>
      </c>
      <c r="AF860">
        <f t="shared" si="375"/>
        <v>0</v>
      </c>
      <c r="AH860">
        <f t="shared" si="376"/>
        <v>17902.018899252878</v>
      </c>
      <c r="AI860">
        <f t="shared" si="377"/>
        <v>225132.50874171685</v>
      </c>
      <c r="AJ860">
        <f t="shared" si="378"/>
        <v>33851.946365697928</v>
      </c>
      <c r="AK860">
        <f t="shared" si="379"/>
        <v>12729.353432658359</v>
      </c>
      <c r="AL860">
        <f t="shared" si="380"/>
        <v>-5842628.883413367</v>
      </c>
      <c r="AM860">
        <f t="shared" si="381"/>
        <v>35500.960324720319</v>
      </c>
    </row>
    <row r="861" spans="4:39">
      <c r="D861" s="113">
        <v>736</v>
      </c>
      <c r="E861">
        <v>0.88687663366262659</v>
      </c>
      <c r="F861" s="6">
        <v>13218.842952728537</v>
      </c>
      <c r="G861" s="6">
        <v>0.30264112311020097</v>
      </c>
      <c r="H861" s="6">
        <v>62888.816086504812</v>
      </c>
      <c r="I861" s="6">
        <v>0.58428434736983359</v>
      </c>
      <c r="J861" s="6">
        <v>10478.98547798923</v>
      </c>
      <c r="K861" s="6">
        <v>1.3775711363077099</v>
      </c>
      <c r="L861" s="6">
        <v>16363.676178267364</v>
      </c>
      <c r="M861">
        <v>0.36571437161852516</v>
      </c>
      <c r="N861">
        <v>84599.649332783447</v>
      </c>
      <c r="O861">
        <v>0.44266207899903676</v>
      </c>
      <c r="P861">
        <v>10297.152740556336</v>
      </c>
      <c r="S861">
        <f t="shared" si="363"/>
        <v>20645.654427045196</v>
      </c>
      <c r="T861">
        <f t="shared" si="364"/>
        <v>-51332.767441664895</v>
      </c>
      <c r="U861">
        <f t="shared" si="365"/>
        <v>11831.328041980494</v>
      </c>
      <c r="V861">
        <f t="shared" si="366"/>
        <v>36237.500090506233</v>
      </c>
      <c r="W861">
        <f t="shared" si="367"/>
        <v>-70635.211766901688</v>
      </c>
      <c r="X861">
        <f t="shared" si="368"/>
        <v>6605.456083942885</v>
      </c>
      <c r="Z861">
        <f t="shared" si="369"/>
        <v>0</v>
      </c>
      <c r="AA861">
        <f t="shared" si="370"/>
        <v>0</v>
      </c>
      <c r="AB861">
        <f t="shared" si="371"/>
        <v>0</v>
      </c>
      <c r="AC861">
        <f t="shared" si="372"/>
        <v>1</v>
      </c>
      <c r="AD861">
        <f t="shared" si="373"/>
        <v>0</v>
      </c>
      <c r="AE861">
        <f t="shared" si="374"/>
        <v>0</v>
      </c>
      <c r="AF861">
        <f t="shared" si="375"/>
        <v>0</v>
      </c>
      <c r="AH861">
        <f t="shared" si="376"/>
        <v>14904.939933006586</v>
      </c>
      <c r="AI861">
        <f t="shared" si="377"/>
        <v>207799.96928442884</v>
      </c>
      <c r="AJ861">
        <f t="shared" si="378"/>
        <v>17934.735929792696</v>
      </c>
      <c r="AK861">
        <f t="shared" si="379"/>
        <v>11878.643321554167</v>
      </c>
      <c r="AL861">
        <f t="shared" si="380"/>
        <v>231327.11180688551</v>
      </c>
      <c r="AM861">
        <f t="shared" si="381"/>
        <v>23261.881306482417</v>
      </c>
    </row>
    <row r="862" spans="4:39">
      <c r="D862" s="113">
        <v>737</v>
      </c>
      <c r="E862">
        <v>0.70861848265392091</v>
      </c>
      <c r="F862" s="6">
        <v>10572.99393368217</v>
      </c>
      <c r="G862" s="6">
        <v>0.31845902433089313</v>
      </c>
      <c r="H862" s="6">
        <v>61106.992260092491</v>
      </c>
      <c r="I862" s="6">
        <v>0.75383839008978548</v>
      </c>
      <c r="J862" s="6">
        <v>11630.464774382877</v>
      </c>
      <c r="K862" s="6">
        <v>0.97662334801626416</v>
      </c>
      <c r="L862" s="6">
        <v>13075.868497675401</v>
      </c>
      <c r="M862">
        <v>0.30616718108961083</v>
      </c>
      <c r="N862">
        <v>81098.087873061449</v>
      </c>
      <c r="O862">
        <v>9.8763752445813369E-2</v>
      </c>
      <c r="P862">
        <v>7260.5673814669844</v>
      </c>
      <c r="S862">
        <f t="shared" si="363"/>
        <v>16484.894207975147</v>
      </c>
      <c r="T862">
        <f t="shared" si="364"/>
        <v>-48946.952875041665</v>
      </c>
      <c r="U862">
        <f t="shared" si="365"/>
        <v>17154.100312805494</v>
      </c>
      <c r="V862">
        <f t="shared" si="366"/>
        <v>24215.517422977631</v>
      </c>
      <c r="W862">
        <f t="shared" si="367"/>
        <v>-69407.400230335756</v>
      </c>
      <c r="X862">
        <f t="shared" si="368"/>
        <v>-3489.3722580760468</v>
      </c>
      <c r="Z862">
        <f t="shared" si="369"/>
        <v>0</v>
      </c>
      <c r="AA862">
        <f t="shared" si="370"/>
        <v>0</v>
      </c>
      <c r="AB862">
        <f t="shared" si="371"/>
        <v>0</v>
      </c>
      <c r="AC862">
        <f t="shared" si="372"/>
        <v>1</v>
      </c>
      <c r="AD862">
        <f t="shared" si="373"/>
        <v>0</v>
      </c>
      <c r="AE862">
        <f t="shared" si="374"/>
        <v>0</v>
      </c>
      <c r="AF862">
        <f t="shared" si="375"/>
        <v>0</v>
      </c>
      <c r="AH862">
        <f t="shared" si="376"/>
        <v>14920.573189234563</v>
      </c>
      <c r="AI862">
        <f t="shared" si="377"/>
        <v>191883.3745989236</v>
      </c>
      <c r="AJ862">
        <f t="shared" si="378"/>
        <v>15428.326452036539</v>
      </c>
      <c r="AK862">
        <f t="shared" si="379"/>
        <v>13388.855103899936</v>
      </c>
      <c r="AL862">
        <f t="shared" si="380"/>
        <v>264881.71457320626</v>
      </c>
      <c r="AM862">
        <f t="shared" si="381"/>
        <v>73514.494960592827</v>
      </c>
    </row>
    <row r="863" spans="4:39">
      <c r="D863" s="113">
        <v>738</v>
      </c>
      <c r="E863">
        <v>0.52292731088221434</v>
      </c>
      <c r="F863" s="6">
        <v>10407.239659053495</v>
      </c>
      <c r="G863" s="6">
        <v>0.27167920826501257</v>
      </c>
      <c r="H863" s="6">
        <v>59876.4441998517</v>
      </c>
      <c r="I863" s="6">
        <v>0.65770822900864667</v>
      </c>
      <c r="J863" s="6">
        <v>12088.33569148405</v>
      </c>
      <c r="K863" s="6">
        <v>0.98901294507656745</v>
      </c>
      <c r="L863" s="6">
        <v>15346.494298052483</v>
      </c>
      <c r="M863">
        <v>0.59052124052104449</v>
      </c>
      <c r="N863">
        <v>88962.943773552513</v>
      </c>
      <c r="O863">
        <v>0.23219474434208065</v>
      </c>
      <c r="P863">
        <v>9341.2416160406938</v>
      </c>
      <c r="S863">
        <f t="shared" si="363"/>
        <v>9560.2167796729773</v>
      </c>
      <c r="T863">
        <f t="shared" si="364"/>
        <v>-49502.645311460459</v>
      </c>
      <c r="U863">
        <f t="shared" si="365"/>
        <v>13025.595324982116</v>
      </c>
      <c r="V863">
        <f t="shared" si="366"/>
        <v>22417.975996751167</v>
      </c>
      <c r="W863">
        <f t="shared" si="367"/>
        <v>-66414.480725496949</v>
      </c>
      <c r="X863">
        <f t="shared" si="368"/>
        <v>-475.11749808268542</v>
      </c>
      <c r="Z863">
        <f t="shared" si="369"/>
        <v>0</v>
      </c>
      <c r="AA863">
        <f t="shared" si="370"/>
        <v>0</v>
      </c>
      <c r="AB863">
        <f t="shared" si="371"/>
        <v>0</v>
      </c>
      <c r="AC863">
        <f t="shared" si="372"/>
        <v>1</v>
      </c>
      <c r="AD863">
        <f t="shared" si="373"/>
        <v>0</v>
      </c>
      <c r="AE863">
        <f t="shared" si="374"/>
        <v>0</v>
      </c>
      <c r="AF863">
        <f t="shared" si="375"/>
        <v>0</v>
      </c>
      <c r="AH863">
        <f t="shared" si="376"/>
        <v>19901.885869177051</v>
      </c>
      <c r="AI863">
        <f t="shared" si="377"/>
        <v>220393.91450760025</v>
      </c>
      <c r="AJ863">
        <f t="shared" si="378"/>
        <v>18379.480685082213</v>
      </c>
      <c r="AK863">
        <f t="shared" si="379"/>
        <v>15516.980211886294</v>
      </c>
      <c r="AL863">
        <f t="shared" si="380"/>
        <v>150651.55606436162</v>
      </c>
      <c r="AM863">
        <f t="shared" si="381"/>
        <v>40230.202636622642</v>
      </c>
    </row>
    <row r="864" spans="4:39">
      <c r="D864" s="113">
        <v>739</v>
      </c>
      <c r="E864">
        <v>1.0207506831729267</v>
      </c>
      <c r="F864" s="6">
        <v>15042.828476113405</v>
      </c>
      <c r="G864" s="6">
        <v>0.27648548126107275</v>
      </c>
      <c r="H864" s="6">
        <v>63877.601764236228</v>
      </c>
      <c r="I864" s="6">
        <v>0.56452431353847954</v>
      </c>
      <c r="J864" s="6">
        <v>10498.096506315953</v>
      </c>
      <c r="K864" s="6">
        <v>0.87951374326330856</v>
      </c>
      <c r="L864" s="6">
        <v>13808.451914745849</v>
      </c>
      <c r="M864">
        <v>0.25296838458455528</v>
      </c>
      <c r="N864">
        <v>74284.425434988196</v>
      </c>
      <c r="O864">
        <v>0.6410520280370654</v>
      </c>
      <c r="P864">
        <v>11864.467198568764</v>
      </c>
      <c r="S864">
        <f t="shared" si="363"/>
        <v>23933.51561016163</v>
      </c>
      <c r="T864">
        <f t="shared" si="364"/>
        <v>-53320.280147763428</v>
      </c>
      <c r="U864">
        <f t="shared" si="365"/>
        <v>11057.69988183735</v>
      </c>
      <c r="V864">
        <f t="shared" si="366"/>
        <v>19774.900858020323</v>
      </c>
      <c r="W864">
        <f t="shared" si="367"/>
        <v>-64625.080638011539</v>
      </c>
      <c r="X864">
        <f t="shared" si="368"/>
        <v>12613.463439998541</v>
      </c>
      <c r="Z864">
        <f t="shared" si="369"/>
        <v>1</v>
      </c>
      <c r="AA864">
        <f t="shared" si="370"/>
        <v>0</v>
      </c>
      <c r="AB864">
        <f t="shared" si="371"/>
        <v>0</v>
      </c>
      <c r="AC864">
        <f t="shared" si="372"/>
        <v>0</v>
      </c>
      <c r="AD864">
        <f t="shared" si="373"/>
        <v>0</v>
      </c>
      <c r="AE864">
        <f t="shared" si="374"/>
        <v>0</v>
      </c>
      <c r="AF864">
        <f t="shared" si="375"/>
        <v>0</v>
      </c>
      <c r="AH864">
        <f t="shared" si="376"/>
        <v>14737.025136592518</v>
      </c>
      <c r="AI864">
        <f t="shared" si="377"/>
        <v>231034.19923854698</v>
      </c>
      <c r="AJ864">
        <f t="shared" si="378"/>
        <v>18596.358481910403</v>
      </c>
      <c r="AK864">
        <f t="shared" si="379"/>
        <v>15700.097946749058</v>
      </c>
      <c r="AL864">
        <f t="shared" si="380"/>
        <v>293651.02503612835</v>
      </c>
      <c r="AM864">
        <f t="shared" si="381"/>
        <v>18507.806979253117</v>
      </c>
    </row>
    <row r="865" spans="4:39">
      <c r="D865" s="113">
        <v>740</v>
      </c>
      <c r="E865">
        <v>1.1223745285823818</v>
      </c>
      <c r="F865" s="6">
        <v>13415.04782666217</v>
      </c>
      <c r="G865" s="6">
        <v>0.34981825681425316</v>
      </c>
      <c r="H865" s="6">
        <v>69606.924782848873</v>
      </c>
      <c r="I865" s="6">
        <v>0.53451457349614828</v>
      </c>
      <c r="J865" s="6">
        <v>8945.1327288227712</v>
      </c>
      <c r="K865" s="6">
        <v>1.1638529031631342</v>
      </c>
      <c r="L865" s="6">
        <v>14512.015504682809</v>
      </c>
      <c r="M865">
        <v>0.33461500258281118</v>
      </c>
      <c r="N865">
        <v>81372.281989900526</v>
      </c>
      <c r="O865">
        <v>1.0154143540053453</v>
      </c>
      <c r="P865">
        <v>14715.496096786841</v>
      </c>
      <c r="S865">
        <f t="shared" si="363"/>
        <v>29441.701172727495</v>
      </c>
      <c r="T865">
        <f t="shared" si="364"/>
        <v>-56249.464464653429</v>
      </c>
      <c r="U865">
        <f t="shared" si="365"/>
        <v>11464.771745554155</v>
      </c>
      <c r="V865">
        <f t="shared" si="366"/>
        <v>29928.543749698307</v>
      </c>
      <c r="W865">
        <f t="shared" si="367"/>
        <v>-68595.342731278462</v>
      </c>
      <c r="X865">
        <f t="shared" si="368"/>
        <v>24057.085596553268</v>
      </c>
      <c r="Z865">
        <f t="shared" si="369"/>
        <v>0</v>
      </c>
      <c r="AA865">
        <f t="shared" si="370"/>
        <v>0</v>
      </c>
      <c r="AB865">
        <f t="shared" si="371"/>
        <v>0</v>
      </c>
      <c r="AC865">
        <f t="shared" si="372"/>
        <v>1</v>
      </c>
      <c r="AD865">
        <f t="shared" si="373"/>
        <v>0</v>
      </c>
      <c r="AE865">
        <f t="shared" si="374"/>
        <v>0</v>
      </c>
      <c r="AF865">
        <f t="shared" si="375"/>
        <v>0</v>
      </c>
      <c r="AH865">
        <f t="shared" si="376"/>
        <v>11952.380854193192</v>
      </c>
      <c r="AI865">
        <f t="shared" si="377"/>
        <v>198980.25167911354</v>
      </c>
      <c r="AJ865">
        <f t="shared" si="378"/>
        <v>16735.058635192159</v>
      </c>
      <c r="AK865">
        <f t="shared" si="379"/>
        <v>12468.942995495281</v>
      </c>
      <c r="AL865">
        <f t="shared" si="380"/>
        <v>243181.810025874</v>
      </c>
      <c r="AM865">
        <f t="shared" si="381"/>
        <v>14492.109589293215</v>
      </c>
    </row>
    <row r="866" spans="4:39">
      <c r="D866" s="113">
        <v>741</v>
      </c>
      <c r="E866">
        <v>1.1389418148356358</v>
      </c>
      <c r="F866" s="6">
        <v>16436.974407322152</v>
      </c>
      <c r="G866" s="6">
        <v>0.32540565999789273</v>
      </c>
      <c r="H866" s="6">
        <v>63681.777004526324</v>
      </c>
      <c r="I866" s="6">
        <v>0.58697753724605672</v>
      </c>
      <c r="J866" s="6">
        <v>10923.60489874825</v>
      </c>
      <c r="K866" s="6">
        <v>2.7319135882180654</v>
      </c>
      <c r="L866" s="6">
        <v>28463.143358314876</v>
      </c>
      <c r="M866">
        <v>0.79287962804502998</v>
      </c>
      <c r="N866">
        <v>101751.9211645617</v>
      </c>
      <c r="O866">
        <v>0.563947596481566</v>
      </c>
      <c r="P866">
        <v>10004.04390510659</v>
      </c>
      <c r="S866">
        <f t="shared" si="363"/>
        <v>27052.379850361765</v>
      </c>
      <c r="T866">
        <f t="shared" si="364"/>
        <v>-51256.487283166789</v>
      </c>
      <c r="U866">
        <f t="shared" si="365"/>
        <v>11489.545383455181</v>
      </c>
      <c r="V866">
        <f t="shared" si="366"/>
        <v>75852.245094203739</v>
      </c>
      <c r="W866">
        <f t="shared" si="367"/>
        <v>-71476.605447290276</v>
      </c>
      <c r="X866">
        <f t="shared" si="368"/>
        <v>11529.731118945527</v>
      </c>
      <c r="Z866">
        <f t="shared" si="369"/>
        <v>0</v>
      </c>
      <c r="AA866">
        <f t="shared" si="370"/>
        <v>0</v>
      </c>
      <c r="AB866">
        <f t="shared" si="371"/>
        <v>0</v>
      </c>
      <c r="AC866">
        <f t="shared" si="372"/>
        <v>1</v>
      </c>
      <c r="AD866">
        <f t="shared" si="373"/>
        <v>0</v>
      </c>
      <c r="AE866">
        <f t="shared" si="374"/>
        <v>0</v>
      </c>
      <c r="AF866">
        <f t="shared" si="375"/>
        <v>0</v>
      </c>
      <c r="AH866">
        <f t="shared" si="376"/>
        <v>14431.794665203526</v>
      </c>
      <c r="AI866">
        <f t="shared" si="377"/>
        <v>195699.65994119068</v>
      </c>
      <c r="AJ866">
        <f t="shared" si="378"/>
        <v>18609.919810558531</v>
      </c>
      <c r="AK866">
        <f t="shared" si="379"/>
        <v>10418.756830767996</v>
      </c>
      <c r="AL866">
        <f t="shared" si="380"/>
        <v>128332.11696389166</v>
      </c>
      <c r="AM866">
        <f t="shared" si="381"/>
        <v>17739.314729810354</v>
      </c>
    </row>
    <row r="867" spans="4:39">
      <c r="D867" s="113">
        <v>742</v>
      </c>
      <c r="E867">
        <v>-0.24433356261343198</v>
      </c>
      <c r="F867" s="6">
        <v>3121.2362893224545</v>
      </c>
      <c r="G867" s="6">
        <v>0.29930408777255113</v>
      </c>
      <c r="H867" s="6">
        <v>73616.45026593213</v>
      </c>
      <c r="I867" s="6">
        <v>0.38022671036393207</v>
      </c>
      <c r="J867" s="6">
        <v>9026.1672940657299</v>
      </c>
      <c r="K867" s="6">
        <v>0.2852986048537467</v>
      </c>
      <c r="L867" s="6">
        <v>7582.8390533072998</v>
      </c>
      <c r="M867">
        <v>-6.5035455836353728E-2</v>
      </c>
      <c r="N867">
        <v>75079.212446321486</v>
      </c>
      <c r="O867">
        <v>0.15142830891279346</v>
      </c>
      <c r="P867">
        <v>7405.6071968809811</v>
      </c>
      <c r="S867">
        <f t="shared" si="363"/>
        <v>-12450.869044153742</v>
      </c>
      <c r="T867">
        <f t="shared" si="364"/>
        <v>-62187.822978425036</v>
      </c>
      <c r="U867">
        <f t="shared" si="365"/>
        <v>5492.4094144706523</v>
      </c>
      <c r="V867">
        <f t="shared" si="366"/>
        <v>3311.0028744281644</v>
      </c>
      <c r="W867">
        <f t="shared" si="367"/>
        <v>-77562.526291976814</v>
      </c>
      <c r="X867">
        <f t="shared" si="368"/>
        <v>-1623.4686493548752</v>
      </c>
      <c r="Z867">
        <f t="shared" si="369"/>
        <v>0</v>
      </c>
      <c r="AA867">
        <f t="shared" si="370"/>
        <v>0</v>
      </c>
      <c r="AB867">
        <f t="shared" si="371"/>
        <v>1</v>
      </c>
      <c r="AC867">
        <f t="shared" si="372"/>
        <v>0</v>
      </c>
      <c r="AD867">
        <f t="shared" si="373"/>
        <v>0</v>
      </c>
      <c r="AE867">
        <f t="shared" si="374"/>
        <v>0</v>
      </c>
      <c r="AF867">
        <f t="shared" si="375"/>
        <v>0</v>
      </c>
      <c r="AH867">
        <f t="shared" si="376"/>
        <v>-12774.488514542159</v>
      </c>
      <c r="AI867">
        <f t="shared" si="377"/>
        <v>245958.71982167903</v>
      </c>
      <c r="AJ867">
        <f t="shared" si="378"/>
        <v>23738.909045675355</v>
      </c>
      <c r="AK867">
        <f t="shared" si="379"/>
        <v>26578.605448121656</v>
      </c>
      <c r="AL867">
        <f t="shared" si="380"/>
        <v>-1154435.0920710156</v>
      </c>
      <c r="AM867">
        <f t="shared" si="381"/>
        <v>48905.037968467441</v>
      </c>
    </row>
    <row r="868" spans="4:39">
      <c r="D868" s="113">
        <v>743</v>
      </c>
      <c r="E868">
        <v>0.81156998360078725</v>
      </c>
      <c r="F868" s="6">
        <v>12757.319971072555</v>
      </c>
      <c r="G868" s="6">
        <v>0.29620863026500488</v>
      </c>
      <c r="H868" s="6">
        <v>65487.94910432351</v>
      </c>
      <c r="I868" s="6">
        <v>0.72209930231324626</v>
      </c>
      <c r="J868" s="6">
        <v>12014.916779365189</v>
      </c>
      <c r="K868" s="6">
        <v>0.87315777647860937</v>
      </c>
      <c r="L868" s="6">
        <v>12597.295180573974</v>
      </c>
      <c r="M868">
        <v>0.37857438854705427</v>
      </c>
      <c r="N868">
        <v>80259.96657740447</v>
      </c>
      <c r="O868">
        <v>0.61778188200589934</v>
      </c>
      <c r="P868">
        <v>11621.319370567484</v>
      </c>
      <c r="S868">
        <f t="shared" si="363"/>
        <v>18231.668282739905</v>
      </c>
      <c r="T868">
        <f t="shared" si="364"/>
        <v>-54177.518766284564</v>
      </c>
      <c r="U868">
        <f t="shared" si="365"/>
        <v>15557.722980163808</v>
      </c>
      <c r="V868">
        <f t="shared" si="366"/>
        <v>20743.361356485249</v>
      </c>
      <c r="W868">
        <f t="shared" si="367"/>
        <v>-65804.482125123744</v>
      </c>
      <c r="X868">
        <f t="shared" si="368"/>
        <v>11968.064011945777</v>
      </c>
      <c r="Z868">
        <f t="shared" si="369"/>
        <v>0</v>
      </c>
      <c r="AA868">
        <f t="shared" si="370"/>
        <v>0</v>
      </c>
      <c r="AB868">
        <f t="shared" si="371"/>
        <v>0</v>
      </c>
      <c r="AC868">
        <f t="shared" si="372"/>
        <v>1</v>
      </c>
      <c r="AD868">
        <f t="shared" si="373"/>
        <v>0</v>
      </c>
      <c r="AE868">
        <f t="shared" si="374"/>
        <v>0</v>
      </c>
      <c r="AF868">
        <f t="shared" si="375"/>
        <v>0</v>
      </c>
      <c r="AH868">
        <f t="shared" si="376"/>
        <v>15719.309768543515</v>
      </c>
      <c r="AI868">
        <f t="shared" si="377"/>
        <v>221087.24194070345</v>
      </c>
      <c r="AJ868">
        <f t="shared" si="378"/>
        <v>16638.870500048102</v>
      </c>
      <c r="AK868">
        <f t="shared" si="379"/>
        <v>14427.283957062235</v>
      </c>
      <c r="AL868">
        <f t="shared" si="380"/>
        <v>212005.80125200067</v>
      </c>
      <c r="AM868">
        <f t="shared" si="381"/>
        <v>18811.363215822683</v>
      </c>
    </row>
    <row r="869" spans="4:39">
      <c r="D869" s="113">
        <v>744</v>
      </c>
      <c r="E869">
        <v>0.95172822399090018</v>
      </c>
      <c r="F869" s="6">
        <v>13000.357611631645</v>
      </c>
      <c r="G869" s="6">
        <v>0.35754008104893131</v>
      </c>
      <c r="H869" s="6">
        <v>63665.631616317638</v>
      </c>
      <c r="I869" s="6">
        <v>0.69061357482501684</v>
      </c>
      <c r="J869" s="6">
        <v>11071.03611894106</v>
      </c>
      <c r="K869" s="6">
        <v>0.95355544940666226</v>
      </c>
      <c r="L869" s="6">
        <v>11153.177190565055</v>
      </c>
      <c r="M869">
        <v>0.51748555382720696</v>
      </c>
      <c r="N869">
        <v>69824.258830617109</v>
      </c>
      <c r="O869">
        <v>0.5009065780960793</v>
      </c>
      <c r="P869">
        <v>10670.007176483805</v>
      </c>
      <c r="S869">
        <f t="shared" si="363"/>
        <v>23340.432893236888</v>
      </c>
      <c r="T869">
        <f t="shared" si="364"/>
        <v>-50013.321161545246</v>
      </c>
      <c r="U869">
        <f t="shared" si="365"/>
        <v>15299.352622177385</v>
      </c>
      <c r="V869">
        <f t="shared" si="366"/>
        <v>25257.38408957894</v>
      </c>
      <c r="W869">
        <f t="shared" si="367"/>
        <v>-50064.590443279041</v>
      </c>
      <c r="X869">
        <f t="shared" si="368"/>
        <v>8456.6096015368876</v>
      </c>
      <c r="Z869">
        <f t="shared" si="369"/>
        <v>0</v>
      </c>
      <c r="AA869">
        <f t="shared" si="370"/>
        <v>0</v>
      </c>
      <c r="AB869">
        <f t="shared" si="371"/>
        <v>0</v>
      </c>
      <c r="AC869">
        <f t="shared" si="372"/>
        <v>1</v>
      </c>
      <c r="AD869">
        <f t="shared" si="373"/>
        <v>0</v>
      </c>
      <c r="AE869">
        <f t="shared" si="374"/>
        <v>0</v>
      </c>
      <c r="AF869">
        <f t="shared" si="375"/>
        <v>0</v>
      </c>
      <c r="AH869">
        <f t="shared" si="376"/>
        <v>13659.737395531885</v>
      </c>
      <c r="AI869">
        <f t="shared" si="377"/>
        <v>178065.71903641944</v>
      </c>
      <c r="AJ869">
        <f t="shared" si="378"/>
        <v>16030.724738861622</v>
      </c>
      <c r="AK869">
        <f t="shared" si="379"/>
        <v>11696.411779204846</v>
      </c>
      <c r="AL869">
        <f t="shared" si="380"/>
        <v>134929.87062964862</v>
      </c>
      <c r="AM869">
        <f t="shared" si="381"/>
        <v>21301.391602881249</v>
      </c>
    </row>
    <row r="870" spans="4:39">
      <c r="D870" s="113">
        <v>745</v>
      </c>
      <c r="E870">
        <v>0.83007485247616253</v>
      </c>
      <c r="F870" s="6">
        <v>12372.521725998664</v>
      </c>
      <c r="G870" s="6">
        <v>0.31556960317805816</v>
      </c>
      <c r="H870" s="6">
        <v>61883.872585046163</v>
      </c>
      <c r="I870" s="6">
        <v>0.68763769780078432</v>
      </c>
      <c r="J870" s="6">
        <v>11961.842845698508</v>
      </c>
      <c r="K870" s="6">
        <v>0.78778100438416998</v>
      </c>
      <c r="L870" s="6">
        <v>12408.628445507336</v>
      </c>
      <c r="M870">
        <v>0.56239622402863265</v>
      </c>
      <c r="N870">
        <v>95996.431637191345</v>
      </c>
      <c r="O870">
        <v>0.23476916212805055</v>
      </c>
      <c r="P870">
        <v>7858.1509481029352</v>
      </c>
      <c r="S870">
        <f t="shared" si="363"/>
        <v>19323.056440951124</v>
      </c>
      <c r="T870">
        <f t="shared" si="364"/>
        <v>-49834.162857295189</v>
      </c>
      <c r="U870">
        <f t="shared" si="365"/>
        <v>14294.915007126639</v>
      </c>
      <c r="V870">
        <f t="shared" si="366"/>
        <v>17672.001425897812</v>
      </c>
      <c r="W870">
        <f t="shared" si="367"/>
        <v>-74521.894218882037</v>
      </c>
      <c r="X870">
        <f t="shared" si="368"/>
        <v>1106.2747385945477</v>
      </c>
      <c r="Z870">
        <f t="shared" si="369"/>
        <v>1</v>
      </c>
      <c r="AA870">
        <f t="shared" si="370"/>
        <v>0</v>
      </c>
      <c r="AB870">
        <f t="shared" si="371"/>
        <v>0</v>
      </c>
      <c r="AC870">
        <f t="shared" si="372"/>
        <v>0</v>
      </c>
      <c r="AD870">
        <f t="shared" si="373"/>
        <v>0</v>
      </c>
      <c r="AE870">
        <f t="shared" si="374"/>
        <v>0</v>
      </c>
      <c r="AF870">
        <f t="shared" si="375"/>
        <v>0</v>
      </c>
      <c r="AH870">
        <f t="shared" si="376"/>
        <v>14905.308465966289</v>
      </c>
      <c r="AI870">
        <f t="shared" si="377"/>
        <v>196102.13392488431</v>
      </c>
      <c r="AJ870">
        <f t="shared" si="378"/>
        <v>17395.560022312762</v>
      </c>
      <c r="AK870">
        <f t="shared" si="379"/>
        <v>15751.367926429632</v>
      </c>
      <c r="AL870">
        <f t="shared" si="380"/>
        <v>170691.81394842363</v>
      </c>
      <c r="AM870">
        <f t="shared" si="381"/>
        <v>33471.81919837006</v>
      </c>
    </row>
    <row r="871" spans="4:39">
      <c r="D871" s="113">
        <v>746</v>
      </c>
      <c r="E871">
        <v>0.35344664379482693</v>
      </c>
      <c r="F871" s="6">
        <v>10468.313561282534</v>
      </c>
      <c r="G871" s="6">
        <v>0.28573696287086181</v>
      </c>
      <c r="H871" s="6">
        <v>65079.416263862971</v>
      </c>
      <c r="I871" s="6">
        <v>0.12848903202410433</v>
      </c>
      <c r="J871" s="6">
        <v>6352.6201146147705</v>
      </c>
      <c r="K871" s="6">
        <v>1.1484730332520583</v>
      </c>
      <c r="L871" s="6">
        <v>15918.34268955215</v>
      </c>
      <c r="M871">
        <v>0.12679364412358751</v>
      </c>
      <c r="N871">
        <v>67606.551739647679</v>
      </c>
      <c r="O871">
        <v>1.5423870973760436</v>
      </c>
      <c r="P871">
        <v>18018.081149065423</v>
      </c>
      <c r="S871">
        <f t="shared" si="363"/>
        <v>3027.6930853791382</v>
      </c>
      <c r="T871">
        <f t="shared" si="364"/>
        <v>-54168.836073601982</v>
      </c>
      <c r="U871">
        <f t="shared" si="365"/>
        <v>-1446.3949158063706</v>
      </c>
      <c r="V871">
        <f t="shared" si="366"/>
        <v>27934.951612144447</v>
      </c>
      <c r="W871">
        <f t="shared" si="367"/>
        <v>-62765.063232432614</v>
      </c>
      <c r="X871">
        <f t="shared" si="368"/>
        <v>40876.427777141427</v>
      </c>
      <c r="Z871">
        <f t="shared" si="369"/>
        <v>0</v>
      </c>
      <c r="AA871">
        <f t="shared" si="370"/>
        <v>0</v>
      </c>
      <c r="AB871">
        <f t="shared" si="371"/>
        <v>0</v>
      </c>
      <c r="AC871">
        <f t="shared" si="372"/>
        <v>0</v>
      </c>
      <c r="AD871">
        <f t="shared" si="373"/>
        <v>0</v>
      </c>
      <c r="AE871">
        <f t="shared" si="374"/>
        <v>1</v>
      </c>
      <c r="AF871">
        <f t="shared" si="375"/>
        <v>0</v>
      </c>
      <c r="AH871">
        <f t="shared" si="376"/>
        <v>29617.804398672717</v>
      </c>
      <c r="AI871">
        <f t="shared" si="377"/>
        <v>227759.87961093948</v>
      </c>
      <c r="AJ871">
        <f t="shared" si="378"/>
        <v>49440.952387461599</v>
      </c>
      <c r="AK871">
        <f t="shared" si="379"/>
        <v>13860.440975681586</v>
      </c>
      <c r="AL871">
        <f t="shared" si="380"/>
        <v>533201.42509470461</v>
      </c>
      <c r="AM871">
        <f t="shared" si="381"/>
        <v>11681.944940876605</v>
      </c>
    </row>
    <row r="872" spans="4:39">
      <c r="D872" s="113">
        <v>747</v>
      </c>
      <c r="E872">
        <v>0.29726470234448343</v>
      </c>
      <c r="F872" s="6">
        <v>8131.3071495172662</v>
      </c>
      <c r="G872" s="6">
        <v>0.2756148489005712</v>
      </c>
      <c r="H872" s="6">
        <v>61312.408168698115</v>
      </c>
      <c r="I872" s="6">
        <v>0.59688590787148588</v>
      </c>
      <c r="J872" s="6">
        <v>10518.897769281843</v>
      </c>
      <c r="K872" s="6">
        <v>0.49515516922136671</v>
      </c>
      <c r="L872" s="6">
        <v>10049.931843455437</v>
      </c>
      <c r="M872">
        <v>1.3686115143761208</v>
      </c>
      <c r="N872">
        <v>104488.0231138901</v>
      </c>
      <c r="O872">
        <v>0.51145901886185419</v>
      </c>
      <c r="P872">
        <v>11649.934764957237</v>
      </c>
      <c r="S872">
        <f t="shared" si="363"/>
        <v>3219.4482448044891</v>
      </c>
      <c r="T872">
        <f t="shared" si="364"/>
        <v>-50788.330778278701</v>
      </c>
      <c r="U872">
        <f t="shared" si="365"/>
        <v>12272.593736882975</v>
      </c>
      <c r="V872">
        <f t="shared" si="366"/>
        <v>8857.0731380932302</v>
      </c>
      <c r="W872">
        <f t="shared" si="367"/>
        <v>-52228.961048952304</v>
      </c>
      <c r="X872">
        <f t="shared" si="368"/>
        <v>7879.6164112638035</v>
      </c>
      <c r="Z872">
        <f t="shared" si="369"/>
        <v>0</v>
      </c>
      <c r="AA872">
        <f t="shared" si="370"/>
        <v>0</v>
      </c>
      <c r="AB872">
        <f t="shared" si="371"/>
        <v>1</v>
      </c>
      <c r="AC872">
        <f t="shared" si="372"/>
        <v>0</v>
      </c>
      <c r="AD872">
        <f t="shared" si="373"/>
        <v>0</v>
      </c>
      <c r="AE872">
        <f t="shared" si="374"/>
        <v>0</v>
      </c>
      <c r="AF872">
        <f t="shared" si="375"/>
        <v>0</v>
      </c>
      <c r="AH872">
        <f t="shared" si="376"/>
        <v>27353.75941168538</v>
      </c>
      <c r="AI872">
        <f t="shared" si="377"/>
        <v>222456.83936578009</v>
      </c>
      <c r="AJ872">
        <f t="shared" si="378"/>
        <v>17622.962161717918</v>
      </c>
      <c r="AK872">
        <f t="shared" si="379"/>
        <v>20296.530195290077</v>
      </c>
      <c r="AL872">
        <f t="shared" si="380"/>
        <v>76346.006164883671</v>
      </c>
      <c r="AM872">
        <f t="shared" si="381"/>
        <v>22777.845996110787</v>
      </c>
    </row>
    <row r="873" spans="4:39">
      <c r="D873" s="113">
        <v>748</v>
      </c>
      <c r="E873">
        <v>0.6333104748424172</v>
      </c>
      <c r="F873" s="6">
        <v>10757.754963894744</v>
      </c>
      <c r="G873" s="6">
        <v>0.28754066125366862</v>
      </c>
      <c r="H873" s="6">
        <v>60433.542139366655</v>
      </c>
      <c r="I873" s="6">
        <v>0.54050691937728024</v>
      </c>
      <c r="J873" s="6">
        <v>10254.202865876068</v>
      </c>
      <c r="K873" s="6">
        <v>0.77427908877513674</v>
      </c>
      <c r="L873" s="6">
        <v>12502.627787700947</v>
      </c>
      <c r="M873">
        <v>0.71515068549294458</v>
      </c>
      <c r="N873">
        <v>95034.114177509007</v>
      </c>
      <c r="O873">
        <v>1.0576449597961386</v>
      </c>
      <c r="P873">
        <v>17081.33768146389</v>
      </c>
      <c r="S873">
        <f t="shared" si="363"/>
        <v>13424.572207488114</v>
      </c>
      <c r="T873">
        <f t="shared" si="364"/>
        <v>-49454.089530056575</v>
      </c>
      <c r="U873">
        <f t="shared" si="365"/>
        <v>10384.513343626</v>
      </c>
      <c r="V873">
        <f t="shared" si="366"/>
        <v>17062.444938088876</v>
      </c>
      <c r="W873">
        <f t="shared" si="367"/>
        <v>-67726.800402646419</v>
      </c>
      <c r="X873">
        <f t="shared" si="368"/>
        <v>23303.777463391867</v>
      </c>
      <c r="Z873">
        <f t="shared" si="369"/>
        <v>0</v>
      </c>
      <c r="AA873">
        <f t="shared" si="370"/>
        <v>0</v>
      </c>
      <c r="AB873">
        <f t="shared" si="371"/>
        <v>0</v>
      </c>
      <c r="AC873">
        <f t="shared" si="372"/>
        <v>0</v>
      </c>
      <c r="AD873">
        <f t="shared" si="373"/>
        <v>0</v>
      </c>
      <c r="AE873">
        <f t="shared" si="374"/>
        <v>1</v>
      </c>
      <c r="AF873">
        <f t="shared" si="375"/>
        <v>0</v>
      </c>
      <c r="AH873">
        <f t="shared" si="376"/>
        <v>16986.541974647633</v>
      </c>
      <c r="AI873">
        <f t="shared" si="377"/>
        <v>210173.89984386289</v>
      </c>
      <c r="AJ873">
        <f t="shared" si="378"/>
        <v>18971.455310303831</v>
      </c>
      <c r="AK873">
        <f t="shared" si="379"/>
        <v>16147.44343345157</v>
      </c>
      <c r="AL873">
        <f t="shared" si="380"/>
        <v>132886.83924284176</v>
      </c>
      <c r="AM873">
        <f t="shared" si="381"/>
        <v>16150.351328442319</v>
      </c>
    </row>
    <row r="874" spans="4:39">
      <c r="D874" s="113">
        <v>749</v>
      </c>
      <c r="E874">
        <v>0.47389889793378226</v>
      </c>
      <c r="F874" s="6">
        <v>8654.8357177265825</v>
      </c>
      <c r="G874" s="6">
        <v>0.25969375814132611</v>
      </c>
      <c r="H874" s="6">
        <v>57573.389342564944</v>
      </c>
      <c r="I874" s="6">
        <v>0.51246773856158157</v>
      </c>
      <c r="J874" s="6">
        <v>10443.082028929633</v>
      </c>
      <c r="K874" s="6">
        <v>0.7657458692009399</v>
      </c>
      <c r="L874" s="6">
        <v>11919.43826818651</v>
      </c>
      <c r="M874">
        <v>0.20711481447385627</v>
      </c>
      <c r="N874">
        <v>90435.893932014937</v>
      </c>
      <c r="O874">
        <v>0.5553332903353424</v>
      </c>
      <c r="P874">
        <v>12139.033811272639</v>
      </c>
      <c r="S874">
        <f t="shared" si="363"/>
        <v>9440.5198009769592</v>
      </c>
      <c r="T874">
        <f t="shared" si="364"/>
        <v>-47657.242881696548</v>
      </c>
      <c r="U874">
        <f t="shared" si="365"/>
        <v>9124.9861003057977</v>
      </c>
      <c r="V874">
        <f t="shared" si="366"/>
        <v>17319.802001382181</v>
      </c>
      <c r="W874">
        <f t="shared" si="367"/>
        <v>-82527.421856145214</v>
      </c>
      <c r="X874">
        <f t="shared" si="368"/>
        <v>9065.8125468920771</v>
      </c>
      <c r="Z874">
        <f t="shared" si="369"/>
        <v>0</v>
      </c>
      <c r="AA874">
        <f t="shared" si="370"/>
        <v>0</v>
      </c>
      <c r="AB874">
        <f t="shared" si="371"/>
        <v>0</v>
      </c>
      <c r="AC874">
        <f t="shared" si="372"/>
        <v>1</v>
      </c>
      <c r="AD874">
        <f t="shared" si="373"/>
        <v>0</v>
      </c>
      <c r="AE874">
        <f t="shared" si="374"/>
        <v>0</v>
      </c>
      <c r="AF874">
        <f t="shared" si="375"/>
        <v>0</v>
      </c>
      <c r="AH874">
        <f t="shared" si="376"/>
        <v>18263.042508564602</v>
      </c>
      <c r="AI874">
        <f t="shared" si="377"/>
        <v>221697.23968195391</v>
      </c>
      <c r="AJ874">
        <f t="shared" si="378"/>
        <v>20378.028201817669</v>
      </c>
      <c r="AK874">
        <f t="shared" si="379"/>
        <v>15565.788530631593</v>
      </c>
      <c r="AL874">
        <f t="shared" si="380"/>
        <v>436646.18661757052</v>
      </c>
      <c r="AM874">
        <f t="shared" si="381"/>
        <v>21859.0061545606</v>
      </c>
    </row>
    <row r="875" spans="4:39">
      <c r="D875" s="113">
        <v>750</v>
      </c>
      <c r="E875">
        <v>0.24073292199724672</v>
      </c>
      <c r="F875" s="6">
        <v>7185.262068977112</v>
      </c>
      <c r="G875" s="6">
        <v>0.3614735071741586</v>
      </c>
      <c r="H875" s="6">
        <v>58502.797773640748</v>
      </c>
      <c r="I875" s="6">
        <v>1.1191378512723393</v>
      </c>
      <c r="J875" s="6">
        <v>14329.93207373306</v>
      </c>
      <c r="K875" s="6">
        <v>0.68614744000242855</v>
      </c>
      <c r="L875" s="6">
        <v>10191.323044778461</v>
      </c>
      <c r="M875">
        <v>0.64234905552177013</v>
      </c>
      <c r="N875">
        <v>91815.932173091423</v>
      </c>
      <c r="O875">
        <v>0.23577245474908115</v>
      </c>
      <c r="P875">
        <v>7689.7115046809431</v>
      </c>
      <c r="S875">
        <f t="shared" si="363"/>
        <v>2006.8838245657571</v>
      </c>
      <c r="T875">
        <f t="shared" si="364"/>
        <v>-44700.293375702677</v>
      </c>
      <c r="U875">
        <f t="shared" si="365"/>
        <v>28403.227639249944</v>
      </c>
      <c r="V875">
        <f t="shared" si="366"/>
        <v>16008.530804274271</v>
      </c>
      <c r="W875">
        <f t="shared" si="367"/>
        <v>-67288.475837048158</v>
      </c>
      <c r="X875">
        <f t="shared" si="368"/>
        <v>1313.0239074579713</v>
      </c>
      <c r="Z875">
        <f t="shared" si="369"/>
        <v>0</v>
      </c>
      <c r="AA875">
        <f t="shared" si="370"/>
        <v>0</v>
      </c>
      <c r="AB875">
        <f t="shared" si="371"/>
        <v>1</v>
      </c>
      <c r="AC875">
        <f t="shared" si="372"/>
        <v>0</v>
      </c>
      <c r="AD875">
        <f t="shared" si="373"/>
        <v>0</v>
      </c>
      <c r="AE875">
        <f t="shared" si="374"/>
        <v>0</v>
      </c>
      <c r="AF875">
        <f t="shared" si="375"/>
        <v>0</v>
      </c>
      <c r="AH875">
        <f t="shared" si="376"/>
        <v>29847.442590587132</v>
      </c>
      <c r="AI875">
        <f t="shared" si="377"/>
        <v>161845.32645556785</v>
      </c>
      <c r="AJ875">
        <f t="shared" si="378"/>
        <v>12804.438753850984</v>
      </c>
      <c r="AK875">
        <f t="shared" si="379"/>
        <v>14852.963737272545</v>
      </c>
      <c r="AL875">
        <f t="shared" si="380"/>
        <v>142937.7553898803</v>
      </c>
      <c r="AM875">
        <f t="shared" si="381"/>
        <v>32614.969856697866</v>
      </c>
    </row>
    <row r="876" spans="4:39">
      <c r="D876" s="113">
        <v>751</v>
      </c>
      <c r="E876">
        <v>0.79922395954288572</v>
      </c>
      <c r="F876" s="6">
        <v>11505.962777696632</v>
      </c>
      <c r="G876" s="6">
        <v>0.33794078510670023</v>
      </c>
      <c r="H876" s="6">
        <v>65734.655394179732</v>
      </c>
      <c r="I876" s="6">
        <v>0.69318864074815811</v>
      </c>
      <c r="J876" s="6">
        <v>10567.850727445573</v>
      </c>
      <c r="K876" s="6">
        <v>1.3424009159933741</v>
      </c>
      <c r="L876" s="6">
        <v>15569.398502909464</v>
      </c>
      <c r="M876">
        <v>0.54552553509300916</v>
      </c>
      <c r="N876">
        <v>84378.235102754494</v>
      </c>
      <c r="O876">
        <v>0.90596722153247533</v>
      </c>
      <c r="P876">
        <v>13884.820481076737</v>
      </c>
      <c r="S876">
        <f t="shared" si="363"/>
        <v>19011.604893488919</v>
      </c>
      <c r="T876">
        <f t="shared" si="364"/>
        <v>-52830.724455665491</v>
      </c>
      <c r="U876">
        <f t="shared" si="365"/>
        <v>15900.864330882097</v>
      </c>
      <c r="V876">
        <f t="shared" si="366"/>
        <v>35688.838073381536</v>
      </c>
      <c r="W876">
        <f t="shared" si="367"/>
        <v>-63547.888070763031</v>
      </c>
      <c r="X876">
        <f t="shared" si="368"/>
        <v>20708.631905919305</v>
      </c>
      <c r="Z876">
        <f t="shared" si="369"/>
        <v>0</v>
      </c>
      <c r="AA876">
        <f t="shared" si="370"/>
        <v>0</v>
      </c>
      <c r="AB876">
        <f t="shared" si="371"/>
        <v>0</v>
      </c>
      <c r="AC876">
        <f t="shared" si="372"/>
        <v>1</v>
      </c>
      <c r="AD876">
        <f t="shared" si="373"/>
        <v>0</v>
      </c>
      <c r="AE876">
        <f t="shared" si="374"/>
        <v>0</v>
      </c>
      <c r="AF876">
        <f t="shared" si="375"/>
        <v>0</v>
      </c>
      <c r="AH876">
        <f t="shared" si="376"/>
        <v>14396.418726332278</v>
      </c>
      <c r="AI876">
        <f t="shared" si="377"/>
        <v>194515.30650088566</v>
      </c>
      <c r="AJ876">
        <f t="shared" si="378"/>
        <v>15245.273950305502</v>
      </c>
      <c r="AK876">
        <f t="shared" si="379"/>
        <v>11598.173330646261</v>
      </c>
      <c r="AL876">
        <f t="shared" si="380"/>
        <v>154673.30065194558</v>
      </c>
      <c r="AM876">
        <f t="shared" si="381"/>
        <v>15325.963402505971</v>
      </c>
    </row>
    <row r="877" spans="4:39">
      <c r="D877" s="113">
        <v>752</v>
      </c>
      <c r="E877">
        <v>0.3547249034814477</v>
      </c>
      <c r="F877" s="6">
        <v>9596.5008602536709</v>
      </c>
      <c r="G877" s="6">
        <v>0.25939563538093402</v>
      </c>
      <c r="H877" s="6">
        <v>60178.465913126354</v>
      </c>
      <c r="I877" s="6">
        <v>0.3249928856428026</v>
      </c>
      <c r="J877" s="6">
        <v>8428.3200102043775</v>
      </c>
      <c r="K877" s="6">
        <v>0.28792657291260726</v>
      </c>
      <c r="L877" s="6">
        <v>8395.4597842563908</v>
      </c>
      <c r="M877">
        <v>0.48698883237055446</v>
      </c>
      <c r="N877">
        <v>108092.05129284205</v>
      </c>
      <c r="O877">
        <v>0.15412013109315792</v>
      </c>
      <c r="P877">
        <v>9901.1830415960812</v>
      </c>
      <c r="S877">
        <f t="shared" si="363"/>
        <v>3948.3148542819272</v>
      </c>
      <c r="T877">
        <f t="shared" si="364"/>
        <v>-50273.702971740771</v>
      </c>
      <c r="U877">
        <f t="shared" si="365"/>
        <v>3981.2083351803976</v>
      </c>
      <c r="V877">
        <f t="shared" si="366"/>
        <v>2598.7284758386049</v>
      </c>
      <c r="W877">
        <f t="shared" si="367"/>
        <v>-89496.869717604801</v>
      </c>
      <c r="X877">
        <f t="shared" si="368"/>
        <v>-4016.2599559349392</v>
      </c>
      <c r="Z877">
        <f t="shared" si="369"/>
        <v>0</v>
      </c>
      <c r="AA877">
        <f t="shared" si="370"/>
        <v>0</v>
      </c>
      <c r="AB877">
        <f t="shared" si="371"/>
        <v>1</v>
      </c>
      <c r="AC877">
        <f t="shared" si="372"/>
        <v>0</v>
      </c>
      <c r="AD877">
        <f t="shared" si="373"/>
        <v>0</v>
      </c>
      <c r="AE877">
        <f t="shared" si="374"/>
        <v>0</v>
      </c>
      <c r="AF877">
        <f t="shared" si="375"/>
        <v>0</v>
      </c>
      <c r="AH877">
        <f t="shared" si="376"/>
        <v>27053.360973725863</v>
      </c>
      <c r="AI877">
        <f t="shared" si="377"/>
        <v>231994.90548386291</v>
      </c>
      <c r="AJ877">
        <f t="shared" si="378"/>
        <v>25933.860039840642</v>
      </c>
      <c r="AK877">
        <f t="shared" si="379"/>
        <v>29158.336097045885</v>
      </c>
      <c r="AL877">
        <f t="shared" si="380"/>
        <v>221960.02065729871</v>
      </c>
      <c r="AM877">
        <f t="shared" si="381"/>
        <v>64243.281986383146</v>
      </c>
    </row>
    <row r="878" spans="4:39">
      <c r="D878" s="113">
        <v>753</v>
      </c>
      <c r="E878">
        <v>0.70009274565542656</v>
      </c>
      <c r="F878" s="6">
        <v>14093.102658213802</v>
      </c>
      <c r="G878" s="6">
        <v>0.26188739429570884</v>
      </c>
      <c r="H878" s="6">
        <v>65958.798992476673</v>
      </c>
      <c r="I878" s="6">
        <v>0.51627469085359767</v>
      </c>
      <c r="J878" s="6">
        <v>11296.852314034391</v>
      </c>
      <c r="K878" s="6">
        <v>0.8880053679697667</v>
      </c>
      <c r="L878" s="6">
        <v>14116.413915133717</v>
      </c>
      <c r="M878">
        <v>0.15425754240197864</v>
      </c>
      <c r="N878">
        <v>103181.24070687163</v>
      </c>
      <c r="O878">
        <v>0.84254455581628152</v>
      </c>
      <c r="P878">
        <v>15249.930406204619</v>
      </c>
      <c r="S878">
        <f t="shared" si="363"/>
        <v>12639.238741893007</v>
      </c>
      <c r="T878">
        <f t="shared" si="364"/>
        <v>-55958.890728689323</v>
      </c>
      <c r="U878">
        <f t="shared" si="365"/>
        <v>8416.5804815193824</v>
      </c>
      <c r="V878">
        <f t="shared" si="366"/>
        <v>19791.183055423855</v>
      </c>
      <c r="W878">
        <f t="shared" si="367"/>
        <v>-97291.070707794483</v>
      </c>
      <c r="X878">
        <f t="shared" si="368"/>
        <v>16921.790913084275</v>
      </c>
      <c r="Z878">
        <f t="shared" si="369"/>
        <v>0</v>
      </c>
      <c r="AA878">
        <f t="shared" si="370"/>
        <v>0</v>
      </c>
      <c r="AB878">
        <f t="shared" si="371"/>
        <v>0</v>
      </c>
      <c r="AC878">
        <f t="shared" si="372"/>
        <v>1</v>
      </c>
      <c r="AD878">
        <f t="shared" si="373"/>
        <v>0</v>
      </c>
      <c r="AE878">
        <f t="shared" si="374"/>
        <v>0</v>
      </c>
      <c r="AF878">
        <f t="shared" si="375"/>
        <v>0</v>
      </c>
      <c r="AH878">
        <f t="shared" si="376"/>
        <v>20130.336652781403</v>
      </c>
      <c r="AI878">
        <f t="shared" si="377"/>
        <v>251859.38853551549</v>
      </c>
      <c r="AJ878">
        <f t="shared" si="378"/>
        <v>21881.476109852323</v>
      </c>
      <c r="AK878">
        <f t="shared" si="379"/>
        <v>15896.766420914619</v>
      </c>
      <c r="AL878">
        <f t="shared" si="380"/>
        <v>668889.43710766733</v>
      </c>
      <c r="AM878">
        <f t="shared" si="381"/>
        <v>18099.850388837949</v>
      </c>
    </row>
    <row r="879" spans="4:39">
      <c r="D879" s="113">
        <v>754</v>
      </c>
      <c r="E879">
        <v>0.97714969361590276</v>
      </c>
      <c r="F879" s="6">
        <v>12450.257968410493</v>
      </c>
      <c r="G879" s="6">
        <v>0.30680867816373825</v>
      </c>
      <c r="H879" s="6">
        <v>65702.805176540991</v>
      </c>
      <c r="I879" s="6">
        <v>0.18723806259161124</v>
      </c>
      <c r="J879" s="6">
        <v>6954.9626108163829</v>
      </c>
      <c r="K879" s="6">
        <v>0.42515489718329769</v>
      </c>
      <c r="L879" s="6">
        <v>7961.1160826832129</v>
      </c>
      <c r="M879">
        <v>0.70748147615733825</v>
      </c>
      <c r="N879">
        <v>96178.415048982308</v>
      </c>
      <c r="O879">
        <v>0.4196997085485028</v>
      </c>
      <c r="P879">
        <v>10013.870558779789</v>
      </c>
      <c r="S879">
        <f t="shared" si="363"/>
        <v>24861.225932619142</v>
      </c>
      <c r="T879">
        <f t="shared" si="364"/>
        <v>-53987.622609536811</v>
      </c>
      <c r="U879">
        <f t="shared" si="365"/>
        <v>194.53557118170102</v>
      </c>
      <c r="V879">
        <f t="shared" si="366"/>
        <v>8272.9985113638268</v>
      </c>
      <c r="W879">
        <f t="shared" si="367"/>
        <v>-69163.942363390495</v>
      </c>
      <c r="X879">
        <f t="shared" si="368"/>
        <v>6011.9431124362418</v>
      </c>
      <c r="Z879">
        <f t="shared" si="369"/>
        <v>1</v>
      </c>
      <c r="AA879">
        <f t="shared" si="370"/>
        <v>0</v>
      </c>
      <c r="AB879">
        <f t="shared" si="371"/>
        <v>0</v>
      </c>
      <c r="AC879">
        <f t="shared" si="372"/>
        <v>0</v>
      </c>
      <c r="AD879">
        <f t="shared" si="373"/>
        <v>0</v>
      </c>
      <c r="AE879">
        <f t="shared" si="374"/>
        <v>0</v>
      </c>
      <c r="AF879">
        <f t="shared" si="375"/>
        <v>0</v>
      </c>
      <c r="AH879">
        <f t="shared" si="376"/>
        <v>12741.402929103748</v>
      </c>
      <c r="AI879">
        <f t="shared" si="377"/>
        <v>214149.10937257321</v>
      </c>
      <c r="AJ879">
        <f t="shared" si="378"/>
        <v>37145.025506838283</v>
      </c>
      <c r="AK879">
        <f t="shared" si="379"/>
        <v>18725.213176248384</v>
      </c>
      <c r="AL879">
        <f t="shared" si="380"/>
        <v>135944.78200527895</v>
      </c>
      <c r="AM879">
        <f t="shared" si="381"/>
        <v>23859.608083627085</v>
      </c>
    </row>
    <row r="880" spans="4:39">
      <c r="D880" s="113">
        <v>755</v>
      </c>
      <c r="E880">
        <v>0.35330953061342418</v>
      </c>
      <c r="F880" s="6">
        <v>7099.3310357901883</v>
      </c>
      <c r="G880" s="6">
        <v>0.29968247425592343</v>
      </c>
      <c r="H880" s="6">
        <v>67911.681339267874</v>
      </c>
      <c r="I880" s="6">
        <v>0.25598469803989832</v>
      </c>
      <c r="J880" s="6">
        <v>6488.2427601461222</v>
      </c>
      <c r="K880" s="6">
        <v>0.40203157711252513</v>
      </c>
      <c r="L880" s="6">
        <v>7824.2610076890032</v>
      </c>
      <c r="M880">
        <v>0.62838381121645037</v>
      </c>
      <c r="N880">
        <v>100193.84447299608</v>
      </c>
      <c r="O880">
        <v>0.40033636380205895</v>
      </c>
      <c r="P880">
        <v>8892.7179034218516</v>
      </c>
      <c r="S880">
        <f t="shared" si="363"/>
        <v>6391.4400811528012</v>
      </c>
      <c r="T880">
        <f t="shared" si="364"/>
        <v>-56468.605742279695</v>
      </c>
      <c r="U880">
        <f t="shared" si="365"/>
        <v>3286.2769498093548</v>
      </c>
      <c r="V880">
        <f t="shared" si="366"/>
        <v>7526.912732775656</v>
      </c>
      <c r="W880">
        <f t="shared" si="367"/>
        <v>-76199.637025507138</v>
      </c>
      <c r="X880">
        <f t="shared" si="368"/>
        <v>6393.7258119959679</v>
      </c>
      <c r="Z880">
        <f t="shared" si="369"/>
        <v>0</v>
      </c>
      <c r="AA880">
        <f t="shared" si="370"/>
        <v>0</v>
      </c>
      <c r="AB880">
        <f t="shared" si="371"/>
        <v>0</v>
      </c>
      <c r="AC880">
        <f t="shared" si="372"/>
        <v>1</v>
      </c>
      <c r="AD880">
        <f t="shared" si="373"/>
        <v>0</v>
      </c>
      <c r="AE880">
        <f t="shared" si="374"/>
        <v>0</v>
      </c>
      <c r="AF880">
        <f t="shared" si="375"/>
        <v>0</v>
      </c>
      <c r="AH880">
        <f t="shared" si="376"/>
        <v>20093.799970423002</v>
      </c>
      <c r="AI880">
        <f t="shared" si="377"/>
        <v>226612.12173946656</v>
      </c>
      <c r="AJ880">
        <f t="shared" si="378"/>
        <v>25346.213308167549</v>
      </c>
      <c r="AK880">
        <f t="shared" si="379"/>
        <v>19461.807114467181</v>
      </c>
      <c r="AL880">
        <f t="shared" si="380"/>
        <v>159446.89007668235</v>
      </c>
      <c r="AM880">
        <f t="shared" si="381"/>
        <v>22213.115538559319</v>
      </c>
    </row>
    <row r="881" spans="4:39">
      <c r="D881" s="113">
        <v>756</v>
      </c>
      <c r="E881">
        <v>0.55647712946666439</v>
      </c>
      <c r="F881" s="6">
        <v>11335.829562470793</v>
      </c>
      <c r="G881" s="6">
        <v>0.27888778273408321</v>
      </c>
      <c r="H881" s="6">
        <v>68137.306194181219</v>
      </c>
      <c r="I881" s="6">
        <v>0.30888179653764603</v>
      </c>
      <c r="J881" s="6">
        <v>9393.2555569427095</v>
      </c>
      <c r="K881" s="6">
        <v>1.0954594521357415</v>
      </c>
      <c r="L881" s="6">
        <v>15104.689806246646</v>
      </c>
      <c r="M881">
        <v>0.24689725877263125</v>
      </c>
      <c r="N881">
        <v>72786.642942638733</v>
      </c>
      <c r="O881">
        <v>0.51183708958938734</v>
      </c>
      <c r="P881">
        <v>12525.184930594191</v>
      </c>
      <c r="S881">
        <f t="shared" si="363"/>
        <v>9912.6931490843199</v>
      </c>
      <c r="T881">
        <f t="shared" si="364"/>
        <v>-57488.255098262984</v>
      </c>
      <c r="U881">
        <f t="shared" si="365"/>
        <v>2401.0869620507656</v>
      </c>
      <c r="V881">
        <f t="shared" si="366"/>
        <v>26724.333914104503</v>
      </c>
      <c r="W881">
        <f t="shared" si="367"/>
        <v>-63359.118013664585</v>
      </c>
      <c r="X881">
        <f t="shared" si="368"/>
        <v>7018.8024982869756</v>
      </c>
      <c r="Z881">
        <f t="shared" si="369"/>
        <v>0</v>
      </c>
      <c r="AA881">
        <f t="shared" si="370"/>
        <v>0</v>
      </c>
      <c r="AB881">
        <f t="shared" si="371"/>
        <v>0</v>
      </c>
      <c r="AC881">
        <f t="shared" si="372"/>
        <v>1</v>
      </c>
      <c r="AD881">
        <f t="shared" si="373"/>
        <v>0</v>
      </c>
      <c r="AE881">
        <f t="shared" si="374"/>
        <v>0</v>
      </c>
      <c r="AF881">
        <f t="shared" si="375"/>
        <v>0</v>
      </c>
      <c r="AH881">
        <f t="shared" si="376"/>
        <v>20370.701619553016</v>
      </c>
      <c r="AI881">
        <f t="shared" si="377"/>
        <v>244318.00319897654</v>
      </c>
      <c r="AJ881">
        <f t="shared" si="378"/>
        <v>30410.518399707231</v>
      </c>
      <c r="AK881">
        <f t="shared" si="379"/>
        <v>13788.451755834574</v>
      </c>
      <c r="AL881">
        <f t="shared" si="380"/>
        <v>294805.39113505615</v>
      </c>
      <c r="AM881">
        <f t="shared" si="381"/>
        <v>24471.038120043839</v>
      </c>
    </row>
    <row r="882" spans="4:39">
      <c r="D882" s="113">
        <v>757</v>
      </c>
      <c r="E882">
        <v>0.60697464879241692</v>
      </c>
      <c r="F882" s="6">
        <v>10447.521248934954</v>
      </c>
      <c r="G882" s="6">
        <v>0.31699918603320443</v>
      </c>
      <c r="H882" s="6">
        <v>61746.474993540745</v>
      </c>
      <c r="I882" s="6">
        <v>0.7475226476911111</v>
      </c>
      <c r="J882" s="6">
        <v>12581.623250492332</v>
      </c>
      <c r="K882" s="6">
        <v>0.67951119246570746</v>
      </c>
      <c r="L882" s="6">
        <v>11043.634282805157</v>
      </c>
      <c r="M882">
        <v>0.67427974442376504</v>
      </c>
      <c r="N882">
        <v>76652.032548952906</v>
      </c>
      <c r="O882">
        <v>0.89670416673590714</v>
      </c>
      <c r="P882">
        <v>14519.184193911886</v>
      </c>
      <c r="S882">
        <f t="shared" si="363"/>
        <v>12729.198740554693</v>
      </c>
      <c r="T882">
        <f t="shared" si="364"/>
        <v>-49642.178074048868</v>
      </c>
      <c r="U882">
        <f t="shared" si="365"/>
        <v>15961.781528945055</v>
      </c>
      <c r="V882">
        <f t="shared" si="366"/>
        <v>14902.821090305417</v>
      </c>
      <c r="W882">
        <f t="shared" si="367"/>
        <v>-50905.334787875865</v>
      </c>
      <c r="X882">
        <f t="shared" si="368"/>
        <v>19720.567708731989</v>
      </c>
      <c r="Z882">
        <f t="shared" si="369"/>
        <v>0</v>
      </c>
      <c r="AA882">
        <f t="shared" si="370"/>
        <v>0</v>
      </c>
      <c r="AB882">
        <f t="shared" si="371"/>
        <v>0</v>
      </c>
      <c r="AC882">
        <f t="shared" si="372"/>
        <v>0</v>
      </c>
      <c r="AD882">
        <f t="shared" si="373"/>
        <v>0</v>
      </c>
      <c r="AE882">
        <f t="shared" si="374"/>
        <v>1</v>
      </c>
      <c r="AF882">
        <f t="shared" si="375"/>
        <v>0</v>
      </c>
      <c r="AH882">
        <f t="shared" si="376"/>
        <v>17212.450750159696</v>
      </c>
      <c r="AI882">
        <f t="shared" si="377"/>
        <v>194784.33293854908</v>
      </c>
      <c r="AJ882">
        <f t="shared" si="378"/>
        <v>16831.093063672994</v>
      </c>
      <c r="AK882">
        <f t="shared" si="379"/>
        <v>16252.321382274347</v>
      </c>
      <c r="AL882">
        <f t="shared" si="380"/>
        <v>113679.86830815928</v>
      </c>
      <c r="AM882">
        <f t="shared" si="381"/>
        <v>16191.721564942838</v>
      </c>
    </row>
    <row r="883" spans="4:39">
      <c r="D883" s="113">
        <v>758</v>
      </c>
      <c r="E883">
        <v>0.21827059699338103</v>
      </c>
      <c r="F883" s="6">
        <v>7505.8254726129144</v>
      </c>
      <c r="G883" s="6">
        <v>0.27887762696535301</v>
      </c>
      <c r="H883" s="6">
        <v>64867.391187401008</v>
      </c>
      <c r="I883" s="6">
        <v>1.035459396395809</v>
      </c>
      <c r="J883" s="6">
        <v>15624.312524859066</v>
      </c>
      <c r="K883" s="6">
        <v>0.71425090691950388</v>
      </c>
      <c r="L883" s="6">
        <v>12253.950080695487</v>
      </c>
      <c r="M883">
        <v>0.21235184295996101</v>
      </c>
      <c r="N883">
        <v>76917.196889123356</v>
      </c>
      <c r="O883">
        <v>1.1244056124317661</v>
      </c>
      <c r="P883">
        <v>17903.089238353008</v>
      </c>
      <c r="S883">
        <f t="shared" si="363"/>
        <v>828.6190029823465</v>
      </c>
      <c r="T883">
        <f t="shared" si="364"/>
        <v>-54218.727879355967</v>
      </c>
      <c r="U883">
        <f t="shared" si="365"/>
        <v>23913.669067118506</v>
      </c>
      <c r="V883">
        <f t="shared" si="366"/>
        <v>15019.006549118849</v>
      </c>
      <c r="W883">
        <f t="shared" si="367"/>
        <v>-68808.7541175402</v>
      </c>
      <c r="X883">
        <f t="shared" si="368"/>
        <v>25031.214666741551</v>
      </c>
      <c r="Z883">
        <f t="shared" si="369"/>
        <v>0</v>
      </c>
      <c r="AA883">
        <f t="shared" si="370"/>
        <v>0</v>
      </c>
      <c r="AB883">
        <f t="shared" si="371"/>
        <v>0</v>
      </c>
      <c r="AC883">
        <f t="shared" si="372"/>
        <v>0</v>
      </c>
      <c r="AD883">
        <f t="shared" si="373"/>
        <v>0</v>
      </c>
      <c r="AE883">
        <f t="shared" si="374"/>
        <v>1</v>
      </c>
      <c r="AF883">
        <f t="shared" si="375"/>
        <v>0</v>
      </c>
      <c r="AH883">
        <f t="shared" si="376"/>
        <v>34387.707625322182</v>
      </c>
      <c r="AI883">
        <f t="shared" si="377"/>
        <v>232601.63209671873</v>
      </c>
      <c r="AJ883">
        <f t="shared" si="378"/>
        <v>15089.256593975224</v>
      </c>
      <c r="AK883">
        <f t="shared" si="379"/>
        <v>17156.366148060781</v>
      </c>
      <c r="AL883">
        <f t="shared" si="380"/>
        <v>362215.81982514798</v>
      </c>
      <c r="AM883">
        <f t="shared" si="381"/>
        <v>15922.269544380673</v>
      </c>
    </row>
    <row r="884" spans="4:39">
      <c r="D884" s="113">
        <v>759</v>
      </c>
      <c r="E884">
        <v>0.11968082429324556</v>
      </c>
      <c r="F884" s="6">
        <v>5827.4069887820624</v>
      </c>
      <c r="G884" s="6">
        <v>0.24458183626799934</v>
      </c>
      <c r="H884" s="6">
        <v>64384.460094101843</v>
      </c>
      <c r="I884" s="6">
        <v>0.42424683298557853</v>
      </c>
      <c r="J884" s="6">
        <v>11454.324230210923</v>
      </c>
      <c r="K884" s="6">
        <v>0.56293098993218671</v>
      </c>
      <c r="L884" s="6">
        <v>10726.882923192123</v>
      </c>
      <c r="M884">
        <v>0.55158166856424995</v>
      </c>
      <c r="N884">
        <v>86920.173560385578</v>
      </c>
      <c r="O884">
        <v>0.30734847516616759</v>
      </c>
      <c r="P884">
        <v>8861.5856379051838</v>
      </c>
      <c r="S884">
        <f t="shared" si="363"/>
        <v>-1257.5143939687741</v>
      </c>
      <c r="T884">
        <f t="shared" si="364"/>
        <v>-55045.347258044552</v>
      </c>
      <c r="U884">
        <f t="shared" si="365"/>
        <v>4745.1168405104072</v>
      </c>
      <c r="V884">
        <f t="shared" si="366"/>
        <v>10768.073996378494</v>
      </c>
      <c r="W884">
        <f t="shared" si="367"/>
        <v>-65858.579127928257</v>
      </c>
      <c r="X884">
        <f t="shared" si="368"/>
        <v>2874.2085378397587</v>
      </c>
      <c r="Z884">
        <f t="shared" si="369"/>
        <v>0</v>
      </c>
      <c r="AA884">
        <f t="shared" si="370"/>
        <v>0</v>
      </c>
      <c r="AB884">
        <f t="shared" si="371"/>
        <v>0</v>
      </c>
      <c r="AC884">
        <f t="shared" si="372"/>
        <v>1</v>
      </c>
      <c r="AD884">
        <f t="shared" si="373"/>
        <v>0</v>
      </c>
      <c r="AE884">
        <f t="shared" si="374"/>
        <v>0</v>
      </c>
      <c r="AF884">
        <f t="shared" si="375"/>
        <v>0</v>
      </c>
      <c r="AH884">
        <f t="shared" si="376"/>
        <v>48691.233731007524</v>
      </c>
      <c r="AI884">
        <f t="shared" si="377"/>
        <v>263243.01541163051</v>
      </c>
      <c r="AJ884">
        <f t="shared" si="378"/>
        <v>26999.197965964053</v>
      </c>
      <c r="AK884">
        <f t="shared" si="379"/>
        <v>19055.413745269794</v>
      </c>
      <c r="AL884">
        <f t="shared" si="380"/>
        <v>157583.50669382489</v>
      </c>
      <c r="AM884">
        <f t="shared" si="381"/>
        <v>28832.37222216306</v>
      </c>
    </row>
    <row r="885" spans="4:39">
      <c r="D885" s="113">
        <v>760</v>
      </c>
      <c r="E885">
        <v>1.0259651878426874</v>
      </c>
      <c r="F885" s="6">
        <v>13414.635542817223</v>
      </c>
      <c r="G885" s="6">
        <v>0.27220220032653575</v>
      </c>
      <c r="H885" s="6">
        <v>66346.808154901169</v>
      </c>
      <c r="I885" s="6">
        <v>0.61398032451080564</v>
      </c>
      <c r="J885" s="6">
        <v>9369.3923780018686</v>
      </c>
      <c r="K885" s="6">
        <v>0.62863087734550238</v>
      </c>
      <c r="L885" s="6">
        <v>7746.1279890834321</v>
      </c>
      <c r="M885">
        <v>0.38939605294247392</v>
      </c>
      <c r="N885">
        <v>86054.53154745241</v>
      </c>
      <c r="O885">
        <v>0.5942001000359437</v>
      </c>
      <c r="P885">
        <v>12256.231868294113</v>
      </c>
      <c r="S885">
        <f t="shared" si="363"/>
        <v>25760.81918976795</v>
      </c>
      <c r="T885">
        <f t="shared" si="364"/>
        <v>-55953.039337632727</v>
      </c>
      <c r="U885">
        <f t="shared" si="365"/>
        <v>14074.832333118733</v>
      </c>
      <c r="V885">
        <f t="shared" si="366"/>
        <v>16257.513431477231</v>
      </c>
      <c r="W885">
        <f t="shared" si="367"/>
        <v>-71185.832661896988</v>
      </c>
      <c r="X885">
        <f t="shared" si="368"/>
        <v>10432.704751478361</v>
      </c>
      <c r="Z885">
        <f t="shared" si="369"/>
        <v>1</v>
      </c>
      <c r="AA885">
        <f t="shared" si="370"/>
        <v>0</v>
      </c>
      <c r="AB885">
        <f t="shared" si="371"/>
        <v>0</v>
      </c>
      <c r="AC885">
        <f t="shared" si="372"/>
        <v>0</v>
      </c>
      <c r="AD885">
        <f t="shared" si="373"/>
        <v>0</v>
      </c>
      <c r="AE885">
        <f t="shared" si="374"/>
        <v>0</v>
      </c>
      <c r="AF885">
        <f t="shared" si="375"/>
        <v>0</v>
      </c>
      <c r="AH885">
        <f t="shared" si="376"/>
        <v>13075.137150632157</v>
      </c>
      <c r="AI885">
        <f t="shared" si="377"/>
        <v>243740.89583152178</v>
      </c>
      <c r="AJ885">
        <f t="shared" si="378"/>
        <v>15260.085712790578</v>
      </c>
      <c r="AK885">
        <f t="shared" si="379"/>
        <v>12322.220031241124</v>
      </c>
      <c r="AL885">
        <f t="shared" si="380"/>
        <v>220994.87372093464</v>
      </c>
      <c r="AM885">
        <f t="shared" si="381"/>
        <v>20626.438581132388</v>
      </c>
    </row>
    <row r="886" spans="4:39">
      <c r="D886" s="113">
        <v>761</v>
      </c>
      <c r="E886">
        <v>0.54559116828030529</v>
      </c>
      <c r="F886" s="6">
        <v>9383.6742505211496</v>
      </c>
      <c r="G886" s="6">
        <v>0.30390948060983658</v>
      </c>
      <c r="H886" s="6">
        <v>67909.904724977285</v>
      </c>
      <c r="I886" s="6">
        <v>0.93681160701499289</v>
      </c>
      <c r="J886" s="6">
        <v>12777.720205484593</v>
      </c>
      <c r="K886" s="6">
        <v>0.45052604668364815</v>
      </c>
      <c r="L886" s="6">
        <v>7809.4220112925559</v>
      </c>
      <c r="M886">
        <v>0.15850905098361923</v>
      </c>
      <c r="N886">
        <v>77002.550771668568</v>
      </c>
      <c r="O886">
        <v>0.8055328390653006</v>
      </c>
      <c r="P886">
        <v>12210.225595930171</v>
      </c>
      <c r="S886">
        <f t="shared" si="363"/>
        <v>11449.178919094027</v>
      </c>
      <c r="T886">
        <f t="shared" si="364"/>
        <v>-56305.425117371284</v>
      </c>
      <c r="U886">
        <f t="shared" si="365"/>
        <v>22993.4941967759</v>
      </c>
      <c r="V886">
        <f t="shared" si="366"/>
        <v>9393.4645552758648</v>
      </c>
      <c r="W886">
        <f t="shared" si="367"/>
        <v>-70950.041168910044</v>
      </c>
      <c r="X886">
        <f t="shared" si="368"/>
        <v>18548.240330939268</v>
      </c>
      <c r="Z886">
        <f t="shared" si="369"/>
        <v>0</v>
      </c>
      <c r="AA886">
        <f t="shared" si="370"/>
        <v>0</v>
      </c>
      <c r="AB886">
        <f t="shared" si="371"/>
        <v>1</v>
      </c>
      <c r="AC886">
        <f t="shared" si="372"/>
        <v>0</v>
      </c>
      <c r="AD886">
        <f t="shared" si="373"/>
        <v>0</v>
      </c>
      <c r="AE886">
        <f t="shared" si="374"/>
        <v>0</v>
      </c>
      <c r="AF886">
        <f t="shared" si="375"/>
        <v>0</v>
      </c>
      <c r="AH886">
        <f t="shared" si="376"/>
        <v>17199.094846235032</v>
      </c>
      <c r="AI886">
        <f t="shared" si="377"/>
        <v>223454.38052378831</v>
      </c>
      <c r="AJ886">
        <f t="shared" si="378"/>
        <v>13639.583572409876</v>
      </c>
      <c r="AK886">
        <f t="shared" si="379"/>
        <v>17334.007808823095</v>
      </c>
      <c r="AL886">
        <f t="shared" si="380"/>
        <v>485792.76889132487</v>
      </c>
      <c r="AM886">
        <f t="shared" si="381"/>
        <v>15157.948880269483</v>
      </c>
    </row>
    <row r="887" spans="4:39">
      <c r="D887" s="113">
        <v>762</v>
      </c>
      <c r="E887">
        <v>0.24614380456450957</v>
      </c>
      <c r="F887" s="6">
        <v>6998.4727185701504</v>
      </c>
      <c r="G887" s="6">
        <v>0.27874804601890268</v>
      </c>
      <c r="H887" s="6">
        <v>56796.882719350353</v>
      </c>
      <c r="I887" s="6">
        <v>0.60693299479052942</v>
      </c>
      <c r="J887" s="6">
        <v>10850.127908623823</v>
      </c>
      <c r="K887" s="6">
        <v>1.0238870835128591</v>
      </c>
      <c r="L887" s="6">
        <v>14054.663147626123</v>
      </c>
      <c r="M887">
        <v>0.59955047531825001</v>
      </c>
      <c r="N887">
        <v>88951.698909010112</v>
      </c>
      <c r="O887">
        <v>0.46757373902404853</v>
      </c>
      <c r="P887">
        <v>10218.960270870271</v>
      </c>
      <c r="S887">
        <f t="shared" si="363"/>
        <v>2400.2823149210835</v>
      </c>
      <c r="T887">
        <f t="shared" si="364"/>
        <v>-46153.167330164571</v>
      </c>
      <c r="U887">
        <f t="shared" si="365"/>
        <v>12325.001564457752</v>
      </c>
      <c r="V887">
        <f t="shared" si="366"/>
        <v>25041.441249228883</v>
      </c>
      <c r="W887">
        <f t="shared" si="367"/>
        <v>-66058.463559458061</v>
      </c>
      <c r="X887">
        <f t="shared" si="368"/>
        <v>7634.8753800239992</v>
      </c>
      <c r="Z887">
        <f t="shared" si="369"/>
        <v>0</v>
      </c>
      <c r="AA887">
        <f t="shared" si="370"/>
        <v>0</v>
      </c>
      <c r="AB887">
        <f t="shared" si="371"/>
        <v>0</v>
      </c>
      <c r="AC887">
        <f t="shared" si="372"/>
        <v>1</v>
      </c>
      <c r="AD887">
        <f t="shared" si="373"/>
        <v>0</v>
      </c>
      <c r="AE887">
        <f t="shared" si="374"/>
        <v>0</v>
      </c>
      <c r="AF887">
        <f t="shared" si="375"/>
        <v>0</v>
      </c>
      <c r="AH887">
        <f t="shared" si="376"/>
        <v>28432.4552915407</v>
      </c>
      <c r="AI887">
        <f t="shared" si="377"/>
        <v>203757.06136967431</v>
      </c>
      <c r="AJ887">
        <f t="shared" si="378"/>
        <v>17876.978186642373</v>
      </c>
      <c r="AK887">
        <f t="shared" si="379"/>
        <v>13726.770631196861</v>
      </c>
      <c r="AL887">
        <f t="shared" si="380"/>
        <v>148363.98697172789</v>
      </c>
      <c r="AM887">
        <f t="shared" si="381"/>
        <v>21855.291300576409</v>
      </c>
    </row>
    <row r="888" spans="4:39">
      <c r="D888" s="113">
        <v>763</v>
      </c>
      <c r="E888">
        <v>0.44203569602888015</v>
      </c>
      <c r="F888" s="6">
        <v>8746.9553952011138</v>
      </c>
      <c r="G888" s="6">
        <v>0.26815812667250571</v>
      </c>
      <c r="H888" s="6">
        <v>62153.187386898091</v>
      </c>
      <c r="I888" s="6">
        <v>0.69510970141235118</v>
      </c>
      <c r="J888" s="6">
        <v>11520.871571382138</v>
      </c>
      <c r="K888" s="6">
        <v>0.87857104021598509</v>
      </c>
      <c r="L888" s="6">
        <v>14010.631624087984</v>
      </c>
      <c r="M888">
        <v>0.44961697484159335</v>
      </c>
      <c r="N888">
        <v>80358.994327328852</v>
      </c>
      <c r="O888">
        <v>0.46261511135736233</v>
      </c>
      <c r="P888">
        <v>10353.997830574206</v>
      </c>
      <c r="S888">
        <f t="shared" si="363"/>
        <v>8131.7356219656449</v>
      </c>
      <c r="T888">
        <f t="shared" si="364"/>
        <v>-51913.83747803513</v>
      </c>
      <c r="U888">
        <f t="shared" si="365"/>
        <v>15021.197267347079</v>
      </c>
      <c r="V888">
        <f t="shared" si="366"/>
        <v>19536.724975519195</v>
      </c>
      <c r="W888">
        <f t="shared" si="367"/>
        <v>-63190.81975997745</v>
      </c>
      <c r="X888">
        <f t="shared" si="368"/>
        <v>7310.4975814953159</v>
      </c>
      <c r="Z888">
        <f t="shared" si="369"/>
        <v>0</v>
      </c>
      <c r="AA888">
        <f t="shared" si="370"/>
        <v>0</v>
      </c>
      <c r="AB888">
        <f t="shared" si="371"/>
        <v>0</v>
      </c>
      <c r="AC888">
        <f t="shared" si="372"/>
        <v>1</v>
      </c>
      <c r="AD888">
        <f t="shared" si="373"/>
        <v>0</v>
      </c>
      <c r="AE888">
        <f t="shared" si="374"/>
        <v>0</v>
      </c>
      <c r="AF888">
        <f t="shared" si="375"/>
        <v>0</v>
      </c>
      <c r="AH888">
        <f t="shared" si="376"/>
        <v>19787.893769171158</v>
      </c>
      <c r="AI888">
        <f t="shared" si="377"/>
        <v>231778.12344581337</v>
      </c>
      <c r="AJ888">
        <f t="shared" si="378"/>
        <v>16574.177497413111</v>
      </c>
      <c r="AK888">
        <f t="shared" si="379"/>
        <v>15947.06743423236</v>
      </c>
      <c r="AL888">
        <f t="shared" si="380"/>
        <v>178727.67004769004</v>
      </c>
      <c r="AM888">
        <f t="shared" si="381"/>
        <v>22381.451829782356</v>
      </c>
    </row>
    <row r="889" spans="4:39">
      <c r="D889" s="113">
        <v>764</v>
      </c>
      <c r="E889">
        <v>0.64423423498569266</v>
      </c>
      <c r="F889" s="6">
        <v>10825.959989203608</v>
      </c>
      <c r="G889" s="6">
        <v>0.28987206615766681</v>
      </c>
      <c r="H889" s="6">
        <v>65469.959129946081</v>
      </c>
      <c r="I889" s="6">
        <v>0.45398331078093035</v>
      </c>
      <c r="J889" s="6">
        <v>10689.652565111881</v>
      </c>
      <c r="K889" s="6">
        <v>0.76900352063089894</v>
      </c>
      <c r="L889" s="6">
        <v>11429.468050877464</v>
      </c>
      <c r="M889">
        <v>0.52631029319757472</v>
      </c>
      <c r="N889">
        <v>72599.858954916606</v>
      </c>
      <c r="O889">
        <v>0.37075997548256345</v>
      </c>
      <c r="P889">
        <v>9737.7240945377471</v>
      </c>
      <c r="S889">
        <f t="shared" si="363"/>
        <v>13773.480039490079</v>
      </c>
      <c r="T889">
        <f t="shared" si="364"/>
        <v>-54401.484155781727</v>
      </c>
      <c r="U889">
        <f t="shared" si="365"/>
        <v>6645.2461737471622</v>
      </c>
      <c r="V889">
        <f t="shared" si="366"/>
        <v>17934.162380892783</v>
      </c>
      <c r="W889">
        <f t="shared" si="367"/>
        <v>-52503.226719460414</v>
      </c>
      <c r="X889">
        <f t="shared" si="368"/>
        <v>4419.3748092884562</v>
      </c>
      <c r="Z889">
        <f t="shared" si="369"/>
        <v>0</v>
      </c>
      <c r="AA889">
        <f t="shared" si="370"/>
        <v>0</v>
      </c>
      <c r="AB889">
        <f t="shared" si="371"/>
        <v>0</v>
      </c>
      <c r="AC889">
        <f t="shared" si="372"/>
        <v>1</v>
      </c>
      <c r="AD889">
        <f t="shared" si="373"/>
        <v>0</v>
      </c>
      <c r="AE889">
        <f t="shared" si="374"/>
        <v>0</v>
      </c>
      <c r="AF889">
        <f t="shared" si="375"/>
        <v>0</v>
      </c>
      <c r="AH889">
        <f t="shared" si="376"/>
        <v>16804.384804921199</v>
      </c>
      <c r="AI889">
        <f t="shared" si="377"/>
        <v>225858.11733351275</v>
      </c>
      <c r="AJ889">
        <f t="shared" si="378"/>
        <v>23546.35580485066</v>
      </c>
      <c r="AK889">
        <f t="shared" si="379"/>
        <v>14862.69925201461</v>
      </c>
      <c r="AL889">
        <f t="shared" si="380"/>
        <v>137941.17252360657</v>
      </c>
      <c r="AM889">
        <f t="shared" si="381"/>
        <v>26264.226827244744</v>
      </c>
    </row>
    <row r="890" spans="4:39">
      <c r="D890" s="113">
        <v>765</v>
      </c>
      <c r="E890">
        <v>0.28676665315133465</v>
      </c>
      <c r="F890" s="6">
        <v>7398.7039045429246</v>
      </c>
      <c r="G890" s="6">
        <v>0.29524187043047034</v>
      </c>
      <c r="H890" s="6">
        <v>61633.366086813199</v>
      </c>
      <c r="I890" s="6">
        <v>0.39963497342482102</v>
      </c>
      <c r="J890" s="6">
        <v>9039.7112784091842</v>
      </c>
      <c r="K890" s="6">
        <v>0.58546823361798839</v>
      </c>
      <c r="L890" s="6">
        <v>10120.435933308518</v>
      </c>
      <c r="M890">
        <v>0.34907626498405286</v>
      </c>
      <c r="N890">
        <v>81484.41869339977</v>
      </c>
      <c r="O890">
        <v>1.6185705620449635</v>
      </c>
      <c r="P890">
        <v>22893.015854209538</v>
      </c>
      <c r="S890">
        <f t="shared" si="363"/>
        <v>3551.1939793876372</v>
      </c>
      <c r="T890">
        <f t="shared" si="364"/>
        <v>-50359.850506296119</v>
      </c>
      <c r="U890">
        <f t="shared" si="365"/>
        <v>6219.9505468441821</v>
      </c>
      <c r="V890">
        <f t="shared" si="366"/>
        <v>12235.083099160753</v>
      </c>
      <c r="W890">
        <f t="shared" si="367"/>
        <v>-68155.290591248689</v>
      </c>
      <c r="X890">
        <f t="shared" si="368"/>
        <v>38910.482486915353</v>
      </c>
      <c r="Z890">
        <f t="shared" si="369"/>
        <v>0</v>
      </c>
      <c r="AA890">
        <f t="shared" si="370"/>
        <v>0</v>
      </c>
      <c r="AB890">
        <f t="shared" si="371"/>
        <v>0</v>
      </c>
      <c r="AC890">
        <f t="shared" si="372"/>
        <v>0</v>
      </c>
      <c r="AD890">
        <f t="shared" si="373"/>
        <v>0</v>
      </c>
      <c r="AE890">
        <f t="shared" si="374"/>
        <v>1</v>
      </c>
      <c r="AF890">
        <f t="shared" si="375"/>
        <v>0</v>
      </c>
      <c r="AH890">
        <f t="shared" si="376"/>
        <v>25800.43329040223</v>
      </c>
      <c r="AI890">
        <f t="shared" si="377"/>
        <v>208755.50611080381</v>
      </c>
      <c r="AJ890">
        <f t="shared" si="378"/>
        <v>22619.920376187314</v>
      </c>
      <c r="AK890">
        <f t="shared" si="379"/>
        <v>17286.054737364266</v>
      </c>
      <c r="AL890">
        <f t="shared" si="380"/>
        <v>233428.69987772524</v>
      </c>
      <c r="AM890">
        <f t="shared" si="381"/>
        <v>14143.971471522151</v>
      </c>
    </row>
    <row r="891" spans="4:39">
      <c r="D891" s="113">
        <v>766</v>
      </c>
      <c r="E891">
        <v>0.32542955214096814</v>
      </c>
      <c r="F891" s="6">
        <v>8157.3388189798452</v>
      </c>
      <c r="G891" s="6">
        <v>0.27352712325816653</v>
      </c>
      <c r="H891" s="6">
        <v>60508.72174274391</v>
      </c>
      <c r="I891" s="6">
        <v>0.52545663837335332</v>
      </c>
      <c r="J891" s="6">
        <v>10846.224200423183</v>
      </c>
      <c r="K891" s="6">
        <v>1.2238977538485236</v>
      </c>
      <c r="L891" s="6">
        <v>18311.353475793472</v>
      </c>
      <c r="M891">
        <v>0.48715998288528894</v>
      </c>
      <c r="N891">
        <v>71256.635877522407</v>
      </c>
      <c r="O891">
        <v>0.56575487933297663</v>
      </c>
      <c r="P891">
        <v>12370.358796368972</v>
      </c>
      <c r="S891">
        <f t="shared" si="363"/>
        <v>4268.8631999708823</v>
      </c>
      <c r="T891">
        <f t="shared" si="364"/>
        <v>-50064.362068254079</v>
      </c>
      <c r="U891">
        <f t="shared" si="365"/>
        <v>9217.812079224941</v>
      </c>
      <c r="V891">
        <f t="shared" si="366"/>
        <v>28421.958357158557</v>
      </c>
      <c r="W891">
        <f t="shared" si="367"/>
        <v>-52654.919091030533</v>
      </c>
      <c r="X891">
        <f t="shared" si="368"/>
        <v>9232.42551608141</v>
      </c>
      <c r="Z891">
        <f t="shared" si="369"/>
        <v>0</v>
      </c>
      <c r="AA891">
        <f t="shared" si="370"/>
        <v>0</v>
      </c>
      <c r="AB891">
        <f t="shared" si="371"/>
        <v>0</v>
      </c>
      <c r="AC891">
        <f t="shared" si="372"/>
        <v>1</v>
      </c>
      <c r="AD891">
        <f t="shared" si="373"/>
        <v>0</v>
      </c>
      <c r="AE891">
        <f t="shared" si="374"/>
        <v>0</v>
      </c>
      <c r="AF891">
        <f t="shared" si="375"/>
        <v>0</v>
      </c>
      <c r="AH891">
        <f t="shared" si="376"/>
        <v>25066.373859760239</v>
      </c>
      <c r="AI891">
        <f t="shared" si="377"/>
        <v>221216.53246662929</v>
      </c>
      <c r="AJ891">
        <f t="shared" si="378"/>
        <v>20641.520933106192</v>
      </c>
      <c r="AK891">
        <f t="shared" si="379"/>
        <v>14961.50590865435</v>
      </c>
      <c r="AL891">
        <f t="shared" si="380"/>
        <v>146269.47692930914</v>
      </c>
      <c r="AM891">
        <f t="shared" si="381"/>
        <v>21865.226882273801</v>
      </c>
    </row>
    <row r="892" spans="4:39">
      <c r="D892" s="113">
        <v>767</v>
      </c>
      <c r="E892">
        <v>-0.15693298711043058</v>
      </c>
      <c r="F892" s="6">
        <v>2868.4204949882387</v>
      </c>
      <c r="G892" s="6">
        <v>0.33136171471187903</v>
      </c>
      <c r="H892" s="6">
        <v>66808.886649957116</v>
      </c>
      <c r="I892" s="6">
        <v>0.3370447329873385</v>
      </c>
      <c r="J892" s="6">
        <v>8193.0494621426151</v>
      </c>
      <c r="K892" s="6">
        <v>0.16487108515784854</v>
      </c>
      <c r="L892" s="6">
        <v>5912.5157430495638</v>
      </c>
      <c r="M892">
        <v>-1.3178072759719939E-2</v>
      </c>
      <c r="N892">
        <v>75395.812618588985</v>
      </c>
      <c r="O892">
        <v>-0.1382315647324841</v>
      </c>
      <c r="P892">
        <v>4824.0104317188816</v>
      </c>
      <c r="S892">
        <f t="shared" si="363"/>
        <v>-8860.7496748129197</v>
      </c>
      <c r="T892">
        <f t="shared" si="364"/>
        <v>-54156.170935398724</v>
      </c>
      <c r="U892">
        <f t="shared" si="365"/>
        <v>4676.6666222459189</v>
      </c>
      <c r="V892">
        <f t="shared" si="366"/>
        <v>382.92177261772486</v>
      </c>
      <c r="W892">
        <f t="shared" si="367"/>
        <v>-75899.004148846128</v>
      </c>
      <c r="X892">
        <f t="shared" si="368"/>
        <v>-10102.244499464054</v>
      </c>
      <c r="Z892">
        <f t="shared" si="369"/>
        <v>0</v>
      </c>
      <c r="AA892">
        <f t="shared" si="370"/>
        <v>0</v>
      </c>
      <c r="AB892">
        <f t="shared" si="371"/>
        <v>1</v>
      </c>
      <c r="AC892">
        <f t="shared" si="372"/>
        <v>0</v>
      </c>
      <c r="AD892">
        <f t="shared" si="373"/>
        <v>0</v>
      </c>
      <c r="AE892">
        <f t="shared" si="374"/>
        <v>0</v>
      </c>
      <c r="AF892">
        <f t="shared" si="375"/>
        <v>0</v>
      </c>
      <c r="AH892">
        <f t="shared" si="376"/>
        <v>-18277.995900057576</v>
      </c>
      <c r="AI892">
        <f t="shared" si="377"/>
        <v>201619.20850768121</v>
      </c>
      <c r="AJ892">
        <f t="shared" si="378"/>
        <v>24308.492791223642</v>
      </c>
      <c r="AK892">
        <f t="shared" si="379"/>
        <v>35861.447368948211</v>
      </c>
      <c r="AL892">
        <f t="shared" si="380"/>
        <v>-5721307.9631069889</v>
      </c>
      <c r="AM892">
        <f t="shared" si="381"/>
        <v>-34898.038237899294</v>
      </c>
    </row>
    <row r="893" spans="4:39">
      <c r="D893" s="113">
        <v>768</v>
      </c>
      <c r="E893">
        <v>0.88270875270955962</v>
      </c>
      <c r="F893" s="6">
        <v>12792.869039398232</v>
      </c>
      <c r="G893" s="6">
        <v>0.28813922712309881</v>
      </c>
      <c r="H893" s="6">
        <v>65329.84951818407</v>
      </c>
      <c r="I893" s="6">
        <v>0.35337792335384943</v>
      </c>
      <c r="J893" s="6">
        <v>8375.5458123584904</v>
      </c>
      <c r="K893" s="6">
        <v>0.40493432311559308</v>
      </c>
      <c r="L893" s="6">
        <v>7763.3789478105755</v>
      </c>
      <c r="M893">
        <v>0.35965138662856666</v>
      </c>
      <c r="N893">
        <v>78367.897630249645</v>
      </c>
      <c r="O893">
        <v>0.13455490781532964</v>
      </c>
      <c r="P893">
        <v>7345.4662549891618</v>
      </c>
      <c r="S893">
        <f t="shared" ref="S893:S956" si="382">E893*WTP-F893</f>
        <v>20912.481974063594</v>
      </c>
      <c r="T893">
        <f t="shared" ref="T893:T956" si="383">G893*WTP-H893</f>
        <v>-54327.541269715664</v>
      </c>
      <c r="U893">
        <f t="shared" ref="U893:U956" si="384">I893*WTP-J893</f>
        <v>5117.8368129848968</v>
      </c>
      <c r="V893">
        <f t="shared" ref="V893:V956" si="385">K893*WTP-L893</f>
        <v>7698.6332460352314</v>
      </c>
      <c r="W893">
        <f t="shared" ref="W893:W956" si="386">M893*WTP-N893</f>
        <v>-64634.969083224452</v>
      </c>
      <c r="X893">
        <f t="shared" ref="X893:X956" si="387">O893*WTP-P893</f>
        <v>-2207.6216549686151</v>
      </c>
      <c r="Z893">
        <f t="shared" si="369"/>
        <v>1</v>
      </c>
      <c r="AA893">
        <f t="shared" si="370"/>
        <v>0</v>
      </c>
      <c r="AB893">
        <f t="shared" si="371"/>
        <v>0</v>
      </c>
      <c r="AC893">
        <f t="shared" si="372"/>
        <v>0</v>
      </c>
      <c r="AD893">
        <f t="shared" si="373"/>
        <v>0</v>
      </c>
      <c r="AE893">
        <f t="shared" si="374"/>
        <v>0</v>
      </c>
      <c r="AF893">
        <f t="shared" si="375"/>
        <v>0</v>
      </c>
      <c r="AH893">
        <f t="shared" si="376"/>
        <v>14492.740669138362</v>
      </c>
      <c r="AI893">
        <f t="shared" si="377"/>
        <v>226730.14768056505</v>
      </c>
      <c r="AJ893">
        <f t="shared" si="378"/>
        <v>23701.38386933631</v>
      </c>
      <c r="AK893">
        <f t="shared" si="379"/>
        <v>19171.945929598147</v>
      </c>
      <c r="AL893">
        <f t="shared" si="380"/>
        <v>217899.61207958535</v>
      </c>
      <c r="AM893">
        <f t="shared" si="381"/>
        <v>54590.846028971857</v>
      </c>
    </row>
    <row r="894" spans="4:39">
      <c r="D894" s="113">
        <v>769</v>
      </c>
      <c r="E894">
        <v>0.49542853381621033</v>
      </c>
      <c r="F894" s="6">
        <v>10065.672948683723</v>
      </c>
      <c r="G894" s="6">
        <v>0.24206461465263507</v>
      </c>
      <c r="H894" s="6">
        <v>64009.760622541056</v>
      </c>
      <c r="I894" s="6">
        <v>0.44745012376895787</v>
      </c>
      <c r="J894" s="6">
        <v>9841.9474575062941</v>
      </c>
      <c r="K894" s="6">
        <v>0.28110750504262727</v>
      </c>
      <c r="L894" s="6">
        <v>8091.0337563086923</v>
      </c>
      <c r="M894">
        <v>0.16450748494930956</v>
      </c>
      <c r="N894">
        <v>61995.497467071815</v>
      </c>
      <c r="O894">
        <v>0.42680332695790768</v>
      </c>
      <c r="P894">
        <v>12639.293767215795</v>
      </c>
      <c r="S894">
        <f t="shared" si="382"/>
        <v>8851.7701865544532</v>
      </c>
      <c r="T894">
        <f t="shared" si="383"/>
        <v>-54766.765376644835</v>
      </c>
      <c r="U894">
        <f t="shared" si="384"/>
        <v>7243.4880684875916</v>
      </c>
      <c r="V894">
        <f t="shared" si="385"/>
        <v>2642.7752162389879</v>
      </c>
      <c r="W894">
        <f t="shared" si="386"/>
        <v>-55713.943661767378</v>
      </c>
      <c r="X894">
        <f t="shared" si="387"/>
        <v>3657.7644693449511</v>
      </c>
      <c r="Z894">
        <f t="shared" ref="Z894:Z957" si="388">IF(S894=MAX($S894:$X894),1,0)</f>
        <v>1</v>
      </c>
      <c r="AA894">
        <f t="shared" ref="AA894:AA957" si="389">IF(T894=MAX($S894:$X894),1,0)</f>
        <v>0</v>
      </c>
      <c r="AB894">
        <f t="shared" ref="AB894:AB957" si="390">IF(U894=MAX($S894:$X894),1,0)</f>
        <v>0</v>
      </c>
      <c r="AC894">
        <f t="shared" ref="AC894:AC957" si="391">IF(V894=MAX($S894:$X894),1,0)</f>
        <v>0</v>
      </c>
      <c r="AD894">
        <f t="shared" ref="AD894:AD957" si="392">IF(W894=MAX($S894:$X894),1,0)</f>
        <v>0</v>
      </c>
      <c r="AE894">
        <f t="shared" ref="AE894:AE957" si="393">IF(X894=MAX($S894:$X894),1,0)</f>
        <v>0</v>
      </c>
      <c r="AF894">
        <f t="shared" ref="AF894:AF957" si="394">IF(MAX(Z894:AE894)=0,1,0)</f>
        <v>0</v>
      </c>
      <c r="AH894">
        <f t="shared" ref="AH894:AH957" si="395">F894/E894</f>
        <v>20317.103803346534</v>
      </c>
      <c r="AI894">
        <f t="shared" ref="AI894:AI957" si="396">H894/G894</f>
        <v>264432.53886734188</v>
      </c>
      <c r="AJ894">
        <f t="shared" ref="AJ894:AJ957" si="397">J894/I894</f>
        <v>21995.630204782803</v>
      </c>
      <c r="AK894">
        <f t="shared" ref="AK894:AK957" si="398">L894/K894</f>
        <v>28782.702742432168</v>
      </c>
      <c r="AL894">
        <f t="shared" ref="AL894:AL957" si="399">N894/M894</f>
        <v>376855.17766060779</v>
      </c>
      <c r="AM894">
        <f t="shared" ref="AM894:AM957" si="400">P894/O894</f>
        <v>29613.859520036756</v>
      </c>
    </row>
    <row r="895" spans="4:39">
      <c r="D895" s="113">
        <v>770</v>
      </c>
      <c r="E895">
        <v>0.22013186601018053</v>
      </c>
      <c r="F895" s="6">
        <v>6346.1300847983966</v>
      </c>
      <c r="G895" s="6">
        <v>0.29236901892452394</v>
      </c>
      <c r="H895" s="6">
        <v>71241.543678353861</v>
      </c>
      <c r="I895" s="6">
        <v>0.34774610229760694</v>
      </c>
      <c r="J895" s="6">
        <v>9289.6299946723429</v>
      </c>
      <c r="K895" s="6">
        <v>0.21117989085703992</v>
      </c>
      <c r="L895" s="6">
        <v>6315.2617902792208</v>
      </c>
      <c r="M895">
        <v>0.14310350574706376</v>
      </c>
      <c r="N895">
        <v>74665.555945414162</v>
      </c>
      <c r="O895">
        <v>0.45267835094551656</v>
      </c>
      <c r="P895">
        <v>11376.991096972664</v>
      </c>
      <c r="S895">
        <f t="shared" si="382"/>
        <v>2059.3850869343369</v>
      </c>
      <c r="T895">
        <f t="shared" si="383"/>
        <v>-60077.725059739838</v>
      </c>
      <c r="U895">
        <f t="shared" si="384"/>
        <v>3988.7071754594799</v>
      </c>
      <c r="V895">
        <f t="shared" si="385"/>
        <v>1748.4311622059913</v>
      </c>
      <c r="W895">
        <f t="shared" si="386"/>
        <v>-69201.291681968287</v>
      </c>
      <c r="X895">
        <f t="shared" si="387"/>
        <v>5908.0790555309413</v>
      </c>
      <c r="Z895">
        <f t="shared" si="388"/>
        <v>0</v>
      </c>
      <c r="AA895">
        <f t="shared" si="389"/>
        <v>0</v>
      </c>
      <c r="AB895">
        <f t="shared" si="390"/>
        <v>0</v>
      </c>
      <c r="AC895">
        <f t="shared" si="391"/>
        <v>0</v>
      </c>
      <c r="AD895">
        <f t="shared" si="392"/>
        <v>0</v>
      </c>
      <c r="AE895">
        <f t="shared" si="393"/>
        <v>1</v>
      </c>
      <c r="AF895">
        <f t="shared" si="394"/>
        <v>0</v>
      </c>
      <c r="AH895">
        <f t="shared" si="395"/>
        <v>28828.766138315044</v>
      </c>
      <c r="AI895">
        <f t="shared" si="396"/>
        <v>243669.94813751147</v>
      </c>
      <c r="AJ895">
        <f t="shared" si="397"/>
        <v>26713.829237177539</v>
      </c>
      <c r="AK895">
        <f t="shared" si="398"/>
        <v>29904.655053327937</v>
      </c>
      <c r="AL895">
        <f t="shared" si="399"/>
        <v>521759.09706493106</v>
      </c>
      <c r="AM895">
        <f t="shared" si="400"/>
        <v>25132.615847895882</v>
      </c>
    </row>
    <row r="896" spans="4:39">
      <c r="D896" s="113">
        <v>771</v>
      </c>
      <c r="E896">
        <v>0.71083870582056519</v>
      </c>
      <c r="F896" s="6">
        <v>11875.361582569089</v>
      </c>
      <c r="G896" s="6">
        <v>0.29968481161732885</v>
      </c>
      <c r="H896" s="6">
        <v>66273.746435661044</v>
      </c>
      <c r="I896" s="6">
        <v>0.57609136028132069</v>
      </c>
      <c r="J896" s="6">
        <v>10504.725694867149</v>
      </c>
      <c r="K896" s="6">
        <v>1.2077620422460651</v>
      </c>
      <c r="L896" s="6">
        <v>15767.259881857472</v>
      </c>
      <c r="M896">
        <v>0.35598697142492863</v>
      </c>
      <c r="N896">
        <v>93505.859648930345</v>
      </c>
      <c r="O896">
        <v>7.0457300211457685E-2</v>
      </c>
      <c r="P896">
        <v>6545.3386585029784</v>
      </c>
      <c r="S896">
        <f t="shared" si="382"/>
        <v>15267.303560483373</v>
      </c>
      <c r="T896">
        <f t="shared" si="383"/>
        <v>-54830.581588864959</v>
      </c>
      <c r="U896">
        <f t="shared" si="384"/>
        <v>11492.746806114799</v>
      </c>
      <c r="V896">
        <f t="shared" si="385"/>
        <v>30349.925939266279</v>
      </c>
      <c r="W896">
        <f t="shared" si="386"/>
        <v>-79912.853132040866</v>
      </c>
      <c r="X896">
        <f t="shared" si="387"/>
        <v>-3854.997107228678</v>
      </c>
      <c r="Z896">
        <f t="shared" si="388"/>
        <v>0</v>
      </c>
      <c r="AA896">
        <f t="shared" si="389"/>
        <v>0</v>
      </c>
      <c r="AB896">
        <f t="shared" si="390"/>
        <v>0</v>
      </c>
      <c r="AC896">
        <f t="shared" si="391"/>
        <v>1</v>
      </c>
      <c r="AD896">
        <f t="shared" si="392"/>
        <v>0</v>
      </c>
      <c r="AE896">
        <f t="shared" si="393"/>
        <v>0</v>
      </c>
      <c r="AF896">
        <f t="shared" si="394"/>
        <v>0</v>
      </c>
      <c r="AH896">
        <f t="shared" si="395"/>
        <v>16706.126840491364</v>
      </c>
      <c r="AI896">
        <f t="shared" si="396"/>
        <v>221144.82905555717</v>
      </c>
      <c r="AJ896">
        <f t="shared" si="397"/>
        <v>18234.47879818474</v>
      </c>
      <c r="AK896">
        <f t="shared" si="398"/>
        <v>13054.93907768059</v>
      </c>
      <c r="AL896">
        <f t="shared" si="399"/>
        <v>262666.52196469239</v>
      </c>
      <c r="AM896">
        <f t="shared" si="400"/>
        <v>92897.948670457044</v>
      </c>
    </row>
    <row r="897" spans="4:39">
      <c r="D897" s="113">
        <v>772</v>
      </c>
      <c r="E897">
        <v>-1.1087578314787905E-2</v>
      </c>
      <c r="F897" s="6">
        <v>4515.9585550925713</v>
      </c>
      <c r="G897" s="6">
        <v>0.3208986708998709</v>
      </c>
      <c r="H897" s="6">
        <v>61645.057035250284</v>
      </c>
      <c r="I897" s="6">
        <v>-0.10268999955029279</v>
      </c>
      <c r="J897" s="6">
        <v>4120.3687426166016</v>
      </c>
      <c r="K897" s="6">
        <v>0.6019475660553637</v>
      </c>
      <c r="L897" s="6">
        <v>9883.15307305028</v>
      </c>
      <c r="M897">
        <v>5.918799513951245E-2</v>
      </c>
      <c r="N897">
        <v>66601.786365052554</v>
      </c>
      <c r="O897">
        <v>-0.22624472560467601</v>
      </c>
      <c r="P897">
        <v>4007.1765425040376</v>
      </c>
      <c r="S897">
        <f t="shared" si="382"/>
        <v>-4939.3266454644327</v>
      </c>
      <c r="T897">
        <f t="shared" si="383"/>
        <v>-49391.862185609614</v>
      </c>
      <c r="U897">
        <f t="shared" si="384"/>
        <v>-8041.4836854449813</v>
      </c>
      <c r="V897">
        <f t="shared" si="385"/>
        <v>13101.612789207729</v>
      </c>
      <c r="W897">
        <f t="shared" si="386"/>
        <v>-64341.751958645415</v>
      </c>
      <c r="X897">
        <f t="shared" si="387"/>
        <v>-12646.105144992986</v>
      </c>
      <c r="Z897">
        <f t="shared" si="388"/>
        <v>0</v>
      </c>
      <c r="AA897">
        <f t="shared" si="389"/>
        <v>0</v>
      </c>
      <c r="AB897">
        <f t="shared" si="390"/>
        <v>0</v>
      </c>
      <c r="AC897">
        <f t="shared" si="391"/>
        <v>1</v>
      </c>
      <c r="AD897">
        <f t="shared" si="392"/>
        <v>0</v>
      </c>
      <c r="AE897">
        <f t="shared" si="393"/>
        <v>0</v>
      </c>
      <c r="AF897">
        <f t="shared" si="394"/>
        <v>0</v>
      </c>
      <c r="AH897">
        <f t="shared" si="395"/>
        <v>-407298.90936323523</v>
      </c>
      <c r="AI897">
        <f t="shared" si="396"/>
        <v>192101.31616433282</v>
      </c>
      <c r="AJ897">
        <f t="shared" si="397"/>
        <v>-40124.342785673463</v>
      </c>
      <c r="AK897">
        <f t="shared" si="398"/>
        <v>16418.627851285779</v>
      </c>
      <c r="AL897">
        <f t="shared" si="399"/>
        <v>1125258.3603831318</v>
      </c>
      <c r="AM897">
        <f t="shared" si="400"/>
        <v>-17711.69043518784</v>
      </c>
    </row>
    <row r="898" spans="4:39">
      <c r="D898" s="113">
        <v>773</v>
      </c>
      <c r="E898">
        <v>0.35551769026000923</v>
      </c>
      <c r="F898" s="6">
        <v>7693.2990074976697</v>
      </c>
      <c r="G898" s="6">
        <v>0.30368503816442105</v>
      </c>
      <c r="H898" s="6">
        <v>65887.001837404037</v>
      </c>
      <c r="I898" s="6">
        <v>0.75397558727892111</v>
      </c>
      <c r="J898" s="6">
        <v>12035.390604411532</v>
      </c>
      <c r="K898" s="6">
        <v>0.76250309605542466</v>
      </c>
      <c r="L898" s="6">
        <v>11203.111253869785</v>
      </c>
      <c r="M898">
        <v>0.25074298412805085</v>
      </c>
      <c r="N898">
        <v>83813.660386822346</v>
      </c>
      <c r="O898">
        <v>0.44290029813922871</v>
      </c>
      <c r="P898">
        <v>9483.0638050383241</v>
      </c>
      <c r="S898">
        <f t="shared" si="382"/>
        <v>5881.7884773905225</v>
      </c>
      <c r="T898">
        <f t="shared" si="383"/>
        <v>-54291.092340133786</v>
      </c>
      <c r="U898">
        <f t="shared" si="384"/>
        <v>16754.413220246792</v>
      </c>
      <c r="V898">
        <f t="shared" si="385"/>
        <v>17912.306965910549</v>
      </c>
      <c r="W898">
        <f t="shared" si="386"/>
        <v>-74239.290280876856</v>
      </c>
      <c r="X898">
        <f t="shared" si="387"/>
        <v>7428.6411791099854</v>
      </c>
      <c r="Z898">
        <f t="shared" si="388"/>
        <v>0</v>
      </c>
      <c r="AA898">
        <f t="shared" si="389"/>
        <v>0</v>
      </c>
      <c r="AB898">
        <f t="shared" si="390"/>
        <v>0</v>
      </c>
      <c r="AC898">
        <f t="shared" si="391"/>
        <v>1</v>
      </c>
      <c r="AD898">
        <f t="shared" si="392"/>
        <v>0</v>
      </c>
      <c r="AE898">
        <f t="shared" si="393"/>
        <v>0</v>
      </c>
      <c r="AF898">
        <f t="shared" si="394"/>
        <v>0</v>
      </c>
      <c r="AH898">
        <f t="shared" si="395"/>
        <v>21639.708004040942</v>
      </c>
      <c r="AI898">
        <f t="shared" si="396"/>
        <v>216958.34024503874</v>
      </c>
      <c r="AJ898">
        <f t="shared" si="397"/>
        <v>15962.573334565053</v>
      </c>
      <c r="AK898">
        <f t="shared" si="398"/>
        <v>14692.545265488936</v>
      </c>
      <c r="AL898">
        <f t="shared" si="399"/>
        <v>334261.23836836813</v>
      </c>
      <c r="AM898">
        <f t="shared" si="400"/>
        <v>21411.283408206826</v>
      </c>
    </row>
    <row r="899" spans="4:39">
      <c r="D899" s="113">
        <v>774</v>
      </c>
      <c r="E899">
        <v>-0.12764290392298405</v>
      </c>
      <c r="F899" s="6">
        <v>2858.6755594060123</v>
      </c>
      <c r="G899" s="6">
        <v>0.31787368741338073</v>
      </c>
      <c r="H899" s="6">
        <v>65921.701950061819</v>
      </c>
      <c r="I899" s="6">
        <v>0.34471045378362852</v>
      </c>
      <c r="J899" s="6">
        <v>8396.6057236851448</v>
      </c>
      <c r="K899" s="6">
        <v>0.53828559326656489</v>
      </c>
      <c r="L899" s="6">
        <v>8914.3444128211013</v>
      </c>
      <c r="M899">
        <v>-0.17625739009513874</v>
      </c>
      <c r="N899">
        <v>72433.25818155965</v>
      </c>
      <c r="O899">
        <v>0.63728440779986184</v>
      </c>
      <c r="P899">
        <v>11773.732121457011</v>
      </c>
      <c r="S899">
        <f t="shared" si="382"/>
        <v>-7732.5922028012355</v>
      </c>
      <c r="T899">
        <f t="shared" si="383"/>
        <v>-53784.013069869288</v>
      </c>
      <c r="U899">
        <f t="shared" si="384"/>
        <v>4765.8182435889266</v>
      </c>
      <c r="V899">
        <f t="shared" si="385"/>
        <v>11639.552680469413</v>
      </c>
      <c r="W899">
        <f t="shared" si="386"/>
        <v>-79163.470364952431</v>
      </c>
      <c r="X899">
        <f t="shared" si="387"/>
        <v>12560.335705972913</v>
      </c>
      <c r="Z899">
        <f t="shared" si="388"/>
        <v>0</v>
      </c>
      <c r="AA899">
        <f t="shared" si="389"/>
        <v>0</v>
      </c>
      <c r="AB899">
        <f t="shared" si="390"/>
        <v>0</v>
      </c>
      <c r="AC899">
        <f t="shared" si="391"/>
        <v>0</v>
      </c>
      <c r="AD899">
        <f t="shared" si="392"/>
        <v>0</v>
      </c>
      <c r="AE899">
        <f t="shared" si="393"/>
        <v>1</v>
      </c>
      <c r="AF899">
        <f t="shared" si="394"/>
        <v>0</v>
      </c>
      <c r="AH899">
        <f t="shared" si="395"/>
        <v>-22395.883136056294</v>
      </c>
      <c r="AI899">
        <f t="shared" si="396"/>
        <v>207383.32413256197</v>
      </c>
      <c r="AJ899">
        <f t="shared" si="397"/>
        <v>24358.430768553408</v>
      </c>
      <c r="AK899">
        <f t="shared" si="398"/>
        <v>16560.622324526194</v>
      </c>
      <c r="AL899">
        <f t="shared" si="399"/>
        <v>-410951.60970250511</v>
      </c>
      <c r="AM899">
        <f t="shared" si="400"/>
        <v>18474.847301072732</v>
      </c>
    </row>
    <row r="900" spans="4:39">
      <c r="D900" s="113">
        <v>775</v>
      </c>
      <c r="E900">
        <v>0.39015235888329169</v>
      </c>
      <c r="F900" s="6">
        <v>8147.3665456009776</v>
      </c>
      <c r="G900" s="6">
        <v>0.35045610357502177</v>
      </c>
      <c r="H900" s="6">
        <v>64921.047774538136</v>
      </c>
      <c r="I900" s="6">
        <v>0.9483536056849714</v>
      </c>
      <c r="J900" s="6">
        <v>12674.552865348767</v>
      </c>
      <c r="K900" s="6">
        <v>0.97323458734922086</v>
      </c>
      <c r="L900" s="6">
        <v>12711.938054819151</v>
      </c>
      <c r="M900">
        <v>1.3374564482798048</v>
      </c>
      <c r="N900">
        <v>84503.767269574499</v>
      </c>
      <c r="O900">
        <v>0.76692412352285866</v>
      </c>
      <c r="P900">
        <v>13007.627132104179</v>
      </c>
      <c r="S900">
        <f t="shared" si="382"/>
        <v>6750.2111259986332</v>
      </c>
      <c r="T900">
        <f t="shared" si="383"/>
        <v>-51539.231915629505</v>
      </c>
      <c r="U900">
        <f t="shared" si="384"/>
        <v>23537.381214126184</v>
      </c>
      <c r="V900">
        <f t="shared" si="385"/>
        <v>24450.0514285235</v>
      </c>
      <c r="W900">
        <f t="shared" si="386"/>
        <v>-33434.330248458435</v>
      </c>
      <c r="X900">
        <f t="shared" si="387"/>
        <v>16276.603600492657</v>
      </c>
      <c r="Z900">
        <f t="shared" si="388"/>
        <v>0</v>
      </c>
      <c r="AA900">
        <f t="shared" si="389"/>
        <v>0</v>
      </c>
      <c r="AB900">
        <f t="shared" si="390"/>
        <v>0</v>
      </c>
      <c r="AC900">
        <f t="shared" si="391"/>
        <v>1</v>
      </c>
      <c r="AD900">
        <f t="shared" si="392"/>
        <v>0</v>
      </c>
      <c r="AE900">
        <f t="shared" si="393"/>
        <v>0</v>
      </c>
      <c r="AF900">
        <f t="shared" si="394"/>
        <v>0</v>
      </c>
      <c r="AH900">
        <f t="shared" si="395"/>
        <v>20882.525403462041</v>
      </c>
      <c r="AI900">
        <f t="shared" si="396"/>
        <v>185247.30233622697</v>
      </c>
      <c r="AJ900">
        <f t="shared" si="397"/>
        <v>13364.796410716723</v>
      </c>
      <c r="AK900">
        <f t="shared" si="398"/>
        <v>13061.535440743426</v>
      </c>
      <c r="AL900">
        <f t="shared" si="399"/>
        <v>63182.444092486629</v>
      </c>
      <c r="AM900">
        <f t="shared" si="400"/>
        <v>16960.774518806069</v>
      </c>
    </row>
    <row r="901" spans="4:39">
      <c r="D901" s="113">
        <v>776</v>
      </c>
      <c r="E901">
        <v>0.60666460316625559</v>
      </c>
      <c r="F901" s="6">
        <v>10702.088045139146</v>
      </c>
      <c r="G901" s="6">
        <v>0.31700469790673225</v>
      </c>
      <c r="H901" s="6">
        <v>67658.287153988989</v>
      </c>
      <c r="I901" s="6">
        <v>0.91212265250066216</v>
      </c>
      <c r="J901" s="6">
        <v>14307.426030582823</v>
      </c>
      <c r="K901" s="6">
        <v>0.65555499796012684</v>
      </c>
      <c r="L901" s="6">
        <v>10877.628237987301</v>
      </c>
      <c r="M901">
        <v>0.55683279943329389</v>
      </c>
      <c r="N901">
        <v>71938.443362656195</v>
      </c>
      <c r="O901">
        <v>1.0239486629352927</v>
      </c>
      <c r="P901">
        <v>16569.7740713331</v>
      </c>
      <c r="S901">
        <f t="shared" si="382"/>
        <v>12462.793162161157</v>
      </c>
      <c r="T901">
        <f t="shared" si="383"/>
        <v>-55553.779769118322</v>
      </c>
      <c r="U901">
        <f t="shared" si="384"/>
        <v>20521.065332502461</v>
      </c>
      <c r="V901">
        <f t="shared" si="385"/>
        <v>14154.083804122183</v>
      </c>
      <c r="W901">
        <f t="shared" si="386"/>
        <v>-50676.339749095299</v>
      </c>
      <c r="X901">
        <f t="shared" si="387"/>
        <v>22528.681674188119</v>
      </c>
      <c r="Z901">
        <f t="shared" si="388"/>
        <v>0</v>
      </c>
      <c r="AA901">
        <f t="shared" si="389"/>
        <v>0</v>
      </c>
      <c r="AB901">
        <f t="shared" si="390"/>
        <v>0</v>
      </c>
      <c r="AC901">
        <f t="shared" si="391"/>
        <v>0</v>
      </c>
      <c r="AD901">
        <f t="shared" si="392"/>
        <v>0</v>
      </c>
      <c r="AE901">
        <f t="shared" si="393"/>
        <v>1</v>
      </c>
      <c r="AF901">
        <f t="shared" si="394"/>
        <v>0</v>
      </c>
      <c r="AH901">
        <f t="shared" si="395"/>
        <v>17640.864473192702</v>
      </c>
      <c r="AI901">
        <f t="shared" si="396"/>
        <v>213429.91949568872</v>
      </c>
      <c r="AJ901">
        <f t="shared" si="397"/>
        <v>15685.857588733043</v>
      </c>
      <c r="AK901">
        <f t="shared" si="398"/>
        <v>16593.00634094001</v>
      </c>
      <c r="AL901">
        <f t="shared" si="399"/>
        <v>129192.18019461173</v>
      </c>
      <c r="AM901">
        <f t="shared" si="400"/>
        <v>16182.231269127804</v>
      </c>
    </row>
    <row r="902" spans="4:39">
      <c r="D902" s="113">
        <v>777</v>
      </c>
      <c r="E902">
        <v>0.59790281451455995</v>
      </c>
      <c r="F902" s="6">
        <v>10416.340459322802</v>
      </c>
      <c r="G902" s="6">
        <v>0.28151800601685484</v>
      </c>
      <c r="H902" s="6">
        <v>65566.309454588452</v>
      </c>
      <c r="I902" s="6">
        <v>0.65956943614797603</v>
      </c>
      <c r="J902" s="6">
        <v>11521.619294186081</v>
      </c>
      <c r="K902" s="6">
        <v>0.73298763423173341</v>
      </c>
      <c r="L902" s="6">
        <v>15013.895833184257</v>
      </c>
      <c r="M902">
        <v>0.56378422785984772</v>
      </c>
      <c r="N902">
        <v>67456.516525942308</v>
      </c>
      <c r="O902">
        <v>0.8261505531955271</v>
      </c>
      <c r="P902">
        <v>17155.421798597956</v>
      </c>
      <c r="S902">
        <f t="shared" si="382"/>
        <v>12413.980610101155</v>
      </c>
      <c r="T902">
        <f t="shared" si="383"/>
        <v>-54816.825912840868</v>
      </c>
      <c r="U902">
        <f t="shared" si="384"/>
        <v>13663.380055688236</v>
      </c>
      <c r="V902">
        <f t="shared" si="385"/>
        <v>12974.503992320251</v>
      </c>
      <c r="W902">
        <f t="shared" si="386"/>
        <v>-45928.979569341886</v>
      </c>
      <c r="X902">
        <f t="shared" si="387"/>
        <v>14390.310924620051</v>
      </c>
      <c r="Z902">
        <f t="shared" si="388"/>
        <v>0</v>
      </c>
      <c r="AA902">
        <f t="shared" si="389"/>
        <v>0</v>
      </c>
      <c r="AB902">
        <f t="shared" si="390"/>
        <v>0</v>
      </c>
      <c r="AC902">
        <f t="shared" si="391"/>
        <v>0</v>
      </c>
      <c r="AD902">
        <f t="shared" si="392"/>
        <v>0</v>
      </c>
      <c r="AE902">
        <f t="shared" si="393"/>
        <v>1</v>
      </c>
      <c r="AF902">
        <f t="shared" si="394"/>
        <v>0</v>
      </c>
      <c r="AH902">
        <f t="shared" si="395"/>
        <v>17421.460823494999</v>
      </c>
      <c r="AI902">
        <f t="shared" si="396"/>
        <v>232902.72044148718</v>
      </c>
      <c r="AJ902">
        <f t="shared" si="397"/>
        <v>17468.39477807637</v>
      </c>
      <c r="AK902">
        <f t="shared" si="398"/>
        <v>20483.150236116569</v>
      </c>
      <c r="AL902">
        <f t="shared" si="399"/>
        <v>119649.52758967827</v>
      </c>
      <c r="AM902">
        <f t="shared" si="400"/>
        <v>20765.490905067203</v>
      </c>
    </row>
    <row r="903" spans="4:39">
      <c r="D903" s="113">
        <v>778</v>
      </c>
      <c r="E903">
        <v>0.57814937476997008</v>
      </c>
      <c r="F903" s="6">
        <v>11327.861444587154</v>
      </c>
      <c r="G903" s="6">
        <v>0.24402148644998167</v>
      </c>
      <c r="H903" s="6">
        <v>62112.837249464254</v>
      </c>
      <c r="I903" s="6">
        <v>0.57890696008499709</v>
      </c>
      <c r="J903" s="6">
        <v>11082.558949895472</v>
      </c>
      <c r="K903" s="6">
        <v>0.60597562310882702</v>
      </c>
      <c r="L903" s="6">
        <v>11110.849627644908</v>
      </c>
      <c r="M903">
        <v>0.24769418480469885</v>
      </c>
      <c r="N903">
        <v>59615.540740414792</v>
      </c>
      <c r="O903">
        <v>0.78790585164187743</v>
      </c>
      <c r="P903">
        <v>14795.67526066595</v>
      </c>
      <c r="S903">
        <f t="shared" si="382"/>
        <v>10748.194281629385</v>
      </c>
      <c r="T903">
        <f t="shared" si="383"/>
        <v>-52795.120810858156</v>
      </c>
      <c r="U903">
        <f t="shared" si="384"/>
        <v>11022.424413990058</v>
      </c>
      <c r="V903">
        <f t="shared" si="385"/>
        <v>12027.723565142544</v>
      </c>
      <c r="W903">
        <f t="shared" si="386"/>
        <v>-50157.585987832172</v>
      </c>
      <c r="X903">
        <f t="shared" si="387"/>
        <v>15289.721778427498</v>
      </c>
      <c r="Z903">
        <f t="shared" si="388"/>
        <v>0</v>
      </c>
      <c r="AA903">
        <f t="shared" si="389"/>
        <v>0</v>
      </c>
      <c r="AB903">
        <f t="shared" si="390"/>
        <v>0</v>
      </c>
      <c r="AC903">
        <f t="shared" si="391"/>
        <v>0</v>
      </c>
      <c r="AD903">
        <f t="shared" si="392"/>
        <v>0</v>
      </c>
      <c r="AE903">
        <f t="shared" si="393"/>
        <v>1</v>
      </c>
      <c r="AF903">
        <f t="shared" si="394"/>
        <v>0</v>
      </c>
      <c r="AH903">
        <f t="shared" si="395"/>
        <v>19593.312626333292</v>
      </c>
      <c r="AI903">
        <f t="shared" si="396"/>
        <v>254538.39394669796</v>
      </c>
      <c r="AJ903">
        <f t="shared" si="397"/>
        <v>19143.937996994013</v>
      </c>
      <c r="AK903">
        <f t="shared" si="398"/>
        <v>18335.472919922246</v>
      </c>
      <c r="AL903">
        <f t="shared" si="399"/>
        <v>240682.03614638862</v>
      </c>
      <c r="AM903">
        <f t="shared" si="400"/>
        <v>18778.481248532404</v>
      </c>
    </row>
    <row r="904" spans="4:39">
      <c r="D904" s="113">
        <v>779</v>
      </c>
      <c r="E904">
        <v>0.65781719990156984</v>
      </c>
      <c r="F904" s="6">
        <v>10481.101923137692</v>
      </c>
      <c r="G904" s="6">
        <v>0.33052268069479984</v>
      </c>
      <c r="H904" s="6">
        <v>60370.873269878823</v>
      </c>
      <c r="I904" s="6">
        <v>0.86946763138303829</v>
      </c>
      <c r="J904" s="6">
        <v>11955.289557861832</v>
      </c>
      <c r="K904" s="6">
        <v>0.25288735212926361</v>
      </c>
      <c r="L904" s="6">
        <v>6084.5611233076561</v>
      </c>
      <c r="M904">
        <v>0.69121085775579405</v>
      </c>
      <c r="N904">
        <v>72232.790632171964</v>
      </c>
      <c r="O904">
        <v>1.5292738976725631</v>
      </c>
      <c r="P904">
        <v>18732.693777722419</v>
      </c>
      <c r="S904">
        <f t="shared" si="382"/>
        <v>14636.990037903852</v>
      </c>
      <c r="T904">
        <f t="shared" si="383"/>
        <v>-47750.195230228586</v>
      </c>
      <c r="U904">
        <f t="shared" si="384"/>
        <v>21244.462478868103</v>
      </c>
      <c r="V904">
        <f t="shared" si="385"/>
        <v>3571.6895303961464</v>
      </c>
      <c r="W904">
        <f t="shared" si="386"/>
        <v>-45839.595239624723</v>
      </c>
      <c r="X904">
        <f t="shared" si="387"/>
        <v>39661.100731006722</v>
      </c>
      <c r="Z904">
        <f t="shared" si="388"/>
        <v>0</v>
      </c>
      <c r="AA904">
        <f t="shared" si="389"/>
        <v>0</v>
      </c>
      <c r="AB904">
        <f t="shared" si="390"/>
        <v>0</v>
      </c>
      <c r="AC904">
        <f t="shared" si="391"/>
        <v>0</v>
      </c>
      <c r="AD904">
        <f t="shared" si="392"/>
        <v>0</v>
      </c>
      <c r="AE904">
        <f t="shared" si="393"/>
        <v>1</v>
      </c>
      <c r="AF904">
        <f t="shared" si="394"/>
        <v>0</v>
      </c>
      <c r="AH904">
        <f t="shared" si="395"/>
        <v>15933.152743202816</v>
      </c>
      <c r="AI904">
        <f t="shared" si="396"/>
        <v>182652.74002671082</v>
      </c>
      <c r="AJ904">
        <f t="shared" si="397"/>
        <v>13750.126084446503</v>
      </c>
      <c r="AK904">
        <f t="shared" si="398"/>
        <v>24060.361548637382</v>
      </c>
      <c r="AL904">
        <f t="shared" si="399"/>
        <v>104501.81709629904</v>
      </c>
      <c r="AM904">
        <f t="shared" si="400"/>
        <v>12249.403985925695</v>
      </c>
    </row>
    <row r="905" spans="4:39">
      <c r="D905" s="113">
        <v>780</v>
      </c>
      <c r="E905">
        <v>0.5476155947573047</v>
      </c>
      <c r="F905" s="6">
        <v>9381.640340273756</v>
      </c>
      <c r="G905" s="6">
        <v>0.31998602871693027</v>
      </c>
      <c r="H905" s="6">
        <v>65209.161384209219</v>
      </c>
      <c r="I905" s="6">
        <v>0.32570239170167237</v>
      </c>
      <c r="J905" s="6">
        <v>8533.5343093978554</v>
      </c>
      <c r="K905" s="6">
        <v>0.18368032137224044</v>
      </c>
      <c r="L905" s="6">
        <v>5911.5336037454526</v>
      </c>
      <c r="M905">
        <v>0.48390019477790536</v>
      </c>
      <c r="N905">
        <v>86405.742869445254</v>
      </c>
      <c r="O905">
        <v>0.63981517934847099</v>
      </c>
      <c r="P905">
        <v>12394.560332006928</v>
      </c>
      <c r="S905">
        <f t="shared" si="382"/>
        <v>11528.513529939166</v>
      </c>
      <c r="T905">
        <f t="shared" si="383"/>
        <v>-52990.814863681953</v>
      </c>
      <c r="U905">
        <f t="shared" si="384"/>
        <v>3903.0858153388017</v>
      </c>
      <c r="V905">
        <f t="shared" si="385"/>
        <v>1102.115787532176</v>
      </c>
      <c r="W905">
        <f t="shared" si="386"/>
        <v>-67928.497832045716</v>
      </c>
      <c r="X905">
        <f t="shared" si="387"/>
        <v>12036.142476235087</v>
      </c>
      <c r="Z905">
        <f t="shared" si="388"/>
        <v>0</v>
      </c>
      <c r="AA905">
        <f t="shared" si="389"/>
        <v>0</v>
      </c>
      <c r="AB905">
        <f t="shared" si="390"/>
        <v>0</v>
      </c>
      <c r="AC905">
        <f t="shared" si="391"/>
        <v>0</v>
      </c>
      <c r="AD905">
        <f t="shared" si="392"/>
        <v>0</v>
      </c>
      <c r="AE905">
        <f t="shared" si="393"/>
        <v>1</v>
      </c>
      <c r="AF905">
        <f t="shared" si="394"/>
        <v>0</v>
      </c>
      <c r="AH905">
        <f t="shared" si="395"/>
        <v>17131.799076013463</v>
      </c>
      <c r="AI905">
        <f t="shared" si="396"/>
        <v>203787.52674197315</v>
      </c>
      <c r="AJ905">
        <f t="shared" si="397"/>
        <v>26200.40419357485</v>
      </c>
      <c r="AK905">
        <f t="shared" si="398"/>
        <v>32183.8156618059</v>
      </c>
      <c r="AL905">
        <f t="shared" si="399"/>
        <v>178561.08305371259</v>
      </c>
      <c r="AM905">
        <f t="shared" si="400"/>
        <v>19372.094836243818</v>
      </c>
    </row>
    <row r="906" spans="4:39">
      <c r="D906" s="113">
        <v>781</v>
      </c>
      <c r="E906">
        <v>0.63426005941016839</v>
      </c>
      <c r="F906" s="6">
        <v>10135.700080462402</v>
      </c>
      <c r="G906" s="6">
        <v>0.29809626388965804</v>
      </c>
      <c r="H906" s="6">
        <v>61540.039868426924</v>
      </c>
      <c r="I906" s="6">
        <v>0.89792148602586153</v>
      </c>
      <c r="J906" s="6">
        <v>13116.327998253098</v>
      </c>
      <c r="K906" s="6">
        <v>0.64054390369647507</v>
      </c>
      <c r="L906" s="6">
        <v>10055.744460540585</v>
      </c>
      <c r="M906">
        <v>0.61423154348742681</v>
      </c>
      <c r="N906">
        <v>76558.627962620085</v>
      </c>
      <c r="O906">
        <v>0.83541540472414355</v>
      </c>
      <c r="P906">
        <v>13593.782910790362</v>
      </c>
      <c r="S906">
        <f t="shared" si="382"/>
        <v>14082.886028055467</v>
      </c>
      <c r="T906">
        <f t="shared" si="383"/>
        <v>-50157.532128064224</v>
      </c>
      <c r="U906">
        <f t="shared" si="384"/>
        <v>21169.906024158397</v>
      </c>
      <c r="V906">
        <f t="shared" si="385"/>
        <v>14402.78395820562</v>
      </c>
      <c r="W906">
        <f t="shared" si="386"/>
        <v>-53104.810706096177</v>
      </c>
      <c r="X906">
        <f t="shared" si="387"/>
        <v>18305.718903196335</v>
      </c>
      <c r="Z906">
        <f t="shared" si="388"/>
        <v>0</v>
      </c>
      <c r="AA906">
        <f t="shared" si="389"/>
        <v>0</v>
      </c>
      <c r="AB906">
        <f t="shared" si="390"/>
        <v>1</v>
      </c>
      <c r="AC906">
        <f t="shared" si="391"/>
        <v>0</v>
      </c>
      <c r="AD906">
        <f t="shared" si="392"/>
        <v>0</v>
      </c>
      <c r="AE906">
        <f t="shared" si="393"/>
        <v>0</v>
      </c>
      <c r="AF906">
        <f t="shared" si="394"/>
        <v>0</v>
      </c>
      <c r="AH906">
        <f t="shared" si="395"/>
        <v>15980.353689444231</v>
      </c>
      <c r="AI906">
        <f t="shared" si="396"/>
        <v>206443.51279493494</v>
      </c>
      <c r="AJ906">
        <f t="shared" si="397"/>
        <v>14607.433057766621</v>
      </c>
      <c r="AK906">
        <f t="shared" si="398"/>
        <v>15698.759136587692</v>
      </c>
      <c r="AL906">
        <f t="shared" si="399"/>
        <v>124641.31608732208</v>
      </c>
      <c r="AM906">
        <f t="shared" si="400"/>
        <v>16271.884422910618</v>
      </c>
    </row>
    <row r="907" spans="4:39">
      <c r="D907" s="113">
        <v>782</v>
      </c>
      <c r="E907">
        <v>0.15879519712623402</v>
      </c>
      <c r="F907" s="6">
        <v>6671.9902721903418</v>
      </c>
      <c r="G907" s="6">
        <v>0.28039428167401248</v>
      </c>
      <c r="H907" s="6">
        <v>65279.87813337129</v>
      </c>
      <c r="I907" s="6">
        <v>0.44710872990874617</v>
      </c>
      <c r="J907" s="6">
        <v>9193.0712946613567</v>
      </c>
      <c r="K907" s="6">
        <v>0.10268322802053365</v>
      </c>
      <c r="L907" s="6">
        <v>5626.103047753415</v>
      </c>
      <c r="M907">
        <v>0.14316619049209756</v>
      </c>
      <c r="N907">
        <v>81619.619112123415</v>
      </c>
      <c r="O907">
        <v>0.35495580041426611</v>
      </c>
      <c r="P907">
        <v>8978.8623402795565</v>
      </c>
      <c r="S907">
        <f t="shared" si="382"/>
        <v>-608.5544651222217</v>
      </c>
      <c r="T907">
        <f t="shared" si="383"/>
        <v>-54573.302881930795</v>
      </c>
      <c r="U907">
        <f t="shared" si="384"/>
        <v>7879.3284481742085</v>
      </c>
      <c r="V907">
        <f t="shared" si="385"/>
        <v>-1705.2466690173583</v>
      </c>
      <c r="W907">
        <f t="shared" si="386"/>
        <v>-76152.961294373163</v>
      </c>
      <c r="X907">
        <f t="shared" si="387"/>
        <v>4574.7699427387797</v>
      </c>
      <c r="Z907">
        <f t="shared" si="388"/>
        <v>0</v>
      </c>
      <c r="AA907">
        <f t="shared" si="389"/>
        <v>0</v>
      </c>
      <c r="AB907">
        <f t="shared" si="390"/>
        <v>1</v>
      </c>
      <c r="AC907">
        <f t="shared" si="391"/>
        <v>0</v>
      </c>
      <c r="AD907">
        <f t="shared" si="392"/>
        <v>0</v>
      </c>
      <c r="AE907">
        <f t="shared" si="393"/>
        <v>0</v>
      </c>
      <c r="AF907">
        <f t="shared" si="394"/>
        <v>0</v>
      </c>
      <c r="AH907">
        <f t="shared" si="395"/>
        <v>42016.322867035153</v>
      </c>
      <c r="AI907">
        <f t="shared" si="396"/>
        <v>232814.58431904094</v>
      </c>
      <c r="AJ907">
        <f t="shared" si="397"/>
        <v>20561.153651680299</v>
      </c>
      <c r="AK907">
        <f t="shared" si="398"/>
        <v>54790.866592432787</v>
      </c>
      <c r="AL907">
        <f t="shared" si="399"/>
        <v>570104.00871586113</v>
      </c>
      <c r="AM907">
        <f t="shared" si="400"/>
        <v>25295.71943830865</v>
      </c>
    </row>
    <row r="908" spans="4:39">
      <c r="D908" s="113">
        <v>783</v>
      </c>
      <c r="E908">
        <v>0.74653015880528062</v>
      </c>
      <c r="F908" s="6">
        <v>9822.7336285926795</v>
      </c>
      <c r="G908" s="6">
        <v>0.364168273043322</v>
      </c>
      <c r="H908" s="6">
        <v>65982.518359693626</v>
      </c>
      <c r="I908" s="6">
        <v>0.62767702874539055</v>
      </c>
      <c r="J908" s="6">
        <v>10767.503980993626</v>
      </c>
      <c r="K908" s="6">
        <v>0.632553936144717</v>
      </c>
      <c r="L908" s="6">
        <v>9354.6104238536063</v>
      </c>
      <c r="M908">
        <v>0.53144826183313087</v>
      </c>
      <c r="N908">
        <v>94652.383270510487</v>
      </c>
      <c r="O908">
        <v>0.31442729433565697</v>
      </c>
      <c r="P908">
        <v>8907.0505864191982</v>
      </c>
      <c r="S908">
        <f t="shared" si="382"/>
        <v>18682.773955228156</v>
      </c>
      <c r="T908">
        <f t="shared" si="383"/>
        <v>-52077.117021807418</v>
      </c>
      <c r="U908">
        <f t="shared" si="384"/>
        <v>13199.715684620367</v>
      </c>
      <c r="V908">
        <f t="shared" si="385"/>
        <v>14798.829073896268</v>
      </c>
      <c r="W908">
        <f t="shared" si="386"/>
        <v>-74359.562840674218</v>
      </c>
      <c r="X908">
        <f t="shared" si="387"/>
        <v>3099.0412204935274</v>
      </c>
      <c r="Z908">
        <f t="shared" si="388"/>
        <v>1</v>
      </c>
      <c r="AA908">
        <f t="shared" si="389"/>
        <v>0</v>
      </c>
      <c r="AB908">
        <f t="shared" si="390"/>
        <v>0</v>
      </c>
      <c r="AC908">
        <f t="shared" si="391"/>
        <v>0</v>
      </c>
      <c r="AD908">
        <f t="shared" si="392"/>
        <v>0</v>
      </c>
      <c r="AE908">
        <f t="shared" si="393"/>
        <v>0</v>
      </c>
      <c r="AF908">
        <f t="shared" si="394"/>
        <v>0</v>
      </c>
      <c r="AH908">
        <f t="shared" si="395"/>
        <v>13157.852382431034</v>
      </c>
      <c r="AI908">
        <f t="shared" si="396"/>
        <v>181186.89420218725</v>
      </c>
      <c r="AJ908">
        <f t="shared" si="397"/>
        <v>17154.529300707181</v>
      </c>
      <c r="AK908">
        <f t="shared" si="398"/>
        <v>14788.636809167589</v>
      </c>
      <c r="AL908">
        <f t="shared" si="399"/>
        <v>178102.72432545904</v>
      </c>
      <c r="AM908">
        <f t="shared" si="400"/>
        <v>28327.854314424614</v>
      </c>
    </row>
    <row r="909" spans="4:39">
      <c r="D909" s="113">
        <v>784</v>
      </c>
      <c r="E909">
        <v>0.48038562412957542</v>
      </c>
      <c r="F909" s="6">
        <v>9171.529074561191</v>
      </c>
      <c r="G909" s="6">
        <v>0.33791523610386975</v>
      </c>
      <c r="H909" s="6">
        <v>62448.137562372744</v>
      </c>
      <c r="I909" s="6">
        <v>0.57405242277290625</v>
      </c>
      <c r="J909" s="6">
        <v>9362.4302716937309</v>
      </c>
      <c r="K909" s="6">
        <v>2.0343905582061415</v>
      </c>
      <c r="L909" s="6">
        <v>19635.914421746078</v>
      </c>
      <c r="M909">
        <v>1.0299354500893898</v>
      </c>
      <c r="N909">
        <v>69664.392093297778</v>
      </c>
      <c r="O909">
        <v>0.81497003070254403</v>
      </c>
      <c r="P909">
        <v>12426.216429191145</v>
      </c>
      <c r="S909">
        <f t="shared" si="382"/>
        <v>9171.515597202515</v>
      </c>
      <c r="T909">
        <f t="shared" si="383"/>
        <v>-49545.18218698258</v>
      </c>
      <c r="U909">
        <f t="shared" si="384"/>
        <v>12557.187439466921</v>
      </c>
      <c r="V909">
        <f t="shared" si="385"/>
        <v>58045.254652797223</v>
      </c>
      <c r="W909">
        <f t="shared" si="386"/>
        <v>-30337.336867084516</v>
      </c>
      <c r="X909">
        <f t="shared" si="387"/>
        <v>18692.599223154793</v>
      </c>
      <c r="Z909">
        <f t="shared" si="388"/>
        <v>0</v>
      </c>
      <c r="AA909">
        <f t="shared" si="389"/>
        <v>0</v>
      </c>
      <c r="AB909">
        <f t="shared" si="390"/>
        <v>0</v>
      </c>
      <c r="AC909">
        <f t="shared" si="391"/>
        <v>1</v>
      </c>
      <c r="AD909">
        <f t="shared" si="392"/>
        <v>0</v>
      </c>
      <c r="AE909">
        <f t="shared" si="393"/>
        <v>0</v>
      </c>
      <c r="AF909">
        <f t="shared" si="394"/>
        <v>0</v>
      </c>
      <c r="AH909">
        <f t="shared" si="395"/>
        <v>19092.014027645706</v>
      </c>
      <c r="AI909">
        <f t="shared" si="396"/>
        <v>184804.14876344072</v>
      </c>
      <c r="AJ909">
        <f t="shared" si="397"/>
        <v>16309.364615986449</v>
      </c>
      <c r="AK909">
        <f t="shared" si="398"/>
        <v>9651.9885734528671</v>
      </c>
      <c r="AL909">
        <f t="shared" si="399"/>
        <v>67639.57108889833</v>
      </c>
      <c r="AM909">
        <f t="shared" si="400"/>
        <v>15247.452005663496</v>
      </c>
    </row>
    <row r="910" spans="4:39">
      <c r="D910" s="113">
        <v>785</v>
      </c>
      <c r="E910">
        <v>0.87136557836666451</v>
      </c>
      <c r="F910" s="6">
        <v>12698.857253347049</v>
      </c>
      <c r="G910" s="6">
        <v>0.3646624280071078</v>
      </c>
      <c r="H910" s="6">
        <v>63145.641483262298</v>
      </c>
      <c r="I910" s="6">
        <v>0.78917062446405351</v>
      </c>
      <c r="J910" s="6">
        <v>11846.965245013535</v>
      </c>
      <c r="K910" s="6">
        <v>2.1727249750074145</v>
      </c>
      <c r="L910" s="6">
        <v>24481.198950176615</v>
      </c>
      <c r="M910">
        <v>1.5952797257995792</v>
      </c>
      <c r="N910">
        <v>91750.17321912272</v>
      </c>
      <c r="O910">
        <v>1.2177283912478614</v>
      </c>
      <c r="P910">
        <v>17228.273898837258</v>
      </c>
      <c r="S910">
        <f t="shared" si="382"/>
        <v>20573.365991005667</v>
      </c>
      <c r="T910">
        <f t="shared" si="383"/>
        <v>-49221.371332238894</v>
      </c>
      <c r="U910">
        <f t="shared" si="384"/>
        <v>18286.725879521888</v>
      </c>
      <c r="V910">
        <f t="shared" si="385"/>
        <v>58482.131495506495</v>
      </c>
      <c r="W910">
        <f t="shared" si="386"/>
        <v>-30836.012169191585</v>
      </c>
      <c r="X910">
        <f t="shared" si="387"/>
        <v>29269.466992571077</v>
      </c>
      <c r="Z910">
        <f t="shared" si="388"/>
        <v>0</v>
      </c>
      <c r="AA910">
        <f t="shared" si="389"/>
        <v>0</v>
      </c>
      <c r="AB910">
        <f t="shared" si="390"/>
        <v>0</v>
      </c>
      <c r="AC910">
        <f t="shared" si="391"/>
        <v>1</v>
      </c>
      <c r="AD910">
        <f t="shared" si="392"/>
        <v>0</v>
      </c>
      <c r="AE910">
        <f t="shared" si="393"/>
        <v>0</v>
      </c>
      <c r="AF910">
        <f t="shared" si="394"/>
        <v>0</v>
      </c>
      <c r="AH910">
        <f t="shared" si="395"/>
        <v>14573.512620443975</v>
      </c>
      <c r="AI910">
        <f t="shared" si="396"/>
        <v>173161.90710503221</v>
      </c>
      <c r="AJ910">
        <f t="shared" si="397"/>
        <v>15011.918687494381</v>
      </c>
      <c r="AK910">
        <f t="shared" si="398"/>
        <v>11267.50934047374</v>
      </c>
      <c r="AL910">
        <f t="shared" si="399"/>
        <v>57513.533040818969</v>
      </c>
      <c r="AM910">
        <f t="shared" si="400"/>
        <v>14147.878970927719</v>
      </c>
    </row>
    <row r="911" spans="4:39">
      <c r="D911" s="113">
        <v>786</v>
      </c>
      <c r="E911">
        <v>0.868227769890215</v>
      </c>
      <c r="F911" s="6">
        <v>11998.421381472508</v>
      </c>
      <c r="G911" s="6">
        <v>0.31326347711755531</v>
      </c>
      <c r="H911" s="6">
        <v>69189.907937816897</v>
      </c>
      <c r="I911" s="6">
        <v>0.55583394346084991</v>
      </c>
      <c r="J911" s="6">
        <v>9202.6819170067301</v>
      </c>
      <c r="K911" s="6">
        <v>1.7925793726875305</v>
      </c>
      <c r="L911" s="6">
        <v>20786.813058632128</v>
      </c>
      <c r="M911">
        <v>0.47634057653999262</v>
      </c>
      <c r="N911">
        <v>80773.352263599227</v>
      </c>
      <c r="O911">
        <v>0.48203447446537462</v>
      </c>
      <c r="P911">
        <v>9510.5947755934649</v>
      </c>
      <c r="S911">
        <f t="shared" si="382"/>
        <v>21153.987784015459</v>
      </c>
      <c r="T911">
        <f t="shared" si="383"/>
        <v>-57228.255327560168</v>
      </c>
      <c r="U911">
        <f t="shared" si="384"/>
        <v>12021.281380102364</v>
      </c>
      <c r="V911">
        <f t="shared" si="385"/>
        <v>47661.037708068536</v>
      </c>
      <c r="W911">
        <f t="shared" si="386"/>
        <v>-62584.763688996143</v>
      </c>
      <c r="X911">
        <f t="shared" si="387"/>
        <v>8895.4095973924013</v>
      </c>
      <c r="Z911">
        <f t="shared" si="388"/>
        <v>0</v>
      </c>
      <c r="AA911">
        <f t="shared" si="389"/>
        <v>0</v>
      </c>
      <c r="AB911">
        <f t="shared" si="390"/>
        <v>0</v>
      </c>
      <c r="AC911">
        <f t="shared" si="391"/>
        <v>1</v>
      </c>
      <c r="AD911">
        <f t="shared" si="392"/>
        <v>0</v>
      </c>
      <c r="AE911">
        <f t="shared" si="393"/>
        <v>0</v>
      </c>
      <c r="AF911">
        <f t="shared" si="394"/>
        <v>0</v>
      </c>
      <c r="AH911">
        <f t="shared" si="395"/>
        <v>13819.4397801739</v>
      </c>
      <c r="AI911">
        <f t="shared" si="396"/>
        <v>220868.09664010938</v>
      </c>
      <c r="AJ911">
        <f t="shared" si="397"/>
        <v>16556.531002239735</v>
      </c>
      <c r="AK911">
        <f t="shared" si="398"/>
        <v>11596.034951282201</v>
      </c>
      <c r="AL911">
        <f t="shared" si="399"/>
        <v>169570.58928364809</v>
      </c>
      <c r="AM911">
        <f t="shared" si="400"/>
        <v>19730.113258272002</v>
      </c>
    </row>
    <row r="912" spans="4:39">
      <c r="D912" s="113">
        <v>787</v>
      </c>
      <c r="E912">
        <v>0.19781528412633054</v>
      </c>
      <c r="F912" s="6">
        <v>5651.960109935877</v>
      </c>
      <c r="G912" s="6">
        <v>0.3192540499658485</v>
      </c>
      <c r="H912" s="6">
        <v>68108.283747632435</v>
      </c>
      <c r="I912" s="6">
        <v>0.59534977403682676</v>
      </c>
      <c r="J912" s="6">
        <v>8873.5079262322361</v>
      </c>
      <c r="K912" s="6">
        <v>0.84883927908438706</v>
      </c>
      <c r="L912" s="6">
        <v>10084.225854898725</v>
      </c>
      <c r="M912">
        <v>0.38898316571696312</v>
      </c>
      <c r="N912">
        <v>84826.966962704479</v>
      </c>
      <c r="O912">
        <v>0.29987205263795835</v>
      </c>
      <c r="P912">
        <v>7337.1980187327044</v>
      </c>
      <c r="S912">
        <f t="shared" si="382"/>
        <v>1901.4186991439283</v>
      </c>
      <c r="T912">
        <f t="shared" si="383"/>
        <v>-55917.887103736473</v>
      </c>
      <c r="U912">
        <f t="shared" si="384"/>
        <v>13859.327845589956</v>
      </c>
      <c r="V912">
        <f t="shared" si="385"/>
        <v>22327.853177659512</v>
      </c>
      <c r="W912">
        <f t="shared" si="386"/>
        <v>-69974.033762967956</v>
      </c>
      <c r="X912">
        <f t="shared" si="387"/>
        <v>4113.116439195097</v>
      </c>
      <c r="Z912">
        <f t="shared" si="388"/>
        <v>0</v>
      </c>
      <c r="AA912">
        <f t="shared" si="389"/>
        <v>0</v>
      </c>
      <c r="AB912">
        <f t="shared" si="390"/>
        <v>0</v>
      </c>
      <c r="AC912">
        <f t="shared" si="391"/>
        <v>1</v>
      </c>
      <c r="AD912">
        <f t="shared" si="392"/>
        <v>0</v>
      </c>
      <c r="AE912">
        <f t="shared" si="393"/>
        <v>0</v>
      </c>
      <c r="AF912">
        <f t="shared" si="394"/>
        <v>0</v>
      </c>
      <c r="AH912">
        <f t="shared" si="395"/>
        <v>28571.908055023556</v>
      </c>
      <c r="AI912">
        <f t="shared" si="396"/>
        <v>213335.6922329354</v>
      </c>
      <c r="AJ912">
        <f t="shared" si="397"/>
        <v>14904.696891147798</v>
      </c>
      <c r="AK912">
        <f t="shared" si="398"/>
        <v>11880.01792963236</v>
      </c>
      <c r="AL912">
        <f t="shared" si="399"/>
        <v>218073.61973198439</v>
      </c>
      <c r="AM912">
        <f t="shared" si="400"/>
        <v>24467.762014458393</v>
      </c>
    </row>
    <row r="913" spans="4:39">
      <c r="D913" s="113">
        <v>788</v>
      </c>
      <c r="E913">
        <v>1.5942414037693586E-2</v>
      </c>
      <c r="F913" s="6">
        <v>5829.0231949233275</v>
      </c>
      <c r="G913" s="6">
        <v>0.31805555077596059</v>
      </c>
      <c r="H913" s="6">
        <v>64089.336331133585</v>
      </c>
      <c r="I913" s="6">
        <v>0.70922516131585378</v>
      </c>
      <c r="J913" s="6">
        <v>11321.645461706397</v>
      </c>
      <c r="K913" s="6">
        <v>0.75425207235001346</v>
      </c>
      <c r="L913" s="6">
        <v>13889.031684707214</v>
      </c>
      <c r="M913">
        <v>0.51013420706647672</v>
      </c>
      <c r="N913">
        <v>78788.65514486855</v>
      </c>
      <c r="O913">
        <v>-0.15733745952510669</v>
      </c>
      <c r="P913">
        <v>6972.3515622860032</v>
      </c>
      <c r="S913">
        <f t="shared" si="382"/>
        <v>-5220.2780573080354</v>
      </c>
      <c r="T913">
        <f t="shared" si="383"/>
        <v>-51944.703180304306</v>
      </c>
      <c r="U913">
        <f t="shared" si="384"/>
        <v>15759.408097978165</v>
      </c>
      <c r="V913">
        <f t="shared" si="385"/>
        <v>14911.3294459057</v>
      </c>
      <c r="W913">
        <f t="shared" si="386"/>
        <v>-59309.690582242198</v>
      </c>
      <c r="X913">
        <f t="shared" si="387"/>
        <v>-12980.125116792678</v>
      </c>
      <c r="Z913">
        <f t="shared" si="388"/>
        <v>0</v>
      </c>
      <c r="AA913">
        <f t="shared" si="389"/>
        <v>0</v>
      </c>
      <c r="AB913">
        <f t="shared" si="390"/>
        <v>1</v>
      </c>
      <c r="AC913">
        <f t="shared" si="391"/>
        <v>0</v>
      </c>
      <c r="AD913">
        <f t="shared" si="392"/>
        <v>0</v>
      </c>
      <c r="AE913">
        <f t="shared" si="393"/>
        <v>0</v>
      </c>
      <c r="AF913">
        <f t="shared" si="394"/>
        <v>0</v>
      </c>
      <c r="AH913">
        <f t="shared" si="395"/>
        <v>365629.89652266121</v>
      </c>
      <c r="AI913">
        <f t="shared" si="396"/>
        <v>201503.59323952917</v>
      </c>
      <c r="AJ913">
        <f t="shared" si="397"/>
        <v>15963.400735389727</v>
      </c>
      <c r="AK913">
        <f t="shared" si="398"/>
        <v>18414.310273531417</v>
      </c>
      <c r="AL913">
        <f t="shared" si="399"/>
        <v>154446.91623002931</v>
      </c>
      <c r="AM913">
        <f t="shared" si="400"/>
        <v>-44314.631641636552</v>
      </c>
    </row>
    <row r="914" spans="4:39">
      <c r="D914" s="113">
        <v>789</v>
      </c>
      <c r="E914">
        <v>0.17764448967981294</v>
      </c>
      <c r="F914" s="6">
        <v>7302.0867691309759</v>
      </c>
      <c r="G914" s="6">
        <v>0.22971958397252379</v>
      </c>
      <c r="H914" s="6">
        <v>62416.40619676753</v>
      </c>
      <c r="I914" s="6">
        <v>0.64407685232709444</v>
      </c>
      <c r="J914" s="6">
        <v>13585.666219369254</v>
      </c>
      <c r="K914" s="6">
        <v>0.67952001012900964</v>
      </c>
      <c r="L914" s="6">
        <v>15991.748186801853</v>
      </c>
      <c r="M914">
        <v>0.57010141769388711</v>
      </c>
      <c r="N914">
        <v>83605.441215895902</v>
      </c>
      <c r="O914">
        <v>0.48056581053760439</v>
      </c>
      <c r="P914">
        <v>11101.837765838203</v>
      </c>
      <c r="S914">
        <f t="shared" si="382"/>
        <v>-518.90957519699805</v>
      </c>
      <c r="T914">
        <f t="shared" si="383"/>
        <v>-53644.793602360682</v>
      </c>
      <c r="U914">
        <f t="shared" si="384"/>
        <v>11007.76430988852</v>
      </c>
      <c r="V914">
        <f t="shared" si="385"/>
        <v>9955.0438799642525</v>
      </c>
      <c r="W914">
        <f t="shared" si="386"/>
        <v>-61836.688682672517</v>
      </c>
      <c r="X914">
        <f t="shared" si="387"/>
        <v>7248.0871437296828</v>
      </c>
      <c r="Z914">
        <f t="shared" si="388"/>
        <v>0</v>
      </c>
      <c r="AA914">
        <f t="shared" si="389"/>
        <v>0</v>
      </c>
      <c r="AB914">
        <f t="shared" si="390"/>
        <v>1</v>
      </c>
      <c r="AC914">
        <f t="shared" si="391"/>
        <v>0</v>
      </c>
      <c r="AD914">
        <f t="shared" si="392"/>
        <v>0</v>
      </c>
      <c r="AE914">
        <f t="shared" si="393"/>
        <v>0</v>
      </c>
      <c r="AF914">
        <f t="shared" si="394"/>
        <v>0</v>
      </c>
      <c r="AH914">
        <f t="shared" si="395"/>
        <v>41105.056409530531</v>
      </c>
      <c r="AI914">
        <f t="shared" si="396"/>
        <v>271706.94425527519</v>
      </c>
      <c r="AJ914">
        <f t="shared" si="397"/>
        <v>21093.237818256155</v>
      </c>
      <c r="AK914">
        <f t="shared" si="398"/>
        <v>23533.888551369892</v>
      </c>
      <c r="AL914">
        <f t="shared" si="399"/>
        <v>146650.11982269335</v>
      </c>
      <c r="AM914">
        <f t="shared" si="400"/>
        <v>23101.597164015235</v>
      </c>
    </row>
    <row r="915" spans="4:39">
      <c r="D915" s="113">
        <v>790</v>
      </c>
      <c r="E915">
        <v>-0.19978960503221077</v>
      </c>
      <c r="F915" s="6">
        <v>2940.9368102789995</v>
      </c>
      <c r="G915" s="6">
        <v>0.28527357677462417</v>
      </c>
      <c r="H915" s="6">
        <v>56888.598587179309</v>
      </c>
      <c r="I915" s="6">
        <v>0.26786455927913422</v>
      </c>
      <c r="J915" s="6">
        <v>7808.4039623191129</v>
      </c>
      <c r="K915" s="6">
        <v>0.29245049055596573</v>
      </c>
      <c r="L915" s="6">
        <v>7409.034661297308</v>
      </c>
      <c r="M915">
        <v>0.53657787616941177</v>
      </c>
      <c r="N915">
        <v>79902.366411368756</v>
      </c>
      <c r="O915">
        <v>9.9993184374072008E-2</v>
      </c>
      <c r="P915">
        <v>7496.6029418838989</v>
      </c>
      <c r="S915">
        <f t="shared" si="382"/>
        <v>-10569.703088828936</v>
      </c>
      <c r="T915">
        <f t="shared" si="383"/>
        <v>-45995.712331617062</v>
      </c>
      <c r="U915">
        <f t="shared" si="384"/>
        <v>2419.7363691953487</v>
      </c>
      <c r="V915">
        <f t="shared" si="385"/>
        <v>3757.8948700916881</v>
      </c>
      <c r="W915">
        <f t="shared" si="386"/>
        <v>-59413.676787715936</v>
      </c>
      <c r="X915">
        <f t="shared" si="387"/>
        <v>-3678.4631897443332</v>
      </c>
      <c r="Z915">
        <f t="shared" si="388"/>
        <v>0</v>
      </c>
      <c r="AA915">
        <f t="shared" si="389"/>
        <v>0</v>
      </c>
      <c r="AB915">
        <f t="shared" si="390"/>
        <v>0</v>
      </c>
      <c r="AC915">
        <f t="shared" si="391"/>
        <v>1</v>
      </c>
      <c r="AD915">
        <f t="shared" si="392"/>
        <v>0</v>
      </c>
      <c r="AE915">
        <f t="shared" si="393"/>
        <v>0</v>
      </c>
      <c r="AF915">
        <f t="shared" si="394"/>
        <v>0</v>
      </c>
      <c r="AH915">
        <f t="shared" si="395"/>
        <v>-14720.169299122703</v>
      </c>
      <c r="AI915">
        <f t="shared" si="396"/>
        <v>199417.69311541686</v>
      </c>
      <c r="AJ915">
        <f t="shared" si="397"/>
        <v>29150.567672456407</v>
      </c>
      <c r="AK915">
        <f t="shared" si="398"/>
        <v>25334.321194716733</v>
      </c>
      <c r="AL915">
        <f t="shared" si="399"/>
        <v>148911.03409217243</v>
      </c>
      <c r="AM915">
        <f t="shared" si="400"/>
        <v>74971.139171238858</v>
      </c>
    </row>
    <row r="916" spans="4:39">
      <c r="D916" s="113">
        <v>791</v>
      </c>
      <c r="E916">
        <v>0.23603012658732792</v>
      </c>
      <c r="F916" s="6">
        <v>7428.1235413155246</v>
      </c>
      <c r="G916" s="6">
        <v>0.26889180863912443</v>
      </c>
      <c r="H916" s="6">
        <v>62781.711259162003</v>
      </c>
      <c r="I916" s="6">
        <v>0.76504907718504911</v>
      </c>
      <c r="J916" s="6">
        <v>13754.202287689441</v>
      </c>
      <c r="K916" s="6">
        <v>0.52371742251841735</v>
      </c>
      <c r="L916" s="6">
        <v>9861.4730098048894</v>
      </c>
      <c r="M916">
        <v>0.38230197616584305</v>
      </c>
      <c r="N916">
        <v>71783.345321934685</v>
      </c>
      <c r="O916">
        <v>0.54466797457103944</v>
      </c>
      <c r="P916">
        <v>10877.139136326979</v>
      </c>
      <c r="S916">
        <f t="shared" si="382"/>
        <v>1584.4508122950047</v>
      </c>
      <c r="T916">
        <f t="shared" si="383"/>
        <v>-52514.346438085675</v>
      </c>
      <c r="U916">
        <f t="shared" si="384"/>
        <v>15458.431675544474</v>
      </c>
      <c r="V916">
        <f t="shared" si="385"/>
        <v>10136.153051638357</v>
      </c>
      <c r="W916">
        <f t="shared" si="386"/>
        <v>-57185.526664018136</v>
      </c>
      <c r="X916">
        <f t="shared" si="387"/>
        <v>9920.4628046935904</v>
      </c>
      <c r="Z916">
        <f t="shared" si="388"/>
        <v>0</v>
      </c>
      <c r="AA916">
        <f t="shared" si="389"/>
        <v>0</v>
      </c>
      <c r="AB916">
        <f t="shared" si="390"/>
        <v>1</v>
      </c>
      <c r="AC916">
        <f t="shared" si="391"/>
        <v>0</v>
      </c>
      <c r="AD916">
        <f t="shared" si="392"/>
        <v>0</v>
      </c>
      <c r="AE916">
        <f t="shared" si="393"/>
        <v>0</v>
      </c>
      <c r="AF916">
        <f t="shared" si="394"/>
        <v>0</v>
      </c>
      <c r="AH916">
        <f t="shared" si="395"/>
        <v>31471.082309347577</v>
      </c>
      <c r="AI916">
        <f t="shared" si="396"/>
        <v>233483.16773539342</v>
      </c>
      <c r="AJ916">
        <f t="shared" si="397"/>
        <v>17978.196037170819</v>
      </c>
      <c r="AK916">
        <f t="shared" si="398"/>
        <v>18829.759304900908</v>
      </c>
      <c r="AL916">
        <f t="shared" si="399"/>
        <v>187766.08492024898</v>
      </c>
      <c r="AM916">
        <f t="shared" si="400"/>
        <v>19970.219737801577</v>
      </c>
    </row>
    <row r="917" spans="4:39">
      <c r="D917" s="113">
        <v>792</v>
      </c>
      <c r="E917">
        <v>0.39325853781370279</v>
      </c>
      <c r="F917" s="6">
        <v>7724.9808325903123</v>
      </c>
      <c r="G917" s="6">
        <v>0.31712188881207837</v>
      </c>
      <c r="H917" s="6">
        <v>67411.531177211684</v>
      </c>
      <c r="I917" s="6">
        <v>0.71092044705591295</v>
      </c>
      <c r="J917" s="6">
        <v>14276.496210012001</v>
      </c>
      <c r="K917" s="6">
        <v>0.33193171619219242</v>
      </c>
      <c r="L917" s="6">
        <v>8557.139963586631</v>
      </c>
      <c r="M917">
        <v>0.14465349178743181</v>
      </c>
      <c r="N917">
        <v>69263.351930240562</v>
      </c>
      <c r="O917">
        <v>-3.0225276704030302E-2</v>
      </c>
      <c r="P917">
        <v>7280.6698105902997</v>
      </c>
      <c r="S917">
        <f t="shared" si="382"/>
        <v>7291.2031752881157</v>
      </c>
      <c r="T917">
        <f t="shared" si="383"/>
        <v>-55302.548974811281</v>
      </c>
      <c r="U917">
        <f t="shared" si="384"/>
        <v>12869.290140370978</v>
      </c>
      <c r="V917">
        <f t="shared" si="385"/>
        <v>4117.3406874960438</v>
      </c>
      <c r="W917">
        <f t="shared" si="386"/>
        <v>-63739.902999829268</v>
      </c>
      <c r="X917">
        <f t="shared" si="387"/>
        <v>-8434.7917762569923</v>
      </c>
      <c r="Z917">
        <f t="shared" si="388"/>
        <v>0</v>
      </c>
      <c r="AA917">
        <f t="shared" si="389"/>
        <v>0</v>
      </c>
      <c r="AB917">
        <f t="shared" si="390"/>
        <v>1</v>
      </c>
      <c r="AC917">
        <f t="shared" si="391"/>
        <v>0</v>
      </c>
      <c r="AD917">
        <f t="shared" si="392"/>
        <v>0</v>
      </c>
      <c r="AE917">
        <f t="shared" si="393"/>
        <v>0</v>
      </c>
      <c r="AF917">
        <f t="shared" si="394"/>
        <v>0</v>
      </c>
      <c r="AH917">
        <f t="shared" si="395"/>
        <v>19643.517151685704</v>
      </c>
      <c r="AI917">
        <f t="shared" si="396"/>
        <v>212572.93663875325</v>
      </c>
      <c r="AJ917">
        <f t="shared" si="397"/>
        <v>20081.707129305811</v>
      </c>
      <c r="AK917">
        <f t="shared" si="398"/>
        <v>25779.820204442123</v>
      </c>
      <c r="AL917">
        <f t="shared" si="399"/>
        <v>478822.53704613645</v>
      </c>
      <c r="AM917">
        <f t="shared" si="400"/>
        <v>-240880.17065595565</v>
      </c>
    </row>
    <row r="918" spans="4:39">
      <c r="D918" s="113">
        <v>793</v>
      </c>
      <c r="E918">
        <v>0.19812356526320962</v>
      </c>
      <c r="F918" s="6">
        <v>5914.8373678444641</v>
      </c>
      <c r="G918" s="6">
        <v>0.26701111275170575</v>
      </c>
      <c r="H918" s="6">
        <v>63033.406868950813</v>
      </c>
      <c r="I918" s="6">
        <v>0.64825463898925606</v>
      </c>
      <c r="J918" s="6">
        <v>8801.3426413037869</v>
      </c>
      <c r="K918" s="6">
        <v>0.60874203159505691</v>
      </c>
      <c r="L918" s="6">
        <v>9246.3413797389676</v>
      </c>
      <c r="M918">
        <v>0.15801361218750043</v>
      </c>
      <c r="N918">
        <v>72852.110541062968</v>
      </c>
      <c r="O918">
        <v>0.64284502245826136</v>
      </c>
      <c r="P918">
        <v>11711.235564203378</v>
      </c>
      <c r="S918">
        <f t="shared" si="382"/>
        <v>1650.3128481659323</v>
      </c>
      <c r="T918">
        <f t="shared" si="383"/>
        <v>-52837.85453963968</v>
      </c>
      <c r="U918">
        <f t="shared" si="384"/>
        <v>15951.612493861967</v>
      </c>
      <c r="V918">
        <f t="shared" si="385"/>
        <v>13997.864354686686</v>
      </c>
      <c r="W918">
        <f t="shared" si="386"/>
        <v>-66818.518773295451</v>
      </c>
      <c r="X918">
        <f t="shared" si="387"/>
        <v>12835.158773342873</v>
      </c>
      <c r="Z918">
        <f t="shared" si="388"/>
        <v>0</v>
      </c>
      <c r="AA918">
        <f t="shared" si="389"/>
        <v>0</v>
      </c>
      <c r="AB918">
        <f t="shared" si="390"/>
        <v>1</v>
      </c>
      <c r="AC918">
        <f t="shared" si="391"/>
        <v>0</v>
      </c>
      <c r="AD918">
        <f t="shared" si="392"/>
        <v>0</v>
      </c>
      <c r="AE918">
        <f t="shared" si="393"/>
        <v>0</v>
      </c>
      <c r="AF918">
        <f t="shared" si="394"/>
        <v>0</v>
      </c>
      <c r="AH918">
        <f t="shared" si="395"/>
        <v>29854.28492560453</v>
      </c>
      <c r="AI918">
        <f t="shared" si="396"/>
        <v>236070.35010398884</v>
      </c>
      <c r="AJ918">
        <f t="shared" si="397"/>
        <v>13576.983660350877</v>
      </c>
      <c r="AK918">
        <f t="shared" si="398"/>
        <v>15189.260638880532</v>
      </c>
      <c r="AL918">
        <f t="shared" si="399"/>
        <v>461049.5863775076</v>
      </c>
      <c r="AM918">
        <f t="shared" si="400"/>
        <v>18217.821022272543</v>
      </c>
    </row>
    <row r="919" spans="4:39">
      <c r="D919" s="113">
        <v>794</v>
      </c>
      <c r="E919">
        <v>0.62210562505116829</v>
      </c>
      <c r="F919" s="6">
        <v>10387.763593536725</v>
      </c>
      <c r="G919" s="6">
        <v>0.29876633010746512</v>
      </c>
      <c r="H919" s="6">
        <v>60234.259204546848</v>
      </c>
      <c r="I919" s="6">
        <v>0.80103742280868495</v>
      </c>
      <c r="J919" s="6">
        <v>12931.900363383487</v>
      </c>
      <c r="K919" s="6">
        <v>0.83938829511096724</v>
      </c>
      <c r="L919" s="6">
        <v>12723.102502481142</v>
      </c>
      <c r="M919">
        <v>0.19431533994461403</v>
      </c>
      <c r="N919">
        <v>67665.068645855426</v>
      </c>
      <c r="O919">
        <v>0.62921152969606609</v>
      </c>
      <c r="P919">
        <v>12253.619155275101</v>
      </c>
      <c r="S919">
        <f t="shared" si="382"/>
        <v>13366.717593417085</v>
      </c>
      <c r="T919">
        <f t="shared" si="383"/>
        <v>-48826.165655723402</v>
      </c>
      <c r="U919">
        <f t="shared" si="384"/>
        <v>17654.91258914334</v>
      </c>
      <c r="V919">
        <f t="shared" si="385"/>
        <v>19328.100158036032</v>
      </c>
      <c r="W919">
        <f t="shared" si="386"/>
        <v>-60245.331705410281</v>
      </c>
      <c r="X919">
        <f t="shared" si="387"/>
        <v>11772.193894639488</v>
      </c>
      <c r="Z919">
        <f t="shared" si="388"/>
        <v>0</v>
      </c>
      <c r="AA919">
        <f t="shared" si="389"/>
        <v>0</v>
      </c>
      <c r="AB919">
        <f t="shared" si="390"/>
        <v>0</v>
      </c>
      <c r="AC919">
        <f t="shared" si="391"/>
        <v>1</v>
      </c>
      <c r="AD919">
        <f t="shared" si="392"/>
        <v>0</v>
      </c>
      <c r="AE919">
        <f t="shared" si="393"/>
        <v>0</v>
      </c>
      <c r="AF919">
        <f t="shared" si="394"/>
        <v>0</v>
      </c>
      <c r="AH919">
        <f t="shared" si="395"/>
        <v>16697.749024021974</v>
      </c>
      <c r="AI919">
        <f t="shared" si="396"/>
        <v>201609.93102161417</v>
      </c>
      <c r="AJ919">
        <f t="shared" si="397"/>
        <v>16143.940339316789</v>
      </c>
      <c r="AK919">
        <f t="shared" si="398"/>
        <v>15157.588659011675</v>
      </c>
      <c r="AL919">
        <f t="shared" si="399"/>
        <v>348222.98983261996</v>
      </c>
      <c r="AM919">
        <f t="shared" si="400"/>
        <v>19474.562332311489</v>
      </c>
    </row>
    <row r="920" spans="4:39">
      <c r="D920" s="113">
        <v>795</v>
      </c>
      <c r="E920">
        <v>0.15947512647716167</v>
      </c>
      <c r="F920" s="6">
        <v>5344.9355866846035</v>
      </c>
      <c r="G920" s="6">
        <v>0.27854327448870797</v>
      </c>
      <c r="H920" s="6">
        <v>62503.218708022134</v>
      </c>
      <c r="I920" s="6">
        <v>0.11440473034798515</v>
      </c>
      <c r="J920" s="6">
        <v>4959.9646689750225</v>
      </c>
      <c r="K920" s="6">
        <v>0.68225332239095327</v>
      </c>
      <c r="L920" s="6">
        <v>9544.7538708346783</v>
      </c>
      <c r="M920">
        <v>0.31526024449683643</v>
      </c>
      <c r="N920">
        <v>90800.698235904158</v>
      </c>
      <c r="O920">
        <v>0.44255163405940401</v>
      </c>
      <c r="P920">
        <v>9348.2512350513043</v>
      </c>
      <c r="S920">
        <f t="shared" si="382"/>
        <v>744.46264271933796</v>
      </c>
      <c r="T920">
        <f t="shared" si="383"/>
        <v>-51867.322314945312</v>
      </c>
      <c r="U920">
        <f t="shared" si="384"/>
        <v>-591.53444536755705</v>
      </c>
      <c r="V920">
        <f t="shared" si="385"/>
        <v>16506.406991341479</v>
      </c>
      <c r="W920">
        <f t="shared" si="386"/>
        <v>-78762.80106003696</v>
      </c>
      <c r="X920">
        <f t="shared" si="387"/>
        <v>7550.1403598729794</v>
      </c>
      <c r="Z920">
        <f t="shared" si="388"/>
        <v>0</v>
      </c>
      <c r="AA920">
        <f t="shared" si="389"/>
        <v>0</v>
      </c>
      <c r="AB920">
        <f t="shared" si="390"/>
        <v>0</v>
      </c>
      <c r="AC920">
        <f t="shared" si="391"/>
        <v>1</v>
      </c>
      <c r="AD920">
        <f t="shared" si="392"/>
        <v>0</v>
      </c>
      <c r="AE920">
        <f t="shared" si="393"/>
        <v>0</v>
      </c>
      <c r="AF920">
        <f t="shared" si="394"/>
        <v>0</v>
      </c>
      <c r="AH920">
        <f t="shared" si="395"/>
        <v>33515.79462424849</v>
      </c>
      <c r="AI920">
        <f t="shared" si="396"/>
        <v>224393.2072054247</v>
      </c>
      <c r="AJ920">
        <f t="shared" si="397"/>
        <v>43354.541843578372</v>
      </c>
      <c r="AK920">
        <f t="shared" si="398"/>
        <v>13990.043811564212</v>
      </c>
      <c r="AL920">
        <f t="shared" si="399"/>
        <v>288018.23198743135</v>
      </c>
      <c r="AM920">
        <f t="shared" si="400"/>
        <v>21123.526647732324</v>
      </c>
    </row>
    <row r="921" spans="4:39">
      <c r="D921" s="113">
        <v>796</v>
      </c>
      <c r="E921">
        <v>0.78677478081010332</v>
      </c>
      <c r="F921" s="6">
        <v>13582.353515925173</v>
      </c>
      <c r="G921" s="6">
        <v>0.26115949091920099</v>
      </c>
      <c r="H921" s="6">
        <v>60652.22371446724</v>
      </c>
      <c r="I921" s="6">
        <v>0.88972255740330186</v>
      </c>
      <c r="J921" s="6">
        <v>13752.305416576581</v>
      </c>
      <c r="K921" s="6">
        <v>0.20798959696042285</v>
      </c>
      <c r="L921" s="6">
        <v>7451.1852549793985</v>
      </c>
      <c r="M921">
        <v>0.71160282654210394</v>
      </c>
      <c r="N921">
        <v>94171.2056724102</v>
      </c>
      <c r="O921">
        <v>0.6216641644192793</v>
      </c>
      <c r="P921">
        <v>11166.327041398687</v>
      </c>
      <c r="S921">
        <f t="shared" si="382"/>
        <v>16459.854714527813</v>
      </c>
      <c r="T921">
        <f t="shared" si="383"/>
        <v>-50680.109713208469</v>
      </c>
      <c r="U921">
        <f t="shared" si="384"/>
        <v>20220.860715311101</v>
      </c>
      <c r="V921">
        <f t="shared" si="385"/>
        <v>490.68951535738779</v>
      </c>
      <c r="W921">
        <f t="shared" si="386"/>
        <v>-66999.363343726509</v>
      </c>
      <c r="X921">
        <f t="shared" si="387"/>
        <v>12571.297412787073</v>
      </c>
      <c r="Z921">
        <f t="shared" si="388"/>
        <v>0</v>
      </c>
      <c r="AA921">
        <f t="shared" si="389"/>
        <v>0</v>
      </c>
      <c r="AB921">
        <f t="shared" si="390"/>
        <v>1</v>
      </c>
      <c r="AC921">
        <f t="shared" si="391"/>
        <v>0</v>
      </c>
      <c r="AD921">
        <f t="shared" si="392"/>
        <v>0</v>
      </c>
      <c r="AE921">
        <f t="shared" si="393"/>
        <v>0</v>
      </c>
      <c r="AF921">
        <f t="shared" si="394"/>
        <v>0</v>
      </c>
      <c r="AH921">
        <f t="shared" si="395"/>
        <v>17263.331066534811</v>
      </c>
      <c r="AI921">
        <f t="shared" si="396"/>
        <v>232242.08126991705</v>
      </c>
      <c r="AJ921">
        <f t="shared" si="397"/>
        <v>15456.846971165198</v>
      </c>
      <c r="AK921">
        <f t="shared" si="398"/>
        <v>35824.797796965016</v>
      </c>
      <c r="AL921">
        <f t="shared" si="399"/>
        <v>132336.7504454935</v>
      </c>
      <c r="AM921">
        <f t="shared" si="400"/>
        <v>17961.992471979767</v>
      </c>
    </row>
    <row r="922" spans="4:39">
      <c r="D922" s="113">
        <v>797</v>
      </c>
      <c r="E922">
        <v>0.58207451743208771</v>
      </c>
      <c r="F922" s="6">
        <v>9529.4738529565293</v>
      </c>
      <c r="G922" s="6">
        <v>0.28042528208384954</v>
      </c>
      <c r="H922" s="6">
        <v>61972.580446234977</v>
      </c>
      <c r="I922" s="6">
        <v>0.76930793824013433</v>
      </c>
      <c r="J922" s="6">
        <v>12321.375879212817</v>
      </c>
      <c r="K922" s="6">
        <v>0.62161949166511976</v>
      </c>
      <c r="L922" s="6">
        <v>9933.7403892691545</v>
      </c>
      <c r="M922">
        <v>0.45509772842028118</v>
      </c>
      <c r="N922">
        <v>73329.547785058021</v>
      </c>
      <c r="O922">
        <v>0.33099187831498067</v>
      </c>
      <c r="P922">
        <v>8350.6132178059452</v>
      </c>
      <c r="S922">
        <f t="shared" si="382"/>
        <v>12696.459520670309</v>
      </c>
      <c r="T922">
        <f t="shared" si="383"/>
        <v>-51264.821475145269</v>
      </c>
      <c r="U922">
        <f t="shared" si="384"/>
        <v>17053.878434548471</v>
      </c>
      <c r="V922">
        <f t="shared" si="385"/>
        <v>13802.178280471777</v>
      </c>
      <c r="W922">
        <f t="shared" si="386"/>
        <v>-55952.096123058</v>
      </c>
      <c r="X922">
        <f t="shared" si="387"/>
        <v>4287.9806637732763</v>
      </c>
      <c r="Z922">
        <f t="shared" si="388"/>
        <v>0</v>
      </c>
      <c r="AA922">
        <f t="shared" si="389"/>
        <v>0</v>
      </c>
      <c r="AB922">
        <f t="shared" si="390"/>
        <v>1</v>
      </c>
      <c r="AC922">
        <f t="shared" si="391"/>
        <v>0</v>
      </c>
      <c r="AD922">
        <f t="shared" si="392"/>
        <v>0</v>
      </c>
      <c r="AE922">
        <f t="shared" si="393"/>
        <v>0</v>
      </c>
      <c r="AF922">
        <f t="shared" si="394"/>
        <v>0</v>
      </c>
      <c r="AH922">
        <f t="shared" si="395"/>
        <v>16371.570250141314</v>
      </c>
      <c r="AI922">
        <f t="shared" si="396"/>
        <v>220994.98299766227</v>
      </c>
      <c r="AJ922">
        <f t="shared" si="397"/>
        <v>16016.181904217896</v>
      </c>
      <c r="AK922">
        <f t="shared" si="398"/>
        <v>15980.419730179055</v>
      </c>
      <c r="AL922">
        <f t="shared" si="399"/>
        <v>161129.23270260412</v>
      </c>
      <c r="AM922">
        <f t="shared" si="400"/>
        <v>25229.057765155434</v>
      </c>
    </row>
    <row r="923" spans="4:39">
      <c r="D923" s="113">
        <v>798</v>
      </c>
      <c r="E923">
        <v>0.13480623107970779</v>
      </c>
      <c r="F923" s="6">
        <v>6427.7824379131926</v>
      </c>
      <c r="G923" s="6">
        <v>0.28066558037494771</v>
      </c>
      <c r="H923" s="6">
        <v>65546.957104009911</v>
      </c>
      <c r="I923" s="6">
        <v>-0.24268848041973046</v>
      </c>
      <c r="J923" s="6">
        <v>3379.9431905073834</v>
      </c>
      <c r="K923" s="6">
        <v>0.48730269513535363</v>
      </c>
      <c r="L923" s="6">
        <v>9140.4033763850966</v>
      </c>
      <c r="M923">
        <v>-0.2389317816955554</v>
      </c>
      <c r="N923">
        <v>69191.912551628164</v>
      </c>
      <c r="O923">
        <v>0.20320964151397702</v>
      </c>
      <c r="P923">
        <v>8520.9044141440645</v>
      </c>
      <c r="S923">
        <f t="shared" si="382"/>
        <v>-1280.3413103656303</v>
      </c>
      <c r="T923">
        <f t="shared" si="383"/>
        <v>-54830.02258297291</v>
      </c>
      <c r="U923">
        <f t="shared" si="384"/>
        <v>-12646.760126854371</v>
      </c>
      <c r="V923">
        <f t="shared" si="385"/>
        <v>9466.7627346632471</v>
      </c>
      <c r="W923">
        <f t="shared" si="386"/>
        <v>-78315.283703891255</v>
      </c>
      <c r="X923">
        <f t="shared" si="387"/>
        <v>-761.54746257436545</v>
      </c>
      <c r="Z923">
        <f t="shared" si="388"/>
        <v>0</v>
      </c>
      <c r="AA923">
        <f t="shared" si="389"/>
        <v>0</v>
      </c>
      <c r="AB923">
        <f t="shared" si="390"/>
        <v>0</v>
      </c>
      <c r="AC923">
        <f t="shared" si="391"/>
        <v>1</v>
      </c>
      <c r="AD923">
        <f t="shared" si="392"/>
        <v>0</v>
      </c>
      <c r="AE923">
        <f t="shared" si="393"/>
        <v>0</v>
      </c>
      <c r="AF923">
        <f t="shared" si="394"/>
        <v>0</v>
      </c>
      <c r="AH923">
        <f t="shared" si="395"/>
        <v>47681.641912476538</v>
      </c>
      <c r="AI923">
        <f t="shared" si="396"/>
        <v>233541.13110857483</v>
      </c>
      <c r="AJ923">
        <f t="shared" si="397"/>
        <v>-13927.085392193983</v>
      </c>
      <c r="AK923">
        <f t="shared" si="398"/>
        <v>18757.13692460956</v>
      </c>
      <c r="AL923">
        <f t="shared" si="399"/>
        <v>-289588.56817044056</v>
      </c>
      <c r="AM923">
        <f t="shared" si="400"/>
        <v>41931.595128363952</v>
      </c>
    </row>
    <row r="924" spans="4:39">
      <c r="D924" s="113">
        <v>799</v>
      </c>
      <c r="E924">
        <v>-0.1334456289715068</v>
      </c>
      <c r="F924" s="6">
        <v>4829.0866372472065</v>
      </c>
      <c r="G924" s="6">
        <v>0.26636185159066095</v>
      </c>
      <c r="H924" s="6">
        <v>61958.265285661793</v>
      </c>
      <c r="I924" s="6">
        <v>0.51873014788980509</v>
      </c>
      <c r="J924" s="6">
        <v>10717.357024985011</v>
      </c>
      <c r="K924" s="6">
        <v>1.3403637319718991</v>
      </c>
      <c r="L924" s="6">
        <v>19016.239561817496</v>
      </c>
      <c r="M924">
        <v>0.24624407618688016</v>
      </c>
      <c r="N924">
        <v>69044.758160218204</v>
      </c>
      <c r="O924">
        <v>0.22299772328320266</v>
      </c>
      <c r="P924">
        <v>9327.7256863573166</v>
      </c>
      <c r="S924">
        <f t="shared" si="382"/>
        <v>-9924.574533895222</v>
      </c>
      <c r="T924">
        <f t="shared" si="383"/>
        <v>-51787.504344523993</v>
      </c>
      <c r="U924">
        <f t="shared" si="384"/>
        <v>9089.8349420393079</v>
      </c>
      <c r="V924">
        <f t="shared" si="385"/>
        <v>32164.209179797497</v>
      </c>
      <c r="W924">
        <f t="shared" si="386"/>
        <v>-59642.174355098374</v>
      </c>
      <c r="X924">
        <f t="shared" si="387"/>
        <v>-812.78062051150664</v>
      </c>
      <c r="Z924">
        <f t="shared" si="388"/>
        <v>0</v>
      </c>
      <c r="AA924">
        <f t="shared" si="389"/>
        <v>0</v>
      </c>
      <c r="AB924">
        <f t="shared" si="390"/>
        <v>0</v>
      </c>
      <c r="AC924">
        <f t="shared" si="391"/>
        <v>1</v>
      </c>
      <c r="AD924">
        <f t="shared" si="392"/>
        <v>0</v>
      </c>
      <c r="AE924">
        <f t="shared" si="393"/>
        <v>0</v>
      </c>
      <c r="AF924">
        <f t="shared" si="394"/>
        <v>0</v>
      </c>
      <c r="AH924">
        <f t="shared" si="395"/>
        <v>-36187.6718965318</v>
      </c>
      <c r="AI924">
        <f t="shared" si="396"/>
        <v>232609.38049371235</v>
      </c>
      <c r="AJ924">
        <f t="shared" si="397"/>
        <v>20660.756018487133</v>
      </c>
      <c r="AK924">
        <f t="shared" si="398"/>
        <v>14187.372508088853</v>
      </c>
      <c r="AL924">
        <f t="shared" si="399"/>
        <v>280391.54983699421</v>
      </c>
      <c r="AM924">
        <f t="shared" si="400"/>
        <v>41828.793357281458</v>
      </c>
    </row>
    <row r="925" spans="4:39">
      <c r="D925" s="113">
        <v>800</v>
      </c>
      <c r="E925">
        <v>0.44108705063812415</v>
      </c>
      <c r="F925" s="6">
        <v>9117.2965883677807</v>
      </c>
      <c r="G925" s="6">
        <v>0.295026073744866</v>
      </c>
      <c r="H925" s="6">
        <v>58638.989429741101</v>
      </c>
      <c r="I925" s="6">
        <v>0.59032139410073858</v>
      </c>
      <c r="J925" s="6">
        <v>10659.275882243715</v>
      </c>
      <c r="K925" s="6">
        <v>0.66547309677204813</v>
      </c>
      <c r="L925" s="6">
        <v>10063.443018504136</v>
      </c>
      <c r="M925">
        <v>0.4740380175280694</v>
      </c>
      <c r="N925">
        <v>93714.818532237914</v>
      </c>
      <c r="O925">
        <v>0.64887444726969323</v>
      </c>
      <c r="P925">
        <v>11796.178052670983</v>
      </c>
      <c r="S925">
        <f t="shared" si="382"/>
        <v>7725.1713531983532</v>
      </c>
      <c r="T925">
        <f t="shared" si="383"/>
        <v>-47373.713829867134</v>
      </c>
      <c r="U925">
        <f t="shared" si="384"/>
        <v>11881.556230098888</v>
      </c>
      <c r="V925">
        <f t="shared" si="385"/>
        <v>15346.981708639751</v>
      </c>
      <c r="W925">
        <f t="shared" si="386"/>
        <v>-75614.15087094612</v>
      </c>
      <c r="X925">
        <f t="shared" si="387"/>
        <v>12980.443841874983</v>
      </c>
      <c r="Z925">
        <f t="shared" si="388"/>
        <v>0</v>
      </c>
      <c r="AA925">
        <f t="shared" si="389"/>
        <v>0</v>
      </c>
      <c r="AB925">
        <f t="shared" si="390"/>
        <v>0</v>
      </c>
      <c r="AC925">
        <f t="shared" si="391"/>
        <v>1</v>
      </c>
      <c r="AD925">
        <f t="shared" si="392"/>
        <v>0</v>
      </c>
      <c r="AE925">
        <f t="shared" si="393"/>
        <v>0</v>
      </c>
      <c r="AF925">
        <f t="shared" si="394"/>
        <v>0</v>
      </c>
      <c r="AH925">
        <f t="shared" si="395"/>
        <v>20670.061782992077</v>
      </c>
      <c r="AI925">
        <f t="shared" si="396"/>
        <v>198758.6679557387</v>
      </c>
      <c r="AJ925">
        <f t="shared" si="397"/>
        <v>18056.733143614823</v>
      </c>
      <c r="AK925">
        <f t="shared" si="398"/>
        <v>15122.238701035392</v>
      </c>
      <c r="AL925">
        <f t="shared" si="399"/>
        <v>197694.73136548323</v>
      </c>
      <c r="AM925">
        <f t="shared" si="400"/>
        <v>18179.446119825563</v>
      </c>
    </row>
    <row r="926" spans="4:39">
      <c r="D926" s="113">
        <v>801</v>
      </c>
      <c r="E926">
        <v>0.29006215110805234</v>
      </c>
      <c r="F926" s="6">
        <v>7885.1035869095122</v>
      </c>
      <c r="G926" s="6">
        <v>0.29248115829390442</v>
      </c>
      <c r="H926" s="6">
        <v>63312.598042873986</v>
      </c>
      <c r="I926" s="6">
        <v>0.55826657394031232</v>
      </c>
      <c r="J926" s="6">
        <v>11137.802395903673</v>
      </c>
      <c r="K926" s="6">
        <v>1.0793286255625465</v>
      </c>
      <c r="L926" s="6">
        <v>15525.601895561676</v>
      </c>
      <c r="M926">
        <v>0.59061679251417298</v>
      </c>
      <c r="N926">
        <v>71534.230810394569</v>
      </c>
      <c r="O926">
        <v>0.46835857838422879</v>
      </c>
      <c r="P926">
        <v>11479.603538284691</v>
      </c>
      <c r="S926">
        <f t="shared" si="382"/>
        <v>3190.6295910003573</v>
      </c>
      <c r="T926">
        <f t="shared" si="383"/>
        <v>-52144.49749457954</v>
      </c>
      <c r="U926">
        <f t="shared" si="384"/>
        <v>10179.048463433213</v>
      </c>
      <c r="V926">
        <f t="shared" si="385"/>
        <v>25687.4823429186</v>
      </c>
      <c r="W926">
        <f t="shared" si="386"/>
        <v>-48982.119205033392</v>
      </c>
      <c r="X926">
        <f t="shared" si="387"/>
        <v>6404.200418738701</v>
      </c>
      <c r="Z926">
        <f t="shared" si="388"/>
        <v>0</v>
      </c>
      <c r="AA926">
        <f t="shared" si="389"/>
        <v>0</v>
      </c>
      <c r="AB926">
        <f t="shared" si="390"/>
        <v>0</v>
      </c>
      <c r="AC926">
        <f t="shared" si="391"/>
        <v>1</v>
      </c>
      <c r="AD926">
        <f t="shared" si="392"/>
        <v>0</v>
      </c>
      <c r="AE926">
        <f t="shared" si="393"/>
        <v>0</v>
      </c>
      <c r="AF926">
        <f t="shared" si="394"/>
        <v>0</v>
      </c>
      <c r="AH926">
        <f t="shared" si="395"/>
        <v>27184.186412422339</v>
      </c>
      <c r="AI926">
        <f t="shared" si="396"/>
        <v>216467.27061732058</v>
      </c>
      <c r="AJ926">
        <f t="shared" si="397"/>
        <v>19950.688283720319</v>
      </c>
      <c r="AK926">
        <f t="shared" si="398"/>
        <v>14384.49933399082</v>
      </c>
      <c r="AL926">
        <f t="shared" si="399"/>
        <v>121117.84107235313</v>
      </c>
      <c r="AM926">
        <f t="shared" si="400"/>
        <v>24510.287775421362</v>
      </c>
    </row>
    <row r="927" spans="4:39">
      <c r="D927" s="113">
        <v>802</v>
      </c>
      <c r="E927">
        <v>0.42982506656955632</v>
      </c>
      <c r="F927" s="6">
        <v>8851.319584077497</v>
      </c>
      <c r="G927" s="6">
        <v>0.30777847532693858</v>
      </c>
      <c r="H927" s="6">
        <v>69616.372858609349</v>
      </c>
      <c r="I927" s="6">
        <v>0.92640629843342615</v>
      </c>
      <c r="J927" s="6">
        <v>13648.763273378579</v>
      </c>
      <c r="K927" s="6">
        <v>1.8642736707059946</v>
      </c>
      <c r="L927" s="6">
        <v>21857.907684682417</v>
      </c>
      <c r="M927">
        <v>0.28811392385609669</v>
      </c>
      <c r="N927">
        <v>67087.382365793907</v>
      </c>
      <c r="O927">
        <v>0.69781560139901411</v>
      </c>
      <c r="P927">
        <v>12819.020678402012</v>
      </c>
      <c r="S927">
        <f t="shared" si="382"/>
        <v>7561.1207578144422</v>
      </c>
      <c r="T927">
        <f t="shared" si="383"/>
        <v>-57864.159556725528</v>
      </c>
      <c r="U927">
        <f t="shared" si="384"/>
        <v>21725.134826003363</v>
      </c>
      <c r="V927">
        <f t="shared" si="385"/>
        <v>49327.518157555285</v>
      </c>
      <c r="W927">
        <f t="shared" si="386"/>
        <v>-56086.04029727271</v>
      </c>
      <c r="X927">
        <f t="shared" si="387"/>
        <v>13826.370245417944</v>
      </c>
      <c r="Z927">
        <f t="shared" si="388"/>
        <v>0</v>
      </c>
      <c r="AA927">
        <f t="shared" si="389"/>
        <v>0</v>
      </c>
      <c r="AB927">
        <f t="shared" si="390"/>
        <v>0</v>
      </c>
      <c r="AC927">
        <f t="shared" si="391"/>
        <v>1</v>
      </c>
      <c r="AD927">
        <f t="shared" si="392"/>
        <v>0</v>
      </c>
      <c r="AE927">
        <f t="shared" si="393"/>
        <v>0</v>
      </c>
      <c r="AF927">
        <f t="shared" si="394"/>
        <v>0</v>
      </c>
      <c r="AH927">
        <f t="shared" si="395"/>
        <v>20592.841768675989</v>
      </c>
      <c r="AI927">
        <f t="shared" si="396"/>
        <v>226189.86849115798</v>
      </c>
      <c r="AJ927">
        <f t="shared" si="397"/>
        <v>14733.020810047325</v>
      </c>
      <c r="AK927">
        <f t="shared" si="398"/>
        <v>11724.623926274138</v>
      </c>
      <c r="AL927">
        <f t="shared" si="399"/>
        <v>232850.19157665499</v>
      </c>
      <c r="AM927">
        <f t="shared" si="400"/>
        <v>18370.21220606393</v>
      </c>
    </row>
    <row r="928" spans="4:39">
      <c r="D928" s="113">
        <v>803</v>
      </c>
      <c r="E928">
        <v>1.0933839863891992</v>
      </c>
      <c r="F928" s="6">
        <v>14979.560614127919</v>
      </c>
      <c r="G928" s="6">
        <v>0.28973462358052182</v>
      </c>
      <c r="H928" s="6">
        <v>65523.10044705667</v>
      </c>
      <c r="I928" s="6">
        <v>0.28872544174264836</v>
      </c>
      <c r="J928" s="6">
        <v>7102.0320939675858</v>
      </c>
      <c r="K928" s="6">
        <v>0.50771848481537996</v>
      </c>
      <c r="L928" s="6">
        <v>7772.7651157935306</v>
      </c>
      <c r="M928">
        <v>0.4334752366779695</v>
      </c>
      <c r="N928">
        <v>80267.460941943093</v>
      </c>
      <c r="O928">
        <v>0.35091791491609836</v>
      </c>
      <c r="P928">
        <v>8763.5945305049518</v>
      </c>
      <c r="S928">
        <f t="shared" si="382"/>
        <v>26770.213522157261</v>
      </c>
      <c r="T928">
        <f t="shared" si="383"/>
        <v>-54459.873580258027</v>
      </c>
      <c r="U928">
        <f t="shared" si="384"/>
        <v>3922.660173533699</v>
      </c>
      <c r="V928">
        <f t="shared" si="385"/>
        <v>11613.957508396938</v>
      </c>
      <c r="W928">
        <f t="shared" si="386"/>
        <v>-63715.642504631505</v>
      </c>
      <c r="X928">
        <f t="shared" si="387"/>
        <v>4635.855132651348</v>
      </c>
      <c r="Z928">
        <f t="shared" si="388"/>
        <v>1</v>
      </c>
      <c r="AA928">
        <f t="shared" si="389"/>
        <v>0</v>
      </c>
      <c r="AB928">
        <f t="shared" si="390"/>
        <v>0</v>
      </c>
      <c r="AC928">
        <f t="shared" si="391"/>
        <v>0</v>
      </c>
      <c r="AD928">
        <f t="shared" si="392"/>
        <v>0</v>
      </c>
      <c r="AE928">
        <f t="shared" si="393"/>
        <v>0</v>
      </c>
      <c r="AF928">
        <f t="shared" si="394"/>
        <v>0</v>
      </c>
      <c r="AH928">
        <f t="shared" si="395"/>
        <v>13700.182918899836</v>
      </c>
      <c r="AI928">
        <f t="shared" si="396"/>
        <v>226148.67231719292</v>
      </c>
      <c r="AJ928">
        <f t="shared" si="397"/>
        <v>24597.874198761772</v>
      </c>
      <c r="AK928">
        <f t="shared" si="398"/>
        <v>15309.202536952966</v>
      </c>
      <c r="AL928">
        <f t="shared" si="399"/>
        <v>185171.964048258</v>
      </c>
      <c r="AM928">
        <f t="shared" si="400"/>
        <v>24973.346067556158</v>
      </c>
    </row>
    <row r="929" spans="4:39">
      <c r="D929" s="113">
        <v>804</v>
      </c>
      <c r="E929">
        <v>-3.4212360456045809E-2</v>
      </c>
      <c r="F929" s="6">
        <v>5430.1997102043206</v>
      </c>
      <c r="G929" s="6">
        <v>0.26044489405093552</v>
      </c>
      <c r="H929" s="6">
        <v>64093.471151698752</v>
      </c>
      <c r="I929" s="6">
        <v>0.57789999739893894</v>
      </c>
      <c r="J929" s="6">
        <v>10871.726555270658</v>
      </c>
      <c r="K929" s="6">
        <v>1.0023594124108526</v>
      </c>
      <c r="L929" s="6">
        <v>13133.56598493948</v>
      </c>
      <c r="M929">
        <v>0.67850471241644628</v>
      </c>
      <c r="N929">
        <v>89092.152974829296</v>
      </c>
      <c r="O929">
        <v>0.15985707004293959</v>
      </c>
      <c r="P929">
        <v>8093.2237954284028</v>
      </c>
      <c r="S929">
        <f t="shared" si="382"/>
        <v>-6736.564481857974</v>
      </c>
      <c r="T929">
        <f t="shared" si="383"/>
        <v>-54148.643317257833</v>
      </c>
      <c r="U929">
        <f t="shared" si="384"/>
        <v>11194.806945410428</v>
      </c>
      <c r="V929">
        <f t="shared" si="385"/>
        <v>25140.525818556518</v>
      </c>
      <c r="W929">
        <f t="shared" si="386"/>
        <v>-63184.129035919716</v>
      </c>
      <c r="X929">
        <f t="shared" si="387"/>
        <v>-1989.2414329087978</v>
      </c>
      <c r="Z929">
        <f t="shared" si="388"/>
        <v>0</v>
      </c>
      <c r="AA929">
        <f t="shared" si="389"/>
        <v>0</v>
      </c>
      <c r="AB929">
        <f t="shared" si="390"/>
        <v>0</v>
      </c>
      <c r="AC929">
        <f t="shared" si="391"/>
        <v>1</v>
      </c>
      <c r="AD929">
        <f t="shared" si="392"/>
        <v>0</v>
      </c>
      <c r="AE929">
        <f t="shared" si="393"/>
        <v>0</v>
      </c>
      <c r="AF929">
        <f t="shared" si="394"/>
        <v>0</v>
      </c>
      <c r="AH929">
        <f t="shared" si="395"/>
        <v>-158720.40507642692</v>
      </c>
      <c r="AI929">
        <f t="shared" si="396"/>
        <v>246092.2545064904</v>
      </c>
      <c r="AJ929">
        <f t="shared" si="397"/>
        <v>18812.470330858352</v>
      </c>
      <c r="AK929">
        <f t="shared" si="398"/>
        <v>13102.651426548606</v>
      </c>
      <c r="AL929">
        <f t="shared" si="399"/>
        <v>131306.60899543928</v>
      </c>
      <c r="AM929">
        <f t="shared" si="400"/>
        <v>50627.875221624308</v>
      </c>
    </row>
    <row r="930" spans="4:39">
      <c r="D930" s="113">
        <v>805</v>
      </c>
      <c r="E930">
        <v>0.27784675785175184</v>
      </c>
      <c r="F930" s="6">
        <v>7228.2470501416647</v>
      </c>
      <c r="G930" s="6">
        <v>0.32102486604596403</v>
      </c>
      <c r="H930" s="6">
        <v>68865.8476424455</v>
      </c>
      <c r="I930" s="6">
        <v>0.51799095462759848</v>
      </c>
      <c r="J930" s="6">
        <v>9548.9215783051477</v>
      </c>
      <c r="K930" s="6">
        <v>0.43735195018757467</v>
      </c>
      <c r="L930" s="6">
        <v>7810.8093035348029</v>
      </c>
      <c r="M930">
        <v>0.22183371883922165</v>
      </c>
      <c r="N930">
        <v>65133.815139410312</v>
      </c>
      <c r="O930">
        <v>0.50824818307469344</v>
      </c>
      <c r="P930">
        <v>10674.192990224608</v>
      </c>
      <c r="S930">
        <f t="shared" si="382"/>
        <v>3381.0535516696273</v>
      </c>
      <c r="T930">
        <f t="shared" si="383"/>
        <v>-56607.834157346413</v>
      </c>
      <c r="U930">
        <f t="shared" si="384"/>
        <v>10230.045033195074</v>
      </c>
      <c r="V930">
        <f t="shared" si="385"/>
        <v>8889.0375624275475</v>
      </c>
      <c r="W930">
        <f t="shared" si="386"/>
        <v>-56663.316419253475</v>
      </c>
      <c r="X930">
        <f t="shared" si="387"/>
        <v>8732.755632299486</v>
      </c>
      <c r="Z930">
        <f t="shared" si="388"/>
        <v>0</v>
      </c>
      <c r="AA930">
        <f t="shared" si="389"/>
        <v>0</v>
      </c>
      <c r="AB930">
        <f t="shared" si="390"/>
        <v>1</v>
      </c>
      <c r="AC930">
        <f t="shared" si="391"/>
        <v>0</v>
      </c>
      <c r="AD930">
        <f t="shared" si="392"/>
        <v>0</v>
      </c>
      <c r="AE930">
        <f t="shared" si="393"/>
        <v>0</v>
      </c>
      <c r="AF930">
        <f t="shared" si="394"/>
        <v>0</v>
      </c>
      <c r="AH930">
        <f t="shared" si="395"/>
        <v>26015.229063779014</v>
      </c>
      <c r="AI930">
        <f t="shared" si="396"/>
        <v>214518.73336374309</v>
      </c>
      <c r="AJ930">
        <f t="shared" si="397"/>
        <v>18434.533446959893</v>
      </c>
      <c r="AK930">
        <f t="shared" si="398"/>
        <v>17859.32199498561</v>
      </c>
      <c r="AL930">
        <f t="shared" si="399"/>
        <v>293615.48587037541</v>
      </c>
      <c r="AM930">
        <f t="shared" si="400"/>
        <v>21001.930445968563</v>
      </c>
    </row>
    <row r="931" spans="4:39">
      <c r="D931" s="113">
        <v>806</v>
      </c>
      <c r="E931">
        <v>0.12189150912665747</v>
      </c>
      <c r="F931" s="6">
        <v>5332.2440570895524</v>
      </c>
      <c r="G931" s="6">
        <v>0.26402229735082483</v>
      </c>
      <c r="H931" s="6">
        <v>63103.564540958942</v>
      </c>
      <c r="I931" s="6">
        <v>0.90954268813457606</v>
      </c>
      <c r="J931" s="6">
        <v>13096.34393886408</v>
      </c>
      <c r="K931" s="6">
        <v>0.80873608423171084</v>
      </c>
      <c r="L931" s="6">
        <v>13454.18070226071</v>
      </c>
      <c r="M931">
        <v>0.68683311255779644</v>
      </c>
      <c r="N931">
        <v>84481.545091905195</v>
      </c>
      <c r="O931">
        <v>0.78721636015945196</v>
      </c>
      <c r="P931">
        <v>13928.551885443427</v>
      </c>
      <c r="S931">
        <f t="shared" si="382"/>
        <v>-677.93867259726358</v>
      </c>
      <c r="T931">
        <f t="shared" si="383"/>
        <v>-53022.137138915044</v>
      </c>
      <c r="U931">
        <f t="shared" si="384"/>
        <v>21633.634064866575</v>
      </c>
      <c r="V931">
        <f t="shared" si="385"/>
        <v>17426.597938042938</v>
      </c>
      <c r="W931">
        <f t="shared" si="386"/>
        <v>-58255.50952199829</v>
      </c>
      <c r="X931">
        <f t="shared" si="387"/>
        <v>16130.517610885086</v>
      </c>
      <c r="Z931">
        <f t="shared" si="388"/>
        <v>0</v>
      </c>
      <c r="AA931">
        <f t="shared" si="389"/>
        <v>0</v>
      </c>
      <c r="AB931">
        <f t="shared" si="390"/>
        <v>1</v>
      </c>
      <c r="AC931">
        <f t="shared" si="391"/>
        <v>0</v>
      </c>
      <c r="AD931">
        <f t="shared" si="392"/>
        <v>0</v>
      </c>
      <c r="AE931">
        <f t="shared" si="393"/>
        <v>0</v>
      </c>
      <c r="AF931">
        <f t="shared" si="394"/>
        <v>0</v>
      </c>
      <c r="AH931">
        <f t="shared" si="395"/>
        <v>43745.820322470674</v>
      </c>
      <c r="AI931">
        <f t="shared" si="396"/>
        <v>239008.46698984987</v>
      </c>
      <c r="AJ931">
        <f t="shared" si="397"/>
        <v>14398.82273774746</v>
      </c>
      <c r="AK931">
        <f t="shared" si="398"/>
        <v>16636.058368833652</v>
      </c>
      <c r="AL931">
        <f t="shared" si="399"/>
        <v>123001.56114677151</v>
      </c>
      <c r="AM931">
        <f t="shared" si="400"/>
        <v>17693.422787379794</v>
      </c>
    </row>
    <row r="932" spans="4:39">
      <c r="D932" s="113">
        <v>807</v>
      </c>
      <c r="E932">
        <v>0.20464810821387502</v>
      </c>
      <c r="F932" s="6">
        <v>7256.4576582738664</v>
      </c>
      <c r="G932" s="6">
        <v>0.2562828282826507</v>
      </c>
      <c r="H932" s="6">
        <v>62469.920883675572</v>
      </c>
      <c r="I932" s="6">
        <v>0.898358688435409</v>
      </c>
      <c r="J932" s="6">
        <v>16400.431913072956</v>
      </c>
      <c r="K932" s="6">
        <v>1.8863840189073144</v>
      </c>
      <c r="L932" s="6">
        <v>24033.522718605444</v>
      </c>
      <c r="M932">
        <v>0.24100802718741388</v>
      </c>
      <c r="N932">
        <v>66828.591238698311</v>
      </c>
      <c r="O932">
        <v>0.39538361346375217</v>
      </c>
      <c r="P932">
        <v>9722.0018035925204</v>
      </c>
      <c r="S932">
        <f t="shared" si="382"/>
        <v>557.8257057647379</v>
      </c>
      <c r="T932">
        <f t="shared" si="383"/>
        <v>-52684.01736853084</v>
      </c>
      <c r="U932">
        <f t="shared" si="384"/>
        <v>17902.496246144699</v>
      </c>
      <c r="V932">
        <f t="shared" si="385"/>
        <v>47996.16465935146</v>
      </c>
      <c r="W932">
        <f t="shared" si="386"/>
        <v>-57625.940728574104</v>
      </c>
      <c r="X932">
        <f t="shared" si="387"/>
        <v>5375.3260929073931</v>
      </c>
      <c r="Z932">
        <f t="shared" si="388"/>
        <v>0</v>
      </c>
      <c r="AA932">
        <f t="shared" si="389"/>
        <v>0</v>
      </c>
      <c r="AB932">
        <f t="shared" si="390"/>
        <v>0</v>
      </c>
      <c r="AC932">
        <f t="shared" si="391"/>
        <v>1</v>
      </c>
      <c r="AD932">
        <f t="shared" si="392"/>
        <v>0</v>
      </c>
      <c r="AE932">
        <f t="shared" si="393"/>
        <v>0</v>
      </c>
      <c r="AF932">
        <f t="shared" si="394"/>
        <v>0</v>
      </c>
      <c r="AH932">
        <f t="shared" si="395"/>
        <v>35458.220071549542</v>
      </c>
      <c r="AI932">
        <f t="shared" si="396"/>
        <v>243753.8297133914</v>
      </c>
      <c r="AJ932">
        <f t="shared" si="397"/>
        <v>18255.995210149435</v>
      </c>
      <c r="AK932">
        <f t="shared" si="398"/>
        <v>12740.524982037767</v>
      </c>
      <c r="AL932">
        <f t="shared" si="399"/>
        <v>277287.823225617</v>
      </c>
      <c r="AM932">
        <f t="shared" si="400"/>
        <v>24588.782823908838</v>
      </c>
    </row>
    <row r="933" spans="4:39">
      <c r="D933" s="113">
        <v>808</v>
      </c>
      <c r="E933">
        <v>0.59744243964376276</v>
      </c>
      <c r="F933" s="6">
        <v>9461.9949038154937</v>
      </c>
      <c r="G933" s="6">
        <v>0.33514425252281455</v>
      </c>
      <c r="H933" s="6">
        <v>61479.380741750014</v>
      </c>
      <c r="I933" s="6">
        <v>0.54293173156595631</v>
      </c>
      <c r="J933" s="6">
        <v>9439.5248922907431</v>
      </c>
      <c r="K933" s="6">
        <v>0.29393777394683984</v>
      </c>
      <c r="L933" s="6">
        <v>6128.485968981413</v>
      </c>
      <c r="M933">
        <v>0.67944514229455621</v>
      </c>
      <c r="N933">
        <v>106429.1984435682</v>
      </c>
      <c r="O933">
        <v>0.65818626443029848</v>
      </c>
      <c r="P933">
        <v>12005.335392838986</v>
      </c>
      <c r="S933">
        <f t="shared" si="382"/>
        <v>13350.747211541942</v>
      </c>
      <c r="T933">
        <f t="shared" si="383"/>
        <v>-48682.232603418859</v>
      </c>
      <c r="U933">
        <f t="shared" si="384"/>
        <v>11291.780345823734</v>
      </c>
      <c r="V933">
        <f t="shared" si="385"/>
        <v>5095.2339914047188</v>
      </c>
      <c r="W933">
        <f t="shared" si="386"/>
        <v>-80485.265130192856</v>
      </c>
      <c r="X933">
        <f t="shared" si="387"/>
        <v>13126.84892816753</v>
      </c>
      <c r="Z933">
        <f t="shared" si="388"/>
        <v>1</v>
      </c>
      <c r="AA933">
        <f t="shared" si="389"/>
        <v>0</v>
      </c>
      <c r="AB933">
        <f t="shared" si="390"/>
        <v>0</v>
      </c>
      <c r="AC933">
        <f t="shared" si="391"/>
        <v>0</v>
      </c>
      <c r="AD933">
        <f t="shared" si="392"/>
        <v>0</v>
      </c>
      <c r="AE933">
        <f t="shared" si="393"/>
        <v>0</v>
      </c>
      <c r="AF933">
        <f t="shared" si="394"/>
        <v>0</v>
      </c>
      <c r="AH933">
        <f t="shared" si="395"/>
        <v>15837.500445159874</v>
      </c>
      <c r="AI933">
        <f t="shared" si="396"/>
        <v>183441.5487628417</v>
      </c>
      <c r="AJ933">
        <f t="shared" si="397"/>
        <v>17386.209616197415</v>
      </c>
      <c r="AK933">
        <f t="shared" si="398"/>
        <v>20849.603256809656</v>
      </c>
      <c r="AL933">
        <f t="shared" si="399"/>
        <v>156641.34132175238</v>
      </c>
      <c r="AM933">
        <f t="shared" si="400"/>
        <v>18240.027240967051</v>
      </c>
    </row>
    <row r="934" spans="4:39">
      <c r="D934" s="113">
        <v>809</v>
      </c>
      <c r="E934">
        <v>0.58957417998490047</v>
      </c>
      <c r="F934" s="6">
        <v>10530.692305102222</v>
      </c>
      <c r="G934" s="6">
        <v>0.285734854144713</v>
      </c>
      <c r="H934" s="6">
        <v>56568.294693427575</v>
      </c>
      <c r="I934" s="6">
        <v>0.45032389202715029</v>
      </c>
      <c r="J934" s="6">
        <v>9172.0514827835905</v>
      </c>
      <c r="K934" s="6">
        <v>0.85430171552469314</v>
      </c>
      <c r="L934" s="6">
        <v>12507.17445525187</v>
      </c>
      <c r="M934">
        <v>0.41273478185923052</v>
      </c>
      <c r="N934">
        <v>66230.806793828262</v>
      </c>
      <c r="O934">
        <v>0.36766549220695122</v>
      </c>
      <c r="P934">
        <v>10069.569706254666</v>
      </c>
      <c r="S934">
        <f t="shared" si="382"/>
        <v>11981.608183441216</v>
      </c>
      <c r="T934">
        <f t="shared" si="383"/>
        <v>-45657.795022765851</v>
      </c>
      <c r="U934">
        <f t="shared" si="384"/>
        <v>8023.1160103811162</v>
      </c>
      <c r="V934">
        <f t="shared" si="385"/>
        <v>20113.482250343011</v>
      </c>
      <c r="W934">
        <f t="shared" si="386"/>
        <v>-50470.941883315405</v>
      </c>
      <c r="X934">
        <f t="shared" si="387"/>
        <v>3969.3694481755592</v>
      </c>
      <c r="Z934">
        <f t="shared" si="388"/>
        <v>0</v>
      </c>
      <c r="AA934">
        <f t="shared" si="389"/>
        <v>0</v>
      </c>
      <c r="AB934">
        <f t="shared" si="390"/>
        <v>0</v>
      </c>
      <c r="AC934">
        <f t="shared" si="391"/>
        <v>1</v>
      </c>
      <c r="AD934">
        <f t="shared" si="392"/>
        <v>0</v>
      </c>
      <c r="AE934">
        <f t="shared" si="393"/>
        <v>0</v>
      </c>
      <c r="AF934">
        <f t="shared" si="394"/>
        <v>0</v>
      </c>
      <c r="AH934">
        <f t="shared" si="395"/>
        <v>17861.522201280801</v>
      </c>
      <c r="AI934">
        <f t="shared" si="396"/>
        <v>197974.7793203347</v>
      </c>
      <c r="AJ934">
        <f t="shared" si="397"/>
        <v>20367.676788134089</v>
      </c>
      <c r="AK934">
        <f t="shared" si="398"/>
        <v>14640.230995638633</v>
      </c>
      <c r="AL934">
        <f t="shared" si="399"/>
        <v>160468.19823490738</v>
      </c>
      <c r="AM934">
        <f t="shared" si="400"/>
        <v>27387.856406678264</v>
      </c>
    </row>
    <row r="935" spans="4:39">
      <c r="D935" s="113">
        <v>810</v>
      </c>
      <c r="E935">
        <v>0.62621942852118651</v>
      </c>
      <c r="F935" s="6">
        <v>9752.987808793041</v>
      </c>
      <c r="G935" s="6">
        <v>0.29688250040962827</v>
      </c>
      <c r="H935" s="6">
        <v>54354.221630704385</v>
      </c>
      <c r="I935" s="6">
        <v>0.41062252897053686</v>
      </c>
      <c r="J935" s="6">
        <v>9382.9539202370615</v>
      </c>
      <c r="K935" s="6">
        <v>0.7864788211164736</v>
      </c>
      <c r="L935" s="6">
        <v>11352.903872067945</v>
      </c>
      <c r="M935">
        <v>0.24718603579000675</v>
      </c>
      <c r="N935">
        <v>77325.170029579953</v>
      </c>
      <c r="O935">
        <v>1.2583624770591069</v>
      </c>
      <c r="P935">
        <v>17272.543237760347</v>
      </c>
      <c r="S935">
        <f t="shared" si="382"/>
        <v>14158.574849859946</v>
      </c>
      <c r="T935">
        <f t="shared" si="383"/>
        <v>-43018.060235063138</v>
      </c>
      <c r="U935">
        <f t="shared" si="384"/>
        <v>6296.2567259739171</v>
      </c>
      <c r="V935">
        <f t="shared" si="385"/>
        <v>18678.003433443482</v>
      </c>
      <c r="W935">
        <f t="shared" si="386"/>
        <v>-67886.618438974343</v>
      </c>
      <c r="X935">
        <f t="shared" si="387"/>
        <v>30776.769586264589</v>
      </c>
      <c r="Z935">
        <f t="shared" si="388"/>
        <v>0</v>
      </c>
      <c r="AA935">
        <f t="shared" si="389"/>
        <v>0</v>
      </c>
      <c r="AB935">
        <f t="shared" si="390"/>
        <v>0</v>
      </c>
      <c r="AC935">
        <f t="shared" si="391"/>
        <v>0</v>
      </c>
      <c r="AD935">
        <f t="shared" si="392"/>
        <v>0</v>
      </c>
      <c r="AE935">
        <f t="shared" si="393"/>
        <v>1</v>
      </c>
      <c r="AF935">
        <f t="shared" si="394"/>
        <v>0</v>
      </c>
      <c r="AH935">
        <f t="shared" si="395"/>
        <v>15574.39351861801</v>
      </c>
      <c r="AI935">
        <f t="shared" si="396"/>
        <v>183083.27892586563</v>
      </c>
      <c r="AJ935">
        <f t="shared" si="397"/>
        <v>22850.558014341954</v>
      </c>
      <c r="AK935">
        <f t="shared" si="398"/>
        <v>14435.104375667144</v>
      </c>
      <c r="AL935">
        <f t="shared" si="399"/>
        <v>312821.7570318997</v>
      </c>
      <c r="AM935">
        <f t="shared" si="400"/>
        <v>13726.206520499287</v>
      </c>
    </row>
    <row r="936" spans="4:39">
      <c r="D936" s="113">
        <v>811</v>
      </c>
      <c r="E936">
        <v>0.11223372259614584</v>
      </c>
      <c r="F936" s="6">
        <v>4881.0811091636297</v>
      </c>
      <c r="G936" s="6">
        <v>0.27208188335057193</v>
      </c>
      <c r="H936" s="6">
        <v>68078.513067375359</v>
      </c>
      <c r="I936" s="6">
        <v>0.75728964144042732</v>
      </c>
      <c r="J936" s="6">
        <v>12526.459877452146</v>
      </c>
      <c r="K936" s="6">
        <v>0.35892660256736786</v>
      </c>
      <c r="L936" s="6">
        <v>7430.182498227914</v>
      </c>
      <c r="M936">
        <v>0.22472231444535784</v>
      </c>
      <c r="N936">
        <v>72205.124806541193</v>
      </c>
      <c r="O936">
        <v>0.33425983244802482</v>
      </c>
      <c r="P936">
        <v>10245.961288961007</v>
      </c>
      <c r="S936">
        <f t="shared" si="382"/>
        <v>-595.54864555239692</v>
      </c>
      <c r="T936">
        <f t="shared" si="383"/>
        <v>-57689.338433517121</v>
      </c>
      <c r="U936">
        <f t="shared" si="384"/>
        <v>16389.887791309135</v>
      </c>
      <c r="V936">
        <f t="shared" si="385"/>
        <v>6275.0708942044603</v>
      </c>
      <c r="W936">
        <f t="shared" si="386"/>
        <v>-63624.327951759653</v>
      </c>
      <c r="X936">
        <f t="shared" si="387"/>
        <v>2517.4161532343733</v>
      </c>
      <c r="Z936">
        <f t="shared" si="388"/>
        <v>0</v>
      </c>
      <c r="AA936">
        <f t="shared" si="389"/>
        <v>0</v>
      </c>
      <c r="AB936">
        <f t="shared" si="390"/>
        <v>1</v>
      </c>
      <c r="AC936">
        <f t="shared" si="391"/>
        <v>0</v>
      </c>
      <c r="AD936">
        <f t="shared" si="392"/>
        <v>0</v>
      </c>
      <c r="AE936">
        <f t="shared" si="393"/>
        <v>0</v>
      </c>
      <c r="AF936">
        <f t="shared" si="394"/>
        <v>0</v>
      </c>
      <c r="AH936">
        <f t="shared" si="395"/>
        <v>43490.325334101042</v>
      </c>
      <c r="AI936">
        <f t="shared" si="396"/>
        <v>250213.32633035912</v>
      </c>
      <c r="AJ936">
        <f t="shared" si="397"/>
        <v>16541.174198059525</v>
      </c>
      <c r="AK936">
        <f t="shared" si="398"/>
        <v>20701.11951881116</v>
      </c>
      <c r="AL936">
        <f t="shared" si="399"/>
        <v>321308.21091244218</v>
      </c>
      <c r="AM936">
        <f t="shared" si="400"/>
        <v>30652.684810862476</v>
      </c>
    </row>
    <row r="937" spans="4:39">
      <c r="D937" s="113">
        <v>812</v>
      </c>
      <c r="E937">
        <v>0.94994378502218901</v>
      </c>
      <c r="F937" s="6">
        <v>14166.555339155639</v>
      </c>
      <c r="G937" s="6">
        <v>0.28767545925086846</v>
      </c>
      <c r="H937" s="6">
        <v>64406.672054260387</v>
      </c>
      <c r="I937" s="6">
        <v>0.48540503037616922</v>
      </c>
      <c r="J937" s="6">
        <v>9570.8605653257109</v>
      </c>
      <c r="K937" s="6">
        <v>0.40308191374383551</v>
      </c>
      <c r="L937" s="6">
        <v>8405.7941539407657</v>
      </c>
      <c r="M937">
        <v>0.66677931336213181</v>
      </c>
      <c r="N937">
        <v>115329.63604311569</v>
      </c>
      <c r="O937">
        <v>0.61267136231708985</v>
      </c>
      <c r="P937">
        <v>12699.65448288295</v>
      </c>
      <c r="S937">
        <f t="shared" si="382"/>
        <v>22106.098148131627</v>
      </c>
      <c r="T937">
        <f t="shared" si="383"/>
        <v>-53422.072318225226</v>
      </c>
      <c r="U937">
        <f t="shared" si="384"/>
        <v>8963.8451145579347</v>
      </c>
      <c r="V937">
        <f t="shared" si="385"/>
        <v>6985.4856404538496</v>
      </c>
      <c r="W937">
        <f t="shared" si="386"/>
        <v>-89869.334741696046</v>
      </c>
      <c r="X937">
        <f t="shared" si="387"/>
        <v>10694.588815832809</v>
      </c>
      <c r="Z937">
        <f t="shared" si="388"/>
        <v>1</v>
      </c>
      <c r="AA937">
        <f t="shared" si="389"/>
        <v>0</v>
      </c>
      <c r="AB937">
        <f t="shared" si="390"/>
        <v>0</v>
      </c>
      <c r="AC937">
        <f t="shared" si="391"/>
        <v>0</v>
      </c>
      <c r="AD937">
        <f t="shared" si="392"/>
        <v>0</v>
      </c>
      <c r="AE937">
        <f t="shared" si="393"/>
        <v>0</v>
      </c>
      <c r="AF937">
        <f t="shared" si="394"/>
        <v>0</v>
      </c>
      <c r="AH937">
        <f t="shared" si="395"/>
        <v>14913.045974425459</v>
      </c>
      <c r="AI937">
        <f t="shared" si="396"/>
        <v>223886.57072793375</v>
      </c>
      <c r="AJ937">
        <f t="shared" si="397"/>
        <v>19717.266955203744</v>
      </c>
      <c r="AK937">
        <f t="shared" si="398"/>
        <v>20853.811265972035</v>
      </c>
      <c r="AL937">
        <f t="shared" si="399"/>
        <v>172965.22812260597</v>
      </c>
      <c r="AM937">
        <f t="shared" si="400"/>
        <v>20728.330494922346</v>
      </c>
    </row>
    <row r="938" spans="4:39">
      <c r="D938" s="113">
        <v>813</v>
      </c>
      <c r="E938">
        <v>0.12480384963426427</v>
      </c>
      <c r="F938" s="6">
        <v>5695.3871180559745</v>
      </c>
      <c r="G938" s="6">
        <v>0.30366776905593118</v>
      </c>
      <c r="H938" s="6">
        <v>58741.392446516402</v>
      </c>
      <c r="I938" s="6">
        <v>-5.499982224412836E-4</v>
      </c>
      <c r="J938" s="6">
        <v>4593.7701249858292</v>
      </c>
      <c r="K938" s="6">
        <v>0.90637501678484789</v>
      </c>
      <c r="L938" s="6">
        <v>12596.90885232202</v>
      </c>
      <c r="M938">
        <v>-6.7308694360301069E-2</v>
      </c>
      <c r="N938">
        <v>70421.413635429868</v>
      </c>
      <c r="O938">
        <v>0.75602896666205699</v>
      </c>
      <c r="P938">
        <v>13205.734748083603</v>
      </c>
      <c r="S938">
        <f t="shared" si="382"/>
        <v>-929.87692362122743</v>
      </c>
      <c r="T938">
        <f t="shared" si="383"/>
        <v>-47146.142352884723</v>
      </c>
      <c r="U938">
        <f t="shared" si="384"/>
        <v>-4614.7712571115271</v>
      </c>
      <c r="V938">
        <f t="shared" si="385"/>
        <v>22012.11478859061</v>
      </c>
      <c r="W938">
        <f t="shared" si="386"/>
        <v>-72991.528820883599</v>
      </c>
      <c r="X938">
        <f t="shared" si="387"/>
        <v>15662.47531494038</v>
      </c>
      <c r="Z938">
        <f t="shared" si="388"/>
        <v>0</v>
      </c>
      <c r="AA938">
        <f t="shared" si="389"/>
        <v>0</v>
      </c>
      <c r="AB938">
        <f t="shared" si="390"/>
        <v>0</v>
      </c>
      <c r="AC938">
        <f t="shared" si="391"/>
        <v>1</v>
      </c>
      <c r="AD938">
        <f t="shared" si="392"/>
        <v>0</v>
      </c>
      <c r="AE938">
        <f t="shared" si="393"/>
        <v>0</v>
      </c>
      <c r="AF938">
        <f t="shared" si="394"/>
        <v>0</v>
      </c>
      <c r="AH938">
        <f t="shared" si="395"/>
        <v>45634.70706028874</v>
      </c>
      <c r="AI938">
        <f t="shared" si="396"/>
        <v>193439.66805939519</v>
      </c>
      <c r="AJ938">
        <f t="shared" si="397"/>
        <v>-8352336.3122800784</v>
      </c>
      <c r="AK938">
        <f t="shared" si="398"/>
        <v>13898.120114791547</v>
      </c>
      <c r="AL938">
        <f t="shared" si="399"/>
        <v>-1046245.4264595674</v>
      </c>
      <c r="AM938">
        <f t="shared" si="400"/>
        <v>17467.233836804211</v>
      </c>
    </row>
    <row r="939" spans="4:39">
      <c r="D939" s="113">
        <v>814</v>
      </c>
      <c r="E939">
        <v>0.65980559433461905</v>
      </c>
      <c r="F939" s="6">
        <v>10525.86044764339</v>
      </c>
      <c r="G939" s="6">
        <v>0.33349143202142129</v>
      </c>
      <c r="H939" s="6">
        <v>63811.813633902995</v>
      </c>
      <c r="I939" s="6">
        <v>1.159768691962167</v>
      </c>
      <c r="J939" s="6">
        <v>16052.771757738788</v>
      </c>
      <c r="K939" s="6">
        <v>0.44986566926291105</v>
      </c>
      <c r="L939" s="6">
        <v>8678.8800163800479</v>
      </c>
      <c r="M939">
        <v>0.24461046672673592</v>
      </c>
      <c r="N939">
        <v>70882.883481041878</v>
      </c>
      <c r="O939">
        <v>0.32335030241902452</v>
      </c>
      <c r="P939">
        <v>9588.7285751063901</v>
      </c>
      <c r="S939">
        <f t="shared" si="382"/>
        <v>14668.156366429703</v>
      </c>
      <c r="T939">
        <f t="shared" si="383"/>
        <v>-51077.776793597048</v>
      </c>
      <c r="U939">
        <f t="shared" si="384"/>
        <v>28231.835976144597</v>
      </c>
      <c r="V939">
        <f t="shared" si="385"/>
        <v>8498.7906987549468</v>
      </c>
      <c r="W939">
        <f t="shared" si="386"/>
        <v>-61542.677419548192</v>
      </c>
      <c r="X939">
        <f t="shared" si="387"/>
        <v>2758.0793724616415</v>
      </c>
      <c r="Z939">
        <f t="shared" si="388"/>
        <v>0</v>
      </c>
      <c r="AA939">
        <f t="shared" si="389"/>
        <v>0</v>
      </c>
      <c r="AB939">
        <f t="shared" si="390"/>
        <v>1</v>
      </c>
      <c r="AC939">
        <f t="shared" si="391"/>
        <v>0</v>
      </c>
      <c r="AD939">
        <f t="shared" si="392"/>
        <v>0</v>
      </c>
      <c r="AE939">
        <f t="shared" si="393"/>
        <v>0</v>
      </c>
      <c r="AF939">
        <f t="shared" si="394"/>
        <v>0</v>
      </c>
      <c r="AH939">
        <f t="shared" si="395"/>
        <v>15952.972417971379</v>
      </c>
      <c r="AI939">
        <f t="shared" si="396"/>
        <v>191344.68686980882</v>
      </c>
      <c r="AJ939">
        <f t="shared" si="397"/>
        <v>13841.356357516201</v>
      </c>
      <c r="AK939">
        <f t="shared" si="398"/>
        <v>19292.15899181657</v>
      </c>
      <c r="AL939">
        <f t="shared" si="399"/>
        <v>289778.61998124537</v>
      </c>
      <c r="AM939">
        <f t="shared" si="400"/>
        <v>29654.305263894603</v>
      </c>
    </row>
    <row r="940" spans="4:39">
      <c r="D940" s="113">
        <v>815</v>
      </c>
      <c r="E940">
        <v>0.71273882857294468</v>
      </c>
      <c r="F940" s="6">
        <v>10591.469966667772</v>
      </c>
      <c r="G940" s="6">
        <v>0.33541027660085709</v>
      </c>
      <c r="H940" s="6">
        <v>68356.342007193874</v>
      </c>
      <c r="I940" s="6">
        <v>0.74599897928074432</v>
      </c>
      <c r="J940" s="6">
        <v>11610.45437300244</v>
      </c>
      <c r="K940" s="6">
        <v>0.83791551068534675</v>
      </c>
      <c r="L940" s="6">
        <v>11917.206750498144</v>
      </c>
      <c r="M940">
        <v>0.21707908667315789</v>
      </c>
      <c r="N940">
        <v>69727.575856845055</v>
      </c>
      <c r="O940">
        <v>1.5539412939320414</v>
      </c>
      <c r="P940">
        <v>20441.604364418759</v>
      </c>
      <c r="S940">
        <f t="shared" si="382"/>
        <v>16623.749463561551</v>
      </c>
      <c r="T940">
        <f t="shared" si="383"/>
        <v>-55549.036005466747</v>
      </c>
      <c r="U940">
        <f t="shared" si="384"/>
        <v>16874.770651853505</v>
      </c>
      <c r="V940">
        <f t="shared" si="385"/>
        <v>20077.759109511135</v>
      </c>
      <c r="W940">
        <f t="shared" si="386"/>
        <v>-61438.628011317196</v>
      </c>
      <c r="X940">
        <f t="shared" si="387"/>
        <v>38894.09000308231</v>
      </c>
      <c r="Z940">
        <f t="shared" si="388"/>
        <v>0</v>
      </c>
      <c r="AA940">
        <f t="shared" si="389"/>
        <v>0</v>
      </c>
      <c r="AB940">
        <f t="shared" si="390"/>
        <v>0</v>
      </c>
      <c r="AC940">
        <f t="shared" si="391"/>
        <v>0</v>
      </c>
      <c r="AD940">
        <f t="shared" si="392"/>
        <v>0</v>
      </c>
      <c r="AE940">
        <f t="shared" si="393"/>
        <v>1</v>
      </c>
      <c r="AF940">
        <f t="shared" si="394"/>
        <v>0</v>
      </c>
      <c r="AH940">
        <f t="shared" si="395"/>
        <v>14860.239883204</v>
      </c>
      <c r="AI940">
        <f t="shared" si="396"/>
        <v>203799.18796745417</v>
      </c>
      <c r="AJ940">
        <f t="shared" si="397"/>
        <v>15563.633055097034</v>
      </c>
      <c r="AK940">
        <f t="shared" si="398"/>
        <v>14222.444385533379</v>
      </c>
      <c r="AL940">
        <f t="shared" si="399"/>
        <v>321208.16853181907</v>
      </c>
      <c r="AM940">
        <f t="shared" si="400"/>
        <v>13154.68251229363</v>
      </c>
    </row>
    <row r="941" spans="4:39">
      <c r="D941" s="113">
        <v>816</v>
      </c>
      <c r="E941">
        <v>0.19708710425218912</v>
      </c>
      <c r="F941" s="6">
        <v>5782.3757430772948</v>
      </c>
      <c r="G941" s="6">
        <v>0.30848294262238185</v>
      </c>
      <c r="H941" s="6">
        <v>62385.249436124614</v>
      </c>
      <c r="I941" s="6">
        <v>0.55662503985252143</v>
      </c>
      <c r="J941" s="6">
        <v>9322.4406258162344</v>
      </c>
      <c r="K941" s="6">
        <v>0.86208902437026058</v>
      </c>
      <c r="L941" s="6">
        <v>11955.719532849836</v>
      </c>
      <c r="M941">
        <v>0.46596853764963231</v>
      </c>
      <c r="N941">
        <v>74094.970381078281</v>
      </c>
      <c r="O941">
        <v>0.4944086760130082</v>
      </c>
      <c r="P941">
        <v>10544.846908257377</v>
      </c>
      <c r="S941">
        <f t="shared" si="382"/>
        <v>1743.1982456882943</v>
      </c>
      <c r="T941">
        <f t="shared" si="383"/>
        <v>-50606.136755031584</v>
      </c>
      <c r="U941">
        <f t="shared" si="384"/>
        <v>11931.729895912445</v>
      </c>
      <c r="V941">
        <f t="shared" si="385"/>
        <v>20962.287773704193</v>
      </c>
      <c r="W941">
        <f t="shared" si="386"/>
        <v>-56302.427739464722</v>
      </c>
      <c r="X941">
        <f t="shared" si="387"/>
        <v>8333.6539766233273</v>
      </c>
      <c r="Z941">
        <f t="shared" si="388"/>
        <v>0</v>
      </c>
      <c r="AA941">
        <f t="shared" si="389"/>
        <v>0</v>
      </c>
      <c r="AB941">
        <f t="shared" si="390"/>
        <v>0</v>
      </c>
      <c r="AC941">
        <f t="shared" si="391"/>
        <v>1</v>
      </c>
      <c r="AD941">
        <f t="shared" si="392"/>
        <v>0</v>
      </c>
      <c r="AE941">
        <f t="shared" si="393"/>
        <v>0</v>
      </c>
      <c r="AF941">
        <f t="shared" si="394"/>
        <v>0</v>
      </c>
      <c r="AH941">
        <f t="shared" si="395"/>
        <v>29339.188705508965</v>
      </c>
      <c r="AI941">
        <f t="shared" si="396"/>
        <v>202232.4116393406</v>
      </c>
      <c r="AJ941">
        <f t="shared" si="397"/>
        <v>16748.151732962331</v>
      </c>
      <c r="AK941">
        <f t="shared" si="398"/>
        <v>13868.311966485433</v>
      </c>
      <c r="AL941">
        <f t="shared" si="399"/>
        <v>159012.81823622013</v>
      </c>
      <c r="AM941">
        <f t="shared" si="400"/>
        <v>21328.199564159622</v>
      </c>
    </row>
    <row r="942" spans="4:39">
      <c r="D942" s="113">
        <v>817</v>
      </c>
      <c r="E942">
        <v>1.1281006993107432</v>
      </c>
      <c r="F942" s="6">
        <v>16008.834389718741</v>
      </c>
      <c r="G942" s="6">
        <v>0.33830029923700189</v>
      </c>
      <c r="H942" s="6">
        <v>62672.46320125409</v>
      </c>
      <c r="I942" s="6">
        <v>1.365370286993471</v>
      </c>
      <c r="J942" s="6">
        <v>18708.654544540819</v>
      </c>
      <c r="K942" s="6">
        <v>1.4544370457586264</v>
      </c>
      <c r="L942" s="6">
        <v>17739.94443760299</v>
      </c>
      <c r="M942">
        <v>0.64345722109741699</v>
      </c>
      <c r="N942">
        <v>85609.102647781881</v>
      </c>
      <c r="O942">
        <v>0.97931586632664347</v>
      </c>
      <c r="P942">
        <v>14926.438848585851</v>
      </c>
      <c r="S942">
        <f t="shared" si="382"/>
        <v>27066.562712762676</v>
      </c>
      <c r="T942">
        <f t="shared" si="383"/>
        <v>-49754.804575188406</v>
      </c>
      <c r="U942">
        <f t="shared" si="384"/>
        <v>33426.644494017877</v>
      </c>
      <c r="V942">
        <f t="shared" si="385"/>
        <v>37796.2797176444</v>
      </c>
      <c r="W942">
        <f t="shared" si="386"/>
        <v>-61039.332117398109</v>
      </c>
      <c r="X942">
        <f t="shared" si="387"/>
        <v>22467.758191230707</v>
      </c>
      <c r="Z942">
        <f t="shared" si="388"/>
        <v>0</v>
      </c>
      <c r="AA942">
        <f t="shared" si="389"/>
        <v>0</v>
      </c>
      <c r="AB942">
        <f t="shared" si="390"/>
        <v>0</v>
      </c>
      <c r="AC942">
        <f t="shared" si="391"/>
        <v>1</v>
      </c>
      <c r="AD942">
        <f t="shared" si="392"/>
        <v>0</v>
      </c>
      <c r="AE942">
        <f t="shared" si="393"/>
        <v>0</v>
      </c>
      <c r="AF942">
        <f t="shared" si="394"/>
        <v>0</v>
      </c>
      <c r="AH942">
        <f t="shared" si="395"/>
        <v>14190.962207097255</v>
      </c>
      <c r="AI942">
        <f t="shared" si="396"/>
        <v>185256.8955528705</v>
      </c>
      <c r="AJ942">
        <f t="shared" si="397"/>
        <v>13702.256979487267</v>
      </c>
      <c r="AK942">
        <f t="shared" si="398"/>
        <v>12197.120864966646</v>
      </c>
      <c r="AL942">
        <f t="shared" si="399"/>
        <v>133045.52321563111</v>
      </c>
      <c r="AM942">
        <f t="shared" si="400"/>
        <v>15241.700213205009</v>
      </c>
    </row>
    <row r="943" spans="4:39">
      <c r="D943" s="113">
        <v>818</v>
      </c>
      <c r="E943">
        <v>0.49800340309269264</v>
      </c>
      <c r="F943" s="6">
        <v>9152.3937996470813</v>
      </c>
      <c r="G943" s="6">
        <v>0.2675027881383395</v>
      </c>
      <c r="H943" s="6">
        <v>61220.961803116501</v>
      </c>
      <c r="I943" s="6">
        <v>0.52117766127595677</v>
      </c>
      <c r="J943" s="6">
        <v>9765.9418659950134</v>
      </c>
      <c r="K943" s="6">
        <v>0.38608207630963121</v>
      </c>
      <c r="L943" s="6">
        <v>7618.3081110228841</v>
      </c>
      <c r="M943">
        <v>0.34844640109740477</v>
      </c>
      <c r="N943">
        <v>62979.65981304647</v>
      </c>
      <c r="O943">
        <v>0.56067671782629735</v>
      </c>
      <c r="P943">
        <v>10783.050437285408</v>
      </c>
      <c r="S943">
        <f t="shared" si="382"/>
        <v>9863.3681440442961</v>
      </c>
      <c r="T943">
        <f t="shared" si="383"/>
        <v>-51006.635340842142</v>
      </c>
      <c r="U943">
        <f t="shared" si="384"/>
        <v>10134.705952166121</v>
      </c>
      <c r="V943">
        <f t="shared" si="385"/>
        <v>7123.849890784074</v>
      </c>
      <c r="W943">
        <f t="shared" si="386"/>
        <v>-49674.582433543168</v>
      </c>
      <c r="X943">
        <f t="shared" si="387"/>
        <v>10625.829356193928</v>
      </c>
      <c r="Z943">
        <f t="shared" si="388"/>
        <v>0</v>
      </c>
      <c r="AA943">
        <f t="shared" si="389"/>
        <v>0</v>
      </c>
      <c r="AB943">
        <f t="shared" si="390"/>
        <v>0</v>
      </c>
      <c r="AC943">
        <f t="shared" si="391"/>
        <v>0</v>
      </c>
      <c r="AD943">
        <f t="shared" si="392"/>
        <v>0</v>
      </c>
      <c r="AE943">
        <f t="shared" si="393"/>
        <v>1</v>
      </c>
      <c r="AF943">
        <f t="shared" si="394"/>
        <v>0</v>
      </c>
      <c r="AH943">
        <f t="shared" si="395"/>
        <v>18378.175214886152</v>
      </c>
      <c r="AI943">
        <f t="shared" si="396"/>
        <v>228861.02320345156</v>
      </c>
      <c r="AJ943">
        <f t="shared" si="397"/>
        <v>18738.220364406745</v>
      </c>
      <c r="AK943">
        <f t="shared" si="398"/>
        <v>19732.353762294657</v>
      </c>
      <c r="AL943">
        <f t="shared" si="399"/>
        <v>180744.1822176867</v>
      </c>
      <c r="AM943">
        <f t="shared" si="400"/>
        <v>19232.206536220208</v>
      </c>
    </row>
    <row r="944" spans="4:39">
      <c r="D944" s="113">
        <v>819</v>
      </c>
      <c r="E944">
        <v>0.51605418723166774</v>
      </c>
      <c r="F944" s="6">
        <v>8393.6073273982565</v>
      </c>
      <c r="G944" s="6">
        <v>0.35088088389019578</v>
      </c>
      <c r="H944" s="6">
        <v>56300.966695754425</v>
      </c>
      <c r="I944" s="6">
        <v>0.22397316358355224</v>
      </c>
      <c r="J944" s="6">
        <v>6727.3603692231482</v>
      </c>
      <c r="K944" s="6">
        <v>0.66179683994852323</v>
      </c>
      <c r="L944" s="6">
        <v>9379.5533621635932</v>
      </c>
      <c r="M944">
        <v>0.21152295025746581</v>
      </c>
      <c r="N944">
        <v>71559.797985388082</v>
      </c>
      <c r="O944">
        <v>0.54481504485498733</v>
      </c>
      <c r="P944">
        <v>10644.486456066052</v>
      </c>
      <c r="S944">
        <f t="shared" si="382"/>
        <v>11311.405757855746</v>
      </c>
      <c r="T944">
        <f t="shared" si="383"/>
        <v>-42902.931025291189</v>
      </c>
      <c r="U944">
        <f t="shared" si="384"/>
        <v>1824.8309090512103</v>
      </c>
      <c r="V944">
        <f t="shared" si="385"/>
        <v>15890.497174430819</v>
      </c>
      <c r="W944">
        <f t="shared" si="386"/>
        <v>-63483.005652757005</v>
      </c>
      <c r="X944">
        <f t="shared" si="387"/>
        <v>10158.731216676786</v>
      </c>
      <c r="Z944">
        <f t="shared" si="388"/>
        <v>0</v>
      </c>
      <c r="AA944">
        <f t="shared" si="389"/>
        <v>0</v>
      </c>
      <c r="AB944">
        <f t="shared" si="390"/>
        <v>0</v>
      </c>
      <c r="AC944">
        <f t="shared" si="391"/>
        <v>1</v>
      </c>
      <c r="AD944">
        <f t="shared" si="392"/>
        <v>0</v>
      </c>
      <c r="AE944">
        <f t="shared" si="393"/>
        <v>0</v>
      </c>
      <c r="AF944">
        <f t="shared" si="394"/>
        <v>0</v>
      </c>
      <c r="AH944">
        <f t="shared" si="395"/>
        <v>16264.972816953788</v>
      </c>
      <c r="AI944">
        <f t="shared" si="396"/>
        <v>160456.06723155992</v>
      </c>
      <c r="AJ944">
        <f t="shared" si="397"/>
        <v>30036.457321877024</v>
      </c>
      <c r="AK944">
        <f t="shared" si="398"/>
        <v>14172.859095085987</v>
      </c>
      <c r="AL944">
        <f t="shared" si="399"/>
        <v>338307.48813916161</v>
      </c>
      <c r="AM944">
        <f t="shared" si="400"/>
        <v>19537.798297951336</v>
      </c>
    </row>
    <row r="945" spans="4:39">
      <c r="D945" s="113">
        <v>820</v>
      </c>
      <c r="E945">
        <v>0.61434453062194128</v>
      </c>
      <c r="F945" s="6">
        <v>10310.204744379165</v>
      </c>
      <c r="G945" s="6">
        <v>0.29129835560866413</v>
      </c>
      <c r="H945" s="6">
        <v>68595.174867685797</v>
      </c>
      <c r="I945" s="6">
        <v>1.1058973490757693</v>
      </c>
      <c r="J945" s="6">
        <v>15711.32422955055</v>
      </c>
      <c r="K945" s="6">
        <v>0.58796821739409943</v>
      </c>
      <c r="L945" s="6">
        <v>9397.8977647092306</v>
      </c>
      <c r="M945">
        <v>0.91553244858949823</v>
      </c>
      <c r="N945">
        <v>95815.115409367325</v>
      </c>
      <c r="O945">
        <v>0.3240291422257362</v>
      </c>
      <c r="P945">
        <v>9014.0369540035517</v>
      </c>
      <c r="S945">
        <f t="shared" si="382"/>
        <v>13147.926812889042</v>
      </c>
      <c r="T945">
        <f t="shared" si="383"/>
        <v>-57472.238457124564</v>
      </c>
      <c r="U945">
        <f t="shared" si="384"/>
        <v>26516.260147558627</v>
      </c>
      <c r="V945">
        <f t="shared" si="385"/>
        <v>13053.080648267061</v>
      </c>
      <c r="W945">
        <f t="shared" si="386"/>
        <v>-60856.424392425928</v>
      </c>
      <c r="X945">
        <f t="shared" si="387"/>
        <v>3358.6918127439585</v>
      </c>
      <c r="Z945">
        <f t="shared" si="388"/>
        <v>0</v>
      </c>
      <c r="AA945">
        <f t="shared" si="389"/>
        <v>0</v>
      </c>
      <c r="AB945">
        <f t="shared" si="390"/>
        <v>1</v>
      </c>
      <c r="AC945">
        <f t="shared" si="391"/>
        <v>0</v>
      </c>
      <c r="AD945">
        <f t="shared" si="392"/>
        <v>0</v>
      </c>
      <c r="AE945">
        <f t="shared" si="393"/>
        <v>0</v>
      </c>
      <c r="AF945">
        <f t="shared" si="394"/>
        <v>0</v>
      </c>
      <c r="AH945">
        <f t="shared" si="395"/>
        <v>16782.447357253215</v>
      </c>
      <c r="AI945">
        <f t="shared" si="396"/>
        <v>235480.81733711498</v>
      </c>
      <c r="AJ945">
        <f t="shared" si="397"/>
        <v>14206.855855727443</v>
      </c>
      <c r="AK945">
        <f t="shared" si="398"/>
        <v>15983.683278598153</v>
      </c>
      <c r="AL945">
        <f t="shared" si="399"/>
        <v>104655.07318389806</v>
      </c>
      <c r="AM945">
        <f t="shared" si="400"/>
        <v>27818.599562022995</v>
      </c>
    </row>
    <row r="946" spans="4:39">
      <c r="D946" s="113">
        <v>821</v>
      </c>
      <c r="E946">
        <v>0.66932279258123084</v>
      </c>
      <c r="F946" s="6">
        <v>11072.177195538945</v>
      </c>
      <c r="G946" s="6">
        <v>0.35735156134210544</v>
      </c>
      <c r="H946" s="6">
        <v>63191.072914159311</v>
      </c>
      <c r="I946" s="6">
        <v>0.68206527299418118</v>
      </c>
      <c r="J946" s="6">
        <v>10796.087043879339</v>
      </c>
      <c r="K946" s="6">
        <v>1.0217679321122004</v>
      </c>
      <c r="L946" s="6">
        <v>13186.812280431877</v>
      </c>
      <c r="M946">
        <v>0.53604806638467917</v>
      </c>
      <c r="N946">
        <v>78461.249665803858</v>
      </c>
      <c r="O946">
        <v>0.58575597290750681</v>
      </c>
      <c r="P946">
        <v>12302.207124642176</v>
      </c>
      <c r="S946">
        <f t="shared" si="382"/>
        <v>14485.244316382774</v>
      </c>
      <c r="T946">
        <f t="shared" si="383"/>
        <v>-49545.960895872355</v>
      </c>
      <c r="U946">
        <f t="shared" si="384"/>
        <v>15247.893340130475</v>
      </c>
      <c r="V946">
        <f t="shared" si="385"/>
        <v>25828.374439340383</v>
      </c>
      <c r="W946">
        <f t="shared" si="386"/>
        <v>-57992.790298971267</v>
      </c>
      <c r="X946">
        <f t="shared" si="387"/>
        <v>10064.298944858063</v>
      </c>
      <c r="Z946">
        <f t="shared" si="388"/>
        <v>0</v>
      </c>
      <c r="AA946">
        <f t="shared" si="389"/>
        <v>0</v>
      </c>
      <c r="AB946">
        <f t="shared" si="390"/>
        <v>0</v>
      </c>
      <c r="AC946">
        <f t="shared" si="391"/>
        <v>1</v>
      </c>
      <c r="AD946">
        <f t="shared" si="392"/>
        <v>0</v>
      </c>
      <c r="AE946">
        <f t="shared" si="393"/>
        <v>0</v>
      </c>
      <c r="AF946">
        <f t="shared" si="394"/>
        <v>0</v>
      </c>
      <c r="AH946">
        <f t="shared" si="395"/>
        <v>16542.357914989418</v>
      </c>
      <c r="AI946">
        <f t="shared" si="396"/>
        <v>176831.66872654078</v>
      </c>
      <c r="AJ946">
        <f t="shared" si="397"/>
        <v>15828.524734129724</v>
      </c>
      <c r="AK946">
        <f t="shared" si="398"/>
        <v>12905.878004188364</v>
      </c>
      <c r="AL946">
        <f t="shared" si="399"/>
        <v>146369.80260926535</v>
      </c>
      <c r="AM946">
        <f t="shared" si="400"/>
        <v>21002.273461383455</v>
      </c>
    </row>
    <row r="947" spans="4:39">
      <c r="D947" s="113">
        <v>822</v>
      </c>
      <c r="E947">
        <v>0.70138729343285755</v>
      </c>
      <c r="F947" s="6">
        <v>10669.231655372218</v>
      </c>
      <c r="G947" s="6">
        <v>0.30406875829157132</v>
      </c>
      <c r="H947" s="6">
        <v>61849.429155154758</v>
      </c>
      <c r="I947" s="6">
        <v>0.46329304616982725</v>
      </c>
      <c r="J947" s="6">
        <v>9360.6503307078074</v>
      </c>
      <c r="K947" s="6">
        <v>0.35921906166227591</v>
      </c>
      <c r="L947" s="6">
        <v>7882.656536073986</v>
      </c>
      <c r="M947">
        <v>0.40874895808592049</v>
      </c>
      <c r="N947">
        <v>85295.94560575216</v>
      </c>
      <c r="O947">
        <v>0.38842654709494862</v>
      </c>
      <c r="P947">
        <v>9271.1419674172739</v>
      </c>
      <c r="S947">
        <f t="shared" si="382"/>
        <v>16112.540757068016</v>
      </c>
      <c r="T947">
        <f t="shared" si="383"/>
        <v>-50238.867688549399</v>
      </c>
      <c r="U947">
        <f t="shared" si="384"/>
        <v>8329.7313442408758</v>
      </c>
      <c r="V947">
        <f t="shared" si="385"/>
        <v>5833.7641144383579</v>
      </c>
      <c r="W947">
        <f t="shared" si="386"/>
        <v>-69688.275390199371</v>
      </c>
      <c r="X947">
        <f t="shared" si="387"/>
        <v>5560.537306856244</v>
      </c>
      <c r="Z947">
        <f t="shared" si="388"/>
        <v>1</v>
      </c>
      <c r="AA947">
        <f t="shared" si="389"/>
        <v>0</v>
      </c>
      <c r="AB947">
        <f t="shared" si="390"/>
        <v>0</v>
      </c>
      <c r="AC947">
        <f t="shared" si="391"/>
        <v>0</v>
      </c>
      <c r="AD947">
        <f t="shared" si="392"/>
        <v>0</v>
      </c>
      <c r="AE947">
        <f t="shared" si="393"/>
        <v>0</v>
      </c>
      <c r="AF947">
        <f t="shared" si="394"/>
        <v>0</v>
      </c>
      <c r="AH947">
        <f t="shared" si="395"/>
        <v>15211.612407679813</v>
      </c>
      <c r="AI947">
        <f t="shared" si="396"/>
        <v>203406.06349254528</v>
      </c>
      <c r="AJ947">
        <f t="shared" si="397"/>
        <v>20204.599244678746</v>
      </c>
      <c r="AK947">
        <f t="shared" si="398"/>
        <v>21943.870404864429</v>
      </c>
      <c r="AL947">
        <f t="shared" si="399"/>
        <v>208675.62820263545</v>
      </c>
      <c r="AM947">
        <f t="shared" si="400"/>
        <v>23868.456048528005</v>
      </c>
    </row>
    <row r="948" spans="4:39">
      <c r="D948" s="113">
        <v>823</v>
      </c>
      <c r="E948">
        <v>0.53243531349426942</v>
      </c>
      <c r="F948" s="6">
        <v>9314.2152244846402</v>
      </c>
      <c r="G948" s="6">
        <v>0.31099344012931152</v>
      </c>
      <c r="H948" s="6">
        <v>61560.028434704705</v>
      </c>
      <c r="I948" s="6">
        <v>0.18188840345392832</v>
      </c>
      <c r="J948" s="6">
        <v>5509.9459162315634</v>
      </c>
      <c r="K948" s="6">
        <v>1.0343124187912678</v>
      </c>
      <c r="L948" s="6">
        <v>13594.272391341943</v>
      </c>
      <c r="M948">
        <v>0.42222125767681895</v>
      </c>
      <c r="N948">
        <v>70148.203845525641</v>
      </c>
      <c r="O948">
        <v>0.36826107602137803</v>
      </c>
      <c r="P948">
        <v>8186.1773646736074</v>
      </c>
      <c r="S948">
        <f t="shared" si="382"/>
        <v>11016.294785980543</v>
      </c>
      <c r="T948">
        <f t="shared" si="383"/>
        <v>-49685.054916807072</v>
      </c>
      <c r="U948">
        <f t="shared" si="384"/>
        <v>1435.2808812532357</v>
      </c>
      <c r="V948">
        <f t="shared" si="385"/>
        <v>25899.913007783824</v>
      </c>
      <c r="W948">
        <f t="shared" si="386"/>
        <v>-54026.107342393982</v>
      </c>
      <c r="X948">
        <f t="shared" si="387"/>
        <v>5875.5035621266907</v>
      </c>
      <c r="Z948">
        <f t="shared" si="388"/>
        <v>0</v>
      </c>
      <c r="AA948">
        <f t="shared" si="389"/>
        <v>0</v>
      </c>
      <c r="AB948">
        <f t="shared" si="390"/>
        <v>0</v>
      </c>
      <c r="AC948">
        <f t="shared" si="391"/>
        <v>1</v>
      </c>
      <c r="AD948">
        <f t="shared" si="392"/>
        <v>0</v>
      </c>
      <c r="AE948">
        <f t="shared" si="393"/>
        <v>0</v>
      </c>
      <c r="AF948">
        <f t="shared" si="394"/>
        <v>0</v>
      </c>
      <c r="AH948">
        <f t="shared" si="395"/>
        <v>17493.609060896539</v>
      </c>
      <c r="AI948">
        <f t="shared" si="396"/>
        <v>197946.38886629877</v>
      </c>
      <c r="AJ948">
        <f t="shared" si="397"/>
        <v>30293.002806125642</v>
      </c>
      <c r="AK948">
        <f t="shared" si="398"/>
        <v>13143.294177235797</v>
      </c>
      <c r="AL948">
        <f t="shared" si="399"/>
        <v>166140.86233246746</v>
      </c>
      <c r="AM948">
        <f t="shared" si="400"/>
        <v>22229.2767216006</v>
      </c>
    </row>
    <row r="949" spans="4:39">
      <c r="D949" s="113">
        <v>824</v>
      </c>
      <c r="E949">
        <v>0.93606343954337423</v>
      </c>
      <c r="F949" s="6">
        <v>12098.79435595259</v>
      </c>
      <c r="G949" s="6">
        <v>0.34745069727689226</v>
      </c>
      <c r="H949" s="6">
        <v>63786.029291701561</v>
      </c>
      <c r="I949" s="6">
        <v>1.6477838432000975</v>
      </c>
      <c r="J949" s="6">
        <v>20191.518344316439</v>
      </c>
      <c r="K949" s="6">
        <v>1.2318283480923513</v>
      </c>
      <c r="L949" s="6">
        <v>16050.360923264428</v>
      </c>
      <c r="M949">
        <v>0.42107576841942729</v>
      </c>
      <c r="N949">
        <v>76391.632275862808</v>
      </c>
      <c r="O949">
        <v>0.67091097233891639</v>
      </c>
      <c r="P949">
        <v>11312.977763632587</v>
      </c>
      <c r="S949">
        <f t="shared" si="382"/>
        <v>23643.852019571612</v>
      </c>
      <c r="T949">
        <f t="shared" si="383"/>
        <v>-50518.971866880704</v>
      </c>
      <c r="U949">
        <f t="shared" si="384"/>
        <v>42727.459924436087</v>
      </c>
      <c r="V949">
        <f t="shared" si="385"/>
        <v>30985.772720293913</v>
      </c>
      <c r="W949">
        <f t="shared" si="386"/>
        <v>-60313.275134535397</v>
      </c>
      <c r="X949">
        <f t="shared" si="387"/>
        <v>14305.086804156597</v>
      </c>
      <c r="Z949">
        <f t="shared" si="388"/>
        <v>0</v>
      </c>
      <c r="AA949">
        <f t="shared" si="389"/>
        <v>0</v>
      </c>
      <c r="AB949">
        <f t="shared" si="390"/>
        <v>1</v>
      </c>
      <c r="AC949">
        <f t="shared" si="391"/>
        <v>0</v>
      </c>
      <c r="AD949">
        <f t="shared" si="392"/>
        <v>0</v>
      </c>
      <c r="AE949">
        <f t="shared" si="393"/>
        <v>0</v>
      </c>
      <c r="AF949">
        <f t="shared" si="394"/>
        <v>0</v>
      </c>
      <c r="AH949">
        <f t="shared" si="395"/>
        <v>12925.18631200313</v>
      </c>
      <c r="AI949">
        <f t="shared" si="396"/>
        <v>183582.96527138312</v>
      </c>
      <c r="AJ949">
        <f t="shared" si="397"/>
        <v>12253.74215655815</v>
      </c>
      <c r="AK949">
        <f t="shared" si="398"/>
        <v>13029.70576064476</v>
      </c>
      <c r="AL949">
        <f t="shared" si="399"/>
        <v>181420.15761821336</v>
      </c>
      <c r="AM949">
        <f t="shared" si="400"/>
        <v>16862.114691899449</v>
      </c>
    </row>
    <row r="950" spans="4:39">
      <c r="D950" s="113">
        <v>825</v>
      </c>
      <c r="E950">
        <v>0.54690984929260766</v>
      </c>
      <c r="F950" s="6">
        <v>7925.9341007105158</v>
      </c>
      <c r="G950" s="6">
        <v>0.33631330080728983</v>
      </c>
      <c r="H950" s="6">
        <v>65568.882092676402</v>
      </c>
      <c r="I950" s="6">
        <v>0.4862451402403809</v>
      </c>
      <c r="J950" s="6">
        <v>8874.0218779261213</v>
      </c>
      <c r="K950" s="6">
        <v>1.6875134471010085</v>
      </c>
      <c r="L950" s="6">
        <v>20308.447669736124</v>
      </c>
      <c r="M950">
        <v>0.66529736931022243</v>
      </c>
      <c r="N950">
        <v>74490.84275536958</v>
      </c>
      <c r="O950">
        <v>0.6078453787083351</v>
      </c>
      <c r="P950">
        <v>10008.201450790568</v>
      </c>
      <c r="S950">
        <f t="shared" si="382"/>
        <v>12957.271584678414</v>
      </c>
      <c r="T950">
        <f t="shared" si="383"/>
        <v>-52727.095014650848</v>
      </c>
      <c r="U950">
        <f t="shared" si="384"/>
        <v>9692.7625570125838</v>
      </c>
      <c r="V950">
        <f t="shared" si="385"/>
        <v>44127.565794368784</v>
      </c>
      <c r="W950">
        <f t="shared" si="386"/>
        <v>-49087.128005628052</v>
      </c>
      <c r="X950">
        <f t="shared" si="387"/>
        <v>13201.7664898085</v>
      </c>
      <c r="Z950">
        <f t="shared" si="388"/>
        <v>0</v>
      </c>
      <c r="AA950">
        <f t="shared" si="389"/>
        <v>0</v>
      </c>
      <c r="AB950">
        <f t="shared" si="390"/>
        <v>0</v>
      </c>
      <c r="AC950">
        <f t="shared" si="391"/>
        <v>1</v>
      </c>
      <c r="AD950">
        <f t="shared" si="392"/>
        <v>0</v>
      </c>
      <c r="AE950">
        <f t="shared" si="393"/>
        <v>0</v>
      </c>
      <c r="AF950">
        <f t="shared" si="394"/>
        <v>0</v>
      </c>
      <c r="AH950">
        <f t="shared" si="395"/>
        <v>14492.213133411651</v>
      </c>
      <c r="AI950">
        <f t="shared" si="396"/>
        <v>194963.68991438695</v>
      </c>
      <c r="AJ950">
        <f t="shared" si="397"/>
        <v>18250.098856595556</v>
      </c>
      <c r="AK950">
        <f t="shared" si="398"/>
        <v>12034.539757075212</v>
      </c>
      <c r="AL950">
        <f t="shared" si="399"/>
        <v>111966.23674102512</v>
      </c>
      <c r="AM950">
        <f t="shared" si="400"/>
        <v>16465.044896874741</v>
      </c>
    </row>
    <row r="951" spans="4:39">
      <c r="D951" s="113">
        <v>826</v>
      </c>
      <c r="E951">
        <v>0.56256512907296119</v>
      </c>
      <c r="F951" s="6">
        <v>7776.7427178017133</v>
      </c>
      <c r="G951" s="6">
        <v>0.25601858037412939</v>
      </c>
      <c r="H951" s="6">
        <v>64091.116781683602</v>
      </c>
      <c r="I951" s="6">
        <v>0.36497684016992116</v>
      </c>
      <c r="J951" s="6">
        <v>7743.0330399962186</v>
      </c>
      <c r="K951" s="6">
        <v>0.51338136640429122</v>
      </c>
      <c r="L951" s="6">
        <v>8973.9184156084593</v>
      </c>
      <c r="M951">
        <v>0.27345170291394472</v>
      </c>
      <c r="N951">
        <v>80795.350818207342</v>
      </c>
      <c r="O951">
        <v>0.30117014082984817</v>
      </c>
      <c r="P951">
        <v>9204.7410427285067</v>
      </c>
      <c r="S951">
        <f t="shared" si="382"/>
        <v>13704.244170720238</v>
      </c>
      <c r="T951">
        <f t="shared" si="383"/>
        <v>-54315.303308677845</v>
      </c>
      <c r="U951">
        <f t="shared" si="384"/>
        <v>6193.2426250520512</v>
      </c>
      <c r="V951">
        <f t="shared" si="385"/>
        <v>10629.035679172997</v>
      </c>
      <c r="W951">
        <f t="shared" si="386"/>
        <v>-70353.870994141282</v>
      </c>
      <c r="X951">
        <f t="shared" si="387"/>
        <v>2295.139614718415</v>
      </c>
      <c r="Z951">
        <f t="shared" si="388"/>
        <v>1</v>
      </c>
      <c r="AA951">
        <f t="shared" si="389"/>
        <v>0</v>
      </c>
      <c r="AB951">
        <f t="shared" si="390"/>
        <v>0</v>
      </c>
      <c r="AC951">
        <f t="shared" si="391"/>
        <v>0</v>
      </c>
      <c r="AD951">
        <f t="shared" si="392"/>
        <v>0</v>
      </c>
      <c r="AE951">
        <f t="shared" si="393"/>
        <v>0</v>
      </c>
      <c r="AF951">
        <f t="shared" si="394"/>
        <v>0</v>
      </c>
      <c r="AH951">
        <f t="shared" si="395"/>
        <v>13823.719807548039</v>
      </c>
      <c r="AI951">
        <f t="shared" si="396"/>
        <v>250337.75551768506</v>
      </c>
      <c r="AJ951">
        <f t="shared" si="397"/>
        <v>21215.135284724693</v>
      </c>
      <c r="AK951">
        <f t="shared" si="398"/>
        <v>17480.023629337258</v>
      </c>
      <c r="AL951">
        <f t="shared" si="399"/>
        <v>295464.79307767795</v>
      </c>
      <c r="AM951">
        <f t="shared" si="400"/>
        <v>30563.25908460129</v>
      </c>
    </row>
    <row r="952" spans="4:39">
      <c r="D952" s="113">
        <v>827</v>
      </c>
      <c r="E952">
        <v>-0.1517451598339743</v>
      </c>
      <c r="F952" s="6">
        <v>3100.9366448731471</v>
      </c>
      <c r="G952" s="6">
        <v>0.27960028329295694</v>
      </c>
      <c r="H952" s="6">
        <v>63545.504447230589</v>
      </c>
      <c r="I952" s="6">
        <v>7.5645436828548629E-2</v>
      </c>
      <c r="J952" s="6">
        <v>5957.6105169541952</v>
      </c>
      <c r="K952" s="6">
        <v>-0.26211538495281661</v>
      </c>
      <c r="L952" s="6">
        <v>1850.0310068881336</v>
      </c>
      <c r="M952">
        <v>-6.1216179220303646E-2</v>
      </c>
      <c r="N952">
        <v>68602.291129539852</v>
      </c>
      <c r="O952">
        <v>8.0890524453165469E-3</v>
      </c>
      <c r="P952">
        <v>5892.3828400925177</v>
      </c>
      <c r="S952">
        <f t="shared" si="382"/>
        <v>-8895.1738279736219</v>
      </c>
      <c r="T952">
        <f t="shared" si="383"/>
        <v>-52869.247229972323</v>
      </c>
      <c r="U952">
        <f t="shared" si="384"/>
        <v>-3069.1651570928943</v>
      </c>
      <c r="V952">
        <f t="shared" si="385"/>
        <v>-11858.644865926482</v>
      </c>
      <c r="W952">
        <f t="shared" si="386"/>
        <v>-70939.769716887924</v>
      </c>
      <c r="X952">
        <f t="shared" si="387"/>
        <v>-5583.510461520551</v>
      </c>
      <c r="Z952">
        <f t="shared" si="388"/>
        <v>0</v>
      </c>
      <c r="AA952">
        <f t="shared" si="389"/>
        <v>0</v>
      </c>
      <c r="AB952">
        <f t="shared" si="390"/>
        <v>1</v>
      </c>
      <c r="AC952">
        <f t="shared" si="391"/>
        <v>0</v>
      </c>
      <c r="AD952">
        <f t="shared" si="392"/>
        <v>0</v>
      </c>
      <c r="AE952">
        <f t="shared" si="393"/>
        <v>0</v>
      </c>
      <c r="AF952">
        <f t="shared" si="394"/>
        <v>0</v>
      </c>
      <c r="AH952">
        <f t="shared" si="395"/>
        <v>-20435.16016106154</v>
      </c>
      <c r="AI952">
        <f t="shared" si="396"/>
        <v>227272.67547382804</v>
      </c>
      <c r="AJ952">
        <f t="shared" si="397"/>
        <v>78757.037657898618</v>
      </c>
      <c r="AK952">
        <f t="shared" si="398"/>
        <v>-7058.0786672295399</v>
      </c>
      <c r="AL952">
        <f t="shared" si="399"/>
        <v>-1120656.2056520255</v>
      </c>
      <c r="AM952">
        <f t="shared" si="400"/>
        <v>728439.19357997586</v>
      </c>
    </row>
    <row r="953" spans="4:39">
      <c r="D953" s="113">
        <v>828</v>
      </c>
      <c r="E953">
        <v>0.72614964145030292</v>
      </c>
      <c r="F953" s="6">
        <v>13886.182094962631</v>
      </c>
      <c r="G953" s="6">
        <v>0.25507114029590883</v>
      </c>
      <c r="H953" s="6">
        <v>62254.214562422603</v>
      </c>
      <c r="I953" s="6">
        <v>0.86289215244030359</v>
      </c>
      <c r="J953" s="6">
        <v>13141.10097164433</v>
      </c>
      <c r="K953" s="6">
        <v>0.87521167688223633</v>
      </c>
      <c r="L953" s="6">
        <v>13499.571324122251</v>
      </c>
      <c r="M953">
        <v>0.45535722861283234</v>
      </c>
      <c r="N953">
        <v>90954.666473762991</v>
      </c>
      <c r="O953">
        <v>0.62485846986874527</v>
      </c>
      <c r="P953">
        <v>13873.800208545312</v>
      </c>
      <c r="S953">
        <f t="shared" si="382"/>
        <v>13841.115814175737</v>
      </c>
      <c r="T953">
        <f t="shared" si="383"/>
        <v>-52514.578141363621</v>
      </c>
      <c r="U953">
        <f t="shared" si="384"/>
        <v>19807.572977136224</v>
      </c>
      <c r="V953">
        <f t="shared" si="385"/>
        <v>19919.511345949064</v>
      </c>
      <c r="W953">
        <f t="shared" si="386"/>
        <v>-73567.306056410598</v>
      </c>
      <c r="X953">
        <f t="shared" si="387"/>
        <v>9985.795604922856</v>
      </c>
      <c r="Z953">
        <f t="shared" si="388"/>
        <v>0</v>
      </c>
      <c r="AA953">
        <f t="shared" si="389"/>
        <v>0</v>
      </c>
      <c r="AB953">
        <f t="shared" si="390"/>
        <v>0</v>
      </c>
      <c r="AC953">
        <f t="shared" si="391"/>
        <v>1</v>
      </c>
      <c r="AD953">
        <f t="shared" si="392"/>
        <v>0</v>
      </c>
      <c r="AE953">
        <f t="shared" si="393"/>
        <v>0</v>
      </c>
      <c r="AF953">
        <f t="shared" si="394"/>
        <v>0</v>
      </c>
      <c r="AH953">
        <f t="shared" si="395"/>
        <v>19123.030987426286</v>
      </c>
      <c r="AI953">
        <f t="shared" si="396"/>
        <v>244066.08481932254</v>
      </c>
      <c r="AJ953">
        <f t="shared" si="397"/>
        <v>15229.134874480684</v>
      </c>
      <c r="AK953">
        <f t="shared" si="398"/>
        <v>15424.350109463496</v>
      </c>
      <c r="AL953">
        <f t="shared" si="399"/>
        <v>199743.54365876823</v>
      </c>
      <c r="AM953">
        <f t="shared" si="400"/>
        <v>22203.108187778227</v>
      </c>
    </row>
    <row r="954" spans="4:39">
      <c r="D954" s="113">
        <v>829</v>
      </c>
      <c r="E954">
        <v>0.94829925045960373</v>
      </c>
      <c r="F954" s="6">
        <v>14771.113384777009</v>
      </c>
      <c r="G954" s="6">
        <v>0.29349241117718039</v>
      </c>
      <c r="H954" s="6">
        <v>62689.177075160391</v>
      </c>
      <c r="I954" s="6">
        <v>0.32973671396115667</v>
      </c>
      <c r="J954" s="6">
        <v>8576.0396448401607</v>
      </c>
      <c r="K954" s="6">
        <v>0.79610643868041442</v>
      </c>
      <c r="L954" s="6">
        <v>12976.792043076655</v>
      </c>
      <c r="M954">
        <v>0.53634354511717008</v>
      </c>
      <c r="N954">
        <v>76885.156568630729</v>
      </c>
      <c r="O954">
        <v>0.47704050405597753</v>
      </c>
      <c r="P954">
        <v>11911.057833330995</v>
      </c>
      <c r="S954">
        <f t="shared" si="382"/>
        <v>21438.745194772499</v>
      </c>
      <c r="T954">
        <f t="shared" si="383"/>
        <v>-51482.462846770934</v>
      </c>
      <c r="U954">
        <f t="shared" si="384"/>
        <v>4014.6270410526449</v>
      </c>
      <c r="V954">
        <f t="shared" si="385"/>
        <v>17421.736211496289</v>
      </c>
      <c r="W954">
        <f t="shared" si="386"/>
        <v>-56405.414641876705</v>
      </c>
      <c r="X954">
        <f t="shared" si="387"/>
        <v>6304.2567735424509</v>
      </c>
      <c r="Z954">
        <f t="shared" si="388"/>
        <v>1</v>
      </c>
      <c r="AA954">
        <f t="shared" si="389"/>
        <v>0</v>
      </c>
      <c r="AB954">
        <f t="shared" si="390"/>
        <v>0</v>
      </c>
      <c r="AC954">
        <f t="shared" si="391"/>
        <v>0</v>
      </c>
      <c r="AD954">
        <f t="shared" si="392"/>
        <v>0</v>
      </c>
      <c r="AE954">
        <f t="shared" si="393"/>
        <v>0</v>
      </c>
      <c r="AF954">
        <f t="shared" si="394"/>
        <v>0</v>
      </c>
      <c r="AH954">
        <f t="shared" si="395"/>
        <v>15576.426299628545</v>
      </c>
      <c r="AI954">
        <f t="shared" si="396"/>
        <v>213597.2675535898</v>
      </c>
      <c r="AJ954">
        <f t="shared" si="397"/>
        <v>26008.749653065406</v>
      </c>
      <c r="AK954">
        <f t="shared" si="398"/>
        <v>16300.322937453346</v>
      </c>
      <c r="AL954">
        <f t="shared" si="399"/>
        <v>143350.57682447607</v>
      </c>
      <c r="AM954">
        <f t="shared" si="400"/>
        <v>24968.650946950431</v>
      </c>
    </row>
    <row r="955" spans="4:39">
      <c r="D955" s="113">
        <v>830</v>
      </c>
      <c r="E955">
        <v>1.0989846544481214</v>
      </c>
      <c r="F955" s="6">
        <v>14288.989662067203</v>
      </c>
      <c r="G955" s="6">
        <v>0.32821465895030122</v>
      </c>
      <c r="H955" s="6">
        <v>60654.268247156127</v>
      </c>
      <c r="I955" s="6">
        <v>0.93983855230641256</v>
      </c>
      <c r="J955" s="6">
        <v>12683.167251043851</v>
      </c>
      <c r="K955" s="6">
        <v>1.0368604766161376</v>
      </c>
      <c r="L955" s="6">
        <v>13294.848378976707</v>
      </c>
      <c r="M955">
        <v>0.54548463407568937</v>
      </c>
      <c r="N955">
        <v>96873.781944549235</v>
      </c>
      <c r="O955">
        <v>1.0762473739870611</v>
      </c>
      <c r="P955">
        <v>15223.898774619896</v>
      </c>
      <c r="S955">
        <f t="shared" si="382"/>
        <v>27674.640383379869</v>
      </c>
      <c r="T955">
        <f t="shared" si="383"/>
        <v>-48121.719709797828</v>
      </c>
      <c r="U955">
        <f t="shared" si="384"/>
        <v>23203.628030224208</v>
      </c>
      <c r="V955">
        <f t="shared" si="385"/>
        <v>26296.632060133888</v>
      </c>
      <c r="W955">
        <f t="shared" si="386"/>
        <v>-76044.996677003117</v>
      </c>
      <c r="X955">
        <f t="shared" si="387"/>
        <v>25871.530953702044</v>
      </c>
      <c r="Z955">
        <f t="shared" si="388"/>
        <v>1</v>
      </c>
      <c r="AA955">
        <f t="shared" si="389"/>
        <v>0</v>
      </c>
      <c r="AB955">
        <f t="shared" si="390"/>
        <v>0</v>
      </c>
      <c r="AC955">
        <f t="shared" si="391"/>
        <v>0</v>
      </c>
      <c r="AD955">
        <f t="shared" si="392"/>
        <v>0</v>
      </c>
      <c r="AE955">
        <f t="shared" si="393"/>
        <v>0</v>
      </c>
      <c r="AF955">
        <f t="shared" si="394"/>
        <v>0</v>
      </c>
      <c r="AH955">
        <f t="shared" si="395"/>
        <v>13001.991978898672</v>
      </c>
      <c r="AI955">
        <f t="shared" si="396"/>
        <v>184800.60714271903</v>
      </c>
      <c r="AJ955">
        <f t="shared" si="397"/>
        <v>13495.048931456047</v>
      </c>
      <c r="AK955">
        <f t="shared" si="398"/>
        <v>12822.215407771468</v>
      </c>
      <c r="AL955">
        <f t="shared" si="399"/>
        <v>177592.13714369707</v>
      </c>
      <c r="AM955">
        <f t="shared" si="400"/>
        <v>14145.352771660209</v>
      </c>
    </row>
    <row r="956" spans="4:39">
      <c r="D956" s="113">
        <v>831</v>
      </c>
      <c r="E956">
        <v>0.26483328925980942</v>
      </c>
      <c r="F956" s="6">
        <v>6705.3045575604083</v>
      </c>
      <c r="G956" s="6">
        <v>0.27043703411404851</v>
      </c>
      <c r="H956" s="6">
        <v>63057.220877176878</v>
      </c>
      <c r="I956" s="6">
        <v>0.59714558487806435</v>
      </c>
      <c r="J956" s="6">
        <v>10672.033818365117</v>
      </c>
      <c r="K956" s="6">
        <v>0.5070357049031341</v>
      </c>
      <c r="L956" s="6">
        <v>9432.7149769664793</v>
      </c>
      <c r="M956">
        <v>0.49911538123626198</v>
      </c>
      <c r="N956">
        <v>71577.075958885122</v>
      </c>
      <c r="O956">
        <v>0.44729818675776423</v>
      </c>
      <c r="P956">
        <v>9419.6867842535139</v>
      </c>
      <c r="S956">
        <f t="shared" si="382"/>
        <v>3407.0897595361548</v>
      </c>
      <c r="T956">
        <f t="shared" si="383"/>
        <v>-52730.853166566048</v>
      </c>
      <c r="U956">
        <f t="shared" si="384"/>
        <v>12129.373194618891</v>
      </c>
      <c r="V956">
        <f t="shared" si="385"/>
        <v>9927.9363790547941</v>
      </c>
      <c r="W956">
        <f t="shared" si="386"/>
        <v>-52518.854241759691</v>
      </c>
      <c r="X956">
        <f t="shared" si="387"/>
        <v>7659.9471789049567</v>
      </c>
      <c r="Z956">
        <f t="shared" si="388"/>
        <v>0</v>
      </c>
      <c r="AA956">
        <f t="shared" si="389"/>
        <v>0</v>
      </c>
      <c r="AB956">
        <f t="shared" si="390"/>
        <v>1</v>
      </c>
      <c r="AC956">
        <f t="shared" si="391"/>
        <v>0</v>
      </c>
      <c r="AD956">
        <f t="shared" si="392"/>
        <v>0</v>
      </c>
      <c r="AE956">
        <f t="shared" si="393"/>
        <v>0</v>
      </c>
      <c r="AF956">
        <f t="shared" si="394"/>
        <v>0</v>
      </c>
      <c r="AH956">
        <f t="shared" si="395"/>
        <v>25318.964154020316</v>
      </c>
      <c r="AI956">
        <f t="shared" si="396"/>
        <v>233167.84657009822</v>
      </c>
      <c r="AJ956">
        <f t="shared" si="397"/>
        <v>17871.745330821326</v>
      </c>
      <c r="AK956">
        <f t="shared" si="398"/>
        <v>18603.650365744044</v>
      </c>
      <c r="AL956">
        <f t="shared" si="399"/>
        <v>143407.87451109083</v>
      </c>
      <c r="AM956">
        <f t="shared" si="400"/>
        <v>21059.076614041307</v>
      </c>
    </row>
    <row r="957" spans="4:39">
      <c r="D957" s="113">
        <v>832</v>
      </c>
      <c r="E957">
        <v>0.82307702380466963</v>
      </c>
      <c r="F957" s="6">
        <v>11167.100599351706</v>
      </c>
      <c r="G957" s="6">
        <v>0.35005908416272691</v>
      </c>
      <c r="H957" s="6">
        <v>63876.605080971138</v>
      </c>
      <c r="I957" s="6">
        <v>1.2796190809274215</v>
      </c>
      <c r="J957" s="6">
        <v>15509.190201728155</v>
      </c>
      <c r="K957" s="6">
        <v>0.52070892935673729</v>
      </c>
      <c r="L957" s="6">
        <v>9076.4865631937901</v>
      </c>
      <c r="M957">
        <v>0.63090434166868548</v>
      </c>
      <c r="N957">
        <v>100046.56063551015</v>
      </c>
      <c r="O957">
        <v>0.76452332334451056</v>
      </c>
      <c r="P957">
        <v>12150.252337570382</v>
      </c>
      <c r="S957">
        <f t="shared" ref="S957:S1020" si="401">E957*WTP-F957</f>
        <v>20261.272477605798</v>
      </c>
      <c r="T957">
        <f t="shared" ref="T957:T1020" si="402">G957*WTP-H957</f>
        <v>-50509.949011301571</v>
      </c>
      <c r="U957">
        <f t="shared" ref="U957:U1020" si="403">I957*WTP-J957</f>
        <v>33351.78478440451</v>
      </c>
      <c r="V957">
        <f t="shared" ref="V957:V1020" si="404">K957*WTP-L957</f>
        <v>10806.263195363867</v>
      </c>
      <c r="W957">
        <f t="shared" ref="W957:W1020" si="405">M957*WTP-N957</f>
        <v>-75956.109253233066</v>
      </c>
      <c r="X957">
        <f t="shared" ref="X957:X1020" si="406">O957*WTP-P957</f>
        <v>17042.306241016409</v>
      </c>
      <c r="Z957">
        <f t="shared" si="388"/>
        <v>0</v>
      </c>
      <c r="AA957">
        <f t="shared" si="389"/>
        <v>0</v>
      </c>
      <c r="AB957">
        <f t="shared" si="390"/>
        <v>1</v>
      </c>
      <c r="AC957">
        <f t="shared" si="391"/>
        <v>0</v>
      </c>
      <c r="AD957">
        <f t="shared" si="392"/>
        <v>0</v>
      </c>
      <c r="AE957">
        <f t="shared" si="393"/>
        <v>0</v>
      </c>
      <c r="AF957">
        <f t="shared" si="394"/>
        <v>0</v>
      </c>
      <c r="AH957">
        <f t="shared" si="395"/>
        <v>13567.503740697119</v>
      </c>
      <c r="AI957">
        <f t="shared" si="396"/>
        <v>182473.78220094339</v>
      </c>
      <c r="AJ957">
        <f t="shared" si="397"/>
        <v>12120.161720695551</v>
      </c>
      <c r="AK957">
        <f t="shared" si="398"/>
        <v>17431.017698134183</v>
      </c>
      <c r="AL957">
        <f t="shared" si="399"/>
        <v>158576.43390263562</v>
      </c>
      <c r="AM957">
        <f t="shared" si="400"/>
        <v>15892.58557138252</v>
      </c>
    </row>
    <row r="958" spans="4:39">
      <c r="D958" s="113">
        <v>833</v>
      </c>
      <c r="E958">
        <v>0.43066473441936504</v>
      </c>
      <c r="F958" s="6">
        <v>7441.376240458354</v>
      </c>
      <c r="G958" s="6">
        <v>0.30810652198800714</v>
      </c>
      <c r="H958" s="6">
        <v>65501.388015977442</v>
      </c>
      <c r="I958" s="6">
        <v>0.60730352057360171</v>
      </c>
      <c r="J958" s="6">
        <v>9320.905015696595</v>
      </c>
      <c r="K958" s="6">
        <v>1.1702492644920435</v>
      </c>
      <c r="L958" s="6">
        <v>15669.547734410546</v>
      </c>
      <c r="M958">
        <v>0.41269327932935829</v>
      </c>
      <c r="N958">
        <v>59082.56350944085</v>
      </c>
      <c r="O958">
        <v>0.63053975174089882</v>
      </c>
      <c r="P958">
        <v>10877.652111261072</v>
      </c>
      <c r="S958">
        <f t="shared" si="401"/>
        <v>9003.1259786106821</v>
      </c>
      <c r="T958">
        <f t="shared" si="402"/>
        <v>-53736.64858038738</v>
      </c>
      <c r="U958">
        <f t="shared" si="403"/>
        <v>13868.372613885813</v>
      </c>
      <c r="V958">
        <f t="shared" si="404"/>
        <v>29015.250180953641</v>
      </c>
      <c r="W958">
        <f t="shared" si="405"/>
        <v>-43324.283331528633</v>
      </c>
      <c r="X958">
        <f t="shared" si="406"/>
        <v>13198.87776921341</v>
      </c>
      <c r="Z958">
        <f t="shared" ref="Z958:Z1021" si="407">IF(S958=MAX($S958:$X958),1,0)</f>
        <v>0</v>
      </c>
      <c r="AA958">
        <f t="shared" ref="AA958:AA1021" si="408">IF(T958=MAX($S958:$X958),1,0)</f>
        <v>0</v>
      </c>
      <c r="AB958">
        <f t="shared" ref="AB958:AB1021" si="409">IF(U958=MAX($S958:$X958),1,0)</f>
        <v>0</v>
      </c>
      <c r="AC958">
        <f t="shared" ref="AC958:AC1021" si="410">IF(V958=MAX($S958:$X958),1,0)</f>
        <v>1</v>
      </c>
      <c r="AD958">
        <f t="shared" ref="AD958:AD1021" si="411">IF(W958=MAX($S958:$X958),1,0)</f>
        <v>0</v>
      </c>
      <c r="AE958">
        <f t="shared" ref="AE958:AE1021" si="412">IF(X958=MAX($S958:$X958),1,0)</f>
        <v>0</v>
      </c>
      <c r="AF958">
        <f t="shared" ref="AF958:AF1021" si="413">IF(MAX(Z958:AE958)=0,1,0)</f>
        <v>0</v>
      </c>
      <c r="AH958">
        <f t="shared" ref="AH958:AH1021" si="414">F958/E958</f>
        <v>17278.814924307739</v>
      </c>
      <c r="AI958">
        <f t="shared" ref="AI958:AI1021" si="415">H958/G958</f>
        <v>212593.31867868427</v>
      </c>
      <c r="AJ958">
        <f t="shared" ref="AJ958:AJ1021" si="416">J958/I958</f>
        <v>15348.017424455149</v>
      </c>
      <c r="AK958">
        <f t="shared" ref="AK958:AK1021" si="417">L958/K958</f>
        <v>13389.923164114993</v>
      </c>
      <c r="AL958">
        <f t="shared" ref="AL958:AL1021" si="418">N958/M958</f>
        <v>143163.37694050212</v>
      </c>
      <c r="AM958">
        <f t="shared" ref="AM958:AM1021" si="419">P958/O958</f>
        <v>17251.334402356464</v>
      </c>
    </row>
    <row r="959" spans="4:39">
      <c r="D959" s="113">
        <v>834</v>
      </c>
      <c r="E959">
        <v>0.277540237054682</v>
      </c>
      <c r="F959" s="6">
        <v>7415.8566065152154</v>
      </c>
      <c r="G959" s="6">
        <v>0.27793167921151962</v>
      </c>
      <c r="H959" s="6">
        <v>61987.468747341016</v>
      </c>
      <c r="I959" s="6">
        <v>0.42970099663093353</v>
      </c>
      <c r="J959" s="6">
        <v>9547.0916987182864</v>
      </c>
      <c r="K959" s="6">
        <v>0.46794058619196632</v>
      </c>
      <c r="L959" s="6">
        <v>9044.9028670125299</v>
      </c>
      <c r="M959">
        <v>0.21736328530098281</v>
      </c>
      <c r="N959">
        <v>55364.197943335414</v>
      </c>
      <c r="O959">
        <v>0.52337327406157774</v>
      </c>
      <c r="P959">
        <v>12011.651077941031</v>
      </c>
      <c r="S959">
        <f t="shared" si="401"/>
        <v>3181.7398051807631</v>
      </c>
      <c r="T959">
        <f t="shared" si="402"/>
        <v>-51374.92550832835</v>
      </c>
      <c r="U959">
        <f t="shared" si="403"/>
        <v>6860.6111566372783</v>
      </c>
      <c r="V959">
        <f t="shared" si="404"/>
        <v>8822.9404761415135</v>
      </c>
      <c r="W959">
        <f t="shared" si="405"/>
        <v>-47064.398257402689</v>
      </c>
      <c r="X959">
        <f t="shared" si="406"/>
        <v>7972.8340188262518</v>
      </c>
      <c r="Z959">
        <f t="shared" si="407"/>
        <v>0</v>
      </c>
      <c r="AA959">
        <f t="shared" si="408"/>
        <v>0</v>
      </c>
      <c r="AB959">
        <f t="shared" si="409"/>
        <v>0</v>
      </c>
      <c r="AC959">
        <f t="shared" si="410"/>
        <v>1</v>
      </c>
      <c r="AD959">
        <f t="shared" si="411"/>
        <v>0</v>
      </c>
      <c r="AE959">
        <f t="shared" si="412"/>
        <v>0</v>
      </c>
      <c r="AF959">
        <f t="shared" si="413"/>
        <v>0</v>
      </c>
      <c r="AH959">
        <f t="shared" si="414"/>
        <v>26719.933243604301</v>
      </c>
      <c r="AI959">
        <f t="shared" si="415"/>
        <v>223031.31806779577</v>
      </c>
      <c r="AJ959">
        <f t="shared" si="416"/>
        <v>22217.988260609505</v>
      </c>
      <c r="AK959">
        <f t="shared" si="417"/>
        <v>19329.169415755659</v>
      </c>
      <c r="AL959">
        <f t="shared" si="418"/>
        <v>254708.13926405576</v>
      </c>
      <c r="AM959">
        <f t="shared" si="419"/>
        <v>22950.44793694948</v>
      </c>
    </row>
    <row r="960" spans="4:39">
      <c r="D960" s="113">
        <v>835</v>
      </c>
      <c r="E960">
        <v>1.0901979383374483</v>
      </c>
      <c r="F960" s="6">
        <v>18632.408311620809</v>
      </c>
      <c r="G960" s="6">
        <v>0.25782385120340867</v>
      </c>
      <c r="H960" s="6">
        <v>62026.66044921874</v>
      </c>
      <c r="I960" s="6">
        <v>0.27162715967330242</v>
      </c>
      <c r="J960" s="6">
        <v>9152.8237414471296</v>
      </c>
      <c r="K960" s="6">
        <v>0.34064377628825726</v>
      </c>
      <c r="L960" s="6">
        <v>9443.305661451268</v>
      </c>
      <c r="M960">
        <v>0.38516037295500016</v>
      </c>
      <c r="N960">
        <v>82042.8931847403</v>
      </c>
      <c r="O960">
        <v>0.86991568552319354</v>
      </c>
      <c r="P960">
        <v>14192.376892051696</v>
      </c>
      <c r="S960">
        <f t="shared" si="401"/>
        <v>22995.709765856318</v>
      </c>
      <c r="T960">
        <f t="shared" si="402"/>
        <v>-52181.914514867785</v>
      </c>
      <c r="U960">
        <f t="shared" si="403"/>
        <v>1218.9877235182503</v>
      </c>
      <c r="V960">
        <f t="shared" si="404"/>
        <v>3563.8362923395471</v>
      </c>
      <c r="W960">
        <f t="shared" si="405"/>
        <v>-67335.92950382657</v>
      </c>
      <c r="X960">
        <f t="shared" si="406"/>
        <v>19024.483643965927</v>
      </c>
      <c r="Z960">
        <f t="shared" si="407"/>
        <v>1</v>
      </c>
      <c r="AA960">
        <f t="shared" si="408"/>
        <v>0</v>
      </c>
      <c r="AB960">
        <f t="shared" si="409"/>
        <v>0</v>
      </c>
      <c r="AC960">
        <f t="shared" si="410"/>
        <v>0</v>
      </c>
      <c r="AD960">
        <f t="shared" si="411"/>
        <v>0</v>
      </c>
      <c r="AE960">
        <f t="shared" si="412"/>
        <v>0</v>
      </c>
      <c r="AF960">
        <f t="shared" si="413"/>
        <v>0</v>
      </c>
      <c r="AH960">
        <f t="shared" si="414"/>
        <v>17090.848970082654</v>
      </c>
      <c r="AI960">
        <f t="shared" si="415"/>
        <v>240577.6663396559</v>
      </c>
      <c r="AJ960">
        <f t="shared" si="416"/>
        <v>33696.275999998019</v>
      </c>
      <c r="AK960">
        <f t="shared" si="417"/>
        <v>27721.938044334671</v>
      </c>
      <c r="AL960">
        <f t="shared" si="418"/>
        <v>213009.69400173912</v>
      </c>
      <c r="AM960">
        <f t="shared" si="419"/>
        <v>16314.657992993853</v>
      </c>
    </row>
    <row r="961" spans="4:39">
      <c r="D961" s="113">
        <v>836</v>
      </c>
      <c r="E961">
        <v>-8.7475177291724826E-2</v>
      </c>
      <c r="F961" s="6">
        <v>3528.5985619252406</v>
      </c>
      <c r="G961" s="6">
        <v>0.23138623653004309</v>
      </c>
      <c r="H961" s="6">
        <v>61017.94842589464</v>
      </c>
      <c r="I961" s="6">
        <v>1.0182521997107372</v>
      </c>
      <c r="J961" s="6">
        <v>15863.446418676314</v>
      </c>
      <c r="K961" s="6">
        <v>0.32160441538905027</v>
      </c>
      <c r="L961" s="6">
        <v>7931.2602869434722</v>
      </c>
      <c r="M961">
        <v>-0.11346020626043107</v>
      </c>
      <c r="N961">
        <v>73515.985611926852</v>
      </c>
      <c r="O961">
        <v>-2.2868026380492346E-2</v>
      </c>
      <c r="P961">
        <v>5688.9857816960048</v>
      </c>
      <c r="S961">
        <f t="shared" si="401"/>
        <v>-6868.7507316324609</v>
      </c>
      <c r="T961">
        <f t="shared" si="402"/>
        <v>-52182.696370231475</v>
      </c>
      <c r="U961">
        <f t="shared" si="403"/>
        <v>23017.495575078472</v>
      </c>
      <c r="V961">
        <f t="shared" si="404"/>
        <v>4348.8827102720225</v>
      </c>
      <c r="W961">
        <f t="shared" si="405"/>
        <v>-77848.350127775149</v>
      </c>
      <c r="X961">
        <f t="shared" si="406"/>
        <v>-6562.1785010087242</v>
      </c>
      <c r="Z961">
        <f t="shared" si="407"/>
        <v>0</v>
      </c>
      <c r="AA961">
        <f t="shared" si="408"/>
        <v>0</v>
      </c>
      <c r="AB961">
        <f t="shared" si="409"/>
        <v>1</v>
      </c>
      <c r="AC961">
        <f t="shared" si="410"/>
        <v>0</v>
      </c>
      <c r="AD961">
        <f t="shared" si="411"/>
        <v>0</v>
      </c>
      <c r="AE961">
        <f t="shared" si="412"/>
        <v>0</v>
      </c>
      <c r="AF961">
        <f t="shared" si="413"/>
        <v>0</v>
      </c>
      <c r="AH961">
        <f t="shared" si="414"/>
        <v>-40338.284198699723</v>
      </c>
      <c r="AI961">
        <f t="shared" si="415"/>
        <v>263706.04121032968</v>
      </c>
      <c r="AJ961">
        <f t="shared" si="416"/>
        <v>15579.093689346084</v>
      </c>
      <c r="AK961">
        <f t="shared" si="417"/>
        <v>24661.5404124626</v>
      </c>
      <c r="AL961">
        <f t="shared" si="418"/>
        <v>-647945.10811289912</v>
      </c>
      <c r="AM961">
        <f t="shared" si="419"/>
        <v>-248774.6728571651</v>
      </c>
    </row>
    <row r="962" spans="4:39">
      <c r="D962" s="113">
        <v>837</v>
      </c>
      <c r="E962">
        <v>0.78659692979418483</v>
      </c>
      <c r="F962" s="6">
        <v>12510.852736850171</v>
      </c>
      <c r="G962" s="6">
        <v>0.29711733566267129</v>
      </c>
      <c r="H962" s="6">
        <v>67179.173482964354</v>
      </c>
      <c r="I962" s="6">
        <v>0.19968446209493496</v>
      </c>
      <c r="J962" s="6">
        <v>6765.9656775340118</v>
      </c>
      <c r="K962" s="6">
        <v>0.90495362907436494</v>
      </c>
      <c r="L962" s="6">
        <v>12193.233808551086</v>
      </c>
      <c r="M962">
        <v>0.62155635153987987</v>
      </c>
      <c r="N962">
        <v>95022.008483951038</v>
      </c>
      <c r="O962">
        <v>0.37435670809995614</v>
      </c>
      <c r="P962">
        <v>9981.6297273627897</v>
      </c>
      <c r="S962">
        <f t="shared" si="401"/>
        <v>17524.564430410981</v>
      </c>
      <c r="T962">
        <f t="shared" si="402"/>
        <v>-55834.045138020912</v>
      </c>
      <c r="U962">
        <f t="shared" si="403"/>
        <v>858.78582309898502</v>
      </c>
      <c r="V962">
        <f t="shared" si="404"/>
        <v>22361.515564024463</v>
      </c>
      <c r="W962">
        <f t="shared" si="405"/>
        <v>-71288.50075675227</v>
      </c>
      <c r="X962">
        <f t="shared" si="406"/>
        <v>4312.8068147259346</v>
      </c>
      <c r="Z962">
        <f t="shared" si="407"/>
        <v>0</v>
      </c>
      <c r="AA962">
        <f t="shared" si="408"/>
        <v>0</v>
      </c>
      <c r="AB962">
        <f t="shared" si="409"/>
        <v>0</v>
      </c>
      <c r="AC962">
        <f t="shared" si="410"/>
        <v>1</v>
      </c>
      <c r="AD962">
        <f t="shared" si="411"/>
        <v>0</v>
      </c>
      <c r="AE962">
        <f t="shared" si="412"/>
        <v>0</v>
      </c>
      <c r="AF962">
        <f t="shared" si="413"/>
        <v>0</v>
      </c>
      <c r="AH962">
        <f t="shared" si="414"/>
        <v>15905.036319075984</v>
      </c>
      <c r="AI962">
        <f t="shared" si="415"/>
        <v>226103.17682451033</v>
      </c>
      <c r="AJ962">
        <f t="shared" si="416"/>
        <v>33883.285692590864</v>
      </c>
      <c r="AK962">
        <f t="shared" si="417"/>
        <v>13473.876911265585</v>
      </c>
      <c r="AL962">
        <f t="shared" si="418"/>
        <v>152877.54400471973</v>
      </c>
      <c r="AM962">
        <f t="shared" si="419"/>
        <v>26663.418903388843</v>
      </c>
    </row>
    <row r="963" spans="4:39">
      <c r="D963" s="113">
        <v>838</v>
      </c>
      <c r="E963">
        <v>1.1148694038247995</v>
      </c>
      <c r="F963" s="6">
        <v>14751.971445187239</v>
      </c>
      <c r="G963" s="6">
        <v>0.36741930213058405</v>
      </c>
      <c r="H963" s="6">
        <v>69339.451337108825</v>
      </c>
      <c r="I963" s="6">
        <v>0.45949727187609146</v>
      </c>
      <c r="J963" s="6">
        <v>9573.8513115231835</v>
      </c>
      <c r="K963" s="6">
        <v>0.84175947175375443</v>
      </c>
      <c r="L963" s="6">
        <v>10719.493547509595</v>
      </c>
      <c r="M963">
        <v>0.85412667262949959</v>
      </c>
      <c r="N963">
        <v>81099.2336217751</v>
      </c>
      <c r="O963">
        <v>0.35484829440638221</v>
      </c>
      <c r="P963">
        <v>8542.6816231336998</v>
      </c>
      <c r="S963">
        <f t="shared" si="401"/>
        <v>27818.201870458903</v>
      </c>
      <c r="T963">
        <f t="shared" si="402"/>
        <v>-55309.912704554605</v>
      </c>
      <c r="U963">
        <f t="shared" si="403"/>
        <v>7971.5925177934914</v>
      </c>
      <c r="V963">
        <f t="shared" si="404"/>
        <v>21422.250121935765</v>
      </c>
      <c r="W963">
        <f t="shared" si="405"/>
        <v>-48485.260754090283</v>
      </c>
      <c r="X963">
        <f t="shared" si="406"/>
        <v>5006.8456504795995</v>
      </c>
      <c r="Z963">
        <f t="shared" si="407"/>
        <v>1</v>
      </c>
      <c r="AA963">
        <f t="shared" si="408"/>
        <v>0</v>
      </c>
      <c r="AB963">
        <f t="shared" si="409"/>
        <v>0</v>
      </c>
      <c r="AC963">
        <f t="shared" si="410"/>
        <v>0</v>
      </c>
      <c r="AD963">
        <f t="shared" si="411"/>
        <v>0</v>
      </c>
      <c r="AE963">
        <f t="shared" si="412"/>
        <v>0</v>
      </c>
      <c r="AF963">
        <f t="shared" si="413"/>
        <v>0</v>
      </c>
      <c r="AH963">
        <f t="shared" si="414"/>
        <v>13232.017485256501</v>
      </c>
      <c r="AI963">
        <f t="shared" si="415"/>
        <v>188720.21947411183</v>
      </c>
      <c r="AJ963">
        <f t="shared" si="416"/>
        <v>20835.491084493053</v>
      </c>
      <c r="AK963">
        <f t="shared" si="417"/>
        <v>12734.627773390164</v>
      </c>
      <c r="AL963">
        <f t="shared" si="418"/>
        <v>94949.890011167081</v>
      </c>
      <c r="AM963">
        <f t="shared" si="419"/>
        <v>24074.179748910901</v>
      </c>
    </row>
    <row r="964" spans="4:39">
      <c r="D964" s="113">
        <v>839</v>
      </c>
      <c r="E964">
        <v>0.45583092849143414</v>
      </c>
      <c r="F964" s="6">
        <v>7699.8364962738597</v>
      </c>
      <c r="G964" s="6">
        <v>0.32184968887291721</v>
      </c>
      <c r="H964" s="6">
        <v>61766.792275300206</v>
      </c>
      <c r="I964" s="6">
        <v>0.64447864792804266</v>
      </c>
      <c r="J964" s="6">
        <v>10291.574677286073</v>
      </c>
      <c r="K964" s="6">
        <v>0.73197558086223169</v>
      </c>
      <c r="L964" s="6">
        <v>10311.754152683749</v>
      </c>
      <c r="M964">
        <v>0.46638845340628565</v>
      </c>
      <c r="N964">
        <v>79240.255136544831</v>
      </c>
      <c r="O964">
        <v>0.43474179135372393</v>
      </c>
      <c r="P964">
        <v>9005.8970050461139</v>
      </c>
      <c r="S964">
        <f t="shared" si="401"/>
        <v>9705.6116772430614</v>
      </c>
      <c r="T964">
        <f t="shared" si="402"/>
        <v>-49477.283755376731</v>
      </c>
      <c r="U964">
        <f t="shared" si="403"/>
        <v>14317.198015198308</v>
      </c>
      <c r="V964">
        <f t="shared" si="404"/>
        <v>17638.001426959705</v>
      </c>
      <c r="W964">
        <f t="shared" si="405"/>
        <v>-61431.678431679218</v>
      </c>
      <c r="X964">
        <f t="shared" si="406"/>
        <v>7594.2835560044805</v>
      </c>
      <c r="Z964">
        <f t="shared" si="407"/>
        <v>0</v>
      </c>
      <c r="AA964">
        <f t="shared" si="408"/>
        <v>0</v>
      </c>
      <c r="AB964">
        <f t="shared" si="409"/>
        <v>0</v>
      </c>
      <c r="AC964">
        <f t="shared" si="410"/>
        <v>1</v>
      </c>
      <c r="AD964">
        <f t="shared" si="411"/>
        <v>0</v>
      </c>
      <c r="AE964">
        <f t="shared" si="412"/>
        <v>0</v>
      </c>
      <c r="AF964">
        <f t="shared" si="413"/>
        <v>0</v>
      </c>
      <c r="AH964">
        <f t="shared" si="414"/>
        <v>16891.869364275823</v>
      </c>
      <c r="AI964">
        <f t="shared" si="415"/>
        <v>191911.92165386528</v>
      </c>
      <c r="AJ964">
        <f t="shared" si="416"/>
        <v>15968.837308067261</v>
      </c>
      <c r="AK964">
        <f t="shared" si="417"/>
        <v>14087.565790838273</v>
      </c>
      <c r="AL964">
        <f t="shared" si="418"/>
        <v>169901.83731567676</v>
      </c>
      <c r="AM964">
        <f t="shared" si="419"/>
        <v>20715.507881133384</v>
      </c>
    </row>
    <row r="965" spans="4:39">
      <c r="D965" s="113">
        <v>840</v>
      </c>
      <c r="E965">
        <v>0.33296674832833162</v>
      </c>
      <c r="F965" s="6">
        <v>7581.0698572084875</v>
      </c>
      <c r="G965" s="6">
        <v>0.29083235677523245</v>
      </c>
      <c r="H965" s="6">
        <v>66689.733783571341</v>
      </c>
      <c r="I965" s="6">
        <v>0.59874585640289757</v>
      </c>
      <c r="J965" s="6">
        <v>12030.176630688802</v>
      </c>
      <c r="K965" s="6">
        <v>0.77589573115257737</v>
      </c>
      <c r="L965" s="6">
        <v>11766.362986805045</v>
      </c>
      <c r="M965">
        <v>0.75159469337747975</v>
      </c>
      <c r="N965">
        <v>78894.058534058451</v>
      </c>
      <c r="O965">
        <v>0.41695584371415695</v>
      </c>
      <c r="P965">
        <v>10388.295832805627</v>
      </c>
      <c r="S965">
        <f t="shared" si="401"/>
        <v>5132.9324609605264</v>
      </c>
      <c r="T965">
        <f t="shared" si="402"/>
        <v>-55584.591072465861</v>
      </c>
      <c r="U965">
        <f t="shared" si="403"/>
        <v>10832.33515019944</v>
      </c>
      <c r="V965">
        <f t="shared" si="404"/>
        <v>17860.439611524969</v>
      </c>
      <c r="W965">
        <f t="shared" si="405"/>
        <v>-50195.166762132765</v>
      </c>
      <c r="X965">
        <f t="shared" si="406"/>
        <v>5532.7461035757424</v>
      </c>
      <c r="Z965">
        <f t="shared" si="407"/>
        <v>0</v>
      </c>
      <c r="AA965">
        <f t="shared" si="408"/>
        <v>0</v>
      </c>
      <c r="AB965">
        <f t="shared" si="409"/>
        <v>0</v>
      </c>
      <c r="AC965">
        <f t="shared" si="410"/>
        <v>1</v>
      </c>
      <c r="AD965">
        <f t="shared" si="411"/>
        <v>0</v>
      </c>
      <c r="AE965">
        <f t="shared" si="412"/>
        <v>0</v>
      </c>
      <c r="AF965">
        <f t="shared" si="413"/>
        <v>0</v>
      </c>
      <c r="AH965">
        <f t="shared" si="414"/>
        <v>22768.249067720575</v>
      </c>
      <c r="AI965">
        <f t="shared" si="415"/>
        <v>229306.44486408363</v>
      </c>
      <c r="AJ965">
        <f t="shared" si="416"/>
        <v>20092.292083594257</v>
      </c>
      <c r="AK965">
        <f t="shared" si="417"/>
        <v>15164.876560573868</v>
      </c>
      <c r="AL965">
        <f t="shared" si="418"/>
        <v>104968.88712655508</v>
      </c>
      <c r="AM965">
        <f t="shared" si="419"/>
        <v>24914.618632680194</v>
      </c>
    </row>
    <row r="966" spans="4:39">
      <c r="D966" s="113">
        <v>841</v>
      </c>
      <c r="E966">
        <v>0.75973131571419494</v>
      </c>
      <c r="F966" s="6">
        <v>11125.962257011743</v>
      </c>
      <c r="G966" s="6">
        <v>0.32139650145765075</v>
      </c>
      <c r="H966" s="6">
        <v>64782.312472076606</v>
      </c>
      <c r="I966" s="6">
        <v>1.0527965590304924</v>
      </c>
      <c r="J966" s="6">
        <v>14953.855975847739</v>
      </c>
      <c r="K966" s="6">
        <v>0.77284735280367656</v>
      </c>
      <c r="L966" s="6">
        <v>11219.063048744676</v>
      </c>
      <c r="M966">
        <v>0.6376191714827093</v>
      </c>
      <c r="N966">
        <v>90055.182079688428</v>
      </c>
      <c r="O966">
        <v>1.026756179310337</v>
      </c>
      <c r="P966">
        <v>15947.902652410838</v>
      </c>
      <c r="S966">
        <f t="shared" si="401"/>
        <v>17883.618302219078</v>
      </c>
      <c r="T966">
        <f t="shared" si="402"/>
        <v>-52510.108460417672</v>
      </c>
      <c r="U966">
        <f t="shared" si="403"/>
        <v>25246.127834172581</v>
      </c>
      <c r="V966">
        <f t="shared" si="404"/>
        <v>18291.340270710909</v>
      </c>
      <c r="W966">
        <f t="shared" si="405"/>
        <v>-65708.331635792652</v>
      </c>
      <c r="X966">
        <f t="shared" si="406"/>
        <v>23257.755298375068</v>
      </c>
      <c r="Z966">
        <f t="shared" si="407"/>
        <v>0</v>
      </c>
      <c r="AA966">
        <f t="shared" si="408"/>
        <v>0</v>
      </c>
      <c r="AB966">
        <f t="shared" si="409"/>
        <v>1</v>
      </c>
      <c r="AC966">
        <f t="shared" si="410"/>
        <v>0</v>
      </c>
      <c r="AD966">
        <f t="shared" si="411"/>
        <v>0</v>
      </c>
      <c r="AE966">
        <f t="shared" si="412"/>
        <v>0</v>
      </c>
      <c r="AF966">
        <f t="shared" si="413"/>
        <v>0</v>
      </c>
      <c r="AH966">
        <f t="shared" si="414"/>
        <v>14644.60135693188</v>
      </c>
      <c r="AI966">
        <f t="shared" si="415"/>
        <v>201565.08293732232</v>
      </c>
      <c r="AJ966">
        <f t="shared" si="416"/>
        <v>14203.936978687092</v>
      </c>
      <c r="AK966">
        <f t="shared" si="417"/>
        <v>14516.531638550636</v>
      </c>
      <c r="AL966">
        <f t="shared" si="418"/>
        <v>141236.62855098219</v>
      </c>
      <c r="AM966">
        <f t="shared" si="419"/>
        <v>15532.317188607427</v>
      </c>
    </row>
    <row r="967" spans="4:39">
      <c r="D967" s="113">
        <v>842</v>
      </c>
      <c r="E967">
        <v>0.40440827288306025</v>
      </c>
      <c r="F967" s="6">
        <v>8103.8893278275627</v>
      </c>
      <c r="G967" s="6">
        <v>0.32970595625608423</v>
      </c>
      <c r="H967" s="6">
        <v>63770.711529955021</v>
      </c>
      <c r="I967" s="6">
        <v>0.83165309968392931</v>
      </c>
      <c r="J967" s="6">
        <v>11953.756239775932</v>
      </c>
      <c r="K967" s="6">
        <v>0.51947038679719837</v>
      </c>
      <c r="L967" s="6">
        <v>8394.6543174916678</v>
      </c>
      <c r="M967">
        <v>1.031423432162428</v>
      </c>
      <c r="N967">
        <v>115547.03146825479</v>
      </c>
      <c r="O967">
        <v>1.0404405965414913</v>
      </c>
      <c r="P967">
        <v>15371.129894320607</v>
      </c>
      <c r="S967">
        <f t="shared" si="401"/>
        <v>7338.0361639392104</v>
      </c>
      <c r="T967">
        <f t="shared" si="402"/>
        <v>-51181.219296272699</v>
      </c>
      <c r="U967">
        <f t="shared" si="403"/>
        <v>19802.085718555223</v>
      </c>
      <c r="V967">
        <f t="shared" si="404"/>
        <v>11440.802931972556</v>
      </c>
      <c r="W967">
        <f t="shared" si="405"/>
        <v>-76163.15913456463</v>
      </c>
      <c r="X967">
        <f t="shared" si="406"/>
        <v>24357.053844019698</v>
      </c>
      <c r="Z967">
        <f t="shared" si="407"/>
        <v>0</v>
      </c>
      <c r="AA967">
        <f t="shared" si="408"/>
        <v>0</v>
      </c>
      <c r="AB967">
        <f t="shared" si="409"/>
        <v>0</v>
      </c>
      <c r="AC967">
        <f t="shared" si="410"/>
        <v>0</v>
      </c>
      <c r="AD967">
        <f t="shared" si="411"/>
        <v>0</v>
      </c>
      <c r="AE967">
        <f t="shared" si="412"/>
        <v>1</v>
      </c>
      <c r="AF967">
        <f t="shared" si="413"/>
        <v>0</v>
      </c>
      <c r="AH967">
        <f t="shared" si="414"/>
        <v>20038.881178305925</v>
      </c>
      <c r="AI967">
        <f t="shared" si="415"/>
        <v>193416.922927604</v>
      </c>
      <c r="AJ967">
        <f t="shared" si="416"/>
        <v>14373.488470516097</v>
      </c>
      <c r="AK967">
        <f t="shared" si="417"/>
        <v>16160.024769167347</v>
      </c>
      <c r="AL967">
        <f t="shared" si="418"/>
        <v>112026.76598688957</v>
      </c>
      <c r="AM967">
        <f t="shared" si="419"/>
        <v>14773.673716130921</v>
      </c>
    </row>
    <row r="968" spans="4:39">
      <c r="D968" s="113">
        <v>843</v>
      </c>
      <c r="E968">
        <v>0.27608494870957478</v>
      </c>
      <c r="F968" s="6">
        <v>7883.5357512508144</v>
      </c>
      <c r="G968" s="6">
        <v>0.27296400707191215</v>
      </c>
      <c r="H968" s="6">
        <v>64229.91687638274</v>
      </c>
      <c r="I968" s="6">
        <v>0.18191043094759751</v>
      </c>
      <c r="J968" s="6">
        <v>7051.2305670255282</v>
      </c>
      <c r="K968" s="6">
        <v>0.99271586472316453</v>
      </c>
      <c r="L968" s="6">
        <v>13513.28283057465</v>
      </c>
      <c r="M968">
        <v>-5.8477006360279082E-3</v>
      </c>
      <c r="N968">
        <v>70560.907466669698</v>
      </c>
      <c r="O968">
        <v>0.37242212551912213</v>
      </c>
      <c r="P968">
        <v>9496.9326735842969</v>
      </c>
      <c r="S968">
        <f t="shared" si="401"/>
        <v>2658.4919302755898</v>
      </c>
      <c r="T968">
        <f t="shared" si="402"/>
        <v>-53807.059230348845</v>
      </c>
      <c r="U968">
        <f t="shared" si="403"/>
        <v>-105.16267172246444</v>
      </c>
      <c r="V968">
        <f t="shared" si="404"/>
        <v>24392.579748014665</v>
      </c>
      <c r="W968">
        <f t="shared" si="405"/>
        <v>-70784.196067755795</v>
      </c>
      <c r="X968">
        <f t="shared" si="406"/>
        <v>4723.6337672378631</v>
      </c>
      <c r="Z968">
        <f t="shared" si="407"/>
        <v>0</v>
      </c>
      <c r="AA968">
        <f t="shared" si="408"/>
        <v>0</v>
      </c>
      <c r="AB968">
        <f t="shared" si="409"/>
        <v>0</v>
      </c>
      <c r="AC968">
        <f t="shared" si="410"/>
        <v>1</v>
      </c>
      <c r="AD968">
        <f t="shared" si="411"/>
        <v>0</v>
      </c>
      <c r="AE968">
        <f t="shared" si="412"/>
        <v>0</v>
      </c>
      <c r="AF968">
        <f t="shared" si="413"/>
        <v>0</v>
      </c>
      <c r="AH968">
        <f t="shared" si="414"/>
        <v>28554.746602806779</v>
      </c>
      <c r="AI968">
        <f t="shared" si="415"/>
        <v>235305.44398647189</v>
      </c>
      <c r="AJ968">
        <f t="shared" si="416"/>
        <v>38762.101383052403</v>
      </c>
      <c r="AK968">
        <f t="shared" si="417"/>
        <v>13612.437667995822</v>
      </c>
      <c r="AL968">
        <f t="shared" si="418"/>
        <v>-12066436.341139155</v>
      </c>
      <c r="AM968">
        <f t="shared" si="419"/>
        <v>25500.452370670642</v>
      </c>
    </row>
    <row r="969" spans="4:39">
      <c r="D969" s="113">
        <v>844</v>
      </c>
      <c r="E969">
        <v>0.86690895619884478</v>
      </c>
      <c r="F969" s="6">
        <v>12809.21314215488</v>
      </c>
      <c r="G969" s="6">
        <v>0.28225431354387864</v>
      </c>
      <c r="H969" s="6">
        <v>64121.25713117855</v>
      </c>
      <c r="I969" s="6">
        <v>0.53486982056914356</v>
      </c>
      <c r="J969" s="6">
        <v>10262.649739905348</v>
      </c>
      <c r="K969" s="6">
        <v>0.35642740299906506</v>
      </c>
      <c r="L969" s="6">
        <v>8044.3345420116857</v>
      </c>
      <c r="M969">
        <v>0.16882823630691379</v>
      </c>
      <c r="N969">
        <v>79087.458427917751</v>
      </c>
      <c r="O969">
        <v>0.90036555296651999</v>
      </c>
      <c r="P969">
        <v>15886.289153717324</v>
      </c>
      <c r="S969">
        <f t="shared" si="401"/>
        <v>20292.838441341806</v>
      </c>
      <c r="T969">
        <f t="shared" si="402"/>
        <v>-53343.658422819091</v>
      </c>
      <c r="U969">
        <f t="shared" si="403"/>
        <v>10160.819488706831</v>
      </c>
      <c r="V969">
        <f t="shared" si="404"/>
        <v>5565.4894141046152</v>
      </c>
      <c r="W969">
        <f t="shared" si="405"/>
        <v>-72640.92105277456</v>
      </c>
      <c r="X969">
        <f t="shared" si="406"/>
        <v>18493.269120756278</v>
      </c>
      <c r="Z969">
        <f t="shared" si="407"/>
        <v>1</v>
      </c>
      <c r="AA969">
        <f t="shared" si="408"/>
        <v>0</v>
      </c>
      <c r="AB969">
        <f t="shared" si="409"/>
        <v>0</v>
      </c>
      <c r="AC969">
        <f t="shared" si="410"/>
        <v>0</v>
      </c>
      <c r="AD969">
        <f t="shared" si="411"/>
        <v>0</v>
      </c>
      <c r="AE969">
        <f t="shared" si="412"/>
        <v>0</v>
      </c>
      <c r="AF969">
        <f t="shared" si="413"/>
        <v>0</v>
      </c>
      <c r="AH969">
        <f t="shared" si="414"/>
        <v>14775.730543054631</v>
      </c>
      <c r="AI969">
        <f t="shared" si="415"/>
        <v>227175.47280711585</v>
      </c>
      <c r="AJ969">
        <f t="shared" si="416"/>
        <v>19187.191621664279</v>
      </c>
      <c r="AK969">
        <f t="shared" si="417"/>
        <v>22569.34925408299</v>
      </c>
      <c r="AL969">
        <f t="shared" si="418"/>
        <v>468449.23667948658</v>
      </c>
      <c r="AM969">
        <f t="shared" si="419"/>
        <v>17644.2658222266</v>
      </c>
    </row>
    <row r="970" spans="4:39">
      <c r="D970" s="113">
        <v>845</v>
      </c>
      <c r="E970">
        <v>0.57454808810287394</v>
      </c>
      <c r="F970" s="6">
        <v>8800.2240439446196</v>
      </c>
      <c r="G970" s="6">
        <v>0.35917169729468856</v>
      </c>
      <c r="H970" s="6">
        <v>62390.799200772672</v>
      </c>
      <c r="I970" s="6">
        <v>0.73098378409327136</v>
      </c>
      <c r="J970" s="6">
        <v>10657.530024090216</v>
      </c>
      <c r="K970" s="6">
        <v>0.92390972492910017</v>
      </c>
      <c r="L970" s="6">
        <v>11307.954651857233</v>
      </c>
      <c r="M970">
        <v>0.91366520011346686</v>
      </c>
      <c r="N970">
        <v>82935.480714951569</v>
      </c>
      <c r="O970">
        <v>0.60674212815168427</v>
      </c>
      <c r="P970">
        <v>10973.941478171468</v>
      </c>
      <c r="S970">
        <f t="shared" si="401"/>
        <v>13138.32015217552</v>
      </c>
      <c r="T970">
        <f t="shared" si="402"/>
        <v>-48676.187111272287</v>
      </c>
      <c r="U970">
        <f t="shared" si="403"/>
        <v>17254.354787727258</v>
      </c>
      <c r="V970">
        <f t="shared" si="404"/>
        <v>23970.61428483553</v>
      </c>
      <c r="W970">
        <f t="shared" si="405"/>
        <v>-48048.08871381895</v>
      </c>
      <c r="X970">
        <f t="shared" si="406"/>
        <v>12193.899943172446</v>
      </c>
      <c r="Z970">
        <f t="shared" si="407"/>
        <v>0</v>
      </c>
      <c r="AA970">
        <f t="shared" si="408"/>
        <v>0</v>
      </c>
      <c r="AB970">
        <f t="shared" si="409"/>
        <v>0</v>
      </c>
      <c r="AC970">
        <f t="shared" si="410"/>
        <v>1</v>
      </c>
      <c r="AD970">
        <f t="shared" si="411"/>
        <v>0</v>
      </c>
      <c r="AE970">
        <f t="shared" si="412"/>
        <v>0</v>
      </c>
      <c r="AF970">
        <f t="shared" si="413"/>
        <v>0</v>
      </c>
      <c r="AH970">
        <f t="shared" si="414"/>
        <v>15316.775438244818</v>
      </c>
      <c r="AI970">
        <f t="shared" si="415"/>
        <v>173707.44875140613</v>
      </c>
      <c r="AJ970">
        <f t="shared" si="416"/>
        <v>14579.707862206622</v>
      </c>
      <c r="AK970">
        <f t="shared" si="417"/>
        <v>12239.24193754427</v>
      </c>
      <c r="AL970">
        <f t="shared" si="418"/>
        <v>90772.288037950799</v>
      </c>
      <c r="AM970">
        <f t="shared" si="419"/>
        <v>18086.664777343442</v>
      </c>
    </row>
    <row r="971" spans="4:39">
      <c r="D971" s="113">
        <v>846</v>
      </c>
      <c r="E971">
        <v>-4.3472294009450074E-4</v>
      </c>
      <c r="F971" s="6">
        <v>4945.5930422844103</v>
      </c>
      <c r="G971" s="6">
        <v>0.31849914552163083</v>
      </c>
      <c r="H971" s="6">
        <v>62282.139298134593</v>
      </c>
      <c r="I971" s="6">
        <v>0.31610255634155604</v>
      </c>
      <c r="J971" s="6">
        <v>7551.9458011472598</v>
      </c>
      <c r="K971" s="6">
        <v>1.1099439060895044</v>
      </c>
      <c r="L971" s="6">
        <v>13680.994606695862</v>
      </c>
      <c r="M971">
        <v>-4.06171749518216E-2</v>
      </c>
      <c r="N971">
        <v>72351.739564209842</v>
      </c>
      <c r="O971">
        <v>1.0091845753826127</v>
      </c>
      <c r="P971">
        <v>15060.845168921085</v>
      </c>
      <c r="S971">
        <f t="shared" si="401"/>
        <v>-4962.1925030289785</v>
      </c>
      <c r="T971">
        <f t="shared" si="402"/>
        <v>-50120.567925536641</v>
      </c>
      <c r="U971">
        <f t="shared" si="403"/>
        <v>4518.1142101987152</v>
      </c>
      <c r="V971">
        <f t="shared" si="404"/>
        <v>28701.103503425777</v>
      </c>
      <c r="W971">
        <f t="shared" si="405"/>
        <v>-73902.665772570195</v>
      </c>
      <c r="X971">
        <f t="shared" si="406"/>
        <v>23473.858657488599</v>
      </c>
      <c r="Z971">
        <f t="shared" si="407"/>
        <v>0</v>
      </c>
      <c r="AA971">
        <f t="shared" si="408"/>
        <v>0</v>
      </c>
      <c r="AB971">
        <f t="shared" si="409"/>
        <v>0</v>
      </c>
      <c r="AC971">
        <f t="shared" si="410"/>
        <v>1</v>
      </c>
      <c r="AD971">
        <f t="shared" si="411"/>
        <v>0</v>
      </c>
      <c r="AE971">
        <f t="shared" si="412"/>
        <v>0</v>
      </c>
      <c r="AF971">
        <f t="shared" si="413"/>
        <v>0</v>
      </c>
      <c r="AH971">
        <f t="shared" si="414"/>
        <v>-11376425.272633024</v>
      </c>
      <c r="AI971">
        <f t="shared" si="415"/>
        <v>195548.84266998671</v>
      </c>
      <c r="AJ971">
        <f t="shared" si="416"/>
        <v>23890.809010058147</v>
      </c>
      <c r="AK971">
        <f t="shared" si="417"/>
        <v>12325.843253553252</v>
      </c>
      <c r="AL971">
        <f t="shared" si="418"/>
        <v>-1781309.0065970975</v>
      </c>
      <c r="AM971">
        <f t="shared" si="419"/>
        <v>14923.776617583615</v>
      </c>
    </row>
    <row r="972" spans="4:39">
      <c r="D972" s="113">
        <v>847</v>
      </c>
      <c r="E972">
        <v>0.40726183522848025</v>
      </c>
      <c r="F972" s="6">
        <v>8338.4739927768896</v>
      </c>
      <c r="G972" s="6">
        <v>0.32201100337622246</v>
      </c>
      <c r="H972" s="6">
        <v>64758.032343609884</v>
      </c>
      <c r="I972" s="6">
        <v>0.27055522148103939</v>
      </c>
      <c r="J972" s="6">
        <v>6702.8733665420914</v>
      </c>
      <c r="K972" s="6">
        <v>0.63123015374663538</v>
      </c>
      <c r="L972" s="6">
        <v>9580.8972393404438</v>
      </c>
      <c r="M972">
        <v>0.3987377973466637</v>
      </c>
      <c r="N972">
        <v>81084.115888354485</v>
      </c>
      <c r="O972">
        <v>0.61749554721115851</v>
      </c>
      <c r="P972">
        <v>11826.160998634874</v>
      </c>
      <c r="S972">
        <f t="shared" si="401"/>
        <v>7212.4119235874005</v>
      </c>
      <c r="T972">
        <f t="shared" si="402"/>
        <v>-52462.364190692206</v>
      </c>
      <c r="U972">
        <f t="shared" si="403"/>
        <v>3628.0072104899173</v>
      </c>
      <c r="V972">
        <f t="shared" si="404"/>
        <v>14521.994951321081</v>
      </c>
      <c r="W972">
        <f t="shared" si="405"/>
        <v>-65858.711834469475</v>
      </c>
      <c r="X972">
        <f t="shared" si="406"/>
        <v>11752.288976076004</v>
      </c>
      <c r="Z972">
        <f t="shared" si="407"/>
        <v>0</v>
      </c>
      <c r="AA972">
        <f t="shared" si="408"/>
        <v>0</v>
      </c>
      <c r="AB972">
        <f t="shared" si="409"/>
        <v>0</v>
      </c>
      <c r="AC972">
        <f t="shared" si="410"/>
        <v>1</v>
      </c>
      <c r="AD972">
        <f t="shared" si="411"/>
        <v>0</v>
      </c>
      <c r="AE972">
        <f t="shared" si="412"/>
        <v>0</v>
      </c>
      <c r="AF972">
        <f t="shared" si="413"/>
        <v>0</v>
      </c>
      <c r="AH972">
        <f t="shared" si="414"/>
        <v>20474.479245271967</v>
      </c>
      <c r="AI972">
        <f t="shared" si="415"/>
        <v>201105.02953201774</v>
      </c>
      <c r="AJ972">
        <f t="shared" si="416"/>
        <v>24774.511206437135</v>
      </c>
      <c r="AK972">
        <f t="shared" si="417"/>
        <v>15178.136187686063</v>
      </c>
      <c r="AL972">
        <f t="shared" si="418"/>
        <v>203351.96820546145</v>
      </c>
      <c r="AM972">
        <f t="shared" si="419"/>
        <v>19151.815834213303</v>
      </c>
    </row>
    <row r="973" spans="4:39">
      <c r="D973" s="113">
        <v>848</v>
      </c>
      <c r="E973">
        <v>0.25186853899914463</v>
      </c>
      <c r="F973" s="6">
        <v>7281.5704496312628</v>
      </c>
      <c r="G973" s="6">
        <v>0.33412225088319314</v>
      </c>
      <c r="H973" s="6">
        <v>65861.570830711935</v>
      </c>
      <c r="I973" s="6">
        <v>0.56535636609507534</v>
      </c>
      <c r="J973" s="6">
        <v>10584.490661247539</v>
      </c>
      <c r="K973" s="6">
        <v>0.28594182797524725</v>
      </c>
      <c r="L973" s="6">
        <v>7090.3255861411108</v>
      </c>
      <c r="M973">
        <v>0.1824809776167009</v>
      </c>
      <c r="N973">
        <v>71646.356336622994</v>
      </c>
      <c r="O973">
        <v>0.85948421344246428</v>
      </c>
      <c r="P973">
        <v>14510.780119491292</v>
      </c>
      <c r="S973">
        <f t="shared" si="401"/>
        <v>2335.7778435120763</v>
      </c>
      <c r="T973">
        <f t="shared" si="402"/>
        <v>-53103.446802988088</v>
      </c>
      <c r="U973">
        <f t="shared" si="403"/>
        <v>11003.07682172682</v>
      </c>
      <c r="V973">
        <f t="shared" si="404"/>
        <v>3828.0771732657304</v>
      </c>
      <c r="W973">
        <f t="shared" si="405"/>
        <v>-64678.502687306885</v>
      </c>
      <c r="X973">
        <f t="shared" si="406"/>
        <v>18307.765086595769</v>
      </c>
      <c r="Z973">
        <f t="shared" si="407"/>
        <v>0</v>
      </c>
      <c r="AA973">
        <f t="shared" si="408"/>
        <v>0</v>
      </c>
      <c r="AB973">
        <f t="shared" si="409"/>
        <v>0</v>
      </c>
      <c r="AC973">
        <f t="shared" si="410"/>
        <v>0</v>
      </c>
      <c r="AD973">
        <f t="shared" si="411"/>
        <v>0</v>
      </c>
      <c r="AE973">
        <f t="shared" si="412"/>
        <v>1</v>
      </c>
      <c r="AF973">
        <f t="shared" si="413"/>
        <v>0</v>
      </c>
      <c r="AH973">
        <f t="shared" si="414"/>
        <v>28910.2024356285</v>
      </c>
      <c r="AI973">
        <f t="shared" si="415"/>
        <v>197118.18251139668</v>
      </c>
      <c r="AJ973">
        <f t="shared" si="416"/>
        <v>18721.80326606167</v>
      </c>
      <c r="AK973">
        <f t="shared" si="417"/>
        <v>24796.391756839748</v>
      </c>
      <c r="AL973">
        <f t="shared" si="418"/>
        <v>392623.69849374273</v>
      </c>
      <c r="AM973">
        <f t="shared" si="419"/>
        <v>16883.125824233273</v>
      </c>
    </row>
    <row r="974" spans="4:39">
      <c r="D974" s="113">
        <v>849</v>
      </c>
      <c r="E974">
        <v>0.30803779858555025</v>
      </c>
      <c r="F974" s="6">
        <v>6858.6683505971614</v>
      </c>
      <c r="G974" s="6">
        <v>0.31154069769218928</v>
      </c>
      <c r="H974" s="6">
        <v>71696.438285404889</v>
      </c>
      <c r="I974" s="6">
        <v>0.47034789830416224</v>
      </c>
      <c r="J974" s="6">
        <v>8996.7486521544797</v>
      </c>
      <c r="K974" s="6">
        <v>0.79476670996901566</v>
      </c>
      <c r="L974" s="6">
        <v>10701.132479192996</v>
      </c>
      <c r="M974">
        <v>0.35436426430571366</v>
      </c>
      <c r="N974">
        <v>74501.684230206578</v>
      </c>
      <c r="O974">
        <v>0.17461412255844655</v>
      </c>
      <c r="P974">
        <v>7156.1115163071681</v>
      </c>
      <c r="S974">
        <f t="shared" si="401"/>
        <v>4903.4469505934885</v>
      </c>
      <c r="T974">
        <f t="shared" si="402"/>
        <v>-59800.568284726338</v>
      </c>
      <c r="U974">
        <f t="shared" si="403"/>
        <v>8963.0154966916507</v>
      </c>
      <c r="V974">
        <f t="shared" si="404"/>
        <v>19646.239574263898</v>
      </c>
      <c r="W974">
        <f t="shared" si="405"/>
        <v>-60970.63916195721</v>
      </c>
      <c r="X974">
        <f t="shared" si="406"/>
        <v>-488.64586053544554</v>
      </c>
      <c r="Z974">
        <f t="shared" si="407"/>
        <v>0</v>
      </c>
      <c r="AA974">
        <f t="shared" si="408"/>
        <v>0</v>
      </c>
      <c r="AB974">
        <f t="shared" si="409"/>
        <v>0</v>
      </c>
      <c r="AC974">
        <f t="shared" si="410"/>
        <v>1</v>
      </c>
      <c r="AD974">
        <f t="shared" si="411"/>
        <v>0</v>
      </c>
      <c r="AE974">
        <f t="shared" si="412"/>
        <v>0</v>
      </c>
      <c r="AF974">
        <f t="shared" si="413"/>
        <v>0</v>
      </c>
      <c r="AH974">
        <f t="shared" si="414"/>
        <v>22265.671232851404</v>
      </c>
      <c r="AI974">
        <f t="shared" si="415"/>
        <v>230135.06362575758</v>
      </c>
      <c r="AJ974">
        <f t="shared" si="416"/>
        <v>19127.859791852428</v>
      </c>
      <c r="AK974">
        <f t="shared" si="417"/>
        <v>13464.495109024112</v>
      </c>
      <c r="AL974">
        <f t="shared" si="418"/>
        <v>210240.39874950037</v>
      </c>
      <c r="AM974">
        <f t="shared" si="419"/>
        <v>40982.432643223838</v>
      </c>
    </row>
    <row r="975" spans="4:39">
      <c r="D975" s="113">
        <v>850</v>
      </c>
      <c r="E975">
        <v>0.16508498607024857</v>
      </c>
      <c r="F975" s="6">
        <v>5706.789851908361</v>
      </c>
      <c r="G975" s="6">
        <v>0.282933743642513</v>
      </c>
      <c r="H975" s="6">
        <v>61155.324152651272</v>
      </c>
      <c r="I975" s="6">
        <v>0.14895019159474399</v>
      </c>
      <c r="J975" s="6">
        <v>5663.8224988138754</v>
      </c>
      <c r="K975" s="6">
        <v>0.85310984643208321</v>
      </c>
      <c r="L975" s="6">
        <v>12377.40290909953</v>
      </c>
      <c r="M975">
        <v>0.13914773886125387</v>
      </c>
      <c r="N975">
        <v>78573.848406915291</v>
      </c>
      <c r="O975">
        <v>0.65080324270748302</v>
      </c>
      <c r="P975">
        <v>12874.692061319309</v>
      </c>
      <c r="S975">
        <f t="shared" si="401"/>
        <v>596.8152561980105</v>
      </c>
      <c r="T975">
        <f t="shared" si="402"/>
        <v>-50351.782085405554</v>
      </c>
      <c r="U975">
        <f t="shared" si="403"/>
        <v>23.691617039828998</v>
      </c>
      <c r="V975">
        <f t="shared" si="404"/>
        <v>20197.743467063134</v>
      </c>
      <c r="W975">
        <f t="shared" si="405"/>
        <v>-73260.631146237167</v>
      </c>
      <c r="X975">
        <f t="shared" si="406"/>
        <v>11975.578958223223</v>
      </c>
      <c r="Z975">
        <f t="shared" si="407"/>
        <v>0</v>
      </c>
      <c r="AA975">
        <f t="shared" si="408"/>
        <v>0</v>
      </c>
      <c r="AB975">
        <f t="shared" si="409"/>
        <v>0</v>
      </c>
      <c r="AC975">
        <f t="shared" si="410"/>
        <v>1</v>
      </c>
      <c r="AD975">
        <f t="shared" si="411"/>
        <v>0</v>
      </c>
      <c r="AE975">
        <f t="shared" si="412"/>
        <v>0</v>
      </c>
      <c r="AF975">
        <f t="shared" si="413"/>
        <v>0</v>
      </c>
      <c r="AH975">
        <f t="shared" si="414"/>
        <v>34568.799911822098</v>
      </c>
      <c r="AI975">
        <f t="shared" si="415"/>
        <v>216147.15645201044</v>
      </c>
      <c r="AJ975">
        <f t="shared" si="416"/>
        <v>38024.94268838346</v>
      </c>
      <c r="AK975">
        <f t="shared" si="417"/>
        <v>14508.568809591046</v>
      </c>
      <c r="AL975">
        <f t="shared" si="418"/>
        <v>564679.30452870927</v>
      </c>
      <c r="AM975">
        <f t="shared" si="419"/>
        <v>19782.771837088258</v>
      </c>
    </row>
    <row r="976" spans="4:39">
      <c r="D976" s="113">
        <v>851</v>
      </c>
      <c r="E976">
        <v>0.80721236718293032</v>
      </c>
      <c r="F976" s="6">
        <v>12826.039581830091</v>
      </c>
      <c r="G976" s="6">
        <v>0.26307593654096106</v>
      </c>
      <c r="H976" s="6">
        <v>59790.610604979855</v>
      </c>
      <c r="I976" s="6">
        <v>0.47088102081029137</v>
      </c>
      <c r="J976" s="6">
        <v>9944.8403144078839</v>
      </c>
      <c r="K976" s="6">
        <v>0.79639699663623786</v>
      </c>
      <c r="L976" s="6">
        <v>12892.491580251137</v>
      </c>
      <c r="M976">
        <v>0.50658690078136659</v>
      </c>
      <c r="N976">
        <v>87575.024158629793</v>
      </c>
      <c r="O976">
        <v>1.0334696750775505</v>
      </c>
      <c r="P976">
        <v>17513.295591327107</v>
      </c>
      <c r="S976">
        <f t="shared" si="401"/>
        <v>17996.55744668292</v>
      </c>
      <c r="T976">
        <f t="shared" si="402"/>
        <v>-49745.319044099801</v>
      </c>
      <c r="U976">
        <f t="shared" si="403"/>
        <v>8035.2805842122834</v>
      </c>
      <c r="V976">
        <f t="shared" si="404"/>
        <v>17517.131339306972</v>
      </c>
      <c r="W976">
        <f t="shared" si="405"/>
        <v>-68231.509939194089</v>
      </c>
      <c r="X976">
        <f t="shared" si="406"/>
        <v>21948.710481834081</v>
      </c>
      <c r="Z976">
        <f t="shared" si="407"/>
        <v>0</v>
      </c>
      <c r="AA976">
        <f t="shared" si="408"/>
        <v>0</v>
      </c>
      <c r="AB976">
        <f t="shared" si="409"/>
        <v>0</v>
      </c>
      <c r="AC976">
        <f t="shared" si="410"/>
        <v>0</v>
      </c>
      <c r="AD976">
        <f t="shared" si="411"/>
        <v>0</v>
      </c>
      <c r="AE976">
        <f t="shared" si="412"/>
        <v>1</v>
      </c>
      <c r="AF976">
        <f t="shared" si="413"/>
        <v>0</v>
      </c>
      <c r="AH976">
        <f t="shared" si="414"/>
        <v>15889.300143642939</v>
      </c>
      <c r="AI976">
        <f t="shared" si="415"/>
        <v>227275.10311712004</v>
      </c>
      <c r="AJ976">
        <f t="shared" si="416"/>
        <v>21119.645674601234</v>
      </c>
      <c r="AK976">
        <f t="shared" si="417"/>
        <v>16188.523606574961</v>
      </c>
      <c r="AL976">
        <f t="shared" si="418"/>
        <v>172872.6582222179</v>
      </c>
      <c r="AM976">
        <f t="shared" si="419"/>
        <v>16946.114640483214</v>
      </c>
    </row>
    <row r="977" spans="4:39">
      <c r="D977" s="113">
        <v>852</v>
      </c>
      <c r="E977">
        <v>0.48804782181525763</v>
      </c>
      <c r="F977" s="6">
        <v>8772.1319696065493</v>
      </c>
      <c r="G977" s="6">
        <v>0.33971389871375468</v>
      </c>
      <c r="H977" s="6">
        <v>67851.139058135333</v>
      </c>
      <c r="I977" s="6">
        <v>0.50687548253120995</v>
      </c>
      <c r="J977" s="6">
        <v>9809.5425838975989</v>
      </c>
      <c r="K977" s="6">
        <v>0.85433532296724646</v>
      </c>
      <c r="L977" s="6">
        <v>11957.677759355653</v>
      </c>
      <c r="M977">
        <v>0.60481144630978567</v>
      </c>
      <c r="N977">
        <v>65898.368037720036</v>
      </c>
      <c r="O977">
        <v>0.79060701837987202</v>
      </c>
      <c r="P977">
        <v>13982.486718986473</v>
      </c>
      <c r="S977">
        <f t="shared" si="401"/>
        <v>9863.4860585872466</v>
      </c>
      <c r="T977">
        <f t="shared" si="402"/>
        <v>-54879.503549649322</v>
      </c>
      <c r="U977">
        <f t="shared" si="403"/>
        <v>9544.9908410741209</v>
      </c>
      <c r="V977">
        <f t="shared" si="404"/>
        <v>20664.262212825684</v>
      </c>
      <c r="W977">
        <f t="shared" si="405"/>
        <v>-42804.247771827184</v>
      </c>
      <c r="X977">
        <f t="shared" si="406"/>
        <v>16206.05167083056</v>
      </c>
      <c r="Z977">
        <f t="shared" si="407"/>
        <v>0</v>
      </c>
      <c r="AA977">
        <f t="shared" si="408"/>
        <v>0</v>
      </c>
      <c r="AB977">
        <f t="shared" si="409"/>
        <v>0</v>
      </c>
      <c r="AC977">
        <f t="shared" si="410"/>
        <v>1</v>
      </c>
      <c r="AD977">
        <f t="shared" si="411"/>
        <v>0</v>
      </c>
      <c r="AE977">
        <f t="shared" si="412"/>
        <v>0</v>
      </c>
      <c r="AF977">
        <f t="shared" si="413"/>
        <v>0</v>
      </c>
      <c r="AH977">
        <f t="shared" si="414"/>
        <v>17973.918902002792</v>
      </c>
      <c r="AI977">
        <f t="shared" si="415"/>
        <v>199730.24157986301</v>
      </c>
      <c r="AJ977">
        <f t="shared" si="416"/>
        <v>19352.963246340474</v>
      </c>
      <c r="AK977">
        <f t="shared" si="417"/>
        <v>13996.46887808019</v>
      </c>
      <c r="AL977">
        <f t="shared" si="418"/>
        <v>108956.87976772641</v>
      </c>
      <c r="AM977">
        <f t="shared" si="419"/>
        <v>17685.760932959674</v>
      </c>
    </row>
    <row r="978" spans="4:39">
      <c r="D978" s="113">
        <v>853</v>
      </c>
      <c r="E978">
        <v>0.35411069716423182</v>
      </c>
      <c r="F978" s="6">
        <v>7492.1528689218921</v>
      </c>
      <c r="G978" s="6">
        <v>0.33889950114199707</v>
      </c>
      <c r="H978" s="6">
        <v>59361.756323925496</v>
      </c>
      <c r="I978" s="6">
        <v>4.277399856838815E-2</v>
      </c>
      <c r="J978" s="6">
        <v>5271.3245052288476</v>
      </c>
      <c r="K978" s="6">
        <v>0.67956791087834323</v>
      </c>
      <c r="L978" s="6">
        <v>10867.949494231472</v>
      </c>
      <c r="M978">
        <v>0.37139561977660418</v>
      </c>
      <c r="N978">
        <v>70729.023397532248</v>
      </c>
      <c r="O978">
        <v>1.1495737509059649</v>
      </c>
      <c r="P978">
        <v>15812.406384887827</v>
      </c>
      <c r="S978">
        <f t="shared" si="401"/>
        <v>6029.2099915971357</v>
      </c>
      <c r="T978">
        <f t="shared" si="402"/>
        <v>-46421.217772319476</v>
      </c>
      <c r="U978">
        <f t="shared" si="403"/>
        <v>-3638.0421438935145</v>
      </c>
      <c r="V978">
        <f t="shared" si="404"/>
        <v>15080.671614747187</v>
      </c>
      <c r="W978">
        <f t="shared" si="405"/>
        <v>-56547.653051982394</v>
      </c>
      <c r="X978">
        <f t="shared" si="406"/>
        <v>28082.917719705532</v>
      </c>
      <c r="Z978">
        <f t="shared" si="407"/>
        <v>0</v>
      </c>
      <c r="AA978">
        <f t="shared" si="408"/>
        <v>0</v>
      </c>
      <c r="AB978">
        <f t="shared" si="409"/>
        <v>0</v>
      </c>
      <c r="AC978">
        <f t="shared" si="410"/>
        <v>0</v>
      </c>
      <c r="AD978">
        <f t="shared" si="411"/>
        <v>0</v>
      </c>
      <c r="AE978">
        <f t="shared" si="412"/>
        <v>1</v>
      </c>
      <c r="AF978">
        <f t="shared" si="413"/>
        <v>0</v>
      </c>
      <c r="AH978">
        <f t="shared" si="414"/>
        <v>21157.657559966712</v>
      </c>
      <c r="AI978">
        <f t="shared" si="415"/>
        <v>175160.35321354232</v>
      </c>
      <c r="AJ978">
        <f t="shared" si="416"/>
        <v>123236.65501603553</v>
      </c>
      <c r="AK978">
        <f t="shared" si="417"/>
        <v>15992.440667459739</v>
      </c>
      <c r="AL978">
        <f t="shared" si="418"/>
        <v>190441.18894045119</v>
      </c>
      <c r="AM978">
        <f t="shared" si="419"/>
        <v>13755.016911639001</v>
      </c>
    </row>
    <row r="979" spans="4:39">
      <c r="D979" s="113">
        <v>854</v>
      </c>
      <c r="E979">
        <v>0.46246692678041457</v>
      </c>
      <c r="F979" s="6">
        <v>9142.9375668106586</v>
      </c>
      <c r="G979" s="6">
        <v>0.2878718472063061</v>
      </c>
      <c r="H979" s="6">
        <v>71519.640221921116</v>
      </c>
      <c r="I979" s="6">
        <v>1.4030557883881465</v>
      </c>
      <c r="J979" s="6">
        <v>19592.285714295082</v>
      </c>
      <c r="K979" s="6">
        <v>0.86030729208516321</v>
      </c>
      <c r="L979" s="6">
        <v>13057.811977313908</v>
      </c>
      <c r="M979">
        <v>0.31270230459585713</v>
      </c>
      <c r="N979">
        <v>79175.363147604628</v>
      </c>
      <c r="O979">
        <v>0.34606062552104111</v>
      </c>
      <c r="P979">
        <v>9079.4863162936563</v>
      </c>
      <c r="S979">
        <f t="shared" si="401"/>
        <v>8515.8995653726925</v>
      </c>
      <c r="T979">
        <f t="shared" si="402"/>
        <v>-60527.541608195526</v>
      </c>
      <c r="U979">
        <f t="shared" si="403"/>
        <v>33981.996509517907</v>
      </c>
      <c r="V979">
        <f t="shared" si="404"/>
        <v>19792.161663665964</v>
      </c>
      <c r="W979">
        <f t="shared" si="405"/>
        <v>-67235.138348916415</v>
      </c>
      <c r="X979">
        <f t="shared" si="406"/>
        <v>4134.4926086017767</v>
      </c>
      <c r="Z979">
        <f t="shared" si="407"/>
        <v>0</v>
      </c>
      <c r="AA979">
        <f t="shared" si="408"/>
        <v>0</v>
      </c>
      <c r="AB979">
        <f t="shared" si="409"/>
        <v>1</v>
      </c>
      <c r="AC979">
        <f t="shared" si="410"/>
        <v>0</v>
      </c>
      <c r="AD979">
        <f t="shared" si="411"/>
        <v>0</v>
      </c>
      <c r="AE979">
        <f t="shared" si="412"/>
        <v>0</v>
      </c>
      <c r="AF979">
        <f t="shared" si="413"/>
        <v>0</v>
      </c>
      <c r="AH979">
        <f t="shared" si="414"/>
        <v>19769.927398833963</v>
      </c>
      <c r="AI979">
        <f t="shared" si="415"/>
        <v>248442.63485989961</v>
      </c>
      <c r="AJ979">
        <f t="shared" si="416"/>
        <v>13964.010466613749</v>
      </c>
      <c r="AK979">
        <f t="shared" si="417"/>
        <v>15178.07892301498</v>
      </c>
      <c r="AL979">
        <f t="shared" si="418"/>
        <v>253197.24857778868</v>
      </c>
      <c r="AM979">
        <f t="shared" si="419"/>
        <v>26236.692783593222</v>
      </c>
    </row>
    <row r="980" spans="4:39">
      <c r="D980" s="113">
        <v>855</v>
      </c>
      <c r="E980">
        <v>1.5161922753633759</v>
      </c>
      <c r="F980" s="6">
        <v>17765.780534304526</v>
      </c>
      <c r="G980" s="6">
        <v>0.33268108630127458</v>
      </c>
      <c r="H980" s="6">
        <v>66677.911635606491</v>
      </c>
      <c r="I980" s="6">
        <v>0.26943937975694965</v>
      </c>
      <c r="J980" s="6">
        <v>6920.1836339806687</v>
      </c>
      <c r="K980" s="6">
        <v>0.39089528484994607</v>
      </c>
      <c r="L980" s="6">
        <v>7031.4802775875669</v>
      </c>
      <c r="M980">
        <v>0.27794272087178262</v>
      </c>
      <c r="N980">
        <v>89395.564486614021</v>
      </c>
      <c r="O980">
        <v>0.85672642041644576</v>
      </c>
      <c r="P980">
        <v>13119.471209420304</v>
      </c>
      <c r="S980">
        <f t="shared" si="401"/>
        <v>40128.505308170621</v>
      </c>
      <c r="T980">
        <f t="shared" si="402"/>
        <v>-53974.817036278619</v>
      </c>
      <c r="U980">
        <f t="shared" si="403"/>
        <v>3368.0896426586969</v>
      </c>
      <c r="V980">
        <f t="shared" si="404"/>
        <v>7894.4652791227745</v>
      </c>
      <c r="W980">
        <f t="shared" si="405"/>
        <v>-78782.599632845871</v>
      </c>
      <c r="X980">
        <f t="shared" si="406"/>
        <v>19593.770427761257</v>
      </c>
      <c r="Z980">
        <f t="shared" si="407"/>
        <v>1</v>
      </c>
      <c r="AA980">
        <f t="shared" si="408"/>
        <v>0</v>
      </c>
      <c r="AB980">
        <f t="shared" si="409"/>
        <v>0</v>
      </c>
      <c r="AC980">
        <f t="shared" si="410"/>
        <v>0</v>
      </c>
      <c r="AD980">
        <f t="shared" si="411"/>
        <v>0</v>
      </c>
      <c r="AE980">
        <f t="shared" si="412"/>
        <v>0</v>
      </c>
      <c r="AF980">
        <f t="shared" si="413"/>
        <v>0</v>
      </c>
      <c r="AH980">
        <f t="shared" si="414"/>
        <v>11717.366473224327</v>
      </c>
      <c r="AI980">
        <f t="shared" si="415"/>
        <v>200425.9165344412</v>
      </c>
      <c r="AJ980">
        <f t="shared" si="416"/>
        <v>25683.638524639886</v>
      </c>
      <c r="AK980">
        <f t="shared" si="417"/>
        <v>17988.142988951015</v>
      </c>
      <c r="AL980">
        <f t="shared" si="418"/>
        <v>321633.04801154684</v>
      </c>
      <c r="AM980">
        <f t="shared" si="419"/>
        <v>15313.489693761359</v>
      </c>
    </row>
    <row r="981" spans="4:39">
      <c r="D981" s="113">
        <v>856</v>
      </c>
      <c r="E981">
        <v>0.71216947581288759</v>
      </c>
      <c r="F981" s="6">
        <v>9764.097927376215</v>
      </c>
      <c r="G981" s="6">
        <v>0.32198628850944377</v>
      </c>
      <c r="H981" s="6">
        <v>67734.526781802648</v>
      </c>
      <c r="I981" s="6">
        <v>0.90132612463605977</v>
      </c>
      <c r="J981" s="6">
        <v>13768.290148291084</v>
      </c>
      <c r="K981" s="6">
        <v>0.28319718299692065</v>
      </c>
      <c r="L981" s="6">
        <v>6739.5043045775401</v>
      </c>
      <c r="M981">
        <v>0.15653598668631585</v>
      </c>
      <c r="N981">
        <v>75804.941622117622</v>
      </c>
      <c r="O981">
        <v>0.40336107521671161</v>
      </c>
      <c r="P981">
        <v>9481.1788821175232</v>
      </c>
      <c r="S981">
        <f t="shared" si="401"/>
        <v>17429.381337063081</v>
      </c>
      <c r="T981">
        <f t="shared" si="402"/>
        <v>-55439.802341358045</v>
      </c>
      <c r="U981">
        <f t="shared" si="403"/>
        <v>20647.946594812223</v>
      </c>
      <c r="V981">
        <f t="shared" si="404"/>
        <v>4074.0969309768789</v>
      </c>
      <c r="W981">
        <f t="shared" si="405"/>
        <v>-69827.771506487334</v>
      </c>
      <c r="X981">
        <f t="shared" si="406"/>
        <v>5920.7604139573923</v>
      </c>
      <c r="Z981">
        <f t="shared" si="407"/>
        <v>0</v>
      </c>
      <c r="AA981">
        <f t="shared" si="408"/>
        <v>0</v>
      </c>
      <c r="AB981">
        <f t="shared" si="409"/>
        <v>1</v>
      </c>
      <c r="AC981">
        <f t="shared" si="410"/>
        <v>0</v>
      </c>
      <c r="AD981">
        <f t="shared" si="411"/>
        <v>0</v>
      </c>
      <c r="AE981">
        <f t="shared" si="412"/>
        <v>0</v>
      </c>
      <c r="AF981">
        <f t="shared" si="413"/>
        <v>0</v>
      </c>
      <c r="AH981">
        <f t="shared" si="414"/>
        <v>13710.357237975182</v>
      </c>
      <c r="AI981">
        <f t="shared" si="415"/>
        <v>210364.63103867858</v>
      </c>
      <c r="AJ981">
        <f t="shared" si="416"/>
        <v>15275.592010439603</v>
      </c>
      <c r="AK981">
        <f t="shared" si="417"/>
        <v>23797.921410294617</v>
      </c>
      <c r="AL981">
        <f t="shared" si="418"/>
        <v>484265.26849716646</v>
      </c>
      <c r="AM981">
        <f t="shared" si="419"/>
        <v>23505.438339640536</v>
      </c>
    </row>
    <row r="982" spans="4:39">
      <c r="D982" s="113">
        <v>857</v>
      </c>
      <c r="E982">
        <v>0.92384180071058752</v>
      </c>
      <c r="F982" s="6">
        <v>13072.481451519447</v>
      </c>
      <c r="G982" s="6">
        <v>0.31701012513976012</v>
      </c>
      <c r="H982" s="6">
        <v>67259.974013277169</v>
      </c>
      <c r="I982" s="6">
        <v>0.54601456955976113</v>
      </c>
      <c r="J982" s="6">
        <v>10462.980560605192</v>
      </c>
      <c r="K982" s="6">
        <v>0.95219886721708713</v>
      </c>
      <c r="L982" s="6">
        <v>13352.504489140856</v>
      </c>
      <c r="M982">
        <v>0.24426050308464564</v>
      </c>
      <c r="N982">
        <v>62864.253585663086</v>
      </c>
      <c r="O982">
        <v>0.42223624161253137</v>
      </c>
      <c r="P982">
        <v>9292.9721284367752</v>
      </c>
      <c r="S982">
        <f t="shared" si="401"/>
        <v>22203.493866813631</v>
      </c>
      <c r="T982">
        <f t="shared" si="402"/>
        <v>-55155.259394940571</v>
      </c>
      <c r="U982">
        <f t="shared" si="403"/>
        <v>10386.039763464727</v>
      </c>
      <c r="V982">
        <f t="shared" si="404"/>
        <v>23006.257056676404</v>
      </c>
      <c r="W982">
        <f t="shared" si="405"/>
        <v>-53537.410535878975</v>
      </c>
      <c r="X982">
        <f t="shared" si="406"/>
        <v>6829.6965212961222</v>
      </c>
      <c r="Z982">
        <f t="shared" si="407"/>
        <v>0</v>
      </c>
      <c r="AA982">
        <f t="shared" si="408"/>
        <v>0</v>
      </c>
      <c r="AB982">
        <f t="shared" si="409"/>
        <v>0</v>
      </c>
      <c r="AC982">
        <f t="shared" si="410"/>
        <v>1</v>
      </c>
      <c r="AD982">
        <f t="shared" si="411"/>
        <v>0</v>
      </c>
      <c r="AE982">
        <f t="shared" si="412"/>
        <v>0</v>
      </c>
      <c r="AF982">
        <f t="shared" si="413"/>
        <v>0</v>
      </c>
      <c r="AH982">
        <f t="shared" si="414"/>
        <v>14150.129861481199</v>
      </c>
      <c r="AI982">
        <f t="shared" si="415"/>
        <v>212169.79736411982</v>
      </c>
      <c r="AJ982">
        <f t="shared" si="416"/>
        <v>19162.456725360371</v>
      </c>
      <c r="AK982">
        <f t="shared" si="417"/>
        <v>14022.810726676367</v>
      </c>
      <c r="AL982">
        <f t="shared" si="418"/>
        <v>257365.61086127875</v>
      </c>
      <c r="AM982">
        <f t="shared" si="419"/>
        <v>22008.940049642988</v>
      </c>
    </row>
    <row r="983" spans="4:39">
      <c r="D983" s="113">
        <v>858</v>
      </c>
      <c r="E983">
        <v>0.69377664378004633</v>
      </c>
      <c r="F983" s="6">
        <v>11749.376631336772</v>
      </c>
      <c r="G983" s="6">
        <v>0.32390390651005352</v>
      </c>
      <c r="H983" s="6">
        <v>67755.98423395952</v>
      </c>
      <c r="I983" s="6">
        <v>0.75345244958891988</v>
      </c>
      <c r="J983" s="6">
        <v>11416.522753351508</v>
      </c>
      <c r="K983" s="6">
        <v>0.26199577944817665</v>
      </c>
      <c r="L983" s="6">
        <v>6144.4082280662078</v>
      </c>
      <c r="M983">
        <v>0.94110363263803531</v>
      </c>
      <c r="N983">
        <v>76903.476339609726</v>
      </c>
      <c r="O983">
        <v>0.61897441827487487</v>
      </c>
      <c r="P983">
        <v>11890.751722553845</v>
      </c>
      <c r="S983">
        <f t="shared" si="401"/>
        <v>14741.790734760516</v>
      </c>
      <c r="T983">
        <f t="shared" si="402"/>
        <v>-55388.037467779635</v>
      </c>
      <c r="U983">
        <f t="shared" si="403"/>
        <v>17353.305581751811</v>
      </c>
      <c r="V983">
        <f t="shared" si="404"/>
        <v>3859.6386143829695</v>
      </c>
      <c r="W983">
        <f t="shared" si="405"/>
        <v>-40968.375230958984</v>
      </c>
      <c r="X983">
        <f t="shared" si="406"/>
        <v>11744.167464853976</v>
      </c>
      <c r="Z983">
        <f t="shared" si="407"/>
        <v>0</v>
      </c>
      <c r="AA983">
        <f t="shared" si="408"/>
        <v>0</v>
      </c>
      <c r="AB983">
        <f t="shared" si="409"/>
        <v>1</v>
      </c>
      <c r="AC983">
        <f t="shared" si="410"/>
        <v>0</v>
      </c>
      <c r="AD983">
        <f t="shared" si="411"/>
        <v>0</v>
      </c>
      <c r="AE983">
        <f t="shared" si="412"/>
        <v>0</v>
      </c>
      <c r="AF983">
        <f t="shared" si="413"/>
        <v>0</v>
      </c>
      <c r="AH983">
        <f t="shared" si="414"/>
        <v>16935.387976338065</v>
      </c>
      <c r="AI983">
        <f t="shared" si="415"/>
        <v>209185.44936368795</v>
      </c>
      <c r="AJ983">
        <f t="shared" si="416"/>
        <v>15152.280359006476</v>
      </c>
      <c r="AK983">
        <f t="shared" si="417"/>
        <v>23452.317594610664</v>
      </c>
      <c r="AL983">
        <f t="shared" si="418"/>
        <v>81716.26765910926</v>
      </c>
      <c r="AM983">
        <f t="shared" si="419"/>
        <v>19210.408978927117</v>
      </c>
    </row>
    <row r="984" spans="4:39">
      <c r="D984" s="113">
        <v>859</v>
      </c>
      <c r="E984">
        <v>1.1190272001594812</v>
      </c>
      <c r="F984" s="6">
        <v>15548.510686269296</v>
      </c>
      <c r="G984" s="6">
        <v>0.27869006574907873</v>
      </c>
      <c r="H984" s="6">
        <v>62569.377253795785</v>
      </c>
      <c r="I984" s="6">
        <v>0.82489568414560255</v>
      </c>
      <c r="J984" s="6">
        <v>12402.819395301542</v>
      </c>
      <c r="K984" s="6">
        <v>0.59335196258376421</v>
      </c>
      <c r="L984" s="6">
        <v>9433.5690432611045</v>
      </c>
      <c r="M984">
        <v>0.50154001634964929</v>
      </c>
      <c r="N984">
        <v>77009.09211329979</v>
      </c>
      <c r="O984">
        <v>0.58556309792140393</v>
      </c>
      <c r="P984">
        <v>10977.549884308981</v>
      </c>
      <c r="S984">
        <f t="shared" si="401"/>
        <v>27180.423924620332</v>
      </c>
      <c r="T984">
        <f t="shared" si="402"/>
        <v>-51927.875783232965</v>
      </c>
      <c r="U984">
        <f t="shared" si="403"/>
        <v>19094.997408114148</v>
      </c>
      <c r="V984">
        <f t="shared" si="404"/>
        <v>13222.982296037349</v>
      </c>
      <c r="W984">
        <f t="shared" si="405"/>
        <v>-57858.288129004781</v>
      </c>
      <c r="X984">
        <f t="shared" si="406"/>
        <v>11381.591446721908</v>
      </c>
      <c r="Z984">
        <f t="shared" si="407"/>
        <v>1</v>
      </c>
      <c r="AA984">
        <f t="shared" si="408"/>
        <v>0</v>
      </c>
      <c r="AB984">
        <f t="shared" si="409"/>
        <v>0</v>
      </c>
      <c r="AC984">
        <f t="shared" si="410"/>
        <v>0</v>
      </c>
      <c r="AD984">
        <f t="shared" si="411"/>
        <v>0</v>
      </c>
      <c r="AE984">
        <f t="shared" si="412"/>
        <v>0</v>
      </c>
      <c r="AF984">
        <f t="shared" si="413"/>
        <v>0</v>
      </c>
      <c r="AH984">
        <f t="shared" si="414"/>
        <v>13894.667336105285</v>
      </c>
      <c r="AI984">
        <f t="shared" si="415"/>
        <v>224512.40623026271</v>
      </c>
      <c r="AJ984">
        <f t="shared" si="416"/>
        <v>15035.621635174317</v>
      </c>
      <c r="AK984">
        <f t="shared" si="417"/>
        <v>15898.77448484778</v>
      </c>
      <c r="AL984">
        <f t="shared" si="418"/>
        <v>153545.25980557612</v>
      </c>
      <c r="AM984">
        <f t="shared" si="419"/>
        <v>18746.997417146704</v>
      </c>
    </row>
    <row r="985" spans="4:39">
      <c r="D985" s="113">
        <v>860</v>
      </c>
      <c r="E985">
        <v>0.13502118181498834</v>
      </c>
      <c r="F985" s="6">
        <v>5813.2005817199788</v>
      </c>
      <c r="G985" s="6">
        <v>0.28416581815715181</v>
      </c>
      <c r="H985" s="6">
        <v>61464.219452592966</v>
      </c>
      <c r="I985" s="6">
        <v>0.51478971269217688</v>
      </c>
      <c r="J985" s="6">
        <v>9673.9658132981331</v>
      </c>
      <c r="K985" s="6">
        <v>1.1298503047090827</v>
      </c>
      <c r="L985" s="6">
        <v>15229.085973365763</v>
      </c>
      <c r="M985">
        <v>0.44449092241301502</v>
      </c>
      <c r="N985">
        <v>94506.318594490906</v>
      </c>
      <c r="O985">
        <v>0.63541363045464572</v>
      </c>
      <c r="P985">
        <v>12442.889331509927</v>
      </c>
      <c r="S985">
        <f t="shared" si="401"/>
        <v>-657.55177529646426</v>
      </c>
      <c r="T985">
        <f t="shared" si="402"/>
        <v>-50613.631852080282</v>
      </c>
      <c r="U985">
        <f t="shared" si="403"/>
        <v>9982.764576139949</v>
      </c>
      <c r="V985">
        <f t="shared" si="404"/>
        <v>27913.118061645851</v>
      </c>
      <c r="W985">
        <f t="shared" si="405"/>
        <v>-77533.877213072337</v>
      </c>
      <c r="X985">
        <f t="shared" si="406"/>
        <v>11819.744733770265</v>
      </c>
      <c r="Z985">
        <f t="shared" si="407"/>
        <v>0</v>
      </c>
      <c r="AA985">
        <f t="shared" si="408"/>
        <v>0</v>
      </c>
      <c r="AB985">
        <f t="shared" si="409"/>
        <v>0</v>
      </c>
      <c r="AC985">
        <f t="shared" si="410"/>
        <v>1</v>
      </c>
      <c r="AD985">
        <f t="shared" si="411"/>
        <v>0</v>
      </c>
      <c r="AE985">
        <f t="shared" si="412"/>
        <v>0</v>
      </c>
      <c r="AF985">
        <f t="shared" si="413"/>
        <v>0</v>
      </c>
      <c r="AH985">
        <f t="shared" si="414"/>
        <v>43053.989778325806</v>
      </c>
      <c r="AI985">
        <f t="shared" si="415"/>
        <v>216297.01929385995</v>
      </c>
      <c r="AJ985">
        <f t="shared" si="416"/>
        <v>18792.07290819109</v>
      </c>
      <c r="AK985">
        <f t="shared" si="417"/>
        <v>13478.852826691051</v>
      </c>
      <c r="AL985">
        <f t="shared" si="418"/>
        <v>212616.98232540482</v>
      </c>
      <c r="AM985">
        <f t="shared" si="419"/>
        <v>19582.345633043624</v>
      </c>
    </row>
    <row r="986" spans="4:39">
      <c r="D986" s="113">
        <v>861</v>
      </c>
      <c r="E986">
        <v>0.47290265051143843</v>
      </c>
      <c r="F986" s="6">
        <v>8675.0731698834279</v>
      </c>
      <c r="G986" s="6">
        <v>0.3107493036517841</v>
      </c>
      <c r="H986" s="6">
        <v>61136.003437439329</v>
      </c>
      <c r="I986" s="6">
        <v>0.39660260248164381</v>
      </c>
      <c r="J986" s="6">
        <v>8643.5631695243083</v>
      </c>
      <c r="K986" s="6">
        <v>0.85755824668057312</v>
      </c>
      <c r="L986" s="6">
        <v>11780.148406747296</v>
      </c>
      <c r="M986">
        <v>0.31919503050716225</v>
      </c>
      <c r="N986">
        <v>77847.833634367329</v>
      </c>
      <c r="O986">
        <v>0.81351453308932209</v>
      </c>
      <c r="P986">
        <v>14020.019372452491</v>
      </c>
      <c r="S986">
        <f t="shared" si="401"/>
        <v>9382.2416372453372</v>
      </c>
      <c r="T986">
        <f t="shared" si="402"/>
        <v>-49270.352026799606</v>
      </c>
      <c r="U986">
        <f t="shared" si="403"/>
        <v>6500.3106036347781</v>
      </c>
      <c r="V986">
        <f t="shared" si="404"/>
        <v>20964.855684503709</v>
      </c>
      <c r="W986">
        <f t="shared" si="405"/>
        <v>-65659.690589481848</v>
      </c>
      <c r="X986">
        <f t="shared" si="406"/>
        <v>17043.219559030185</v>
      </c>
      <c r="Z986">
        <f t="shared" si="407"/>
        <v>0</v>
      </c>
      <c r="AA986">
        <f t="shared" si="408"/>
        <v>0</v>
      </c>
      <c r="AB986">
        <f t="shared" si="409"/>
        <v>0</v>
      </c>
      <c r="AC986">
        <f t="shared" si="410"/>
        <v>1</v>
      </c>
      <c r="AD986">
        <f t="shared" si="411"/>
        <v>0</v>
      </c>
      <c r="AE986">
        <f t="shared" si="412"/>
        <v>0</v>
      </c>
      <c r="AF986">
        <f t="shared" si="413"/>
        <v>0</v>
      </c>
      <c r="AH986">
        <f t="shared" si="414"/>
        <v>18344.310738164488</v>
      </c>
      <c r="AI986">
        <f t="shared" si="415"/>
        <v>196737.37871331294</v>
      </c>
      <c r="AJ986">
        <f t="shared" si="416"/>
        <v>21794.015257185216</v>
      </c>
      <c r="AK986">
        <f t="shared" si="417"/>
        <v>13736.84930714125</v>
      </c>
      <c r="AL986">
        <f t="shared" si="418"/>
        <v>243887.987575109</v>
      </c>
      <c r="AM986">
        <f t="shared" si="419"/>
        <v>17233.889257284016</v>
      </c>
    </row>
    <row r="987" spans="4:39">
      <c r="D987" s="113">
        <v>862</v>
      </c>
      <c r="E987">
        <v>0.88781520969810135</v>
      </c>
      <c r="F987" s="6">
        <v>14015.801930278936</v>
      </c>
      <c r="G987" s="6">
        <v>0.32300366957450133</v>
      </c>
      <c r="H987" s="6">
        <v>66846.187589509194</v>
      </c>
      <c r="I987" s="6">
        <v>1.1048773033332864</v>
      </c>
      <c r="J987" s="6">
        <v>15585.629238962138</v>
      </c>
      <c r="K987" s="6">
        <v>0.57727108766527246</v>
      </c>
      <c r="L987" s="6">
        <v>9478.1227421551121</v>
      </c>
      <c r="M987">
        <v>1.0004156042994656</v>
      </c>
      <c r="N987">
        <v>71551.575847556698</v>
      </c>
      <c r="O987">
        <v>0.43596339399501627</v>
      </c>
      <c r="P987">
        <v>9649.7652578292218</v>
      </c>
      <c r="S987">
        <f t="shared" si="401"/>
        <v>19884.534036833367</v>
      </c>
      <c r="T987">
        <f t="shared" si="402"/>
        <v>-54512.615470476434</v>
      </c>
      <c r="U987">
        <f t="shared" si="403"/>
        <v>26603.005711516067</v>
      </c>
      <c r="V987">
        <f t="shared" si="404"/>
        <v>12564.396469255651</v>
      </c>
      <c r="W987">
        <f t="shared" si="405"/>
        <v>-33351.706412985899</v>
      </c>
      <c r="X987">
        <f t="shared" si="406"/>
        <v>6997.0609784764783</v>
      </c>
      <c r="Z987">
        <f t="shared" si="407"/>
        <v>0</v>
      </c>
      <c r="AA987">
        <f t="shared" si="408"/>
        <v>0</v>
      </c>
      <c r="AB987">
        <f t="shared" si="409"/>
        <v>1</v>
      </c>
      <c r="AC987">
        <f t="shared" si="410"/>
        <v>0</v>
      </c>
      <c r="AD987">
        <f t="shared" si="411"/>
        <v>0</v>
      </c>
      <c r="AE987">
        <f t="shared" si="412"/>
        <v>0</v>
      </c>
      <c r="AF987">
        <f t="shared" si="413"/>
        <v>0</v>
      </c>
      <c r="AH987">
        <f t="shared" si="414"/>
        <v>15786.845930523046</v>
      </c>
      <c r="AI987">
        <f t="shared" si="415"/>
        <v>206951.78998296493</v>
      </c>
      <c r="AJ987">
        <f t="shared" si="416"/>
        <v>14106.208166229957</v>
      </c>
      <c r="AK987">
        <f t="shared" si="417"/>
        <v>16418.841935231219</v>
      </c>
      <c r="AL987">
        <f t="shared" si="418"/>
        <v>71521.851058750937</v>
      </c>
      <c r="AM987">
        <f t="shared" si="419"/>
        <v>22134.347495100777</v>
      </c>
    </row>
    <row r="988" spans="4:39">
      <c r="D988" s="113">
        <v>863</v>
      </c>
      <c r="E988">
        <v>0.6971238567939424</v>
      </c>
      <c r="F988" s="6">
        <v>13223.797151505682</v>
      </c>
      <c r="G988" s="6">
        <v>0.25522542358570066</v>
      </c>
      <c r="H988" s="6">
        <v>62236.825482876411</v>
      </c>
      <c r="I988" s="6">
        <v>0.5712335465371039</v>
      </c>
      <c r="J988" s="6">
        <v>11970.468683458826</v>
      </c>
      <c r="K988" s="6">
        <v>0.56836031861143232</v>
      </c>
      <c r="L988" s="6">
        <v>10154.370829210431</v>
      </c>
      <c r="M988">
        <v>0.4451348214673343</v>
      </c>
      <c r="N988">
        <v>91534.799999958836</v>
      </c>
      <c r="O988">
        <v>0.85351800166013891</v>
      </c>
      <c r="P988">
        <v>14719.617190484241</v>
      </c>
      <c r="S988">
        <f t="shared" si="401"/>
        <v>13395.180196314213</v>
      </c>
      <c r="T988">
        <f t="shared" si="402"/>
        <v>-52491.297908680019</v>
      </c>
      <c r="U988">
        <f t="shared" si="403"/>
        <v>9841.5130575139501</v>
      </c>
      <c r="V988">
        <f t="shared" si="404"/>
        <v>11547.899576648502</v>
      </c>
      <c r="W988">
        <f t="shared" si="405"/>
        <v>-74537.771977050143</v>
      </c>
      <c r="X988">
        <f t="shared" si="406"/>
        <v>17871.114184906502</v>
      </c>
      <c r="Z988">
        <f t="shared" si="407"/>
        <v>0</v>
      </c>
      <c r="AA988">
        <f t="shared" si="408"/>
        <v>0</v>
      </c>
      <c r="AB988">
        <f t="shared" si="409"/>
        <v>0</v>
      </c>
      <c r="AC988">
        <f t="shared" si="410"/>
        <v>0</v>
      </c>
      <c r="AD988">
        <f t="shared" si="411"/>
        <v>0</v>
      </c>
      <c r="AE988">
        <f t="shared" si="412"/>
        <v>1</v>
      </c>
      <c r="AF988">
        <f t="shared" si="413"/>
        <v>0</v>
      </c>
      <c r="AH988">
        <f t="shared" si="414"/>
        <v>18969.078482440178</v>
      </c>
      <c r="AI988">
        <f t="shared" si="415"/>
        <v>243850.41508993038</v>
      </c>
      <c r="AJ988">
        <f t="shared" si="416"/>
        <v>20955.472163750623</v>
      </c>
      <c r="AK988">
        <f t="shared" si="417"/>
        <v>17866.079838259455</v>
      </c>
      <c r="AL988">
        <f t="shared" si="418"/>
        <v>205633.87896328844</v>
      </c>
      <c r="AM988">
        <f t="shared" si="419"/>
        <v>17245.819258473501</v>
      </c>
    </row>
    <row r="989" spans="4:39">
      <c r="D989" s="113">
        <v>864</v>
      </c>
      <c r="E989">
        <v>0.3600625342976298</v>
      </c>
      <c r="F989" s="6">
        <v>8094.8290544984739</v>
      </c>
      <c r="G989" s="6">
        <v>0.27743007285295285</v>
      </c>
      <c r="H989" s="6">
        <v>59070.068018748192</v>
      </c>
      <c r="I989" s="6">
        <v>0.30321908830113986</v>
      </c>
      <c r="J989" s="6">
        <v>7938.4547104302164</v>
      </c>
      <c r="K989" s="6">
        <v>0.57652706739760129</v>
      </c>
      <c r="L989" s="6">
        <v>10296.667598992291</v>
      </c>
      <c r="M989">
        <v>5.995741554265499E-2</v>
      </c>
      <c r="N989">
        <v>58343.982965509043</v>
      </c>
      <c r="O989">
        <v>0.20741522396191048</v>
      </c>
      <c r="P989">
        <v>7896.8472922001856</v>
      </c>
      <c r="S989">
        <f t="shared" si="401"/>
        <v>5653.7987551222232</v>
      </c>
      <c r="T989">
        <f t="shared" si="402"/>
        <v>-48476.678116931042</v>
      </c>
      <c r="U989">
        <f t="shared" si="403"/>
        <v>3639.6629572605088</v>
      </c>
      <c r="V989">
        <f t="shared" si="404"/>
        <v>11717.441942517715</v>
      </c>
      <c r="W989">
        <f t="shared" si="405"/>
        <v>-56054.569010428306</v>
      </c>
      <c r="X989">
        <f t="shared" si="406"/>
        <v>23.095619561404419</v>
      </c>
      <c r="Z989">
        <f t="shared" si="407"/>
        <v>0</v>
      </c>
      <c r="AA989">
        <f t="shared" si="408"/>
        <v>0</v>
      </c>
      <c r="AB989">
        <f t="shared" si="409"/>
        <v>0</v>
      </c>
      <c r="AC989">
        <f t="shared" si="410"/>
        <v>1</v>
      </c>
      <c r="AD989">
        <f t="shared" si="411"/>
        <v>0</v>
      </c>
      <c r="AE989">
        <f t="shared" si="412"/>
        <v>0</v>
      </c>
      <c r="AF989">
        <f t="shared" si="413"/>
        <v>0</v>
      </c>
      <c r="AH989">
        <f t="shared" si="414"/>
        <v>22481.731042328443</v>
      </c>
      <c r="AI989">
        <f t="shared" si="415"/>
        <v>212918.76331682791</v>
      </c>
      <c r="AJ989">
        <f t="shared" si="416"/>
        <v>26180.59026200289</v>
      </c>
      <c r="AK989">
        <f t="shared" si="417"/>
        <v>17859.816444474418</v>
      </c>
      <c r="AL989">
        <f t="shared" si="418"/>
        <v>973090.35817265813</v>
      </c>
      <c r="AM989">
        <f t="shared" si="419"/>
        <v>38072.650316402789</v>
      </c>
    </row>
    <row r="990" spans="4:39">
      <c r="D990" s="113">
        <v>865</v>
      </c>
      <c r="E990">
        <v>1.8213965205296039</v>
      </c>
      <c r="F990" s="6">
        <v>21421.922424184435</v>
      </c>
      <c r="G990" s="6">
        <v>0.35885766525947971</v>
      </c>
      <c r="H990" s="6">
        <v>68080.254797672591</v>
      </c>
      <c r="I990" s="6">
        <v>1.1353321688985978</v>
      </c>
      <c r="J990" s="6">
        <v>16456.159301941771</v>
      </c>
      <c r="K990" s="6">
        <v>0.7380819763153198</v>
      </c>
      <c r="L990" s="6">
        <v>10621.242728836511</v>
      </c>
      <c r="M990">
        <v>0.30852199991751672</v>
      </c>
      <c r="N990">
        <v>76791.876332247251</v>
      </c>
      <c r="O990">
        <v>1.0251218822757466</v>
      </c>
      <c r="P990">
        <v>15191.778751564641</v>
      </c>
      <c r="S990">
        <f t="shared" si="401"/>
        <v>48126.282315717966</v>
      </c>
      <c r="T990">
        <f t="shared" si="402"/>
        <v>-54377.633707404617</v>
      </c>
      <c r="U990">
        <f t="shared" si="403"/>
        <v>26895.364235282286</v>
      </c>
      <c r="V990">
        <f t="shared" si="404"/>
        <v>17561.67945478766</v>
      </c>
      <c r="W990">
        <f t="shared" si="405"/>
        <v>-65011.272287396794</v>
      </c>
      <c r="X990">
        <f t="shared" si="406"/>
        <v>23951.47520125247</v>
      </c>
      <c r="Z990">
        <f t="shared" si="407"/>
        <v>1</v>
      </c>
      <c r="AA990">
        <f t="shared" si="408"/>
        <v>0</v>
      </c>
      <c r="AB990">
        <f t="shared" si="409"/>
        <v>0</v>
      </c>
      <c r="AC990">
        <f t="shared" si="410"/>
        <v>0</v>
      </c>
      <c r="AD990">
        <f t="shared" si="411"/>
        <v>0</v>
      </c>
      <c r="AE990">
        <f t="shared" si="412"/>
        <v>0</v>
      </c>
      <c r="AF990">
        <f t="shared" si="413"/>
        <v>0</v>
      </c>
      <c r="AH990">
        <f t="shared" si="414"/>
        <v>11761.262406472384</v>
      </c>
      <c r="AI990">
        <f t="shared" si="415"/>
        <v>189713.80964774909</v>
      </c>
      <c r="AJ990">
        <f t="shared" si="416"/>
        <v>14494.576787959888</v>
      </c>
      <c r="AK990">
        <f t="shared" si="417"/>
        <v>14390.329353197692</v>
      </c>
      <c r="AL990">
        <f t="shared" si="418"/>
        <v>248902.43273665261</v>
      </c>
      <c r="AM990">
        <f t="shared" si="419"/>
        <v>14819.485384351807</v>
      </c>
    </row>
    <row r="991" spans="4:39">
      <c r="D991" s="113">
        <v>866</v>
      </c>
      <c r="E991">
        <v>0.20721458823022998</v>
      </c>
      <c r="F991" s="6">
        <v>5204.3632576334639</v>
      </c>
      <c r="G991" s="6">
        <v>0.28126459730766828</v>
      </c>
      <c r="H991" s="6">
        <v>61602.247027982179</v>
      </c>
      <c r="I991" s="6">
        <v>0.75902189159826816</v>
      </c>
      <c r="J991" s="6">
        <v>10061.163754981575</v>
      </c>
      <c r="K991" s="6">
        <v>1.0988305520158925</v>
      </c>
      <c r="L991" s="6">
        <v>16298.402594014991</v>
      </c>
      <c r="M991">
        <v>0.60077484346561605</v>
      </c>
      <c r="N991">
        <v>86588.201040173532</v>
      </c>
      <c r="O991">
        <v>0.39068451819900563</v>
      </c>
      <c r="P991">
        <v>9172.3017897657883</v>
      </c>
      <c r="S991">
        <f t="shared" si="401"/>
        <v>2707.9185793496372</v>
      </c>
      <c r="T991">
        <f t="shared" si="402"/>
        <v>-50862.439644386177</v>
      </c>
      <c r="U991">
        <f t="shared" si="403"/>
        <v>18921.328153806695</v>
      </c>
      <c r="V991">
        <f t="shared" si="404"/>
        <v>25659.343204159846</v>
      </c>
      <c r="W991">
        <f t="shared" si="405"/>
        <v>-63648.214417282448</v>
      </c>
      <c r="X991">
        <f t="shared" si="406"/>
        <v>5745.5958531450433</v>
      </c>
      <c r="Z991">
        <f t="shared" si="407"/>
        <v>0</v>
      </c>
      <c r="AA991">
        <f t="shared" si="408"/>
        <v>0</v>
      </c>
      <c r="AB991">
        <f t="shared" si="409"/>
        <v>0</v>
      </c>
      <c r="AC991">
        <f t="shared" si="410"/>
        <v>1</v>
      </c>
      <c r="AD991">
        <f t="shared" si="411"/>
        <v>0</v>
      </c>
      <c r="AE991">
        <f t="shared" si="412"/>
        <v>0</v>
      </c>
      <c r="AF991">
        <f t="shared" si="413"/>
        <v>0</v>
      </c>
      <c r="AH991">
        <f t="shared" si="414"/>
        <v>25115.814972694156</v>
      </c>
      <c r="AI991">
        <f t="shared" si="415"/>
        <v>219018.84424009832</v>
      </c>
      <c r="AJ991">
        <f t="shared" si="416"/>
        <v>13255.432901672755</v>
      </c>
      <c r="AK991">
        <f t="shared" si="417"/>
        <v>14832.498572336079</v>
      </c>
      <c r="AL991">
        <f t="shared" si="418"/>
        <v>144127.5412610202</v>
      </c>
      <c r="AM991">
        <f t="shared" si="419"/>
        <v>23477.515392851146</v>
      </c>
    </row>
    <row r="992" spans="4:39">
      <c r="D992" s="113">
        <v>867</v>
      </c>
      <c r="E992">
        <v>0.57821741796163373</v>
      </c>
      <c r="F992" s="6">
        <v>10178.186377484259</v>
      </c>
      <c r="G992" s="6">
        <v>0.29096580185919041</v>
      </c>
      <c r="H992" s="6">
        <v>62769.003357935668</v>
      </c>
      <c r="I992" s="6">
        <v>0.15804587594798192</v>
      </c>
      <c r="J992" s="6">
        <v>6530.0163718178937</v>
      </c>
      <c r="K992" s="6">
        <v>0.44835771526153567</v>
      </c>
      <c r="L992" s="6">
        <v>8334.8586484631323</v>
      </c>
      <c r="M992">
        <v>0.40915539586060645</v>
      </c>
      <c r="N992">
        <v>91469.810811686999</v>
      </c>
      <c r="O992">
        <v>0.4391764518172061</v>
      </c>
      <c r="P992">
        <v>11572.109707209709</v>
      </c>
      <c r="S992">
        <f t="shared" si="401"/>
        <v>11900.467509962762</v>
      </c>
      <c r="T992">
        <f t="shared" si="402"/>
        <v>-51658.76517974434</v>
      </c>
      <c r="U992">
        <f t="shared" si="403"/>
        <v>-495.19264462015235</v>
      </c>
      <c r="V992">
        <f t="shared" si="404"/>
        <v>8785.2323510833467</v>
      </c>
      <c r="W992">
        <f t="shared" si="405"/>
        <v>-75846.621176145607</v>
      </c>
      <c r="X992">
        <f t="shared" si="406"/>
        <v>5197.4039289784905</v>
      </c>
      <c r="Z992">
        <f t="shared" si="407"/>
        <v>1</v>
      </c>
      <c r="AA992">
        <f t="shared" si="408"/>
        <v>0</v>
      </c>
      <c r="AB992">
        <f t="shared" si="409"/>
        <v>0</v>
      </c>
      <c r="AC992">
        <f t="shared" si="410"/>
        <v>0</v>
      </c>
      <c r="AD992">
        <f t="shared" si="411"/>
        <v>0</v>
      </c>
      <c r="AE992">
        <f t="shared" si="412"/>
        <v>0</v>
      </c>
      <c r="AF992">
        <f t="shared" si="413"/>
        <v>0</v>
      </c>
      <c r="AH992">
        <f t="shared" si="414"/>
        <v>17602.697638139307</v>
      </c>
      <c r="AI992">
        <f t="shared" si="415"/>
        <v>215726.39450017569</v>
      </c>
      <c r="AJ992">
        <f t="shared" si="416"/>
        <v>41317.220918609331</v>
      </c>
      <c r="AK992">
        <f t="shared" si="417"/>
        <v>18589.751809225028</v>
      </c>
      <c r="AL992">
        <f t="shared" si="418"/>
        <v>223557.63051662035</v>
      </c>
      <c r="AM992">
        <f t="shared" si="419"/>
        <v>26349.567831624656</v>
      </c>
    </row>
    <row r="993" spans="4:39">
      <c r="D993" s="113">
        <v>868</v>
      </c>
      <c r="E993">
        <v>1.0065338614679695</v>
      </c>
      <c r="F993" s="6">
        <v>13432.62756249324</v>
      </c>
      <c r="G993" s="6">
        <v>0.30697314812253773</v>
      </c>
      <c r="H993" s="6">
        <v>63076.319924132622</v>
      </c>
      <c r="I993" s="6">
        <v>0.5177273670639374</v>
      </c>
      <c r="J993" s="6">
        <v>10388.414092280891</v>
      </c>
      <c r="K993" s="6">
        <v>0.42392431734749436</v>
      </c>
      <c r="L993" s="6">
        <v>9434.8446198332003</v>
      </c>
      <c r="M993">
        <v>0.26928444755940684</v>
      </c>
      <c r="N993">
        <v>69644.844784876273</v>
      </c>
      <c r="O993">
        <v>0.54098349783246491</v>
      </c>
      <c r="P993">
        <v>10694.033739202734</v>
      </c>
      <c r="S993">
        <f t="shared" si="401"/>
        <v>25000.86140379971</v>
      </c>
      <c r="T993">
        <f t="shared" si="402"/>
        <v>-51354.857236221644</v>
      </c>
      <c r="U993">
        <f t="shared" si="403"/>
        <v>9380.4876916884932</v>
      </c>
      <c r="V993">
        <f t="shared" si="404"/>
        <v>6752.2815137635243</v>
      </c>
      <c r="W993">
        <f t="shared" si="405"/>
        <v>-59362.487439267883</v>
      </c>
      <c r="X993">
        <f t="shared" si="406"/>
        <v>9962.8801420321051</v>
      </c>
      <c r="Z993">
        <f t="shared" si="407"/>
        <v>1</v>
      </c>
      <c r="AA993">
        <f t="shared" si="408"/>
        <v>0</v>
      </c>
      <c r="AB993">
        <f t="shared" si="409"/>
        <v>0</v>
      </c>
      <c r="AC993">
        <f t="shared" si="410"/>
        <v>0</v>
      </c>
      <c r="AD993">
        <f t="shared" si="411"/>
        <v>0</v>
      </c>
      <c r="AE993">
        <f t="shared" si="412"/>
        <v>0</v>
      </c>
      <c r="AF993">
        <f t="shared" si="413"/>
        <v>0</v>
      </c>
      <c r="AH993">
        <f t="shared" si="414"/>
        <v>13345.430369230256</v>
      </c>
      <c r="AI993">
        <f t="shared" si="415"/>
        <v>205478.29772704997</v>
      </c>
      <c r="AJ993">
        <f t="shared" si="416"/>
        <v>20065.414256917116</v>
      </c>
      <c r="AK993">
        <f t="shared" si="417"/>
        <v>22255.964646867327</v>
      </c>
      <c r="AL993">
        <f t="shared" si="418"/>
        <v>258629.28741739504</v>
      </c>
      <c r="AM993">
        <f t="shared" si="419"/>
        <v>19767.763308954996</v>
      </c>
    </row>
    <row r="994" spans="4:39">
      <c r="D994" s="113">
        <v>869</v>
      </c>
      <c r="E994">
        <v>0.88642306447948849</v>
      </c>
      <c r="F994" s="6">
        <v>13553.813196059225</v>
      </c>
      <c r="G994" s="6">
        <v>0.29907817574983908</v>
      </c>
      <c r="H994" s="6">
        <v>62295.202234530858</v>
      </c>
      <c r="I994" s="6">
        <v>0.95971955350613836</v>
      </c>
      <c r="J994" s="6">
        <v>14514.317860397068</v>
      </c>
      <c r="K994" s="6">
        <v>0.70210134286196946</v>
      </c>
      <c r="L994" s="6">
        <v>12058.272751490218</v>
      </c>
      <c r="M994">
        <v>0.48385506312176829</v>
      </c>
      <c r="N994">
        <v>81210.359685485309</v>
      </c>
      <c r="O994">
        <v>0.82294569874215029</v>
      </c>
      <c r="P994">
        <v>13890.030946933181</v>
      </c>
      <c r="S994">
        <f t="shared" si="401"/>
        <v>20293.365098025566</v>
      </c>
      <c r="T994">
        <f t="shared" si="402"/>
        <v>-50875.201171699002</v>
      </c>
      <c r="U994">
        <f t="shared" si="403"/>
        <v>22131.613570681322</v>
      </c>
      <c r="V994">
        <f t="shared" si="404"/>
        <v>14750.764924351224</v>
      </c>
      <c r="W994">
        <f t="shared" si="405"/>
        <v>-62734.837955243711</v>
      </c>
      <c r="X994">
        <f t="shared" si="406"/>
        <v>17533.327613837086</v>
      </c>
      <c r="Z994">
        <f t="shared" si="407"/>
        <v>0</v>
      </c>
      <c r="AA994">
        <f t="shared" si="408"/>
        <v>0</v>
      </c>
      <c r="AB994">
        <f t="shared" si="409"/>
        <v>1</v>
      </c>
      <c r="AC994">
        <f t="shared" si="410"/>
        <v>0</v>
      </c>
      <c r="AD994">
        <f t="shared" si="411"/>
        <v>0</v>
      </c>
      <c r="AE994">
        <f t="shared" si="412"/>
        <v>0</v>
      </c>
      <c r="AF994">
        <f t="shared" si="413"/>
        <v>0</v>
      </c>
      <c r="AH994">
        <f t="shared" si="414"/>
        <v>15290.456373693394</v>
      </c>
      <c r="AI994">
        <f t="shared" si="415"/>
        <v>208290.69883934644</v>
      </c>
      <c r="AJ994">
        <f t="shared" si="416"/>
        <v>15123.499159074114</v>
      </c>
      <c r="AK994">
        <f t="shared" si="417"/>
        <v>17174.547341466674</v>
      </c>
      <c r="AL994">
        <f t="shared" si="418"/>
        <v>167840.2601835494</v>
      </c>
      <c r="AM994">
        <f t="shared" si="419"/>
        <v>16878.429485886747</v>
      </c>
    </row>
    <row r="995" spans="4:39">
      <c r="D995" s="113">
        <v>870</v>
      </c>
      <c r="E995">
        <v>0.58992879988768854</v>
      </c>
      <c r="F995" s="6">
        <v>10073.510099490935</v>
      </c>
      <c r="G995" s="6">
        <v>0.28376992289090319</v>
      </c>
      <c r="H995" s="6">
        <v>62485.768306136379</v>
      </c>
      <c r="I995" s="6">
        <v>0.37477813350823497</v>
      </c>
      <c r="J995" s="6">
        <v>7142.1823017397091</v>
      </c>
      <c r="K995" s="6">
        <v>1.0413747796974031</v>
      </c>
      <c r="L995" s="6">
        <v>13715.125409473889</v>
      </c>
      <c r="M995">
        <v>0.23133117924723323</v>
      </c>
      <c r="N995">
        <v>72357.980271254331</v>
      </c>
      <c r="O995">
        <v>0.24833376634373683</v>
      </c>
      <c r="P995">
        <v>7855.1778792074529</v>
      </c>
      <c r="S995">
        <f t="shared" si="401"/>
        <v>12452.331195420566</v>
      </c>
      <c r="T995">
        <f t="shared" si="402"/>
        <v>-51650.297570470131</v>
      </c>
      <c r="U995">
        <f t="shared" si="403"/>
        <v>7168.3459481387345</v>
      </c>
      <c r="V995">
        <f t="shared" si="404"/>
        <v>26048.729178491747</v>
      </c>
      <c r="W995">
        <f t="shared" si="405"/>
        <v>-63524.830522877979</v>
      </c>
      <c r="X995">
        <f t="shared" si="406"/>
        <v>1627.1986548617933</v>
      </c>
      <c r="Z995">
        <f t="shared" si="407"/>
        <v>0</v>
      </c>
      <c r="AA995">
        <f t="shared" si="408"/>
        <v>0</v>
      </c>
      <c r="AB995">
        <f t="shared" si="409"/>
        <v>0</v>
      </c>
      <c r="AC995">
        <f t="shared" si="410"/>
        <v>1</v>
      </c>
      <c r="AD995">
        <f t="shared" si="411"/>
        <v>0</v>
      </c>
      <c r="AE995">
        <f t="shared" si="412"/>
        <v>0</v>
      </c>
      <c r="AF995">
        <f t="shared" si="413"/>
        <v>0</v>
      </c>
      <c r="AH995">
        <f t="shared" si="414"/>
        <v>17075.806608202114</v>
      </c>
      <c r="AI995">
        <f t="shared" si="415"/>
        <v>220198.700657079</v>
      </c>
      <c r="AJ995">
        <f t="shared" si="416"/>
        <v>19057.094486497768</v>
      </c>
      <c r="AK995">
        <f t="shared" si="417"/>
        <v>13170.210837503817</v>
      </c>
      <c r="AL995">
        <f t="shared" si="418"/>
        <v>312789.57080801611</v>
      </c>
      <c r="AM995">
        <f t="shared" si="419"/>
        <v>31631.533620500602</v>
      </c>
    </row>
    <row r="996" spans="4:39">
      <c r="D996" s="113">
        <v>871</v>
      </c>
      <c r="E996">
        <v>0.59611630361572576</v>
      </c>
      <c r="F996" s="6">
        <v>9342.7549787194985</v>
      </c>
      <c r="G996" s="6">
        <v>0.30785993481047269</v>
      </c>
      <c r="H996" s="6">
        <v>63848.954154254636</v>
      </c>
      <c r="I996" s="6">
        <v>0.55988123023629321</v>
      </c>
      <c r="J996" s="6">
        <v>10707.587162131367</v>
      </c>
      <c r="K996" s="6">
        <v>1.3168259241426754</v>
      </c>
      <c r="L996" s="6">
        <v>17738.580054799513</v>
      </c>
      <c r="M996">
        <v>0.40579203329287949</v>
      </c>
      <c r="N996">
        <v>73491.451040337284</v>
      </c>
      <c r="O996">
        <v>0.56540454333121626</v>
      </c>
      <c r="P996">
        <v>12290.170193529466</v>
      </c>
      <c r="S996">
        <f t="shared" si="401"/>
        <v>13419.349958543375</v>
      </c>
      <c r="T996">
        <f t="shared" si="402"/>
        <v>-52093.630403451549</v>
      </c>
      <c r="U996">
        <f t="shared" si="403"/>
        <v>10670.917733211252</v>
      </c>
      <c r="V996">
        <f t="shared" si="404"/>
        <v>32543.101032664406</v>
      </c>
      <c r="W996">
        <f t="shared" si="405"/>
        <v>-57996.688041081972</v>
      </c>
      <c r="X996">
        <f t="shared" si="406"/>
        <v>9299.2368890296966</v>
      </c>
      <c r="Z996">
        <f t="shared" si="407"/>
        <v>0</v>
      </c>
      <c r="AA996">
        <f t="shared" si="408"/>
        <v>0</v>
      </c>
      <c r="AB996">
        <f t="shared" si="409"/>
        <v>0</v>
      </c>
      <c r="AC996">
        <f t="shared" si="410"/>
        <v>1</v>
      </c>
      <c r="AD996">
        <f t="shared" si="411"/>
        <v>0</v>
      </c>
      <c r="AE996">
        <f t="shared" si="412"/>
        <v>0</v>
      </c>
      <c r="AF996">
        <f t="shared" si="413"/>
        <v>0</v>
      </c>
      <c r="AH996">
        <f t="shared" si="414"/>
        <v>15672.705010836467</v>
      </c>
      <c r="AI996">
        <f t="shared" si="415"/>
        <v>207396.1140593428</v>
      </c>
      <c r="AJ996">
        <f t="shared" si="416"/>
        <v>19124.747506917349</v>
      </c>
      <c r="AK996">
        <f t="shared" si="417"/>
        <v>13470.709931799287</v>
      </c>
      <c r="AL996">
        <f t="shared" si="418"/>
        <v>181106.19482589743</v>
      </c>
      <c r="AM996">
        <f t="shared" si="419"/>
        <v>21736.949832626007</v>
      </c>
    </row>
    <row r="997" spans="4:39">
      <c r="D997" s="113">
        <v>872</v>
      </c>
      <c r="E997">
        <v>1.1400551057422665</v>
      </c>
      <c r="F997" s="6">
        <v>14864.465541924552</v>
      </c>
      <c r="G997" s="6">
        <v>0.34477682474684634</v>
      </c>
      <c r="H997" s="6">
        <v>70821.999698078347</v>
      </c>
      <c r="I997" s="6">
        <v>0.55204107044870909</v>
      </c>
      <c r="J997" s="6">
        <v>9636.6744153086329</v>
      </c>
      <c r="K997" s="6">
        <v>1.7046201178867044</v>
      </c>
      <c r="L997" s="6">
        <v>19748.489772500317</v>
      </c>
      <c r="M997">
        <v>0.35015186361117423</v>
      </c>
      <c r="N997">
        <v>78215.562078715157</v>
      </c>
      <c r="O997">
        <v>0.60062585709556005</v>
      </c>
      <c r="P997">
        <v>10427.392836901652</v>
      </c>
      <c r="S997">
        <f t="shared" si="401"/>
        <v>28667.398615738151</v>
      </c>
      <c r="T997">
        <f t="shared" si="402"/>
        <v>-57657.04142194477</v>
      </c>
      <c r="U997">
        <f t="shared" si="403"/>
        <v>11442.461818704876</v>
      </c>
      <c r="V997">
        <f t="shared" si="404"/>
        <v>45340.724808885607</v>
      </c>
      <c r="W997">
        <f t="shared" si="405"/>
        <v>-64845.363318586082</v>
      </c>
      <c r="X997">
        <f t="shared" si="406"/>
        <v>12506.904890435211</v>
      </c>
      <c r="Z997">
        <f t="shared" si="407"/>
        <v>0</v>
      </c>
      <c r="AA997">
        <f t="shared" si="408"/>
        <v>0</v>
      </c>
      <c r="AB997">
        <f t="shared" si="409"/>
        <v>0</v>
      </c>
      <c r="AC997">
        <f t="shared" si="410"/>
        <v>1</v>
      </c>
      <c r="AD997">
        <f t="shared" si="411"/>
        <v>0</v>
      </c>
      <c r="AE997">
        <f t="shared" si="412"/>
        <v>0</v>
      </c>
      <c r="AF997">
        <f t="shared" si="413"/>
        <v>0</v>
      </c>
      <c r="AH997">
        <f t="shared" si="414"/>
        <v>13038.374607556012</v>
      </c>
      <c r="AI997">
        <f t="shared" si="415"/>
        <v>205414.0377621949</v>
      </c>
      <c r="AJ997">
        <f t="shared" si="416"/>
        <v>17456.444694369871</v>
      </c>
      <c r="AK997">
        <f t="shared" si="417"/>
        <v>11585.273202678978</v>
      </c>
      <c r="AL997">
        <f t="shared" si="418"/>
        <v>223376.11250177308</v>
      </c>
      <c r="AM997">
        <f t="shared" si="419"/>
        <v>17360.879012644047</v>
      </c>
    </row>
    <row r="998" spans="4:39">
      <c r="D998" s="113">
        <v>873</v>
      </c>
      <c r="E998">
        <v>0.32755445236668401</v>
      </c>
      <c r="F998" s="6">
        <v>7437.2046609275349</v>
      </c>
      <c r="G998" s="6">
        <v>0.33674363407524277</v>
      </c>
      <c r="H998" s="6">
        <v>67852.386759873494</v>
      </c>
      <c r="I998" s="6">
        <v>0.97544352019234459</v>
      </c>
      <c r="J998" s="6">
        <v>14111.816300178925</v>
      </c>
      <c r="K998" s="6">
        <v>0.3007640863645713</v>
      </c>
      <c r="L998" s="6">
        <v>6181.9443672373527</v>
      </c>
      <c r="M998">
        <v>0.50310622785813619</v>
      </c>
      <c r="N998">
        <v>88509.843991406524</v>
      </c>
      <c r="O998">
        <v>0.18544374024668353</v>
      </c>
      <c r="P998">
        <v>7538.280917279244</v>
      </c>
      <c r="S998">
        <f t="shared" si="401"/>
        <v>5070.1345482419274</v>
      </c>
      <c r="T998">
        <f t="shared" si="402"/>
        <v>-54994.167836344423</v>
      </c>
      <c r="U998">
        <f t="shared" si="403"/>
        <v>23134.519074845561</v>
      </c>
      <c r="V998">
        <f t="shared" si="404"/>
        <v>5302.4315065074388</v>
      </c>
      <c r="W998">
        <f t="shared" si="405"/>
        <v>-69299.235786871446</v>
      </c>
      <c r="X998">
        <f t="shared" si="406"/>
        <v>-457.29713969988006</v>
      </c>
      <c r="Z998">
        <f t="shared" si="407"/>
        <v>0</v>
      </c>
      <c r="AA998">
        <f t="shared" si="408"/>
        <v>0</v>
      </c>
      <c r="AB998">
        <f t="shared" si="409"/>
        <v>1</v>
      </c>
      <c r="AC998">
        <f t="shared" si="410"/>
        <v>0</v>
      </c>
      <c r="AD998">
        <f t="shared" si="411"/>
        <v>0</v>
      </c>
      <c r="AE998">
        <f t="shared" si="412"/>
        <v>0</v>
      </c>
      <c r="AF998">
        <f t="shared" si="413"/>
        <v>0</v>
      </c>
      <c r="AH998">
        <f t="shared" si="414"/>
        <v>22705.246737424543</v>
      </c>
      <c r="AI998">
        <f t="shared" si="415"/>
        <v>201495.677702143</v>
      </c>
      <c r="AJ998">
        <f t="shared" si="416"/>
        <v>14467.076778977691</v>
      </c>
      <c r="AK998">
        <f t="shared" si="417"/>
        <v>20554.130787224065</v>
      </c>
      <c r="AL998">
        <f t="shared" si="418"/>
        <v>175926.75083394945</v>
      </c>
      <c r="AM998">
        <f t="shared" si="419"/>
        <v>40649.96158539279</v>
      </c>
    </row>
    <row r="999" spans="4:39">
      <c r="D999" s="113">
        <v>874</v>
      </c>
      <c r="E999">
        <v>0.83652527434410395</v>
      </c>
      <c r="F999" s="6">
        <v>11385.159786069926</v>
      </c>
      <c r="G999" s="6">
        <v>0.33842913455125667</v>
      </c>
      <c r="H999" s="6">
        <v>69271.800908331847</v>
      </c>
      <c r="I999" s="6">
        <v>1.0572407120325571</v>
      </c>
      <c r="J999" s="6">
        <v>13840.884546374375</v>
      </c>
      <c r="K999" s="6">
        <v>0.62033264364296914</v>
      </c>
      <c r="L999" s="6">
        <v>9226.2156618764784</v>
      </c>
      <c r="M999">
        <v>0.83946035293597532</v>
      </c>
      <c r="N999">
        <v>74649.719487421724</v>
      </c>
      <c r="O999">
        <v>0.46121732737661059</v>
      </c>
      <c r="P999">
        <v>9490.7434384112312</v>
      </c>
      <c r="S999">
        <f t="shared" si="401"/>
        <v>20556.72128948534</v>
      </c>
      <c r="T999">
        <f t="shared" si="402"/>
        <v>-56349.222834626664</v>
      </c>
      <c r="U999">
        <f t="shared" si="403"/>
        <v>26528.794801876782</v>
      </c>
      <c r="V999">
        <f t="shared" si="404"/>
        <v>14460.566002986656</v>
      </c>
      <c r="W999">
        <f t="shared" si="405"/>
        <v>-42595.765370914443</v>
      </c>
      <c r="X999">
        <f t="shared" si="406"/>
        <v>8120.3789901372656</v>
      </c>
      <c r="Z999">
        <f t="shared" si="407"/>
        <v>0</v>
      </c>
      <c r="AA999">
        <f t="shared" si="408"/>
        <v>0</v>
      </c>
      <c r="AB999">
        <f t="shared" si="409"/>
        <v>1</v>
      </c>
      <c r="AC999">
        <f t="shared" si="410"/>
        <v>0</v>
      </c>
      <c r="AD999">
        <f t="shared" si="411"/>
        <v>0</v>
      </c>
      <c r="AE999">
        <f t="shared" si="412"/>
        <v>0</v>
      </c>
      <c r="AF999">
        <f t="shared" si="413"/>
        <v>0</v>
      </c>
      <c r="AH999">
        <f t="shared" si="414"/>
        <v>13610.060730079806</v>
      </c>
      <c r="AI999">
        <f t="shared" si="415"/>
        <v>204686.28092608944</v>
      </c>
      <c r="AJ999">
        <f t="shared" si="416"/>
        <v>13091.51680298531</v>
      </c>
      <c r="AK999">
        <f t="shared" si="417"/>
        <v>14873.013304111404</v>
      </c>
      <c r="AL999">
        <f t="shared" si="418"/>
        <v>88925.842925562407</v>
      </c>
      <c r="AM999">
        <f t="shared" si="419"/>
        <v>20577.595148894939</v>
      </c>
    </row>
    <row r="1000" spans="4:39">
      <c r="D1000" s="113">
        <v>875</v>
      </c>
      <c r="E1000">
        <v>0.73239762499785366</v>
      </c>
      <c r="F1000" s="6">
        <v>12023.972399876739</v>
      </c>
      <c r="G1000" s="6">
        <v>0.32339978634860511</v>
      </c>
      <c r="H1000" s="6">
        <v>60345.58774426586</v>
      </c>
      <c r="I1000" s="6">
        <v>0.36602437356346385</v>
      </c>
      <c r="J1000" s="6">
        <v>8639.4550002381493</v>
      </c>
      <c r="K1000" s="6">
        <v>1.8388731044912725</v>
      </c>
      <c r="L1000" s="6">
        <v>19697.089051615229</v>
      </c>
      <c r="M1000">
        <v>0.44592908182974567</v>
      </c>
      <c r="N1000">
        <v>97758.813500623146</v>
      </c>
      <c r="O1000">
        <v>0.52692246206919502</v>
      </c>
      <c r="P1000">
        <v>10448.236225267023</v>
      </c>
      <c r="S1000">
        <f t="shared" si="401"/>
        <v>15941.898513041304</v>
      </c>
      <c r="T1000">
        <f t="shared" si="402"/>
        <v>-47996.890302330721</v>
      </c>
      <c r="U1000">
        <f t="shared" si="403"/>
        <v>5336.8196799091547</v>
      </c>
      <c r="V1000">
        <f t="shared" si="404"/>
        <v>50518.441570279523</v>
      </c>
      <c r="W1000">
        <f t="shared" si="405"/>
        <v>-80731.457440036145</v>
      </c>
      <c r="X1000">
        <f t="shared" si="406"/>
        <v>9671.7710663831185</v>
      </c>
      <c r="Z1000">
        <f t="shared" si="407"/>
        <v>0</v>
      </c>
      <c r="AA1000">
        <f t="shared" si="408"/>
        <v>0</v>
      </c>
      <c r="AB1000">
        <f t="shared" si="409"/>
        <v>0</v>
      </c>
      <c r="AC1000">
        <f t="shared" si="410"/>
        <v>1</v>
      </c>
      <c r="AD1000">
        <f t="shared" si="411"/>
        <v>0</v>
      </c>
      <c r="AE1000">
        <f t="shared" si="412"/>
        <v>0</v>
      </c>
      <c r="AF1000">
        <f t="shared" si="413"/>
        <v>0</v>
      </c>
      <c r="AH1000">
        <f t="shared" si="414"/>
        <v>16417.273881673191</v>
      </c>
      <c r="AI1000">
        <f t="shared" si="415"/>
        <v>186597.48797489007</v>
      </c>
      <c r="AJ1000">
        <f t="shared" si="416"/>
        <v>23603.49644513545</v>
      </c>
      <c r="AK1000">
        <f t="shared" si="417"/>
        <v>10711.499887353273</v>
      </c>
      <c r="AL1000">
        <f t="shared" si="418"/>
        <v>219225.02362819019</v>
      </c>
      <c r="AM1000">
        <f t="shared" si="419"/>
        <v>19828.792616350769</v>
      </c>
    </row>
    <row r="1001" spans="4:39">
      <c r="D1001" s="113">
        <v>876</v>
      </c>
      <c r="E1001">
        <v>0.22264893972135247</v>
      </c>
      <c r="F1001" s="6">
        <v>6420.4096787954986</v>
      </c>
      <c r="G1001" s="6">
        <v>0.31907627136410666</v>
      </c>
      <c r="H1001" s="6">
        <v>67273.154442105908</v>
      </c>
      <c r="I1001" s="6">
        <v>0.77822161126880252</v>
      </c>
      <c r="J1001" s="6">
        <v>12229.335972266712</v>
      </c>
      <c r="K1001" s="6">
        <v>1.2363342223290181</v>
      </c>
      <c r="L1001" s="6">
        <v>15057.4700089779</v>
      </c>
      <c r="M1001">
        <v>0.61358120037677644</v>
      </c>
      <c r="N1001">
        <v>98715.392543947106</v>
      </c>
      <c r="O1001">
        <v>1.1928072168988</v>
      </c>
      <c r="P1001">
        <v>16647.402351145156</v>
      </c>
      <c r="S1001">
        <f t="shared" si="401"/>
        <v>2081.2174355246243</v>
      </c>
      <c r="T1001">
        <f t="shared" si="402"/>
        <v>-55089.546096338861</v>
      </c>
      <c r="U1001">
        <f t="shared" si="403"/>
        <v>17486.278032421244</v>
      </c>
      <c r="V1001">
        <f t="shared" si="404"/>
        <v>32150.715936433327</v>
      </c>
      <c r="W1001">
        <f t="shared" si="405"/>
        <v>-75286.407988760271</v>
      </c>
      <c r="X1001">
        <f t="shared" si="406"/>
        <v>28898.748418918625</v>
      </c>
      <c r="Z1001">
        <f t="shared" si="407"/>
        <v>0</v>
      </c>
      <c r="AA1001">
        <f t="shared" si="408"/>
        <v>0</v>
      </c>
      <c r="AB1001">
        <f t="shared" si="409"/>
        <v>0</v>
      </c>
      <c r="AC1001">
        <f t="shared" si="410"/>
        <v>1</v>
      </c>
      <c r="AD1001">
        <f t="shared" si="411"/>
        <v>0</v>
      </c>
      <c r="AE1001">
        <f t="shared" si="412"/>
        <v>0</v>
      </c>
      <c r="AF1001">
        <f t="shared" si="413"/>
        <v>0</v>
      </c>
      <c r="AH1001">
        <f t="shared" si="414"/>
        <v>28836.470934156299</v>
      </c>
      <c r="AI1001">
        <f t="shared" si="415"/>
        <v>210837.22131545993</v>
      </c>
      <c r="AJ1001">
        <f t="shared" si="416"/>
        <v>15714.464614170969</v>
      </c>
      <c r="AK1001">
        <f t="shared" si="417"/>
        <v>12179.125787372039</v>
      </c>
      <c r="AL1001">
        <f t="shared" si="418"/>
        <v>160883.99136630949</v>
      </c>
      <c r="AM1001">
        <f t="shared" si="419"/>
        <v>13956.490298932818</v>
      </c>
    </row>
    <row r="1002" spans="4:39">
      <c r="D1002" s="113">
        <v>877</v>
      </c>
      <c r="E1002">
        <v>0.42031926269040776</v>
      </c>
      <c r="F1002" s="6">
        <v>7987.4334861608004</v>
      </c>
      <c r="G1002" s="6">
        <v>0.33423908451884787</v>
      </c>
      <c r="H1002" s="6">
        <v>61020.162078023612</v>
      </c>
      <c r="I1002" s="6">
        <v>0.40781868841432423</v>
      </c>
      <c r="J1002" s="6">
        <v>8785.1002542580009</v>
      </c>
      <c r="K1002" s="6">
        <v>0.71575971101191516</v>
      </c>
      <c r="L1002" s="6">
        <v>11774.088103606558</v>
      </c>
      <c r="M1002">
        <v>0.14671218732449121</v>
      </c>
      <c r="N1002">
        <v>69710.808475176891</v>
      </c>
      <c r="O1002">
        <v>0.89344216254627495</v>
      </c>
      <c r="P1002">
        <v>13623.417549583697</v>
      </c>
      <c r="S1002">
        <f t="shared" si="401"/>
        <v>8062.0372404097288</v>
      </c>
      <c r="T1002">
        <f t="shared" si="402"/>
        <v>-48257.576874755927</v>
      </c>
      <c r="U1002">
        <f t="shared" si="403"/>
        <v>6787.0485441545552</v>
      </c>
      <c r="V1002">
        <f t="shared" si="404"/>
        <v>15556.480701672412</v>
      </c>
      <c r="W1002">
        <f t="shared" si="405"/>
        <v>-64108.750314378522</v>
      </c>
      <c r="X1002">
        <f t="shared" si="406"/>
        <v>20491.777985083267</v>
      </c>
      <c r="Z1002">
        <f t="shared" si="407"/>
        <v>0</v>
      </c>
      <c r="AA1002">
        <f t="shared" si="408"/>
        <v>0</v>
      </c>
      <c r="AB1002">
        <f t="shared" si="409"/>
        <v>0</v>
      </c>
      <c r="AC1002">
        <f t="shared" si="410"/>
        <v>0</v>
      </c>
      <c r="AD1002">
        <f t="shared" si="411"/>
        <v>0</v>
      </c>
      <c r="AE1002">
        <f t="shared" si="412"/>
        <v>1</v>
      </c>
      <c r="AF1002">
        <f t="shared" si="413"/>
        <v>0</v>
      </c>
      <c r="AH1002">
        <f t="shared" si="414"/>
        <v>19003.253467457809</v>
      </c>
      <c r="AI1002">
        <f t="shared" si="415"/>
        <v>182564.4124350833</v>
      </c>
      <c r="AJ1002">
        <f t="shared" si="416"/>
        <v>21541.681398702258</v>
      </c>
      <c r="AK1002">
        <f t="shared" si="417"/>
        <v>16449.777659266096</v>
      </c>
      <c r="AL1002">
        <f t="shared" si="418"/>
        <v>475153.49437871686</v>
      </c>
      <c r="AM1002">
        <f t="shared" si="419"/>
        <v>15248.236674613043</v>
      </c>
    </row>
    <row r="1003" spans="4:39">
      <c r="D1003" s="113">
        <v>878</v>
      </c>
      <c r="E1003">
        <v>4.8496251971161808E-3</v>
      </c>
      <c r="F1003" s="6">
        <v>4750.6148283265593</v>
      </c>
      <c r="G1003" s="6">
        <v>0.312752270693885</v>
      </c>
      <c r="H1003" s="6">
        <v>63403.926552217708</v>
      </c>
      <c r="I1003" s="6">
        <v>0.72947948112756911</v>
      </c>
      <c r="J1003" s="6">
        <v>12088.010614577144</v>
      </c>
      <c r="K1003" s="6">
        <v>0.38843770988889803</v>
      </c>
      <c r="L1003" s="6">
        <v>7891.5869029278965</v>
      </c>
      <c r="M1003">
        <v>0.35636610418242598</v>
      </c>
      <c r="N1003">
        <v>93636.654072006495</v>
      </c>
      <c r="O1003">
        <v>0.7383880602747579</v>
      </c>
      <c r="P1003">
        <v>13903.518579918369</v>
      </c>
      <c r="S1003">
        <f t="shared" si="401"/>
        <v>-4565.4367397998749</v>
      </c>
      <c r="T1003">
        <f t="shared" si="402"/>
        <v>-51461.793848042405</v>
      </c>
      <c r="U1003">
        <f t="shared" si="403"/>
        <v>15766.433892797953</v>
      </c>
      <c r="V1003">
        <f t="shared" si="404"/>
        <v>6940.5186114697863</v>
      </c>
      <c r="W1003">
        <f t="shared" si="405"/>
        <v>-80029.170749904733</v>
      </c>
      <c r="X1003">
        <f t="shared" si="406"/>
        <v>14291.091113612985</v>
      </c>
      <c r="Z1003">
        <f t="shared" si="407"/>
        <v>0</v>
      </c>
      <c r="AA1003">
        <f t="shared" si="408"/>
        <v>0</v>
      </c>
      <c r="AB1003">
        <f t="shared" si="409"/>
        <v>1</v>
      </c>
      <c r="AC1003">
        <f t="shared" si="410"/>
        <v>0</v>
      </c>
      <c r="AD1003">
        <f t="shared" si="411"/>
        <v>0</v>
      </c>
      <c r="AE1003">
        <f t="shared" si="412"/>
        <v>0</v>
      </c>
      <c r="AF1003">
        <f t="shared" si="413"/>
        <v>0</v>
      </c>
      <c r="AH1003">
        <f t="shared" si="414"/>
        <v>979583.91323756368</v>
      </c>
      <c r="AI1003">
        <f t="shared" si="415"/>
        <v>202728.9087671439</v>
      </c>
      <c r="AJ1003">
        <f t="shared" si="416"/>
        <v>16570.734239011763</v>
      </c>
      <c r="AK1003">
        <f t="shared" si="417"/>
        <v>20316.222400716626</v>
      </c>
      <c r="AL1003">
        <f t="shared" si="418"/>
        <v>262754.09746622061</v>
      </c>
      <c r="AM1003">
        <f t="shared" si="419"/>
        <v>18829.554983249323</v>
      </c>
    </row>
    <row r="1004" spans="4:39">
      <c r="D1004" s="113">
        <v>879</v>
      </c>
      <c r="E1004">
        <v>0.93109531330728812</v>
      </c>
      <c r="F1004" s="6">
        <v>13238.605602234025</v>
      </c>
      <c r="G1004" s="6">
        <v>0.29316823530445091</v>
      </c>
      <c r="H1004" s="6">
        <v>61350.072767870639</v>
      </c>
      <c r="I1004" s="6">
        <v>0.25198941676926534</v>
      </c>
      <c r="J1004" s="6">
        <v>6676.1301289705298</v>
      </c>
      <c r="K1004" s="6">
        <v>1.1083920580405153</v>
      </c>
      <c r="L1004" s="6">
        <v>14887.504573408458</v>
      </c>
      <c r="M1004">
        <v>0.54817321301038047</v>
      </c>
      <c r="N1004">
        <v>96251.369619418198</v>
      </c>
      <c r="O1004">
        <v>0.7014610255106497</v>
      </c>
      <c r="P1004">
        <v>12378.058367646381</v>
      </c>
      <c r="S1004">
        <f t="shared" si="401"/>
        <v>22314.337841091459</v>
      </c>
      <c r="T1004">
        <f t="shared" si="402"/>
        <v>-50155.736871005487</v>
      </c>
      <c r="U1004">
        <f t="shared" si="403"/>
        <v>2945.8337609470982</v>
      </c>
      <c r="V1004">
        <f t="shared" si="404"/>
        <v>27435.337770810584</v>
      </c>
      <c r="W1004">
        <f t="shared" si="405"/>
        <v>-75319.923653829828</v>
      </c>
      <c r="X1004">
        <f t="shared" si="406"/>
        <v>14406.529430452267</v>
      </c>
      <c r="Z1004">
        <f t="shared" si="407"/>
        <v>0</v>
      </c>
      <c r="AA1004">
        <f t="shared" si="408"/>
        <v>0</v>
      </c>
      <c r="AB1004">
        <f t="shared" si="409"/>
        <v>0</v>
      </c>
      <c r="AC1004">
        <f t="shared" si="410"/>
        <v>1</v>
      </c>
      <c r="AD1004">
        <f t="shared" si="411"/>
        <v>0</v>
      </c>
      <c r="AE1004">
        <f t="shared" si="412"/>
        <v>0</v>
      </c>
      <c r="AF1004">
        <f t="shared" si="413"/>
        <v>0</v>
      </c>
      <c r="AH1004">
        <f t="shared" si="414"/>
        <v>14218.314079156906</v>
      </c>
      <c r="AI1004">
        <f t="shared" si="415"/>
        <v>209265.7572678687</v>
      </c>
      <c r="AJ1004">
        <f t="shared" si="416"/>
        <v>26493.692531077773</v>
      </c>
      <c r="AK1004">
        <f t="shared" si="417"/>
        <v>13431.623282945133</v>
      </c>
      <c r="AL1004">
        <f t="shared" si="418"/>
        <v>175585.68593827941</v>
      </c>
      <c r="AM1004">
        <f t="shared" si="419"/>
        <v>17646.10992982169</v>
      </c>
    </row>
    <row r="1005" spans="4:39">
      <c r="D1005" s="113">
        <v>880</v>
      </c>
      <c r="E1005">
        <v>0.49215219981473268</v>
      </c>
      <c r="F1005" s="6">
        <v>9837.2510247693772</v>
      </c>
      <c r="G1005" s="6">
        <v>0.27323147045724405</v>
      </c>
      <c r="H1005" s="6">
        <v>57383.324652804455</v>
      </c>
      <c r="I1005" s="6">
        <v>0.62648705020016782</v>
      </c>
      <c r="J1005" s="6">
        <v>11738.23556505094</v>
      </c>
      <c r="K1005" s="6">
        <v>1.0440399603278119</v>
      </c>
      <c r="L1005" s="6">
        <v>14871.338334390117</v>
      </c>
      <c r="M1005">
        <v>0.23578670513773137</v>
      </c>
      <c r="N1005">
        <v>63824.575288902204</v>
      </c>
      <c r="O1005">
        <v>0.93408008027420819</v>
      </c>
      <c r="P1005">
        <v>14403.954986528561</v>
      </c>
      <c r="S1005">
        <f t="shared" si="401"/>
        <v>8955.0885729563761</v>
      </c>
      <c r="T1005">
        <f t="shared" si="402"/>
        <v>-46950.254184865043</v>
      </c>
      <c r="U1005">
        <f t="shared" si="403"/>
        <v>12183.545959792269</v>
      </c>
      <c r="V1005">
        <f t="shared" si="404"/>
        <v>24994.283510767054</v>
      </c>
      <c r="W1005">
        <f t="shared" si="405"/>
        <v>-54821.295739923065</v>
      </c>
      <c r="X1005">
        <f t="shared" si="406"/>
        <v>21262.958798661806</v>
      </c>
      <c r="Z1005">
        <f t="shared" si="407"/>
        <v>0</v>
      </c>
      <c r="AA1005">
        <f t="shared" si="408"/>
        <v>0</v>
      </c>
      <c r="AB1005">
        <f t="shared" si="409"/>
        <v>0</v>
      </c>
      <c r="AC1005">
        <f t="shared" si="410"/>
        <v>1</v>
      </c>
      <c r="AD1005">
        <f t="shared" si="411"/>
        <v>0</v>
      </c>
      <c r="AE1005">
        <f t="shared" si="412"/>
        <v>0</v>
      </c>
      <c r="AF1005">
        <f t="shared" si="413"/>
        <v>0</v>
      </c>
      <c r="AH1005">
        <f t="shared" si="414"/>
        <v>19988.229308885631</v>
      </c>
      <c r="AI1005">
        <f t="shared" si="415"/>
        <v>210017.25956667916</v>
      </c>
      <c r="AJ1005">
        <f t="shared" si="416"/>
        <v>18736.597286888016</v>
      </c>
      <c r="AK1005">
        <f t="shared" si="417"/>
        <v>14244.031741582721</v>
      </c>
      <c r="AL1005">
        <f t="shared" si="418"/>
        <v>270687.76100679644</v>
      </c>
      <c r="AM1005">
        <f t="shared" si="419"/>
        <v>15420.471210883912</v>
      </c>
    </row>
    <row r="1006" spans="4:39">
      <c r="D1006" s="113">
        <v>881</v>
      </c>
      <c r="E1006">
        <v>-5.9020767910280991E-2</v>
      </c>
      <c r="F1006" s="6">
        <v>3973.1831367054583</v>
      </c>
      <c r="G1006" s="6">
        <v>0.31357878933528638</v>
      </c>
      <c r="H1006" s="6">
        <v>61111.356191582126</v>
      </c>
      <c r="I1006" s="6">
        <v>0.39950990707209688</v>
      </c>
      <c r="J1006" s="6">
        <v>8904.4167489376487</v>
      </c>
      <c r="K1006" s="6">
        <v>0.43230474931786378</v>
      </c>
      <c r="L1006" s="6">
        <v>8624.1382005269261</v>
      </c>
      <c r="M1006">
        <v>0.12079265393868965</v>
      </c>
      <c r="N1006">
        <v>63888.497714429024</v>
      </c>
      <c r="O1006">
        <v>0.61188440741268191</v>
      </c>
      <c r="P1006">
        <v>12459.505705104442</v>
      </c>
      <c r="S1006">
        <f t="shared" si="401"/>
        <v>-6226.8321385916279</v>
      </c>
      <c r="T1006">
        <f t="shared" si="402"/>
        <v>-49137.663699603552</v>
      </c>
      <c r="U1006">
        <f t="shared" si="403"/>
        <v>6350.4695427032984</v>
      </c>
      <c r="V1006">
        <f t="shared" si="404"/>
        <v>7882.9863474263839</v>
      </c>
      <c r="W1006">
        <f t="shared" si="405"/>
        <v>-59276.151016434102</v>
      </c>
      <c r="X1006">
        <f t="shared" si="406"/>
        <v>10904.688507541403</v>
      </c>
      <c r="Z1006">
        <f t="shared" si="407"/>
        <v>0</v>
      </c>
      <c r="AA1006">
        <f t="shared" si="408"/>
        <v>0</v>
      </c>
      <c r="AB1006">
        <f t="shared" si="409"/>
        <v>0</v>
      </c>
      <c r="AC1006">
        <f t="shared" si="410"/>
        <v>0</v>
      </c>
      <c r="AD1006">
        <f t="shared" si="411"/>
        <v>0</v>
      </c>
      <c r="AE1006">
        <f t="shared" si="412"/>
        <v>1</v>
      </c>
      <c r="AF1006">
        <f t="shared" si="413"/>
        <v>0</v>
      </c>
      <c r="AH1006">
        <f t="shared" si="414"/>
        <v>-67318.391091508631</v>
      </c>
      <c r="AI1006">
        <f t="shared" si="415"/>
        <v>194883.5771740936</v>
      </c>
      <c r="AJ1006">
        <f t="shared" si="416"/>
        <v>22288.350279460599</v>
      </c>
      <c r="AK1006">
        <f t="shared" si="417"/>
        <v>19949.209936127245</v>
      </c>
      <c r="AL1006">
        <f t="shared" si="418"/>
        <v>528910.45631679473</v>
      </c>
      <c r="AM1006">
        <f t="shared" si="419"/>
        <v>20362.515459069706</v>
      </c>
    </row>
    <row r="1007" spans="4:39">
      <c r="D1007" s="113">
        <v>882</v>
      </c>
      <c r="E1007">
        <v>0.70679530865627638</v>
      </c>
      <c r="F1007" s="6">
        <v>11936.561321357169</v>
      </c>
      <c r="G1007" s="6">
        <v>0.27073293235130558</v>
      </c>
      <c r="H1007" s="6">
        <v>63516.793327055057</v>
      </c>
      <c r="I1007" s="6">
        <v>0.61231532119669629</v>
      </c>
      <c r="J1007" s="6">
        <v>10850.737970345526</v>
      </c>
      <c r="K1007" s="6">
        <v>0.18173934883492127</v>
      </c>
      <c r="L1007" s="6">
        <v>5254.7519469461822</v>
      </c>
      <c r="M1007">
        <v>0.10937826764749148</v>
      </c>
      <c r="N1007">
        <v>82377.152369788178</v>
      </c>
      <c r="O1007">
        <v>2.1596864716940889E-2</v>
      </c>
      <c r="P1007">
        <v>6613.980327829735</v>
      </c>
      <c r="S1007">
        <f t="shared" si="401"/>
        <v>15051.710744374088</v>
      </c>
      <c r="T1007">
        <f t="shared" si="402"/>
        <v>-53179.127038152801</v>
      </c>
      <c r="U1007">
        <f t="shared" si="403"/>
        <v>12529.910254229126</v>
      </c>
      <c r="V1007">
        <f t="shared" si="404"/>
        <v>1684.7833489664517</v>
      </c>
      <c r="W1007">
        <f t="shared" si="405"/>
        <v>-78200.652597936365</v>
      </c>
      <c r="X1007">
        <f t="shared" si="406"/>
        <v>-5789.325645478064</v>
      </c>
      <c r="Z1007">
        <f t="shared" si="407"/>
        <v>1</v>
      </c>
      <c r="AA1007">
        <f t="shared" si="408"/>
        <v>0</v>
      </c>
      <c r="AB1007">
        <f t="shared" si="409"/>
        <v>0</v>
      </c>
      <c r="AC1007">
        <f t="shared" si="410"/>
        <v>0</v>
      </c>
      <c r="AD1007">
        <f t="shared" si="411"/>
        <v>0</v>
      </c>
      <c r="AE1007">
        <f t="shared" si="412"/>
        <v>0</v>
      </c>
      <c r="AF1007">
        <f t="shared" si="413"/>
        <v>0</v>
      </c>
      <c r="AH1007">
        <f t="shared" si="414"/>
        <v>16888.286007515184</v>
      </c>
      <c r="AI1007">
        <f t="shared" si="415"/>
        <v>234610.51736637298</v>
      </c>
      <c r="AJ1007">
        <f t="shared" si="416"/>
        <v>17720.833686047688</v>
      </c>
      <c r="AK1007">
        <f t="shared" si="417"/>
        <v>28913.67213887849</v>
      </c>
      <c r="AL1007">
        <f t="shared" si="418"/>
        <v>753140.03541614371</v>
      </c>
      <c r="AM1007">
        <f t="shared" si="419"/>
        <v>306247.24535324029</v>
      </c>
    </row>
    <row r="1008" spans="4:39">
      <c r="D1008" s="113">
        <v>883</v>
      </c>
      <c r="E1008">
        <v>0.40329939483913901</v>
      </c>
      <c r="F1008" s="6">
        <v>7680.2972958500122</v>
      </c>
      <c r="G1008" s="6">
        <v>0.33554742279189309</v>
      </c>
      <c r="H1008" s="6">
        <v>66132.703776085094</v>
      </c>
      <c r="I1008" s="6">
        <v>0.18816869684929793</v>
      </c>
      <c r="J1008" s="6">
        <v>5635.4115433453044</v>
      </c>
      <c r="K1008" s="6">
        <v>0.34324688299339123</v>
      </c>
      <c r="L1008" s="6">
        <v>6399.0575379926649</v>
      </c>
      <c r="M1008">
        <v>0.32402847837250714</v>
      </c>
      <c r="N1008">
        <v>76892.958702842647</v>
      </c>
      <c r="O1008">
        <v>0.83215166428873211</v>
      </c>
      <c r="P1008">
        <v>12804.56026197368</v>
      </c>
      <c r="S1008">
        <f t="shared" si="401"/>
        <v>7719.2867966876711</v>
      </c>
      <c r="T1008">
        <f t="shared" si="402"/>
        <v>-53320.16098419945</v>
      </c>
      <c r="U1008">
        <f t="shared" si="403"/>
        <v>1549.6219771482884</v>
      </c>
      <c r="V1008">
        <f t="shared" si="404"/>
        <v>6707.4814422269865</v>
      </c>
      <c r="W1008">
        <f t="shared" si="405"/>
        <v>-64520.255284666833</v>
      </c>
      <c r="X1008">
        <f t="shared" si="406"/>
        <v>18970.318887227266</v>
      </c>
      <c r="Z1008">
        <f t="shared" si="407"/>
        <v>0</v>
      </c>
      <c r="AA1008">
        <f t="shared" si="408"/>
        <v>0</v>
      </c>
      <c r="AB1008">
        <f t="shared" si="409"/>
        <v>0</v>
      </c>
      <c r="AC1008">
        <f t="shared" si="410"/>
        <v>0</v>
      </c>
      <c r="AD1008">
        <f t="shared" si="411"/>
        <v>0</v>
      </c>
      <c r="AE1008">
        <f t="shared" si="412"/>
        <v>1</v>
      </c>
      <c r="AF1008">
        <f t="shared" si="413"/>
        <v>0</v>
      </c>
      <c r="AH1008">
        <f t="shared" si="414"/>
        <v>19043.661840636767</v>
      </c>
      <c r="AI1008">
        <f t="shared" si="415"/>
        <v>197088.99334059458</v>
      </c>
      <c r="AJ1008">
        <f t="shared" si="416"/>
        <v>29948.719620770069</v>
      </c>
      <c r="AK1008">
        <f t="shared" si="417"/>
        <v>18642.725848484602</v>
      </c>
      <c r="AL1008">
        <f t="shared" si="418"/>
        <v>237303.08857126301</v>
      </c>
      <c r="AM1008">
        <f t="shared" si="419"/>
        <v>15387.291537676809</v>
      </c>
    </row>
    <row r="1009" spans="4:39">
      <c r="D1009" s="113">
        <v>884</v>
      </c>
      <c r="E1009">
        <v>0.59523659754942537</v>
      </c>
      <c r="F1009" s="6">
        <v>8507.9746690395059</v>
      </c>
      <c r="G1009" s="6">
        <v>0.30839423002426058</v>
      </c>
      <c r="H1009" s="6">
        <v>65508.811945060901</v>
      </c>
      <c r="I1009" s="6">
        <v>0.95415837208560883</v>
      </c>
      <c r="J1009" s="6">
        <v>12824.65980573782</v>
      </c>
      <c r="K1009" s="6">
        <v>0.53404782791103655</v>
      </c>
      <c r="L1009" s="6">
        <v>9048.2612195021593</v>
      </c>
      <c r="M1009">
        <v>0.62451456269558636</v>
      </c>
      <c r="N1009">
        <v>73587.570805626427</v>
      </c>
      <c r="O1009">
        <v>1.1237207955572923</v>
      </c>
      <c r="P1009">
        <v>17378.219962854746</v>
      </c>
      <c r="S1009">
        <f t="shared" si="401"/>
        <v>14220.539571787753</v>
      </c>
      <c r="T1009">
        <f t="shared" si="402"/>
        <v>-53733.086665814539</v>
      </c>
      <c r="U1009">
        <f t="shared" si="403"/>
        <v>23608.923473979063</v>
      </c>
      <c r="V1009">
        <f t="shared" si="404"/>
        <v>11343.82104145286</v>
      </c>
      <c r="W1009">
        <f t="shared" si="405"/>
        <v>-49741.106743658158</v>
      </c>
      <c r="X1009">
        <f t="shared" si="406"/>
        <v>25529.934894704907</v>
      </c>
      <c r="Z1009">
        <f t="shared" si="407"/>
        <v>0</v>
      </c>
      <c r="AA1009">
        <f t="shared" si="408"/>
        <v>0</v>
      </c>
      <c r="AB1009">
        <f t="shared" si="409"/>
        <v>0</v>
      </c>
      <c r="AC1009">
        <f t="shared" si="410"/>
        <v>0</v>
      </c>
      <c r="AD1009">
        <f t="shared" si="411"/>
        <v>0</v>
      </c>
      <c r="AE1009">
        <f t="shared" si="412"/>
        <v>1</v>
      </c>
      <c r="AF1009">
        <f t="shared" si="413"/>
        <v>0</v>
      </c>
      <c r="AH1009">
        <f t="shared" si="414"/>
        <v>14293.433407936662</v>
      </c>
      <c r="AI1009">
        <f t="shared" si="415"/>
        <v>212419.05835886582</v>
      </c>
      <c r="AJ1009">
        <f t="shared" si="416"/>
        <v>13440.808340554147</v>
      </c>
      <c r="AK1009">
        <f t="shared" si="417"/>
        <v>16942.791912280652</v>
      </c>
      <c r="AL1009">
        <f t="shared" si="418"/>
        <v>117831.63308154271</v>
      </c>
      <c r="AM1009">
        <f t="shared" si="419"/>
        <v>15464.891307129616</v>
      </c>
    </row>
    <row r="1010" spans="4:39">
      <c r="D1010" s="113">
        <v>885</v>
      </c>
      <c r="E1010">
        <v>0.15141143992558526</v>
      </c>
      <c r="F1010" s="6">
        <v>5489.1299092815298</v>
      </c>
      <c r="G1010" s="6">
        <v>0.29408676040281079</v>
      </c>
      <c r="H1010" s="6">
        <v>61548.773256649794</v>
      </c>
      <c r="I1010" s="6">
        <v>-4.2339013397112657E-2</v>
      </c>
      <c r="J1010" s="6">
        <v>4047.3599510854547</v>
      </c>
      <c r="K1010" s="6">
        <v>0.51192764712229777</v>
      </c>
      <c r="L1010" s="6">
        <v>8742.5274843607531</v>
      </c>
      <c r="M1010">
        <v>0.28812585618746733</v>
      </c>
      <c r="N1010">
        <v>74706.604277614868</v>
      </c>
      <c r="O1010">
        <v>0.48580324885044823</v>
      </c>
      <c r="P1010">
        <v>9578.3486785140431</v>
      </c>
      <c r="S1010">
        <f t="shared" si="401"/>
        <v>292.36451283701808</v>
      </c>
      <c r="T1010">
        <f t="shared" si="402"/>
        <v>-50319.364397428872</v>
      </c>
      <c r="U1010">
        <f t="shared" si="403"/>
        <v>-5664.0328386408046</v>
      </c>
      <c r="V1010">
        <f t="shared" si="404"/>
        <v>10804.917793357066</v>
      </c>
      <c r="W1010">
        <f t="shared" si="405"/>
        <v>-63704.806584952617</v>
      </c>
      <c r="X1010">
        <f t="shared" si="406"/>
        <v>8971.5625755914716</v>
      </c>
      <c r="Z1010">
        <f t="shared" si="407"/>
        <v>0</v>
      </c>
      <c r="AA1010">
        <f t="shared" si="408"/>
        <v>0</v>
      </c>
      <c r="AB1010">
        <f t="shared" si="409"/>
        <v>0</v>
      </c>
      <c r="AC1010">
        <f t="shared" si="410"/>
        <v>1</v>
      </c>
      <c r="AD1010">
        <f t="shared" si="411"/>
        <v>0</v>
      </c>
      <c r="AE1010">
        <f t="shared" si="412"/>
        <v>0</v>
      </c>
      <c r="AF1010">
        <f t="shared" si="413"/>
        <v>0</v>
      </c>
      <c r="AH1010">
        <f t="shared" si="414"/>
        <v>36253.072502178788</v>
      </c>
      <c r="AI1010">
        <f t="shared" si="415"/>
        <v>209287.80735435491</v>
      </c>
      <c r="AJ1010">
        <f t="shared" si="416"/>
        <v>-95594.101665143375</v>
      </c>
      <c r="AK1010">
        <f t="shared" si="417"/>
        <v>17077.662309322772</v>
      </c>
      <c r="AL1010">
        <f t="shared" si="418"/>
        <v>259284.62397004548</v>
      </c>
      <c r="AM1010">
        <f t="shared" si="419"/>
        <v>19716.518366600474</v>
      </c>
    </row>
    <row r="1011" spans="4:39">
      <c r="D1011" s="113">
        <v>886</v>
      </c>
      <c r="E1011">
        <v>0.57996429036155961</v>
      </c>
      <c r="F1011" s="6">
        <v>10135.840847944393</v>
      </c>
      <c r="G1011" s="6">
        <v>0.31590140457717153</v>
      </c>
      <c r="H1011" s="6">
        <v>65558.070757725611</v>
      </c>
      <c r="I1011" s="6">
        <v>0.6973379438551901</v>
      </c>
      <c r="J1011" s="6">
        <v>12239.663774729222</v>
      </c>
      <c r="K1011" s="6">
        <v>0.60848781741548907</v>
      </c>
      <c r="L1011" s="6">
        <v>10349.737667678291</v>
      </c>
      <c r="M1011">
        <v>0.40378736081686561</v>
      </c>
      <c r="N1011">
        <v>57439.545898548371</v>
      </c>
      <c r="O1011">
        <v>1.0785498150459742</v>
      </c>
      <c r="P1011">
        <v>15593.204577606182</v>
      </c>
      <c r="S1011">
        <f t="shared" si="401"/>
        <v>12009.5156152214</v>
      </c>
      <c r="T1011">
        <f t="shared" si="402"/>
        <v>-53495.691525350892</v>
      </c>
      <c r="U1011">
        <f t="shared" si="403"/>
        <v>14387.488273437357</v>
      </c>
      <c r="V1011">
        <f t="shared" si="404"/>
        <v>12884.761152514744</v>
      </c>
      <c r="W1011">
        <f t="shared" si="405"/>
        <v>-42021.329313117174</v>
      </c>
      <c r="X1011">
        <f t="shared" si="406"/>
        <v>25590.141560109299</v>
      </c>
      <c r="Z1011">
        <f t="shared" si="407"/>
        <v>0</v>
      </c>
      <c r="AA1011">
        <f t="shared" si="408"/>
        <v>0</v>
      </c>
      <c r="AB1011">
        <f t="shared" si="409"/>
        <v>0</v>
      </c>
      <c r="AC1011">
        <f t="shared" si="410"/>
        <v>0</v>
      </c>
      <c r="AD1011">
        <f t="shared" si="411"/>
        <v>0</v>
      </c>
      <c r="AE1011">
        <f t="shared" si="412"/>
        <v>1</v>
      </c>
      <c r="AF1011">
        <f t="shared" si="413"/>
        <v>0</v>
      </c>
      <c r="AH1011">
        <f t="shared" si="414"/>
        <v>17476.663678078417</v>
      </c>
      <c r="AI1011">
        <f t="shared" si="415"/>
        <v>207526.9999051569</v>
      </c>
      <c r="AJ1011">
        <f t="shared" si="416"/>
        <v>17551.983055823683</v>
      </c>
      <c r="AK1011">
        <f t="shared" si="417"/>
        <v>17008.948037181915</v>
      </c>
      <c r="AL1011">
        <f t="shared" si="418"/>
        <v>142251.96594154811</v>
      </c>
      <c r="AM1011">
        <f t="shared" si="419"/>
        <v>14457.565482908647</v>
      </c>
    </row>
    <row r="1012" spans="4:39">
      <c r="D1012" s="113">
        <v>887</v>
      </c>
      <c r="E1012">
        <v>0.16374020546053214</v>
      </c>
      <c r="F1012" s="6">
        <v>6166.298874860182</v>
      </c>
      <c r="G1012" s="6">
        <v>0.3560815165317408</v>
      </c>
      <c r="H1012" s="6">
        <v>57987.444002014076</v>
      </c>
      <c r="I1012" s="6">
        <v>0.60348888782614396</v>
      </c>
      <c r="J1012" s="6">
        <v>10377.565537522696</v>
      </c>
      <c r="K1012" s="6">
        <v>0.9712804941549964</v>
      </c>
      <c r="L1012" s="6">
        <v>12747.741306173808</v>
      </c>
      <c r="M1012">
        <v>0.17653014907658271</v>
      </c>
      <c r="N1012">
        <v>84223.423958883752</v>
      </c>
      <c r="O1012">
        <v>0.14167006194254461</v>
      </c>
      <c r="P1012">
        <v>7660.2039874817601</v>
      </c>
      <c r="S1012">
        <f t="shared" si="401"/>
        <v>85.957130444777249</v>
      </c>
      <c r="T1012">
        <f t="shared" si="402"/>
        <v>-44390.827374766086</v>
      </c>
      <c r="U1012">
        <f t="shared" si="403"/>
        <v>12666.054155230784</v>
      </c>
      <c r="V1012">
        <f t="shared" si="404"/>
        <v>24339.633082640572</v>
      </c>
      <c r="W1012">
        <f t="shared" si="405"/>
        <v>-77482.796746543521</v>
      </c>
      <c r="X1012">
        <f t="shared" si="406"/>
        <v>-2250.6743422676363</v>
      </c>
      <c r="Z1012">
        <f t="shared" si="407"/>
        <v>0</v>
      </c>
      <c r="AA1012">
        <f t="shared" si="408"/>
        <v>0</v>
      </c>
      <c r="AB1012">
        <f t="shared" si="409"/>
        <v>0</v>
      </c>
      <c r="AC1012">
        <f t="shared" si="410"/>
        <v>1</v>
      </c>
      <c r="AD1012">
        <f t="shared" si="411"/>
        <v>0</v>
      </c>
      <c r="AE1012">
        <f t="shared" si="412"/>
        <v>0</v>
      </c>
      <c r="AF1012">
        <f t="shared" si="413"/>
        <v>0</v>
      </c>
      <c r="AH1012">
        <f t="shared" si="414"/>
        <v>37659.039559141776</v>
      </c>
      <c r="AI1012">
        <f t="shared" si="415"/>
        <v>162848.78970078507</v>
      </c>
      <c r="AJ1012">
        <f t="shared" si="416"/>
        <v>17195.951320502718</v>
      </c>
      <c r="AK1012">
        <f t="shared" si="417"/>
        <v>13124.675500936735</v>
      </c>
      <c r="AL1012">
        <f t="shared" si="418"/>
        <v>477105.04069390299</v>
      </c>
      <c r="AM1012">
        <f t="shared" si="419"/>
        <v>54070.732252438873</v>
      </c>
    </row>
    <row r="1013" spans="4:39">
      <c r="D1013" s="113">
        <v>888</v>
      </c>
      <c r="E1013">
        <v>0.62991555622060225</v>
      </c>
      <c r="F1013" s="6">
        <v>9247.9920082328499</v>
      </c>
      <c r="G1013" s="6">
        <v>0.34260575958084205</v>
      </c>
      <c r="H1013" s="6">
        <v>60238.357526035012</v>
      </c>
      <c r="I1013" s="6">
        <v>0.74589133025026233</v>
      </c>
      <c r="J1013" s="6">
        <v>10770.456373777666</v>
      </c>
      <c r="K1013" s="6">
        <v>0.85349204275782342</v>
      </c>
      <c r="L1013" s="6">
        <v>10856.281715723144</v>
      </c>
      <c r="M1013">
        <v>0.54858795308096386</v>
      </c>
      <c r="N1013">
        <v>85726.970100751292</v>
      </c>
      <c r="O1013">
        <v>0.37388532522744922</v>
      </c>
      <c r="P1013">
        <v>9100.7041047107668</v>
      </c>
      <c r="S1013">
        <f t="shared" si="401"/>
        <v>14804.703590494628</v>
      </c>
      <c r="T1013">
        <f t="shared" si="402"/>
        <v>-47156.299202200142</v>
      </c>
      <c r="U1013">
        <f t="shared" si="403"/>
        <v>17710.658180498351</v>
      </c>
      <c r="V1013">
        <f t="shared" si="404"/>
        <v>21733.458444941585</v>
      </c>
      <c r="W1013">
        <f t="shared" si="405"/>
        <v>-64779.687700307768</v>
      </c>
      <c r="X1013">
        <f t="shared" si="406"/>
        <v>5175.7331537741538</v>
      </c>
      <c r="Z1013">
        <f t="shared" si="407"/>
        <v>0</v>
      </c>
      <c r="AA1013">
        <f t="shared" si="408"/>
        <v>0</v>
      </c>
      <c r="AB1013">
        <f t="shared" si="409"/>
        <v>0</v>
      </c>
      <c r="AC1013">
        <f t="shared" si="410"/>
        <v>1</v>
      </c>
      <c r="AD1013">
        <f t="shared" si="411"/>
        <v>0</v>
      </c>
      <c r="AE1013">
        <f t="shared" si="412"/>
        <v>0</v>
      </c>
      <c r="AF1013">
        <f t="shared" si="413"/>
        <v>0</v>
      </c>
      <c r="AH1013">
        <f t="shared" si="414"/>
        <v>14681.320245080782</v>
      </c>
      <c r="AI1013">
        <f t="shared" si="415"/>
        <v>175824.12391354158</v>
      </c>
      <c r="AJ1013">
        <f t="shared" si="416"/>
        <v>14439.712511692487</v>
      </c>
      <c r="AK1013">
        <f t="shared" si="417"/>
        <v>12719.839403123282</v>
      </c>
      <c r="AL1013">
        <f t="shared" si="418"/>
        <v>156268.41533667292</v>
      </c>
      <c r="AM1013">
        <f t="shared" si="419"/>
        <v>24340.896768747072</v>
      </c>
    </row>
    <row r="1014" spans="4:39">
      <c r="D1014" s="113">
        <v>889</v>
      </c>
      <c r="E1014">
        <v>7.8906718425008515E-2</v>
      </c>
      <c r="F1014" s="6">
        <v>5796.7647699675927</v>
      </c>
      <c r="G1014" s="6">
        <v>0.30637592054943052</v>
      </c>
      <c r="H1014" s="6">
        <v>63875.182111349328</v>
      </c>
      <c r="I1014" s="6">
        <v>0.19320644313757618</v>
      </c>
      <c r="J1014" s="6">
        <v>7098.0822262021156</v>
      </c>
      <c r="K1014" s="6">
        <v>1.1285744473720152</v>
      </c>
      <c r="L1014" s="6">
        <v>14933.738857736947</v>
      </c>
      <c r="M1014">
        <v>0.18908548537761471</v>
      </c>
      <c r="N1014">
        <v>71391.600479996472</v>
      </c>
      <c r="O1014">
        <v>0.14402135831736373</v>
      </c>
      <c r="P1014">
        <v>7987.20490264211</v>
      </c>
      <c r="S1014">
        <f t="shared" si="401"/>
        <v>-2783.7906336270676</v>
      </c>
      <c r="T1014">
        <f t="shared" si="402"/>
        <v>-52176.523961089872</v>
      </c>
      <c r="U1014">
        <f t="shared" si="403"/>
        <v>279.31259856309316</v>
      </c>
      <c r="V1014">
        <f t="shared" si="404"/>
        <v>28159.747840716082</v>
      </c>
      <c r="W1014">
        <f t="shared" si="405"/>
        <v>-64171.560306337633</v>
      </c>
      <c r="X1014">
        <f t="shared" si="406"/>
        <v>-2487.8933566518936</v>
      </c>
      <c r="Z1014">
        <f t="shared" si="407"/>
        <v>0</v>
      </c>
      <c r="AA1014">
        <f t="shared" si="408"/>
        <v>0</v>
      </c>
      <c r="AB1014">
        <f t="shared" si="409"/>
        <v>0</v>
      </c>
      <c r="AC1014">
        <f t="shared" si="410"/>
        <v>1</v>
      </c>
      <c r="AD1014">
        <f t="shared" si="411"/>
        <v>0</v>
      </c>
      <c r="AE1014">
        <f t="shared" si="412"/>
        <v>0</v>
      </c>
      <c r="AF1014">
        <f t="shared" si="413"/>
        <v>0</v>
      </c>
      <c r="AH1014">
        <f t="shared" si="414"/>
        <v>73463.513445648234</v>
      </c>
      <c r="AI1014">
        <f t="shared" si="415"/>
        <v>208486.30008781562</v>
      </c>
      <c r="AJ1014">
        <f t="shared" si="416"/>
        <v>36738.330828583166</v>
      </c>
      <c r="AK1014">
        <f t="shared" si="417"/>
        <v>13232.391440822952</v>
      </c>
      <c r="AL1014">
        <f t="shared" si="418"/>
        <v>377562.56297210383</v>
      </c>
      <c r="AM1014">
        <f t="shared" si="419"/>
        <v>55458.475020361919</v>
      </c>
    </row>
    <row r="1015" spans="4:39">
      <c r="D1015" s="113">
        <v>890</v>
      </c>
      <c r="E1015">
        <v>0.51275001312508661</v>
      </c>
      <c r="F1015" s="6">
        <v>9562.0920904434133</v>
      </c>
      <c r="G1015" s="6">
        <v>0.27661973372891024</v>
      </c>
      <c r="H1015" s="6">
        <v>63871.246268579875</v>
      </c>
      <c r="I1015" s="6">
        <v>0.44583143235936795</v>
      </c>
      <c r="J1015" s="6">
        <v>9458.3846658495822</v>
      </c>
      <c r="K1015" s="6">
        <v>0.51855144296180855</v>
      </c>
      <c r="L1015" s="6">
        <v>9288.8624761578249</v>
      </c>
      <c r="M1015">
        <v>0.16327922459115007</v>
      </c>
      <c r="N1015">
        <v>69559.619193794701</v>
      </c>
      <c r="O1015">
        <v>0.26094735152127679</v>
      </c>
      <c r="P1015">
        <v>7893.8232559464013</v>
      </c>
      <c r="S1015">
        <f t="shared" si="401"/>
        <v>10016.754410724894</v>
      </c>
      <c r="T1015">
        <f t="shared" si="402"/>
        <v>-53308.798355875166</v>
      </c>
      <c r="U1015">
        <f t="shared" si="403"/>
        <v>7565.2427473605239</v>
      </c>
      <c r="V1015">
        <f t="shared" si="404"/>
        <v>10511.505821895873</v>
      </c>
      <c r="W1015">
        <f t="shared" si="405"/>
        <v>-63324.965282006226</v>
      </c>
      <c r="X1015">
        <f t="shared" si="406"/>
        <v>2070.1904145420322</v>
      </c>
      <c r="Z1015">
        <f t="shared" si="407"/>
        <v>0</v>
      </c>
      <c r="AA1015">
        <f t="shared" si="408"/>
        <v>0</v>
      </c>
      <c r="AB1015">
        <f t="shared" si="409"/>
        <v>0</v>
      </c>
      <c r="AC1015">
        <f t="shared" si="410"/>
        <v>1</v>
      </c>
      <c r="AD1015">
        <f t="shared" si="411"/>
        <v>0</v>
      </c>
      <c r="AE1015">
        <f t="shared" si="412"/>
        <v>0</v>
      </c>
      <c r="AF1015">
        <f t="shared" si="413"/>
        <v>0</v>
      </c>
      <c r="AH1015">
        <f t="shared" si="414"/>
        <v>18648.643287524828</v>
      </c>
      <c r="AI1015">
        <f t="shared" si="415"/>
        <v>230899.09533053869</v>
      </c>
      <c r="AJ1015">
        <f t="shared" si="416"/>
        <v>21215.158867994607</v>
      </c>
      <c r="AK1015">
        <f t="shared" si="417"/>
        <v>17913.097344985985</v>
      </c>
      <c r="AL1015">
        <f t="shared" si="418"/>
        <v>426016.3494037374</v>
      </c>
      <c r="AM1015">
        <f t="shared" si="419"/>
        <v>30250.635654766418</v>
      </c>
    </row>
    <row r="1016" spans="4:39">
      <c r="D1016" s="113">
        <v>891</v>
      </c>
      <c r="E1016">
        <v>0.40934013632784949</v>
      </c>
      <c r="F1016" s="6">
        <v>7781.925750000255</v>
      </c>
      <c r="G1016" s="6">
        <v>0.31535105937659247</v>
      </c>
      <c r="H1016" s="6">
        <v>62504.251096708344</v>
      </c>
      <c r="I1016" s="6">
        <v>0.51654228525006562</v>
      </c>
      <c r="J1016" s="6">
        <v>9369.1064039430403</v>
      </c>
      <c r="K1016" s="6">
        <v>-1.8150909790924707E-2</v>
      </c>
      <c r="L1016" s="6">
        <v>3490.4802163353961</v>
      </c>
      <c r="M1016">
        <v>-1.5305434986962352E-2</v>
      </c>
      <c r="N1016">
        <v>67922.310882853053</v>
      </c>
      <c r="O1016">
        <v>2.1258489681339849</v>
      </c>
      <c r="P1016">
        <v>24829.591471391679</v>
      </c>
      <c r="S1016">
        <f t="shared" si="401"/>
        <v>7848.3180155423506</v>
      </c>
      <c r="T1016">
        <f t="shared" si="402"/>
        <v>-50462.886245472539</v>
      </c>
      <c r="U1016">
        <f t="shared" si="403"/>
        <v>10354.544216045464</v>
      </c>
      <c r="V1016">
        <f t="shared" si="404"/>
        <v>-4183.554555792065</v>
      </c>
      <c r="W1016">
        <f t="shared" si="405"/>
        <v>-68506.733612395226</v>
      </c>
      <c r="X1016">
        <f t="shared" si="406"/>
        <v>56343.825527836401</v>
      </c>
      <c r="Z1016">
        <f t="shared" si="407"/>
        <v>0</v>
      </c>
      <c r="AA1016">
        <f t="shared" si="408"/>
        <v>0</v>
      </c>
      <c r="AB1016">
        <f t="shared" si="409"/>
        <v>0</v>
      </c>
      <c r="AC1016">
        <f t="shared" si="410"/>
        <v>0</v>
      </c>
      <c r="AD1016">
        <f t="shared" si="411"/>
        <v>0</v>
      </c>
      <c r="AE1016">
        <f t="shared" si="412"/>
        <v>1</v>
      </c>
      <c r="AF1016">
        <f t="shared" si="413"/>
        <v>0</v>
      </c>
      <c r="AH1016">
        <f t="shared" si="414"/>
        <v>19010.90330357329</v>
      </c>
      <c r="AI1016">
        <f t="shared" si="415"/>
        <v>198205.29926321167</v>
      </c>
      <c r="AJ1016">
        <f t="shared" si="416"/>
        <v>18138.120869247559</v>
      </c>
      <c r="AK1016">
        <f t="shared" si="417"/>
        <v>-192303.32013883983</v>
      </c>
      <c r="AL1016">
        <f t="shared" si="418"/>
        <v>-4437790.2974147024</v>
      </c>
      <c r="AM1016">
        <f t="shared" si="419"/>
        <v>11679.847366196693</v>
      </c>
    </row>
    <row r="1017" spans="4:39">
      <c r="D1017" s="113">
        <v>892</v>
      </c>
      <c r="E1017">
        <v>0.22675437576977275</v>
      </c>
      <c r="F1017" s="6">
        <v>5861.8002934752312</v>
      </c>
      <c r="G1017" s="6">
        <v>0.29755061686368589</v>
      </c>
      <c r="H1017" s="6">
        <v>64270.13933470592</v>
      </c>
      <c r="I1017" s="6">
        <v>0.90144628371917013</v>
      </c>
      <c r="J1017" s="6">
        <v>14066.542406604642</v>
      </c>
      <c r="K1017" s="6">
        <v>1.116179772505258</v>
      </c>
      <c r="L1017" s="6">
        <v>15272.000640044196</v>
      </c>
      <c r="M1017">
        <v>0.90170380711266862</v>
      </c>
      <c r="N1017">
        <v>76424.238873468043</v>
      </c>
      <c r="O1017">
        <v>0.67204770711750594</v>
      </c>
      <c r="P1017">
        <v>13291.445365143943</v>
      </c>
      <c r="S1017">
        <f t="shared" si="401"/>
        <v>2796.5887909177709</v>
      </c>
      <c r="T1017">
        <f t="shared" si="402"/>
        <v>-52908.466580382941</v>
      </c>
      <c r="U1017">
        <f t="shared" si="403"/>
        <v>20354.282490928155</v>
      </c>
      <c r="V1017">
        <f t="shared" si="404"/>
        <v>27348.207793296573</v>
      </c>
      <c r="W1017">
        <f t="shared" si="405"/>
        <v>-41993.580702677908</v>
      </c>
      <c r="X1017">
        <f t="shared" si="406"/>
        <v>12370.024283430903</v>
      </c>
      <c r="Z1017">
        <f t="shared" si="407"/>
        <v>0</v>
      </c>
      <c r="AA1017">
        <f t="shared" si="408"/>
        <v>0</v>
      </c>
      <c r="AB1017">
        <f t="shared" si="409"/>
        <v>0</v>
      </c>
      <c r="AC1017">
        <f t="shared" si="410"/>
        <v>1</v>
      </c>
      <c r="AD1017">
        <f t="shared" si="411"/>
        <v>0</v>
      </c>
      <c r="AE1017">
        <f t="shared" si="412"/>
        <v>0</v>
      </c>
      <c r="AF1017">
        <f t="shared" si="413"/>
        <v>0</v>
      </c>
      <c r="AH1017">
        <f t="shared" si="414"/>
        <v>25850.880599661759</v>
      </c>
      <c r="AI1017">
        <f t="shared" si="415"/>
        <v>215997.33185614401</v>
      </c>
      <c r="AJ1017">
        <f t="shared" si="416"/>
        <v>15604.415549387109</v>
      </c>
      <c r="AK1017">
        <f t="shared" si="417"/>
        <v>13682.38434008376</v>
      </c>
      <c r="AL1017">
        <f t="shared" si="418"/>
        <v>84755.368969977935</v>
      </c>
      <c r="AM1017">
        <f t="shared" si="419"/>
        <v>19777.532494162599</v>
      </c>
    </row>
    <row r="1018" spans="4:39">
      <c r="D1018" s="113">
        <v>893</v>
      </c>
      <c r="E1018">
        <v>1.3392148050144104</v>
      </c>
      <c r="F1018" s="6">
        <v>15993.882214756997</v>
      </c>
      <c r="G1018" s="6">
        <v>0.28405201250975287</v>
      </c>
      <c r="H1018" s="6">
        <v>64782.287307933533</v>
      </c>
      <c r="I1018" s="6">
        <v>0.4525031427138666</v>
      </c>
      <c r="J1018" s="6">
        <v>10222.755210817826</v>
      </c>
      <c r="K1018" s="6">
        <v>1.0036830295976662</v>
      </c>
      <c r="L1018" s="6">
        <v>14837.554086610447</v>
      </c>
      <c r="M1018">
        <v>0.76240252262054042</v>
      </c>
      <c r="N1018">
        <v>80519.266676721614</v>
      </c>
      <c r="O1018">
        <v>0.26031194512028843</v>
      </c>
      <c r="P1018">
        <v>9212.5111714197028</v>
      </c>
      <c r="S1018">
        <f t="shared" si="401"/>
        <v>35142.695899913248</v>
      </c>
      <c r="T1018">
        <f t="shared" si="402"/>
        <v>-53936.045262261134</v>
      </c>
      <c r="U1018">
        <f t="shared" si="403"/>
        <v>7055.6247905684559</v>
      </c>
      <c r="V1018">
        <f t="shared" si="404"/>
        <v>23487.078715546835</v>
      </c>
      <c r="W1018">
        <f t="shared" si="405"/>
        <v>-51407.688752978895</v>
      </c>
      <c r="X1018">
        <f t="shared" si="406"/>
        <v>727.2401410533912</v>
      </c>
      <c r="Z1018">
        <f t="shared" si="407"/>
        <v>1</v>
      </c>
      <c r="AA1018">
        <f t="shared" si="408"/>
        <v>0</v>
      </c>
      <c r="AB1018">
        <f t="shared" si="409"/>
        <v>0</v>
      </c>
      <c r="AC1018">
        <f t="shared" si="410"/>
        <v>0</v>
      </c>
      <c r="AD1018">
        <f t="shared" si="411"/>
        <v>0</v>
      </c>
      <c r="AE1018">
        <f t="shared" si="412"/>
        <v>0</v>
      </c>
      <c r="AF1018">
        <f t="shared" si="413"/>
        <v>0</v>
      </c>
      <c r="AH1018">
        <f t="shared" si="414"/>
        <v>11942.731035283692</v>
      </c>
      <c r="AI1018">
        <f t="shared" si="415"/>
        <v>228064.87704680228</v>
      </c>
      <c r="AJ1018">
        <f t="shared" si="416"/>
        <v>22591.567319305952</v>
      </c>
      <c r="AK1018">
        <f t="shared" si="417"/>
        <v>14783.107464274046</v>
      </c>
      <c r="AL1018">
        <f t="shared" si="418"/>
        <v>105612.53968567638</v>
      </c>
      <c r="AM1018">
        <f t="shared" si="419"/>
        <v>35390.274415423628</v>
      </c>
    </row>
    <row r="1019" spans="4:39">
      <c r="D1019" s="113">
        <v>894</v>
      </c>
      <c r="E1019">
        <v>0.32925034539146369</v>
      </c>
      <c r="F1019" s="6">
        <v>7844.0153768037508</v>
      </c>
      <c r="G1019" s="6">
        <v>0.24272242182314363</v>
      </c>
      <c r="H1019" s="6">
        <v>58707.623978053882</v>
      </c>
      <c r="I1019" s="6">
        <v>0.68499680952593844</v>
      </c>
      <c r="J1019" s="6">
        <v>13416.401691884101</v>
      </c>
      <c r="K1019" s="6">
        <v>0.44433747179822514</v>
      </c>
      <c r="L1019" s="6">
        <v>9520.2116724018688</v>
      </c>
      <c r="M1019">
        <v>0.29679701076466669</v>
      </c>
      <c r="N1019">
        <v>93191.52042753181</v>
      </c>
      <c r="O1019">
        <v>0.31973766100955747</v>
      </c>
      <c r="P1019">
        <v>10374.35329074917</v>
      </c>
      <c r="S1019">
        <f t="shared" si="401"/>
        <v>4728.0798116238984</v>
      </c>
      <c r="T1019">
        <f t="shared" si="402"/>
        <v>-49439.511023158964</v>
      </c>
      <c r="U1019">
        <f t="shared" si="403"/>
        <v>12739.516483054333</v>
      </c>
      <c r="V1019">
        <f t="shared" si="404"/>
        <v>7446.3703507415612</v>
      </c>
      <c r="W1019">
        <f t="shared" si="405"/>
        <v>-81858.623368493776</v>
      </c>
      <c r="X1019">
        <f t="shared" si="406"/>
        <v>1834.5095572397731</v>
      </c>
      <c r="Z1019">
        <f t="shared" si="407"/>
        <v>0</v>
      </c>
      <c r="AA1019">
        <f t="shared" si="408"/>
        <v>0</v>
      </c>
      <c r="AB1019">
        <f t="shared" si="409"/>
        <v>1</v>
      </c>
      <c r="AC1019">
        <f t="shared" si="410"/>
        <v>0</v>
      </c>
      <c r="AD1019">
        <f t="shared" si="411"/>
        <v>0</v>
      </c>
      <c r="AE1019">
        <f t="shared" si="412"/>
        <v>0</v>
      </c>
      <c r="AF1019">
        <f t="shared" si="413"/>
        <v>0</v>
      </c>
      <c r="AH1019">
        <f t="shared" si="414"/>
        <v>23823.863775989583</v>
      </c>
      <c r="AI1019">
        <f t="shared" si="415"/>
        <v>241871.44944042453</v>
      </c>
      <c r="AJ1019">
        <f t="shared" si="416"/>
        <v>19586.079096002079</v>
      </c>
      <c r="AK1019">
        <f t="shared" si="417"/>
        <v>21425.633165426621</v>
      </c>
      <c r="AL1019">
        <f t="shared" si="418"/>
        <v>313990.7648915787</v>
      </c>
      <c r="AM1019">
        <f t="shared" si="419"/>
        <v>32446.453939747385</v>
      </c>
    </row>
    <row r="1020" spans="4:39">
      <c r="D1020" s="113">
        <v>895</v>
      </c>
      <c r="E1020">
        <v>1.0008060716816205</v>
      </c>
      <c r="F1020" s="6">
        <v>11442.318665749786</v>
      </c>
      <c r="G1020" s="6">
        <v>0.33714765339964869</v>
      </c>
      <c r="H1020" s="6">
        <v>59314.723766151081</v>
      </c>
      <c r="I1020" s="6">
        <v>0.60384768771747244</v>
      </c>
      <c r="J1020" s="6">
        <v>9218.566710784944</v>
      </c>
      <c r="K1020" s="6">
        <v>1.0282644641326915</v>
      </c>
      <c r="L1020" s="6">
        <v>12103.672653762198</v>
      </c>
      <c r="M1020">
        <v>0.68968181283235774</v>
      </c>
      <c r="N1020">
        <v>71776.571950568614</v>
      </c>
      <c r="O1020">
        <v>0.74635551402000611</v>
      </c>
      <c r="P1020">
        <v>11532.205642890112</v>
      </c>
      <c r="S1020">
        <f t="shared" si="401"/>
        <v>26772.460375341208</v>
      </c>
      <c r="T1020">
        <f t="shared" si="402"/>
        <v>-46441.077768738891</v>
      </c>
      <c r="U1020">
        <f t="shared" si="403"/>
        <v>13838.753397019023</v>
      </c>
      <c r="V1020">
        <f t="shared" si="404"/>
        <v>27159.577644680492</v>
      </c>
      <c r="W1020">
        <f t="shared" si="405"/>
        <v>-45441.761609377863</v>
      </c>
      <c r="X1020">
        <f t="shared" si="406"/>
        <v>16966.633304449802</v>
      </c>
      <c r="Z1020">
        <f t="shared" si="407"/>
        <v>0</v>
      </c>
      <c r="AA1020">
        <f t="shared" si="408"/>
        <v>0</v>
      </c>
      <c r="AB1020">
        <f t="shared" si="409"/>
        <v>0</v>
      </c>
      <c r="AC1020">
        <f t="shared" si="410"/>
        <v>1</v>
      </c>
      <c r="AD1020">
        <f t="shared" si="411"/>
        <v>0</v>
      </c>
      <c r="AE1020">
        <f t="shared" si="412"/>
        <v>0</v>
      </c>
      <c r="AF1020">
        <f t="shared" si="413"/>
        <v>0</v>
      </c>
      <c r="AH1020">
        <f t="shared" si="414"/>
        <v>11433.102765377558</v>
      </c>
      <c r="AI1020">
        <f t="shared" si="415"/>
        <v>175930.99986918931</v>
      </c>
      <c r="AJ1020">
        <f t="shared" si="416"/>
        <v>15266.377429763574</v>
      </c>
      <c r="AK1020">
        <f t="shared" si="417"/>
        <v>11770.972425825552</v>
      </c>
      <c r="AL1020">
        <f t="shared" si="418"/>
        <v>104072.00917159095</v>
      </c>
      <c r="AM1020">
        <f t="shared" si="419"/>
        <v>15451.357196754081</v>
      </c>
    </row>
    <row r="1021" spans="4:39">
      <c r="D1021" s="113">
        <v>896</v>
      </c>
      <c r="E1021">
        <v>0.27669556813912244</v>
      </c>
      <c r="F1021" s="6">
        <v>7368.2964614110715</v>
      </c>
      <c r="G1021" s="6">
        <v>0.34926554515255126</v>
      </c>
      <c r="H1021" s="6">
        <v>64966.104166256271</v>
      </c>
      <c r="I1021" s="6">
        <v>0.58608133975166876</v>
      </c>
      <c r="J1021" s="6">
        <v>9783.4612028840529</v>
      </c>
      <c r="K1021" s="6">
        <v>1.1571273630072598</v>
      </c>
      <c r="L1021" s="6">
        <v>13398.198015612774</v>
      </c>
      <c r="M1021">
        <v>0.64735026329884382</v>
      </c>
      <c r="N1021">
        <v>78662.180056420359</v>
      </c>
      <c r="O1021">
        <v>0.71378870571361352</v>
      </c>
      <c r="P1021">
        <v>12094.608274523196</v>
      </c>
      <c r="S1021">
        <f t="shared" ref="S1021:S1084" si="420">E1021*WTP-F1021</f>
        <v>3197.04711241318</v>
      </c>
      <c r="T1021">
        <f t="shared" ref="T1021:T1084" si="421">G1021*WTP-H1021</f>
        <v>-51629.748590151255</v>
      </c>
      <c r="U1021">
        <f t="shared" ref="U1021:U1084" si="422">I1021*WTP-J1021</f>
        <v>12595.468674193668</v>
      </c>
      <c r="V1021">
        <f t="shared" ref="V1021:V1084" si="423">K1021*WTP-L1021</f>
        <v>30785.553213456435</v>
      </c>
      <c r="W1021">
        <f t="shared" ref="W1021:W1084" si="424">M1021*WTP-N1021</f>
        <v>-53943.757602617305</v>
      </c>
      <c r="X1021">
        <f t="shared" ref="X1021:X1084" si="425">O1021*WTP-P1021</f>
        <v>15160.699664445421</v>
      </c>
      <c r="Z1021">
        <f t="shared" si="407"/>
        <v>0</v>
      </c>
      <c r="AA1021">
        <f t="shared" si="408"/>
        <v>0</v>
      </c>
      <c r="AB1021">
        <f t="shared" si="409"/>
        <v>0</v>
      </c>
      <c r="AC1021">
        <f t="shared" si="410"/>
        <v>1</v>
      </c>
      <c r="AD1021">
        <f t="shared" si="411"/>
        <v>0</v>
      </c>
      <c r="AE1021">
        <f t="shared" si="412"/>
        <v>0</v>
      </c>
      <c r="AF1021">
        <f t="shared" si="413"/>
        <v>0</v>
      </c>
      <c r="AH1021">
        <f t="shared" si="414"/>
        <v>26629.615034911923</v>
      </c>
      <c r="AI1021">
        <f t="shared" si="415"/>
        <v>186007.76706411323</v>
      </c>
      <c r="AJ1021">
        <f t="shared" si="416"/>
        <v>16693.009211024273</v>
      </c>
      <c r="AK1021">
        <f t="shared" si="417"/>
        <v>11578.844683779822</v>
      </c>
      <c r="AL1021">
        <f t="shared" si="418"/>
        <v>121514.09293566104</v>
      </c>
      <c r="AM1021">
        <f t="shared" si="419"/>
        <v>16944.241590978323</v>
      </c>
    </row>
    <row r="1022" spans="4:39">
      <c r="D1022" s="113">
        <v>897</v>
      </c>
      <c r="E1022">
        <v>1.1000946707785291</v>
      </c>
      <c r="F1022" s="6">
        <v>13891.27255034362</v>
      </c>
      <c r="G1022" s="6">
        <v>0.3305580464563902</v>
      </c>
      <c r="H1022" s="6">
        <v>66465.624426748283</v>
      </c>
      <c r="I1022" s="6">
        <v>1.4964832765788856</v>
      </c>
      <c r="J1022" s="6">
        <v>18786.492991551488</v>
      </c>
      <c r="K1022" s="6">
        <v>1.7398273467135241</v>
      </c>
      <c r="L1022" s="6">
        <v>20431.097092325326</v>
      </c>
      <c r="M1022">
        <v>0.68742012630041394</v>
      </c>
      <c r="N1022">
        <v>66959.544693414064</v>
      </c>
      <c r="O1022">
        <v>0.97132453832780563</v>
      </c>
      <c r="P1022">
        <v>14700.40758492412</v>
      </c>
      <c r="S1022">
        <f t="shared" si="420"/>
        <v>28114.742358663734</v>
      </c>
      <c r="T1022">
        <f t="shared" si="421"/>
        <v>-53843.595980857484</v>
      </c>
      <c r="U1022">
        <f t="shared" si="422"/>
        <v>38355.224441336679</v>
      </c>
      <c r="V1022">
        <f t="shared" si="423"/>
        <v>46002.470314583879</v>
      </c>
      <c r="W1022">
        <f t="shared" si="424"/>
        <v>-40711.094590759058</v>
      </c>
      <c r="X1022">
        <f t="shared" si="425"/>
        <v>22388.648586584808</v>
      </c>
      <c r="Z1022">
        <f t="shared" ref="Z1022:Z1085" si="426">IF(S1022=MAX($S1022:$X1022),1,0)</f>
        <v>0</v>
      </c>
      <c r="AA1022">
        <f t="shared" ref="AA1022:AA1085" si="427">IF(T1022=MAX($S1022:$X1022),1,0)</f>
        <v>0</v>
      </c>
      <c r="AB1022">
        <f t="shared" ref="AB1022:AB1085" si="428">IF(U1022=MAX($S1022:$X1022),1,0)</f>
        <v>0</v>
      </c>
      <c r="AC1022">
        <f t="shared" ref="AC1022:AC1085" si="429">IF(V1022=MAX($S1022:$X1022),1,0)</f>
        <v>1</v>
      </c>
      <c r="AD1022">
        <f t="shared" ref="AD1022:AD1085" si="430">IF(W1022=MAX($S1022:$X1022),1,0)</f>
        <v>0</v>
      </c>
      <c r="AE1022">
        <f t="shared" ref="AE1022:AE1085" si="431">IF(X1022=MAX($S1022:$X1022),1,0)</f>
        <v>0</v>
      </c>
      <c r="AF1022">
        <f t="shared" ref="AF1022:AF1085" si="432">IF(MAX(Z1022:AE1022)=0,1,0)</f>
        <v>0</v>
      </c>
      <c r="AH1022">
        <f t="shared" ref="AH1022:AH1085" si="433">F1022/E1022</f>
        <v>12627.342827243101</v>
      </c>
      <c r="AI1022">
        <f t="shared" ref="AI1022:AI1085" si="434">H1022/G1022</f>
        <v>201070.96208749208</v>
      </c>
      <c r="AJ1022">
        <f t="shared" ref="AJ1022:AJ1085" si="435">J1022/I1022</f>
        <v>12553.760730623959</v>
      </c>
      <c r="AK1022">
        <f t="shared" ref="AK1022:AK1085" si="436">L1022/K1022</f>
        <v>11743.175051776825</v>
      </c>
      <c r="AL1022">
        <f t="shared" ref="AL1022:AL1085" si="437">N1022/M1022</f>
        <v>97407.018112460151</v>
      </c>
      <c r="AM1022">
        <f t="shared" ref="AM1022:AM1085" si="438">P1022/O1022</f>
        <v>15134.393299928124</v>
      </c>
    </row>
    <row r="1023" spans="4:39">
      <c r="D1023" s="113">
        <v>898</v>
      </c>
      <c r="E1023">
        <v>0.37846514006969212</v>
      </c>
      <c r="F1023" s="6">
        <v>6908.736592187508</v>
      </c>
      <c r="G1023" s="6">
        <v>0.30522453397354177</v>
      </c>
      <c r="H1023" s="6">
        <v>66300.387289488513</v>
      </c>
      <c r="I1023" s="6">
        <v>0.66100592918811074</v>
      </c>
      <c r="J1023" s="6">
        <v>10657.484810235155</v>
      </c>
      <c r="K1023" s="6">
        <v>0.95490126277648701</v>
      </c>
      <c r="L1023" s="6">
        <v>13339.145285787332</v>
      </c>
      <c r="M1023">
        <v>0.1271945564209791</v>
      </c>
      <c r="N1023">
        <v>70429.198953435334</v>
      </c>
      <c r="O1023">
        <v>0.72520640603680286</v>
      </c>
      <c r="P1023">
        <v>13082.986627249176</v>
      </c>
      <c r="S1023">
        <f t="shared" si="420"/>
        <v>7542.5763162336152</v>
      </c>
      <c r="T1023">
        <f t="shared" si="421"/>
        <v>-54645.693684242797</v>
      </c>
      <c r="U1023">
        <f t="shared" si="422"/>
        <v>14582.365589883664</v>
      </c>
      <c r="V1023">
        <f t="shared" si="423"/>
        <v>23122.804532070048</v>
      </c>
      <c r="W1023">
        <f t="shared" si="424"/>
        <v>-65572.402011056663</v>
      </c>
      <c r="X1023">
        <f t="shared" si="425"/>
        <v>14608.294780860104</v>
      </c>
      <c r="Z1023">
        <f t="shared" si="426"/>
        <v>0</v>
      </c>
      <c r="AA1023">
        <f t="shared" si="427"/>
        <v>0</v>
      </c>
      <c r="AB1023">
        <f t="shared" si="428"/>
        <v>0</v>
      </c>
      <c r="AC1023">
        <f t="shared" si="429"/>
        <v>1</v>
      </c>
      <c r="AD1023">
        <f t="shared" si="430"/>
        <v>0</v>
      </c>
      <c r="AE1023">
        <f t="shared" si="431"/>
        <v>0</v>
      </c>
      <c r="AF1023">
        <f t="shared" si="432"/>
        <v>0</v>
      </c>
      <c r="AH1023">
        <f t="shared" si="433"/>
        <v>18254.618089569107</v>
      </c>
      <c r="AI1023">
        <f t="shared" si="434"/>
        <v>217218.40779429523</v>
      </c>
      <c r="AJ1023">
        <f t="shared" si="435"/>
        <v>16123.130428384133</v>
      </c>
      <c r="AK1023">
        <f t="shared" si="436"/>
        <v>13969.13566435362</v>
      </c>
      <c r="AL1023">
        <f t="shared" si="437"/>
        <v>553712.36737784592</v>
      </c>
      <c r="AM1023">
        <f t="shared" si="438"/>
        <v>18040.362741342415</v>
      </c>
    </row>
    <row r="1024" spans="4:39">
      <c r="D1024" s="113">
        <v>899</v>
      </c>
      <c r="E1024">
        <v>0.5690181090458033</v>
      </c>
      <c r="F1024" s="6">
        <v>9488.6318696627186</v>
      </c>
      <c r="G1024" s="6">
        <v>0.29802069084289551</v>
      </c>
      <c r="H1024" s="6">
        <v>71224.197982008336</v>
      </c>
      <c r="I1024" s="6">
        <v>0.1470426642200795</v>
      </c>
      <c r="J1024" s="6">
        <v>6685.9466529122783</v>
      </c>
      <c r="K1024" s="6">
        <v>0.7496640042153595</v>
      </c>
      <c r="L1024" s="6">
        <v>11947.395199110177</v>
      </c>
      <c r="M1024">
        <v>9.8906347205105494E-3</v>
      </c>
      <c r="N1024">
        <v>68886.399924899291</v>
      </c>
      <c r="O1024">
        <v>0.15343023435929481</v>
      </c>
      <c r="P1024">
        <v>8289.3636149237991</v>
      </c>
      <c r="S1024">
        <f t="shared" si="420"/>
        <v>12238.755606142235</v>
      </c>
      <c r="T1024">
        <f t="shared" si="421"/>
        <v>-59844.575922863216</v>
      </c>
      <c r="U1024">
        <f t="shared" si="422"/>
        <v>-1071.2695623327627</v>
      </c>
      <c r="V1024">
        <f t="shared" si="423"/>
        <v>16677.775137849108</v>
      </c>
      <c r="W1024">
        <f t="shared" si="424"/>
        <v>-68508.735928731316</v>
      </c>
      <c r="X1024">
        <f t="shared" si="425"/>
        <v>-2430.7835461484856</v>
      </c>
      <c r="Z1024">
        <f t="shared" si="426"/>
        <v>0</v>
      </c>
      <c r="AA1024">
        <f t="shared" si="427"/>
        <v>0</v>
      </c>
      <c r="AB1024">
        <f t="shared" si="428"/>
        <v>0</v>
      </c>
      <c r="AC1024">
        <f t="shared" si="429"/>
        <v>1</v>
      </c>
      <c r="AD1024">
        <f t="shared" si="430"/>
        <v>0</v>
      </c>
      <c r="AE1024">
        <f t="shared" si="431"/>
        <v>0</v>
      </c>
      <c r="AF1024">
        <f t="shared" si="432"/>
        <v>0</v>
      </c>
      <c r="AH1024">
        <f t="shared" si="433"/>
        <v>16675.447966980129</v>
      </c>
      <c r="AI1024">
        <f t="shared" si="434"/>
        <v>238990.78208484143</v>
      </c>
      <c r="AJ1024">
        <f t="shared" si="435"/>
        <v>45469.433571370741</v>
      </c>
      <c r="AK1024">
        <f t="shared" si="436"/>
        <v>15936.999951885102</v>
      </c>
      <c r="AL1024">
        <f t="shared" si="437"/>
        <v>6964810.8409106638</v>
      </c>
      <c r="AM1024">
        <f t="shared" si="438"/>
        <v>54026.924025366512</v>
      </c>
    </row>
    <row r="1025" spans="4:39">
      <c r="D1025" s="113">
        <v>900</v>
      </c>
      <c r="E1025">
        <v>0.35396710936024167</v>
      </c>
      <c r="F1025" s="6">
        <v>7064.0880362487842</v>
      </c>
      <c r="G1025" s="6">
        <v>0.33578781700022242</v>
      </c>
      <c r="H1025" s="6">
        <v>68238.92363936521</v>
      </c>
      <c r="I1025" s="6">
        <v>0.49069001921732025</v>
      </c>
      <c r="J1025" s="6">
        <v>9672.1943732532964</v>
      </c>
      <c r="K1025" s="6">
        <v>1.2487828054194838</v>
      </c>
      <c r="L1025" s="6">
        <v>16028.265266796625</v>
      </c>
      <c r="M1025">
        <v>0.28675412311550308</v>
      </c>
      <c r="N1025">
        <v>80034.979534945509</v>
      </c>
      <c r="O1025">
        <v>1.0116204050959841</v>
      </c>
      <c r="P1025">
        <v>15724.966304672398</v>
      </c>
      <c r="S1025">
        <f t="shared" si="420"/>
        <v>6451.7920675626847</v>
      </c>
      <c r="T1025">
        <f t="shared" si="421"/>
        <v>-55417.201635028716</v>
      </c>
      <c r="U1025">
        <f t="shared" si="422"/>
        <v>9064.3133205408594</v>
      </c>
      <c r="V1025">
        <f t="shared" si="423"/>
        <v>31655.257375340945</v>
      </c>
      <c r="W1025">
        <f t="shared" si="424"/>
        <v>-69085.560097903144</v>
      </c>
      <c r="X1025">
        <f t="shared" si="425"/>
        <v>22902.747243512658</v>
      </c>
      <c r="Z1025">
        <f t="shared" si="426"/>
        <v>0</v>
      </c>
      <c r="AA1025">
        <f t="shared" si="427"/>
        <v>0</v>
      </c>
      <c r="AB1025">
        <f t="shared" si="428"/>
        <v>0</v>
      </c>
      <c r="AC1025">
        <f t="shared" si="429"/>
        <v>1</v>
      </c>
      <c r="AD1025">
        <f t="shared" si="430"/>
        <v>0</v>
      </c>
      <c r="AE1025">
        <f t="shared" si="431"/>
        <v>0</v>
      </c>
      <c r="AF1025">
        <f t="shared" si="432"/>
        <v>0</v>
      </c>
      <c r="AH1025">
        <f t="shared" si="433"/>
        <v>19956.905174089141</v>
      </c>
      <c r="AI1025">
        <f t="shared" si="434"/>
        <v>203220.36769821227</v>
      </c>
      <c r="AJ1025">
        <f t="shared" si="435"/>
        <v>19711.414527405756</v>
      </c>
      <c r="AK1025">
        <f t="shared" si="436"/>
        <v>12835.110474965664</v>
      </c>
      <c r="AL1025">
        <f t="shared" si="437"/>
        <v>279106.63904458605</v>
      </c>
      <c r="AM1025">
        <f t="shared" si="438"/>
        <v>15544.334836919774</v>
      </c>
    </row>
    <row r="1026" spans="4:39">
      <c r="D1026" s="113">
        <v>901</v>
      </c>
      <c r="E1026">
        <v>0.51234405694180341</v>
      </c>
      <c r="F1026" s="6">
        <v>9688.9664556985026</v>
      </c>
      <c r="G1026" s="6">
        <v>0.29443265909097938</v>
      </c>
      <c r="H1026" s="6">
        <v>59042.335796306754</v>
      </c>
      <c r="I1026" s="6">
        <v>0.9976142359265705</v>
      </c>
      <c r="J1026" s="6">
        <v>15272.511334352623</v>
      </c>
      <c r="K1026" s="6">
        <v>1.0252137479265988</v>
      </c>
      <c r="L1026" s="6">
        <v>14496.378243306628</v>
      </c>
      <c r="M1026">
        <v>0.49779959388761696</v>
      </c>
      <c r="N1026">
        <v>97202.998014619996</v>
      </c>
      <c r="O1026">
        <v>0.3050282691041728</v>
      </c>
      <c r="P1026">
        <v>8776.5513648083088</v>
      </c>
      <c r="S1026">
        <f t="shared" si="420"/>
        <v>9874.3790145673174</v>
      </c>
      <c r="T1026">
        <f t="shared" si="421"/>
        <v>-47799.719141576796</v>
      </c>
      <c r="U1026">
        <f t="shared" si="422"/>
        <v>22820.390650267545</v>
      </c>
      <c r="V1026">
        <f t="shared" si="423"/>
        <v>24650.383507522616</v>
      </c>
      <c r="W1026">
        <f t="shared" si="424"/>
        <v>-78195.018321615236</v>
      </c>
      <c r="X1026">
        <f t="shared" si="425"/>
        <v>2870.6480626654247</v>
      </c>
      <c r="Z1026">
        <f t="shared" si="426"/>
        <v>0</v>
      </c>
      <c r="AA1026">
        <f t="shared" si="427"/>
        <v>0</v>
      </c>
      <c r="AB1026">
        <f t="shared" si="428"/>
        <v>0</v>
      </c>
      <c r="AC1026">
        <f t="shared" si="429"/>
        <v>1</v>
      </c>
      <c r="AD1026">
        <f t="shared" si="430"/>
        <v>0</v>
      </c>
      <c r="AE1026">
        <f t="shared" si="431"/>
        <v>0</v>
      </c>
      <c r="AF1026">
        <f t="shared" si="432"/>
        <v>0</v>
      </c>
      <c r="AH1026">
        <f t="shared" si="433"/>
        <v>18911.054640766648</v>
      </c>
      <c r="AI1026">
        <f t="shared" si="434"/>
        <v>200529.16676632239</v>
      </c>
      <c r="AJ1026">
        <f t="shared" si="435"/>
        <v>15309.035080245945</v>
      </c>
      <c r="AK1026">
        <f t="shared" si="436"/>
        <v>14139.859392857566</v>
      </c>
      <c r="AL1026">
        <f t="shared" si="437"/>
        <v>195265.32204557103</v>
      </c>
      <c r="AM1026">
        <f t="shared" si="438"/>
        <v>28772.911411076308</v>
      </c>
    </row>
    <row r="1027" spans="4:39">
      <c r="D1027" s="113">
        <v>902</v>
      </c>
      <c r="E1027">
        <v>1.2958736441313838</v>
      </c>
      <c r="F1027" s="6">
        <v>15917.114036054223</v>
      </c>
      <c r="G1027" s="6">
        <v>0.281261416709636</v>
      </c>
      <c r="H1027" s="6">
        <v>65623.925864005185</v>
      </c>
      <c r="I1027" s="6">
        <v>0.46665245525070942</v>
      </c>
      <c r="J1027" s="6">
        <v>8485.7893302531575</v>
      </c>
      <c r="K1027" s="6">
        <v>0.47775025524069914</v>
      </c>
      <c r="L1027" s="6">
        <v>8562.1844065077785</v>
      </c>
      <c r="M1027">
        <v>-1.3035273666817115E-3</v>
      </c>
      <c r="N1027">
        <v>71666.647284627397</v>
      </c>
      <c r="O1027">
        <v>0.33527334651661156</v>
      </c>
      <c r="P1027">
        <v>8665.1870328141522</v>
      </c>
      <c r="S1027">
        <f t="shared" si="420"/>
        <v>33564.525191458539</v>
      </c>
      <c r="T1027">
        <f t="shared" si="421"/>
        <v>-54884.239928364448</v>
      </c>
      <c r="U1027">
        <f t="shared" si="422"/>
        <v>9332.8680210399307</v>
      </c>
      <c r="V1027">
        <f t="shared" si="423"/>
        <v>9680.2313396030768</v>
      </c>
      <c r="W1027">
        <f t="shared" si="424"/>
        <v>-71716.421173596769</v>
      </c>
      <c r="X1027">
        <f t="shared" si="425"/>
        <v>4136.8904305761444</v>
      </c>
      <c r="Z1027">
        <f t="shared" si="426"/>
        <v>1</v>
      </c>
      <c r="AA1027">
        <f t="shared" si="427"/>
        <v>0</v>
      </c>
      <c r="AB1027">
        <f t="shared" si="428"/>
        <v>0</v>
      </c>
      <c r="AC1027">
        <f t="shared" si="429"/>
        <v>0</v>
      </c>
      <c r="AD1027">
        <f t="shared" si="430"/>
        <v>0</v>
      </c>
      <c r="AE1027">
        <f t="shared" si="431"/>
        <v>0</v>
      </c>
      <c r="AF1027">
        <f t="shared" si="432"/>
        <v>0</v>
      </c>
      <c r="AH1027">
        <f t="shared" si="433"/>
        <v>12282.921338926812</v>
      </c>
      <c r="AI1027">
        <f t="shared" si="434"/>
        <v>233320.04308203043</v>
      </c>
      <c r="AJ1027">
        <f t="shared" si="435"/>
        <v>18184.388048904962</v>
      </c>
      <c r="AK1027">
        <f t="shared" si="436"/>
        <v>17921.883479044918</v>
      </c>
      <c r="AL1027">
        <f t="shared" si="437"/>
        <v>-54979012.421552464</v>
      </c>
      <c r="AM1027">
        <f t="shared" si="438"/>
        <v>25845.141353593473</v>
      </c>
    </row>
    <row r="1028" spans="4:39">
      <c r="D1028" s="113">
        <v>903</v>
      </c>
      <c r="E1028">
        <v>0.67650144458227468</v>
      </c>
      <c r="F1028" s="6">
        <v>8517.3567379203359</v>
      </c>
      <c r="G1028" s="6">
        <v>0.31447589194653935</v>
      </c>
      <c r="H1028" s="6">
        <v>64741.529952599078</v>
      </c>
      <c r="I1028" s="6">
        <v>0.49968969628862958</v>
      </c>
      <c r="J1028" s="6">
        <v>8192.1872687286213</v>
      </c>
      <c r="K1028" s="6">
        <v>0.66876075851149286</v>
      </c>
      <c r="L1028" s="6">
        <v>9052.9629291684341</v>
      </c>
      <c r="M1028">
        <v>0.43563334938335785</v>
      </c>
      <c r="N1028">
        <v>81786.285673107428</v>
      </c>
      <c r="O1028">
        <v>0.40837144556658</v>
      </c>
      <c r="P1028">
        <v>9260.2666848580393</v>
      </c>
      <c r="S1028">
        <f t="shared" si="420"/>
        <v>17314.174422009237</v>
      </c>
      <c r="T1028">
        <f t="shared" si="421"/>
        <v>-52733.582494512419</v>
      </c>
      <c r="U1028">
        <f t="shared" si="422"/>
        <v>10887.96409435641</v>
      </c>
      <c r="V1028">
        <f t="shared" si="423"/>
        <v>16482.997873834407</v>
      </c>
      <c r="W1028">
        <f t="shared" si="424"/>
        <v>-65152.061860253292</v>
      </c>
      <c r="X1028">
        <f t="shared" si="425"/>
        <v>6332.9885926562511</v>
      </c>
      <c r="Z1028">
        <f t="shared" si="426"/>
        <v>1</v>
      </c>
      <c r="AA1028">
        <f t="shared" si="427"/>
        <v>0</v>
      </c>
      <c r="AB1028">
        <f t="shared" si="428"/>
        <v>0</v>
      </c>
      <c r="AC1028">
        <f t="shared" si="429"/>
        <v>0</v>
      </c>
      <c r="AD1028">
        <f t="shared" si="430"/>
        <v>0</v>
      </c>
      <c r="AE1028">
        <f t="shared" si="431"/>
        <v>0</v>
      </c>
      <c r="AF1028">
        <f t="shared" si="432"/>
        <v>0</v>
      </c>
      <c r="AH1028">
        <f t="shared" si="433"/>
        <v>12590.300887205975</v>
      </c>
      <c r="AI1028">
        <f t="shared" si="434"/>
        <v>205871.20224657821</v>
      </c>
      <c r="AJ1028">
        <f t="shared" si="435"/>
        <v>16394.549116331327</v>
      </c>
      <c r="AK1028">
        <f t="shared" si="436"/>
        <v>13536.923053497099</v>
      </c>
      <c r="AL1028">
        <f t="shared" si="437"/>
        <v>187741.10335876833</v>
      </c>
      <c r="AM1028">
        <f t="shared" si="438"/>
        <v>22676.087629021713</v>
      </c>
    </row>
    <row r="1029" spans="4:39">
      <c r="D1029" s="113">
        <v>904</v>
      </c>
      <c r="E1029">
        <v>0.99086088369441427</v>
      </c>
      <c r="F1029" s="6">
        <v>14764.815822173196</v>
      </c>
      <c r="G1029" s="6">
        <v>0.31482332627875298</v>
      </c>
      <c r="H1029" s="6">
        <v>61807.278934941365</v>
      </c>
      <c r="I1029" s="6">
        <v>0.61141193358838553</v>
      </c>
      <c r="J1029" s="6">
        <v>11462.658346160058</v>
      </c>
      <c r="K1029" s="6">
        <v>1.1091338683291059</v>
      </c>
      <c r="L1029" s="6">
        <v>13435.11657957794</v>
      </c>
      <c r="M1029">
        <v>0.40402715872874173</v>
      </c>
      <c r="N1029">
        <v>82298.439476271495</v>
      </c>
      <c r="O1029">
        <v>0.63994132087186906</v>
      </c>
      <c r="P1029">
        <v>12220.685284958172</v>
      </c>
      <c r="S1029">
        <f t="shared" si="420"/>
        <v>23070.216160814321</v>
      </c>
      <c r="T1029">
        <f t="shared" si="421"/>
        <v>-49786.065044313465</v>
      </c>
      <c r="U1029">
        <f t="shared" si="422"/>
        <v>11883.494925978854</v>
      </c>
      <c r="V1029">
        <f t="shared" si="423"/>
        <v>28916.05104870064</v>
      </c>
      <c r="W1029">
        <f t="shared" si="424"/>
        <v>-66871.066447373218</v>
      </c>
      <c r="X1029">
        <f t="shared" si="425"/>
        <v>12214.834111213275</v>
      </c>
      <c r="Z1029">
        <f t="shared" si="426"/>
        <v>0</v>
      </c>
      <c r="AA1029">
        <f t="shared" si="427"/>
        <v>0</v>
      </c>
      <c r="AB1029">
        <f t="shared" si="428"/>
        <v>0</v>
      </c>
      <c r="AC1029">
        <f t="shared" si="429"/>
        <v>1</v>
      </c>
      <c r="AD1029">
        <f t="shared" si="430"/>
        <v>0</v>
      </c>
      <c r="AE1029">
        <f t="shared" si="431"/>
        <v>0</v>
      </c>
      <c r="AF1029">
        <f t="shared" si="432"/>
        <v>0</v>
      </c>
      <c r="AH1029">
        <f t="shared" si="433"/>
        <v>14900.997773898125</v>
      </c>
      <c r="AI1029">
        <f t="shared" si="434"/>
        <v>196323.69578680949</v>
      </c>
      <c r="AJ1029">
        <f t="shared" si="435"/>
        <v>18747.848572214727</v>
      </c>
      <c r="AK1029">
        <f t="shared" si="436"/>
        <v>12113.160514895961</v>
      </c>
      <c r="AL1029">
        <f t="shared" si="437"/>
        <v>203695.31527341096</v>
      </c>
      <c r="AM1029">
        <f t="shared" si="438"/>
        <v>19096.571648645007</v>
      </c>
    </row>
    <row r="1030" spans="4:39">
      <c r="D1030" s="113">
        <v>905</v>
      </c>
      <c r="E1030">
        <v>0.28287950160943276</v>
      </c>
      <c r="F1030" s="6">
        <v>6887.2065132810985</v>
      </c>
      <c r="G1030" s="6">
        <v>0.30572259357617848</v>
      </c>
      <c r="H1030" s="6">
        <v>60330.573891996064</v>
      </c>
      <c r="I1030" s="6">
        <v>0.959918897380035</v>
      </c>
      <c r="J1030" s="6">
        <v>14709.927649124829</v>
      </c>
      <c r="K1030" s="6">
        <v>0.82684703641558777</v>
      </c>
      <c r="L1030" s="6">
        <v>12322.42218305282</v>
      </c>
      <c r="M1030">
        <v>0.1460398032042598</v>
      </c>
      <c r="N1030">
        <v>63253.324130110414</v>
      </c>
      <c r="O1030">
        <v>0.59543080265460757</v>
      </c>
      <c r="P1030">
        <v>12025.842741964729</v>
      </c>
      <c r="S1030">
        <f t="shared" si="420"/>
        <v>3914.2643761734817</v>
      </c>
      <c r="T1030">
        <f t="shared" si="421"/>
        <v>-48656.862378883263</v>
      </c>
      <c r="U1030">
        <f t="shared" si="422"/>
        <v>21943.615528434428</v>
      </c>
      <c r="V1030">
        <f t="shared" si="423"/>
        <v>19249.90505543998</v>
      </c>
      <c r="W1030">
        <f t="shared" si="424"/>
        <v>-57676.940284558958</v>
      </c>
      <c r="X1030">
        <f t="shared" si="425"/>
        <v>10710.087026598807</v>
      </c>
      <c r="Z1030">
        <f t="shared" si="426"/>
        <v>0</v>
      </c>
      <c r="AA1030">
        <f t="shared" si="427"/>
        <v>0</v>
      </c>
      <c r="AB1030">
        <f t="shared" si="428"/>
        <v>1</v>
      </c>
      <c r="AC1030">
        <f t="shared" si="429"/>
        <v>0</v>
      </c>
      <c r="AD1030">
        <f t="shared" si="430"/>
        <v>0</v>
      </c>
      <c r="AE1030">
        <f t="shared" si="431"/>
        <v>0</v>
      </c>
      <c r="AF1030">
        <f t="shared" si="432"/>
        <v>0</v>
      </c>
      <c r="AH1030">
        <f t="shared" si="433"/>
        <v>24346.785377153821</v>
      </c>
      <c r="AI1030">
        <f t="shared" si="434"/>
        <v>197337.63601270504</v>
      </c>
      <c r="AJ1030">
        <f t="shared" si="435"/>
        <v>15324.135913225095</v>
      </c>
      <c r="AK1030">
        <f t="shared" si="436"/>
        <v>14902.904213663234</v>
      </c>
      <c r="AL1030">
        <f t="shared" si="437"/>
        <v>433123.86583841546</v>
      </c>
      <c r="AM1030">
        <f t="shared" si="438"/>
        <v>20196.877098648485</v>
      </c>
    </row>
    <row r="1031" spans="4:39">
      <c r="D1031" s="113">
        <v>906</v>
      </c>
      <c r="E1031">
        <v>0.67785475594273081</v>
      </c>
      <c r="F1031" s="6">
        <v>9850.1326882844478</v>
      </c>
      <c r="G1031" s="6">
        <v>0.32042226106827298</v>
      </c>
      <c r="H1031" s="6">
        <v>56124.505487433271</v>
      </c>
      <c r="I1031" s="6">
        <v>0.42515278967797498</v>
      </c>
      <c r="J1031" s="6">
        <v>8937.5170804049139</v>
      </c>
      <c r="K1031" s="6">
        <v>0.73759179464187152</v>
      </c>
      <c r="L1031" s="6">
        <v>10022.24722579413</v>
      </c>
      <c r="M1031">
        <v>0.38491453773416673</v>
      </c>
      <c r="N1031">
        <v>76621.182164890866</v>
      </c>
      <c r="O1031">
        <v>0.45946657950477388</v>
      </c>
      <c r="P1031">
        <v>10203.774733983784</v>
      </c>
      <c r="S1031">
        <f t="shared" si="420"/>
        <v>16033.073312632787</v>
      </c>
      <c r="T1031">
        <f t="shared" si="421"/>
        <v>-43889.501870802334</v>
      </c>
      <c r="U1031">
        <f t="shared" si="422"/>
        <v>7296.5170406588823</v>
      </c>
      <c r="V1031">
        <f t="shared" si="423"/>
        <v>18141.957860811093</v>
      </c>
      <c r="W1031">
        <f t="shared" si="424"/>
        <v>-61923.605456049445</v>
      </c>
      <c r="X1031">
        <f t="shared" si="425"/>
        <v>7340.4971378265</v>
      </c>
      <c r="Z1031">
        <f t="shared" si="426"/>
        <v>0</v>
      </c>
      <c r="AA1031">
        <f t="shared" si="427"/>
        <v>0</v>
      </c>
      <c r="AB1031">
        <f t="shared" si="428"/>
        <v>0</v>
      </c>
      <c r="AC1031">
        <f t="shared" si="429"/>
        <v>1</v>
      </c>
      <c r="AD1031">
        <f t="shared" si="430"/>
        <v>0</v>
      </c>
      <c r="AE1031">
        <f t="shared" si="431"/>
        <v>0</v>
      </c>
      <c r="AF1031">
        <f t="shared" si="432"/>
        <v>0</v>
      </c>
      <c r="AH1031">
        <f t="shared" si="433"/>
        <v>14531.332268349011</v>
      </c>
      <c r="AI1031">
        <f t="shared" si="434"/>
        <v>175157.94720478149</v>
      </c>
      <c r="AJ1031">
        <f t="shared" si="435"/>
        <v>21021.894475100329</v>
      </c>
      <c r="AK1031">
        <f t="shared" si="436"/>
        <v>13587.796527292317</v>
      </c>
      <c r="AL1031">
        <f t="shared" si="437"/>
        <v>199060.24494665282</v>
      </c>
      <c r="AM1031">
        <f t="shared" si="438"/>
        <v>22207.871451677078</v>
      </c>
    </row>
    <row r="1032" spans="4:39">
      <c r="D1032" s="113">
        <v>907</v>
      </c>
      <c r="E1032">
        <v>0.35947159179485677</v>
      </c>
      <c r="F1032" s="6">
        <v>7669.1198587269573</v>
      </c>
      <c r="G1032" s="6">
        <v>0.32732152602313946</v>
      </c>
      <c r="H1032" s="6">
        <v>67063.388654986164</v>
      </c>
      <c r="I1032" s="6">
        <v>0.94863053862435387</v>
      </c>
      <c r="J1032" s="6">
        <v>13569.973855081716</v>
      </c>
      <c r="K1032" s="6">
        <v>1.9539189945652937</v>
      </c>
      <c r="L1032" s="6">
        <v>21093.91848783784</v>
      </c>
      <c r="M1032">
        <v>0.53426919779615223</v>
      </c>
      <c r="N1032">
        <v>97351.14457612588</v>
      </c>
      <c r="O1032">
        <v>0.52877766863111031</v>
      </c>
      <c r="P1032">
        <v>11376.502428054388</v>
      </c>
      <c r="S1032">
        <f t="shared" si="420"/>
        <v>6056.9434023678532</v>
      </c>
      <c r="T1032">
        <f t="shared" si="421"/>
        <v>-54564.943505318603</v>
      </c>
      <c r="U1032">
        <f t="shared" si="422"/>
        <v>22652.534631750608</v>
      </c>
      <c r="V1032">
        <f t="shared" si="423"/>
        <v>53514.524400643335</v>
      </c>
      <c r="W1032">
        <f t="shared" si="424"/>
        <v>-76950.609527477602</v>
      </c>
      <c r="X1032">
        <f t="shared" si="425"/>
        <v>8814.3440709559291</v>
      </c>
      <c r="Z1032">
        <f t="shared" si="426"/>
        <v>0</v>
      </c>
      <c r="AA1032">
        <f t="shared" si="427"/>
        <v>0</v>
      </c>
      <c r="AB1032">
        <f t="shared" si="428"/>
        <v>0</v>
      </c>
      <c r="AC1032">
        <f t="shared" si="429"/>
        <v>1</v>
      </c>
      <c r="AD1032">
        <f t="shared" si="430"/>
        <v>0</v>
      </c>
      <c r="AE1032">
        <f t="shared" si="431"/>
        <v>0</v>
      </c>
      <c r="AF1032">
        <f t="shared" si="432"/>
        <v>0</v>
      </c>
      <c r="AH1032">
        <f t="shared" si="433"/>
        <v>21334.425400446024</v>
      </c>
      <c r="AI1032">
        <f t="shared" si="434"/>
        <v>204885.35987775281</v>
      </c>
      <c r="AJ1032">
        <f t="shared" si="435"/>
        <v>14304.803927944449</v>
      </c>
      <c r="AK1032">
        <f t="shared" si="436"/>
        <v>10795.697542482203</v>
      </c>
      <c r="AL1032">
        <f t="shared" si="437"/>
        <v>182213.65741782801</v>
      </c>
      <c r="AM1032">
        <f t="shared" si="438"/>
        <v>21514.718005216942</v>
      </c>
    </row>
    <row r="1033" spans="4:39">
      <c r="D1033" s="113">
        <v>908</v>
      </c>
      <c r="E1033">
        <v>0.22085650378824506</v>
      </c>
      <c r="F1033" s="6">
        <v>6823.3637641627556</v>
      </c>
      <c r="G1033" s="6">
        <v>0.31052430789918395</v>
      </c>
      <c r="H1033" s="6">
        <v>59833.499931906845</v>
      </c>
      <c r="I1033" s="6">
        <v>0.3899670174572516</v>
      </c>
      <c r="J1033" s="6">
        <v>7731.3137361963873</v>
      </c>
      <c r="K1033" s="6">
        <v>0.94256947226142929</v>
      </c>
      <c r="L1033" s="6">
        <v>12044.962459038812</v>
      </c>
      <c r="M1033">
        <v>0.21313423007295662</v>
      </c>
      <c r="N1033">
        <v>72527.242766432886</v>
      </c>
      <c r="O1033">
        <v>0.79023647325012991</v>
      </c>
      <c r="P1033">
        <v>12381.975078161329</v>
      </c>
      <c r="S1033">
        <f t="shared" si="420"/>
        <v>1609.8209764875937</v>
      </c>
      <c r="T1033">
        <f t="shared" si="421"/>
        <v>-47976.439759084402</v>
      </c>
      <c r="U1033">
        <f t="shared" si="422"/>
        <v>7159.1868583913074</v>
      </c>
      <c r="V1033">
        <f t="shared" si="423"/>
        <v>23946.110269791607</v>
      </c>
      <c r="W1033">
        <f t="shared" si="424"/>
        <v>-64388.925325327109</v>
      </c>
      <c r="X1033">
        <f t="shared" si="425"/>
        <v>17792.41441642163</v>
      </c>
      <c r="Z1033">
        <f t="shared" si="426"/>
        <v>0</v>
      </c>
      <c r="AA1033">
        <f t="shared" si="427"/>
        <v>0</v>
      </c>
      <c r="AB1033">
        <f t="shared" si="428"/>
        <v>0</v>
      </c>
      <c r="AC1033">
        <f t="shared" si="429"/>
        <v>1</v>
      </c>
      <c r="AD1033">
        <f t="shared" si="430"/>
        <v>0</v>
      </c>
      <c r="AE1033">
        <f t="shared" si="431"/>
        <v>0</v>
      </c>
      <c r="AF1033">
        <f t="shared" si="432"/>
        <v>0</v>
      </c>
      <c r="AH1033">
        <f t="shared" si="433"/>
        <v>30895.009416181496</v>
      </c>
      <c r="AI1033">
        <f t="shared" si="434"/>
        <v>192685.39824371052</v>
      </c>
      <c r="AJ1033">
        <f t="shared" si="435"/>
        <v>19825.558034645579</v>
      </c>
      <c r="AK1033">
        <f t="shared" si="436"/>
        <v>12778.859079893948</v>
      </c>
      <c r="AL1033">
        <f t="shared" si="437"/>
        <v>340289.04104988929</v>
      </c>
      <c r="AM1033">
        <f t="shared" si="438"/>
        <v>15668.69601353128</v>
      </c>
    </row>
    <row r="1034" spans="4:39">
      <c r="D1034" s="113">
        <v>909</v>
      </c>
      <c r="E1034">
        <v>7.144580887573615E-2</v>
      </c>
      <c r="F1034" s="6">
        <v>6871.8795378123086</v>
      </c>
      <c r="G1034" s="6">
        <v>0.28483882532727822</v>
      </c>
      <c r="H1034" s="6">
        <v>62752.887029868107</v>
      </c>
      <c r="I1034" s="6">
        <v>0.71716431019346727</v>
      </c>
      <c r="J1034" s="6">
        <v>12171.388439159491</v>
      </c>
      <c r="K1034" s="6">
        <v>1.1890451928127947</v>
      </c>
      <c r="L1034" s="6">
        <v>15309.706253578084</v>
      </c>
      <c r="M1034">
        <v>9.9930326561922689E-2</v>
      </c>
      <c r="N1034">
        <v>74749.582351429781</v>
      </c>
      <c r="O1034">
        <v>0.81947998740039574</v>
      </c>
      <c r="P1034">
        <v>14015.518062304202</v>
      </c>
      <c r="S1034">
        <f t="shared" si="420"/>
        <v>-4143.7927717011989</v>
      </c>
      <c r="T1034">
        <f t="shared" si="421"/>
        <v>-51876.601323571318</v>
      </c>
      <c r="U1034">
        <f t="shared" si="422"/>
        <v>15212.813581267863</v>
      </c>
      <c r="V1034">
        <f t="shared" si="423"/>
        <v>30092.795388785671</v>
      </c>
      <c r="W1034">
        <f t="shared" si="424"/>
        <v>-70933.842761989319</v>
      </c>
      <c r="X1034">
        <f t="shared" si="425"/>
        <v>17275.505776592508</v>
      </c>
      <c r="Z1034">
        <f t="shared" si="426"/>
        <v>0</v>
      </c>
      <c r="AA1034">
        <f t="shared" si="427"/>
        <v>0</v>
      </c>
      <c r="AB1034">
        <f t="shared" si="428"/>
        <v>0</v>
      </c>
      <c r="AC1034">
        <f t="shared" si="429"/>
        <v>1</v>
      </c>
      <c r="AD1034">
        <f t="shared" si="430"/>
        <v>0</v>
      </c>
      <c r="AE1034">
        <f t="shared" si="431"/>
        <v>0</v>
      </c>
      <c r="AF1034">
        <f t="shared" si="432"/>
        <v>0</v>
      </c>
      <c r="AH1034">
        <f t="shared" si="433"/>
        <v>96183.102213376726</v>
      </c>
      <c r="AI1034">
        <f t="shared" si="434"/>
        <v>220310.15946567463</v>
      </c>
      <c r="AJ1034">
        <f t="shared" si="435"/>
        <v>16971.547895176285</v>
      </c>
      <c r="AK1034">
        <f t="shared" si="436"/>
        <v>12875.630250320073</v>
      </c>
      <c r="AL1034">
        <f t="shared" si="437"/>
        <v>748016.9926704939</v>
      </c>
      <c r="AM1034">
        <f t="shared" si="438"/>
        <v>17102.941228333202</v>
      </c>
    </row>
    <row r="1035" spans="4:39">
      <c r="D1035" s="113">
        <v>910</v>
      </c>
      <c r="E1035">
        <v>0.6302830404709856</v>
      </c>
      <c r="F1035" s="6">
        <v>12161.208227437261</v>
      </c>
      <c r="G1035" s="6">
        <v>0.28674534293688925</v>
      </c>
      <c r="H1035" s="6">
        <v>59155.39412127684</v>
      </c>
      <c r="I1035" s="6">
        <v>0.35542859741849009</v>
      </c>
      <c r="J1035" s="6">
        <v>10082.47778868069</v>
      </c>
      <c r="K1035" s="6">
        <v>0.32210911294530642</v>
      </c>
      <c r="L1035" s="6">
        <v>8963.187590047366</v>
      </c>
      <c r="M1035">
        <v>0.28406536910758007</v>
      </c>
      <c r="N1035">
        <v>96866.68907705012</v>
      </c>
      <c r="O1035">
        <v>0.60600510936656726</v>
      </c>
      <c r="P1035">
        <v>14062.150705719594</v>
      </c>
      <c r="S1035">
        <f t="shared" si="420"/>
        <v>11905.519389906853</v>
      </c>
      <c r="T1035">
        <f t="shared" si="421"/>
        <v>-48206.309946574664</v>
      </c>
      <c r="U1035">
        <f t="shared" si="422"/>
        <v>3489.2077751469351</v>
      </c>
      <c r="V1035">
        <f t="shared" si="423"/>
        <v>3336.2267786562152</v>
      </c>
      <c r="W1035">
        <f t="shared" si="424"/>
        <v>-86019.937023046281</v>
      </c>
      <c r="X1035">
        <f t="shared" si="425"/>
        <v>9077.5483903334116</v>
      </c>
      <c r="Z1035">
        <f t="shared" si="426"/>
        <v>1</v>
      </c>
      <c r="AA1035">
        <f t="shared" si="427"/>
        <v>0</v>
      </c>
      <c r="AB1035">
        <f t="shared" si="428"/>
        <v>0</v>
      </c>
      <c r="AC1035">
        <f t="shared" si="429"/>
        <v>0</v>
      </c>
      <c r="AD1035">
        <f t="shared" si="430"/>
        <v>0</v>
      </c>
      <c r="AE1035">
        <f t="shared" si="431"/>
        <v>0</v>
      </c>
      <c r="AF1035">
        <f t="shared" si="432"/>
        <v>0</v>
      </c>
      <c r="AH1035">
        <f t="shared" si="433"/>
        <v>19294.836520350716</v>
      </c>
      <c r="AI1035">
        <f t="shared" si="434"/>
        <v>206299.40669793737</v>
      </c>
      <c r="AJ1035">
        <f t="shared" si="435"/>
        <v>28367.097813486685</v>
      </c>
      <c r="AK1035">
        <f t="shared" si="436"/>
        <v>27826.556995204603</v>
      </c>
      <c r="AL1035">
        <f t="shared" si="437"/>
        <v>341001.40183003148</v>
      </c>
      <c r="AM1035">
        <f t="shared" si="438"/>
        <v>23204.673505835941</v>
      </c>
    </row>
    <row r="1036" spans="4:39">
      <c r="D1036" s="113">
        <v>911</v>
      </c>
      <c r="E1036">
        <v>0.59486950592771715</v>
      </c>
      <c r="F1036" s="6">
        <v>9299.2350650742101</v>
      </c>
      <c r="G1036" s="6">
        <v>0.29310791588182783</v>
      </c>
      <c r="H1036" s="6">
        <v>65275.240005551248</v>
      </c>
      <c r="I1036" s="6">
        <v>0.61383608655142408</v>
      </c>
      <c r="J1036" s="6">
        <v>10461.200655490835</v>
      </c>
      <c r="K1036" s="6">
        <v>1.0248783055289639</v>
      </c>
      <c r="L1036" s="6">
        <v>13215.684661006058</v>
      </c>
      <c r="M1036">
        <v>0.56259741958180864</v>
      </c>
      <c r="N1036">
        <v>67860.430270339188</v>
      </c>
      <c r="O1036">
        <v>0.39644559484248454</v>
      </c>
      <c r="P1036">
        <v>8954.6580241202919</v>
      </c>
      <c r="S1036">
        <f t="shared" si="420"/>
        <v>13415.262149269742</v>
      </c>
      <c r="T1036">
        <f t="shared" si="421"/>
        <v>-54083.207345519535</v>
      </c>
      <c r="U1036">
        <f t="shared" si="422"/>
        <v>12977.516473388741</v>
      </c>
      <c r="V1036">
        <f t="shared" si="423"/>
        <v>25918.268557311894</v>
      </c>
      <c r="W1036">
        <f t="shared" si="424"/>
        <v>-46378.210401027405</v>
      </c>
      <c r="X1036">
        <f t="shared" si="425"/>
        <v>6183.2205693451378</v>
      </c>
      <c r="Z1036">
        <f t="shared" si="426"/>
        <v>0</v>
      </c>
      <c r="AA1036">
        <f t="shared" si="427"/>
        <v>0</v>
      </c>
      <c r="AB1036">
        <f t="shared" si="428"/>
        <v>0</v>
      </c>
      <c r="AC1036">
        <f t="shared" si="429"/>
        <v>1</v>
      </c>
      <c r="AD1036">
        <f t="shared" si="430"/>
        <v>0</v>
      </c>
      <c r="AE1036">
        <f t="shared" si="431"/>
        <v>0</v>
      </c>
      <c r="AF1036">
        <f t="shared" si="432"/>
        <v>0</v>
      </c>
      <c r="AH1036">
        <f t="shared" si="433"/>
        <v>15632.394957902186</v>
      </c>
      <c r="AI1036">
        <f t="shared" si="434"/>
        <v>222700.36552635525</v>
      </c>
      <c r="AJ1036">
        <f t="shared" si="435"/>
        <v>17042.335706039416</v>
      </c>
      <c r="AK1036">
        <f t="shared" si="436"/>
        <v>12894.881850567743</v>
      </c>
      <c r="AL1036">
        <f t="shared" si="437"/>
        <v>120619.87472459681</v>
      </c>
      <c r="AM1036">
        <f t="shared" si="438"/>
        <v>22587.356602305419</v>
      </c>
    </row>
    <row r="1037" spans="4:39">
      <c r="D1037" s="113">
        <v>912</v>
      </c>
      <c r="E1037">
        <v>0.55003489583886922</v>
      </c>
      <c r="F1037" s="6">
        <v>10198.691340982858</v>
      </c>
      <c r="G1037" s="6">
        <v>0.34575990053982308</v>
      </c>
      <c r="H1037" s="6">
        <v>69883.396758048446</v>
      </c>
      <c r="I1037" s="6">
        <v>0.38550693682756787</v>
      </c>
      <c r="J1037" s="6">
        <v>8148.5218127486205</v>
      </c>
      <c r="K1037" s="6">
        <v>0.21930323288451947</v>
      </c>
      <c r="L1037" s="6">
        <v>6291.3549060092209</v>
      </c>
      <c r="M1037">
        <v>0.69239297073902817</v>
      </c>
      <c r="N1037">
        <v>111163.91817561208</v>
      </c>
      <c r="O1037">
        <v>1.0517852318545382</v>
      </c>
      <c r="P1037">
        <v>17038.002189596868</v>
      </c>
      <c r="S1037">
        <f t="shared" si="420"/>
        <v>10803.841121728523</v>
      </c>
      <c r="T1037">
        <f t="shared" si="421"/>
        <v>-56680.900715835844</v>
      </c>
      <c r="U1037">
        <f t="shared" si="422"/>
        <v>6571.6750630752304</v>
      </c>
      <c r="V1037">
        <f t="shared" si="423"/>
        <v>2082.5197384532712</v>
      </c>
      <c r="W1037">
        <f t="shared" si="424"/>
        <v>-84725.58498091303</v>
      </c>
      <c r="X1037">
        <f t="shared" si="425"/>
        <v>23123.365103536817</v>
      </c>
      <c r="Z1037">
        <f t="shared" si="426"/>
        <v>0</v>
      </c>
      <c r="AA1037">
        <f t="shared" si="427"/>
        <v>0</v>
      </c>
      <c r="AB1037">
        <f t="shared" si="428"/>
        <v>0</v>
      </c>
      <c r="AC1037">
        <f t="shared" si="429"/>
        <v>0</v>
      </c>
      <c r="AD1037">
        <f t="shared" si="430"/>
        <v>0</v>
      </c>
      <c r="AE1037">
        <f t="shared" si="431"/>
        <v>1</v>
      </c>
      <c r="AF1037">
        <f t="shared" si="432"/>
        <v>0</v>
      </c>
      <c r="AH1037">
        <f t="shared" si="433"/>
        <v>18541.898737949399</v>
      </c>
      <c r="AI1037">
        <f t="shared" si="434"/>
        <v>202115.38888385234</v>
      </c>
      <c r="AJ1037">
        <f t="shared" si="435"/>
        <v>21137.160020529918</v>
      </c>
      <c r="AK1037">
        <f t="shared" si="436"/>
        <v>28687.925951926652</v>
      </c>
      <c r="AL1037">
        <f t="shared" si="437"/>
        <v>160550.32744910865</v>
      </c>
      <c r="AM1037">
        <f t="shared" si="438"/>
        <v>16199.126659684096</v>
      </c>
    </row>
    <row r="1038" spans="4:39">
      <c r="D1038" s="113">
        <v>913</v>
      </c>
      <c r="E1038">
        <v>0.56987845367587697</v>
      </c>
      <c r="F1038" s="6">
        <v>9319.5704325872593</v>
      </c>
      <c r="G1038" s="6">
        <v>0.31886343628621971</v>
      </c>
      <c r="H1038" s="6">
        <v>71436.369654265683</v>
      </c>
      <c r="I1038" s="6">
        <v>1.2258852388424377</v>
      </c>
      <c r="J1038" s="6">
        <v>16905.205360420678</v>
      </c>
      <c r="K1038" s="6">
        <v>0.49264664727857022</v>
      </c>
      <c r="L1038" s="6">
        <v>8953.4473201262172</v>
      </c>
      <c r="M1038">
        <v>0.94400282643099942</v>
      </c>
      <c r="N1038">
        <v>81746.91394521539</v>
      </c>
      <c r="O1038">
        <v>0.55050018057415429</v>
      </c>
      <c r="P1038">
        <v>12039.275133593905</v>
      </c>
      <c r="S1038">
        <f t="shared" si="420"/>
        <v>12440.668442572425</v>
      </c>
      <c r="T1038">
        <f t="shared" si="421"/>
        <v>-59260.88820311267</v>
      </c>
      <c r="U1038">
        <f t="shared" si="422"/>
        <v>29903.996599538961</v>
      </c>
      <c r="V1038">
        <f t="shared" si="423"/>
        <v>9857.7722595587093</v>
      </c>
      <c r="W1038">
        <f t="shared" si="424"/>
        <v>-45701.110020774111</v>
      </c>
      <c r="X1038">
        <f t="shared" si="425"/>
        <v>8981.0237614496018</v>
      </c>
      <c r="Z1038">
        <f t="shared" si="426"/>
        <v>0</v>
      </c>
      <c r="AA1038">
        <f t="shared" si="427"/>
        <v>0</v>
      </c>
      <c r="AB1038">
        <f t="shared" si="428"/>
        <v>1</v>
      </c>
      <c r="AC1038">
        <f t="shared" si="429"/>
        <v>0</v>
      </c>
      <c r="AD1038">
        <f t="shared" si="430"/>
        <v>0</v>
      </c>
      <c r="AE1038">
        <f t="shared" si="431"/>
        <v>0</v>
      </c>
      <c r="AF1038">
        <f t="shared" si="432"/>
        <v>0</v>
      </c>
      <c r="AH1038">
        <f t="shared" si="433"/>
        <v>16353.610796255583</v>
      </c>
      <c r="AI1038">
        <f t="shared" si="434"/>
        <v>224034.37184984304</v>
      </c>
      <c r="AJ1038">
        <f t="shared" si="435"/>
        <v>13790.202234903893</v>
      </c>
      <c r="AK1038">
        <f t="shared" si="436"/>
        <v>18174.176906685479</v>
      </c>
      <c r="AL1038">
        <f t="shared" si="437"/>
        <v>86596.04786807338</v>
      </c>
      <c r="AM1038">
        <f t="shared" si="438"/>
        <v>21869.702424143296</v>
      </c>
    </row>
    <row r="1039" spans="4:39">
      <c r="D1039" s="113">
        <v>914</v>
      </c>
      <c r="E1039">
        <v>1.0873803295211086</v>
      </c>
      <c r="F1039" s="6">
        <v>16578.200622785029</v>
      </c>
      <c r="G1039" s="6">
        <v>0.25179155235029371</v>
      </c>
      <c r="H1039" s="6">
        <v>65121.929217283141</v>
      </c>
      <c r="I1039" s="6">
        <v>0.34933411426939609</v>
      </c>
      <c r="J1039" s="6">
        <v>9603.654540194726</v>
      </c>
      <c r="K1039" s="6">
        <v>0.5152707445430863</v>
      </c>
      <c r="L1039" s="6">
        <v>9965.8358277736043</v>
      </c>
      <c r="M1039">
        <v>0.2043920167326756</v>
      </c>
      <c r="N1039">
        <v>75117.301200601447</v>
      </c>
      <c r="O1039">
        <v>0.56886292238155389</v>
      </c>
      <c r="P1039">
        <v>12122.263644615527</v>
      </c>
      <c r="S1039">
        <f t="shared" si="420"/>
        <v>24942.329879648983</v>
      </c>
      <c r="T1039">
        <f t="shared" si="421"/>
        <v>-55507.520582339523</v>
      </c>
      <c r="U1039">
        <f t="shared" si="422"/>
        <v>3735.319279067895</v>
      </c>
      <c r="V1039">
        <f t="shared" si="423"/>
        <v>9709.2622818596028</v>
      </c>
      <c r="W1039">
        <f t="shared" si="424"/>
        <v>-67312.796433680967</v>
      </c>
      <c r="X1039">
        <f t="shared" si="425"/>
        <v>9599.1981836017258</v>
      </c>
      <c r="Z1039">
        <f t="shared" si="426"/>
        <v>1</v>
      </c>
      <c r="AA1039">
        <f t="shared" si="427"/>
        <v>0</v>
      </c>
      <c r="AB1039">
        <f t="shared" si="428"/>
        <v>0</v>
      </c>
      <c r="AC1039">
        <f t="shared" si="429"/>
        <v>0</v>
      </c>
      <c r="AD1039">
        <f t="shared" si="430"/>
        <v>0</v>
      </c>
      <c r="AE1039">
        <f t="shared" si="431"/>
        <v>0</v>
      </c>
      <c r="AF1039">
        <f t="shared" si="432"/>
        <v>0</v>
      </c>
      <c r="AH1039">
        <f t="shared" si="433"/>
        <v>15246.000109351075</v>
      </c>
      <c r="AI1039">
        <f t="shared" si="434"/>
        <v>258634.28939301815</v>
      </c>
      <c r="AJ1039">
        <f t="shared" si="435"/>
        <v>27491.316043610539</v>
      </c>
      <c r="AK1039">
        <f t="shared" si="436"/>
        <v>19340.969642300879</v>
      </c>
      <c r="AL1039">
        <f t="shared" si="437"/>
        <v>367515.82767954876</v>
      </c>
      <c r="AM1039">
        <f t="shared" si="438"/>
        <v>21309.639225325976</v>
      </c>
    </row>
    <row r="1040" spans="4:39">
      <c r="D1040" s="113">
        <v>915</v>
      </c>
      <c r="E1040">
        <v>0.21450313584099012</v>
      </c>
      <c r="F1040" s="6">
        <v>5509.5033528010244</v>
      </c>
      <c r="G1040" s="6">
        <v>0.31725739071349257</v>
      </c>
      <c r="H1040" s="6">
        <v>66917.128304869591</v>
      </c>
      <c r="I1040" s="6">
        <v>0.56149347169506347</v>
      </c>
      <c r="J1040" s="6">
        <v>9173.4421942733243</v>
      </c>
      <c r="K1040" s="6">
        <v>1.0332344036618486</v>
      </c>
      <c r="L1040" s="6">
        <v>12628.815417535907</v>
      </c>
      <c r="M1040">
        <v>0.70163384534791007</v>
      </c>
      <c r="N1040">
        <v>75382.25758746003</v>
      </c>
      <c r="O1040">
        <v>0.70812499788108485</v>
      </c>
      <c r="P1040">
        <v>11893.320116674995</v>
      </c>
      <c r="S1040">
        <f t="shared" si="420"/>
        <v>2681.0843861513422</v>
      </c>
      <c r="T1040">
        <f t="shared" si="421"/>
        <v>-54802.97209786559</v>
      </c>
      <c r="U1040">
        <f t="shared" si="422"/>
        <v>12266.624528930981</v>
      </c>
      <c r="V1040">
        <f t="shared" si="423"/>
        <v>26824.207051888116</v>
      </c>
      <c r="W1040">
        <f t="shared" si="424"/>
        <v>-48591.070836695435</v>
      </c>
      <c r="X1040">
        <f t="shared" si="425"/>
        <v>15145.724802416347</v>
      </c>
      <c r="Z1040">
        <f t="shared" si="426"/>
        <v>0</v>
      </c>
      <c r="AA1040">
        <f t="shared" si="427"/>
        <v>0</v>
      </c>
      <c r="AB1040">
        <f t="shared" si="428"/>
        <v>0</v>
      </c>
      <c r="AC1040">
        <f t="shared" si="429"/>
        <v>1</v>
      </c>
      <c r="AD1040">
        <f t="shared" si="430"/>
        <v>0</v>
      </c>
      <c r="AE1040">
        <f t="shared" si="431"/>
        <v>0</v>
      </c>
      <c r="AF1040">
        <f t="shared" si="432"/>
        <v>0</v>
      </c>
      <c r="AH1040">
        <f t="shared" si="433"/>
        <v>25684.954819892173</v>
      </c>
      <c r="AI1040">
        <f t="shared" si="434"/>
        <v>210923.78070177353</v>
      </c>
      <c r="AJ1040">
        <f t="shared" si="435"/>
        <v>16337.575869902987</v>
      </c>
      <c r="AK1040">
        <f t="shared" si="436"/>
        <v>12222.604447527667</v>
      </c>
      <c r="AL1040">
        <f t="shared" si="437"/>
        <v>107438.17175763693</v>
      </c>
      <c r="AM1040">
        <f t="shared" si="438"/>
        <v>16795.509482454727</v>
      </c>
    </row>
    <row r="1041" spans="4:39">
      <c r="D1041" s="113">
        <v>916</v>
      </c>
      <c r="E1041">
        <v>0.31378454907181164</v>
      </c>
      <c r="F1041" s="6">
        <v>7590.9968147956934</v>
      </c>
      <c r="G1041" s="6">
        <v>0.30346989841951788</v>
      </c>
      <c r="H1041" s="6">
        <v>64984.154870691666</v>
      </c>
      <c r="I1041" s="6">
        <v>0.96441032577611718</v>
      </c>
      <c r="J1041" s="6">
        <v>14451.866284139696</v>
      </c>
      <c r="K1041" s="6">
        <v>0.57872197265584191</v>
      </c>
      <c r="L1041" s="6">
        <v>10314.18545917843</v>
      </c>
      <c r="M1041">
        <v>0.40137061960102471</v>
      </c>
      <c r="N1041">
        <v>105474.31016963729</v>
      </c>
      <c r="O1041">
        <v>0.41849139478853381</v>
      </c>
      <c r="P1041">
        <v>9008.2364409740967</v>
      </c>
      <c r="S1041">
        <f t="shared" si="420"/>
        <v>4390.5524069623625</v>
      </c>
      <c r="T1041">
        <f t="shared" si="421"/>
        <v>-53396.460269440795</v>
      </c>
      <c r="U1041">
        <f t="shared" si="422"/>
        <v>22373.177595295565</v>
      </c>
      <c r="V1041">
        <f t="shared" si="423"/>
        <v>11783.734344712238</v>
      </c>
      <c r="W1041">
        <f t="shared" si="424"/>
        <v>-90148.374430791766</v>
      </c>
      <c r="X1041">
        <f t="shared" si="425"/>
        <v>6971.4389776312782</v>
      </c>
      <c r="Z1041">
        <f t="shared" si="426"/>
        <v>0</v>
      </c>
      <c r="AA1041">
        <f t="shared" si="427"/>
        <v>0</v>
      </c>
      <c r="AB1041">
        <f t="shared" si="428"/>
        <v>1</v>
      </c>
      <c r="AC1041">
        <f t="shared" si="429"/>
        <v>0</v>
      </c>
      <c r="AD1041">
        <f t="shared" si="430"/>
        <v>0</v>
      </c>
      <c r="AE1041">
        <f t="shared" si="431"/>
        <v>0</v>
      </c>
      <c r="AF1041">
        <f t="shared" si="432"/>
        <v>0</v>
      </c>
      <c r="AH1041">
        <f t="shared" si="433"/>
        <v>24191.748246528368</v>
      </c>
      <c r="AI1041">
        <f t="shared" si="434"/>
        <v>214137.06996684507</v>
      </c>
      <c r="AJ1041">
        <f t="shared" si="435"/>
        <v>14985.184104607588</v>
      </c>
      <c r="AK1041">
        <f t="shared" si="436"/>
        <v>17822.349844166252</v>
      </c>
      <c r="AL1041">
        <f t="shared" si="437"/>
        <v>262785.32861842785</v>
      </c>
      <c r="AM1041">
        <f t="shared" si="438"/>
        <v>21525.499814699924</v>
      </c>
    </row>
    <row r="1042" spans="4:39">
      <c r="D1042" s="113">
        <v>917</v>
      </c>
      <c r="E1042">
        <v>0.43152889684400719</v>
      </c>
      <c r="F1042" s="6">
        <v>7736.0512130053248</v>
      </c>
      <c r="G1042" s="6">
        <v>0.3005960290316565</v>
      </c>
      <c r="H1042" s="6">
        <v>61193.836295275323</v>
      </c>
      <c r="I1042" s="6">
        <v>0.32795992575453736</v>
      </c>
      <c r="J1042" s="6">
        <v>8802.6438288419649</v>
      </c>
      <c r="K1042" s="6">
        <v>0.58081637181881929</v>
      </c>
      <c r="L1042" s="6">
        <v>8790.0733084624953</v>
      </c>
      <c r="M1042">
        <v>8.7828368727610684E-2</v>
      </c>
      <c r="N1042">
        <v>73291.296860855829</v>
      </c>
      <c r="O1042">
        <v>0.11681043718490458</v>
      </c>
      <c r="P1042">
        <v>7146.6609593740468</v>
      </c>
      <c r="S1042">
        <f t="shared" si="420"/>
        <v>8741.4481840862463</v>
      </c>
      <c r="T1042">
        <f t="shared" si="421"/>
        <v>-49715.877522730552</v>
      </c>
      <c r="U1042">
        <f t="shared" si="422"/>
        <v>3720.1779761692906</v>
      </c>
      <c r="V1042">
        <f t="shared" si="423"/>
        <v>13387.819033067299</v>
      </c>
      <c r="W1042">
        <f t="shared" si="424"/>
        <v>-69937.658429360745</v>
      </c>
      <c r="X1042">
        <f t="shared" si="425"/>
        <v>-2686.3712259056501</v>
      </c>
      <c r="Z1042">
        <f t="shared" si="426"/>
        <v>0</v>
      </c>
      <c r="AA1042">
        <f t="shared" si="427"/>
        <v>0</v>
      </c>
      <c r="AB1042">
        <f t="shared" si="428"/>
        <v>0</v>
      </c>
      <c r="AC1042">
        <f t="shared" si="429"/>
        <v>1</v>
      </c>
      <c r="AD1042">
        <f t="shared" si="430"/>
        <v>0</v>
      </c>
      <c r="AE1042">
        <f t="shared" si="431"/>
        <v>0</v>
      </c>
      <c r="AF1042">
        <f t="shared" si="432"/>
        <v>0</v>
      </c>
      <c r="AH1042">
        <f t="shared" si="433"/>
        <v>17927.075729071788</v>
      </c>
      <c r="AI1042">
        <f t="shared" si="434"/>
        <v>203574.99895260044</v>
      </c>
      <c r="AJ1042">
        <f t="shared" si="435"/>
        <v>26840.60806694514</v>
      </c>
      <c r="AK1042">
        <f t="shared" si="436"/>
        <v>15133.997137402463</v>
      </c>
      <c r="AL1042">
        <f t="shared" si="437"/>
        <v>834483.18490532518</v>
      </c>
      <c r="AM1042">
        <f t="shared" si="438"/>
        <v>61181.698584530342</v>
      </c>
    </row>
    <row r="1043" spans="4:39">
      <c r="D1043" s="113">
        <v>918</v>
      </c>
      <c r="E1043">
        <v>0.55037082822272554</v>
      </c>
      <c r="F1043" s="6">
        <v>8297.1208464237516</v>
      </c>
      <c r="G1043" s="6">
        <v>0.31858292496351059</v>
      </c>
      <c r="H1043" s="6">
        <v>63650.827770159616</v>
      </c>
      <c r="I1043" s="6">
        <v>1.2298785294093739</v>
      </c>
      <c r="J1043" s="6">
        <v>14875.340669020594</v>
      </c>
      <c r="K1043" s="6">
        <v>1.5946361186105404</v>
      </c>
      <c r="L1043" s="6">
        <v>18259.147707280928</v>
      </c>
      <c r="M1043">
        <v>1.286145935973384</v>
      </c>
      <c r="N1043">
        <v>96464.425949003329</v>
      </c>
      <c r="O1043">
        <v>0.58433812603407675</v>
      </c>
      <c r="P1043">
        <v>9612.3941460117185</v>
      </c>
      <c r="S1043">
        <f t="shared" si="420"/>
        <v>12718.238858432802</v>
      </c>
      <c r="T1043">
        <f t="shared" si="421"/>
        <v>-51486.057363352927</v>
      </c>
      <c r="U1043">
        <f t="shared" si="422"/>
        <v>32086.341097946941</v>
      </c>
      <c r="V1043">
        <f t="shared" si="423"/>
        <v>42630.437845743945</v>
      </c>
      <c r="W1043">
        <f t="shared" si="424"/>
        <v>-47354.229529795637</v>
      </c>
      <c r="X1043">
        <f t="shared" si="425"/>
        <v>12699.972858473468</v>
      </c>
      <c r="Z1043">
        <f t="shared" si="426"/>
        <v>0</v>
      </c>
      <c r="AA1043">
        <f t="shared" si="427"/>
        <v>0</v>
      </c>
      <c r="AB1043">
        <f t="shared" si="428"/>
        <v>0</v>
      </c>
      <c r="AC1043">
        <f t="shared" si="429"/>
        <v>1</v>
      </c>
      <c r="AD1043">
        <f t="shared" si="430"/>
        <v>0</v>
      </c>
      <c r="AE1043">
        <f t="shared" si="431"/>
        <v>0</v>
      </c>
      <c r="AF1043">
        <f t="shared" si="432"/>
        <v>0</v>
      </c>
      <c r="AH1043">
        <f t="shared" si="433"/>
        <v>15075.509857993509</v>
      </c>
      <c r="AI1043">
        <f t="shared" si="434"/>
        <v>199793.59464243089</v>
      </c>
      <c r="AJ1043">
        <f t="shared" si="435"/>
        <v>12094.967359227092</v>
      </c>
      <c r="AK1043">
        <f t="shared" si="436"/>
        <v>11450.353779262652</v>
      </c>
      <c r="AL1043">
        <f t="shared" si="437"/>
        <v>75002.706342182617</v>
      </c>
      <c r="AM1043">
        <f t="shared" si="438"/>
        <v>16450.054716181832</v>
      </c>
    </row>
    <row r="1044" spans="4:39">
      <c r="D1044" s="113">
        <v>919</v>
      </c>
      <c r="E1044">
        <v>0.28291926198448558</v>
      </c>
      <c r="F1044" s="6">
        <v>7201.8262373741254</v>
      </c>
      <c r="G1044" s="6">
        <v>0.28176805978695119</v>
      </c>
      <c r="H1044" s="6">
        <v>68585.986076309549</v>
      </c>
      <c r="I1044" s="6">
        <v>0.96097808229185899</v>
      </c>
      <c r="J1044" s="6">
        <v>14620.390919765001</v>
      </c>
      <c r="K1044" s="6">
        <v>0.66023018160928548</v>
      </c>
      <c r="L1044" s="6">
        <v>10225.174437409774</v>
      </c>
      <c r="M1044">
        <v>0.36097764901444807</v>
      </c>
      <c r="N1044">
        <v>72449.806469288538</v>
      </c>
      <c r="O1044">
        <v>0.57547336765424606</v>
      </c>
      <c r="P1044">
        <v>12314.519393161832</v>
      </c>
      <c r="S1044">
        <f t="shared" si="420"/>
        <v>3601.1628622414719</v>
      </c>
      <c r="T1044">
        <f t="shared" si="421"/>
        <v>-57826.954481404609</v>
      </c>
      <c r="U1044">
        <f t="shared" si="422"/>
        <v>22073.596174467348</v>
      </c>
      <c r="V1044">
        <f t="shared" si="423"/>
        <v>14985.054817159182</v>
      </c>
      <c r="W1044">
        <f t="shared" si="424"/>
        <v>-58666.235919320854</v>
      </c>
      <c r="X1044">
        <f t="shared" si="425"/>
        <v>9659.3556773478977</v>
      </c>
      <c r="Z1044">
        <f t="shared" si="426"/>
        <v>0</v>
      </c>
      <c r="AA1044">
        <f t="shared" si="427"/>
        <v>0</v>
      </c>
      <c r="AB1044">
        <f t="shared" si="428"/>
        <v>1</v>
      </c>
      <c r="AC1044">
        <f t="shared" si="429"/>
        <v>0</v>
      </c>
      <c r="AD1044">
        <f t="shared" si="430"/>
        <v>0</v>
      </c>
      <c r="AE1044">
        <f t="shared" si="431"/>
        <v>0</v>
      </c>
      <c r="AF1044">
        <f t="shared" si="432"/>
        <v>0</v>
      </c>
      <c r="AH1044">
        <f t="shared" si="433"/>
        <v>25455.411508068515</v>
      </c>
      <c r="AI1044">
        <f t="shared" si="434"/>
        <v>243412.91957707479</v>
      </c>
      <c r="AJ1044">
        <f t="shared" si="435"/>
        <v>15214.073233487792</v>
      </c>
      <c r="AK1044">
        <f t="shared" si="436"/>
        <v>15487.287195029932</v>
      </c>
      <c r="AL1044">
        <f t="shared" si="437"/>
        <v>200704.41110992097</v>
      </c>
      <c r="AM1044">
        <f t="shared" si="438"/>
        <v>21398.938830755065</v>
      </c>
    </row>
    <row r="1045" spans="4:39">
      <c r="D1045" s="113">
        <v>920</v>
      </c>
      <c r="E1045">
        <v>0.3401015423263053</v>
      </c>
      <c r="F1045" s="6">
        <v>6816.1041944318349</v>
      </c>
      <c r="G1045" s="6">
        <v>0.29781484045737328</v>
      </c>
      <c r="H1045" s="6">
        <v>64691.332201422156</v>
      </c>
      <c r="I1045" s="6">
        <v>0.28748260530763103</v>
      </c>
      <c r="J1045" s="6">
        <v>6806.6740139028861</v>
      </c>
      <c r="K1045" s="6">
        <v>0.70533818562308725</v>
      </c>
      <c r="L1045" s="6">
        <v>10799.047126334863</v>
      </c>
      <c r="M1045">
        <v>0.65800639009370043</v>
      </c>
      <c r="N1045">
        <v>76262.994926663712</v>
      </c>
      <c r="O1045">
        <v>0.57482696653897347</v>
      </c>
      <c r="P1045">
        <v>10640.211060843692</v>
      </c>
      <c r="S1045">
        <f t="shared" si="420"/>
        <v>6170.3330977558071</v>
      </c>
      <c r="T1045">
        <f t="shared" si="421"/>
        <v>-53319.570333397816</v>
      </c>
      <c r="U1045">
        <f t="shared" si="422"/>
        <v>4170.5617871636969</v>
      </c>
      <c r="V1045">
        <f t="shared" si="423"/>
        <v>16133.586153497101</v>
      </c>
      <c r="W1045">
        <f t="shared" si="424"/>
        <v>-51137.678927325855</v>
      </c>
      <c r="X1045">
        <f t="shared" si="425"/>
        <v>11308.981829480472</v>
      </c>
      <c r="Z1045">
        <f t="shared" si="426"/>
        <v>0</v>
      </c>
      <c r="AA1045">
        <f t="shared" si="427"/>
        <v>0</v>
      </c>
      <c r="AB1045">
        <f t="shared" si="428"/>
        <v>0</v>
      </c>
      <c r="AC1045">
        <f t="shared" si="429"/>
        <v>1</v>
      </c>
      <c r="AD1045">
        <f t="shared" si="430"/>
        <v>0</v>
      </c>
      <c r="AE1045">
        <f t="shared" si="431"/>
        <v>0</v>
      </c>
      <c r="AF1045">
        <f t="shared" si="432"/>
        <v>0</v>
      </c>
      <c r="AH1045">
        <f t="shared" si="433"/>
        <v>20041.379841471658</v>
      </c>
      <c r="AI1045">
        <f t="shared" si="434"/>
        <v>217219.97500887312</v>
      </c>
      <c r="AJ1045">
        <f t="shared" si="435"/>
        <v>23676.820399687003</v>
      </c>
      <c r="AK1045">
        <f t="shared" si="436"/>
        <v>15310.45298050199</v>
      </c>
      <c r="AL1045">
        <f t="shared" si="437"/>
        <v>115900.08254449295</v>
      </c>
      <c r="AM1045">
        <f t="shared" si="438"/>
        <v>18510.285147038736</v>
      </c>
    </row>
    <row r="1046" spans="4:39">
      <c r="D1046" s="113">
        <v>921</v>
      </c>
      <c r="E1046">
        <v>0.46872716852231378</v>
      </c>
      <c r="F1046" s="6">
        <v>8887.6361812491577</v>
      </c>
      <c r="G1046" s="6">
        <v>0.28244905882529592</v>
      </c>
      <c r="H1046" s="6">
        <v>68297.160605623751</v>
      </c>
      <c r="I1046" s="6">
        <v>0.55006050325333877</v>
      </c>
      <c r="J1046" s="6">
        <v>10059.510607896464</v>
      </c>
      <c r="K1046" s="6">
        <v>0.62155449933427653</v>
      </c>
      <c r="L1046" s="6">
        <v>9651.2150596488336</v>
      </c>
      <c r="M1046">
        <v>0.29354236963523017</v>
      </c>
      <c r="N1046">
        <v>91675.859809060043</v>
      </c>
      <c r="O1046">
        <v>0.84182193340613765</v>
      </c>
      <c r="P1046">
        <v>13459.98757136188</v>
      </c>
      <c r="S1046">
        <f t="shared" si="420"/>
        <v>9010.2420216068731</v>
      </c>
      <c r="T1046">
        <f t="shared" si="421"/>
        <v>-57512.12574343865</v>
      </c>
      <c r="U1046">
        <f t="shared" si="422"/>
        <v>10943.999648329023</v>
      </c>
      <c r="V1046">
        <f t="shared" si="423"/>
        <v>14082.221942931183</v>
      </c>
      <c r="W1046">
        <f t="shared" si="424"/>
        <v>-80467.237966908418</v>
      </c>
      <c r="X1046">
        <f t="shared" si="425"/>
        <v>18684.141133818077</v>
      </c>
      <c r="Z1046">
        <f t="shared" si="426"/>
        <v>0</v>
      </c>
      <c r="AA1046">
        <f t="shared" si="427"/>
        <v>0</v>
      </c>
      <c r="AB1046">
        <f t="shared" si="428"/>
        <v>0</v>
      </c>
      <c r="AC1046">
        <f t="shared" si="429"/>
        <v>0</v>
      </c>
      <c r="AD1046">
        <f t="shared" si="430"/>
        <v>0</v>
      </c>
      <c r="AE1046">
        <f t="shared" si="431"/>
        <v>1</v>
      </c>
      <c r="AF1046">
        <f t="shared" si="432"/>
        <v>0</v>
      </c>
      <c r="AH1046">
        <f t="shared" si="433"/>
        <v>18961.214066741388</v>
      </c>
      <c r="AI1046">
        <f t="shared" si="434"/>
        <v>241803.46321446871</v>
      </c>
      <c r="AJ1046">
        <f t="shared" si="435"/>
        <v>18288.007498083174</v>
      </c>
      <c r="AK1046">
        <f t="shared" si="436"/>
        <v>15527.544358517047</v>
      </c>
      <c r="AL1046">
        <f t="shared" si="437"/>
        <v>312308.78160103725</v>
      </c>
      <c r="AM1046">
        <f t="shared" si="438"/>
        <v>15989.114843920441</v>
      </c>
    </row>
    <row r="1047" spans="4:39">
      <c r="D1047" s="113">
        <v>922</v>
      </c>
      <c r="E1047">
        <v>0.77210941582099735</v>
      </c>
      <c r="F1047" s="6">
        <v>11862.525757410483</v>
      </c>
      <c r="G1047" s="6">
        <v>0.31819102244912778</v>
      </c>
      <c r="H1047" s="6">
        <v>66321.509043644677</v>
      </c>
      <c r="I1047" s="6">
        <v>1.7392876726481099</v>
      </c>
      <c r="J1047" s="6">
        <v>20907.135391428674</v>
      </c>
      <c r="K1047" s="6">
        <v>0.61665725747440914</v>
      </c>
      <c r="L1047" s="6">
        <v>9940.0934930318144</v>
      </c>
      <c r="M1047">
        <v>0.60807029244637456</v>
      </c>
      <c r="N1047">
        <v>84492.485849235483</v>
      </c>
      <c r="O1047">
        <v>0.56310684195444738</v>
      </c>
      <c r="P1047">
        <v>11665.515578037663</v>
      </c>
      <c r="S1047">
        <f t="shared" si="420"/>
        <v>17619.70017629848</v>
      </c>
      <c r="T1047">
        <f t="shared" si="421"/>
        <v>-54171.703042447181</v>
      </c>
      <c r="U1047">
        <f t="shared" si="422"/>
        <v>45505.825100966758</v>
      </c>
      <c r="V1047">
        <f t="shared" si="423"/>
        <v>13606.347226371025</v>
      </c>
      <c r="W1047">
        <f t="shared" si="424"/>
        <v>-61273.929802463113</v>
      </c>
      <c r="X1047">
        <f t="shared" si="425"/>
        <v>9836.1560751509569</v>
      </c>
      <c r="Z1047">
        <f t="shared" si="426"/>
        <v>0</v>
      </c>
      <c r="AA1047">
        <f t="shared" si="427"/>
        <v>0</v>
      </c>
      <c r="AB1047">
        <f t="shared" si="428"/>
        <v>1</v>
      </c>
      <c r="AC1047">
        <f t="shared" si="429"/>
        <v>0</v>
      </c>
      <c r="AD1047">
        <f t="shared" si="430"/>
        <v>0</v>
      </c>
      <c r="AE1047">
        <f t="shared" si="431"/>
        <v>0</v>
      </c>
      <c r="AF1047">
        <f t="shared" si="432"/>
        <v>0</v>
      </c>
      <c r="AH1047">
        <f t="shared" si="433"/>
        <v>15363.788492071235</v>
      </c>
      <c r="AI1047">
        <f t="shared" si="434"/>
        <v>208432.99893619132</v>
      </c>
      <c r="AJ1047">
        <f t="shared" si="435"/>
        <v>12020.516053906727</v>
      </c>
      <c r="AK1047">
        <f t="shared" si="436"/>
        <v>16119.316480183194</v>
      </c>
      <c r="AL1047">
        <f t="shared" si="437"/>
        <v>138951.83977712056</v>
      </c>
      <c r="AM1047">
        <f t="shared" si="438"/>
        <v>20716.344943614353</v>
      </c>
    </row>
    <row r="1048" spans="4:39">
      <c r="D1048" s="113">
        <v>923</v>
      </c>
      <c r="E1048">
        <v>0.54974087938422667</v>
      </c>
      <c r="F1048" s="6">
        <v>7123.4845009999135</v>
      </c>
      <c r="G1048" s="6">
        <v>0.31246073308404698</v>
      </c>
      <c r="H1048" s="6">
        <v>69629.47383970207</v>
      </c>
      <c r="I1048" s="6">
        <v>-2.8239235960702658E-2</v>
      </c>
      <c r="J1048" s="6">
        <v>2941.7282989883006</v>
      </c>
      <c r="K1048" s="6">
        <v>0.60560915266242943</v>
      </c>
      <c r="L1048" s="6">
        <v>8274.521745390035</v>
      </c>
      <c r="M1048">
        <v>0.1370487737458248</v>
      </c>
      <c r="N1048">
        <v>65062.668587064283</v>
      </c>
      <c r="O1048">
        <v>-3.7707504369342892E-2</v>
      </c>
      <c r="P1048">
        <v>4821.0553085820302</v>
      </c>
      <c r="S1048">
        <f t="shared" si="420"/>
        <v>13867.821237407397</v>
      </c>
      <c r="T1048">
        <f t="shared" si="421"/>
        <v>-57698.473207620817</v>
      </c>
      <c r="U1048">
        <f t="shared" si="422"/>
        <v>-4020.0152849117708</v>
      </c>
      <c r="V1048">
        <f t="shared" si="423"/>
        <v>14850.058139872172</v>
      </c>
      <c r="W1048">
        <f t="shared" si="424"/>
        <v>-59829.59821035371</v>
      </c>
      <c r="X1048">
        <f t="shared" si="425"/>
        <v>-6260.8786554210192</v>
      </c>
      <c r="Z1048">
        <f t="shared" si="426"/>
        <v>0</v>
      </c>
      <c r="AA1048">
        <f t="shared" si="427"/>
        <v>0</v>
      </c>
      <c r="AB1048">
        <f t="shared" si="428"/>
        <v>0</v>
      </c>
      <c r="AC1048">
        <f t="shared" si="429"/>
        <v>1</v>
      </c>
      <c r="AD1048">
        <f t="shared" si="430"/>
        <v>0</v>
      </c>
      <c r="AE1048">
        <f t="shared" si="431"/>
        <v>0</v>
      </c>
      <c r="AF1048">
        <f t="shared" si="432"/>
        <v>0</v>
      </c>
      <c r="AH1048">
        <f t="shared" si="433"/>
        <v>12957.894833978946</v>
      </c>
      <c r="AI1048">
        <f t="shared" si="434"/>
        <v>222842.31734479367</v>
      </c>
      <c r="AJ1048">
        <f t="shared" si="435"/>
        <v>-104171.66750127271</v>
      </c>
      <c r="AK1048">
        <f t="shared" si="436"/>
        <v>13663.138525917075</v>
      </c>
      <c r="AL1048">
        <f t="shared" si="437"/>
        <v>474740.97584945679</v>
      </c>
      <c r="AM1048">
        <f t="shared" si="438"/>
        <v>-127854.00119191299</v>
      </c>
    </row>
    <row r="1049" spans="4:39">
      <c r="D1049" s="113">
        <v>924</v>
      </c>
      <c r="E1049">
        <v>0.58427103799529567</v>
      </c>
      <c r="F1049" s="6">
        <v>8895.2316007616082</v>
      </c>
      <c r="G1049" s="6">
        <v>0.3094763836952803</v>
      </c>
      <c r="H1049" s="6">
        <v>59387.310312223606</v>
      </c>
      <c r="I1049" s="6">
        <v>0.25511908900891955</v>
      </c>
      <c r="J1049" s="6">
        <v>6417.4071420840828</v>
      </c>
      <c r="K1049" s="6">
        <v>1.0294832272659811</v>
      </c>
      <c r="L1049" s="6">
        <v>12804.644205437575</v>
      </c>
      <c r="M1049">
        <v>0.17281033163308479</v>
      </c>
      <c r="N1049">
        <v>74309.05840590538</v>
      </c>
      <c r="O1049">
        <v>0.71440988538634154</v>
      </c>
      <c r="P1049">
        <v>12406.031954472846</v>
      </c>
      <c r="S1049">
        <f t="shared" si="420"/>
        <v>13414.573714050761</v>
      </c>
      <c r="T1049">
        <f t="shared" si="421"/>
        <v>-47570.264077203021</v>
      </c>
      <c r="U1049">
        <f t="shared" si="422"/>
        <v>3324.0601526325008</v>
      </c>
      <c r="V1049">
        <f t="shared" si="423"/>
        <v>26505.143344486649</v>
      </c>
      <c r="W1049">
        <f t="shared" si="424"/>
        <v>-67710.468702827668</v>
      </c>
      <c r="X1049">
        <f t="shared" si="425"/>
        <v>14872.995109119218</v>
      </c>
      <c r="Z1049">
        <f t="shared" si="426"/>
        <v>0</v>
      </c>
      <c r="AA1049">
        <f t="shared" si="427"/>
        <v>0</v>
      </c>
      <c r="AB1049">
        <f t="shared" si="428"/>
        <v>0</v>
      </c>
      <c r="AC1049">
        <f t="shared" si="429"/>
        <v>1</v>
      </c>
      <c r="AD1049">
        <f t="shared" si="430"/>
        <v>0</v>
      </c>
      <c r="AE1049">
        <f t="shared" si="431"/>
        <v>0</v>
      </c>
      <c r="AF1049">
        <f t="shared" si="432"/>
        <v>0</v>
      </c>
      <c r="AH1049">
        <f t="shared" si="433"/>
        <v>15224.49517826901</v>
      </c>
      <c r="AI1049">
        <f t="shared" si="434"/>
        <v>191896.09754099403</v>
      </c>
      <c r="AJ1049">
        <f t="shared" si="435"/>
        <v>25154.554945356187</v>
      </c>
      <c r="AK1049">
        <f t="shared" si="436"/>
        <v>12437.933777166163</v>
      </c>
      <c r="AL1049">
        <f t="shared" si="437"/>
        <v>430003.56346563948</v>
      </c>
      <c r="AM1049">
        <f t="shared" si="438"/>
        <v>17365.425938589666</v>
      </c>
    </row>
    <row r="1050" spans="4:39">
      <c r="D1050" s="113">
        <v>925</v>
      </c>
      <c r="E1050">
        <v>0.46731936474529567</v>
      </c>
      <c r="F1050" s="6">
        <v>8756.9779021846298</v>
      </c>
      <c r="G1050" s="6">
        <v>0.28018452335929589</v>
      </c>
      <c r="H1050" s="6">
        <v>65274.959787978063</v>
      </c>
      <c r="I1050" s="6">
        <v>0.41652344967852561</v>
      </c>
      <c r="J1050" s="6">
        <v>9632.6042592024314</v>
      </c>
      <c r="K1050" s="6">
        <v>0.5532101794307448</v>
      </c>
      <c r="L1050" s="6">
        <v>9743.6383160403057</v>
      </c>
      <c r="M1050">
        <v>0.23823807528604524</v>
      </c>
      <c r="N1050">
        <v>93852.493086637216</v>
      </c>
      <c r="O1050">
        <v>0.53750954844872967</v>
      </c>
      <c r="P1050">
        <v>13069.358597406906</v>
      </c>
      <c r="S1050">
        <f t="shared" si="420"/>
        <v>9087.1447212497405</v>
      </c>
      <c r="T1050">
        <f t="shared" si="421"/>
        <v>-54576.393948026707</v>
      </c>
      <c r="U1050">
        <f t="shared" si="422"/>
        <v>6271.9271433223912</v>
      </c>
      <c r="V1050">
        <f t="shared" si="423"/>
        <v>11380.139175343254</v>
      </c>
      <c r="W1050">
        <f t="shared" si="424"/>
        <v>-84755.610419914869</v>
      </c>
      <c r="X1050">
        <f t="shared" si="425"/>
        <v>7454.9060005593856</v>
      </c>
      <c r="Z1050">
        <f t="shared" si="426"/>
        <v>0</v>
      </c>
      <c r="AA1050">
        <f t="shared" si="427"/>
        <v>0</v>
      </c>
      <c r="AB1050">
        <f t="shared" si="428"/>
        <v>0</v>
      </c>
      <c r="AC1050">
        <f t="shared" si="429"/>
        <v>1</v>
      </c>
      <c r="AD1050">
        <f t="shared" si="430"/>
        <v>0</v>
      </c>
      <c r="AE1050">
        <f t="shared" si="431"/>
        <v>0</v>
      </c>
      <c r="AF1050">
        <f t="shared" si="432"/>
        <v>0</v>
      </c>
      <c r="AH1050">
        <f t="shared" si="433"/>
        <v>18738.74391436244</v>
      </c>
      <c r="AI1050">
        <f t="shared" si="434"/>
        <v>232971.3254870699</v>
      </c>
      <c r="AJ1050">
        <f t="shared" si="435"/>
        <v>23126.199177109746</v>
      </c>
      <c r="AK1050">
        <f t="shared" si="436"/>
        <v>17612.904965101228</v>
      </c>
      <c r="AL1050">
        <f t="shared" si="437"/>
        <v>393944.13749335142</v>
      </c>
      <c r="AM1050">
        <f t="shared" si="438"/>
        <v>24314.653823593475</v>
      </c>
    </row>
    <row r="1051" spans="4:39">
      <c r="D1051" s="113">
        <v>926</v>
      </c>
      <c r="E1051">
        <v>0.16744430505459929</v>
      </c>
      <c r="F1051" s="6">
        <v>5849.5940944201684</v>
      </c>
      <c r="G1051" s="6">
        <v>0.36793161415292053</v>
      </c>
      <c r="H1051" s="6">
        <v>62056.910311916319</v>
      </c>
      <c r="I1051" s="6">
        <v>0.42819523228586021</v>
      </c>
      <c r="J1051" s="6">
        <v>8490.8979797742286</v>
      </c>
      <c r="K1051" s="6">
        <v>0.54459180969280263</v>
      </c>
      <c r="L1051" s="6">
        <v>8712.4871308388065</v>
      </c>
      <c r="M1051">
        <v>2.7572661823329847E-2</v>
      </c>
      <c r="N1051">
        <v>75867.175561311364</v>
      </c>
      <c r="O1051">
        <v>0.48655338387361113</v>
      </c>
      <c r="P1051">
        <v>11324.367056352425</v>
      </c>
      <c r="S1051">
        <f t="shared" si="420"/>
        <v>544.09924978465097</v>
      </c>
      <c r="T1051">
        <f t="shared" si="421"/>
        <v>-48007.809557101202</v>
      </c>
      <c r="U1051">
        <f t="shared" si="422"/>
        <v>7859.3087698290583</v>
      </c>
      <c r="V1051">
        <f t="shared" si="423"/>
        <v>12082.206530471169</v>
      </c>
      <c r="W1051">
        <f t="shared" si="424"/>
        <v>-74814.341042249333</v>
      </c>
      <c r="X1051">
        <f t="shared" si="425"/>
        <v>7254.1873534775441</v>
      </c>
      <c r="Z1051">
        <f t="shared" si="426"/>
        <v>0</v>
      </c>
      <c r="AA1051">
        <f t="shared" si="427"/>
        <v>0</v>
      </c>
      <c r="AB1051">
        <f t="shared" si="428"/>
        <v>0</v>
      </c>
      <c r="AC1051">
        <f t="shared" si="429"/>
        <v>1</v>
      </c>
      <c r="AD1051">
        <f t="shared" si="430"/>
        <v>0</v>
      </c>
      <c r="AE1051">
        <f t="shared" si="431"/>
        <v>0</v>
      </c>
      <c r="AF1051">
        <f t="shared" si="432"/>
        <v>0</v>
      </c>
      <c r="AH1051">
        <f t="shared" si="433"/>
        <v>34934.565809883868</v>
      </c>
      <c r="AI1051">
        <f t="shared" si="434"/>
        <v>168664.25152072986</v>
      </c>
      <c r="AJ1051">
        <f t="shared" si="435"/>
        <v>19829.501450650816</v>
      </c>
      <c r="AK1051">
        <f t="shared" si="436"/>
        <v>15998.197137326415</v>
      </c>
      <c r="AL1051">
        <f t="shared" si="437"/>
        <v>2751536.1428441578</v>
      </c>
      <c r="AM1051">
        <f t="shared" si="438"/>
        <v>23274.665086481207</v>
      </c>
    </row>
    <row r="1052" spans="4:39">
      <c r="D1052" s="113">
        <v>927</v>
      </c>
      <c r="E1052">
        <v>-0.17048243910644922</v>
      </c>
      <c r="F1052" s="6">
        <v>3374.1535859500091</v>
      </c>
      <c r="G1052" s="6">
        <v>0.2819017998890172</v>
      </c>
      <c r="H1052" s="6">
        <v>70156.287789848473</v>
      </c>
      <c r="I1052" s="6">
        <v>-0.2348305444082075</v>
      </c>
      <c r="J1052" s="6">
        <v>2242.5848702342191</v>
      </c>
      <c r="K1052" s="6">
        <v>-1.7171274448672058E-2</v>
      </c>
      <c r="L1052" s="6">
        <v>3987.171759494975</v>
      </c>
      <c r="M1052">
        <v>0.5126710238496377</v>
      </c>
      <c r="N1052">
        <v>74602.593443846636</v>
      </c>
      <c r="O1052">
        <v>-0.15024414507515949</v>
      </c>
      <c r="P1052">
        <v>4661.2341135573497</v>
      </c>
      <c r="S1052">
        <f t="shared" si="420"/>
        <v>-9883.855040790666</v>
      </c>
      <c r="T1052">
        <f t="shared" si="421"/>
        <v>-59392.149462886242</v>
      </c>
      <c r="U1052">
        <f t="shared" si="422"/>
        <v>-11209.354377917214</v>
      </c>
      <c r="V1052">
        <f t="shared" si="423"/>
        <v>-4642.8397030430688</v>
      </c>
      <c r="W1052">
        <f t="shared" si="424"/>
        <v>-55026.76306917207</v>
      </c>
      <c r="X1052">
        <f t="shared" si="425"/>
        <v>-10398.15654910724</v>
      </c>
      <c r="Z1052">
        <f t="shared" si="426"/>
        <v>0</v>
      </c>
      <c r="AA1052">
        <f t="shared" si="427"/>
        <v>0</v>
      </c>
      <c r="AB1052">
        <f t="shared" si="428"/>
        <v>0</v>
      </c>
      <c r="AC1052">
        <f t="shared" si="429"/>
        <v>1</v>
      </c>
      <c r="AD1052">
        <f t="shared" si="430"/>
        <v>0</v>
      </c>
      <c r="AE1052">
        <f t="shared" si="431"/>
        <v>0</v>
      </c>
      <c r="AF1052">
        <f t="shared" si="432"/>
        <v>0</v>
      </c>
      <c r="AH1052">
        <f t="shared" si="433"/>
        <v>-19791.795586894365</v>
      </c>
      <c r="AI1052">
        <f t="shared" si="434"/>
        <v>248867.82495701881</v>
      </c>
      <c r="AJ1052">
        <f t="shared" si="435"/>
        <v>-9549.8005844415147</v>
      </c>
      <c r="AK1052">
        <f t="shared" si="436"/>
        <v>-232200.10671970382</v>
      </c>
      <c r="AL1052">
        <f t="shared" si="437"/>
        <v>145517.47606809737</v>
      </c>
      <c r="AM1052">
        <f t="shared" si="438"/>
        <v>-31024.39773094367</v>
      </c>
    </row>
    <row r="1053" spans="4:39">
      <c r="D1053" s="113">
        <v>928</v>
      </c>
      <c r="E1053">
        <v>0.37057862042750367</v>
      </c>
      <c r="F1053" s="6">
        <v>8681.7868774801773</v>
      </c>
      <c r="G1053" s="6">
        <v>0.30128451985492211</v>
      </c>
      <c r="H1053" s="6">
        <v>64263.646992245413</v>
      </c>
      <c r="I1053" s="6">
        <v>1.1002465490284647</v>
      </c>
      <c r="J1053" s="6">
        <v>15598.951327719684</v>
      </c>
      <c r="K1053" s="6">
        <v>0.73167489943393282</v>
      </c>
      <c r="L1053" s="6">
        <v>10793.277913547887</v>
      </c>
      <c r="M1053">
        <v>0.45310495417342955</v>
      </c>
      <c r="N1053">
        <v>89861.989120567072</v>
      </c>
      <c r="O1053">
        <v>1.0953706283257816</v>
      </c>
      <c r="P1053">
        <v>16637.362214860739</v>
      </c>
      <c r="S1053">
        <f t="shared" si="420"/>
        <v>5468.3871649236225</v>
      </c>
      <c r="T1053">
        <f t="shared" si="421"/>
        <v>-52759.398886105068</v>
      </c>
      <c r="U1053">
        <f t="shared" si="422"/>
        <v>26412.862900383217</v>
      </c>
      <c r="V1053">
        <f t="shared" si="423"/>
        <v>17144.996446437406</v>
      </c>
      <c r="W1053">
        <f t="shared" si="424"/>
        <v>-72560.629550408834</v>
      </c>
      <c r="X1053">
        <f t="shared" si="425"/>
        <v>25188.269857130901</v>
      </c>
      <c r="Z1053">
        <f t="shared" si="426"/>
        <v>0</v>
      </c>
      <c r="AA1053">
        <f t="shared" si="427"/>
        <v>0</v>
      </c>
      <c r="AB1053">
        <f t="shared" si="428"/>
        <v>1</v>
      </c>
      <c r="AC1053">
        <f t="shared" si="429"/>
        <v>0</v>
      </c>
      <c r="AD1053">
        <f t="shared" si="430"/>
        <v>0</v>
      </c>
      <c r="AE1053">
        <f t="shared" si="431"/>
        <v>0</v>
      </c>
      <c r="AF1053">
        <f t="shared" si="432"/>
        <v>0</v>
      </c>
      <c r="AH1053">
        <f t="shared" si="433"/>
        <v>23427.651782676428</v>
      </c>
      <c r="AI1053">
        <f t="shared" si="434"/>
        <v>213298.86787144048</v>
      </c>
      <c r="AJ1053">
        <f t="shared" si="435"/>
        <v>14177.68712066746</v>
      </c>
      <c r="AK1053">
        <f t="shared" si="436"/>
        <v>14751.466699073875</v>
      </c>
      <c r="AL1053">
        <f t="shared" si="437"/>
        <v>198324.88762895248</v>
      </c>
      <c r="AM1053">
        <f t="shared" si="438"/>
        <v>15188.797092624351</v>
      </c>
    </row>
    <row r="1054" spans="4:39">
      <c r="D1054" s="113">
        <v>929</v>
      </c>
      <c r="E1054">
        <v>0.54697378875950065</v>
      </c>
      <c r="F1054" s="6">
        <v>10358.53862320454</v>
      </c>
      <c r="G1054" s="6">
        <v>0.27939760480435694</v>
      </c>
      <c r="H1054" s="6">
        <v>65768.296130025425</v>
      </c>
      <c r="I1054" s="6">
        <v>0.75603248395291389</v>
      </c>
      <c r="J1054" s="6">
        <v>12929.26828477058</v>
      </c>
      <c r="K1054" s="6">
        <v>0.89259142869849317</v>
      </c>
      <c r="L1054" s="6">
        <v>12877.745554738567</v>
      </c>
      <c r="M1054">
        <v>0.28181877976262781</v>
      </c>
      <c r="N1054">
        <v>74948.215219598394</v>
      </c>
      <c r="O1054">
        <v>0.48508014607169259</v>
      </c>
      <c r="P1054">
        <v>11138.753243938363</v>
      </c>
      <c r="S1054">
        <f t="shared" si="420"/>
        <v>10527.108526788232</v>
      </c>
      <c r="T1054">
        <f t="shared" si="421"/>
        <v>-55099.777988175862</v>
      </c>
      <c r="U1054">
        <f t="shared" si="422"/>
        <v>15939.076082487485</v>
      </c>
      <c r="V1054">
        <f t="shared" si="423"/>
        <v>21204.965558684693</v>
      </c>
      <c r="W1054">
        <f t="shared" si="424"/>
        <v>-64187.246933142218</v>
      </c>
      <c r="X1054">
        <f t="shared" si="425"/>
        <v>7383.5470536631456</v>
      </c>
      <c r="Z1054">
        <f t="shared" si="426"/>
        <v>0</v>
      </c>
      <c r="AA1054">
        <f t="shared" si="427"/>
        <v>0</v>
      </c>
      <c r="AB1054">
        <f t="shared" si="428"/>
        <v>0</v>
      </c>
      <c r="AC1054">
        <f t="shared" si="429"/>
        <v>1</v>
      </c>
      <c r="AD1054">
        <f t="shared" si="430"/>
        <v>0</v>
      </c>
      <c r="AE1054">
        <f t="shared" si="431"/>
        <v>0</v>
      </c>
      <c r="AF1054">
        <f t="shared" si="432"/>
        <v>0</v>
      </c>
      <c r="AH1054">
        <f t="shared" si="433"/>
        <v>18937.90678104887</v>
      </c>
      <c r="AI1054">
        <f t="shared" si="434"/>
        <v>235393.19950891659</v>
      </c>
      <c r="AJ1054">
        <f t="shared" si="435"/>
        <v>17101.471906564035</v>
      </c>
      <c r="AK1054">
        <f t="shared" si="436"/>
        <v>14427.368604150597</v>
      </c>
      <c r="AL1054">
        <f t="shared" si="437"/>
        <v>265944.71554637444</v>
      </c>
      <c r="AM1054">
        <f t="shared" si="438"/>
        <v>22962.706955011323</v>
      </c>
    </row>
    <row r="1055" spans="4:39">
      <c r="D1055" s="113">
        <v>930</v>
      </c>
      <c r="E1055">
        <v>0.35172026570290216</v>
      </c>
      <c r="F1055" s="6">
        <v>7085.1954785638336</v>
      </c>
      <c r="G1055" s="6">
        <v>0.3053065594392379</v>
      </c>
      <c r="H1055" s="6">
        <v>65232.478923233313</v>
      </c>
      <c r="I1055" s="6">
        <v>0.904512735759472</v>
      </c>
      <c r="J1055" s="6">
        <v>12758.185220979616</v>
      </c>
      <c r="K1055" s="6">
        <v>0.40152972534384923</v>
      </c>
      <c r="L1055" s="6">
        <v>7588.8299851087213</v>
      </c>
      <c r="M1055">
        <v>0.30526089303088777</v>
      </c>
      <c r="N1055">
        <v>78500.13844873858</v>
      </c>
      <c r="O1055">
        <v>0.44718944959006546</v>
      </c>
      <c r="P1055">
        <v>10475.465753799173</v>
      </c>
      <c r="S1055">
        <f t="shared" si="420"/>
        <v>6344.8911470357816</v>
      </c>
      <c r="T1055">
        <f t="shared" si="421"/>
        <v>-53574.653257605452</v>
      </c>
      <c r="U1055">
        <f t="shared" si="422"/>
        <v>21779.729081260066</v>
      </c>
      <c r="V1055">
        <f t="shared" si="423"/>
        <v>7743.1810474208178</v>
      </c>
      <c r="W1055">
        <f t="shared" si="424"/>
        <v>-66844.056509247166</v>
      </c>
      <c r="X1055">
        <f t="shared" si="425"/>
        <v>6600.0161893478871</v>
      </c>
      <c r="Z1055">
        <f t="shared" si="426"/>
        <v>0</v>
      </c>
      <c r="AA1055">
        <f t="shared" si="427"/>
        <v>0</v>
      </c>
      <c r="AB1055">
        <f t="shared" si="428"/>
        <v>1</v>
      </c>
      <c r="AC1055">
        <f t="shared" si="429"/>
        <v>0</v>
      </c>
      <c r="AD1055">
        <f t="shared" si="430"/>
        <v>0</v>
      </c>
      <c r="AE1055">
        <f t="shared" si="431"/>
        <v>0</v>
      </c>
      <c r="AF1055">
        <f t="shared" si="432"/>
        <v>0</v>
      </c>
      <c r="AH1055">
        <f t="shared" si="433"/>
        <v>20144.404998683509</v>
      </c>
      <c r="AI1055">
        <f t="shared" si="434"/>
        <v>213662.22541384958</v>
      </c>
      <c r="AJ1055">
        <f t="shared" si="435"/>
        <v>14105.03657559585</v>
      </c>
      <c r="AK1055">
        <f t="shared" si="436"/>
        <v>18899.796219595053</v>
      </c>
      <c r="AL1055">
        <f t="shared" si="437"/>
        <v>257157.53390263312</v>
      </c>
      <c r="AM1055">
        <f t="shared" si="438"/>
        <v>23425.118288014037</v>
      </c>
    </row>
    <row r="1056" spans="4:39">
      <c r="D1056" s="113">
        <v>931</v>
      </c>
      <c r="E1056">
        <v>0.53210631567014777</v>
      </c>
      <c r="F1056" s="6">
        <v>9338.5670997441994</v>
      </c>
      <c r="G1056" s="6">
        <v>0.30605720273549586</v>
      </c>
      <c r="H1056" s="6">
        <v>63089.169334411417</v>
      </c>
      <c r="I1056" s="6">
        <v>1.5363602429433656</v>
      </c>
      <c r="J1056" s="6">
        <v>21481.005105026063</v>
      </c>
      <c r="K1056" s="6">
        <v>0.25379484142439557</v>
      </c>
      <c r="L1056" s="6">
        <v>6470.6262010592654</v>
      </c>
      <c r="M1056">
        <v>6.3287060123655481E-2</v>
      </c>
      <c r="N1056">
        <v>64335.384011686823</v>
      </c>
      <c r="O1056">
        <v>0.37323422941803153</v>
      </c>
      <c r="P1056">
        <v>10054.664147392315</v>
      </c>
      <c r="S1056">
        <f t="shared" si="420"/>
        <v>10979.380457804724</v>
      </c>
      <c r="T1056">
        <f t="shared" si="421"/>
        <v>-51402.681105159245</v>
      </c>
      <c r="U1056">
        <f t="shared" si="422"/>
        <v>37183.374411523415</v>
      </c>
      <c r="V1056">
        <f t="shared" si="423"/>
        <v>3220.2760238898554</v>
      </c>
      <c r="W1056">
        <f t="shared" si="424"/>
        <v>-61918.830907925163</v>
      </c>
      <c r="X1056">
        <f t="shared" si="425"/>
        <v>4196.9116687057995</v>
      </c>
      <c r="Z1056">
        <f t="shared" si="426"/>
        <v>0</v>
      </c>
      <c r="AA1056">
        <f t="shared" si="427"/>
        <v>0</v>
      </c>
      <c r="AB1056">
        <f t="shared" si="428"/>
        <v>1</v>
      </c>
      <c r="AC1056">
        <f t="shared" si="429"/>
        <v>0</v>
      </c>
      <c r="AD1056">
        <f t="shared" si="430"/>
        <v>0</v>
      </c>
      <c r="AE1056">
        <f t="shared" si="431"/>
        <v>0</v>
      </c>
      <c r="AF1056">
        <f t="shared" si="432"/>
        <v>0</v>
      </c>
      <c r="AH1056">
        <f t="shared" si="433"/>
        <v>17550.190299814385</v>
      </c>
      <c r="AI1056">
        <f t="shared" si="434"/>
        <v>206135.22168578088</v>
      </c>
      <c r="AJ1056">
        <f t="shared" si="435"/>
        <v>13981.7501811116</v>
      </c>
      <c r="AK1056">
        <f t="shared" si="436"/>
        <v>25495.499296768954</v>
      </c>
      <c r="AL1056">
        <f t="shared" si="437"/>
        <v>1016564.5850191657</v>
      </c>
      <c r="AM1056">
        <f t="shared" si="438"/>
        <v>26939.28732921986</v>
      </c>
    </row>
    <row r="1057" spans="4:39">
      <c r="D1057" s="113">
        <v>932</v>
      </c>
      <c r="E1057">
        <v>0.5933887686832251</v>
      </c>
      <c r="F1057" s="6">
        <v>9417.0890675214287</v>
      </c>
      <c r="G1057" s="6">
        <v>0.3273582627606253</v>
      </c>
      <c r="H1057" s="6">
        <v>59726.590488079237</v>
      </c>
      <c r="I1057" s="6">
        <v>0.52079753227750869</v>
      </c>
      <c r="J1057" s="6">
        <v>9456.4557094483353</v>
      </c>
      <c r="K1057" s="6">
        <v>1.1523884007872374</v>
      </c>
      <c r="L1057" s="6">
        <v>14883.6394289372</v>
      </c>
      <c r="M1057">
        <v>0.89001530918302785</v>
      </c>
      <c r="N1057">
        <v>104864.55737017389</v>
      </c>
      <c r="O1057">
        <v>0.95459018918687155</v>
      </c>
      <c r="P1057">
        <v>15670.717122826354</v>
      </c>
      <c r="S1057">
        <f t="shared" si="420"/>
        <v>13240.867675878839</v>
      </c>
      <c r="T1057">
        <f t="shared" si="421"/>
        <v>-47226.742582827523</v>
      </c>
      <c r="U1057">
        <f t="shared" si="422"/>
        <v>10429.677263036057</v>
      </c>
      <c r="V1057">
        <f t="shared" si="423"/>
        <v>29119.159266722669</v>
      </c>
      <c r="W1057">
        <f t="shared" si="424"/>
        <v>-70880.212804329145</v>
      </c>
      <c r="X1057">
        <f t="shared" si="425"/>
        <v>20779.354661085148</v>
      </c>
      <c r="Z1057">
        <f t="shared" si="426"/>
        <v>0</v>
      </c>
      <c r="AA1057">
        <f t="shared" si="427"/>
        <v>0</v>
      </c>
      <c r="AB1057">
        <f t="shared" si="428"/>
        <v>0</v>
      </c>
      <c r="AC1057">
        <f t="shared" si="429"/>
        <v>1</v>
      </c>
      <c r="AD1057">
        <f t="shared" si="430"/>
        <v>0</v>
      </c>
      <c r="AE1057">
        <f t="shared" si="431"/>
        <v>0</v>
      </c>
      <c r="AF1057">
        <f t="shared" si="432"/>
        <v>0</v>
      </c>
      <c r="AH1057">
        <f t="shared" si="433"/>
        <v>15870.015687048926</v>
      </c>
      <c r="AI1057">
        <f t="shared" si="434"/>
        <v>182450.23047349567</v>
      </c>
      <c r="AJ1057">
        <f t="shared" si="435"/>
        <v>18157.643082704606</v>
      </c>
      <c r="AK1057">
        <f t="shared" si="436"/>
        <v>12915.471397290756</v>
      </c>
      <c r="AL1057">
        <f t="shared" si="437"/>
        <v>117823.31864204927</v>
      </c>
      <c r="AM1057">
        <f t="shared" si="438"/>
        <v>16416.172406061298</v>
      </c>
    </row>
    <row r="1058" spans="4:39">
      <c r="D1058" s="113">
        <v>933</v>
      </c>
      <c r="E1058">
        <v>0.56932807772290606</v>
      </c>
      <c r="F1058" s="6">
        <v>10347.452870256922</v>
      </c>
      <c r="G1058" s="6">
        <v>0.32895439902670498</v>
      </c>
      <c r="H1058" s="6">
        <v>62008.076695985823</v>
      </c>
      <c r="I1058" s="6">
        <v>1.3927235424295423</v>
      </c>
      <c r="J1058" s="6">
        <v>18091.224480726407</v>
      </c>
      <c r="K1058" s="6">
        <v>1.5037704495022362</v>
      </c>
      <c r="L1058" s="6">
        <v>18188.284902895488</v>
      </c>
      <c r="M1058">
        <v>0.30191993676285589</v>
      </c>
      <c r="N1058">
        <v>75263.769456206734</v>
      </c>
      <c r="O1058">
        <v>0.44009954448369448</v>
      </c>
      <c r="P1058">
        <v>8798.8876975192725</v>
      </c>
      <c r="S1058">
        <f t="shared" si="420"/>
        <v>11391.770449514523</v>
      </c>
      <c r="T1058">
        <f t="shared" si="421"/>
        <v>-49447.281923550123</v>
      </c>
      <c r="U1058">
        <f t="shared" si="422"/>
        <v>35088.531263403238</v>
      </c>
      <c r="V1058">
        <f t="shared" si="423"/>
        <v>39231.6859408979</v>
      </c>
      <c r="W1058">
        <f t="shared" si="424"/>
        <v>-63735.258590853846</v>
      </c>
      <c r="X1058">
        <f t="shared" si="425"/>
        <v>8005.8733090461174</v>
      </c>
      <c r="Z1058">
        <f t="shared" si="426"/>
        <v>0</v>
      </c>
      <c r="AA1058">
        <f t="shared" si="427"/>
        <v>0</v>
      </c>
      <c r="AB1058">
        <f t="shared" si="428"/>
        <v>0</v>
      </c>
      <c r="AC1058">
        <f t="shared" si="429"/>
        <v>1</v>
      </c>
      <c r="AD1058">
        <f t="shared" si="430"/>
        <v>0</v>
      </c>
      <c r="AE1058">
        <f t="shared" si="431"/>
        <v>0</v>
      </c>
      <c r="AF1058">
        <f t="shared" si="432"/>
        <v>0</v>
      </c>
      <c r="AH1058">
        <f t="shared" si="433"/>
        <v>18174.850802445515</v>
      </c>
      <c r="AI1058">
        <f t="shared" si="434"/>
        <v>188500.52432632743</v>
      </c>
      <c r="AJ1058">
        <f t="shared" si="435"/>
        <v>12989.817382685365</v>
      </c>
      <c r="AK1058">
        <f t="shared" si="436"/>
        <v>12095.12057436426</v>
      </c>
      <c r="AL1058">
        <f t="shared" si="437"/>
        <v>249283.86731652947</v>
      </c>
      <c r="AM1058">
        <f t="shared" si="438"/>
        <v>19992.948885783881</v>
      </c>
    </row>
    <row r="1059" spans="4:39">
      <c r="D1059" s="113">
        <v>934</v>
      </c>
      <c r="E1059">
        <v>0.75300212116653753</v>
      </c>
      <c r="F1059" s="6">
        <v>12011.019524026939</v>
      </c>
      <c r="G1059" s="6">
        <v>0.29696473767299003</v>
      </c>
      <c r="H1059" s="6">
        <v>67326.929437388419</v>
      </c>
      <c r="I1059" s="6">
        <v>1.0244237161517828</v>
      </c>
      <c r="J1059" s="6">
        <v>15017.401170566325</v>
      </c>
      <c r="K1059" s="6">
        <v>0.30722556442529092</v>
      </c>
      <c r="L1059" s="6">
        <v>7373.9265336533608</v>
      </c>
      <c r="M1059">
        <v>0.53709790384138223</v>
      </c>
      <c r="N1059">
        <v>78289.882802815264</v>
      </c>
      <c r="O1059">
        <v>0.94251786809426241</v>
      </c>
      <c r="P1059">
        <v>15018.866611922804</v>
      </c>
      <c r="S1059">
        <f t="shared" si="420"/>
        <v>16741.61347059613</v>
      </c>
      <c r="T1059">
        <f t="shared" si="421"/>
        <v>-55987.627894082965</v>
      </c>
      <c r="U1059">
        <f t="shared" si="422"/>
        <v>24099.19400697335</v>
      </c>
      <c r="V1059">
        <f t="shared" si="423"/>
        <v>4357.1744183619485</v>
      </c>
      <c r="W1059">
        <f t="shared" si="424"/>
        <v>-57781.336442535925</v>
      </c>
      <c r="X1059">
        <f t="shared" si="425"/>
        <v>20970.23566338851</v>
      </c>
      <c r="Z1059">
        <f t="shared" si="426"/>
        <v>0</v>
      </c>
      <c r="AA1059">
        <f t="shared" si="427"/>
        <v>0</v>
      </c>
      <c r="AB1059">
        <f t="shared" si="428"/>
        <v>1</v>
      </c>
      <c r="AC1059">
        <f t="shared" si="429"/>
        <v>0</v>
      </c>
      <c r="AD1059">
        <f t="shared" si="430"/>
        <v>0</v>
      </c>
      <c r="AE1059">
        <f t="shared" si="431"/>
        <v>0</v>
      </c>
      <c r="AF1059">
        <f t="shared" si="432"/>
        <v>0</v>
      </c>
      <c r="AH1059">
        <f t="shared" si="433"/>
        <v>15950.844209335932</v>
      </c>
      <c r="AI1059">
        <f t="shared" si="434"/>
        <v>226716.91583640853</v>
      </c>
      <c r="AJ1059">
        <f t="shared" si="435"/>
        <v>14659.365000820895</v>
      </c>
      <c r="AK1059">
        <f t="shared" si="436"/>
        <v>24001.669742058537</v>
      </c>
      <c r="AL1059">
        <f t="shared" si="437"/>
        <v>145764.64038097629</v>
      </c>
      <c r="AM1059">
        <f t="shared" si="438"/>
        <v>15934.834893146819</v>
      </c>
    </row>
    <row r="1060" spans="4:39">
      <c r="D1060" s="113">
        <v>935</v>
      </c>
      <c r="E1060">
        <v>0.383819836246722</v>
      </c>
      <c r="F1060" s="6">
        <v>9233.343906422966</v>
      </c>
      <c r="G1060" s="6">
        <v>0.26073625281392465</v>
      </c>
      <c r="H1060" s="6">
        <v>64090.449720100354</v>
      </c>
      <c r="I1060" s="6">
        <v>1.0895315392347049</v>
      </c>
      <c r="J1060" s="6">
        <v>16421.745682506084</v>
      </c>
      <c r="K1060" s="6">
        <v>1.1278019364015777</v>
      </c>
      <c r="L1060" s="6">
        <v>16183.978395431468</v>
      </c>
      <c r="M1060">
        <v>0.3448755867301041</v>
      </c>
      <c r="N1060">
        <v>87756.440225174854</v>
      </c>
      <c r="O1060">
        <v>0.38334343546144778</v>
      </c>
      <c r="P1060">
        <v>10898.925981385086</v>
      </c>
      <c r="S1060">
        <f t="shared" si="420"/>
        <v>5422.4327208218674</v>
      </c>
      <c r="T1060">
        <f t="shared" si="421"/>
        <v>-54134.496642653452</v>
      </c>
      <c r="U1060">
        <f t="shared" si="422"/>
        <v>25180.926611631887</v>
      </c>
      <c r="V1060">
        <f t="shared" si="423"/>
        <v>26880.010744126375</v>
      </c>
      <c r="W1060">
        <f t="shared" si="424"/>
        <v>-74587.710821472559</v>
      </c>
      <c r="X1060">
        <f t="shared" si="425"/>
        <v>3738.6597582748363</v>
      </c>
      <c r="Z1060">
        <f t="shared" si="426"/>
        <v>0</v>
      </c>
      <c r="AA1060">
        <f t="shared" si="427"/>
        <v>0</v>
      </c>
      <c r="AB1060">
        <f t="shared" si="428"/>
        <v>0</v>
      </c>
      <c r="AC1060">
        <f t="shared" si="429"/>
        <v>1</v>
      </c>
      <c r="AD1060">
        <f t="shared" si="430"/>
        <v>0</v>
      </c>
      <c r="AE1060">
        <f t="shared" si="431"/>
        <v>0</v>
      </c>
      <c r="AF1060">
        <f t="shared" si="432"/>
        <v>0</v>
      </c>
      <c r="AH1060">
        <f t="shared" si="433"/>
        <v>24056.453144041545</v>
      </c>
      <c r="AI1060">
        <f t="shared" si="434"/>
        <v>245805.67154901443</v>
      </c>
      <c r="AJ1060">
        <f t="shared" si="435"/>
        <v>15072.299507769036</v>
      </c>
      <c r="AK1060">
        <f t="shared" si="436"/>
        <v>14350.01827277305</v>
      </c>
      <c r="AL1060">
        <f t="shared" si="437"/>
        <v>254458.25567772676</v>
      </c>
      <c r="AM1060">
        <f t="shared" si="438"/>
        <v>28431.231562021028</v>
      </c>
    </row>
    <row r="1061" spans="4:39">
      <c r="D1061" s="113">
        <v>936</v>
      </c>
      <c r="E1061">
        <v>0.38368628265271343</v>
      </c>
      <c r="F1061" s="6">
        <v>7805.7885008251715</v>
      </c>
      <c r="G1061" s="6">
        <v>0.31386605072318186</v>
      </c>
      <c r="H1061" s="6">
        <v>70023.237410837857</v>
      </c>
      <c r="I1061" s="6">
        <v>0.70502939806352316</v>
      </c>
      <c r="J1061" s="6">
        <v>11890.351666519389</v>
      </c>
      <c r="K1061" s="6">
        <v>1.6167028613140526</v>
      </c>
      <c r="L1061" s="6">
        <v>17441.415707133649</v>
      </c>
      <c r="M1061">
        <v>0.73963834221563518</v>
      </c>
      <c r="N1061">
        <v>79585.137698227976</v>
      </c>
      <c r="O1061">
        <v>0.56110356255272209</v>
      </c>
      <c r="P1061">
        <v>11303.446976478186</v>
      </c>
      <c r="S1061">
        <f t="shared" si="420"/>
        <v>6844.8885159860374</v>
      </c>
      <c r="T1061">
        <f t="shared" si="421"/>
        <v>-58038.576130023881</v>
      </c>
      <c r="U1061">
        <f t="shared" si="422"/>
        <v>15030.490869138179</v>
      </c>
      <c r="V1061">
        <f t="shared" si="423"/>
        <v>44290.76634928213</v>
      </c>
      <c r="W1061">
        <f t="shared" si="424"/>
        <v>-51342.787239066165</v>
      </c>
      <c r="X1061">
        <f t="shared" si="425"/>
        <v>10121.731456034955</v>
      </c>
      <c r="Z1061">
        <f t="shared" si="426"/>
        <v>0</v>
      </c>
      <c r="AA1061">
        <f t="shared" si="427"/>
        <v>0</v>
      </c>
      <c r="AB1061">
        <f t="shared" si="428"/>
        <v>0</v>
      </c>
      <c r="AC1061">
        <f t="shared" si="429"/>
        <v>1</v>
      </c>
      <c r="AD1061">
        <f t="shared" si="430"/>
        <v>0</v>
      </c>
      <c r="AE1061">
        <f t="shared" si="431"/>
        <v>0</v>
      </c>
      <c r="AF1061">
        <f t="shared" si="432"/>
        <v>0</v>
      </c>
      <c r="AH1061">
        <f t="shared" si="433"/>
        <v>20344.194863725261</v>
      </c>
      <c r="AI1061">
        <f t="shared" si="434"/>
        <v>223099.11266126626</v>
      </c>
      <c r="AJ1061">
        <f t="shared" si="435"/>
        <v>16865.043782824028</v>
      </c>
      <c r="AK1061">
        <f t="shared" si="436"/>
        <v>10788.263028715928</v>
      </c>
      <c r="AL1061">
        <f t="shared" si="437"/>
        <v>107600.0704071472</v>
      </c>
      <c r="AM1061">
        <f t="shared" si="438"/>
        <v>20145.027996353343</v>
      </c>
    </row>
    <row r="1062" spans="4:39">
      <c r="D1062" s="113">
        <v>937</v>
      </c>
      <c r="E1062">
        <v>0.95217018041101209</v>
      </c>
      <c r="F1062" s="6">
        <v>13894.234328934908</v>
      </c>
      <c r="G1062" s="6">
        <v>0.30914258755685298</v>
      </c>
      <c r="H1062" s="6">
        <v>62930.117324749139</v>
      </c>
      <c r="I1062" s="6">
        <v>1.0890806639998332</v>
      </c>
      <c r="J1062" s="6">
        <v>16033.016347412333</v>
      </c>
      <c r="K1062" s="6">
        <v>0.55992967879214062</v>
      </c>
      <c r="L1062" s="6">
        <v>9974.5770902463519</v>
      </c>
      <c r="M1062">
        <v>0.1263710430086693</v>
      </c>
      <c r="N1062">
        <v>69781.268147240771</v>
      </c>
      <c r="O1062">
        <v>0.35707810697244025</v>
      </c>
      <c r="P1062">
        <v>9177.7414289410299</v>
      </c>
      <c r="S1062">
        <f t="shared" si="420"/>
        <v>22463.43183987918</v>
      </c>
      <c r="T1062">
        <f t="shared" si="421"/>
        <v>-51125.816761478265</v>
      </c>
      <c r="U1062">
        <f t="shared" si="422"/>
        <v>25552.4397267573</v>
      </c>
      <c r="V1062">
        <f t="shared" si="423"/>
        <v>11405.777764752744</v>
      </c>
      <c r="W1062">
        <f t="shared" si="424"/>
        <v>-64955.916240997743</v>
      </c>
      <c r="X1062">
        <f t="shared" si="425"/>
        <v>4456.929007694629</v>
      </c>
      <c r="Z1062">
        <f t="shared" si="426"/>
        <v>0</v>
      </c>
      <c r="AA1062">
        <f t="shared" si="427"/>
        <v>0</v>
      </c>
      <c r="AB1062">
        <f t="shared" si="428"/>
        <v>1</v>
      </c>
      <c r="AC1062">
        <f t="shared" si="429"/>
        <v>0</v>
      </c>
      <c r="AD1062">
        <f t="shared" si="430"/>
        <v>0</v>
      </c>
      <c r="AE1062">
        <f t="shared" si="431"/>
        <v>0</v>
      </c>
      <c r="AF1062">
        <f t="shared" si="432"/>
        <v>0</v>
      </c>
      <c r="AH1062">
        <f t="shared" si="433"/>
        <v>14592.175448024793</v>
      </c>
      <c r="AI1062">
        <f t="shared" si="434"/>
        <v>203563.40361282625</v>
      </c>
      <c r="AJ1062">
        <f t="shared" si="435"/>
        <v>14721.605917167206</v>
      </c>
      <c r="AK1062">
        <f t="shared" si="436"/>
        <v>17813.981769573526</v>
      </c>
      <c r="AL1062">
        <f t="shared" si="437"/>
        <v>552193.49691094691</v>
      </c>
      <c r="AM1062">
        <f t="shared" si="438"/>
        <v>25702.335846788221</v>
      </c>
    </row>
    <row r="1063" spans="4:39">
      <c r="D1063" s="113">
        <v>938</v>
      </c>
      <c r="E1063">
        <v>0.19990519437481535</v>
      </c>
      <c r="F1063" s="6">
        <v>5502.2209235663977</v>
      </c>
      <c r="G1063" s="6">
        <v>0.30293108348750519</v>
      </c>
      <c r="H1063" s="6">
        <v>65724.730347050208</v>
      </c>
      <c r="I1063" s="6">
        <v>0.58856074074616793</v>
      </c>
      <c r="J1063" s="6">
        <v>9428.1658132411867</v>
      </c>
      <c r="K1063" s="6">
        <v>0.36336916996924917</v>
      </c>
      <c r="L1063" s="6">
        <v>6622.2875914900287</v>
      </c>
      <c r="M1063">
        <v>0.17856673262157474</v>
      </c>
      <c r="N1063">
        <v>66916.160689425014</v>
      </c>
      <c r="O1063">
        <v>-0.11974892932623238</v>
      </c>
      <c r="P1063">
        <v>3297.5395902717482</v>
      </c>
      <c r="S1063">
        <f t="shared" si="420"/>
        <v>2130.959018441552</v>
      </c>
      <c r="T1063">
        <f t="shared" si="421"/>
        <v>-54157.609855163311</v>
      </c>
      <c r="U1063">
        <f t="shared" si="422"/>
        <v>13045.437511410491</v>
      </c>
      <c r="V1063">
        <f t="shared" si="423"/>
        <v>7252.6007946157824</v>
      </c>
      <c r="W1063">
        <f t="shared" si="424"/>
        <v>-60097.768571002802</v>
      </c>
      <c r="X1063">
        <f t="shared" si="425"/>
        <v>-7870.0327076646054</v>
      </c>
      <c r="Z1063">
        <f t="shared" si="426"/>
        <v>0</v>
      </c>
      <c r="AA1063">
        <f t="shared" si="427"/>
        <v>0</v>
      </c>
      <c r="AB1063">
        <f t="shared" si="428"/>
        <v>1</v>
      </c>
      <c r="AC1063">
        <f t="shared" si="429"/>
        <v>0</v>
      </c>
      <c r="AD1063">
        <f t="shared" si="430"/>
        <v>0</v>
      </c>
      <c r="AE1063">
        <f t="shared" si="431"/>
        <v>0</v>
      </c>
      <c r="AF1063">
        <f t="shared" si="432"/>
        <v>0</v>
      </c>
      <c r="AH1063">
        <f t="shared" si="433"/>
        <v>27524.151839946306</v>
      </c>
      <c r="AI1063">
        <f t="shared" si="434"/>
        <v>216962.64903024095</v>
      </c>
      <c r="AJ1063">
        <f t="shared" si="435"/>
        <v>16019.019211659121</v>
      </c>
      <c r="AK1063">
        <f t="shared" si="436"/>
        <v>18224.682055581252</v>
      </c>
      <c r="AL1063">
        <f t="shared" si="437"/>
        <v>374740.35452749324</v>
      </c>
      <c r="AM1063">
        <f t="shared" si="438"/>
        <v>-27537.111261247697</v>
      </c>
    </row>
    <row r="1064" spans="4:39">
      <c r="D1064" s="113">
        <v>939</v>
      </c>
      <c r="E1064">
        <v>0.58521430760781179</v>
      </c>
      <c r="F1064" s="6">
        <v>9891.5745972566747</v>
      </c>
      <c r="G1064" s="6">
        <v>0.27844855309712679</v>
      </c>
      <c r="H1064" s="6">
        <v>62314.395913439133</v>
      </c>
      <c r="I1064" s="6">
        <v>0.44001689342175854</v>
      </c>
      <c r="J1064" s="6">
        <v>8914.1243666609917</v>
      </c>
      <c r="K1064" s="6">
        <v>0.50630694403207821</v>
      </c>
      <c r="L1064" s="6">
        <v>9139.6973491333574</v>
      </c>
      <c r="M1064">
        <v>0.18347232426264304</v>
      </c>
      <c r="N1064">
        <v>90994.208172436222</v>
      </c>
      <c r="O1064">
        <v>0.32790056933513356</v>
      </c>
      <c r="P1064">
        <v>9006.522373850743</v>
      </c>
      <c r="S1064">
        <f t="shared" si="420"/>
        <v>12454.24852444001</v>
      </c>
      <c r="T1064">
        <f t="shared" si="421"/>
        <v>-51682.116361978442</v>
      </c>
      <c r="U1064">
        <f t="shared" si="422"/>
        <v>7887.4806917554379</v>
      </c>
      <c r="V1064">
        <f t="shared" si="423"/>
        <v>10193.127001787516</v>
      </c>
      <c r="W1064">
        <f t="shared" si="424"/>
        <v>-83988.500942791463</v>
      </c>
      <c r="X1064">
        <f t="shared" si="425"/>
        <v>3514.0329656419963</v>
      </c>
      <c r="Z1064">
        <f t="shared" si="426"/>
        <v>1</v>
      </c>
      <c r="AA1064">
        <f t="shared" si="427"/>
        <v>0</v>
      </c>
      <c r="AB1064">
        <f t="shared" si="428"/>
        <v>0</v>
      </c>
      <c r="AC1064">
        <f t="shared" si="429"/>
        <v>0</v>
      </c>
      <c r="AD1064">
        <f t="shared" si="430"/>
        <v>0</v>
      </c>
      <c r="AE1064">
        <f t="shared" si="431"/>
        <v>0</v>
      </c>
      <c r="AF1064">
        <f t="shared" si="432"/>
        <v>0</v>
      </c>
      <c r="AH1064">
        <f t="shared" si="433"/>
        <v>16902.482507118792</v>
      </c>
      <c r="AI1064">
        <f t="shared" si="434"/>
        <v>223791.41575823879</v>
      </c>
      <c r="AJ1064">
        <f t="shared" si="435"/>
        <v>20258.595749224463</v>
      </c>
      <c r="AK1064">
        <f t="shared" si="436"/>
        <v>18051.692667589192</v>
      </c>
      <c r="AL1064">
        <f t="shared" si="437"/>
        <v>495956.04425971524</v>
      </c>
      <c r="AM1064">
        <f t="shared" si="438"/>
        <v>27467.236156719053</v>
      </c>
    </row>
    <row r="1065" spans="4:39">
      <c r="D1065" s="113">
        <v>940</v>
      </c>
      <c r="E1065">
        <v>0.19637888253909219</v>
      </c>
      <c r="F1065" s="6">
        <v>5693.2423542957895</v>
      </c>
      <c r="G1065" s="6">
        <v>0.32226606158280124</v>
      </c>
      <c r="H1065" s="6">
        <v>64008.022594969625</v>
      </c>
      <c r="I1065" s="6">
        <v>0.57563749710269008</v>
      </c>
      <c r="J1065" s="6">
        <v>9300.8495222559832</v>
      </c>
      <c r="K1065" s="6">
        <v>0.91458843387415012</v>
      </c>
      <c r="L1065" s="6">
        <v>12389.948084213926</v>
      </c>
      <c r="M1065">
        <v>0.21291032049937786</v>
      </c>
      <c r="N1065">
        <v>76876.189626377804</v>
      </c>
      <c r="O1065">
        <v>0.27673485222538519</v>
      </c>
      <c r="P1065">
        <v>7941.3311216343409</v>
      </c>
      <c r="S1065">
        <f t="shared" si="420"/>
        <v>1805.2888965769071</v>
      </c>
      <c r="T1065">
        <f t="shared" si="421"/>
        <v>-51702.615299491939</v>
      </c>
      <c r="U1065">
        <f t="shared" si="422"/>
        <v>12679.292667113135</v>
      </c>
      <c r="V1065">
        <f t="shared" si="423"/>
        <v>22532.696674836625</v>
      </c>
      <c r="W1065">
        <f t="shared" si="424"/>
        <v>-68746.421948429561</v>
      </c>
      <c r="X1065">
        <f t="shared" si="425"/>
        <v>2625.5124757397662</v>
      </c>
      <c r="Z1065">
        <f t="shared" si="426"/>
        <v>0</v>
      </c>
      <c r="AA1065">
        <f t="shared" si="427"/>
        <v>0</v>
      </c>
      <c r="AB1065">
        <f t="shared" si="428"/>
        <v>0</v>
      </c>
      <c r="AC1065">
        <f t="shared" si="429"/>
        <v>1</v>
      </c>
      <c r="AD1065">
        <f t="shared" si="430"/>
        <v>0</v>
      </c>
      <c r="AE1065">
        <f t="shared" si="431"/>
        <v>0</v>
      </c>
      <c r="AF1065">
        <f t="shared" si="432"/>
        <v>0</v>
      </c>
      <c r="AH1065">
        <f t="shared" si="433"/>
        <v>28991.112897093011</v>
      </c>
      <c r="AI1065">
        <f t="shared" si="434"/>
        <v>198618.56467477808</v>
      </c>
      <c r="AJ1065">
        <f t="shared" si="435"/>
        <v>16157.476830590782</v>
      </c>
      <c r="AK1065">
        <f t="shared" si="436"/>
        <v>13547.020304784235</v>
      </c>
      <c r="AL1065">
        <f t="shared" si="437"/>
        <v>361073.10085328831</v>
      </c>
      <c r="AM1065">
        <f t="shared" si="438"/>
        <v>28696.5340930985</v>
      </c>
    </row>
    <row r="1066" spans="4:39">
      <c r="D1066" s="113">
        <v>941</v>
      </c>
      <c r="E1066">
        <v>0.28963391587783205</v>
      </c>
      <c r="F1066" s="6">
        <v>6971.4678918509671</v>
      </c>
      <c r="G1066" s="6">
        <v>0.30228622083759671</v>
      </c>
      <c r="H1066" s="6">
        <v>66770.283136753787</v>
      </c>
      <c r="I1066" s="6">
        <v>0.7318120361729088</v>
      </c>
      <c r="J1066" s="6">
        <v>11667.942300759816</v>
      </c>
      <c r="K1066" s="6">
        <v>1.136211656735667</v>
      </c>
      <c r="L1066" s="6">
        <v>12975.021008903575</v>
      </c>
      <c r="M1066">
        <v>0.16931449059987802</v>
      </c>
      <c r="N1066">
        <v>88115.338291949069</v>
      </c>
      <c r="O1066">
        <v>0.51093532391888741</v>
      </c>
      <c r="P1066">
        <v>10833.393792501927</v>
      </c>
      <c r="S1066">
        <f t="shared" si="420"/>
        <v>4087.9135520281725</v>
      </c>
      <c r="T1066">
        <f t="shared" si="421"/>
        <v>-55227.786080290993</v>
      </c>
      <c r="U1066">
        <f t="shared" si="422"/>
        <v>16275.568488466535</v>
      </c>
      <c r="V1066">
        <f t="shared" si="423"/>
        <v>30410.084891891136</v>
      </c>
      <c r="W1066">
        <f t="shared" si="424"/>
        <v>-81650.233782883326</v>
      </c>
      <c r="X1066">
        <f t="shared" si="425"/>
        <v>8676.1606160168703</v>
      </c>
      <c r="Z1066">
        <f t="shared" si="426"/>
        <v>0</v>
      </c>
      <c r="AA1066">
        <f t="shared" si="427"/>
        <v>0</v>
      </c>
      <c r="AB1066">
        <f t="shared" si="428"/>
        <v>0</v>
      </c>
      <c r="AC1066">
        <f t="shared" si="429"/>
        <v>1</v>
      </c>
      <c r="AD1066">
        <f t="shared" si="430"/>
        <v>0</v>
      </c>
      <c r="AE1066">
        <f t="shared" si="431"/>
        <v>0</v>
      </c>
      <c r="AF1066">
        <f t="shared" si="432"/>
        <v>0</v>
      </c>
      <c r="AH1066">
        <f t="shared" si="433"/>
        <v>24069.929347609763</v>
      </c>
      <c r="AI1066">
        <f t="shared" si="434"/>
        <v>220884.30941953562</v>
      </c>
      <c r="AJ1066">
        <f t="shared" si="435"/>
        <v>15943.90598134816</v>
      </c>
      <c r="AK1066">
        <f t="shared" si="436"/>
        <v>11419.545761553596</v>
      </c>
      <c r="AL1066">
        <f t="shared" si="437"/>
        <v>520424.08171774371</v>
      </c>
      <c r="AM1066">
        <f t="shared" si="438"/>
        <v>21203.062864022613</v>
      </c>
    </row>
    <row r="1067" spans="4:39">
      <c r="D1067" s="113">
        <v>942</v>
      </c>
      <c r="E1067">
        <v>1.3085686600339064</v>
      </c>
      <c r="F1067" s="6">
        <v>16163.55635328155</v>
      </c>
      <c r="G1067" s="6">
        <v>0.29562875042842007</v>
      </c>
      <c r="H1067" s="6">
        <v>68512.056123744725</v>
      </c>
      <c r="I1067" s="6">
        <v>0.50199328271507015</v>
      </c>
      <c r="J1067" s="6">
        <v>9841.0875811187252</v>
      </c>
      <c r="K1067" s="6">
        <v>0.75450912091533962</v>
      </c>
      <c r="L1067" s="6">
        <v>11318.936550377868</v>
      </c>
      <c r="M1067">
        <v>0.14085728127180452</v>
      </c>
      <c r="N1067">
        <v>84927.622678128668</v>
      </c>
      <c r="O1067">
        <v>0.84168575262278722</v>
      </c>
      <c r="P1067">
        <v>14351.062439996607</v>
      </c>
      <c r="S1067">
        <f t="shared" si="420"/>
        <v>33802.829361453129</v>
      </c>
      <c r="T1067">
        <f t="shared" si="421"/>
        <v>-57223.767917385936</v>
      </c>
      <c r="U1067">
        <f t="shared" si="422"/>
        <v>9327.0239260735143</v>
      </c>
      <c r="V1067">
        <f t="shared" si="423"/>
        <v>17491.239722653459</v>
      </c>
      <c r="W1067">
        <f t="shared" si="424"/>
        <v>-79549.12825004608</v>
      </c>
      <c r="X1067">
        <f t="shared" si="425"/>
        <v>17787.8663381519</v>
      </c>
      <c r="Z1067">
        <f t="shared" si="426"/>
        <v>1</v>
      </c>
      <c r="AA1067">
        <f t="shared" si="427"/>
        <v>0</v>
      </c>
      <c r="AB1067">
        <f t="shared" si="428"/>
        <v>0</v>
      </c>
      <c r="AC1067">
        <f t="shared" si="429"/>
        <v>0</v>
      </c>
      <c r="AD1067">
        <f t="shared" si="430"/>
        <v>0</v>
      </c>
      <c r="AE1067">
        <f t="shared" si="431"/>
        <v>0</v>
      </c>
      <c r="AF1067">
        <f t="shared" si="432"/>
        <v>0</v>
      </c>
      <c r="AH1067">
        <f t="shared" si="433"/>
        <v>12352.088848637668</v>
      </c>
      <c r="AI1067">
        <f t="shared" si="434"/>
        <v>231750.31530072173</v>
      </c>
      <c r="AJ1067">
        <f t="shared" si="435"/>
        <v>19604.022444070226</v>
      </c>
      <c r="AK1067">
        <f t="shared" si="436"/>
        <v>15001.722625494835</v>
      </c>
      <c r="AL1067">
        <f t="shared" si="437"/>
        <v>602933.84844088054</v>
      </c>
      <c r="AM1067">
        <f t="shared" si="438"/>
        <v>17050.380614471716</v>
      </c>
    </row>
    <row r="1068" spans="4:39">
      <c r="D1068" s="113">
        <v>943</v>
      </c>
      <c r="E1068">
        <v>0.89063708761430194</v>
      </c>
      <c r="F1068" s="6">
        <v>13696.963833449568</v>
      </c>
      <c r="G1068" s="6">
        <v>0.29047049682238613</v>
      </c>
      <c r="H1068" s="6">
        <v>62447.065656212413</v>
      </c>
      <c r="I1068" s="6">
        <v>0.45294050837995381</v>
      </c>
      <c r="J1068" s="6">
        <v>9268.4374711600158</v>
      </c>
      <c r="K1068" s="6">
        <v>0.6549644411738329</v>
      </c>
      <c r="L1068" s="6">
        <v>11261.223889233323</v>
      </c>
      <c r="M1068">
        <v>0.60359927497202581</v>
      </c>
      <c r="N1068">
        <v>73730.847968778748</v>
      </c>
      <c r="O1068">
        <v>0.79068084537014305</v>
      </c>
      <c r="P1068">
        <v>13915.736474170135</v>
      </c>
      <c r="S1068">
        <f t="shared" si="420"/>
        <v>20311.122720014937</v>
      </c>
      <c r="T1068">
        <f t="shared" si="421"/>
        <v>-51355.740205546419</v>
      </c>
      <c r="U1068">
        <f t="shared" si="422"/>
        <v>8026.6429008201394</v>
      </c>
      <c r="V1068">
        <f t="shared" si="423"/>
        <v>13747.938332548314</v>
      </c>
      <c r="W1068">
        <f t="shared" si="424"/>
        <v>-50683.013253246914</v>
      </c>
      <c r="X1068">
        <f t="shared" si="425"/>
        <v>16275.620925443407</v>
      </c>
      <c r="Z1068">
        <f t="shared" si="426"/>
        <v>1</v>
      </c>
      <c r="AA1068">
        <f t="shared" si="427"/>
        <v>0</v>
      </c>
      <c r="AB1068">
        <f t="shared" si="428"/>
        <v>0</v>
      </c>
      <c r="AC1068">
        <f t="shared" si="429"/>
        <v>0</v>
      </c>
      <c r="AD1068">
        <f t="shared" si="430"/>
        <v>0</v>
      </c>
      <c r="AE1068">
        <f t="shared" si="431"/>
        <v>0</v>
      </c>
      <c r="AF1068">
        <f t="shared" si="432"/>
        <v>0</v>
      </c>
      <c r="AH1068">
        <f t="shared" si="433"/>
        <v>15378.83838875252</v>
      </c>
      <c r="AI1068">
        <f t="shared" si="434"/>
        <v>214985.91540054718</v>
      </c>
      <c r="AJ1068">
        <f t="shared" si="435"/>
        <v>20462.814209995744</v>
      </c>
      <c r="AK1068">
        <f t="shared" si="436"/>
        <v>17193.641641141403</v>
      </c>
      <c r="AL1068">
        <f t="shared" si="437"/>
        <v>122151.98232667832</v>
      </c>
      <c r="AM1068">
        <f t="shared" si="438"/>
        <v>17599.68836434343</v>
      </c>
    </row>
    <row r="1069" spans="4:39">
      <c r="D1069" s="113">
        <v>944</v>
      </c>
      <c r="E1069">
        <v>0.3136516700737193</v>
      </c>
      <c r="F1069" s="6">
        <v>8275.6331838882033</v>
      </c>
      <c r="G1069" s="6">
        <v>0.28636367710900723</v>
      </c>
      <c r="H1069" s="6">
        <v>62405.706410810933</v>
      </c>
      <c r="I1069" s="6">
        <v>0.54342197806785308</v>
      </c>
      <c r="J1069" s="6">
        <v>10282.81866609795</v>
      </c>
      <c r="K1069" s="6">
        <v>0.53285843305440506</v>
      </c>
      <c r="L1069" s="6">
        <v>9288.2130202021581</v>
      </c>
      <c r="M1069">
        <v>-0.27548968695109166</v>
      </c>
      <c r="N1069">
        <v>68483.472146514221</v>
      </c>
      <c r="O1069">
        <v>0.3157461573873459</v>
      </c>
      <c r="P1069">
        <v>8708.6117434137486</v>
      </c>
      <c r="S1069">
        <f t="shared" si="420"/>
        <v>3700.8421862066953</v>
      </c>
      <c r="T1069">
        <f t="shared" si="421"/>
        <v>-51471.195764080599</v>
      </c>
      <c r="U1069">
        <f t="shared" si="422"/>
        <v>10467.206144444952</v>
      </c>
      <c r="V1069">
        <f t="shared" si="423"/>
        <v>11058.453387547244</v>
      </c>
      <c r="W1069">
        <f t="shared" si="424"/>
        <v>-79002.770353054701</v>
      </c>
      <c r="X1069">
        <f t="shared" si="425"/>
        <v>3347.8395302646677</v>
      </c>
      <c r="Z1069">
        <f t="shared" si="426"/>
        <v>0</v>
      </c>
      <c r="AA1069">
        <f t="shared" si="427"/>
        <v>0</v>
      </c>
      <c r="AB1069">
        <f t="shared" si="428"/>
        <v>0</v>
      </c>
      <c r="AC1069">
        <f t="shared" si="429"/>
        <v>1</v>
      </c>
      <c r="AD1069">
        <f t="shared" si="430"/>
        <v>0</v>
      </c>
      <c r="AE1069">
        <f t="shared" si="431"/>
        <v>0</v>
      </c>
      <c r="AF1069">
        <f t="shared" si="432"/>
        <v>0</v>
      </c>
      <c r="AH1069">
        <f t="shared" si="433"/>
        <v>26384.789157804054</v>
      </c>
      <c r="AI1069">
        <f t="shared" si="434"/>
        <v>217924.65804612354</v>
      </c>
      <c r="AJ1069">
        <f t="shared" si="435"/>
        <v>18922.345950487139</v>
      </c>
      <c r="AK1069">
        <f t="shared" si="436"/>
        <v>17430.920567327921</v>
      </c>
      <c r="AL1069">
        <f t="shared" si="437"/>
        <v>-248588.15189939307</v>
      </c>
      <c r="AM1069">
        <f t="shared" si="438"/>
        <v>27581.053766334011</v>
      </c>
    </row>
    <row r="1070" spans="4:39">
      <c r="D1070" s="113">
        <v>945</v>
      </c>
      <c r="E1070">
        <v>0.41071639169693752</v>
      </c>
      <c r="F1070" s="6">
        <v>9625.7445284135174</v>
      </c>
      <c r="G1070" s="6">
        <v>0.30231949586973239</v>
      </c>
      <c r="H1070" s="6">
        <v>60389.695090912966</v>
      </c>
      <c r="I1070" s="6">
        <v>0.34102427695105197</v>
      </c>
      <c r="J1070" s="6">
        <v>9419.488826196517</v>
      </c>
      <c r="K1070" s="6">
        <v>0.69216321045946472</v>
      </c>
      <c r="L1070" s="6">
        <v>11254.807364369637</v>
      </c>
      <c r="M1070">
        <v>0.36596062955271924</v>
      </c>
      <c r="N1070">
        <v>68840.706774088423</v>
      </c>
      <c r="O1070">
        <v>0.57515987281357817</v>
      </c>
      <c r="P1070">
        <v>12095.694264789709</v>
      </c>
      <c r="S1070">
        <f t="shared" si="420"/>
        <v>6057.0501721423443</v>
      </c>
      <c r="T1070">
        <f t="shared" si="421"/>
        <v>-48845.927460623105</v>
      </c>
      <c r="U1070">
        <f t="shared" si="422"/>
        <v>3602.1821649024514</v>
      </c>
      <c r="V1070">
        <f t="shared" si="423"/>
        <v>15174.752663814565</v>
      </c>
      <c r="W1070">
        <f t="shared" si="424"/>
        <v>-54866.866095247387</v>
      </c>
      <c r="X1070">
        <f t="shared" si="425"/>
        <v>9866.2103187239591</v>
      </c>
      <c r="Z1070">
        <f t="shared" si="426"/>
        <v>0</v>
      </c>
      <c r="AA1070">
        <f t="shared" si="427"/>
        <v>0</v>
      </c>
      <c r="AB1070">
        <f t="shared" si="428"/>
        <v>0</v>
      </c>
      <c r="AC1070">
        <f t="shared" si="429"/>
        <v>1</v>
      </c>
      <c r="AD1070">
        <f t="shared" si="430"/>
        <v>0</v>
      </c>
      <c r="AE1070">
        <f t="shared" si="431"/>
        <v>0</v>
      </c>
      <c r="AF1070">
        <f t="shared" si="432"/>
        <v>0</v>
      </c>
      <c r="AH1070">
        <f t="shared" si="433"/>
        <v>23436.475200425488</v>
      </c>
      <c r="AI1070">
        <f t="shared" si="434"/>
        <v>199754.55078469208</v>
      </c>
      <c r="AJ1070">
        <f t="shared" si="435"/>
        <v>27621.167942681448</v>
      </c>
      <c r="AK1070">
        <f t="shared" si="436"/>
        <v>16260.337438186849</v>
      </c>
      <c r="AL1070">
        <f t="shared" si="437"/>
        <v>188109.5976313797</v>
      </c>
      <c r="AM1070">
        <f t="shared" si="438"/>
        <v>21030.142811632108</v>
      </c>
    </row>
    <row r="1071" spans="4:39">
      <c r="D1071" s="113">
        <v>946</v>
      </c>
      <c r="E1071">
        <v>-8.9754011183076354E-3</v>
      </c>
      <c r="F1071" s="6">
        <v>4460.8994236551134</v>
      </c>
      <c r="G1071" s="6">
        <v>0.32978911224868934</v>
      </c>
      <c r="H1071" s="6">
        <v>66418.850360959666</v>
      </c>
      <c r="I1071" s="6">
        <v>0.55660096405108206</v>
      </c>
      <c r="J1071" s="6">
        <v>9885.62330143283</v>
      </c>
      <c r="K1071" s="6">
        <v>0.50430702158966922</v>
      </c>
      <c r="L1071" s="6">
        <v>8506.591159100084</v>
      </c>
      <c r="M1071">
        <v>0.22228362845993233</v>
      </c>
      <c r="N1071">
        <v>81417.918017692034</v>
      </c>
      <c r="O1071">
        <v>0.21411661829430484</v>
      </c>
      <c r="P1071">
        <v>7209.9379073026612</v>
      </c>
      <c r="S1071">
        <f t="shared" si="420"/>
        <v>-4803.6161399565717</v>
      </c>
      <c r="T1071">
        <f t="shared" si="421"/>
        <v>-53826.18289885571</v>
      </c>
      <c r="U1071">
        <f t="shared" si="422"/>
        <v>11367.627909893688</v>
      </c>
      <c r="V1071">
        <f t="shared" si="423"/>
        <v>10749.868153279847</v>
      </c>
      <c r="W1071">
        <f t="shared" si="424"/>
        <v>-72930.239948577975</v>
      </c>
      <c r="X1071">
        <f t="shared" si="425"/>
        <v>965.89104564707486</v>
      </c>
      <c r="Z1071">
        <f t="shared" si="426"/>
        <v>0</v>
      </c>
      <c r="AA1071">
        <f t="shared" si="427"/>
        <v>0</v>
      </c>
      <c r="AB1071">
        <f t="shared" si="428"/>
        <v>1</v>
      </c>
      <c r="AC1071">
        <f t="shared" si="429"/>
        <v>0</v>
      </c>
      <c r="AD1071">
        <f t="shared" si="430"/>
        <v>0</v>
      </c>
      <c r="AE1071">
        <f t="shared" si="431"/>
        <v>0</v>
      </c>
      <c r="AF1071">
        <f t="shared" si="432"/>
        <v>0</v>
      </c>
      <c r="AH1071">
        <f t="shared" si="433"/>
        <v>-497013.93451440998</v>
      </c>
      <c r="AI1071">
        <f t="shared" si="434"/>
        <v>201397.94764016994</v>
      </c>
      <c r="AJ1071">
        <f t="shared" si="435"/>
        <v>17760.701004688839</v>
      </c>
      <c r="AK1071">
        <f t="shared" si="436"/>
        <v>16867.881657260554</v>
      </c>
      <c r="AL1071">
        <f t="shared" si="437"/>
        <v>366279.41779512563</v>
      </c>
      <c r="AM1071">
        <f t="shared" si="438"/>
        <v>33672.948717098407</v>
      </c>
    </row>
    <row r="1072" spans="4:39">
      <c r="D1072" s="113">
        <v>947</v>
      </c>
      <c r="E1072">
        <v>0.21302005690940329</v>
      </c>
      <c r="F1072" s="6">
        <v>5786.492699267752</v>
      </c>
      <c r="G1072" s="6">
        <v>0.29474960885775225</v>
      </c>
      <c r="H1072" s="6">
        <v>59907.589305886489</v>
      </c>
      <c r="I1072" s="6">
        <v>1.1028761498319803</v>
      </c>
      <c r="J1072" s="6">
        <v>16078.74931297172</v>
      </c>
      <c r="K1072" s="6">
        <v>1.3253297083232791</v>
      </c>
      <c r="L1072" s="6">
        <v>17497.112277960237</v>
      </c>
      <c r="M1072">
        <v>0.88961154204116533</v>
      </c>
      <c r="N1072">
        <v>82910.755996770225</v>
      </c>
      <c r="O1072">
        <v>0.87287987548041779</v>
      </c>
      <c r="P1072">
        <v>14427.619264365891</v>
      </c>
      <c r="S1072">
        <f t="shared" si="420"/>
        <v>2347.4651537609034</v>
      </c>
      <c r="T1072">
        <f t="shared" si="421"/>
        <v>-48652.870241262077</v>
      </c>
      <c r="U1072">
        <f t="shared" si="422"/>
        <v>26033.47359221262</v>
      </c>
      <c r="V1072">
        <f t="shared" si="423"/>
        <v>33109.27730465585</v>
      </c>
      <c r="W1072">
        <f t="shared" si="424"/>
        <v>-48941.828875470368</v>
      </c>
      <c r="X1072">
        <f t="shared" si="425"/>
        <v>18902.425900978382</v>
      </c>
      <c r="Z1072">
        <f t="shared" si="426"/>
        <v>0</v>
      </c>
      <c r="AA1072">
        <f t="shared" si="427"/>
        <v>0</v>
      </c>
      <c r="AB1072">
        <f t="shared" si="428"/>
        <v>0</v>
      </c>
      <c r="AC1072">
        <f t="shared" si="429"/>
        <v>1</v>
      </c>
      <c r="AD1072">
        <f t="shared" si="430"/>
        <v>0</v>
      </c>
      <c r="AE1072">
        <f t="shared" si="431"/>
        <v>0</v>
      </c>
      <c r="AF1072">
        <f t="shared" si="432"/>
        <v>0</v>
      </c>
      <c r="AH1072">
        <f t="shared" si="433"/>
        <v>27164.074515897475</v>
      </c>
      <c r="AI1072">
        <f t="shared" si="434"/>
        <v>203249.0883975972</v>
      </c>
      <c r="AJ1072">
        <f t="shared" si="435"/>
        <v>14578.925580557043</v>
      </c>
      <c r="AK1072">
        <f t="shared" si="436"/>
        <v>13202.082597315686</v>
      </c>
      <c r="AL1072">
        <f t="shared" si="437"/>
        <v>93198.831263515312</v>
      </c>
      <c r="AM1072">
        <f t="shared" si="438"/>
        <v>16528.756899596501</v>
      </c>
    </row>
    <row r="1073" spans="4:39">
      <c r="D1073" s="113">
        <v>948</v>
      </c>
      <c r="E1073">
        <v>0.44362668323857912</v>
      </c>
      <c r="F1073" s="6">
        <v>7909.4642115472379</v>
      </c>
      <c r="G1073" s="6">
        <v>0.29263960541680678</v>
      </c>
      <c r="H1073" s="6">
        <v>60696.292584084149</v>
      </c>
      <c r="I1073" s="6">
        <v>0.51130991602521703</v>
      </c>
      <c r="J1073" s="6">
        <v>8760.8434127827259</v>
      </c>
      <c r="K1073" s="6">
        <v>1.1946483443468645</v>
      </c>
      <c r="L1073" s="6">
        <v>15125.653165808628</v>
      </c>
      <c r="M1073">
        <v>0.30378589472988704</v>
      </c>
      <c r="N1073">
        <v>94754.874640697511</v>
      </c>
      <c r="O1073">
        <v>0.71897529494716039</v>
      </c>
      <c r="P1073">
        <v>12450.373366180025</v>
      </c>
      <c r="S1073">
        <f t="shared" si="420"/>
        <v>9029.9770612346656</v>
      </c>
      <c r="T1073">
        <f t="shared" si="421"/>
        <v>-49522.141890848798</v>
      </c>
      <c r="U1073">
        <f t="shared" si="422"/>
        <v>10763.014420724163</v>
      </c>
      <c r="V1073">
        <f t="shared" si="423"/>
        <v>30490.799214732044</v>
      </c>
      <c r="W1073">
        <f t="shared" si="424"/>
        <v>-83155.114036331506</v>
      </c>
      <c r="X1073">
        <f t="shared" si="425"/>
        <v>15002.979296082347</v>
      </c>
      <c r="Z1073">
        <f t="shared" si="426"/>
        <v>0</v>
      </c>
      <c r="AA1073">
        <f t="shared" si="427"/>
        <v>0</v>
      </c>
      <c r="AB1073">
        <f t="shared" si="428"/>
        <v>0</v>
      </c>
      <c r="AC1073">
        <f t="shared" si="429"/>
        <v>1</v>
      </c>
      <c r="AD1073">
        <f t="shared" si="430"/>
        <v>0</v>
      </c>
      <c r="AE1073">
        <f t="shared" si="431"/>
        <v>0</v>
      </c>
      <c r="AF1073">
        <f t="shared" si="432"/>
        <v>0</v>
      </c>
      <c r="AH1073">
        <f t="shared" si="433"/>
        <v>17829.099354002534</v>
      </c>
      <c r="AI1073">
        <f t="shared" si="434"/>
        <v>207409.69937283226</v>
      </c>
      <c r="AJ1073">
        <f t="shared" si="435"/>
        <v>17134.115999327998</v>
      </c>
      <c r="AK1073">
        <f t="shared" si="436"/>
        <v>12661.176184091304</v>
      </c>
      <c r="AL1073">
        <f t="shared" si="437"/>
        <v>311913.3451701217</v>
      </c>
      <c r="AM1073">
        <f t="shared" si="438"/>
        <v>17316.830569393958</v>
      </c>
    </row>
    <row r="1074" spans="4:39">
      <c r="D1074" s="113">
        <v>949</v>
      </c>
      <c r="E1074">
        <v>7.5353729880411557E-2</v>
      </c>
      <c r="F1074" s="6">
        <v>4459.8195088648899</v>
      </c>
      <c r="G1074" s="6">
        <v>0.29762799291982489</v>
      </c>
      <c r="H1074" s="6">
        <v>64286.832840982344</v>
      </c>
      <c r="I1074" s="6">
        <v>0.58295895323006641</v>
      </c>
      <c r="J1074" s="6">
        <v>10211.032145089312</v>
      </c>
      <c r="K1074" s="6">
        <v>0.5657128271583941</v>
      </c>
      <c r="L1074" s="6">
        <v>8629.9117575800028</v>
      </c>
      <c r="M1074">
        <v>0.41780321036653179</v>
      </c>
      <c r="N1074">
        <v>87788.218382028033</v>
      </c>
      <c r="O1074">
        <v>0.6404378512862382</v>
      </c>
      <c r="P1074">
        <v>11466.533010027089</v>
      </c>
      <c r="S1074">
        <f t="shared" si="420"/>
        <v>-1582.5126871112552</v>
      </c>
      <c r="T1074">
        <f t="shared" si="421"/>
        <v>-52922.205559331749</v>
      </c>
      <c r="U1074">
        <f t="shared" si="422"/>
        <v>12048.672525047545</v>
      </c>
      <c r="V1074">
        <f t="shared" si="423"/>
        <v>12971.266834636119</v>
      </c>
      <c r="W1074">
        <f t="shared" si="424"/>
        <v>-71834.82059739239</v>
      </c>
      <c r="X1074">
        <f t="shared" si="425"/>
        <v>12987.945903486629</v>
      </c>
      <c r="Z1074">
        <f t="shared" si="426"/>
        <v>0</v>
      </c>
      <c r="AA1074">
        <f t="shared" si="427"/>
        <v>0</v>
      </c>
      <c r="AB1074">
        <f t="shared" si="428"/>
        <v>0</v>
      </c>
      <c r="AC1074">
        <f t="shared" si="429"/>
        <v>0</v>
      </c>
      <c r="AD1074">
        <f t="shared" si="430"/>
        <v>0</v>
      </c>
      <c r="AE1074">
        <f t="shared" si="431"/>
        <v>1</v>
      </c>
      <c r="AF1074">
        <f t="shared" si="432"/>
        <v>0</v>
      </c>
      <c r="AH1074">
        <f t="shared" si="433"/>
        <v>59185.119514889921</v>
      </c>
      <c r="AI1074">
        <f t="shared" si="434"/>
        <v>215997.26628637363</v>
      </c>
      <c r="AJ1074">
        <f t="shared" si="435"/>
        <v>17515.868121609412</v>
      </c>
      <c r="AK1074">
        <f t="shared" si="436"/>
        <v>15254.933852089784</v>
      </c>
      <c r="AL1074">
        <f t="shared" si="437"/>
        <v>210118.58263370665</v>
      </c>
      <c r="AM1074">
        <f t="shared" si="438"/>
        <v>17904.208795588849</v>
      </c>
    </row>
    <row r="1075" spans="4:39">
      <c r="D1075" s="113">
        <v>950</v>
      </c>
      <c r="E1075">
        <v>0.86834882516847123</v>
      </c>
      <c r="F1075" s="6">
        <v>13690.730532078416</v>
      </c>
      <c r="G1075" s="6">
        <v>0.3136567335971121</v>
      </c>
      <c r="H1075" s="6">
        <v>58750.799693239183</v>
      </c>
      <c r="I1075" s="6">
        <v>0.33631370323010823</v>
      </c>
      <c r="J1075" s="6">
        <v>8383.2315181411304</v>
      </c>
      <c r="K1075" s="6">
        <v>0.99555061651739685</v>
      </c>
      <c r="L1075" s="6">
        <v>14449.3186496935</v>
      </c>
      <c r="M1075">
        <v>0.69442212030958883</v>
      </c>
      <c r="N1075">
        <v>83024.330222480785</v>
      </c>
      <c r="O1075">
        <v>0.57115532558779725</v>
      </c>
      <c r="P1075">
        <v>11232.440005910788</v>
      </c>
      <c r="S1075">
        <f t="shared" si="420"/>
        <v>19466.301008154493</v>
      </c>
      <c r="T1075">
        <f t="shared" si="421"/>
        <v>-46774.130977567052</v>
      </c>
      <c r="U1075">
        <f t="shared" si="422"/>
        <v>4458.5709259973228</v>
      </c>
      <c r="V1075">
        <f t="shared" si="423"/>
        <v>23564.786091406779</v>
      </c>
      <c r="W1075">
        <f t="shared" si="424"/>
        <v>-56508.515980579446</v>
      </c>
      <c r="X1075">
        <f t="shared" si="425"/>
        <v>10576.554946333663</v>
      </c>
      <c r="Z1075">
        <f t="shared" si="426"/>
        <v>0</v>
      </c>
      <c r="AA1075">
        <f t="shared" si="427"/>
        <v>0</v>
      </c>
      <c r="AB1075">
        <f t="shared" si="428"/>
        <v>0</v>
      </c>
      <c r="AC1075">
        <f t="shared" si="429"/>
        <v>1</v>
      </c>
      <c r="AD1075">
        <f t="shared" si="430"/>
        <v>0</v>
      </c>
      <c r="AE1075">
        <f t="shared" si="431"/>
        <v>0</v>
      </c>
      <c r="AF1075">
        <f t="shared" si="432"/>
        <v>0</v>
      </c>
      <c r="AH1075">
        <f t="shared" si="433"/>
        <v>15766.394950119535</v>
      </c>
      <c r="AI1075">
        <f t="shared" si="434"/>
        <v>187309.22502274031</v>
      </c>
      <c r="AJ1075">
        <f t="shared" si="435"/>
        <v>24926.821112624315</v>
      </c>
      <c r="AK1075">
        <f t="shared" si="436"/>
        <v>14513.896541232269</v>
      </c>
      <c r="AL1075">
        <f t="shared" si="437"/>
        <v>119558.87895026543</v>
      </c>
      <c r="AM1075">
        <f t="shared" si="438"/>
        <v>19666.173985773599</v>
      </c>
    </row>
    <row r="1076" spans="4:39">
      <c r="D1076" s="113">
        <v>951</v>
      </c>
      <c r="E1076">
        <v>0.35947985033841645</v>
      </c>
      <c r="F1076" s="6">
        <v>8070.6419362310444</v>
      </c>
      <c r="G1076" s="6">
        <v>0.31197775908010594</v>
      </c>
      <c r="H1076" s="6">
        <v>58176.637273652457</v>
      </c>
      <c r="I1076" s="6">
        <v>0.46728653250539498</v>
      </c>
      <c r="J1076" s="6">
        <v>9244.045633485659</v>
      </c>
      <c r="K1076" s="6">
        <v>0.59564372855156655</v>
      </c>
      <c r="L1076" s="6">
        <v>10149.753552666349</v>
      </c>
      <c r="M1076">
        <v>0.52716332253612341</v>
      </c>
      <c r="N1076">
        <v>91271.662323886718</v>
      </c>
      <c r="O1076">
        <v>0.48167049858542521</v>
      </c>
      <c r="P1076">
        <v>11340.01991674328</v>
      </c>
      <c r="S1076">
        <f t="shared" si="420"/>
        <v>5655.7366690910494</v>
      </c>
      <c r="T1076">
        <f t="shared" si="421"/>
        <v>-46264.078520937692</v>
      </c>
      <c r="U1076">
        <f t="shared" si="422"/>
        <v>8598.8233237003424</v>
      </c>
      <c r="V1076">
        <f t="shared" si="423"/>
        <v>12594.30657834667</v>
      </c>
      <c r="W1076">
        <f t="shared" si="424"/>
        <v>-71142.45801616738</v>
      </c>
      <c r="X1076">
        <f t="shared" si="425"/>
        <v>7052.0864012425955</v>
      </c>
      <c r="Z1076">
        <f t="shared" si="426"/>
        <v>0</v>
      </c>
      <c r="AA1076">
        <f t="shared" si="427"/>
        <v>0</v>
      </c>
      <c r="AB1076">
        <f t="shared" si="428"/>
        <v>0</v>
      </c>
      <c r="AC1076">
        <f t="shared" si="429"/>
        <v>1</v>
      </c>
      <c r="AD1076">
        <f t="shared" si="430"/>
        <v>0</v>
      </c>
      <c r="AE1076">
        <f t="shared" si="431"/>
        <v>0</v>
      </c>
      <c r="AF1076">
        <f t="shared" si="432"/>
        <v>0</v>
      </c>
      <c r="AH1076">
        <f t="shared" si="433"/>
        <v>22450.888217053875</v>
      </c>
      <c r="AI1076">
        <f t="shared" si="434"/>
        <v>186476.87400919676</v>
      </c>
      <c r="AJ1076">
        <f t="shared" si="435"/>
        <v>19782.392580250391</v>
      </c>
      <c r="AK1076">
        <f t="shared" si="436"/>
        <v>17039.973840314942</v>
      </c>
      <c r="AL1076">
        <f t="shared" si="437"/>
        <v>173137.35311627717</v>
      </c>
      <c r="AM1076">
        <f t="shared" si="438"/>
        <v>23543.106646653188</v>
      </c>
    </row>
    <row r="1077" spans="4:39">
      <c r="D1077" s="113">
        <v>952</v>
      </c>
      <c r="E1077">
        <v>0.50414769368930556</v>
      </c>
      <c r="F1077" s="6">
        <v>9576.0947849181757</v>
      </c>
      <c r="G1077" s="6">
        <v>0.25480069563421615</v>
      </c>
      <c r="H1077" s="6">
        <v>66466.973854656244</v>
      </c>
      <c r="I1077" s="6">
        <v>0.39077335827046056</v>
      </c>
      <c r="J1077" s="6">
        <v>9453.7052090617399</v>
      </c>
      <c r="K1077" s="6">
        <v>0.64854141757394845</v>
      </c>
      <c r="L1077" s="6">
        <v>11381.278561479921</v>
      </c>
      <c r="M1077">
        <v>0.6997548675706643</v>
      </c>
      <c r="N1077">
        <v>80084.187218018807</v>
      </c>
      <c r="O1077">
        <v>0.50775011568908324</v>
      </c>
      <c r="P1077">
        <v>10316.374084405761</v>
      </c>
      <c r="S1077">
        <f t="shared" si="420"/>
        <v>9674.2807509142694</v>
      </c>
      <c r="T1077">
        <f t="shared" si="421"/>
        <v>-56737.664092559338</v>
      </c>
      <c r="U1077">
        <f t="shared" si="422"/>
        <v>5467.584703137527</v>
      </c>
      <c r="V1077">
        <f t="shared" si="423"/>
        <v>13382.626927163725</v>
      </c>
      <c r="W1077">
        <f t="shared" si="424"/>
        <v>-53364.747354700565</v>
      </c>
      <c r="X1077">
        <f t="shared" si="425"/>
        <v>9071.5563330661935</v>
      </c>
      <c r="Z1077">
        <f t="shared" si="426"/>
        <v>0</v>
      </c>
      <c r="AA1077">
        <f t="shared" si="427"/>
        <v>0</v>
      </c>
      <c r="AB1077">
        <f t="shared" si="428"/>
        <v>0</v>
      </c>
      <c r="AC1077">
        <f t="shared" si="429"/>
        <v>1</v>
      </c>
      <c r="AD1077">
        <f t="shared" si="430"/>
        <v>0</v>
      </c>
      <c r="AE1077">
        <f t="shared" si="431"/>
        <v>0</v>
      </c>
      <c r="AF1077">
        <f t="shared" si="432"/>
        <v>0</v>
      </c>
      <c r="AH1077">
        <f t="shared" si="433"/>
        <v>18994.621823698551</v>
      </c>
      <c r="AI1077">
        <f t="shared" si="434"/>
        <v>260858.68285883387</v>
      </c>
      <c r="AJ1077">
        <f t="shared" si="435"/>
        <v>24192.297169139863</v>
      </c>
      <c r="AK1077">
        <f t="shared" si="436"/>
        <v>17549.0388941616</v>
      </c>
      <c r="AL1077">
        <f t="shared" si="437"/>
        <v>114446.05951230708</v>
      </c>
      <c r="AM1077">
        <f t="shared" si="438"/>
        <v>20317.817299568891</v>
      </c>
    </row>
    <row r="1078" spans="4:39">
      <c r="D1078" s="113">
        <v>953</v>
      </c>
      <c r="E1078">
        <v>1.0595187416011282</v>
      </c>
      <c r="F1078" s="6">
        <v>13282.096789372075</v>
      </c>
      <c r="G1078" s="6">
        <v>0.31698186033236264</v>
      </c>
      <c r="H1078" s="6">
        <v>65663.607721855456</v>
      </c>
      <c r="I1078" s="6">
        <v>0.70311019029685962</v>
      </c>
      <c r="J1078" s="6">
        <v>11260.081274881482</v>
      </c>
      <c r="K1078" s="6">
        <v>1.4195212989299573</v>
      </c>
      <c r="L1078" s="6">
        <v>16725.531926837706</v>
      </c>
      <c r="M1078">
        <v>0.9013697423706627</v>
      </c>
      <c r="N1078">
        <v>107251.47227437928</v>
      </c>
      <c r="O1078">
        <v>0.58060177803012036</v>
      </c>
      <c r="P1078">
        <v>11658.292894443386</v>
      </c>
      <c r="S1078">
        <f t="shared" si="420"/>
        <v>27174.566839925406</v>
      </c>
      <c r="T1078">
        <f t="shared" si="421"/>
        <v>-53559.972366924521</v>
      </c>
      <c r="U1078">
        <f t="shared" si="422"/>
        <v>15587.478231413806</v>
      </c>
      <c r="V1078">
        <f t="shared" si="423"/>
        <v>37477.46935150378</v>
      </c>
      <c r="W1078">
        <f t="shared" si="424"/>
        <v>-72833.570031697891</v>
      </c>
      <c r="X1078">
        <f t="shared" si="425"/>
        <v>10511.405397858731</v>
      </c>
      <c r="Z1078">
        <f t="shared" si="426"/>
        <v>0</v>
      </c>
      <c r="AA1078">
        <f t="shared" si="427"/>
        <v>0</v>
      </c>
      <c r="AB1078">
        <f t="shared" si="428"/>
        <v>0</v>
      </c>
      <c r="AC1078">
        <f t="shared" si="429"/>
        <v>1</v>
      </c>
      <c r="AD1078">
        <f t="shared" si="430"/>
        <v>0</v>
      </c>
      <c r="AE1078">
        <f t="shared" si="431"/>
        <v>0</v>
      </c>
      <c r="AF1078">
        <f t="shared" si="432"/>
        <v>0</v>
      </c>
      <c r="AH1078">
        <f t="shared" si="433"/>
        <v>12535.9715386444</v>
      </c>
      <c r="AI1078">
        <f t="shared" si="434"/>
        <v>207152.57224184903</v>
      </c>
      <c r="AJ1078">
        <f t="shared" si="435"/>
        <v>16014.675125284946</v>
      </c>
      <c r="AK1078">
        <f t="shared" si="436"/>
        <v>11782.515654710853</v>
      </c>
      <c r="AL1078">
        <f t="shared" si="437"/>
        <v>118987.21161007772</v>
      </c>
      <c r="AM1078">
        <f t="shared" si="438"/>
        <v>20079.671360976401</v>
      </c>
    </row>
    <row r="1079" spans="4:39">
      <c r="D1079" s="113">
        <v>954</v>
      </c>
      <c r="E1079">
        <v>2.7319208400092831E-2</v>
      </c>
      <c r="F1079" s="6">
        <v>4915.0456710163635</v>
      </c>
      <c r="G1079" s="6">
        <v>0.22091940538227428</v>
      </c>
      <c r="H1079" s="6">
        <v>61182.257277458513</v>
      </c>
      <c r="I1079" s="6">
        <v>0.24958350876215096</v>
      </c>
      <c r="J1079" s="6">
        <v>9075.1114928996594</v>
      </c>
      <c r="K1079" s="6">
        <v>0.2730561418623334</v>
      </c>
      <c r="L1079" s="6">
        <v>8241.3980140958283</v>
      </c>
      <c r="M1079">
        <v>-2.4318209799463864E-2</v>
      </c>
      <c r="N1079">
        <v>90480.869116567061</v>
      </c>
      <c r="O1079">
        <v>8.3985185538266727E-2</v>
      </c>
      <c r="P1079">
        <v>7488.9128446890154</v>
      </c>
      <c r="S1079">
        <f t="shared" si="420"/>
        <v>-3871.8890174672188</v>
      </c>
      <c r="T1079">
        <f t="shared" si="421"/>
        <v>-52746.670702341755</v>
      </c>
      <c r="U1079">
        <f t="shared" si="422"/>
        <v>454.98520567431297</v>
      </c>
      <c r="V1079">
        <f t="shared" si="423"/>
        <v>2184.9777067755094</v>
      </c>
      <c r="W1079">
        <f t="shared" si="424"/>
        <v>-91409.435639549789</v>
      </c>
      <c r="X1079">
        <f t="shared" si="425"/>
        <v>-4282.0225200958394</v>
      </c>
      <c r="Z1079">
        <f t="shared" si="426"/>
        <v>0</v>
      </c>
      <c r="AA1079">
        <f t="shared" si="427"/>
        <v>0</v>
      </c>
      <c r="AB1079">
        <f t="shared" si="428"/>
        <v>0</v>
      </c>
      <c r="AC1079">
        <f t="shared" si="429"/>
        <v>1</v>
      </c>
      <c r="AD1079">
        <f t="shared" si="430"/>
        <v>0</v>
      </c>
      <c r="AE1079">
        <f t="shared" si="431"/>
        <v>0</v>
      </c>
      <c r="AF1079">
        <f t="shared" si="432"/>
        <v>0</v>
      </c>
      <c r="AH1079">
        <f t="shared" si="433"/>
        <v>179911.71629261636</v>
      </c>
      <c r="AI1079">
        <f t="shared" si="434"/>
        <v>276943.78939500597</v>
      </c>
      <c r="AJ1079">
        <f t="shared" si="435"/>
        <v>36361.022160114328</v>
      </c>
      <c r="AK1079">
        <f t="shared" si="436"/>
        <v>30182.064237364382</v>
      </c>
      <c r="AL1079">
        <f t="shared" si="437"/>
        <v>-3720704.355407028</v>
      </c>
      <c r="AM1079">
        <f t="shared" si="438"/>
        <v>89169.450501205269</v>
      </c>
    </row>
    <row r="1080" spans="4:39">
      <c r="D1080" s="113">
        <v>955</v>
      </c>
      <c r="E1080">
        <v>0.5422344621475147</v>
      </c>
      <c r="F1080" s="6">
        <v>10052.660270093544</v>
      </c>
      <c r="G1080" s="6">
        <v>0.32246696677886133</v>
      </c>
      <c r="H1080" s="6">
        <v>66414.565366601382</v>
      </c>
      <c r="I1080" s="6">
        <v>0.34953542634100609</v>
      </c>
      <c r="J1080" s="6">
        <v>7753.9844088592035</v>
      </c>
      <c r="K1080" s="6">
        <v>0.57852687817892623</v>
      </c>
      <c r="L1080" s="6">
        <v>10426.530018582023</v>
      </c>
      <c r="M1080">
        <v>0.13489206706059742</v>
      </c>
      <c r="N1080">
        <v>72554.464809621961</v>
      </c>
      <c r="O1080">
        <v>0.13284186709474477</v>
      </c>
      <c r="P1080">
        <v>7726.2963971463323</v>
      </c>
      <c r="S1080">
        <f t="shared" si="420"/>
        <v>10652.020432547157</v>
      </c>
      <c r="T1080">
        <f t="shared" si="421"/>
        <v>-54101.486707117343</v>
      </c>
      <c r="U1080">
        <f t="shared" si="422"/>
        <v>5592.676310545774</v>
      </c>
      <c r="V1080">
        <f t="shared" si="423"/>
        <v>11663.940297802095</v>
      </c>
      <c r="W1080">
        <f t="shared" si="424"/>
        <v>-67403.746120980111</v>
      </c>
      <c r="X1080">
        <f t="shared" si="425"/>
        <v>-2653.8625440005981</v>
      </c>
      <c r="Z1080">
        <f t="shared" si="426"/>
        <v>0</v>
      </c>
      <c r="AA1080">
        <f t="shared" si="427"/>
        <v>0</v>
      </c>
      <c r="AB1080">
        <f t="shared" si="428"/>
        <v>0</v>
      </c>
      <c r="AC1080">
        <f t="shared" si="429"/>
        <v>1</v>
      </c>
      <c r="AD1080">
        <f t="shared" si="430"/>
        <v>0</v>
      </c>
      <c r="AE1080">
        <f t="shared" si="431"/>
        <v>0</v>
      </c>
      <c r="AF1080">
        <f t="shared" si="432"/>
        <v>0</v>
      </c>
      <c r="AH1080">
        <f t="shared" si="433"/>
        <v>18539.323801515813</v>
      </c>
      <c r="AI1080">
        <f t="shared" si="434"/>
        <v>205957.7327563806</v>
      </c>
      <c r="AJ1080">
        <f t="shared" si="435"/>
        <v>22183.686758247019</v>
      </c>
      <c r="AK1080">
        <f t="shared" si="436"/>
        <v>18022.550743713789</v>
      </c>
      <c r="AL1080">
        <f t="shared" si="437"/>
        <v>537870.50929413363</v>
      </c>
      <c r="AM1080">
        <f t="shared" si="438"/>
        <v>58161.606473325344</v>
      </c>
    </row>
    <row r="1081" spans="4:39">
      <c r="D1081" s="113">
        <v>956</v>
      </c>
      <c r="E1081">
        <v>0.43234490727099106</v>
      </c>
      <c r="F1081" s="6">
        <v>7342.1493390873256</v>
      </c>
      <c r="G1081" s="6">
        <v>0.29687351694108866</v>
      </c>
      <c r="H1081" s="6">
        <v>56577.507622759411</v>
      </c>
      <c r="I1081" s="6">
        <v>0.59739785895487274</v>
      </c>
      <c r="J1081" s="6">
        <v>11308.038278474552</v>
      </c>
      <c r="K1081" s="6">
        <v>0.88000479283632083</v>
      </c>
      <c r="L1081" s="6">
        <v>11783.566282809756</v>
      </c>
      <c r="M1081">
        <v>0.53341533233435645</v>
      </c>
      <c r="N1081">
        <v>90365.043078338902</v>
      </c>
      <c r="O1081">
        <v>0.95718035445504035</v>
      </c>
      <c r="P1081">
        <v>13820.120879728591</v>
      </c>
      <c r="S1081">
        <f t="shared" si="420"/>
        <v>9166.5086001481977</v>
      </c>
      <c r="T1081">
        <f t="shared" si="421"/>
        <v>-45241.689251880882</v>
      </c>
      <c r="U1081">
        <f t="shared" si="422"/>
        <v>11503.001567858308</v>
      </c>
      <c r="V1081">
        <f t="shared" si="423"/>
        <v>21818.536726852319</v>
      </c>
      <c r="W1081">
        <f t="shared" si="424"/>
        <v>-69997.11202848384</v>
      </c>
      <c r="X1081">
        <f t="shared" si="425"/>
        <v>22728.853774782667</v>
      </c>
      <c r="Z1081">
        <f t="shared" si="426"/>
        <v>0</v>
      </c>
      <c r="AA1081">
        <f t="shared" si="427"/>
        <v>0</v>
      </c>
      <c r="AB1081">
        <f t="shared" si="428"/>
        <v>0</v>
      </c>
      <c r="AC1081">
        <f t="shared" si="429"/>
        <v>0</v>
      </c>
      <c r="AD1081">
        <f t="shared" si="430"/>
        <v>0</v>
      </c>
      <c r="AE1081">
        <f t="shared" si="431"/>
        <v>1</v>
      </c>
      <c r="AF1081">
        <f t="shared" si="432"/>
        <v>0</v>
      </c>
      <c r="AH1081">
        <f t="shared" si="433"/>
        <v>16982.157568205868</v>
      </c>
      <c r="AI1081">
        <f t="shared" si="434"/>
        <v>190577.81982616728</v>
      </c>
      <c r="AJ1081">
        <f t="shared" si="435"/>
        <v>18928.822909170751</v>
      </c>
      <c r="AK1081">
        <f t="shared" si="436"/>
        <v>13390.343301234128</v>
      </c>
      <c r="AL1081">
        <f t="shared" si="437"/>
        <v>169408.40954623348</v>
      </c>
      <c r="AM1081">
        <f t="shared" si="438"/>
        <v>14438.366620674029</v>
      </c>
    </row>
    <row r="1082" spans="4:39">
      <c r="D1082" s="113">
        <v>957</v>
      </c>
      <c r="E1082">
        <v>-1.0195610882359984E-2</v>
      </c>
      <c r="F1082" s="6">
        <v>3814.5443845044192</v>
      </c>
      <c r="G1082" s="6">
        <v>0.27014959392114868</v>
      </c>
      <c r="H1082" s="6">
        <v>61164.574119618352</v>
      </c>
      <c r="I1082" s="6">
        <v>0.10167308910737005</v>
      </c>
      <c r="J1082" s="6">
        <v>4557.8633952466243</v>
      </c>
      <c r="K1082" s="6">
        <v>0.59456663852006963</v>
      </c>
      <c r="L1082" s="6">
        <v>9059.8619012791805</v>
      </c>
      <c r="M1082">
        <v>0.21242057371790057</v>
      </c>
      <c r="N1082">
        <v>103998.99732278187</v>
      </c>
      <c r="O1082">
        <v>-7.0987425120490499E-2</v>
      </c>
      <c r="P1082">
        <v>4240.9487756353756</v>
      </c>
      <c r="S1082">
        <f t="shared" si="420"/>
        <v>-4203.8535904364526</v>
      </c>
      <c r="T1082">
        <f t="shared" si="421"/>
        <v>-50849.182025333212</v>
      </c>
      <c r="U1082">
        <f t="shared" si="422"/>
        <v>-675.57816077080633</v>
      </c>
      <c r="V1082">
        <f t="shared" si="423"/>
        <v>13643.07062397116</v>
      </c>
      <c r="W1082">
        <f t="shared" si="424"/>
        <v>-95887.930135937553</v>
      </c>
      <c r="X1082">
        <f t="shared" si="425"/>
        <v>-6951.532616436185</v>
      </c>
      <c r="Z1082">
        <f t="shared" si="426"/>
        <v>0</v>
      </c>
      <c r="AA1082">
        <f t="shared" si="427"/>
        <v>0</v>
      </c>
      <c r="AB1082">
        <f t="shared" si="428"/>
        <v>0</v>
      </c>
      <c r="AC1082">
        <f t="shared" si="429"/>
        <v>1</v>
      </c>
      <c r="AD1082">
        <f t="shared" si="430"/>
        <v>0</v>
      </c>
      <c r="AE1082">
        <f t="shared" si="431"/>
        <v>0</v>
      </c>
      <c r="AF1082">
        <f t="shared" si="432"/>
        <v>0</v>
      </c>
      <c r="AH1082">
        <f t="shared" si="433"/>
        <v>-374135.93246327032</v>
      </c>
      <c r="AI1082">
        <f t="shared" si="434"/>
        <v>226410.01687928164</v>
      </c>
      <c r="AJ1082">
        <f t="shared" si="435"/>
        <v>44828.611339165414</v>
      </c>
      <c r="AK1082">
        <f t="shared" si="436"/>
        <v>15237.756904474156</v>
      </c>
      <c r="AL1082">
        <f t="shared" si="437"/>
        <v>489590.04065630166</v>
      </c>
      <c r="AM1082">
        <f t="shared" si="438"/>
        <v>-59742.25390535016</v>
      </c>
    </row>
    <row r="1083" spans="4:39">
      <c r="D1083" s="113">
        <v>958</v>
      </c>
      <c r="E1083">
        <v>0.89780960152982492</v>
      </c>
      <c r="F1083" s="6">
        <v>11746.259325649768</v>
      </c>
      <c r="G1083" s="6">
        <v>0.34939540829688109</v>
      </c>
      <c r="H1083" s="6">
        <v>68598.18353405784</v>
      </c>
      <c r="I1083" s="6">
        <v>2.1091524761254918</v>
      </c>
      <c r="J1083" s="6">
        <v>24001.740589319837</v>
      </c>
      <c r="K1083" s="6">
        <v>1.0770234067441897</v>
      </c>
      <c r="L1083" s="6">
        <v>13396.328091692485</v>
      </c>
      <c r="M1083">
        <v>0.46036905440615472</v>
      </c>
      <c r="N1083">
        <v>87048.596352157983</v>
      </c>
      <c r="O1083">
        <v>1.342598003974474</v>
      </c>
      <c r="P1083">
        <v>16920.303107409625</v>
      </c>
      <c r="S1083">
        <f t="shared" si="420"/>
        <v>22535.702499165065</v>
      </c>
      <c r="T1083">
        <f t="shared" si="421"/>
        <v>-55256.869263649729</v>
      </c>
      <c r="U1083">
        <f t="shared" si="422"/>
        <v>56534.13755905594</v>
      </c>
      <c r="V1083">
        <f t="shared" si="423"/>
        <v>27728.733671427653</v>
      </c>
      <c r="W1083">
        <f t="shared" si="424"/>
        <v>-69469.864378713377</v>
      </c>
      <c r="X1083">
        <f t="shared" si="425"/>
        <v>34345.45907635169</v>
      </c>
      <c r="Z1083">
        <f t="shared" si="426"/>
        <v>0</v>
      </c>
      <c r="AA1083">
        <f t="shared" si="427"/>
        <v>0</v>
      </c>
      <c r="AB1083">
        <f t="shared" si="428"/>
        <v>1</v>
      </c>
      <c r="AC1083">
        <f t="shared" si="429"/>
        <v>0</v>
      </c>
      <c r="AD1083">
        <f t="shared" si="430"/>
        <v>0</v>
      </c>
      <c r="AE1083">
        <f t="shared" si="431"/>
        <v>0</v>
      </c>
      <c r="AF1083">
        <f t="shared" si="432"/>
        <v>0</v>
      </c>
      <c r="AH1083">
        <f t="shared" si="433"/>
        <v>13083.240929518575</v>
      </c>
      <c r="AI1083">
        <f t="shared" si="434"/>
        <v>196333.95833230298</v>
      </c>
      <c r="AJ1083">
        <f t="shared" si="435"/>
        <v>11379.803433372907</v>
      </c>
      <c r="AK1083">
        <f t="shared" si="436"/>
        <v>12438.288720380919</v>
      </c>
      <c r="AL1083">
        <f t="shared" si="437"/>
        <v>189084.37810713591</v>
      </c>
      <c r="AM1083">
        <f t="shared" si="438"/>
        <v>12602.657725782914</v>
      </c>
    </row>
    <row r="1084" spans="4:39">
      <c r="D1084" s="113">
        <v>959</v>
      </c>
      <c r="E1084">
        <v>0.28980813197378708</v>
      </c>
      <c r="F1084" s="6">
        <v>9287.7750187699694</v>
      </c>
      <c r="G1084" s="6">
        <v>0.2769242692166215</v>
      </c>
      <c r="H1084" s="6">
        <v>64486.999165801426</v>
      </c>
      <c r="I1084" s="6">
        <v>0.57151916175813477</v>
      </c>
      <c r="J1084" s="6">
        <v>11284.115875911337</v>
      </c>
      <c r="K1084" s="6">
        <v>1.0754331578764618</v>
      </c>
      <c r="L1084" s="6">
        <v>15768.202468145801</v>
      </c>
      <c r="M1084">
        <v>0.23948351929889466</v>
      </c>
      <c r="N1084">
        <v>79942.902677620543</v>
      </c>
      <c r="O1084">
        <v>0.39704329842531028</v>
      </c>
      <c r="P1084">
        <v>10201.541302382293</v>
      </c>
      <c r="S1084">
        <f t="shared" si="420"/>
        <v>1778.2586925171163</v>
      </c>
      <c r="T1084">
        <f t="shared" si="421"/>
        <v>-53912.922870033952</v>
      </c>
      <c r="U1084">
        <f t="shared" si="422"/>
        <v>10538.771796661282</v>
      </c>
      <c r="V1084">
        <f t="shared" si="423"/>
        <v>25296.137232209017</v>
      </c>
      <c r="W1084">
        <f t="shared" si="424"/>
        <v>-70798.463976711544</v>
      </c>
      <c r="X1084">
        <f t="shared" si="425"/>
        <v>4959.1600046897547</v>
      </c>
      <c r="Z1084">
        <f t="shared" si="426"/>
        <v>0</v>
      </c>
      <c r="AA1084">
        <f t="shared" si="427"/>
        <v>0</v>
      </c>
      <c r="AB1084">
        <f t="shared" si="428"/>
        <v>0</v>
      </c>
      <c r="AC1084">
        <f t="shared" si="429"/>
        <v>1</v>
      </c>
      <c r="AD1084">
        <f t="shared" si="430"/>
        <v>0</v>
      </c>
      <c r="AE1084">
        <f t="shared" si="431"/>
        <v>0</v>
      </c>
      <c r="AF1084">
        <f t="shared" si="432"/>
        <v>0</v>
      </c>
      <c r="AH1084">
        <f t="shared" si="433"/>
        <v>32048.013820433589</v>
      </c>
      <c r="AI1084">
        <f t="shared" si="434"/>
        <v>232868.71659253907</v>
      </c>
      <c r="AJ1084">
        <f t="shared" si="435"/>
        <v>19744.072694253322</v>
      </c>
      <c r="AK1084">
        <f t="shared" si="436"/>
        <v>14662.187373208313</v>
      </c>
      <c r="AL1084">
        <f t="shared" si="437"/>
        <v>333813.79608776077</v>
      </c>
      <c r="AM1084">
        <f t="shared" si="438"/>
        <v>25693.775320832807</v>
      </c>
    </row>
    <row r="1085" spans="4:39">
      <c r="D1085" s="113">
        <v>960</v>
      </c>
      <c r="E1085">
        <v>0.52326559264864325</v>
      </c>
      <c r="F1085" s="6">
        <v>10038.300917675333</v>
      </c>
      <c r="G1085" s="6">
        <v>0.3080279627629553</v>
      </c>
      <c r="H1085" s="6">
        <v>61007.992059281343</v>
      </c>
      <c r="I1085" s="6">
        <v>1.2524024700546459</v>
      </c>
      <c r="J1085" s="6">
        <v>16020.771140596062</v>
      </c>
      <c r="K1085" s="6">
        <v>0.72596117047580344</v>
      </c>
      <c r="L1085" s="6">
        <v>10716.329198267737</v>
      </c>
      <c r="M1085">
        <v>0.61543302700885982</v>
      </c>
      <c r="N1085">
        <v>95692.612557166722</v>
      </c>
      <c r="O1085">
        <v>0.86459926311607693</v>
      </c>
      <c r="P1085">
        <v>14192.354294929908</v>
      </c>
      <c r="S1085">
        <f t="shared" ref="S1085:S1125" si="439">E1085*WTP-F1085</f>
        <v>9942.0724720204598</v>
      </c>
      <c r="T1085">
        <f t="shared" ref="T1085:T1125" si="440">G1085*WTP-H1085</f>
        <v>-49246.252329140654</v>
      </c>
      <c r="U1085">
        <f t="shared" ref="U1085:U1125" si="441">I1085*WTP-J1085</f>
        <v>31800.964775970537</v>
      </c>
      <c r="V1085">
        <f t="shared" ref="V1085:V1125" si="442">K1085*WTP-L1085</f>
        <v>17003.772135180341</v>
      </c>
      <c r="W1085">
        <f t="shared" ref="W1085:W1125" si="443">M1085*WTP-N1085</f>
        <v>-72192.917853860417</v>
      </c>
      <c r="X1085">
        <f t="shared" ref="X1085:X1125" si="444">O1085*WTP-P1085</f>
        <v>18821.503967894372</v>
      </c>
      <c r="Z1085">
        <f t="shared" si="426"/>
        <v>0</v>
      </c>
      <c r="AA1085">
        <f t="shared" si="427"/>
        <v>0</v>
      </c>
      <c r="AB1085">
        <f t="shared" si="428"/>
        <v>1</v>
      </c>
      <c r="AC1085">
        <f t="shared" si="429"/>
        <v>0</v>
      </c>
      <c r="AD1085">
        <f t="shared" si="430"/>
        <v>0</v>
      </c>
      <c r="AE1085">
        <f t="shared" si="431"/>
        <v>0</v>
      </c>
      <c r="AF1085">
        <f t="shared" si="432"/>
        <v>0</v>
      </c>
      <c r="AH1085">
        <f t="shared" si="433"/>
        <v>19183.949907472215</v>
      </c>
      <c r="AI1085">
        <f t="shared" si="434"/>
        <v>198059.9147949123</v>
      </c>
      <c r="AJ1085">
        <f t="shared" si="435"/>
        <v>12792.030935468396</v>
      </c>
      <c r="AK1085">
        <f t="shared" si="436"/>
        <v>14761.573530501815</v>
      </c>
      <c r="AL1085">
        <f t="shared" si="437"/>
        <v>155488.26331640652</v>
      </c>
      <c r="AM1085">
        <f t="shared" si="438"/>
        <v>16414.950718069849</v>
      </c>
    </row>
    <row r="1086" spans="4:39">
      <c r="D1086" s="113">
        <v>961</v>
      </c>
      <c r="E1086">
        <v>0.89587620000109369</v>
      </c>
      <c r="F1086" s="6">
        <v>11389.129001706038</v>
      </c>
      <c r="G1086" s="6">
        <v>0.36201386017742454</v>
      </c>
      <c r="H1086" s="6">
        <v>61954.171348940858</v>
      </c>
      <c r="I1086" s="6">
        <v>0.83835176481204587</v>
      </c>
      <c r="J1086" s="6">
        <v>11616.667649771967</v>
      </c>
      <c r="K1086" s="6">
        <v>0.40223150538408381</v>
      </c>
      <c r="L1086" s="6">
        <v>7332.0219997804979</v>
      </c>
      <c r="M1086">
        <v>0.68778678781610469</v>
      </c>
      <c r="N1086">
        <v>87519.899425216063</v>
      </c>
      <c r="O1086">
        <v>0.68980677763594656</v>
      </c>
      <c r="P1086">
        <v>12258.117228675172</v>
      </c>
      <c r="S1086">
        <f t="shared" si="439"/>
        <v>22819.007819135724</v>
      </c>
      <c r="T1086">
        <f t="shared" si="440"/>
        <v>-48131.034111926077</v>
      </c>
      <c r="U1086">
        <f t="shared" si="441"/>
        <v>20394.956137811194</v>
      </c>
      <c r="V1086">
        <f t="shared" si="442"/>
        <v>8026.7858018053576</v>
      </c>
      <c r="W1086">
        <f t="shared" si="443"/>
        <v>-61257.44871924592</v>
      </c>
      <c r="X1086">
        <f t="shared" si="444"/>
        <v>14081.46476857581</v>
      </c>
      <c r="Z1086">
        <f t="shared" ref="Z1086:Z1125" si="445">IF(S1086=MAX($S1086:$X1086),1,0)</f>
        <v>1</v>
      </c>
      <c r="AA1086">
        <f t="shared" ref="AA1086:AA1125" si="446">IF(T1086=MAX($S1086:$X1086),1,0)</f>
        <v>0</v>
      </c>
      <c r="AB1086">
        <f t="shared" ref="AB1086:AB1125" si="447">IF(U1086=MAX($S1086:$X1086),1,0)</f>
        <v>0</v>
      </c>
      <c r="AC1086">
        <f t="shared" ref="AC1086:AC1125" si="448">IF(V1086=MAX($S1086:$X1086),1,0)</f>
        <v>0</v>
      </c>
      <c r="AD1086">
        <f t="shared" ref="AD1086:AD1125" si="449">IF(W1086=MAX($S1086:$X1086),1,0)</f>
        <v>0</v>
      </c>
      <c r="AE1086">
        <f t="shared" ref="AE1086:AE1125" si="450">IF(X1086=MAX($S1086:$X1086),1,0)</f>
        <v>0</v>
      </c>
      <c r="AF1086">
        <f t="shared" ref="AF1086:AF1125" si="451">IF(MAX(Z1086:AE1086)=0,1,0)</f>
        <v>0</v>
      </c>
      <c r="AH1086">
        <f t="shared" ref="AH1086:AH1125" si="452">F1086/E1086</f>
        <v>12712.838003389457</v>
      </c>
      <c r="AI1086">
        <f t="shared" ref="AI1086:AI1125" si="453">H1086/G1086</f>
        <v>171137.56727042675</v>
      </c>
      <c r="AJ1086">
        <f t="shared" ref="AJ1086:AJ1125" si="454">J1086/I1086</f>
        <v>13856.555371331942</v>
      </c>
      <c r="AK1086">
        <f t="shared" ref="AK1086:AK1125" si="455">L1086/K1086</f>
        <v>18228.363272487266</v>
      </c>
      <c r="AL1086">
        <f t="shared" ref="AL1086:AL1125" si="456">N1086/M1086</f>
        <v>127248.59066152414</v>
      </c>
      <c r="AM1086">
        <f t="shared" ref="AM1086:AM1125" si="457">P1086/O1086</f>
        <v>17770.363565700616</v>
      </c>
    </row>
    <row r="1087" spans="4:39">
      <c r="D1087" s="113">
        <v>962</v>
      </c>
      <c r="E1087">
        <v>1.342752444772175</v>
      </c>
      <c r="F1087" s="6">
        <v>14936.424779427911</v>
      </c>
      <c r="G1087" s="6">
        <v>0.31194835056941739</v>
      </c>
      <c r="H1087" s="6">
        <v>60310.077379860188</v>
      </c>
      <c r="I1087" s="6">
        <v>1.0146828166753377</v>
      </c>
      <c r="J1087" s="6">
        <v>15773.268833699347</v>
      </c>
      <c r="K1087" s="6">
        <v>0.97893766740799559</v>
      </c>
      <c r="L1087" s="6">
        <v>12754.078735115891</v>
      </c>
      <c r="M1087">
        <v>0.22889790907268426</v>
      </c>
      <c r="N1087">
        <v>68459.142828786207</v>
      </c>
      <c r="O1087">
        <v>0.42589645374900365</v>
      </c>
      <c r="P1087">
        <v>11410.216474103621</v>
      </c>
      <c r="S1087">
        <f t="shared" si="439"/>
        <v>36335.234571752822</v>
      </c>
      <c r="T1087">
        <f t="shared" si="440"/>
        <v>-48398.641561717552</v>
      </c>
      <c r="U1087">
        <f t="shared" si="441"/>
        <v>22971.379838231747</v>
      </c>
      <c r="V1087">
        <f t="shared" si="442"/>
        <v>24625.67715719101</v>
      </c>
      <c r="W1087">
        <f t="shared" si="443"/>
        <v>-59718.90506875483</v>
      </c>
      <c r="X1087">
        <f t="shared" si="444"/>
        <v>4852.2137158483347</v>
      </c>
      <c r="Z1087">
        <f t="shared" si="445"/>
        <v>1</v>
      </c>
      <c r="AA1087">
        <f t="shared" si="446"/>
        <v>0</v>
      </c>
      <c r="AB1087">
        <f t="shared" si="447"/>
        <v>0</v>
      </c>
      <c r="AC1087">
        <f t="shared" si="448"/>
        <v>0</v>
      </c>
      <c r="AD1087">
        <f t="shared" si="449"/>
        <v>0</v>
      </c>
      <c r="AE1087">
        <f t="shared" si="450"/>
        <v>0</v>
      </c>
      <c r="AF1087">
        <f t="shared" si="451"/>
        <v>0</v>
      </c>
      <c r="AH1087">
        <f t="shared" si="452"/>
        <v>11123.736797189133</v>
      </c>
      <c r="AI1087">
        <f t="shared" si="453"/>
        <v>193333.53508608945</v>
      </c>
      <c r="AJ1087">
        <f t="shared" si="454"/>
        <v>15545.024094703114</v>
      </c>
      <c r="AK1087">
        <f t="shared" si="455"/>
        <v>13028.489105834278</v>
      </c>
      <c r="AL1087">
        <f t="shared" si="456"/>
        <v>299081.55607942963</v>
      </c>
      <c r="AM1087">
        <f t="shared" si="457"/>
        <v>26791.057717583342</v>
      </c>
    </row>
    <row r="1088" spans="4:39">
      <c r="D1088" s="113">
        <v>963</v>
      </c>
      <c r="E1088">
        <v>0.67143194130405803</v>
      </c>
      <c r="F1088" s="6">
        <v>10567.534501779914</v>
      </c>
      <c r="G1088" s="6">
        <v>0.28584913202293571</v>
      </c>
      <c r="H1088" s="6">
        <v>66240.615330001063</v>
      </c>
      <c r="I1088" s="6">
        <v>1.2385916462692572</v>
      </c>
      <c r="J1088" s="6">
        <v>16347.038301719163</v>
      </c>
      <c r="K1088" s="6">
        <v>0.64454557362483345</v>
      </c>
      <c r="L1088" s="6">
        <v>10072.051053512028</v>
      </c>
      <c r="M1088">
        <v>0.14675024467373288</v>
      </c>
      <c r="N1088">
        <v>72812.008749068074</v>
      </c>
      <c r="O1088">
        <v>0.77961134076667238</v>
      </c>
      <c r="P1088">
        <v>13611.307138982569</v>
      </c>
      <c r="S1088">
        <f t="shared" si="439"/>
        <v>15070.422744974238</v>
      </c>
      <c r="T1088">
        <f t="shared" si="440"/>
        <v>-55325.752072837284</v>
      </c>
      <c r="U1088">
        <f t="shared" si="441"/>
        <v>30947.345119426151</v>
      </c>
      <c r="V1088">
        <f t="shared" si="442"/>
        <v>14539.277129778611</v>
      </c>
      <c r="W1088">
        <f t="shared" si="443"/>
        <v>-67208.497406446259</v>
      </c>
      <c r="X1088">
        <f t="shared" si="444"/>
        <v>16157.372296852051</v>
      </c>
      <c r="Z1088">
        <f t="shared" si="445"/>
        <v>0</v>
      </c>
      <c r="AA1088">
        <f t="shared" si="446"/>
        <v>0</v>
      </c>
      <c r="AB1088">
        <f t="shared" si="447"/>
        <v>1</v>
      </c>
      <c r="AC1088">
        <f t="shared" si="448"/>
        <v>0</v>
      </c>
      <c r="AD1088">
        <f t="shared" si="449"/>
        <v>0</v>
      </c>
      <c r="AE1088">
        <f t="shared" si="450"/>
        <v>0</v>
      </c>
      <c r="AF1088">
        <f t="shared" si="451"/>
        <v>0</v>
      </c>
      <c r="AH1088">
        <f t="shared" si="452"/>
        <v>15738.80218039017</v>
      </c>
      <c r="AI1088">
        <f t="shared" si="453"/>
        <v>231732.78456793111</v>
      </c>
      <c r="AJ1088">
        <f t="shared" si="454"/>
        <v>13198.085382666535</v>
      </c>
      <c r="AK1088">
        <f t="shared" si="455"/>
        <v>15626.592541576592</v>
      </c>
      <c r="AL1088">
        <f t="shared" si="456"/>
        <v>496162.77581648791</v>
      </c>
      <c r="AM1088">
        <f t="shared" si="457"/>
        <v>17459.093303590435</v>
      </c>
    </row>
    <row r="1089" spans="4:39">
      <c r="D1089" s="113">
        <v>964</v>
      </c>
      <c r="E1089">
        <v>0.23359609820266836</v>
      </c>
      <c r="F1089" s="6">
        <v>6547.1842401138092</v>
      </c>
      <c r="G1089" s="6">
        <v>0.29951266908000096</v>
      </c>
      <c r="H1089" s="6">
        <v>65196.235910341537</v>
      </c>
      <c r="I1089" s="6">
        <v>0.74368255728865873</v>
      </c>
      <c r="J1089" s="6">
        <v>11461.314323412054</v>
      </c>
      <c r="K1089" s="6">
        <v>1.2621267810787029</v>
      </c>
      <c r="L1089" s="6">
        <v>15597.665001116726</v>
      </c>
      <c r="M1089">
        <v>-0.1143275711617483</v>
      </c>
      <c r="N1089">
        <v>61419.994628367538</v>
      </c>
      <c r="O1089">
        <v>0.30324485218579733</v>
      </c>
      <c r="P1089">
        <v>8242.1816562792483</v>
      </c>
      <c r="S1089">
        <f t="shared" si="439"/>
        <v>2372.4491736568798</v>
      </c>
      <c r="T1089">
        <f t="shared" si="440"/>
        <v>-53759.644154190784</v>
      </c>
      <c r="U1089">
        <f t="shared" si="441"/>
        <v>16935.460444098091</v>
      </c>
      <c r="V1089">
        <f t="shared" si="442"/>
        <v>32595.384007592464</v>
      </c>
      <c r="W1089">
        <f t="shared" si="443"/>
        <v>-65785.478605607728</v>
      </c>
      <c r="X1089">
        <f t="shared" si="444"/>
        <v>3336.919779583237</v>
      </c>
      <c r="Z1089">
        <f t="shared" si="445"/>
        <v>0</v>
      </c>
      <c r="AA1089">
        <f t="shared" si="446"/>
        <v>0</v>
      </c>
      <c r="AB1089">
        <f t="shared" si="447"/>
        <v>0</v>
      </c>
      <c r="AC1089">
        <f t="shared" si="448"/>
        <v>1</v>
      </c>
      <c r="AD1089">
        <f t="shared" si="449"/>
        <v>0</v>
      </c>
      <c r="AE1089">
        <f t="shared" si="450"/>
        <v>0</v>
      </c>
      <c r="AF1089">
        <f t="shared" si="451"/>
        <v>0</v>
      </c>
      <c r="AH1089">
        <f t="shared" si="452"/>
        <v>28027.797940500965</v>
      </c>
      <c r="AI1089">
        <f t="shared" si="453"/>
        <v>217674.3845614336</v>
      </c>
      <c r="AJ1089">
        <f t="shared" si="454"/>
        <v>15411.568028700411</v>
      </c>
      <c r="AK1089">
        <f t="shared" si="455"/>
        <v>12358.239469244014</v>
      </c>
      <c r="AL1089">
        <f t="shared" si="456"/>
        <v>-537228.19442627532</v>
      </c>
      <c r="AM1089">
        <f t="shared" si="457"/>
        <v>27179.955725115771</v>
      </c>
    </row>
    <row r="1090" spans="4:39">
      <c r="D1090" s="113">
        <v>965</v>
      </c>
      <c r="E1090">
        <v>0.30101613233957669</v>
      </c>
      <c r="F1090" s="6">
        <v>8678.3483262707778</v>
      </c>
      <c r="G1090" s="6">
        <v>0.28140065484392807</v>
      </c>
      <c r="H1090" s="6">
        <v>60219.184474954796</v>
      </c>
      <c r="I1090" s="6">
        <v>0.98072059555672653</v>
      </c>
      <c r="J1090" s="6">
        <v>19402.336623219657</v>
      </c>
      <c r="K1090" s="6">
        <v>1.6318944693037811</v>
      </c>
      <c r="L1090" s="6">
        <v>19732.762803965208</v>
      </c>
      <c r="M1090">
        <v>0.32914320140516062</v>
      </c>
      <c r="N1090">
        <v>91449.927349767037</v>
      </c>
      <c r="O1090">
        <v>0.39040616148754392</v>
      </c>
      <c r="P1090">
        <v>9057.9539743218593</v>
      </c>
      <c r="S1090">
        <f t="shared" si="439"/>
        <v>2815.6516709836178</v>
      </c>
      <c r="T1090">
        <f t="shared" si="440"/>
        <v>-49474.181870394248</v>
      </c>
      <c r="U1090">
        <f t="shared" si="441"/>
        <v>18045.498597518388</v>
      </c>
      <c r="V1090">
        <f t="shared" si="442"/>
        <v>42579.495611930368</v>
      </c>
      <c r="W1090">
        <f t="shared" si="443"/>
        <v>-78881.92334731239</v>
      </c>
      <c r="X1090">
        <f t="shared" si="444"/>
        <v>5849.3148959185182</v>
      </c>
      <c r="Z1090">
        <f t="shared" si="445"/>
        <v>0</v>
      </c>
      <c r="AA1090">
        <f t="shared" si="446"/>
        <v>0</v>
      </c>
      <c r="AB1090">
        <f t="shared" si="447"/>
        <v>0</v>
      </c>
      <c r="AC1090">
        <f t="shared" si="448"/>
        <v>1</v>
      </c>
      <c r="AD1090">
        <f t="shared" si="449"/>
        <v>0</v>
      </c>
      <c r="AE1090">
        <f t="shared" si="450"/>
        <v>0</v>
      </c>
      <c r="AF1090">
        <f t="shared" si="451"/>
        <v>0</v>
      </c>
      <c r="AH1090">
        <f t="shared" si="452"/>
        <v>28830.176837435149</v>
      </c>
      <c r="AI1090">
        <f t="shared" si="453"/>
        <v>213998.02537188082</v>
      </c>
      <c r="AJ1090">
        <f t="shared" si="454"/>
        <v>19783.75564979903</v>
      </c>
      <c r="AK1090">
        <f t="shared" si="455"/>
        <v>12091.935584770896</v>
      </c>
      <c r="AL1090">
        <f t="shared" si="456"/>
        <v>277842.37061362312</v>
      </c>
      <c r="AM1090">
        <f t="shared" si="457"/>
        <v>23201.36019321216</v>
      </c>
    </row>
    <row r="1091" spans="4:39">
      <c r="D1091" s="113">
        <v>966</v>
      </c>
      <c r="E1091">
        <v>-0.10761721112210698</v>
      </c>
      <c r="F1091" s="6">
        <v>3738.8855349634105</v>
      </c>
      <c r="G1091" s="6">
        <v>0.30355167806615702</v>
      </c>
      <c r="H1091" s="6">
        <v>66536.123139361545</v>
      </c>
      <c r="I1091" s="6">
        <v>0.45722951031374315</v>
      </c>
      <c r="J1091" s="6">
        <v>9672.1437377214916</v>
      </c>
      <c r="K1091" s="6">
        <v>-1.008270750294149E-2</v>
      </c>
      <c r="L1091" s="6">
        <v>4189.6794123952368</v>
      </c>
      <c r="M1091">
        <v>9.7416109304607756E-2</v>
      </c>
      <c r="N1091">
        <v>85983.049368863372</v>
      </c>
      <c r="O1091">
        <v>0.20850303119645019</v>
      </c>
      <c r="P1091">
        <v>8189.307499083543</v>
      </c>
      <c r="S1091">
        <f t="shared" si="439"/>
        <v>-7848.1411244499432</v>
      </c>
      <c r="T1091">
        <f t="shared" si="440"/>
        <v>-54945.305864083406</v>
      </c>
      <c r="U1091">
        <f t="shared" si="441"/>
        <v>7786.7078840984777</v>
      </c>
      <c r="V1091">
        <f t="shared" si="442"/>
        <v>-4574.6775156875547</v>
      </c>
      <c r="W1091">
        <f t="shared" si="443"/>
        <v>-82263.312651176224</v>
      </c>
      <c r="X1091">
        <f t="shared" si="444"/>
        <v>-227.82775587828837</v>
      </c>
      <c r="Z1091">
        <f t="shared" si="445"/>
        <v>0</v>
      </c>
      <c r="AA1091">
        <f t="shared" si="446"/>
        <v>0</v>
      </c>
      <c r="AB1091">
        <f t="shared" si="447"/>
        <v>1</v>
      </c>
      <c r="AC1091">
        <f t="shared" si="448"/>
        <v>0</v>
      </c>
      <c r="AD1091">
        <f t="shared" si="449"/>
        <v>0</v>
      </c>
      <c r="AE1091">
        <f t="shared" si="450"/>
        <v>0</v>
      </c>
      <c r="AF1091">
        <f t="shared" si="451"/>
        <v>0</v>
      </c>
      <c r="AH1091">
        <f t="shared" si="452"/>
        <v>-34742.449613576355</v>
      </c>
      <c r="AI1091">
        <f t="shared" si="453"/>
        <v>219192.07814380934</v>
      </c>
      <c r="AJ1091">
        <f t="shared" si="454"/>
        <v>21153.804641972103</v>
      </c>
      <c r="AK1091">
        <f t="shared" si="455"/>
        <v>-415531.18655608682</v>
      </c>
      <c r="AL1091">
        <f t="shared" si="456"/>
        <v>882636.865531196</v>
      </c>
      <c r="AM1091">
        <f t="shared" si="457"/>
        <v>39276.683183409601</v>
      </c>
    </row>
    <row r="1092" spans="4:39">
      <c r="D1092" s="113">
        <v>967</v>
      </c>
      <c r="E1092">
        <v>0.41671537074143195</v>
      </c>
      <c r="F1092" s="6">
        <v>8283.5715233556293</v>
      </c>
      <c r="G1092" s="6">
        <v>0.30032732146175189</v>
      </c>
      <c r="H1092" s="6">
        <v>62972.913093215764</v>
      </c>
      <c r="I1092" s="6">
        <v>0.30180401401720025</v>
      </c>
      <c r="J1092" s="6">
        <v>7669.0312454505274</v>
      </c>
      <c r="K1092" s="6">
        <v>0.89180774984879818</v>
      </c>
      <c r="L1092" s="6">
        <v>11911.839949747908</v>
      </c>
      <c r="M1092">
        <v>0.80066523296685466</v>
      </c>
      <c r="N1092">
        <v>85094.624147162453</v>
      </c>
      <c r="O1092">
        <v>0.38985486651548951</v>
      </c>
      <c r="P1092">
        <v>9633.0557855235566</v>
      </c>
      <c r="S1092">
        <f t="shared" si="439"/>
        <v>7628.2881930352087</v>
      </c>
      <c r="T1092">
        <f t="shared" si="440"/>
        <v>-51505.214650520225</v>
      </c>
      <c r="U1092">
        <f t="shared" si="441"/>
        <v>3855.053225782247</v>
      </c>
      <c r="V1092">
        <f t="shared" si="442"/>
        <v>22140.947170478601</v>
      </c>
      <c r="W1092">
        <f t="shared" si="443"/>
        <v>-54522.022891556073</v>
      </c>
      <c r="X1092">
        <f t="shared" si="444"/>
        <v>5253.1624375038955</v>
      </c>
      <c r="Z1092">
        <f t="shared" si="445"/>
        <v>0</v>
      </c>
      <c r="AA1092">
        <f t="shared" si="446"/>
        <v>0</v>
      </c>
      <c r="AB1092">
        <f t="shared" si="447"/>
        <v>0</v>
      </c>
      <c r="AC1092">
        <f t="shared" si="448"/>
        <v>1</v>
      </c>
      <c r="AD1092">
        <f t="shared" si="449"/>
        <v>0</v>
      </c>
      <c r="AE1092">
        <f t="shared" si="450"/>
        <v>0</v>
      </c>
      <c r="AF1092">
        <f t="shared" si="451"/>
        <v>0</v>
      </c>
      <c r="AH1092">
        <f t="shared" si="452"/>
        <v>19878.248092018446</v>
      </c>
      <c r="AI1092">
        <f t="shared" si="453"/>
        <v>209680.93341196619</v>
      </c>
      <c r="AJ1092">
        <f t="shared" si="454"/>
        <v>25410.633686977595</v>
      </c>
      <c r="AK1092">
        <f t="shared" si="455"/>
        <v>13356.959447557509</v>
      </c>
      <c r="AL1092">
        <f t="shared" si="456"/>
        <v>106279.9040640811</v>
      </c>
      <c r="AM1092">
        <f t="shared" si="457"/>
        <v>24709.338302285425</v>
      </c>
    </row>
    <row r="1093" spans="4:39">
      <c r="D1093" s="113">
        <v>968</v>
      </c>
      <c r="E1093">
        <v>0.51833995352231821</v>
      </c>
      <c r="F1093" s="6">
        <v>9379.3079327341075</v>
      </c>
      <c r="G1093" s="6">
        <v>0.29657069779654344</v>
      </c>
      <c r="H1093" s="6">
        <v>67168.375839100452</v>
      </c>
      <c r="I1093" s="6">
        <v>1.0105174456951169</v>
      </c>
      <c r="J1093" s="6">
        <v>14052.457899345021</v>
      </c>
      <c r="K1093" s="6">
        <v>0.31819861548323336</v>
      </c>
      <c r="L1093" s="6">
        <v>6986.8911309410396</v>
      </c>
      <c r="M1093">
        <v>-2.6775809231532777E-2</v>
      </c>
      <c r="N1093">
        <v>70507.398260788919</v>
      </c>
      <c r="O1093">
        <v>0.8945614533821703</v>
      </c>
      <c r="P1093">
        <v>13968.531075794162</v>
      </c>
      <c r="S1093">
        <f t="shared" si="439"/>
        <v>10412.984852562091</v>
      </c>
      <c r="T1093">
        <f t="shared" si="440"/>
        <v>-55844.120314437241</v>
      </c>
      <c r="U1093">
        <f t="shared" si="441"/>
        <v>24533.140247077325</v>
      </c>
      <c r="V1093">
        <f t="shared" si="442"/>
        <v>5163.2048026707434</v>
      </c>
      <c r="W1093">
        <f t="shared" si="443"/>
        <v>-71529.80576048576</v>
      </c>
      <c r="X1093">
        <f t="shared" si="444"/>
        <v>20189.403460150628</v>
      </c>
      <c r="Z1093">
        <f t="shared" si="445"/>
        <v>0</v>
      </c>
      <c r="AA1093">
        <f t="shared" si="446"/>
        <v>0</v>
      </c>
      <c r="AB1093">
        <f t="shared" si="447"/>
        <v>1</v>
      </c>
      <c r="AC1093">
        <f t="shared" si="448"/>
        <v>0</v>
      </c>
      <c r="AD1093">
        <f t="shared" si="449"/>
        <v>0</v>
      </c>
      <c r="AE1093">
        <f t="shared" si="450"/>
        <v>0</v>
      </c>
      <c r="AF1093">
        <f t="shared" si="451"/>
        <v>0</v>
      </c>
      <c r="AH1093">
        <f t="shared" si="452"/>
        <v>18094.896735237413</v>
      </c>
      <c r="AI1093">
        <f t="shared" si="453"/>
        <v>226483.52092147691</v>
      </c>
      <c r="AJ1093">
        <f t="shared" si="454"/>
        <v>13906.200193979419</v>
      </c>
      <c r="AK1093">
        <f t="shared" si="455"/>
        <v>21957.641519999623</v>
      </c>
      <c r="AL1093">
        <f t="shared" si="456"/>
        <v>-2633249.9477832862</v>
      </c>
      <c r="AM1093">
        <f t="shared" si="457"/>
        <v>15614.948557174856</v>
      </c>
    </row>
    <row r="1094" spans="4:39">
      <c r="D1094" s="113">
        <v>969</v>
      </c>
      <c r="E1094">
        <v>-4.0964967605662039E-2</v>
      </c>
      <c r="F1094" s="6">
        <v>7385.1893784561216</v>
      </c>
      <c r="G1094" s="6">
        <v>0.2375586054915042</v>
      </c>
      <c r="H1094" s="6">
        <v>68325.148996255331</v>
      </c>
      <c r="I1094" s="6">
        <v>2.6667381919252442E-2</v>
      </c>
      <c r="J1094" s="6">
        <v>7927.3271748913321</v>
      </c>
      <c r="K1094" s="6">
        <v>0.32266410939461521</v>
      </c>
      <c r="L1094" s="6">
        <v>8513.2562919469092</v>
      </c>
      <c r="M1094">
        <v>0.20828845531930362</v>
      </c>
      <c r="N1094">
        <v>81175.963974505925</v>
      </c>
      <c r="O1094">
        <v>8.8852686613110077E-2</v>
      </c>
      <c r="P1094">
        <v>8977.5398362835804</v>
      </c>
      <c r="S1094">
        <f t="shared" si="439"/>
        <v>-8949.3957015107208</v>
      </c>
      <c r="T1094">
        <f t="shared" si="440"/>
        <v>-59254.211204167732</v>
      </c>
      <c r="U1094">
        <f t="shared" si="441"/>
        <v>-6909.0598636865971</v>
      </c>
      <c r="V1094">
        <f t="shared" si="442"/>
        <v>3807.3500611770778</v>
      </c>
      <c r="W1094">
        <f t="shared" si="443"/>
        <v>-73222.677596593639</v>
      </c>
      <c r="X1094">
        <f t="shared" si="444"/>
        <v>-5584.7888506485851</v>
      </c>
      <c r="Z1094">
        <f t="shared" si="445"/>
        <v>0</v>
      </c>
      <c r="AA1094">
        <f t="shared" si="446"/>
        <v>0</v>
      </c>
      <c r="AB1094">
        <f t="shared" si="447"/>
        <v>0</v>
      </c>
      <c r="AC1094">
        <f t="shared" si="448"/>
        <v>1</v>
      </c>
      <c r="AD1094">
        <f t="shared" si="449"/>
        <v>0</v>
      </c>
      <c r="AE1094">
        <f t="shared" si="450"/>
        <v>0</v>
      </c>
      <c r="AF1094">
        <f t="shared" si="451"/>
        <v>0</v>
      </c>
      <c r="AH1094">
        <f t="shared" si="452"/>
        <v>-180280.61072933365</v>
      </c>
      <c r="AI1094">
        <f t="shared" si="453"/>
        <v>287613.86629161215</v>
      </c>
      <c r="AJ1094">
        <f t="shared" si="454"/>
        <v>297266.79577676201</v>
      </c>
      <c r="AK1094">
        <f t="shared" si="455"/>
        <v>26384.267862699522</v>
      </c>
      <c r="AL1094">
        <f t="shared" si="456"/>
        <v>389728.58025215165</v>
      </c>
      <c r="AM1094">
        <f t="shared" si="457"/>
        <v>101038.47366342841</v>
      </c>
    </row>
    <row r="1095" spans="4:39">
      <c r="D1095" s="113">
        <v>970</v>
      </c>
      <c r="E1095">
        <v>0.65358316160039931</v>
      </c>
      <c r="F1095" s="6">
        <v>10727.106794197398</v>
      </c>
      <c r="G1095" s="6">
        <v>0.2726141337798772</v>
      </c>
      <c r="H1095" s="6">
        <v>60637.433566557826</v>
      </c>
      <c r="I1095" s="6">
        <v>0.84038145170471679</v>
      </c>
      <c r="J1095" s="6">
        <v>12971.433102390823</v>
      </c>
      <c r="K1095" s="6">
        <v>0.65773122216112379</v>
      </c>
      <c r="L1095" s="6">
        <v>10311.469785530184</v>
      </c>
      <c r="M1095">
        <v>0.21434310327067085</v>
      </c>
      <c r="N1095">
        <v>70862.648036570623</v>
      </c>
      <c r="O1095">
        <v>0.34442574563649209</v>
      </c>
      <c r="P1095">
        <v>9030.4706873873129</v>
      </c>
      <c r="S1095">
        <f t="shared" si="439"/>
        <v>14229.312648352248</v>
      </c>
      <c r="T1095">
        <f t="shared" si="440"/>
        <v>-50227.935482306995</v>
      </c>
      <c r="U1095">
        <f t="shared" si="441"/>
        <v>19117.692249502081</v>
      </c>
      <c r="V1095">
        <f t="shared" si="442"/>
        <v>14803.339201470166</v>
      </c>
      <c r="W1095">
        <f t="shared" si="443"/>
        <v>-62678.170981283329</v>
      </c>
      <c r="X1095">
        <f t="shared" si="444"/>
        <v>4121.0819839965006</v>
      </c>
      <c r="Z1095">
        <f t="shared" si="445"/>
        <v>0</v>
      </c>
      <c r="AA1095">
        <f t="shared" si="446"/>
        <v>0</v>
      </c>
      <c r="AB1095">
        <f t="shared" si="447"/>
        <v>1</v>
      </c>
      <c r="AC1095">
        <f t="shared" si="448"/>
        <v>0</v>
      </c>
      <c r="AD1095">
        <f t="shared" si="449"/>
        <v>0</v>
      </c>
      <c r="AE1095">
        <f t="shared" si="450"/>
        <v>0</v>
      </c>
      <c r="AF1095">
        <f t="shared" si="451"/>
        <v>0</v>
      </c>
      <c r="AH1095">
        <f t="shared" si="452"/>
        <v>16412.764930985097</v>
      </c>
      <c r="AI1095">
        <f t="shared" si="453"/>
        <v>222429.52970119898</v>
      </c>
      <c r="AJ1095">
        <f t="shared" si="454"/>
        <v>15435.173011110877</v>
      </c>
      <c r="AK1095">
        <f t="shared" si="455"/>
        <v>15677.33055403624</v>
      </c>
      <c r="AL1095">
        <f t="shared" si="456"/>
        <v>330603.81675581977</v>
      </c>
      <c r="AM1095">
        <f t="shared" si="457"/>
        <v>26218.918886853764</v>
      </c>
    </row>
    <row r="1096" spans="4:39">
      <c r="D1096" s="113">
        <v>971</v>
      </c>
      <c r="E1096">
        <v>0.69193118654939745</v>
      </c>
      <c r="F1096" s="6">
        <v>10477.392416514975</v>
      </c>
      <c r="G1096" s="6">
        <v>0.30288870677517821</v>
      </c>
      <c r="H1096" s="6">
        <v>71877.81722287109</v>
      </c>
      <c r="I1096" s="6">
        <v>0.61365801972446643</v>
      </c>
      <c r="J1096" s="6">
        <v>10533.62286502946</v>
      </c>
      <c r="K1096" s="6">
        <v>0.81087555135800959</v>
      </c>
      <c r="L1096" s="6">
        <v>11485.507857917803</v>
      </c>
      <c r="M1096">
        <v>3.9156954413838929E-2</v>
      </c>
      <c r="N1096">
        <v>72395.399657151866</v>
      </c>
      <c r="O1096">
        <v>1.3312799280635428</v>
      </c>
      <c r="P1096">
        <v>19133.954599357538</v>
      </c>
      <c r="S1096">
        <f t="shared" si="439"/>
        <v>15943.308010687217</v>
      </c>
      <c r="T1096">
        <f t="shared" si="440"/>
        <v>-60312.314843367683</v>
      </c>
      <c r="U1096">
        <f t="shared" si="441"/>
        <v>12898.294960129568</v>
      </c>
      <c r="V1096">
        <f t="shared" si="442"/>
        <v>19476.964195136439</v>
      </c>
      <c r="W1096">
        <f t="shared" si="443"/>
        <v>-70900.230509813846</v>
      </c>
      <c r="X1096">
        <f t="shared" si="444"/>
        <v>31699.638173820778</v>
      </c>
      <c r="Z1096">
        <f t="shared" si="445"/>
        <v>0</v>
      </c>
      <c r="AA1096">
        <f t="shared" si="446"/>
        <v>0</v>
      </c>
      <c r="AB1096">
        <f t="shared" si="447"/>
        <v>0</v>
      </c>
      <c r="AC1096">
        <f t="shared" si="448"/>
        <v>0</v>
      </c>
      <c r="AD1096">
        <f t="shared" si="449"/>
        <v>0</v>
      </c>
      <c r="AE1096">
        <f t="shared" si="450"/>
        <v>1</v>
      </c>
      <c r="AF1096">
        <f t="shared" si="451"/>
        <v>0</v>
      </c>
      <c r="AH1096">
        <f t="shared" si="452"/>
        <v>15142.246252499253</v>
      </c>
      <c r="AI1096">
        <f t="shared" si="453"/>
        <v>237307.68303693485</v>
      </c>
      <c r="AJ1096">
        <f t="shared" si="454"/>
        <v>17165.298140744704</v>
      </c>
      <c r="AK1096">
        <f t="shared" si="455"/>
        <v>14164.328716882028</v>
      </c>
      <c r="AL1096">
        <f t="shared" si="456"/>
        <v>1848851.646939266</v>
      </c>
      <c r="AM1096">
        <f t="shared" si="457"/>
        <v>14372.60052976947</v>
      </c>
    </row>
    <row r="1097" spans="4:39">
      <c r="D1097" s="113">
        <v>972</v>
      </c>
      <c r="E1097">
        <v>0.88094901929007796</v>
      </c>
      <c r="F1097" s="6">
        <v>12698.242434672995</v>
      </c>
      <c r="G1097" s="6">
        <v>0.3024316349929822</v>
      </c>
      <c r="H1097" s="6">
        <v>62030.177862487377</v>
      </c>
      <c r="I1097" s="6">
        <v>0.49968933986154296</v>
      </c>
      <c r="J1097" s="6">
        <v>11195.578919938253</v>
      </c>
      <c r="K1097" s="6">
        <v>1.0665758886819807</v>
      </c>
      <c r="L1097" s="6">
        <v>15335.212173518599</v>
      </c>
      <c r="M1097">
        <v>0.35213536526344025</v>
      </c>
      <c r="N1097">
        <v>75599.021320263593</v>
      </c>
      <c r="O1097">
        <v>0.49797206230378621</v>
      </c>
      <c r="P1097">
        <v>10665.893549378541</v>
      </c>
      <c r="S1097">
        <f t="shared" si="439"/>
        <v>20939.914917899339</v>
      </c>
      <c r="T1097">
        <f t="shared" si="440"/>
        <v>-50482.128311915345</v>
      </c>
      <c r="U1097">
        <f t="shared" si="441"/>
        <v>7884.5588333349042</v>
      </c>
      <c r="V1097">
        <f t="shared" si="442"/>
        <v>25390.921559914153</v>
      </c>
      <c r="W1097">
        <f t="shared" si="443"/>
        <v>-62153.084533044392</v>
      </c>
      <c r="X1097">
        <f t="shared" si="444"/>
        <v>8348.6716776292324</v>
      </c>
      <c r="Z1097">
        <f t="shared" si="445"/>
        <v>0</v>
      </c>
      <c r="AA1097">
        <f t="shared" si="446"/>
        <v>0</v>
      </c>
      <c r="AB1097">
        <f t="shared" si="447"/>
        <v>0</v>
      </c>
      <c r="AC1097">
        <f t="shared" si="448"/>
        <v>1</v>
      </c>
      <c r="AD1097">
        <f t="shared" si="449"/>
        <v>0</v>
      </c>
      <c r="AE1097">
        <f t="shared" si="450"/>
        <v>0</v>
      </c>
      <c r="AF1097">
        <f t="shared" si="451"/>
        <v>0</v>
      </c>
      <c r="AH1097">
        <f t="shared" si="452"/>
        <v>14414.276146088461</v>
      </c>
      <c r="AI1097">
        <f t="shared" si="453"/>
        <v>205104.79290278864</v>
      </c>
      <c r="AJ1097">
        <f t="shared" si="454"/>
        <v>22405.078569497586</v>
      </c>
      <c r="AK1097">
        <f t="shared" si="455"/>
        <v>14377.985041898013</v>
      </c>
      <c r="AL1097">
        <f t="shared" si="456"/>
        <v>214687.38666366637</v>
      </c>
      <c r="AM1097">
        <f t="shared" si="457"/>
        <v>21418.658508741497</v>
      </c>
    </row>
    <row r="1098" spans="4:39">
      <c r="D1098" s="113">
        <v>973</v>
      </c>
      <c r="E1098">
        <v>0.61328821453284799</v>
      </c>
      <c r="F1098" s="6">
        <v>10270.568682051013</v>
      </c>
      <c r="G1098" s="6">
        <v>0.31766017604871766</v>
      </c>
      <c r="H1098" s="6">
        <v>63435.083601086866</v>
      </c>
      <c r="I1098" s="6">
        <v>0.49831812109456974</v>
      </c>
      <c r="J1098" s="6">
        <v>9649.4409349455709</v>
      </c>
      <c r="K1098" s="6">
        <v>0.5883816313359389</v>
      </c>
      <c r="L1098" s="6">
        <v>9458.0092104227115</v>
      </c>
      <c r="M1098">
        <v>0.33202120159576509</v>
      </c>
      <c r="N1098">
        <v>82125.481818557135</v>
      </c>
      <c r="O1098">
        <v>0.51627199860123985</v>
      </c>
      <c r="P1098">
        <v>10519.958163465046</v>
      </c>
      <c r="S1098">
        <f t="shared" si="439"/>
        <v>13147.228501671256</v>
      </c>
      <c r="T1098">
        <f t="shared" si="440"/>
        <v>-51305.54743884263</v>
      </c>
      <c r="U1098">
        <f t="shared" si="441"/>
        <v>9378.3382009294801</v>
      </c>
      <c r="V1098">
        <f t="shared" si="442"/>
        <v>13008.75500050878</v>
      </c>
      <c r="W1098">
        <f t="shared" si="443"/>
        <v>-69447.584256824441</v>
      </c>
      <c r="X1098">
        <f t="shared" si="444"/>
        <v>9193.3718311246957</v>
      </c>
      <c r="Z1098">
        <f t="shared" si="445"/>
        <v>1</v>
      </c>
      <c r="AA1098">
        <f t="shared" si="446"/>
        <v>0</v>
      </c>
      <c r="AB1098">
        <f t="shared" si="447"/>
        <v>0</v>
      </c>
      <c r="AC1098">
        <f t="shared" si="448"/>
        <v>0</v>
      </c>
      <c r="AD1098">
        <f t="shared" si="449"/>
        <v>0</v>
      </c>
      <c r="AE1098">
        <f t="shared" si="450"/>
        <v>0</v>
      </c>
      <c r="AF1098">
        <f t="shared" si="451"/>
        <v>0</v>
      </c>
      <c r="AH1098">
        <f t="shared" si="452"/>
        <v>16746.724360053584</v>
      </c>
      <c r="AI1098">
        <f t="shared" si="453"/>
        <v>199694.7945761958</v>
      </c>
      <c r="AJ1098">
        <f t="shared" si="454"/>
        <v>19364.017735799578</v>
      </c>
      <c r="AK1098">
        <f t="shared" si="455"/>
        <v>16074.616722734878</v>
      </c>
      <c r="AL1098">
        <f t="shared" si="456"/>
        <v>247350.11325735966</v>
      </c>
      <c r="AM1098">
        <f t="shared" si="457"/>
        <v>20376.774630363969</v>
      </c>
    </row>
    <row r="1099" spans="4:39">
      <c r="D1099" s="113">
        <v>974</v>
      </c>
      <c r="E1099">
        <v>0.2339427990814662</v>
      </c>
      <c r="F1099" s="6">
        <v>6451.7888690949094</v>
      </c>
      <c r="G1099" s="6">
        <v>0.33831048293345956</v>
      </c>
      <c r="H1099" s="6">
        <v>65640.52000240839</v>
      </c>
      <c r="I1099" s="6">
        <v>0.70322109169814451</v>
      </c>
      <c r="J1099" s="6">
        <v>11024.897139876426</v>
      </c>
      <c r="K1099" s="6">
        <v>0.88276540448776886</v>
      </c>
      <c r="L1099" s="6">
        <v>12026.779897516977</v>
      </c>
      <c r="M1099">
        <v>0.78108641688650171</v>
      </c>
      <c r="N1099">
        <v>77988.130112271538</v>
      </c>
      <c r="O1099">
        <v>0.90307269059708362</v>
      </c>
      <c r="P1099">
        <v>13527.226107172062</v>
      </c>
      <c r="S1099">
        <f t="shared" si="439"/>
        <v>2481.0829710317958</v>
      </c>
      <c r="T1099">
        <f t="shared" si="440"/>
        <v>-52722.472522077172</v>
      </c>
      <c r="U1099">
        <f t="shared" si="441"/>
        <v>15826.897025525523</v>
      </c>
      <c r="V1099">
        <f t="shared" si="442"/>
        <v>21680.734307443985</v>
      </c>
      <c r="W1099">
        <f t="shared" si="443"/>
        <v>-48163.126369877355</v>
      </c>
      <c r="X1099">
        <f t="shared" si="444"/>
        <v>20955.70151058698</v>
      </c>
      <c r="Z1099">
        <f t="shared" si="445"/>
        <v>0</v>
      </c>
      <c r="AA1099">
        <f t="shared" si="446"/>
        <v>0</v>
      </c>
      <c r="AB1099">
        <f t="shared" si="447"/>
        <v>0</v>
      </c>
      <c r="AC1099">
        <f t="shared" si="448"/>
        <v>1</v>
      </c>
      <c r="AD1099">
        <f t="shared" si="449"/>
        <v>0</v>
      </c>
      <c r="AE1099">
        <f t="shared" si="450"/>
        <v>0</v>
      </c>
      <c r="AF1099">
        <f t="shared" si="451"/>
        <v>0</v>
      </c>
      <c r="AH1099">
        <f t="shared" si="452"/>
        <v>27578.488820458177</v>
      </c>
      <c r="AI1099">
        <f t="shared" si="453"/>
        <v>194024.49322068115</v>
      </c>
      <c r="AJ1099">
        <f t="shared" si="454"/>
        <v>15677.711135275262</v>
      </c>
      <c r="AK1099">
        <f t="shared" si="455"/>
        <v>13623.981905470802</v>
      </c>
      <c r="AL1099">
        <f t="shared" si="456"/>
        <v>99845.712876612291</v>
      </c>
      <c r="AM1099">
        <f t="shared" si="457"/>
        <v>14979.111037261331</v>
      </c>
    </row>
    <row r="1100" spans="4:39">
      <c r="D1100" s="113">
        <v>975</v>
      </c>
      <c r="E1100">
        <v>1.1577084096688535</v>
      </c>
      <c r="F1100" s="6">
        <v>15177.67479019542</v>
      </c>
      <c r="G1100" s="6">
        <v>0.29142404807184108</v>
      </c>
      <c r="H1100" s="6">
        <v>61586.398677298777</v>
      </c>
      <c r="I1100" s="6">
        <v>0.84300874767396461</v>
      </c>
      <c r="J1100" s="6">
        <v>14420.986367468893</v>
      </c>
      <c r="K1100" s="6">
        <v>1.2301326006395481</v>
      </c>
      <c r="L1100" s="6">
        <v>15353.216203903014</v>
      </c>
      <c r="M1100">
        <v>0.85399717478506021</v>
      </c>
      <c r="N1100">
        <v>73657.651060732329</v>
      </c>
      <c r="O1100">
        <v>0.85980612929547251</v>
      </c>
      <c r="P1100">
        <v>13972.153896991871</v>
      </c>
      <c r="S1100">
        <f t="shared" si="439"/>
        <v>29028.263124600082</v>
      </c>
      <c r="T1100">
        <f t="shared" si="440"/>
        <v>-50458.662825723601</v>
      </c>
      <c r="U1100">
        <f t="shared" si="441"/>
        <v>17768.459653713773</v>
      </c>
      <c r="V1100">
        <f t="shared" si="442"/>
        <v>31618.167018917491</v>
      </c>
      <c r="W1100">
        <f t="shared" si="443"/>
        <v>-41048.622938739587</v>
      </c>
      <c r="X1100">
        <f t="shared" si="444"/>
        <v>18858.683344026453</v>
      </c>
      <c r="Z1100">
        <f t="shared" si="445"/>
        <v>0</v>
      </c>
      <c r="AA1100">
        <f t="shared" si="446"/>
        <v>0</v>
      </c>
      <c r="AB1100">
        <f t="shared" si="447"/>
        <v>0</v>
      </c>
      <c r="AC1100">
        <f t="shared" si="448"/>
        <v>1</v>
      </c>
      <c r="AD1100">
        <f t="shared" si="449"/>
        <v>0</v>
      </c>
      <c r="AE1100">
        <f t="shared" si="450"/>
        <v>0</v>
      </c>
      <c r="AF1100">
        <f t="shared" si="451"/>
        <v>0</v>
      </c>
      <c r="AH1100">
        <f t="shared" si="452"/>
        <v>13110.101527669463</v>
      </c>
      <c r="AI1100">
        <f t="shared" si="453"/>
        <v>211329.15792219268</v>
      </c>
      <c r="AJ1100">
        <f t="shared" si="454"/>
        <v>17106.567882313648</v>
      </c>
      <c r="AK1100">
        <f t="shared" si="455"/>
        <v>12480.944083524695</v>
      </c>
      <c r="AL1100">
        <f t="shared" si="456"/>
        <v>86250.462221108624</v>
      </c>
      <c r="AM1100">
        <f t="shared" si="457"/>
        <v>16250.353912271703</v>
      </c>
    </row>
    <row r="1101" spans="4:39">
      <c r="D1101" s="113">
        <v>976</v>
      </c>
      <c r="E1101">
        <v>0.16102843133794797</v>
      </c>
      <c r="F1101" s="6">
        <v>5654.394070161241</v>
      </c>
      <c r="G1101" s="6">
        <v>0.2671392734971626</v>
      </c>
      <c r="H1101" s="6">
        <v>70344.83205565103</v>
      </c>
      <c r="I1101" s="6">
        <v>7.3835216096174605E-2</v>
      </c>
      <c r="J1101" s="6">
        <v>5876.4282730076884</v>
      </c>
      <c r="K1101" s="6">
        <v>-0.35794163651115818</v>
      </c>
      <c r="L1101" s="6">
        <v>800.52881714754585</v>
      </c>
      <c r="M1101">
        <v>-0.35784441535124811</v>
      </c>
      <c r="N1101">
        <v>75829.964486690937</v>
      </c>
      <c r="O1101">
        <v>0.36779234123368454</v>
      </c>
      <c r="P1101">
        <v>9030.1946270621556</v>
      </c>
      <c r="S1101">
        <f t="shared" si="439"/>
        <v>494.31555204696451</v>
      </c>
      <c r="T1101">
        <f t="shared" si="440"/>
        <v>-60144.386036435375</v>
      </c>
      <c r="U1101">
        <f t="shared" si="441"/>
        <v>-3057.1043815913572</v>
      </c>
      <c r="V1101">
        <f t="shared" si="442"/>
        <v>-14468.172265689609</v>
      </c>
      <c r="W1101">
        <f t="shared" si="443"/>
        <v>-89493.895642463001</v>
      </c>
      <c r="X1101">
        <f t="shared" si="444"/>
        <v>5013.5881306048541</v>
      </c>
      <c r="Z1101">
        <f t="shared" si="445"/>
        <v>0</v>
      </c>
      <c r="AA1101">
        <f t="shared" si="446"/>
        <v>0</v>
      </c>
      <c r="AB1101">
        <f t="shared" si="447"/>
        <v>0</v>
      </c>
      <c r="AC1101">
        <f t="shared" si="448"/>
        <v>0</v>
      </c>
      <c r="AD1101">
        <f t="shared" si="449"/>
        <v>0</v>
      </c>
      <c r="AE1101">
        <f t="shared" si="450"/>
        <v>1</v>
      </c>
      <c r="AF1101">
        <f t="shared" si="451"/>
        <v>0</v>
      </c>
      <c r="AH1101">
        <f t="shared" si="452"/>
        <v>35114.259160200403</v>
      </c>
      <c r="AI1101">
        <f t="shared" si="453"/>
        <v>263326.43319252791</v>
      </c>
      <c r="AJ1101">
        <f t="shared" si="454"/>
        <v>79588.421131635929</v>
      </c>
      <c r="AK1101">
        <f t="shared" si="455"/>
        <v>-2236.478619671816</v>
      </c>
      <c r="AL1101">
        <f t="shared" si="456"/>
        <v>-211907.63704460437</v>
      </c>
      <c r="AM1101">
        <f t="shared" si="457"/>
        <v>24552.427048296347</v>
      </c>
    </row>
    <row r="1102" spans="4:39">
      <c r="D1102" s="113">
        <v>977</v>
      </c>
      <c r="E1102">
        <v>0.3525070188151096</v>
      </c>
      <c r="F1102" s="6">
        <v>7566.3155548844734</v>
      </c>
      <c r="G1102" s="6">
        <v>0.31447142016600793</v>
      </c>
      <c r="H1102" s="6">
        <v>63910.225166101198</v>
      </c>
      <c r="I1102" s="6">
        <v>0.40761911537293449</v>
      </c>
      <c r="J1102" s="6">
        <v>8442.7511320773974</v>
      </c>
      <c r="K1102" s="6">
        <v>0.60498788126370151</v>
      </c>
      <c r="L1102" s="6">
        <v>9469.8083156672983</v>
      </c>
      <c r="M1102">
        <v>0.26357498474087815</v>
      </c>
      <c r="N1102">
        <v>90948.75585937807</v>
      </c>
      <c r="O1102">
        <v>0.29386188506908395</v>
      </c>
      <c r="P1102">
        <v>8601.1786140083423</v>
      </c>
      <c r="S1102">
        <f t="shared" si="439"/>
        <v>5893.812451551672</v>
      </c>
      <c r="T1102">
        <f t="shared" si="440"/>
        <v>-51902.448458482351</v>
      </c>
      <c r="U1102">
        <f t="shared" si="441"/>
        <v>7121.7771693227332</v>
      </c>
      <c r="V1102">
        <f t="shared" si="442"/>
        <v>13631.04894250588</v>
      </c>
      <c r="W1102">
        <f t="shared" si="443"/>
        <v>-80884.408642032373</v>
      </c>
      <c r="X1102">
        <f t="shared" si="444"/>
        <v>2619.6436054695587</v>
      </c>
      <c r="Z1102">
        <f t="shared" si="445"/>
        <v>0</v>
      </c>
      <c r="AA1102">
        <f t="shared" si="446"/>
        <v>0</v>
      </c>
      <c r="AB1102">
        <f t="shared" si="447"/>
        <v>0</v>
      </c>
      <c r="AC1102">
        <f t="shared" si="448"/>
        <v>1</v>
      </c>
      <c r="AD1102">
        <f t="shared" si="449"/>
        <v>0</v>
      </c>
      <c r="AE1102">
        <f t="shared" si="450"/>
        <v>0</v>
      </c>
      <c r="AF1102">
        <f t="shared" si="451"/>
        <v>0</v>
      </c>
      <c r="AH1102">
        <f t="shared" si="452"/>
        <v>21464.297591342474</v>
      </c>
      <c r="AI1102">
        <f t="shared" si="453"/>
        <v>203230.63104546448</v>
      </c>
      <c r="AJ1102">
        <f t="shared" si="454"/>
        <v>20712.353306475939</v>
      </c>
      <c r="AK1102">
        <f t="shared" si="455"/>
        <v>15652.88927091683</v>
      </c>
      <c r="AL1102">
        <f t="shared" si="456"/>
        <v>345058.37474975188</v>
      </c>
      <c r="AM1102">
        <f t="shared" si="457"/>
        <v>29269.459739517741</v>
      </c>
    </row>
    <row r="1103" spans="4:39">
      <c r="D1103" s="113">
        <v>978</v>
      </c>
      <c r="E1103">
        <v>0.24503720624637659</v>
      </c>
      <c r="F1103" s="6">
        <v>6900.5706336396452</v>
      </c>
      <c r="G1103" s="6">
        <v>0.31375898226745513</v>
      </c>
      <c r="H1103" s="6">
        <v>60183.383015219275</v>
      </c>
      <c r="I1103" s="6">
        <v>0.63484858475628214</v>
      </c>
      <c r="J1103" s="6">
        <v>10663.066378731379</v>
      </c>
      <c r="K1103" s="6">
        <v>0.5056710773352926</v>
      </c>
      <c r="L1103" s="6">
        <v>8279.7574331184987</v>
      </c>
      <c r="M1103">
        <v>0.73386078423215584</v>
      </c>
      <c r="N1103">
        <v>90481.758707465575</v>
      </c>
      <c r="O1103">
        <v>0.42860284125871706</v>
      </c>
      <c r="P1103">
        <v>9276.5504043049477</v>
      </c>
      <c r="S1103">
        <f t="shared" si="439"/>
        <v>2455.9300496719989</v>
      </c>
      <c r="T1103">
        <f t="shared" si="440"/>
        <v>-48202.81003631877</v>
      </c>
      <c r="U1103">
        <f t="shared" si="441"/>
        <v>13577.991981602499</v>
      </c>
      <c r="V1103">
        <f t="shared" si="442"/>
        <v>11028.786983852315</v>
      </c>
      <c r="W1103">
        <f t="shared" si="443"/>
        <v>-62460.018522344937</v>
      </c>
      <c r="X1103">
        <f t="shared" si="444"/>
        <v>7089.2204863179049</v>
      </c>
      <c r="Z1103">
        <f t="shared" si="445"/>
        <v>0</v>
      </c>
      <c r="AA1103">
        <f t="shared" si="446"/>
        <v>0</v>
      </c>
      <c r="AB1103">
        <f t="shared" si="447"/>
        <v>1</v>
      </c>
      <c r="AC1103">
        <f t="shared" si="448"/>
        <v>0</v>
      </c>
      <c r="AD1103">
        <f t="shared" si="449"/>
        <v>0</v>
      </c>
      <c r="AE1103">
        <f t="shared" si="450"/>
        <v>0</v>
      </c>
      <c r="AF1103">
        <f t="shared" si="451"/>
        <v>0</v>
      </c>
      <c r="AH1103">
        <f t="shared" si="452"/>
        <v>28161.317782497714</v>
      </c>
      <c r="AI1103">
        <f t="shared" si="453"/>
        <v>191814.05606395556</v>
      </c>
      <c r="AJ1103">
        <f t="shared" si="454"/>
        <v>16796.235566666532</v>
      </c>
      <c r="AK1103">
        <f t="shared" si="455"/>
        <v>16373.800686307563</v>
      </c>
      <c r="AL1103">
        <f t="shared" si="456"/>
        <v>123295.5359539171</v>
      </c>
      <c r="AM1103">
        <f t="shared" si="457"/>
        <v>21643.697874380992</v>
      </c>
    </row>
    <row r="1104" spans="4:39">
      <c r="D1104" s="113">
        <v>979</v>
      </c>
      <c r="E1104">
        <v>0.59795446451366085</v>
      </c>
      <c r="F1104" s="6">
        <v>11666.809822269204</v>
      </c>
      <c r="G1104" s="6">
        <v>0.27764956333576618</v>
      </c>
      <c r="H1104" s="6">
        <v>62218.863538388403</v>
      </c>
      <c r="I1104" s="6">
        <v>0.72705378339844151</v>
      </c>
      <c r="J1104" s="6">
        <v>13617.292664194878</v>
      </c>
      <c r="K1104" s="6">
        <v>0.5093208036549205</v>
      </c>
      <c r="L1104" s="6">
        <v>9779.3223501324737</v>
      </c>
      <c r="M1104">
        <v>0.51222640540235054</v>
      </c>
      <c r="N1104">
        <v>93565.028449927908</v>
      </c>
      <c r="O1104">
        <v>0.45019629691796903</v>
      </c>
      <c r="P1104">
        <v>10495.635952588274</v>
      </c>
      <c r="S1104">
        <f t="shared" si="439"/>
        <v>11165.483450720423</v>
      </c>
      <c r="T1104">
        <f t="shared" si="440"/>
        <v>-51617.092611975509</v>
      </c>
      <c r="U1104">
        <f t="shared" si="441"/>
        <v>14144.529001091212</v>
      </c>
      <c r="V1104">
        <f t="shared" si="442"/>
        <v>9668.5832166270102</v>
      </c>
      <c r="W1104">
        <f t="shared" si="443"/>
        <v>-74006.175386044546</v>
      </c>
      <c r="X1104">
        <f t="shared" si="444"/>
        <v>6694.6594489274557</v>
      </c>
      <c r="Z1104">
        <f t="shared" si="445"/>
        <v>0</v>
      </c>
      <c r="AA1104">
        <f t="shared" si="446"/>
        <v>0</v>
      </c>
      <c r="AB1104">
        <f t="shared" si="447"/>
        <v>1</v>
      </c>
      <c r="AC1104">
        <f t="shared" si="448"/>
        <v>0</v>
      </c>
      <c r="AD1104">
        <f t="shared" si="449"/>
        <v>0</v>
      </c>
      <c r="AE1104">
        <f t="shared" si="450"/>
        <v>0</v>
      </c>
      <c r="AF1104">
        <f t="shared" si="451"/>
        <v>0</v>
      </c>
      <c r="AH1104">
        <f t="shared" si="452"/>
        <v>19511.201127594664</v>
      </c>
      <c r="AI1104">
        <f t="shared" si="453"/>
        <v>224091.34302561861</v>
      </c>
      <c r="AJ1104">
        <f t="shared" si="454"/>
        <v>18729.415863217237</v>
      </c>
      <c r="AK1104">
        <f t="shared" si="455"/>
        <v>19200.712556713559</v>
      </c>
      <c r="AL1104">
        <f t="shared" si="456"/>
        <v>182663.42278163732</v>
      </c>
      <c r="AM1104">
        <f t="shared" si="457"/>
        <v>23313.465758028437</v>
      </c>
    </row>
    <row r="1105" spans="4:39">
      <c r="D1105" s="113">
        <v>980</v>
      </c>
      <c r="E1105">
        <v>8.2836816028403426E-2</v>
      </c>
      <c r="F1105" s="6">
        <v>4746.4429608148912</v>
      </c>
      <c r="G1105" s="6">
        <v>0.35790045518533908</v>
      </c>
      <c r="H1105" s="6">
        <v>61665.407865017027</v>
      </c>
      <c r="I1105" s="6">
        <v>0.4383315371387293</v>
      </c>
      <c r="J1105" s="6">
        <v>8602.5657943741189</v>
      </c>
      <c r="K1105" s="6">
        <v>1.0675056730420904</v>
      </c>
      <c r="L1105" s="6">
        <v>12923.989881035099</v>
      </c>
      <c r="M1105">
        <v>5.6901443064849122E-2</v>
      </c>
      <c r="N1105">
        <v>82250.724468818793</v>
      </c>
      <c r="O1105">
        <v>0.45832685372482351</v>
      </c>
      <c r="P1105">
        <v>10123.280043410234</v>
      </c>
      <c r="S1105">
        <f t="shared" si="439"/>
        <v>-1583.4019775863349</v>
      </c>
      <c r="T1105">
        <f t="shared" si="440"/>
        <v>-47999.336884220043</v>
      </c>
      <c r="U1105">
        <f t="shared" si="441"/>
        <v>8134.685619731119</v>
      </c>
      <c r="V1105">
        <f t="shared" si="442"/>
        <v>27837.646738404081</v>
      </c>
      <c r="W1105">
        <f t="shared" si="443"/>
        <v>-80077.999766830588</v>
      </c>
      <c r="X1105">
        <f t="shared" si="444"/>
        <v>7377.4725392184282</v>
      </c>
      <c r="Z1105">
        <f t="shared" si="445"/>
        <v>0</v>
      </c>
      <c r="AA1105">
        <f t="shared" si="446"/>
        <v>0</v>
      </c>
      <c r="AB1105">
        <f t="shared" si="447"/>
        <v>0</v>
      </c>
      <c r="AC1105">
        <f t="shared" si="448"/>
        <v>1</v>
      </c>
      <c r="AD1105">
        <f t="shared" si="449"/>
        <v>0</v>
      </c>
      <c r="AE1105">
        <f t="shared" si="450"/>
        <v>0</v>
      </c>
      <c r="AF1105">
        <f t="shared" si="451"/>
        <v>0</v>
      </c>
      <c r="AH1105">
        <f t="shared" si="452"/>
        <v>57298.713161396874</v>
      </c>
      <c r="AI1105">
        <f t="shared" si="453"/>
        <v>172297.65140444858</v>
      </c>
      <c r="AJ1105">
        <f t="shared" si="454"/>
        <v>19625.705808276027</v>
      </c>
      <c r="AK1105">
        <f t="shared" si="455"/>
        <v>12106.717750928075</v>
      </c>
      <c r="AL1105">
        <f t="shared" si="456"/>
        <v>1445494.5259486607</v>
      </c>
      <c r="AM1105">
        <f t="shared" si="457"/>
        <v>22087.468716131971</v>
      </c>
    </row>
    <row r="1106" spans="4:39">
      <c r="D1106" s="113">
        <v>981</v>
      </c>
      <c r="E1106">
        <v>1.2011452541022676</v>
      </c>
      <c r="F1106" s="6">
        <v>14813.308820329037</v>
      </c>
      <c r="G1106" s="6">
        <v>0.29696535018598536</v>
      </c>
      <c r="H1106" s="6">
        <v>60724.639754847842</v>
      </c>
      <c r="I1106" s="6">
        <v>0.83439679916157394</v>
      </c>
      <c r="J1106" s="6">
        <v>13585.880036202054</v>
      </c>
      <c r="K1106" s="6">
        <v>0.65387705374520899</v>
      </c>
      <c r="L1106" s="6">
        <v>9413.2037524003445</v>
      </c>
      <c r="M1106">
        <v>0.31869984036139343</v>
      </c>
      <c r="N1106">
        <v>75212.701025264236</v>
      </c>
      <c r="O1106">
        <v>0.81048321619572028</v>
      </c>
      <c r="P1106">
        <v>12589.638825643966</v>
      </c>
      <c r="S1106">
        <f t="shared" si="439"/>
        <v>31051.221562311948</v>
      </c>
      <c r="T1106">
        <f t="shared" si="440"/>
        <v>-49385.314823346176</v>
      </c>
      <c r="U1106">
        <f t="shared" si="441"/>
        <v>18274.727342983482</v>
      </c>
      <c r="V1106">
        <f t="shared" si="442"/>
        <v>15554.437667806715</v>
      </c>
      <c r="W1106">
        <f t="shared" si="443"/>
        <v>-63043.466320904787</v>
      </c>
      <c r="X1106">
        <f t="shared" si="444"/>
        <v>18357.852301573417</v>
      </c>
      <c r="Z1106">
        <f t="shared" si="445"/>
        <v>1</v>
      </c>
      <c r="AA1106">
        <f t="shared" si="446"/>
        <v>0</v>
      </c>
      <c r="AB1106">
        <f t="shared" si="447"/>
        <v>0</v>
      </c>
      <c r="AC1106">
        <f t="shared" si="448"/>
        <v>0</v>
      </c>
      <c r="AD1106">
        <f t="shared" si="449"/>
        <v>0</v>
      </c>
      <c r="AE1106">
        <f t="shared" si="450"/>
        <v>0</v>
      </c>
      <c r="AF1106">
        <f t="shared" si="451"/>
        <v>0</v>
      </c>
      <c r="AH1106">
        <f t="shared" si="452"/>
        <v>12332.653998121536</v>
      </c>
      <c r="AI1106">
        <f t="shared" si="453"/>
        <v>204483.9228442538</v>
      </c>
      <c r="AJ1106">
        <f t="shared" si="454"/>
        <v>16282.277268864813</v>
      </c>
      <c r="AK1106">
        <f t="shared" si="455"/>
        <v>14395.98422743905</v>
      </c>
      <c r="AL1106">
        <f t="shared" si="456"/>
        <v>235998.55255646163</v>
      </c>
      <c r="AM1106">
        <f t="shared" si="457"/>
        <v>15533.497269366952</v>
      </c>
    </row>
    <row r="1107" spans="4:39">
      <c r="D1107" s="113">
        <v>982</v>
      </c>
      <c r="E1107">
        <v>0.56198920929942997</v>
      </c>
      <c r="F1107" s="6">
        <v>9705.9431749038595</v>
      </c>
      <c r="G1107" s="6">
        <v>0.32663328124135127</v>
      </c>
      <c r="H1107" s="6">
        <v>62121.010273593049</v>
      </c>
      <c r="I1107" s="6">
        <v>0.43859557578321928</v>
      </c>
      <c r="J1107" s="6">
        <v>8600.9431089959253</v>
      </c>
      <c r="K1107" s="6">
        <v>0.61837882958004997</v>
      </c>
      <c r="L1107" s="6">
        <v>10001.593126271102</v>
      </c>
      <c r="M1107">
        <v>0.17596548688232871</v>
      </c>
      <c r="N1107">
        <v>76166.85651113413</v>
      </c>
      <c r="O1107">
        <v>0.94258815404015273</v>
      </c>
      <c r="P1107">
        <v>14804.509875287746</v>
      </c>
      <c r="S1107">
        <f t="shared" si="439"/>
        <v>11753.052792985574</v>
      </c>
      <c r="T1107">
        <f t="shared" si="440"/>
        <v>-49648.845062673296</v>
      </c>
      <c r="U1107">
        <f t="shared" si="441"/>
        <v>8146.390356710519</v>
      </c>
      <c r="V1107">
        <f t="shared" si="442"/>
        <v>13610.584102413526</v>
      </c>
      <c r="W1107">
        <f t="shared" si="443"/>
        <v>-69447.790360019295</v>
      </c>
      <c r="X1107">
        <f t="shared" si="444"/>
        <v>21187.276198581443</v>
      </c>
      <c r="Z1107">
        <f t="shared" si="445"/>
        <v>0</v>
      </c>
      <c r="AA1107">
        <f t="shared" si="446"/>
        <v>0</v>
      </c>
      <c r="AB1107">
        <f t="shared" si="447"/>
        <v>0</v>
      </c>
      <c r="AC1107">
        <f t="shared" si="448"/>
        <v>0</v>
      </c>
      <c r="AD1107">
        <f t="shared" si="449"/>
        <v>0</v>
      </c>
      <c r="AE1107">
        <f t="shared" si="450"/>
        <v>1</v>
      </c>
      <c r="AF1107">
        <f t="shared" si="451"/>
        <v>0</v>
      </c>
      <c r="AH1107">
        <f t="shared" si="452"/>
        <v>17270.693127726045</v>
      </c>
      <c r="AI1107">
        <f t="shared" si="453"/>
        <v>190185.79502219023</v>
      </c>
      <c r="AJ1107">
        <f t="shared" si="454"/>
        <v>19610.191219181463</v>
      </c>
      <c r="AK1107">
        <f t="shared" si="455"/>
        <v>16173.893166852638</v>
      </c>
      <c r="AL1107">
        <f t="shared" si="456"/>
        <v>432851.11109355371</v>
      </c>
      <c r="AM1107">
        <f t="shared" si="457"/>
        <v>15706.233747827366</v>
      </c>
    </row>
    <row r="1108" spans="4:39">
      <c r="D1108" s="113">
        <v>983</v>
      </c>
      <c r="E1108">
        <v>0.46088675297510895</v>
      </c>
      <c r="F1108" s="6">
        <v>8525.1298681165954</v>
      </c>
      <c r="G1108" s="6">
        <v>0.31269886692645721</v>
      </c>
      <c r="H1108" s="6">
        <v>59879.665477742616</v>
      </c>
      <c r="I1108" s="6">
        <v>0.61832297571876416</v>
      </c>
      <c r="J1108" s="6">
        <v>9700.3623107137955</v>
      </c>
      <c r="K1108" s="6">
        <v>0.82591856119521989</v>
      </c>
      <c r="L1108" s="6">
        <v>11489.324983956167</v>
      </c>
      <c r="M1108">
        <v>0.71443084845078209</v>
      </c>
      <c r="N1108">
        <v>83928.840528594912</v>
      </c>
      <c r="O1108">
        <v>0.57052799374611396</v>
      </c>
      <c r="P1108">
        <v>11531.443714108193</v>
      </c>
      <c r="S1108">
        <f t="shared" si="439"/>
        <v>9073.3699074849665</v>
      </c>
      <c r="T1108">
        <f t="shared" si="440"/>
        <v>-47939.571943022776</v>
      </c>
      <c r="U1108">
        <f t="shared" si="441"/>
        <v>13909.682194131494</v>
      </c>
      <c r="V1108">
        <f t="shared" si="442"/>
        <v>20047.549356722113</v>
      </c>
      <c r="W1108">
        <f t="shared" si="443"/>
        <v>-56649.013011350253</v>
      </c>
      <c r="X1108">
        <f t="shared" si="444"/>
        <v>10253.597199093421</v>
      </c>
      <c r="Z1108">
        <f t="shared" si="445"/>
        <v>0</v>
      </c>
      <c r="AA1108">
        <f t="shared" si="446"/>
        <v>0</v>
      </c>
      <c r="AB1108">
        <f t="shared" si="447"/>
        <v>0</v>
      </c>
      <c r="AC1108">
        <f t="shared" si="448"/>
        <v>1</v>
      </c>
      <c r="AD1108">
        <f t="shared" si="449"/>
        <v>0</v>
      </c>
      <c r="AE1108">
        <f t="shared" si="450"/>
        <v>0</v>
      </c>
      <c r="AF1108">
        <f t="shared" si="451"/>
        <v>0</v>
      </c>
      <c r="AH1108">
        <f t="shared" si="452"/>
        <v>18497.233459380881</v>
      </c>
      <c r="AI1108">
        <f t="shared" si="453"/>
        <v>191493.0682874062</v>
      </c>
      <c r="AJ1108">
        <f t="shared" si="454"/>
        <v>15688.18027413213</v>
      </c>
      <c r="AK1108">
        <f t="shared" si="455"/>
        <v>13910.965952054043</v>
      </c>
      <c r="AL1108">
        <f t="shared" si="456"/>
        <v>117476.50694338244</v>
      </c>
      <c r="AM1108">
        <f t="shared" si="457"/>
        <v>20211.880644790424</v>
      </c>
    </row>
    <row r="1109" spans="4:39">
      <c r="D1109" s="113">
        <v>984</v>
      </c>
      <c r="E1109">
        <v>0.62049763313342776</v>
      </c>
      <c r="F1109" s="6">
        <v>10709.294935997159</v>
      </c>
      <c r="G1109" s="6">
        <v>0.30954992774244094</v>
      </c>
      <c r="H1109" s="6">
        <v>56079.05423626944</v>
      </c>
      <c r="I1109" s="6">
        <v>0.73336370188536137</v>
      </c>
      <c r="J1109" s="6">
        <v>11578.357548375745</v>
      </c>
      <c r="K1109" s="6">
        <v>2.0870658014479604</v>
      </c>
      <c r="L1109" s="6">
        <v>23661.946101621412</v>
      </c>
      <c r="M1109">
        <v>0.43885285698978316</v>
      </c>
      <c r="N1109">
        <v>68432.74430321659</v>
      </c>
      <c r="O1109">
        <v>0.10454035073560619</v>
      </c>
      <c r="P1109">
        <v>6732.7675824351372</v>
      </c>
      <c r="S1109">
        <f t="shared" si="439"/>
        <v>12983.786687569647</v>
      </c>
      <c r="T1109">
        <f t="shared" si="440"/>
        <v>-44259.199795352077</v>
      </c>
      <c r="U1109">
        <f t="shared" si="441"/>
        <v>16424.402044414895</v>
      </c>
      <c r="V1109">
        <f t="shared" si="442"/>
        <v>56030.574460867509</v>
      </c>
      <c r="W1109">
        <f t="shared" si="443"/>
        <v>-51675.586811918707</v>
      </c>
      <c r="X1109">
        <f t="shared" si="444"/>
        <v>-2740.9988299467504</v>
      </c>
      <c r="Z1109">
        <f t="shared" si="445"/>
        <v>0</v>
      </c>
      <c r="AA1109">
        <f t="shared" si="446"/>
        <v>0</v>
      </c>
      <c r="AB1109">
        <f t="shared" si="447"/>
        <v>0</v>
      </c>
      <c r="AC1109">
        <f t="shared" si="448"/>
        <v>1</v>
      </c>
      <c r="AD1109">
        <f t="shared" si="449"/>
        <v>0</v>
      </c>
      <c r="AE1109">
        <f t="shared" si="450"/>
        <v>0</v>
      </c>
      <c r="AF1109">
        <f t="shared" si="451"/>
        <v>0</v>
      </c>
      <c r="AH1109">
        <f t="shared" si="452"/>
        <v>17259.203523334476</v>
      </c>
      <c r="AI1109">
        <f t="shared" si="453"/>
        <v>181163.19601576409</v>
      </c>
      <c r="AJ1109">
        <f t="shared" si="454"/>
        <v>15788.015576186319</v>
      </c>
      <c r="AK1109">
        <f t="shared" si="455"/>
        <v>11337.422176725464</v>
      </c>
      <c r="AL1109">
        <f t="shared" si="456"/>
        <v>155935.51053220045</v>
      </c>
      <c r="AM1109">
        <f t="shared" si="457"/>
        <v>64403.529690301417</v>
      </c>
    </row>
    <row r="1110" spans="4:39">
      <c r="D1110" s="113">
        <v>985</v>
      </c>
      <c r="E1110">
        <v>0.70375142761677245</v>
      </c>
      <c r="F1110" s="6">
        <v>10412.021178284253</v>
      </c>
      <c r="G1110" s="6">
        <v>0.30984027623407528</v>
      </c>
      <c r="H1110" s="6">
        <v>63151.470941959269</v>
      </c>
      <c r="I1110" s="6">
        <v>1.0035334717703503</v>
      </c>
      <c r="J1110" s="6">
        <v>13695.512210636029</v>
      </c>
      <c r="K1110" s="6">
        <v>0.77728598778038216</v>
      </c>
      <c r="L1110" s="6">
        <v>10747.842287451906</v>
      </c>
      <c r="M1110">
        <v>0.43598321603598778</v>
      </c>
      <c r="N1110">
        <v>87812.711244873688</v>
      </c>
      <c r="O1110">
        <v>0.38425713643651482</v>
      </c>
      <c r="P1110">
        <v>8551.9207524673911</v>
      </c>
      <c r="S1110">
        <f t="shared" si="439"/>
        <v>16460.023333834586</v>
      </c>
      <c r="T1110">
        <f t="shared" si="440"/>
        <v>-51320.529834237343</v>
      </c>
      <c r="U1110">
        <f t="shared" si="441"/>
        <v>24623.409875443031</v>
      </c>
      <c r="V1110">
        <f t="shared" si="442"/>
        <v>18932.045869954207</v>
      </c>
      <c r="W1110">
        <f t="shared" si="443"/>
        <v>-71165.128123755538</v>
      </c>
      <c r="X1110">
        <f t="shared" si="444"/>
        <v>6120.5537452244916</v>
      </c>
      <c r="Z1110">
        <f t="shared" si="445"/>
        <v>0</v>
      </c>
      <c r="AA1110">
        <f t="shared" si="446"/>
        <v>0</v>
      </c>
      <c r="AB1110">
        <f t="shared" si="447"/>
        <v>1</v>
      </c>
      <c r="AC1110">
        <f t="shared" si="448"/>
        <v>0</v>
      </c>
      <c r="AD1110">
        <f t="shared" si="449"/>
        <v>0</v>
      </c>
      <c r="AE1110">
        <f t="shared" si="450"/>
        <v>0</v>
      </c>
      <c r="AF1110">
        <f t="shared" si="451"/>
        <v>0</v>
      </c>
      <c r="AH1110">
        <f t="shared" si="452"/>
        <v>14795.026723489809</v>
      </c>
      <c r="AI1110">
        <f t="shared" si="453"/>
        <v>203819.43790370939</v>
      </c>
      <c r="AJ1110">
        <f t="shared" si="454"/>
        <v>13647.28989704304</v>
      </c>
      <c r="AK1110">
        <f t="shared" si="455"/>
        <v>13827.397452697485</v>
      </c>
      <c r="AL1110">
        <f t="shared" si="456"/>
        <v>201413.05448241218</v>
      </c>
      <c r="AM1110">
        <f t="shared" si="457"/>
        <v>22255.723945104401</v>
      </c>
    </row>
    <row r="1111" spans="4:39">
      <c r="D1111" s="113">
        <v>986</v>
      </c>
      <c r="E1111">
        <v>0.61228338089340051</v>
      </c>
      <c r="F1111" s="6">
        <v>9358.663255320218</v>
      </c>
      <c r="G1111" s="6">
        <v>0.28616862497997453</v>
      </c>
      <c r="H1111" s="6">
        <v>64000.598768497788</v>
      </c>
      <c r="I1111" s="6">
        <v>0.79365997508488495</v>
      </c>
      <c r="J1111" s="6">
        <v>11881.914688219977</v>
      </c>
      <c r="K1111" s="6">
        <v>0.41899629026903606</v>
      </c>
      <c r="L1111" s="6">
        <v>7863.1256925936359</v>
      </c>
      <c r="M1111">
        <v>0.51295807446768871</v>
      </c>
      <c r="N1111">
        <v>99756.376853472466</v>
      </c>
      <c r="O1111">
        <v>0.41847318394931587</v>
      </c>
      <c r="P1111">
        <v>9022.9447006864248</v>
      </c>
      <c r="S1111">
        <f t="shared" si="439"/>
        <v>14020.765360713387</v>
      </c>
      <c r="T1111">
        <f t="shared" si="440"/>
        <v>-53073.535992262441</v>
      </c>
      <c r="U1111">
        <f t="shared" si="441"/>
        <v>18423.197800421272</v>
      </c>
      <c r="V1111">
        <f t="shared" si="442"/>
        <v>8135.8286550392368</v>
      </c>
      <c r="W1111">
        <f t="shared" si="443"/>
        <v>-80169.585737998248</v>
      </c>
      <c r="X1111">
        <f t="shared" si="444"/>
        <v>6956.0353552342531</v>
      </c>
      <c r="Z1111">
        <f t="shared" si="445"/>
        <v>0</v>
      </c>
      <c r="AA1111">
        <f t="shared" si="446"/>
        <v>0</v>
      </c>
      <c r="AB1111">
        <f t="shared" si="447"/>
        <v>1</v>
      </c>
      <c r="AC1111">
        <f t="shared" si="448"/>
        <v>0</v>
      </c>
      <c r="AD1111">
        <f t="shared" si="449"/>
        <v>0</v>
      </c>
      <c r="AE1111">
        <f t="shared" si="450"/>
        <v>0</v>
      </c>
      <c r="AF1111">
        <f t="shared" si="451"/>
        <v>0</v>
      </c>
      <c r="AH1111">
        <f t="shared" si="452"/>
        <v>15284.855913718775</v>
      </c>
      <c r="AI1111">
        <f t="shared" si="453"/>
        <v>223646.45590681513</v>
      </c>
      <c r="AJ1111">
        <f t="shared" si="454"/>
        <v>14971.039313087649</v>
      </c>
      <c r="AK1111">
        <f t="shared" si="455"/>
        <v>18766.575922533229</v>
      </c>
      <c r="AL1111">
        <f t="shared" si="456"/>
        <v>194472.76847526481</v>
      </c>
      <c r="AM1111">
        <f t="shared" si="457"/>
        <v>21561.583983788205</v>
      </c>
    </row>
    <row r="1112" spans="4:39">
      <c r="D1112" s="113">
        <v>987</v>
      </c>
      <c r="E1112">
        <v>0.81911624186887666</v>
      </c>
      <c r="F1112" s="6">
        <v>13181.796376071121</v>
      </c>
      <c r="G1112" s="6">
        <v>0.30770497681662556</v>
      </c>
      <c r="H1112" s="6">
        <v>63803.521296741434</v>
      </c>
      <c r="I1112" s="6">
        <v>0.56957469138953476</v>
      </c>
      <c r="J1112" s="6">
        <v>9999.4773112438561</v>
      </c>
      <c r="K1112" s="6">
        <v>1.057513621305834</v>
      </c>
      <c r="L1112" s="6">
        <v>13949.056924561792</v>
      </c>
      <c r="M1112">
        <v>0.33397530006060316</v>
      </c>
      <c r="N1112">
        <v>78238.545729318241</v>
      </c>
      <c r="O1112">
        <v>0.81720881653155519</v>
      </c>
      <c r="P1112">
        <v>13006.912461724856</v>
      </c>
      <c r="S1112">
        <f t="shared" si="439"/>
        <v>18095.338203450065</v>
      </c>
      <c r="T1112">
        <f t="shared" si="440"/>
        <v>-52054.114461975405</v>
      </c>
      <c r="U1112">
        <f t="shared" si="441"/>
        <v>11749.162704774139</v>
      </c>
      <c r="V1112">
        <f t="shared" si="442"/>
        <v>26431.043191380177</v>
      </c>
      <c r="W1112">
        <f t="shared" si="443"/>
        <v>-65486.032871804171</v>
      </c>
      <c r="X1112">
        <f t="shared" si="444"/>
        <v>18197.388988716048</v>
      </c>
      <c r="Z1112">
        <f t="shared" si="445"/>
        <v>0</v>
      </c>
      <c r="AA1112">
        <f t="shared" si="446"/>
        <v>0</v>
      </c>
      <c r="AB1112">
        <f t="shared" si="447"/>
        <v>0</v>
      </c>
      <c r="AC1112">
        <f t="shared" si="448"/>
        <v>1</v>
      </c>
      <c r="AD1112">
        <f t="shared" si="449"/>
        <v>0</v>
      </c>
      <c r="AE1112">
        <f t="shared" si="450"/>
        <v>0</v>
      </c>
      <c r="AF1112">
        <f t="shared" si="451"/>
        <v>0</v>
      </c>
      <c r="AH1112">
        <f t="shared" si="452"/>
        <v>16092.705408936636</v>
      </c>
      <c r="AI1112">
        <f t="shared" si="453"/>
        <v>207352.90653022053</v>
      </c>
      <c r="AJ1112">
        <f t="shared" si="454"/>
        <v>17556.042187986135</v>
      </c>
      <c r="AK1112">
        <f t="shared" si="455"/>
        <v>13190.427663085116</v>
      </c>
      <c r="AL1112">
        <f t="shared" si="456"/>
        <v>234264.46720796739</v>
      </c>
      <c r="AM1112">
        <f t="shared" si="457"/>
        <v>15916.265461904271</v>
      </c>
    </row>
    <row r="1113" spans="4:39">
      <c r="D1113" s="113">
        <v>988</v>
      </c>
      <c r="E1113">
        <v>0.50996824302820942</v>
      </c>
      <c r="F1113" s="6">
        <v>8616.5308494875426</v>
      </c>
      <c r="G1113" s="6">
        <v>0.3280421172727086</v>
      </c>
      <c r="H1113" s="6">
        <v>68350.357160158077</v>
      </c>
      <c r="I1113" s="6">
        <v>1.1867266046134715</v>
      </c>
      <c r="J1113" s="6">
        <v>15311.331702047039</v>
      </c>
      <c r="K1113" s="6">
        <v>0.84767457311817929</v>
      </c>
      <c r="L1113" s="6">
        <v>11323.412636816756</v>
      </c>
      <c r="M1113">
        <v>0.2816153216099101</v>
      </c>
      <c r="N1113">
        <v>70065.353227103071</v>
      </c>
      <c r="O1113">
        <v>0.81852535598315368</v>
      </c>
      <c r="P1113">
        <v>13384.328626524744</v>
      </c>
      <c r="S1113">
        <f t="shared" si="439"/>
        <v>10856.096542301606</v>
      </c>
      <c r="T1113">
        <f t="shared" si="440"/>
        <v>-55824.396954216973</v>
      </c>
      <c r="U1113">
        <f t="shared" si="441"/>
        <v>30002.636968513758</v>
      </c>
      <c r="V1113">
        <f t="shared" si="442"/>
        <v>21044.193263127803</v>
      </c>
      <c r="W1113">
        <f t="shared" si="443"/>
        <v>-59312.153786750263</v>
      </c>
      <c r="X1113">
        <f t="shared" si="444"/>
        <v>17870.243566335997</v>
      </c>
      <c r="Z1113">
        <f t="shared" si="445"/>
        <v>0</v>
      </c>
      <c r="AA1113">
        <f t="shared" si="446"/>
        <v>0</v>
      </c>
      <c r="AB1113">
        <f t="shared" si="447"/>
        <v>1</v>
      </c>
      <c r="AC1113">
        <f t="shared" si="448"/>
        <v>0</v>
      </c>
      <c r="AD1113">
        <f t="shared" si="449"/>
        <v>0</v>
      </c>
      <c r="AE1113">
        <f t="shared" si="450"/>
        <v>0</v>
      </c>
      <c r="AF1113">
        <f t="shared" si="451"/>
        <v>0</v>
      </c>
      <c r="AH1113">
        <f t="shared" si="452"/>
        <v>16896.210631317506</v>
      </c>
      <c r="AI1113">
        <f t="shared" si="453"/>
        <v>208358.48069879675</v>
      </c>
      <c r="AJ1113">
        <f t="shared" si="454"/>
        <v>12902.155932565522</v>
      </c>
      <c r="AK1113">
        <f t="shared" si="455"/>
        <v>13358.207260085048</v>
      </c>
      <c r="AL1113">
        <f t="shared" si="456"/>
        <v>248798.08678931429</v>
      </c>
      <c r="AM1113">
        <f t="shared" si="457"/>
        <v>16351.758108273205</v>
      </c>
    </row>
    <row r="1114" spans="4:39">
      <c r="D1114" s="113">
        <v>989</v>
      </c>
      <c r="E1114">
        <v>0.15270703760135218</v>
      </c>
      <c r="F1114" s="6">
        <v>6875.0952890277949</v>
      </c>
      <c r="G1114" s="6">
        <v>0.29897422956553332</v>
      </c>
      <c r="H1114" s="6">
        <v>66571.569322097595</v>
      </c>
      <c r="I1114" s="6">
        <v>0.11608494337309749</v>
      </c>
      <c r="J1114" s="6">
        <v>6745.8553348489877</v>
      </c>
      <c r="K1114" s="6">
        <v>1.7130661044474138E-2</v>
      </c>
      <c r="L1114" s="6">
        <v>4757.8080568330697</v>
      </c>
      <c r="M1114">
        <v>3.348202108954812E-2</v>
      </c>
      <c r="N1114">
        <v>91111.576186436359</v>
      </c>
      <c r="O1114">
        <v>0.35211306158527478</v>
      </c>
      <c r="P1114">
        <v>9637.1699130547277</v>
      </c>
      <c r="S1114">
        <f t="shared" si="439"/>
        <v>-1044.1297652577632</v>
      </c>
      <c r="T1114">
        <f t="shared" si="440"/>
        <v>-55155.537340367271</v>
      </c>
      <c r="U1114">
        <f t="shared" si="441"/>
        <v>-2313.2678570906328</v>
      </c>
      <c r="V1114">
        <f t="shared" si="442"/>
        <v>-4103.6908955108693</v>
      </c>
      <c r="W1114">
        <f t="shared" si="443"/>
        <v>-89833.09869315305</v>
      </c>
      <c r="X1114">
        <f t="shared" si="444"/>
        <v>3807.9152305174048</v>
      </c>
      <c r="Z1114">
        <f t="shared" si="445"/>
        <v>0</v>
      </c>
      <c r="AA1114">
        <f t="shared" si="446"/>
        <v>0</v>
      </c>
      <c r="AB1114">
        <f t="shared" si="447"/>
        <v>0</v>
      </c>
      <c r="AC1114">
        <f t="shared" si="448"/>
        <v>0</v>
      </c>
      <c r="AD1114">
        <f t="shared" si="449"/>
        <v>0</v>
      </c>
      <c r="AE1114">
        <f t="shared" si="450"/>
        <v>1</v>
      </c>
      <c r="AF1114">
        <f t="shared" si="451"/>
        <v>0</v>
      </c>
      <c r="AH1114">
        <f t="shared" si="452"/>
        <v>45021.469848531182</v>
      </c>
      <c r="AI1114">
        <f t="shared" si="453"/>
        <v>222666.58039001824</v>
      </c>
      <c r="AJ1114">
        <f t="shared" si="454"/>
        <v>58111.372059404639</v>
      </c>
      <c r="AK1114">
        <f t="shared" si="455"/>
        <v>277736.39583907375</v>
      </c>
      <c r="AL1114">
        <f t="shared" si="456"/>
        <v>2721208.9719063616</v>
      </c>
      <c r="AM1114">
        <f t="shared" si="457"/>
        <v>27369.532586114521</v>
      </c>
    </row>
    <row r="1115" spans="4:39">
      <c r="D1115" s="113">
        <v>990</v>
      </c>
      <c r="E1115">
        <v>9.3865936010160023E-2</v>
      </c>
      <c r="F1115" s="6">
        <v>5576.5894367091241</v>
      </c>
      <c r="G1115" s="6">
        <v>0.22845736276611361</v>
      </c>
      <c r="H1115" s="6">
        <v>59900.593913443299</v>
      </c>
      <c r="I1115" s="6">
        <v>-0.13444147781547622</v>
      </c>
      <c r="J1115" s="6">
        <v>2839.8783747409852</v>
      </c>
      <c r="K1115" s="6">
        <v>0.42143058371561071</v>
      </c>
      <c r="L1115" s="6">
        <v>9106.0493667384617</v>
      </c>
      <c r="M1115">
        <v>-0.14355880444658931</v>
      </c>
      <c r="N1115">
        <v>78652.662658407135</v>
      </c>
      <c r="O1115">
        <v>0.27348732753008931</v>
      </c>
      <c r="P1115">
        <v>9544.6314300905578</v>
      </c>
      <c r="S1115">
        <f t="shared" si="439"/>
        <v>-1992.4125360971739</v>
      </c>
      <c r="T1115">
        <f t="shared" si="440"/>
        <v>-51177.177973582016</v>
      </c>
      <c r="U1115">
        <f t="shared" si="441"/>
        <v>-7973.3917636471288</v>
      </c>
      <c r="V1115">
        <f t="shared" si="442"/>
        <v>6985.8560418584184</v>
      </c>
      <c r="W1115">
        <f t="shared" si="443"/>
        <v>-84134.312047395695</v>
      </c>
      <c r="X1115">
        <f t="shared" si="444"/>
        <v>898.20868431837152</v>
      </c>
      <c r="Z1115">
        <f t="shared" si="445"/>
        <v>0</v>
      </c>
      <c r="AA1115">
        <f t="shared" si="446"/>
        <v>0</v>
      </c>
      <c r="AB1115">
        <f t="shared" si="447"/>
        <v>0</v>
      </c>
      <c r="AC1115">
        <f t="shared" si="448"/>
        <v>1</v>
      </c>
      <c r="AD1115">
        <f t="shared" si="449"/>
        <v>0</v>
      </c>
      <c r="AE1115">
        <f t="shared" si="450"/>
        <v>0</v>
      </c>
      <c r="AF1115">
        <f t="shared" si="451"/>
        <v>0</v>
      </c>
      <c r="AH1115">
        <f t="shared" si="452"/>
        <v>59410.151048890788</v>
      </c>
      <c r="AI1115">
        <f t="shared" si="453"/>
        <v>262195.94408418064</v>
      </c>
      <c r="AJ1115">
        <f t="shared" si="454"/>
        <v>-21123.528399760515</v>
      </c>
      <c r="AK1115">
        <f t="shared" si="455"/>
        <v>21607.471594618284</v>
      </c>
      <c r="AL1115">
        <f t="shared" si="456"/>
        <v>-547877.66561311577</v>
      </c>
      <c r="AM1115">
        <f t="shared" si="457"/>
        <v>34899.721008244705</v>
      </c>
    </row>
    <row r="1116" spans="4:39">
      <c r="D1116" s="113">
        <v>991</v>
      </c>
      <c r="E1116">
        <v>1.2939585470942092</v>
      </c>
      <c r="F1116" s="6">
        <v>16983.674518048407</v>
      </c>
      <c r="G1116" s="6">
        <v>0.31065027653224919</v>
      </c>
      <c r="H1116" s="6">
        <v>60382.694887498743</v>
      </c>
      <c r="I1116" s="6">
        <v>1.0712689859077578</v>
      </c>
      <c r="J1116" s="6">
        <v>13771.869730754148</v>
      </c>
      <c r="K1116" s="6">
        <v>0.27051666386304163</v>
      </c>
      <c r="L1116" s="6">
        <v>6454.8489910279986</v>
      </c>
      <c r="M1116">
        <v>0.2479915854271435</v>
      </c>
      <c r="N1116">
        <v>86181.565706710899</v>
      </c>
      <c r="O1116">
        <v>0.1489873930787089</v>
      </c>
      <c r="P1116">
        <v>7327.3227925143165</v>
      </c>
      <c r="S1116">
        <f t="shared" si="439"/>
        <v>32424.838644196876</v>
      </c>
      <c r="T1116">
        <f t="shared" si="440"/>
        <v>-48520.824728391337</v>
      </c>
      <c r="U1116">
        <f t="shared" si="441"/>
        <v>27133.465227147677</v>
      </c>
      <c r="V1116">
        <f t="shared" si="442"/>
        <v>3874.5593019183834</v>
      </c>
      <c r="W1116">
        <f t="shared" si="443"/>
        <v>-76712.255008760854</v>
      </c>
      <c r="X1116">
        <f t="shared" si="444"/>
        <v>-1638.3881751968956</v>
      </c>
      <c r="Z1116">
        <f t="shared" si="445"/>
        <v>1</v>
      </c>
      <c r="AA1116">
        <f t="shared" si="446"/>
        <v>0</v>
      </c>
      <c r="AB1116">
        <f t="shared" si="447"/>
        <v>0</v>
      </c>
      <c r="AC1116">
        <f t="shared" si="448"/>
        <v>0</v>
      </c>
      <c r="AD1116">
        <f t="shared" si="449"/>
        <v>0</v>
      </c>
      <c r="AE1116">
        <f t="shared" si="450"/>
        <v>0</v>
      </c>
      <c r="AF1116">
        <f t="shared" si="451"/>
        <v>0</v>
      </c>
      <c r="AH1116">
        <f t="shared" si="452"/>
        <v>13125.362134813331</v>
      </c>
      <c r="AI1116">
        <f t="shared" si="453"/>
        <v>194375.15253983784</v>
      </c>
      <c r="AJ1116">
        <f t="shared" si="454"/>
        <v>12855.659887403837</v>
      </c>
      <c r="AK1116">
        <f t="shared" si="455"/>
        <v>23861.188064540038</v>
      </c>
      <c r="AL1116">
        <f t="shared" si="456"/>
        <v>347518.10452871129</v>
      </c>
      <c r="AM1116">
        <f t="shared" si="457"/>
        <v>49180.824236875858</v>
      </c>
    </row>
    <row r="1117" spans="4:39">
      <c r="D1117" s="113">
        <v>992</v>
      </c>
      <c r="E1117">
        <v>0.81747044949166492</v>
      </c>
      <c r="F1117" s="6">
        <v>14588.495845722537</v>
      </c>
      <c r="G1117" s="6">
        <v>0.24824736103866041</v>
      </c>
      <c r="H1117" s="6">
        <v>62645.434335639271</v>
      </c>
      <c r="I1117" s="6">
        <v>1.0140117179108044</v>
      </c>
      <c r="J1117" s="6">
        <v>15809.668983045536</v>
      </c>
      <c r="K1117" s="6">
        <v>0.96922432816466353</v>
      </c>
      <c r="L1117" s="6">
        <v>18635.709620884827</v>
      </c>
      <c r="M1117">
        <v>0.55870734090396379</v>
      </c>
      <c r="N1117">
        <v>82228.812766996445</v>
      </c>
      <c r="O1117">
        <v>0.86749574950755792</v>
      </c>
      <c r="P1117">
        <v>16091.203191134882</v>
      </c>
      <c r="S1117">
        <f t="shared" si="439"/>
        <v>16625.795797667197</v>
      </c>
      <c r="T1117">
        <f t="shared" si="440"/>
        <v>-53166.357101739064</v>
      </c>
      <c r="U1117">
        <f t="shared" si="441"/>
        <v>22909.35445366062</v>
      </c>
      <c r="V1117">
        <f t="shared" si="442"/>
        <v>18373.152125754688</v>
      </c>
      <c r="W1117">
        <f t="shared" si="443"/>
        <v>-60895.131661919491</v>
      </c>
      <c r="X1117">
        <f t="shared" si="444"/>
        <v>17033.254508061713</v>
      </c>
      <c r="Z1117">
        <f t="shared" si="445"/>
        <v>0</v>
      </c>
      <c r="AA1117">
        <f t="shared" si="446"/>
        <v>0</v>
      </c>
      <c r="AB1117">
        <f t="shared" si="447"/>
        <v>1</v>
      </c>
      <c r="AC1117">
        <f t="shared" si="448"/>
        <v>0</v>
      </c>
      <c r="AD1117">
        <f t="shared" si="449"/>
        <v>0</v>
      </c>
      <c r="AE1117">
        <f t="shared" si="450"/>
        <v>0</v>
      </c>
      <c r="AF1117">
        <f t="shared" si="451"/>
        <v>0</v>
      </c>
      <c r="AH1117">
        <f t="shared" si="452"/>
        <v>17845.899940229319</v>
      </c>
      <c r="AI1117">
        <f t="shared" si="453"/>
        <v>252350.85711901399</v>
      </c>
      <c r="AJ1117">
        <f t="shared" si="454"/>
        <v>15591.209355665655</v>
      </c>
      <c r="AK1117">
        <f t="shared" si="455"/>
        <v>19227.447226973411</v>
      </c>
      <c r="AL1117">
        <f t="shared" si="456"/>
        <v>147176.89700291722</v>
      </c>
      <c r="AM1117">
        <f t="shared" si="457"/>
        <v>18549.028280852333</v>
      </c>
    </row>
    <row r="1118" spans="4:39">
      <c r="D1118" s="113">
        <v>993</v>
      </c>
      <c r="E1118">
        <v>0.47983704337596023</v>
      </c>
      <c r="F1118" s="6">
        <v>8553.724015037069</v>
      </c>
      <c r="G1118" s="6">
        <v>0.26966115931436296</v>
      </c>
      <c r="H1118" s="6">
        <v>59057.863263033869</v>
      </c>
      <c r="I1118" s="6">
        <v>0.38430626176576554</v>
      </c>
      <c r="J1118" s="6">
        <v>8283.8855175592635</v>
      </c>
      <c r="K1118" s="6">
        <v>0.37394064260710724</v>
      </c>
      <c r="L1118" s="6">
        <v>7358.8878135200175</v>
      </c>
      <c r="M1118">
        <v>0.27408292033918458</v>
      </c>
      <c r="N1118">
        <v>73096.848272378018</v>
      </c>
      <c r="O1118">
        <v>0.87568692150316552</v>
      </c>
      <c r="P1118">
        <v>14565.109984865585</v>
      </c>
      <c r="S1118">
        <f t="shared" si="439"/>
        <v>9768.3736492305961</v>
      </c>
      <c r="T1118">
        <f t="shared" si="440"/>
        <v>-48761.121555774233</v>
      </c>
      <c r="U1118">
        <f t="shared" si="441"/>
        <v>6390.464781704728</v>
      </c>
      <c r="V1118">
        <f t="shared" si="442"/>
        <v>6919.6616837897654</v>
      </c>
      <c r="W1118">
        <f t="shared" si="443"/>
        <v>-62631.266042146592</v>
      </c>
      <c r="X1118">
        <f t="shared" si="444"/>
        <v>18872.119425811288</v>
      </c>
      <c r="Z1118">
        <f t="shared" si="445"/>
        <v>0</v>
      </c>
      <c r="AA1118">
        <f t="shared" si="446"/>
        <v>0</v>
      </c>
      <c r="AB1118">
        <f t="shared" si="447"/>
        <v>0</v>
      </c>
      <c r="AC1118">
        <f t="shared" si="448"/>
        <v>0</v>
      </c>
      <c r="AD1118">
        <f t="shared" si="449"/>
        <v>0</v>
      </c>
      <c r="AE1118">
        <f t="shared" si="450"/>
        <v>1</v>
      </c>
      <c r="AF1118">
        <f t="shared" si="451"/>
        <v>0</v>
      </c>
      <c r="AH1118">
        <f t="shared" si="452"/>
        <v>17826.31027162087</v>
      </c>
      <c r="AI1118">
        <f t="shared" si="453"/>
        <v>219007.67397571693</v>
      </c>
      <c r="AJ1118">
        <f t="shared" si="454"/>
        <v>21555.426860591429</v>
      </c>
      <c r="AK1118">
        <f t="shared" si="455"/>
        <v>19679.293917382147</v>
      </c>
      <c r="AL1118">
        <f t="shared" si="456"/>
        <v>266696.10854233021</v>
      </c>
      <c r="AM1118">
        <f t="shared" si="457"/>
        <v>16632.782364573584</v>
      </c>
    </row>
    <row r="1119" spans="4:39">
      <c r="D1119" s="113">
        <v>994</v>
      </c>
      <c r="E1119">
        <v>0.46360376480424281</v>
      </c>
      <c r="F1119" s="6">
        <v>9975.1175999459447</v>
      </c>
      <c r="G1119" s="6">
        <v>0.28576566355069921</v>
      </c>
      <c r="H1119" s="6">
        <v>66662.238343162971</v>
      </c>
      <c r="I1119" s="6">
        <v>0.88168298349370677</v>
      </c>
      <c r="J1119" s="6">
        <v>14293.05706710596</v>
      </c>
      <c r="K1119" s="6">
        <v>0.27606265779755801</v>
      </c>
      <c r="L1119" s="6">
        <v>7880.8164083324809</v>
      </c>
      <c r="M1119">
        <v>0.60830074586162231</v>
      </c>
      <c r="N1119">
        <v>89651.976174077077</v>
      </c>
      <c r="O1119">
        <v>0.23834115356841856</v>
      </c>
      <c r="P1119">
        <v>8566.9283203385094</v>
      </c>
      <c r="S1119">
        <f t="shared" si="439"/>
        <v>7727.1285553392627</v>
      </c>
      <c r="T1119">
        <f t="shared" si="440"/>
        <v>-55750.562246143076</v>
      </c>
      <c r="U1119">
        <f t="shared" si="441"/>
        <v>19373.125974617738</v>
      </c>
      <c r="V1119">
        <f t="shared" si="442"/>
        <v>2660.3601170094735</v>
      </c>
      <c r="W1119">
        <f t="shared" si="443"/>
        <v>-66424.620494096889</v>
      </c>
      <c r="X1119">
        <f t="shared" si="444"/>
        <v>533.89028751798469</v>
      </c>
      <c r="Z1119">
        <f t="shared" si="445"/>
        <v>0</v>
      </c>
      <c r="AA1119">
        <f t="shared" si="446"/>
        <v>0</v>
      </c>
      <c r="AB1119">
        <f t="shared" si="447"/>
        <v>1</v>
      </c>
      <c r="AC1119">
        <f t="shared" si="448"/>
        <v>0</v>
      </c>
      <c r="AD1119">
        <f t="shared" si="449"/>
        <v>0</v>
      </c>
      <c r="AE1119">
        <f t="shared" si="450"/>
        <v>0</v>
      </c>
      <c r="AF1119">
        <f t="shared" si="451"/>
        <v>0</v>
      </c>
      <c r="AH1119">
        <f t="shared" si="452"/>
        <v>21516.47237842848</v>
      </c>
      <c r="AI1119">
        <f t="shared" si="453"/>
        <v>233275.88596499126</v>
      </c>
      <c r="AJ1119">
        <f t="shared" si="454"/>
        <v>16211.10686572299</v>
      </c>
      <c r="AK1119">
        <f t="shared" si="455"/>
        <v>28547.20182441927</v>
      </c>
      <c r="AL1119">
        <f t="shared" si="456"/>
        <v>147381.00649061397</v>
      </c>
      <c r="AM1119">
        <f t="shared" si="457"/>
        <v>35943.974391645606</v>
      </c>
    </row>
    <row r="1120" spans="4:39">
      <c r="D1120" s="113">
        <v>995</v>
      </c>
      <c r="E1120">
        <v>0.98886589886741172</v>
      </c>
      <c r="F1120" s="6">
        <v>13701.82341369891</v>
      </c>
      <c r="G1120" s="6">
        <v>0.33881293940581036</v>
      </c>
      <c r="H1120" s="6">
        <v>62030.328349347714</v>
      </c>
      <c r="I1120" s="6">
        <v>0.32177477442796021</v>
      </c>
      <c r="J1120" s="6">
        <v>7947.9804477715934</v>
      </c>
      <c r="K1120" s="6">
        <v>1.6646675916028899</v>
      </c>
      <c r="L1120" s="6">
        <v>17272.332545412472</v>
      </c>
      <c r="M1120">
        <v>0.70721202764384361</v>
      </c>
      <c r="N1120">
        <v>94498.379318815598</v>
      </c>
      <c r="O1120">
        <v>0.86572766417905278</v>
      </c>
      <c r="P1120">
        <v>12319.609120769039</v>
      </c>
      <c r="S1120">
        <f t="shared" si="439"/>
        <v>24057.032068654335</v>
      </c>
      <c r="T1120">
        <f t="shared" si="440"/>
        <v>-49093.095071076248</v>
      </c>
      <c r="U1120">
        <f t="shared" si="441"/>
        <v>4338.6675389856391</v>
      </c>
      <c r="V1120">
        <f t="shared" si="442"/>
        <v>46291.334772352275</v>
      </c>
      <c r="W1120">
        <f t="shared" si="443"/>
        <v>-67494.195255263068</v>
      </c>
      <c r="X1120">
        <f t="shared" si="444"/>
        <v>20737.33600824391</v>
      </c>
      <c r="Z1120">
        <f t="shared" si="445"/>
        <v>0</v>
      </c>
      <c r="AA1120">
        <f t="shared" si="446"/>
        <v>0</v>
      </c>
      <c r="AB1120">
        <f t="shared" si="447"/>
        <v>0</v>
      </c>
      <c r="AC1120">
        <f t="shared" si="448"/>
        <v>1</v>
      </c>
      <c r="AD1120">
        <f t="shared" si="449"/>
        <v>0</v>
      </c>
      <c r="AE1120">
        <f t="shared" si="450"/>
        <v>0</v>
      </c>
      <c r="AF1120">
        <f t="shared" si="451"/>
        <v>0</v>
      </c>
      <c r="AH1120">
        <f t="shared" si="452"/>
        <v>13856.098617003747</v>
      </c>
      <c r="AI1120">
        <f t="shared" si="453"/>
        <v>183081.34411316388</v>
      </c>
      <c r="AJ1120">
        <f t="shared" si="454"/>
        <v>24700.446024400859</v>
      </c>
      <c r="AK1120">
        <f t="shared" si="455"/>
        <v>10375.84478279002</v>
      </c>
      <c r="AL1120">
        <f t="shared" si="456"/>
        <v>133621.00137584985</v>
      </c>
      <c r="AM1120">
        <f t="shared" si="457"/>
        <v>14230.351680457627</v>
      </c>
    </row>
    <row r="1121" spans="1:39">
      <c r="D1121" s="113">
        <v>996</v>
      </c>
      <c r="E1121">
        <v>0.82139357238674282</v>
      </c>
      <c r="F1121" s="6">
        <v>12362.025660086778</v>
      </c>
      <c r="G1121" s="6">
        <v>0.30148263179567891</v>
      </c>
      <c r="H1121" s="6">
        <v>63284.202784488254</v>
      </c>
      <c r="I1121" s="6">
        <v>0.65480247534651215</v>
      </c>
      <c r="J1121" s="6">
        <v>11473.447965893654</v>
      </c>
      <c r="K1121" s="6">
        <v>1.5000983996883974</v>
      </c>
      <c r="L1121" s="6">
        <v>17898.974407054491</v>
      </c>
      <c r="M1121">
        <v>0.51876181669690757</v>
      </c>
      <c r="N1121">
        <v>93212.350008475652</v>
      </c>
      <c r="O1121">
        <v>0.33720088694931094</v>
      </c>
      <c r="P1121">
        <v>9825.7202348264309</v>
      </c>
      <c r="S1121">
        <f t="shared" si="439"/>
        <v>19002.066507928612</v>
      </c>
      <c r="T1121">
        <f t="shared" si="440"/>
        <v>-51772.389972002049</v>
      </c>
      <c r="U1121">
        <f t="shared" si="441"/>
        <v>13529.529752737566</v>
      </c>
      <c r="V1121">
        <f t="shared" si="442"/>
        <v>39380.782886647277</v>
      </c>
      <c r="W1121">
        <f t="shared" si="443"/>
        <v>-73403.948799720936</v>
      </c>
      <c r="X1121">
        <f t="shared" si="444"/>
        <v>3049.9584324460575</v>
      </c>
      <c r="Z1121">
        <f t="shared" si="445"/>
        <v>0</v>
      </c>
      <c r="AA1121">
        <f t="shared" si="446"/>
        <v>0</v>
      </c>
      <c r="AB1121">
        <f t="shared" si="447"/>
        <v>0</v>
      </c>
      <c r="AC1121">
        <f t="shared" si="448"/>
        <v>1</v>
      </c>
      <c r="AD1121">
        <f t="shared" si="449"/>
        <v>0</v>
      </c>
      <c r="AE1121">
        <f t="shared" si="450"/>
        <v>0</v>
      </c>
      <c r="AF1121">
        <f t="shared" si="451"/>
        <v>0</v>
      </c>
      <c r="AH1121">
        <f t="shared" si="452"/>
        <v>15050.063788746418</v>
      </c>
      <c r="AI1121">
        <f t="shared" si="453"/>
        <v>209909.94541727792</v>
      </c>
      <c r="AJ1121">
        <f t="shared" si="454"/>
        <v>17521.99846193628</v>
      </c>
      <c r="AK1121">
        <f t="shared" si="455"/>
        <v>11931.866876714548</v>
      </c>
      <c r="AL1121">
        <f t="shared" si="456"/>
        <v>179682.36483167383</v>
      </c>
      <c r="AM1121">
        <f t="shared" si="457"/>
        <v>29139.069958328619</v>
      </c>
    </row>
    <row r="1122" spans="1:39">
      <c r="D1122" s="113">
        <v>997</v>
      </c>
      <c r="E1122">
        <v>0.58304533701043737</v>
      </c>
      <c r="F1122" s="6">
        <v>10750.015428073411</v>
      </c>
      <c r="G1122" s="6">
        <v>0.28757257693999649</v>
      </c>
      <c r="H1122" s="6">
        <v>68562.92799583188</v>
      </c>
      <c r="I1122" s="6">
        <v>0.66517156066559635</v>
      </c>
      <c r="J1122" s="6">
        <v>11692.545109828532</v>
      </c>
      <c r="K1122" s="6">
        <v>0.4533888014639309</v>
      </c>
      <c r="L1122" s="6">
        <v>8390.6749266505121</v>
      </c>
      <c r="M1122">
        <v>0.45506129516966642</v>
      </c>
      <c r="N1122">
        <v>97179.731017802929</v>
      </c>
      <c r="O1122">
        <v>0.71885305073780681</v>
      </c>
      <c r="P1122">
        <v>13788.510694594339</v>
      </c>
      <c r="S1122">
        <f t="shared" si="439"/>
        <v>11512.987720333129</v>
      </c>
      <c r="T1122">
        <f t="shared" si="440"/>
        <v>-57582.256717955053</v>
      </c>
      <c r="U1122">
        <f t="shared" si="441"/>
        <v>13706.365762626598</v>
      </c>
      <c r="V1122">
        <f t="shared" si="442"/>
        <v>8921.5230684482249</v>
      </c>
      <c r="W1122">
        <f t="shared" si="443"/>
        <v>-79803.670523044391</v>
      </c>
      <c r="X1122">
        <f t="shared" si="444"/>
        <v>13660.174194778077</v>
      </c>
      <c r="Z1122">
        <f t="shared" si="445"/>
        <v>0</v>
      </c>
      <c r="AA1122">
        <f t="shared" si="446"/>
        <v>0</v>
      </c>
      <c r="AB1122">
        <f t="shared" si="447"/>
        <v>1</v>
      </c>
      <c r="AC1122">
        <f t="shared" si="448"/>
        <v>0</v>
      </c>
      <c r="AD1122">
        <f t="shared" si="449"/>
        <v>0</v>
      </c>
      <c r="AE1122">
        <f t="shared" si="450"/>
        <v>0</v>
      </c>
      <c r="AF1122">
        <f t="shared" si="451"/>
        <v>0</v>
      </c>
      <c r="AH1122">
        <f t="shared" si="452"/>
        <v>18437.700716712825</v>
      </c>
      <c r="AI1122">
        <f t="shared" si="453"/>
        <v>238419.5625514664</v>
      </c>
      <c r="AJ1122">
        <f t="shared" si="454"/>
        <v>17578.239662153504</v>
      </c>
      <c r="AK1122">
        <f t="shared" si="455"/>
        <v>18506.577356031208</v>
      </c>
      <c r="AL1122">
        <f t="shared" si="456"/>
        <v>213553.057685493</v>
      </c>
      <c r="AM1122">
        <f t="shared" si="457"/>
        <v>19181.264766759035</v>
      </c>
    </row>
    <row r="1123" spans="1:39">
      <c r="D1123" s="113">
        <v>998</v>
      </c>
      <c r="E1123">
        <v>0.31721448900712601</v>
      </c>
      <c r="F1123" s="6">
        <v>8153.881153395394</v>
      </c>
      <c r="G1123" s="6">
        <v>0.32373108179907173</v>
      </c>
      <c r="H1123" s="6">
        <v>66573.29895416068</v>
      </c>
      <c r="I1123" s="6">
        <v>0.81749877603308452</v>
      </c>
      <c r="J1123" s="6">
        <v>13106.823679726749</v>
      </c>
      <c r="K1123" s="6">
        <v>1.1598311316937824</v>
      </c>
      <c r="L1123" s="6">
        <v>15532.790265393794</v>
      </c>
      <c r="M1123">
        <v>0.41485961524826598</v>
      </c>
      <c r="N1123">
        <v>87994.262919139539</v>
      </c>
      <c r="O1123">
        <v>0.84446988478625862</v>
      </c>
      <c r="P1123">
        <v>14339.751698585094</v>
      </c>
      <c r="S1123">
        <f t="shared" si="439"/>
        <v>3958.6368948527052</v>
      </c>
      <c r="T1123">
        <f t="shared" si="440"/>
        <v>-54211.951326744922</v>
      </c>
      <c r="U1123">
        <f t="shared" si="441"/>
        <v>18108.54958432055</v>
      </c>
      <c r="V1123">
        <f t="shared" si="442"/>
        <v>28754.201667201596</v>
      </c>
      <c r="W1123">
        <f t="shared" si="443"/>
        <v>-72153.263370499757</v>
      </c>
      <c r="X1123">
        <f t="shared" si="444"/>
        <v>17905.486382093404</v>
      </c>
      <c r="Z1123">
        <f t="shared" si="445"/>
        <v>0</v>
      </c>
      <c r="AA1123">
        <f t="shared" si="446"/>
        <v>0</v>
      </c>
      <c r="AB1123">
        <f t="shared" si="447"/>
        <v>0</v>
      </c>
      <c r="AC1123">
        <f t="shared" si="448"/>
        <v>1</v>
      </c>
      <c r="AD1123">
        <f t="shared" si="449"/>
        <v>0</v>
      </c>
      <c r="AE1123">
        <f t="shared" si="450"/>
        <v>0</v>
      </c>
      <c r="AF1123">
        <f t="shared" si="451"/>
        <v>0</v>
      </c>
      <c r="AH1123">
        <f t="shared" si="452"/>
        <v>25704.630261110873</v>
      </c>
      <c r="AI1123">
        <f t="shared" si="453"/>
        <v>205643.82815574174</v>
      </c>
      <c r="AJ1123">
        <f t="shared" si="454"/>
        <v>16032.835845122183</v>
      </c>
      <c r="AK1123">
        <f t="shared" si="455"/>
        <v>13392.28603280391</v>
      </c>
      <c r="AL1123">
        <f t="shared" si="456"/>
        <v>212106.11899758139</v>
      </c>
      <c r="AM1123">
        <f t="shared" si="457"/>
        <v>16980.77333120599</v>
      </c>
    </row>
    <row r="1124" spans="1:39">
      <c r="D1124" s="113">
        <v>999</v>
      </c>
      <c r="E1124">
        <v>0.52273191044663303</v>
      </c>
      <c r="F1124" s="6">
        <v>8893.0020109907673</v>
      </c>
      <c r="G1124" s="6">
        <v>0.30202360055255584</v>
      </c>
      <c r="H1124" s="6">
        <v>60528.209907749828</v>
      </c>
      <c r="I1124" s="6">
        <v>0.58472685593439988</v>
      </c>
      <c r="J1124" s="6">
        <v>10391.339626977227</v>
      </c>
      <c r="K1124" s="6">
        <v>0.29944747427913887</v>
      </c>
      <c r="L1124" s="6">
        <v>6958.2171479884728</v>
      </c>
      <c r="M1124">
        <v>0.69026343540481472</v>
      </c>
      <c r="N1124">
        <v>83745.797297968966</v>
      </c>
      <c r="O1124">
        <v>0.58602253753002764</v>
      </c>
      <c r="P1124">
        <v>11184.165819860129</v>
      </c>
      <c r="S1124">
        <f t="shared" si="439"/>
        <v>11066.993257503469</v>
      </c>
      <c r="T1124">
        <f t="shared" si="440"/>
        <v>-48995.740744251038</v>
      </c>
      <c r="U1124">
        <f t="shared" si="441"/>
        <v>11935.870640021898</v>
      </c>
      <c r="V1124">
        <f t="shared" si="442"/>
        <v>4475.8852098861662</v>
      </c>
      <c r="W1124">
        <f t="shared" si="443"/>
        <v>-57388.778280471524</v>
      </c>
      <c r="X1124">
        <f t="shared" si="444"/>
        <v>11192.518753186447</v>
      </c>
      <c r="Z1124">
        <f t="shared" si="445"/>
        <v>0</v>
      </c>
      <c r="AA1124">
        <f t="shared" si="446"/>
        <v>0</v>
      </c>
      <c r="AB1124">
        <f t="shared" si="447"/>
        <v>1</v>
      </c>
      <c r="AC1124">
        <f t="shared" si="448"/>
        <v>0</v>
      </c>
      <c r="AD1124">
        <f t="shared" si="449"/>
        <v>0</v>
      </c>
      <c r="AE1124">
        <f t="shared" si="450"/>
        <v>0</v>
      </c>
      <c r="AF1124">
        <f t="shared" si="451"/>
        <v>0</v>
      </c>
      <c r="AH1124">
        <f t="shared" si="452"/>
        <v>17012.548561254662</v>
      </c>
      <c r="AI1124">
        <f t="shared" si="453"/>
        <v>200408.87466083025</v>
      </c>
      <c r="AJ1124">
        <f t="shared" si="454"/>
        <v>17771.271357755159</v>
      </c>
      <c r="AK1124">
        <f t="shared" si="455"/>
        <v>23236.853691082277</v>
      </c>
      <c r="AL1124">
        <f t="shared" si="456"/>
        <v>121324.4002253358</v>
      </c>
      <c r="AM1124">
        <f t="shared" si="457"/>
        <v>19084.873197879449</v>
      </c>
    </row>
    <row r="1125" spans="1:39">
      <c r="D1125" s="113">
        <v>1000</v>
      </c>
      <c r="E1125">
        <v>0.30250460180240246</v>
      </c>
      <c r="F1125" s="6">
        <v>7652.6426687290023</v>
      </c>
      <c r="G1125" s="6">
        <v>0.27889949504888056</v>
      </c>
      <c r="H1125" s="6">
        <v>62320.497364349168</v>
      </c>
      <c r="I1125" s="6">
        <v>0.71047343262894724</v>
      </c>
      <c r="J1125" s="6">
        <v>12962.030170800272</v>
      </c>
      <c r="K1125" s="6">
        <v>0.77937571390798421</v>
      </c>
      <c r="L1125" s="6">
        <v>12138.329400396711</v>
      </c>
      <c r="M1125">
        <v>0.2991646707413842</v>
      </c>
      <c r="N1125">
        <v>88365.484576557326</v>
      </c>
      <c r="O1125">
        <v>0.62422366555091857</v>
      </c>
      <c r="P1125">
        <v>11908.88204489658</v>
      </c>
      <c r="S1125">
        <f t="shared" si="439"/>
        <v>3898.1930464939342</v>
      </c>
      <c r="T1125">
        <f t="shared" si="440"/>
        <v>-51670.999045402714</v>
      </c>
      <c r="U1125">
        <f t="shared" si="441"/>
        <v>14166.687380703448</v>
      </c>
      <c r="V1125">
        <f t="shared" si="442"/>
        <v>17621.352859465755</v>
      </c>
      <c r="W1125">
        <f t="shared" si="443"/>
        <v>-76942.180788968311</v>
      </c>
      <c r="X1125">
        <f t="shared" si="444"/>
        <v>11926.474400499696</v>
      </c>
      <c r="Z1125">
        <f t="shared" si="445"/>
        <v>0</v>
      </c>
      <c r="AA1125">
        <f t="shared" si="446"/>
        <v>0</v>
      </c>
      <c r="AB1125">
        <f t="shared" si="447"/>
        <v>0</v>
      </c>
      <c r="AC1125">
        <f t="shared" si="448"/>
        <v>1</v>
      </c>
      <c r="AD1125">
        <f t="shared" si="449"/>
        <v>0</v>
      </c>
      <c r="AE1125">
        <f t="shared" si="450"/>
        <v>0</v>
      </c>
      <c r="AF1125">
        <f t="shared" si="451"/>
        <v>0</v>
      </c>
      <c r="AH1125">
        <f t="shared" si="452"/>
        <v>25297.607451696709</v>
      </c>
      <c r="AI1125">
        <f t="shared" si="453"/>
        <v>223451.45283761356</v>
      </c>
      <c r="AJ1125">
        <f t="shared" si="454"/>
        <v>18244.215160639003</v>
      </c>
      <c r="AK1125">
        <f t="shared" si="455"/>
        <v>15574.426023017963</v>
      </c>
      <c r="AL1125">
        <f t="shared" si="456"/>
        <v>295374.06391460483</v>
      </c>
      <c r="AM1125">
        <f t="shared" si="457"/>
        <v>19077.908612109739</v>
      </c>
    </row>
    <row r="1126" spans="1:39">
      <c r="A1126" s="115"/>
      <c r="B1126" s="115"/>
      <c r="C1126" s="115"/>
      <c r="D1126" s="115"/>
      <c r="E1126"/>
      <c r="F1126" s="115"/>
      <c r="G1126" s="115"/>
      <c r="H1126" s="115"/>
      <c r="I1126" s="115"/>
      <c r="J1126" s="115"/>
      <c r="K1126" s="115"/>
      <c r="L1126" s="115"/>
    </row>
    <row r="1127" spans="1:39">
      <c r="Y1127" s="118" t="s">
        <v>162</v>
      </c>
      <c r="Z1127" s="12" t="s">
        <v>198</v>
      </c>
      <c r="AA1127" s="12" t="s">
        <v>196</v>
      </c>
      <c r="AB1127" s="12" t="s">
        <v>202</v>
      </c>
      <c r="AC1127" s="12" t="s">
        <v>205</v>
      </c>
      <c r="AD1127" s="12" t="s">
        <v>207</v>
      </c>
      <c r="AE1127" s="12" t="s">
        <v>209</v>
      </c>
      <c r="AF1127" s="12" t="s">
        <v>259</v>
      </c>
    </row>
    <row r="1128" spans="1:39">
      <c r="G1128" s="117" t="s">
        <v>255</v>
      </c>
      <c r="H1128" s="77" t="s">
        <v>197</v>
      </c>
      <c r="I1128" s="77" t="s">
        <v>195</v>
      </c>
      <c r="J1128" s="77" t="s">
        <v>201</v>
      </c>
      <c r="K1128" s="77" t="s">
        <v>204</v>
      </c>
      <c r="L1128" s="77" t="s">
        <v>206</v>
      </c>
      <c r="M1128" s="119" t="s">
        <v>208</v>
      </c>
      <c r="P1128" s="119"/>
      <c r="Q1128" s="119"/>
      <c r="R1128" s="119"/>
      <c r="S1128" s="119"/>
      <c r="T1128" s="119"/>
      <c r="U1128" s="119"/>
      <c r="V1128" s="119"/>
      <c r="Z1128">
        <f>SUM(Z$126:Z$1125)/1000</f>
        <v>0.16</v>
      </c>
      <c r="AA1128">
        <f t="shared" ref="AA1128:AF1128" si="458">SUM(AA$126:AA$1125)/1000</f>
        <v>0</v>
      </c>
      <c r="AB1128">
        <f t="shared" si="458"/>
        <v>0.25600000000000001</v>
      </c>
      <c r="AC1128">
        <f t="shared" si="458"/>
        <v>0.44900000000000001</v>
      </c>
      <c r="AD1128">
        <f t="shared" si="458"/>
        <v>0</v>
      </c>
      <c r="AE1128">
        <f t="shared" si="458"/>
        <v>0.13500000000000001</v>
      </c>
      <c r="AF1128">
        <f t="shared" si="458"/>
        <v>0</v>
      </c>
      <c r="AJ1128" s="118" t="s">
        <v>257</v>
      </c>
      <c r="AK1128">
        <f>MIN(AH125:AM1125)</f>
        <v>-54979012.421552464</v>
      </c>
    </row>
    <row r="1129" spans="1:39">
      <c r="G1129">
        <v>0</v>
      </c>
      <c r="H1129">
        <v>0.41699999999999998</v>
      </c>
      <c r="I1129">
        <v>0</v>
      </c>
      <c r="J1129">
        <v>0.183</v>
      </c>
      <c r="K1129">
        <v>0.182</v>
      </c>
      <c r="L1129">
        <v>0</v>
      </c>
      <c r="M1129">
        <v>0.218</v>
      </c>
      <c r="T1129" s="118"/>
      <c r="Y1129">
        <v>0</v>
      </c>
      <c r="Z1129">
        <f t="dataTable" ref="Z1129:AF1229" dt2D="0" dtr="0" r1="E123"/>
        <v>0.46400000000000002</v>
      </c>
      <c r="AA1129">
        <v>0</v>
      </c>
      <c r="AB1129">
        <v>0.17799999999999999</v>
      </c>
      <c r="AC1129">
        <v>0.19400000000000001</v>
      </c>
      <c r="AD1129">
        <v>0</v>
      </c>
      <c r="AE1129">
        <v>0.16400000000000001</v>
      </c>
      <c r="AF1129">
        <v>0</v>
      </c>
      <c r="AJ1129" s="118" t="s">
        <v>258</v>
      </c>
      <c r="AK1129">
        <f>MAX(AH125:AM1125)</f>
        <v>21890749.277201395</v>
      </c>
    </row>
    <row r="1130" spans="1:39">
      <c r="G1130">
        <v>600</v>
      </c>
      <c r="H1130">
        <v>0.42099999999999999</v>
      </c>
      <c r="I1130">
        <v>0</v>
      </c>
      <c r="J1130">
        <v>0.182</v>
      </c>
      <c r="K1130">
        <v>0.19</v>
      </c>
      <c r="L1130">
        <v>0</v>
      </c>
      <c r="M1130">
        <v>0.20699999999999999</v>
      </c>
      <c r="Y1130">
        <v>600</v>
      </c>
      <c r="Z1130">
        <v>0.47599999999999998</v>
      </c>
      <c r="AA1130">
        <v>0</v>
      </c>
      <c r="AB1130">
        <v>0.17499999999999999</v>
      </c>
      <c r="AC1130">
        <v>0.193</v>
      </c>
      <c r="AD1130">
        <v>0</v>
      </c>
      <c r="AE1130">
        <v>0.156</v>
      </c>
      <c r="AF1130">
        <v>0</v>
      </c>
    </row>
    <row r="1131" spans="1:39">
      <c r="G1131">
        <v>1200</v>
      </c>
      <c r="H1131">
        <v>0.42599999999999999</v>
      </c>
      <c r="I1131">
        <v>0</v>
      </c>
      <c r="J1131">
        <v>0.17799999999999999</v>
      </c>
      <c r="K1131">
        <v>0.19500000000000001</v>
      </c>
      <c r="L1131">
        <v>0</v>
      </c>
      <c r="M1131">
        <v>0.20100000000000001</v>
      </c>
      <c r="Y1131">
        <v>1200</v>
      </c>
      <c r="Z1131">
        <v>0.48199999999999998</v>
      </c>
      <c r="AA1131">
        <v>0</v>
      </c>
      <c r="AB1131">
        <v>0.17100000000000001</v>
      </c>
      <c r="AC1131">
        <v>0.2</v>
      </c>
      <c r="AD1131">
        <v>0</v>
      </c>
      <c r="AE1131">
        <v>0.14699999999999999</v>
      </c>
      <c r="AF1131">
        <v>0</v>
      </c>
    </row>
    <row r="1132" spans="1:39">
      <c r="G1132">
        <v>1800</v>
      </c>
      <c r="H1132">
        <v>0.43</v>
      </c>
      <c r="I1132">
        <v>0</v>
      </c>
      <c r="J1132">
        <v>0.17699999999999999</v>
      </c>
      <c r="K1132">
        <v>0.19800000000000001</v>
      </c>
      <c r="L1132">
        <v>0</v>
      </c>
      <c r="M1132">
        <v>0.19500000000000001</v>
      </c>
      <c r="Y1132">
        <v>1800</v>
      </c>
      <c r="Z1132">
        <v>0.48399999999999999</v>
      </c>
      <c r="AA1132">
        <v>0</v>
      </c>
      <c r="AB1132">
        <v>0.17100000000000001</v>
      </c>
      <c r="AC1132">
        <v>0.20699999999999999</v>
      </c>
      <c r="AD1132">
        <v>0</v>
      </c>
      <c r="AE1132">
        <v>0.13800000000000001</v>
      </c>
      <c r="AF1132">
        <v>0</v>
      </c>
    </row>
    <row r="1133" spans="1:39">
      <c r="G1133">
        <v>2400</v>
      </c>
      <c r="H1133">
        <v>0.443</v>
      </c>
      <c r="I1133">
        <v>0</v>
      </c>
      <c r="J1133">
        <v>0.17299999999999999</v>
      </c>
      <c r="K1133">
        <v>0.19900000000000001</v>
      </c>
      <c r="L1133">
        <v>0</v>
      </c>
      <c r="M1133">
        <v>0.185</v>
      </c>
      <c r="Y1133">
        <v>2400</v>
      </c>
      <c r="Z1133">
        <v>0.48799999999999999</v>
      </c>
      <c r="AA1133">
        <v>0</v>
      </c>
      <c r="AB1133">
        <v>0.17100000000000001</v>
      </c>
      <c r="AC1133">
        <v>0.21199999999999999</v>
      </c>
      <c r="AD1133">
        <v>0</v>
      </c>
      <c r="AE1133">
        <v>0.129</v>
      </c>
      <c r="AF1133">
        <v>0</v>
      </c>
    </row>
    <row r="1134" spans="1:39">
      <c r="G1134">
        <v>3000</v>
      </c>
      <c r="H1134">
        <v>0.44500000000000001</v>
      </c>
      <c r="I1134">
        <v>0</v>
      </c>
      <c r="J1134">
        <v>0.17299999999999999</v>
      </c>
      <c r="K1134">
        <v>0.20300000000000001</v>
      </c>
      <c r="L1134">
        <v>0</v>
      </c>
      <c r="M1134">
        <v>0.17899999999999999</v>
      </c>
      <c r="Y1134">
        <v>3000</v>
      </c>
      <c r="Z1134">
        <v>0.49299999999999999</v>
      </c>
      <c r="AA1134">
        <v>0</v>
      </c>
      <c r="AB1134">
        <v>0.16700000000000001</v>
      </c>
      <c r="AC1134">
        <v>0.219</v>
      </c>
      <c r="AD1134">
        <v>0</v>
      </c>
      <c r="AE1134">
        <v>0.121</v>
      </c>
      <c r="AF1134">
        <v>0</v>
      </c>
    </row>
    <row r="1135" spans="1:39">
      <c r="G1135">
        <v>3600</v>
      </c>
      <c r="H1135">
        <v>0.45200000000000001</v>
      </c>
      <c r="I1135">
        <v>0</v>
      </c>
      <c r="J1135">
        <v>0.17199999999999999</v>
      </c>
      <c r="K1135">
        <v>0.20799999999999999</v>
      </c>
      <c r="L1135">
        <v>0</v>
      </c>
      <c r="M1135">
        <v>0.16800000000000001</v>
      </c>
      <c r="Y1135">
        <v>3600</v>
      </c>
      <c r="Z1135">
        <v>0.498</v>
      </c>
      <c r="AA1135">
        <v>0</v>
      </c>
      <c r="AB1135">
        <v>0.16700000000000001</v>
      </c>
      <c r="AC1135">
        <v>0.23</v>
      </c>
      <c r="AD1135">
        <v>0</v>
      </c>
      <c r="AE1135">
        <v>0.105</v>
      </c>
      <c r="AF1135">
        <v>0</v>
      </c>
    </row>
    <row r="1136" spans="1:39">
      <c r="G1136">
        <v>4200</v>
      </c>
      <c r="H1136">
        <v>0.45200000000000001</v>
      </c>
      <c r="I1136">
        <v>0</v>
      </c>
      <c r="J1136">
        <v>0.16300000000000001</v>
      </c>
      <c r="K1136">
        <v>0.223</v>
      </c>
      <c r="L1136">
        <v>0</v>
      </c>
      <c r="M1136">
        <v>0.16200000000000001</v>
      </c>
      <c r="Y1136">
        <v>4200</v>
      </c>
      <c r="Z1136">
        <v>0.50700000000000001</v>
      </c>
      <c r="AA1136">
        <v>0</v>
      </c>
      <c r="AB1136">
        <v>0.16400000000000001</v>
      </c>
      <c r="AC1136">
        <v>0.24099999999999999</v>
      </c>
      <c r="AD1136">
        <v>0</v>
      </c>
      <c r="AE1136">
        <v>8.7999999999999995E-2</v>
      </c>
      <c r="AF1136">
        <v>0</v>
      </c>
    </row>
    <row r="1137" spans="7:32">
      <c r="G1137">
        <v>4800</v>
      </c>
      <c r="H1137">
        <v>0.45900000000000002</v>
      </c>
      <c r="I1137">
        <v>0</v>
      </c>
      <c r="J1137">
        <v>0.157</v>
      </c>
      <c r="K1137">
        <v>0.23599999999999999</v>
      </c>
      <c r="L1137">
        <v>0</v>
      </c>
      <c r="M1137">
        <v>0.14799999999999999</v>
      </c>
      <c r="Y1137">
        <v>4800</v>
      </c>
      <c r="Z1137">
        <v>0.51400000000000001</v>
      </c>
      <c r="AA1137">
        <v>0</v>
      </c>
      <c r="AB1137">
        <v>0.157</v>
      </c>
      <c r="AC1137">
        <v>0.25900000000000001</v>
      </c>
      <c r="AD1137">
        <v>0</v>
      </c>
      <c r="AE1137">
        <v>7.0000000000000007E-2</v>
      </c>
      <c r="AF1137">
        <v>0</v>
      </c>
    </row>
    <row r="1138" spans="7:32">
      <c r="G1138">
        <v>5400</v>
      </c>
      <c r="H1138">
        <v>0.46899999999999997</v>
      </c>
      <c r="I1138">
        <v>0</v>
      </c>
      <c r="J1138">
        <v>0.14599999999999999</v>
      </c>
      <c r="K1138">
        <v>0.26100000000000001</v>
      </c>
      <c r="L1138">
        <v>0</v>
      </c>
      <c r="M1138">
        <v>0.124</v>
      </c>
      <c r="Y1138">
        <v>5400</v>
      </c>
      <c r="Z1138">
        <v>0.51700000000000002</v>
      </c>
      <c r="AA1138">
        <v>0</v>
      </c>
      <c r="AB1138">
        <v>0.152</v>
      </c>
      <c r="AC1138">
        <v>0.27500000000000002</v>
      </c>
      <c r="AD1138">
        <v>0</v>
      </c>
      <c r="AE1138">
        <v>5.6000000000000001E-2</v>
      </c>
      <c r="AF1138">
        <v>0</v>
      </c>
    </row>
    <row r="1139" spans="7:32">
      <c r="G1139">
        <v>6000</v>
      </c>
      <c r="H1139">
        <v>0.47199999999999998</v>
      </c>
      <c r="I1139">
        <v>0</v>
      </c>
      <c r="J1139">
        <v>0.14299999999999999</v>
      </c>
      <c r="K1139">
        <v>0.28399999999999997</v>
      </c>
      <c r="L1139">
        <v>0</v>
      </c>
      <c r="M1139">
        <v>0.10100000000000001</v>
      </c>
      <c r="Y1139">
        <v>6000</v>
      </c>
      <c r="Z1139">
        <v>0.52100000000000002</v>
      </c>
      <c r="AA1139">
        <v>0</v>
      </c>
      <c r="AB1139">
        <v>0.13900000000000001</v>
      </c>
      <c r="AC1139">
        <v>0.29599999999999999</v>
      </c>
      <c r="AD1139">
        <v>0</v>
      </c>
      <c r="AE1139">
        <v>4.3999999999999997E-2</v>
      </c>
      <c r="AF1139">
        <v>0</v>
      </c>
    </row>
    <row r="1140" spans="7:32">
      <c r="G1140">
        <v>6600</v>
      </c>
      <c r="H1140">
        <v>0.47899999999999998</v>
      </c>
      <c r="I1140">
        <v>0</v>
      </c>
      <c r="J1140">
        <v>0.127</v>
      </c>
      <c r="K1140">
        <v>0.308</v>
      </c>
      <c r="L1140">
        <v>0</v>
      </c>
      <c r="M1140">
        <v>8.5999999999999993E-2</v>
      </c>
      <c r="Y1140">
        <v>6600</v>
      </c>
      <c r="Z1140">
        <v>0.51400000000000001</v>
      </c>
      <c r="AA1140">
        <v>0</v>
      </c>
      <c r="AB1140">
        <v>0.13500000000000001</v>
      </c>
      <c r="AC1140">
        <v>0.31900000000000001</v>
      </c>
      <c r="AD1140">
        <v>0</v>
      </c>
      <c r="AE1140">
        <v>3.2000000000000001E-2</v>
      </c>
      <c r="AF1140">
        <v>0</v>
      </c>
    </row>
    <row r="1141" spans="7:32">
      <c r="G1141">
        <v>7200</v>
      </c>
      <c r="H1141">
        <v>0.47499999999999998</v>
      </c>
      <c r="I1141">
        <v>0</v>
      </c>
      <c r="J1141">
        <v>0.113</v>
      </c>
      <c r="K1141">
        <v>0.34</v>
      </c>
      <c r="L1141">
        <v>0</v>
      </c>
      <c r="M1141">
        <v>7.1999999999999995E-2</v>
      </c>
      <c r="Y1141">
        <v>7200</v>
      </c>
      <c r="Z1141">
        <v>0.49299999999999999</v>
      </c>
      <c r="AA1141">
        <v>0</v>
      </c>
      <c r="AB1141">
        <v>0.124</v>
      </c>
      <c r="AC1141">
        <v>0.36199999999999999</v>
      </c>
      <c r="AD1141">
        <v>0</v>
      </c>
      <c r="AE1141">
        <v>2.1000000000000001E-2</v>
      </c>
      <c r="AF1141">
        <v>0</v>
      </c>
    </row>
    <row r="1142" spans="7:32">
      <c r="G1142">
        <v>7800</v>
      </c>
      <c r="H1142">
        <v>0.45700000000000002</v>
      </c>
      <c r="I1142">
        <v>0</v>
      </c>
      <c r="J1142">
        <v>9.7000000000000003E-2</v>
      </c>
      <c r="K1142">
        <v>0.39700000000000002</v>
      </c>
      <c r="L1142">
        <v>0</v>
      </c>
      <c r="M1142">
        <v>4.9000000000000002E-2</v>
      </c>
      <c r="Y1142">
        <v>7800</v>
      </c>
      <c r="Z1142">
        <v>0.48</v>
      </c>
      <c r="AA1142">
        <v>0</v>
      </c>
      <c r="AB1142">
        <v>0.104</v>
      </c>
      <c r="AC1142">
        <v>0.40400000000000003</v>
      </c>
      <c r="AD1142">
        <v>0</v>
      </c>
      <c r="AE1142">
        <v>1.2E-2</v>
      </c>
      <c r="AF1142">
        <v>0</v>
      </c>
    </row>
    <row r="1143" spans="7:32">
      <c r="G1143">
        <v>8400</v>
      </c>
      <c r="H1143">
        <v>0.42099999999999999</v>
      </c>
      <c r="I1143">
        <v>0</v>
      </c>
      <c r="J1143">
        <v>8.4000000000000005E-2</v>
      </c>
      <c r="K1143">
        <v>0.45900000000000002</v>
      </c>
      <c r="L1143">
        <v>0</v>
      </c>
      <c r="M1143">
        <v>3.5999999999999997E-2</v>
      </c>
      <c r="Y1143">
        <v>8400</v>
      </c>
      <c r="Z1143">
        <v>0.442</v>
      </c>
      <c r="AA1143">
        <v>0</v>
      </c>
      <c r="AB1143">
        <v>8.5000000000000006E-2</v>
      </c>
      <c r="AC1143">
        <v>0.46300000000000002</v>
      </c>
      <c r="AD1143">
        <v>0</v>
      </c>
      <c r="AE1143">
        <v>0.01</v>
      </c>
      <c r="AF1143">
        <v>0</v>
      </c>
    </row>
    <row r="1144" spans="7:32">
      <c r="G1144">
        <v>9000</v>
      </c>
      <c r="H1144">
        <v>0.36599999999999999</v>
      </c>
      <c r="I1144">
        <v>0</v>
      </c>
      <c r="J1144">
        <v>7.0000000000000007E-2</v>
      </c>
      <c r="K1144">
        <v>0.53900000000000003</v>
      </c>
      <c r="L1144">
        <v>0</v>
      </c>
      <c r="M1144">
        <v>2.5000000000000001E-2</v>
      </c>
      <c r="Y1144">
        <v>9000</v>
      </c>
      <c r="Z1144">
        <v>0.38300000000000001</v>
      </c>
      <c r="AA1144">
        <v>0</v>
      </c>
      <c r="AB1144">
        <v>7.3999999999999996E-2</v>
      </c>
      <c r="AC1144">
        <v>0.53700000000000003</v>
      </c>
      <c r="AD1144">
        <v>0</v>
      </c>
      <c r="AE1144">
        <v>6.0000000000000001E-3</v>
      </c>
      <c r="AF1144">
        <v>0</v>
      </c>
    </row>
    <row r="1145" spans="7:32">
      <c r="G1145">
        <v>9600</v>
      </c>
      <c r="H1145">
        <v>0.312</v>
      </c>
      <c r="I1145">
        <v>0</v>
      </c>
      <c r="J1145">
        <v>6.9000000000000006E-2</v>
      </c>
      <c r="K1145">
        <v>0.59399999999999997</v>
      </c>
      <c r="L1145">
        <v>0</v>
      </c>
      <c r="M1145">
        <v>2.5000000000000001E-2</v>
      </c>
      <c r="Y1145">
        <v>9600</v>
      </c>
      <c r="Z1145">
        <v>0.32300000000000001</v>
      </c>
      <c r="AA1145">
        <v>0</v>
      </c>
      <c r="AB1145">
        <v>8.1000000000000003E-2</v>
      </c>
      <c r="AC1145">
        <v>0.59</v>
      </c>
      <c r="AD1145">
        <v>0</v>
      </c>
      <c r="AE1145">
        <v>6.0000000000000001E-3</v>
      </c>
      <c r="AF1145">
        <v>0</v>
      </c>
    </row>
    <row r="1146" spans="7:32">
      <c r="G1146">
        <v>10200</v>
      </c>
      <c r="H1146">
        <v>0.28599999999999998</v>
      </c>
      <c r="I1146">
        <v>0</v>
      </c>
      <c r="J1146">
        <v>8.3000000000000004E-2</v>
      </c>
      <c r="K1146">
        <v>0.60299999999999998</v>
      </c>
      <c r="L1146">
        <v>0</v>
      </c>
      <c r="M1146">
        <v>2.8000000000000001E-2</v>
      </c>
      <c r="Y1146">
        <v>10200</v>
      </c>
      <c r="Z1146">
        <v>0.27800000000000002</v>
      </c>
      <c r="AA1146">
        <v>0</v>
      </c>
      <c r="AB1146">
        <v>9.6000000000000002E-2</v>
      </c>
      <c r="AC1146">
        <v>0.61699999999999999</v>
      </c>
      <c r="AD1146">
        <v>0</v>
      </c>
      <c r="AE1146">
        <v>8.9999999999999993E-3</v>
      </c>
      <c r="AF1146">
        <v>0</v>
      </c>
    </row>
    <row r="1147" spans="7:32">
      <c r="G1147">
        <v>10800</v>
      </c>
      <c r="H1147">
        <v>0.25600000000000001</v>
      </c>
      <c r="I1147">
        <v>0</v>
      </c>
      <c r="J1147">
        <v>8.7999999999999995E-2</v>
      </c>
      <c r="K1147">
        <v>0.622</v>
      </c>
      <c r="L1147">
        <v>0</v>
      </c>
      <c r="M1147">
        <v>3.4000000000000002E-2</v>
      </c>
      <c r="Y1147">
        <v>10800</v>
      </c>
      <c r="Z1147">
        <v>0.24</v>
      </c>
      <c r="AA1147">
        <v>0</v>
      </c>
      <c r="AB1147">
        <v>0.125</v>
      </c>
      <c r="AC1147">
        <v>0.624</v>
      </c>
      <c r="AD1147">
        <v>0</v>
      </c>
      <c r="AE1147">
        <v>1.0999999999999999E-2</v>
      </c>
      <c r="AF1147">
        <v>0</v>
      </c>
    </row>
    <row r="1148" spans="7:32">
      <c r="G1148">
        <v>11400</v>
      </c>
      <c r="H1148">
        <v>0.24399999999999999</v>
      </c>
      <c r="I1148">
        <v>0</v>
      </c>
      <c r="J1148">
        <v>0.106</v>
      </c>
      <c r="K1148">
        <v>0.60599999999999998</v>
      </c>
      <c r="L1148">
        <v>0</v>
      </c>
      <c r="M1148">
        <v>4.3999999999999997E-2</v>
      </c>
      <c r="Y1148">
        <v>11400</v>
      </c>
      <c r="Z1148">
        <v>0.224</v>
      </c>
      <c r="AA1148">
        <v>0</v>
      </c>
      <c r="AB1148">
        <v>0.13700000000000001</v>
      </c>
      <c r="AC1148">
        <v>0.625</v>
      </c>
      <c r="AD1148">
        <v>0</v>
      </c>
      <c r="AE1148">
        <v>1.4E-2</v>
      </c>
      <c r="AF1148">
        <v>0</v>
      </c>
    </row>
    <row r="1149" spans="7:32">
      <c r="G1149">
        <v>12000</v>
      </c>
      <c r="H1149">
        <v>0.22700000000000001</v>
      </c>
      <c r="I1149">
        <v>0</v>
      </c>
      <c r="J1149">
        <v>0.122</v>
      </c>
      <c r="K1149">
        <v>0.59599999999999997</v>
      </c>
      <c r="L1149">
        <v>0</v>
      </c>
      <c r="M1149">
        <v>5.5E-2</v>
      </c>
      <c r="Y1149">
        <v>12000</v>
      </c>
      <c r="Z1149">
        <v>0.22600000000000001</v>
      </c>
      <c r="AA1149">
        <v>0</v>
      </c>
      <c r="AB1149">
        <v>0.152</v>
      </c>
      <c r="AC1149">
        <v>0.60199999999999998</v>
      </c>
      <c r="AD1149">
        <v>0</v>
      </c>
      <c r="AE1149">
        <v>0.02</v>
      </c>
      <c r="AF1149">
        <v>0</v>
      </c>
    </row>
    <row r="1150" spans="7:32">
      <c r="G1150">
        <v>12600</v>
      </c>
      <c r="H1150">
        <v>0.216</v>
      </c>
      <c r="I1150">
        <v>0</v>
      </c>
      <c r="J1150">
        <v>0.13900000000000001</v>
      </c>
      <c r="K1150">
        <v>0.58199999999999996</v>
      </c>
      <c r="L1150">
        <v>0</v>
      </c>
      <c r="M1150">
        <v>6.3E-2</v>
      </c>
      <c r="Y1150">
        <v>12600</v>
      </c>
      <c r="Z1150">
        <v>0.218</v>
      </c>
      <c r="AA1150">
        <v>0</v>
      </c>
      <c r="AB1150">
        <v>0.16600000000000001</v>
      </c>
      <c r="AC1150">
        <v>0.58299999999999996</v>
      </c>
      <c r="AD1150">
        <v>0</v>
      </c>
      <c r="AE1150">
        <v>3.3000000000000002E-2</v>
      </c>
      <c r="AF1150">
        <v>0</v>
      </c>
    </row>
    <row r="1151" spans="7:32">
      <c r="G1151">
        <v>13200</v>
      </c>
      <c r="H1151">
        <v>0.21</v>
      </c>
      <c r="I1151">
        <v>0</v>
      </c>
      <c r="J1151">
        <v>0.156</v>
      </c>
      <c r="K1151">
        <v>0.56599999999999995</v>
      </c>
      <c r="L1151">
        <v>0</v>
      </c>
      <c r="M1151">
        <v>6.8000000000000005E-2</v>
      </c>
      <c r="Y1151">
        <v>13200</v>
      </c>
      <c r="Z1151">
        <v>0.20599999999999999</v>
      </c>
      <c r="AA1151">
        <v>0</v>
      </c>
      <c r="AB1151">
        <v>0.17899999999999999</v>
      </c>
      <c r="AC1151">
        <v>0.57499999999999996</v>
      </c>
      <c r="AD1151">
        <v>0</v>
      </c>
      <c r="AE1151">
        <v>0.04</v>
      </c>
      <c r="AF1151">
        <v>0</v>
      </c>
    </row>
    <row r="1152" spans="7:32">
      <c r="G1152">
        <v>13800</v>
      </c>
      <c r="H1152">
        <v>0.20499999999999999</v>
      </c>
      <c r="I1152">
        <v>0</v>
      </c>
      <c r="J1152">
        <v>0.17</v>
      </c>
      <c r="K1152">
        <v>0.54900000000000004</v>
      </c>
      <c r="L1152">
        <v>0</v>
      </c>
      <c r="M1152">
        <v>7.5999999999999998E-2</v>
      </c>
      <c r="Y1152">
        <v>13800</v>
      </c>
      <c r="Z1152">
        <v>0.2</v>
      </c>
      <c r="AA1152">
        <v>0</v>
      </c>
      <c r="AB1152">
        <v>0.191</v>
      </c>
      <c r="AC1152">
        <v>0.56399999999999995</v>
      </c>
      <c r="AD1152">
        <v>0</v>
      </c>
      <c r="AE1152">
        <v>4.4999999999999998E-2</v>
      </c>
      <c r="AF1152">
        <v>0</v>
      </c>
    </row>
    <row r="1153" spans="7:32">
      <c r="G1153">
        <v>14400</v>
      </c>
      <c r="H1153">
        <v>0.20200000000000001</v>
      </c>
      <c r="I1153">
        <v>0</v>
      </c>
      <c r="J1153">
        <v>0.185</v>
      </c>
      <c r="K1153">
        <v>0.53100000000000003</v>
      </c>
      <c r="L1153">
        <v>0</v>
      </c>
      <c r="M1153">
        <v>8.2000000000000003E-2</v>
      </c>
      <c r="Y1153">
        <v>14400</v>
      </c>
      <c r="Z1153">
        <v>0.19900000000000001</v>
      </c>
      <c r="AA1153">
        <v>0</v>
      </c>
      <c r="AB1153">
        <v>0.19600000000000001</v>
      </c>
      <c r="AC1153">
        <v>0.55400000000000005</v>
      </c>
      <c r="AD1153">
        <v>0</v>
      </c>
      <c r="AE1153">
        <v>5.0999999999999997E-2</v>
      </c>
      <c r="AF1153">
        <v>0</v>
      </c>
    </row>
    <row r="1154" spans="7:32">
      <c r="G1154">
        <v>15000</v>
      </c>
      <c r="H1154">
        <v>0.19600000000000001</v>
      </c>
      <c r="I1154">
        <v>0</v>
      </c>
      <c r="J1154">
        <v>0.19600000000000001</v>
      </c>
      <c r="K1154">
        <v>0.52300000000000002</v>
      </c>
      <c r="L1154">
        <v>0</v>
      </c>
      <c r="M1154">
        <v>8.5000000000000006E-2</v>
      </c>
      <c r="Y1154">
        <v>15000</v>
      </c>
      <c r="Z1154">
        <v>0.193</v>
      </c>
      <c r="AA1154">
        <v>0</v>
      </c>
      <c r="AB1154">
        <v>0.20599999999999999</v>
      </c>
      <c r="AC1154">
        <v>0.53900000000000003</v>
      </c>
      <c r="AD1154">
        <v>0</v>
      </c>
      <c r="AE1154">
        <v>6.2E-2</v>
      </c>
      <c r="AF1154">
        <v>0</v>
      </c>
    </row>
    <row r="1155" spans="7:32">
      <c r="G1155">
        <v>15600</v>
      </c>
      <c r="H1155">
        <v>0.19600000000000001</v>
      </c>
      <c r="I1155">
        <v>0</v>
      </c>
      <c r="J1155">
        <v>0.20100000000000001</v>
      </c>
      <c r="K1155">
        <v>0.51200000000000001</v>
      </c>
      <c r="L1155">
        <v>0</v>
      </c>
      <c r="M1155">
        <v>9.0999999999999998E-2</v>
      </c>
      <c r="Y1155">
        <v>15600</v>
      </c>
      <c r="Z1155">
        <v>0.186</v>
      </c>
      <c r="AA1155">
        <v>0</v>
      </c>
      <c r="AB1155">
        <v>0.219</v>
      </c>
      <c r="AC1155">
        <v>0.53200000000000003</v>
      </c>
      <c r="AD1155">
        <v>0</v>
      </c>
      <c r="AE1155">
        <v>6.3E-2</v>
      </c>
      <c r="AF1155">
        <v>0</v>
      </c>
    </row>
    <row r="1156" spans="7:32">
      <c r="G1156">
        <v>16200</v>
      </c>
      <c r="H1156">
        <v>0.192</v>
      </c>
      <c r="I1156">
        <v>0</v>
      </c>
      <c r="J1156">
        <v>0.21099999999999999</v>
      </c>
      <c r="K1156">
        <v>0.505</v>
      </c>
      <c r="L1156">
        <v>0</v>
      </c>
      <c r="M1156">
        <v>9.1999999999999998E-2</v>
      </c>
      <c r="Y1156">
        <v>16200</v>
      </c>
      <c r="Z1156">
        <v>0.184</v>
      </c>
      <c r="AA1156">
        <v>0</v>
      </c>
      <c r="AB1156">
        <v>0.22900000000000001</v>
      </c>
      <c r="AC1156">
        <v>0.51100000000000001</v>
      </c>
      <c r="AD1156">
        <v>0</v>
      </c>
      <c r="AE1156">
        <v>7.5999999999999998E-2</v>
      </c>
      <c r="AF1156">
        <v>0</v>
      </c>
    </row>
    <row r="1157" spans="7:32">
      <c r="G1157">
        <v>16800</v>
      </c>
      <c r="H1157">
        <v>0.19</v>
      </c>
      <c r="I1157">
        <v>0</v>
      </c>
      <c r="J1157">
        <v>0.217</v>
      </c>
      <c r="K1157">
        <v>0.5</v>
      </c>
      <c r="L1157">
        <v>0</v>
      </c>
      <c r="M1157">
        <v>9.2999999999999999E-2</v>
      </c>
      <c r="Y1157">
        <v>16800</v>
      </c>
      <c r="Z1157">
        <v>0.18</v>
      </c>
      <c r="AA1157">
        <v>0</v>
      </c>
      <c r="AB1157">
        <v>0.22700000000000001</v>
      </c>
      <c r="AC1157">
        <v>0.50900000000000001</v>
      </c>
      <c r="AD1157">
        <v>0</v>
      </c>
      <c r="AE1157">
        <v>8.4000000000000005E-2</v>
      </c>
      <c r="AF1157">
        <v>0</v>
      </c>
    </row>
    <row r="1158" spans="7:32">
      <c r="G1158">
        <v>17400</v>
      </c>
      <c r="H1158">
        <v>0.19</v>
      </c>
      <c r="I1158">
        <v>0</v>
      </c>
      <c r="J1158">
        <v>0.219</v>
      </c>
      <c r="K1158">
        <v>0.497</v>
      </c>
      <c r="L1158">
        <v>0</v>
      </c>
      <c r="M1158">
        <v>9.4E-2</v>
      </c>
      <c r="Y1158">
        <v>17400</v>
      </c>
      <c r="Z1158">
        <v>0.18</v>
      </c>
      <c r="AA1158">
        <v>0</v>
      </c>
      <c r="AB1158">
        <v>0.23100000000000001</v>
      </c>
      <c r="AC1158">
        <v>0.502</v>
      </c>
      <c r="AD1158">
        <v>0</v>
      </c>
      <c r="AE1158">
        <v>8.6999999999999994E-2</v>
      </c>
      <c r="AF1158">
        <v>0</v>
      </c>
    </row>
    <row r="1159" spans="7:32">
      <c r="G1159">
        <v>18000</v>
      </c>
      <c r="H1159">
        <v>0.188</v>
      </c>
      <c r="I1159">
        <v>0</v>
      </c>
      <c r="J1159">
        <v>0.223</v>
      </c>
      <c r="K1159">
        <v>0.49299999999999999</v>
      </c>
      <c r="L1159">
        <v>0</v>
      </c>
      <c r="M1159">
        <v>9.6000000000000002E-2</v>
      </c>
      <c r="Y1159">
        <v>18000</v>
      </c>
      <c r="Z1159">
        <v>0.17799999999999999</v>
      </c>
      <c r="AA1159">
        <v>0</v>
      </c>
      <c r="AB1159">
        <v>0.23599999999999999</v>
      </c>
      <c r="AC1159">
        <v>0.49399999999999999</v>
      </c>
      <c r="AD1159">
        <v>0</v>
      </c>
      <c r="AE1159">
        <v>9.1999999999999998E-2</v>
      </c>
      <c r="AF1159">
        <v>0</v>
      </c>
    </row>
    <row r="1160" spans="7:32">
      <c r="G1160">
        <v>18600</v>
      </c>
      <c r="H1160">
        <v>0.192</v>
      </c>
      <c r="I1160">
        <v>0</v>
      </c>
      <c r="J1160">
        <v>0.224</v>
      </c>
      <c r="K1160">
        <v>0.48299999999999998</v>
      </c>
      <c r="L1160">
        <v>0</v>
      </c>
      <c r="M1160">
        <v>0.10100000000000001</v>
      </c>
      <c r="Y1160">
        <v>18600</v>
      </c>
      <c r="Z1160">
        <v>0.17799999999999999</v>
      </c>
      <c r="AA1160">
        <v>0</v>
      </c>
      <c r="AB1160">
        <v>0.23799999999999999</v>
      </c>
      <c r="AC1160">
        <v>0.48899999999999999</v>
      </c>
      <c r="AD1160">
        <v>0</v>
      </c>
      <c r="AE1160">
        <v>9.5000000000000001E-2</v>
      </c>
      <c r="AF1160">
        <v>0</v>
      </c>
    </row>
    <row r="1161" spans="7:32">
      <c r="G1161">
        <v>19200</v>
      </c>
      <c r="H1161">
        <v>0.191</v>
      </c>
      <c r="I1161">
        <v>0</v>
      </c>
      <c r="J1161">
        <v>0.22900000000000001</v>
      </c>
      <c r="K1161">
        <v>0.47799999999999998</v>
      </c>
      <c r="L1161">
        <v>0</v>
      </c>
      <c r="M1161">
        <v>0.10199999999999999</v>
      </c>
      <c r="Y1161">
        <v>19200</v>
      </c>
      <c r="Z1161">
        <v>0.17599999999999999</v>
      </c>
      <c r="AA1161">
        <v>0</v>
      </c>
      <c r="AB1161">
        <v>0.23799999999999999</v>
      </c>
      <c r="AC1161">
        <v>0.48699999999999999</v>
      </c>
      <c r="AD1161">
        <v>0</v>
      </c>
      <c r="AE1161">
        <v>9.9000000000000005E-2</v>
      </c>
      <c r="AF1161">
        <v>0</v>
      </c>
    </row>
    <row r="1162" spans="7:32">
      <c r="G1162">
        <v>19800</v>
      </c>
      <c r="H1162">
        <v>0.19</v>
      </c>
      <c r="I1162">
        <v>0</v>
      </c>
      <c r="J1162">
        <v>0.23</v>
      </c>
      <c r="K1162">
        <v>0.47499999999999998</v>
      </c>
      <c r="L1162">
        <v>0</v>
      </c>
      <c r="M1162">
        <v>0.105</v>
      </c>
      <c r="Y1162">
        <v>19800</v>
      </c>
      <c r="Z1162">
        <v>0.17499999999999999</v>
      </c>
      <c r="AA1162">
        <v>0</v>
      </c>
      <c r="AB1162">
        <v>0.24</v>
      </c>
      <c r="AC1162">
        <v>0.48199999999999998</v>
      </c>
      <c r="AD1162">
        <v>0</v>
      </c>
      <c r="AE1162">
        <v>0.10299999999999999</v>
      </c>
      <c r="AF1162">
        <v>0</v>
      </c>
    </row>
    <row r="1163" spans="7:32">
      <c r="G1163">
        <v>20400</v>
      </c>
      <c r="H1163">
        <v>0.186</v>
      </c>
      <c r="I1163">
        <v>0</v>
      </c>
      <c r="J1163">
        <v>0.23499999999999999</v>
      </c>
      <c r="K1163">
        <v>0.47299999999999998</v>
      </c>
      <c r="L1163">
        <v>0</v>
      </c>
      <c r="M1163">
        <v>0.106</v>
      </c>
      <c r="Y1163">
        <v>20400</v>
      </c>
      <c r="Z1163">
        <v>0.17699999999999999</v>
      </c>
      <c r="AA1163">
        <v>0</v>
      </c>
      <c r="AB1163">
        <v>0.24199999999999999</v>
      </c>
      <c r="AC1163">
        <v>0.47599999999999998</v>
      </c>
      <c r="AD1163">
        <v>0</v>
      </c>
      <c r="AE1163">
        <v>0.105</v>
      </c>
      <c r="AF1163">
        <v>0</v>
      </c>
    </row>
    <row r="1164" spans="7:32">
      <c r="G1164">
        <v>21000</v>
      </c>
      <c r="H1164">
        <v>0.182</v>
      </c>
      <c r="I1164">
        <v>0</v>
      </c>
      <c r="J1164">
        <v>0.23799999999999999</v>
      </c>
      <c r="K1164">
        <v>0.47299999999999998</v>
      </c>
      <c r="L1164">
        <v>0</v>
      </c>
      <c r="M1164">
        <v>0.107</v>
      </c>
      <c r="Y1164">
        <v>21000</v>
      </c>
      <c r="Z1164">
        <v>0.17299999999999999</v>
      </c>
      <c r="AA1164">
        <v>0</v>
      </c>
      <c r="AB1164">
        <v>0.24299999999999999</v>
      </c>
      <c r="AC1164">
        <v>0.47599999999999998</v>
      </c>
      <c r="AD1164">
        <v>0</v>
      </c>
      <c r="AE1164">
        <v>0.108</v>
      </c>
      <c r="AF1164">
        <v>0</v>
      </c>
    </row>
    <row r="1165" spans="7:32">
      <c r="G1165">
        <v>21600</v>
      </c>
      <c r="H1165">
        <v>0.18</v>
      </c>
      <c r="I1165">
        <v>0</v>
      </c>
      <c r="J1165">
        <v>0.24099999999999999</v>
      </c>
      <c r="K1165">
        <v>0.47</v>
      </c>
      <c r="L1165">
        <v>0</v>
      </c>
      <c r="M1165">
        <v>0.109</v>
      </c>
      <c r="Y1165">
        <v>21600</v>
      </c>
      <c r="Z1165">
        <v>0.17199999999999999</v>
      </c>
      <c r="AA1165">
        <v>0</v>
      </c>
      <c r="AB1165">
        <v>0.245</v>
      </c>
      <c r="AC1165">
        <v>0.47399999999999998</v>
      </c>
      <c r="AD1165">
        <v>0</v>
      </c>
      <c r="AE1165">
        <v>0.109</v>
      </c>
      <c r="AF1165">
        <v>0</v>
      </c>
    </row>
    <row r="1166" spans="7:32">
      <c r="G1166">
        <v>22200</v>
      </c>
      <c r="H1166">
        <v>0.17599999999999999</v>
      </c>
      <c r="I1166">
        <v>0</v>
      </c>
      <c r="J1166">
        <v>0.24399999999999999</v>
      </c>
      <c r="K1166">
        <v>0.46899999999999997</v>
      </c>
      <c r="L1166">
        <v>0</v>
      </c>
      <c r="M1166">
        <v>0.111</v>
      </c>
      <c r="Y1166">
        <v>22200</v>
      </c>
      <c r="Z1166">
        <v>0.17100000000000001</v>
      </c>
      <c r="AA1166">
        <v>0</v>
      </c>
      <c r="AB1166">
        <v>0.24399999999999999</v>
      </c>
      <c r="AC1166">
        <v>0.47399999999999998</v>
      </c>
      <c r="AD1166">
        <v>0</v>
      </c>
      <c r="AE1166">
        <v>0.111</v>
      </c>
      <c r="AF1166">
        <v>0</v>
      </c>
    </row>
    <row r="1167" spans="7:32">
      <c r="G1167">
        <v>22800</v>
      </c>
      <c r="H1167">
        <v>0.17699999999999999</v>
      </c>
      <c r="I1167">
        <v>0</v>
      </c>
      <c r="J1167">
        <v>0.246</v>
      </c>
      <c r="K1167">
        <v>0.46600000000000003</v>
      </c>
      <c r="L1167">
        <v>0</v>
      </c>
      <c r="M1167">
        <v>0.111</v>
      </c>
      <c r="Y1167">
        <v>22800</v>
      </c>
      <c r="Z1167">
        <v>0.17</v>
      </c>
      <c r="AA1167">
        <v>0</v>
      </c>
      <c r="AB1167">
        <v>0.245</v>
      </c>
      <c r="AC1167">
        <v>0.47399999999999998</v>
      </c>
      <c r="AD1167">
        <v>0</v>
      </c>
      <c r="AE1167">
        <v>0.111</v>
      </c>
      <c r="AF1167">
        <v>0</v>
      </c>
    </row>
    <row r="1168" spans="7:32">
      <c r="G1168">
        <v>23400</v>
      </c>
      <c r="H1168">
        <v>0.17699999999999999</v>
      </c>
      <c r="I1168">
        <v>0</v>
      </c>
      <c r="J1168">
        <v>0.246</v>
      </c>
      <c r="K1168">
        <v>0.46600000000000003</v>
      </c>
      <c r="L1168">
        <v>0</v>
      </c>
      <c r="M1168">
        <v>0.111</v>
      </c>
      <c r="Y1168">
        <v>23400</v>
      </c>
      <c r="Z1168">
        <v>0.17100000000000001</v>
      </c>
      <c r="AA1168">
        <v>0</v>
      </c>
      <c r="AB1168">
        <v>0.246</v>
      </c>
      <c r="AC1168">
        <v>0.47199999999999998</v>
      </c>
      <c r="AD1168">
        <v>0</v>
      </c>
      <c r="AE1168">
        <v>0.111</v>
      </c>
      <c r="AF1168">
        <v>0</v>
      </c>
    </row>
    <row r="1169" spans="7:32">
      <c r="G1169">
        <v>24000</v>
      </c>
      <c r="H1169">
        <v>0.17399999999999999</v>
      </c>
      <c r="I1169">
        <v>0</v>
      </c>
      <c r="J1169">
        <v>0.249</v>
      </c>
      <c r="K1169">
        <v>0.46500000000000002</v>
      </c>
      <c r="L1169">
        <v>0</v>
      </c>
      <c r="M1169">
        <v>0.112</v>
      </c>
      <c r="Y1169">
        <v>24000</v>
      </c>
      <c r="Z1169">
        <v>0.17</v>
      </c>
      <c r="AA1169">
        <v>0</v>
      </c>
      <c r="AB1169">
        <v>0.246</v>
      </c>
      <c r="AC1169">
        <v>0.47099999999999997</v>
      </c>
      <c r="AD1169">
        <v>0</v>
      </c>
      <c r="AE1169">
        <v>0.113</v>
      </c>
      <c r="AF1169">
        <v>0</v>
      </c>
    </row>
    <row r="1170" spans="7:32">
      <c r="G1170">
        <v>24600</v>
      </c>
      <c r="H1170">
        <v>0.17399999999999999</v>
      </c>
      <c r="I1170">
        <v>0</v>
      </c>
      <c r="J1170">
        <v>0.248</v>
      </c>
      <c r="K1170">
        <v>0.46500000000000002</v>
      </c>
      <c r="L1170">
        <v>0</v>
      </c>
      <c r="M1170">
        <v>0.113</v>
      </c>
      <c r="Y1170">
        <v>24600</v>
      </c>
      <c r="Z1170">
        <v>0.16800000000000001</v>
      </c>
      <c r="AA1170">
        <v>0</v>
      </c>
      <c r="AB1170">
        <v>0.247</v>
      </c>
      <c r="AC1170">
        <v>0.46899999999999997</v>
      </c>
      <c r="AD1170">
        <v>0</v>
      </c>
      <c r="AE1170">
        <v>0.11600000000000001</v>
      </c>
      <c r="AF1170">
        <v>0</v>
      </c>
    </row>
    <row r="1171" spans="7:32">
      <c r="G1171">
        <v>25200</v>
      </c>
      <c r="H1171">
        <v>0.17499999999999999</v>
      </c>
      <c r="I1171">
        <v>0</v>
      </c>
      <c r="J1171">
        <v>0.248</v>
      </c>
      <c r="K1171">
        <v>0.46200000000000002</v>
      </c>
      <c r="L1171">
        <v>0</v>
      </c>
      <c r="M1171">
        <v>0.115</v>
      </c>
      <c r="Y1171">
        <v>25200</v>
      </c>
      <c r="Z1171">
        <v>0.16800000000000001</v>
      </c>
      <c r="AA1171">
        <v>0</v>
      </c>
      <c r="AB1171">
        <v>0.247</v>
      </c>
      <c r="AC1171">
        <v>0.46899999999999997</v>
      </c>
      <c r="AD1171">
        <v>0</v>
      </c>
      <c r="AE1171">
        <v>0.11600000000000001</v>
      </c>
      <c r="AF1171">
        <v>0</v>
      </c>
    </row>
    <row r="1172" spans="7:32">
      <c r="G1172">
        <v>25800</v>
      </c>
      <c r="H1172">
        <v>0.17399999999999999</v>
      </c>
      <c r="I1172">
        <v>0</v>
      </c>
      <c r="J1172">
        <v>0.25</v>
      </c>
      <c r="K1172">
        <v>0.46100000000000002</v>
      </c>
      <c r="L1172">
        <v>0</v>
      </c>
      <c r="M1172">
        <v>0.115</v>
      </c>
      <c r="Y1172">
        <v>25800</v>
      </c>
      <c r="Z1172">
        <v>0.16500000000000001</v>
      </c>
      <c r="AA1172">
        <v>0</v>
      </c>
      <c r="AB1172">
        <v>0.248</v>
      </c>
      <c r="AC1172">
        <v>0.46899999999999997</v>
      </c>
      <c r="AD1172">
        <v>0</v>
      </c>
      <c r="AE1172">
        <v>0.11799999999999999</v>
      </c>
      <c r="AF1172">
        <v>0</v>
      </c>
    </row>
    <row r="1173" spans="7:32">
      <c r="G1173">
        <v>26400</v>
      </c>
      <c r="H1173">
        <v>0.17299999999999999</v>
      </c>
      <c r="I1173">
        <v>0</v>
      </c>
      <c r="J1173">
        <v>0.25</v>
      </c>
      <c r="K1173">
        <v>0.46100000000000002</v>
      </c>
      <c r="L1173">
        <v>0</v>
      </c>
      <c r="M1173">
        <v>0.11600000000000001</v>
      </c>
      <c r="Y1173">
        <v>26400</v>
      </c>
      <c r="Z1173">
        <v>0.16400000000000001</v>
      </c>
      <c r="AA1173">
        <v>0</v>
      </c>
      <c r="AB1173">
        <v>0.249</v>
      </c>
      <c r="AC1173">
        <v>0.46600000000000003</v>
      </c>
      <c r="AD1173">
        <v>0</v>
      </c>
      <c r="AE1173">
        <v>0.121</v>
      </c>
      <c r="AF1173">
        <v>0</v>
      </c>
    </row>
    <row r="1174" spans="7:32">
      <c r="G1174">
        <v>27000</v>
      </c>
      <c r="H1174">
        <v>0.17199999999999999</v>
      </c>
      <c r="I1174">
        <v>0</v>
      </c>
      <c r="J1174">
        <v>0.251</v>
      </c>
      <c r="K1174">
        <v>0.46100000000000002</v>
      </c>
      <c r="L1174">
        <v>0</v>
      </c>
      <c r="M1174">
        <v>0.11600000000000001</v>
      </c>
      <c r="Y1174">
        <v>27000</v>
      </c>
      <c r="Z1174">
        <v>0.16300000000000001</v>
      </c>
      <c r="AA1174">
        <v>0</v>
      </c>
      <c r="AB1174">
        <v>0.25</v>
      </c>
      <c r="AC1174">
        <v>0.46500000000000002</v>
      </c>
      <c r="AD1174">
        <v>0</v>
      </c>
      <c r="AE1174">
        <v>0.122</v>
      </c>
      <c r="AF1174">
        <v>0</v>
      </c>
    </row>
    <row r="1175" spans="7:32">
      <c r="G1175">
        <v>27600</v>
      </c>
      <c r="H1175">
        <v>0.17</v>
      </c>
      <c r="I1175">
        <v>0</v>
      </c>
      <c r="J1175">
        <v>0.253</v>
      </c>
      <c r="K1175">
        <v>0.46100000000000002</v>
      </c>
      <c r="L1175">
        <v>0</v>
      </c>
      <c r="M1175">
        <v>0.11600000000000001</v>
      </c>
      <c r="Y1175">
        <v>27600</v>
      </c>
      <c r="Z1175">
        <v>0.16200000000000001</v>
      </c>
      <c r="AA1175">
        <v>0</v>
      </c>
      <c r="AB1175">
        <v>0.251</v>
      </c>
      <c r="AC1175">
        <v>0.46500000000000002</v>
      </c>
      <c r="AD1175">
        <v>0</v>
      </c>
      <c r="AE1175">
        <v>0.122</v>
      </c>
      <c r="AF1175">
        <v>0</v>
      </c>
    </row>
    <row r="1176" spans="7:32">
      <c r="G1176">
        <v>28200</v>
      </c>
      <c r="H1176">
        <v>0.17</v>
      </c>
      <c r="I1176">
        <v>0</v>
      </c>
      <c r="J1176">
        <v>0.253</v>
      </c>
      <c r="K1176">
        <v>0.46100000000000002</v>
      </c>
      <c r="L1176">
        <v>0</v>
      </c>
      <c r="M1176">
        <v>0.11600000000000001</v>
      </c>
      <c r="Y1176">
        <v>28200</v>
      </c>
      <c r="Z1176">
        <v>0.16200000000000001</v>
      </c>
      <c r="AA1176">
        <v>0</v>
      </c>
      <c r="AB1176">
        <v>0.251</v>
      </c>
      <c r="AC1176">
        <v>0.46300000000000002</v>
      </c>
      <c r="AD1176">
        <v>0</v>
      </c>
      <c r="AE1176">
        <v>0.124</v>
      </c>
      <c r="AF1176">
        <v>0</v>
      </c>
    </row>
    <row r="1177" spans="7:32">
      <c r="G1177">
        <v>28800</v>
      </c>
      <c r="H1177">
        <v>0.17</v>
      </c>
      <c r="I1177">
        <v>0</v>
      </c>
      <c r="J1177">
        <v>0.253</v>
      </c>
      <c r="K1177">
        <v>0.46100000000000002</v>
      </c>
      <c r="L1177">
        <v>0</v>
      </c>
      <c r="M1177">
        <v>0.11600000000000001</v>
      </c>
      <c r="Y1177">
        <v>28800</v>
      </c>
      <c r="Z1177">
        <v>0.16300000000000001</v>
      </c>
      <c r="AA1177">
        <v>0</v>
      </c>
      <c r="AB1177">
        <v>0.251</v>
      </c>
      <c r="AC1177">
        <v>0.46100000000000002</v>
      </c>
      <c r="AD1177">
        <v>0</v>
      </c>
      <c r="AE1177">
        <v>0.125</v>
      </c>
      <c r="AF1177">
        <v>0</v>
      </c>
    </row>
    <row r="1178" spans="7:32">
      <c r="G1178">
        <v>29400</v>
      </c>
      <c r="H1178">
        <v>0.16900000000000001</v>
      </c>
      <c r="I1178">
        <v>0</v>
      </c>
      <c r="J1178">
        <v>0.254</v>
      </c>
      <c r="K1178">
        <v>0.46100000000000002</v>
      </c>
      <c r="L1178">
        <v>0</v>
      </c>
      <c r="M1178">
        <v>0.11600000000000001</v>
      </c>
      <c r="Y1178">
        <v>29400</v>
      </c>
      <c r="Z1178">
        <v>0.16200000000000001</v>
      </c>
      <c r="AA1178">
        <v>0</v>
      </c>
      <c r="AB1178">
        <v>0.251</v>
      </c>
      <c r="AC1178">
        <v>0.46</v>
      </c>
      <c r="AD1178">
        <v>0</v>
      </c>
      <c r="AE1178">
        <v>0.127</v>
      </c>
      <c r="AF1178">
        <v>0</v>
      </c>
    </row>
    <row r="1179" spans="7:32">
      <c r="G1179">
        <v>30000</v>
      </c>
      <c r="H1179">
        <v>0.16900000000000001</v>
      </c>
      <c r="I1179">
        <v>0</v>
      </c>
      <c r="J1179">
        <v>0.255</v>
      </c>
      <c r="K1179">
        <v>0.45900000000000002</v>
      </c>
      <c r="L1179">
        <v>0</v>
      </c>
      <c r="M1179">
        <v>0.11700000000000001</v>
      </c>
      <c r="Y1179">
        <v>30000</v>
      </c>
      <c r="Z1179">
        <v>0.16200000000000001</v>
      </c>
      <c r="AA1179">
        <v>0</v>
      </c>
      <c r="AB1179">
        <v>0.252</v>
      </c>
      <c r="AC1179">
        <v>0.45900000000000002</v>
      </c>
      <c r="AD1179">
        <v>0</v>
      </c>
      <c r="AE1179">
        <v>0.127</v>
      </c>
      <c r="AF1179">
        <v>0</v>
      </c>
    </row>
    <row r="1180" spans="7:32">
      <c r="G1180">
        <v>30600</v>
      </c>
      <c r="H1180">
        <v>0.16800000000000001</v>
      </c>
      <c r="I1180">
        <v>0</v>
      </c>
      <c r="J1180">
        <v>0.25600000000000001</v>
      </c>
      <c r="K1180">
        <v>0.45800000000000002</v>
      </c>
      <c r="L1180">
        <v>0</v>
      </c>
      <c r="M1180">
        <v>0.11799999999999999</v>
      </c>
      <c r="Y1180">
        <v>30600</v>
      </c>
      <c r="Z1180">
        <v>0.16200000000000001</v>
      </c>
      <c r="AA1180">
        <v>0</v>
      </c>
      <c r="AB1180">
        <v>0.253</v>
      </c>
      <c r="AC1180">
        <v>0.45800000000000002</v>
      </c>
      <c r="AD1180">
        <v>0</v>
      </c>
      <c r="AE1180">
        <v>0.127</v>
      </c>
      <c r="AF1180">
        <v>0</v>
      </c>
    </row>
    <row r="1181" spans="7:32">
      <c r="G1181">
        <v>31200</v>
      </c>
      <c r="H1181">
        <v>0.16700000000000001</v>
      </c>
      <c r="I1181">
        <v>0</v>
      </c>
      <c r="J1181">
        <v>0.25600000000000001</v>
      </c>
      <c r="K1181">
        <v>0.45900000000000002</v>
      </c>
      <c r="L1181">
        <v>0</v>
      </c>
      <c r="M1181">
        <v>0.11799999999999999</v>
      </c>
      <c r="Y1181">
        <v>31200</v>
      </c>
      <c r="Z1181">
        <v>0.16200000000000001</v>
      </c>
      <c r="AA1181">
        <v>0</v>
      </c>
      <c r="AB1181">
        <v>0.253</v>
      </c>
      <c r="AC1181">
        <v>0.45700000000000002</v>
      </c>
      <c r="AD1181">
        <v>0</v>
      </c>
      <c r="AE1181">
        <v>0.128</v>
      </c>
      <c r="AF1181">
        <v>0</v>
      </c>
    </row>
    <row r="1182" spans="7:32">
      <c r="G1182">
        <v>31800</v>
      </c>
      <c r="H1182">
        <v>0.16700000000000001</v>
      </c>
      <c r="I1182">
        <v>0</v>
      </c>
      <c r="J1182">
        <v>0.25700000000000001</v>
      </c>
      <c r="K1182">
        <v>0.45800000000000002</v>
      </c>
      <c r="L1182">
        <v>0</v>
      </c>
      <c r="M1182">
        <v>0.11799999999999999</v>
      </c>
      <c r="Y1182">
        <v>31800</v>
      </c>
      <c r="Z1182">
        <v>0.16200000000000001</v>
      </c>
      <c r="AA1182">
        <v>0</v>
      </c>
      <c r="AB1182">
        <v>0.253</v>
      </c>
      <c r="AC1182">
        <v>0.45700000000000002</v>
      </c>
      <c r="AD1182">
        <v>0</v>
      </c>
      <c r="AE1182">
        <v>0.128</v>
      </c>
      <c r="AF1182">
        <v>0</v>
      </c>
    </row>
    <row r="1183" spans="7:32">
      <c r="G1183">
        <v>32400</v>
      </c>
      <c r="H1183">
        <v>0.16800000000000001</v>
      </c>
      <c r="I1183">
        <v>0</v>
      </c>
      <c r="J1183">
        <v>0.25800000000000001</v>
      </c>
      <c r="K1183">
        <v>0.45400000000000001</v>
      </c>
      <c r="L1183">
        <v>0</v>
      </c>
      <c r="M1183">
        <v>0.12</v>
      </c>
      <c r="Y1183">
        <v>32400</v>
      </c>
      <c r="Z1183">
        <v>0.161</v>
      </c>
      <c r="AA1183">
        <v>0</v>
      </c>
      <c r="AB1183">
        <v>0.255</v>
      </c>
      <c r="AC1183">
        <v>0.45500000000000002</v>
      </c>
      <c r="AD1183">
        <v>0</v>
      </c>
      <c r="AE1183">
        <v>0.129</v>
      </c>
      <c r="AF1183">
        <v>0</v>
      </c>
    </row>
    <row r="1184" spans="7:32">
      <c r="G1184">
        <v>33000</v>
      </c>
      <c r="H1184">
        <v>0.16700000000000001</v>
      </c>
      <c r="I1184">
        <v>0</v>
      </c>
      <c r="J1184">
        <v>0.25900000000000001</v>
      </c>
      <c r="K1184">
        <v>0.45400000000000001</v>
      </c>
      <c r="L1184">
        <v>0</v>
      </c>
      <c r="M1184">
        <v>0.12</v>
      </c>
      <c r="Y1184">
        <v>33000</v>
      </c>
      <c r="Z1184">
        <v>0.161</v>
      </c>
      <c r="AA1184">
        <v>0</v>
      </c>
      <c r="AB1184">
        <v>0.255</v>
      </c>
      <c r="AC1184">
        <v>0.45400000000000001</v>
      </c>
      <c r="AD1184">
        <v>0</v>
      </c>
      <c r="AE1184">
        <v>0.13</v>
      </c>
      <c r="AF1184">
        <v>0</v>
      </c>
    </row>
    <row r="1185" spans="7:32">
      <c r="G1185">
        <v>33600</v>
      </c>
      <c r="H1185">
        <v>0.16600000000000001</v>
      </c>
      <c r="I1185">
        <v>0</v>
      </c>
      <c r="J1185">
        <v>0.25900000000000001</v>
      </c>
      <c r="K1185">
        <v>0.45300000000000001</v>
      </c>
      <c r="L1185">
        <v>0</v>
      </c>
      <c r="M1185">
        <v>0.122</v>
      </c>
      <c r="Y1185">
        <v>33600</v>
      </c>
      <c r="Z1185">
        <v>0.161</v>
      </c>
      <c r="AA1185">
        <v>0</v>
      </c>
      <c r="AB1185">
        <v>0.254</v>
      </c>
      <c r="AC1185">
        <v>0.45400000000000001</v>
      </c>
      <c r="AD1185">
        <v>0</v>
      </c>
      <c r="AE1185">
        <v>0.13100000000000001</v>
      </c>
      <c r="AF1185">
        <v>0</v>
      </c>
    </row>
    <row r="1186" spans="7:32">
      <c r="G1186">
        <v>34200</v>
      </c>
      <c r="H1186">
        <v>0.16600000000000001</v>
      </c>
      <c r="I1186">
        <v>0</v>
      </c>
      <c r="J1186">
        <v>0.26100000000000001</v>
      </c>
      <c r="K1186">
        <v>0.45100000000000001</v>
      </c>
      <c r="L1186">
        <v>0</v>
      </c>
      <c r="M1186">
        <v>0.122</v>
      </c>
      <c r="Y1186">
        <v>34200</v>
      </c>
      <c r="Z1186">
        <v>0.16</v>
      </c>
      <c r="AA1186">
        <v>0</v>
      </c>
      <c r="AB1186">
        <v>0.253</v>
      </c>
      <c r="AC1186">
        <v>0.45500000000000002</v>
      </c>
      <c r="AD1186">
        <v>0</v>
      </c>
      <c r="AE1186">
        <v>0.13200000000000001</v>
      </c>
      <c r="AF1186">
        <v>0</v>
      </c>
    </row>
    <row r="1187" spans="7:32">
      <c r="G1187">
        <v>34800</v>
      </c>
      <c r="H1187">
        <v>0.16500000000000001</v>
      </c>
      <c r="I1187">
        <v>0</v>
      </c>
      <c r="J1187">
        <v>0.26200000000000001</v>
      </c>
      <c r="K1187">
        <v>0.45100000000000001</v>
      </c>
      <c r="L1187">
        <v>0</v>
      </c>
      <c r="M1187">
        <v>0.122</v>
      </c>
      <c r="Y1187">
        <v>34800</v>
      </c>
      <c r="Z1187">
        <v>0.16</v>
      </c>
      <c r="AA1187">
        <v>0</v>
      </c>
      <c r="AB1187">
        <v>0.253</v>
      </c>
      <c r="AC1187">
        <v>0.45500000000000002</v>
      </c>
      <c r="AD1187">
        <v>0</v>
      </c>
      <c r="AE1187">
        <v>0.13200000000000001</v>
      </c>
      <c r="AF1187">
        <v>0</v>
      </c>
    </row>
    <row r="1188" spans="7:32">
      <c r="G1188">
        <v>35400</v>
      </c>
      <c r="H1188">
        <v>0.16500000000000001</v>
      </c>
      <c r="I1188">
        <v>0</v>
      </c>
      <c r="J1188">
        <v>0.26200000000000001</v>
      </c>
      <c r="K1188">
        <v>0.45100000000000001</v>
      </c>
      <c r="L1188">
        <v>0</v>
      </c>
      <c r="M1188">
        <v>0.122</v>
      </c>
      <c r="Y1188">
        <v>35400</v>
      </c>
      <c r="Z1188">
        <v>0.16</v>
      </c>
      <c r="AA1188">
        <v>0</v>
      </c>
      <c r="AB1188">
        <v>0.255</v>
      </c>
      <c r="AC1188">
        <v>0.45300000000000001</v>
      </c>
      <c r="AD1188">
        <v>0</v>
      </c>
      <c r="AE1188">
        <v>0.13200000000000001</v>
      </c>
      <c r="AF1188">
        <v>0</v>
      </c>
    </row>
    <row r="1189" spans="7:32">
      <c r="G1189">
        <v>36000</v>
      </c>
      <c r="H1189">
        <v>0.16200000000000001</v>
      </c>
      <c r="I1189">
        <v>0</v>
      </c>
      <c r="J1189">
        <v>0.26300000000000001</v>
      </c>
      <c r="K1189">
        <v>0.45100000000000001</v>
      </c>
      <c r="L1189">
        <v>0</v>
      </c>
      <c r="M1189">
        <v>0.124</v>
      </c>
      <c r="Y1189">
        <v>36000</v>
      </c>
      <c r="Z1189">
        <v>0.159</v>
      </c>
      <c r="AA1189">
        <v>0</v>
      </c>
      <c r="AB1189">
        <v>0.25600000000000001</v>
      </c>
      <c r="AC1189">
        <v>0.45200000000000001</v>
      </c>
      <c r="AD1189">
        <v>0</v>
      </c>
      <c r="AE1189">
        <v>0.13300000000000001</v>
      </c>
      <c r="AF1189">
        <v>0</v>
      </c>
    </row>
    <row r="1190" spans="7:32">
      <c r="G1190">
        <v>36600</v>
      </c>
      <c r="H1190">
        <v>0.16300000000000001</v>
      </c>
      <c r="I1190">
        <v>0</v>
      </c>
      <c r="J1190">
        <v>0.26300000000000001</v>
      </c>
      <c r="K1190">
        <v>0.45</v>
      </c>
      <c r="L1190">
        <v>0</v>
      </c>
      <c r="M1190">
        <v>0.124</v>
      </c>
      <c r="Y1190">
        <v>36600</v>
      </c>
      <c r="Z1190">
        <v>0.159</v>
      </c>
      <c r="AA1190">
        <v>0</v>
      </c>
      <c r="AB1190">
        <v>0.25600000000000001</v>
      </c>
      <c r="AC1190">
        <v>0.45200000000000001</v>
      </c>
      <c r="AD1190">
        <v>0</v>
      </c>
      <c r="AE1190">
        <v>0.13300000000000001</v>
      </c>
      <c r="AF1190">
        <v>0</v>
      </c>
    </row>
    <row r="1191" spans="7:32">
      <c r="G1191">
        <v>37200</v>
      </c>
      <c r="H1191">
        <v>0.16200000000000001</v>
      </c>
      <c r="I1191">
        <v>0</v>
      </c>
      <c r="J1191">
        <v>0.26400000000000001</v>
      </c>
      <c r="K1191">
        <v>0.45</v>
      </c>
      <c r="L1191">
        <v>0</v>
      </c>
      <c r="M1191">
        <v>0.124</v>
      </c>
      <c r="Y1191">
        <v>37200</v>
      </c>
      <c r="Z1191">
        <v>0.159</v>
      </c>
      <c r="AA1191">
        <v>0</v>
      </c>
      <c r="AB1191">
        <v>0.25600000000000001</v>
      </c>
      <c r="AC1191">
        <v>0.45200000000000001</v>
      </c>
      <c r="AD1191">
        <v>0</v>
      </c>
      <c r="AE1191">
        <v>0.13300000000000001</v>
      </c>
      <c r="AF1191">
        <v>0</v>
      </c>
    </row>
    <row r="1192" spans="7:32">
      <c r="G1192">
        <v>37800</v>
      </c>
      <c r="H1192">
        <v>0.16200000000000001</v>
      </c>
      <c r="I1192">
        <v>0</v>
      </c>
      <c r="J1192">
        <v>0.26400000000000001</v>
      </c>
      <c r="K1192">
        <v>0.45</v>
      </c>
      <c r="L1192">
        <v>0</v>
      </c>
      <c r="M1192">
        <v>0.124</v>
      </c>
      <c r="Y1192">
        <v>37800</v>
      </c>
      <c r="Z1192">
        <v>0.16</v>
      </c>
      <c r="AA1192">
        <v>0</v>
      </c>
      <c r="AB1192">
        <v>0.25600000000000001</v>
      </c>
      <c r="AC1192">
        <v>0.45</v>
      </c>
      <c r="AD1192">
        <v>0</v>
      </c>
      <c r="AE1192">
        <v>0.13400000000000001</v>
      </c>
      <c r="AF1192">
        <v>0</v>
      </c>
    </row>
    <row r="1193" spans="7:32">
      <c r="G1193">
        <v>38400</v>
      </c>
      <c r="H1193">
        <v>0.16300000000000001</v>
      </c>
      <c r="I1193">
        <v>0</v>
      </c>
      <c r="J1193">
        <v>0.26400000000000001</v>
      </c>
      <c r="K1193">
        <v>0.44900000000000001</v>
      </c>
      <c r="L1193">
        <v>0</v>
      </c>
      <c r="M1193">
        <v>0.124</v>
      </c>
      <c r="Y1193">
        <v>38400</v>
      </c>
      <c r="Z1193">
        <v>0.16</v>
      </c>
      <c r="AA1193">
        <v>0</v>
      </c>
      <c r="AB1193">
        <v>0.25600000000000001</v>
      </c>
      <c r="AC1193">
        <v>0.44900000000000001</v>
      </c>
      <c r="AD1193">
        <v>0</v>
      </c>
      <c r="AE1193">
        <v>0.13500000000000001</v>
      </c>
      <c r="AF1193">
        <v>0</v>
      </c>
    </row>
    <row r="1194" spans="7:32">
      <c r="G1194">
        <v>39000</v>
      </c>
      <c r="H1194">
        <v>0.161</v>
      </c>
      <c r="I1194">
        <v>0</v>
      </c>
      <c r="J1194">
        <v>0.26600000000000001</v>
      </c>
      <c r="K1194">
        <v>0.44800000000000001</v>
      </c>
      <c r="L1194">
        <v>0</v>
      </c>
      <c r="M1194">
        <v>0.125</v>
      </c>
      <c r="Y1194">
        <v>39000</v>
      </c>
      <c r="Z1194">
        <v>0.16</v>
      </c>
      <c r="AA1194">
        <v>0</v>
      </c>
      <c r="AB1194">
        <v>0.25600000000000001</v>
      </c>
      <c r="AC1194">
        <v>0.44600000000000001</v>
      </c>
      <c r="AD1194">
        <v>0</v>
      </c>
      <c r="AE1194">
        <v>0.13800000000000001</v>
      </c>
      <c r="AF1194">
        <v>0</v>
      </c>
    </row>
    <row r="1195" spans="7:32">
      <c r="G1195">
        <v>39600</v>
      </c>
      <c r="H1195">
        <v>0.16</v>
      </c>
      <c r="I1195">
        <v>0</v>
      </c>
      <c r="J1195">
        <v>0.26800000000000002</v>
      </c>
      <c r="K1195">
        <v>0.44600000000000001</v>
      </c>
      <c r="L1195">
        <v>0</v>
      </c>
      <c r="M1195">
        <v>0.126</v>
      </c>
      <c r="Y1195">
        <v>39600</v>
      </c>
      <c r="Z1195">
        <v>0.161</v>
      </c>
      <c r="AA1195">
        <v>0</v>
      </c>
      <c r="AB1195">
        <v>0.254</v>
      </c>
      <c r="AC1195">
        <v>0.44600000000000001</v>
      </c>
      <c r="AD1195">
        <v>0</v>
      </c>
      <c r="AE1195">
        <v>0.13900000000000001</v>
      </c>
      <c r="AF1195">
        <v>0</v>
      </c>
    </row>
    <row r="1196" spans="7:32">
      <c r="G1196">
        <v>40200</v>
      </c>
      <c r="H1196">
        <v>0.16</v>
      </c>
      <c r="I1196">
        <v>0</v>
      </c>
      <c r="J1196">
        <v>0.26800000000000002</v>
      </c>
      <c r="K1196">
        <v>0.44600000000000001</v>
      </c>
      <c r="L1196">
        <v>0</v>
      </c>
      <c r="M1196">
        <v>0.126</v>
      </c>
      <c r="Y1196">
        <v>40200</v>
      </c>
      <c r="Z1196">
        <v>0.161</v>
      </c>
      <c r="AA1196">
        <v>0</v>
      </c>
      <c r="AB1196">
        <v>0.254</v>
      </c>
      <c r="AC1196">
        <v>0.44500000000000001</v>
      </c>
      <c r="AD1196">
        <v>0</v>
      </c>
      <c r="AE1196">
        <v>0.14000000000000001</v>
      </c>
      <c r="AF1196">
        <v>0</v>
      </c>
    </row>
    <row r="1197" spans="7:32">
      <c r="G1197">
        <v>40800</v>
      </c>
      <c r="H1197">
        <v>0.16</v>
      </c>
      <c r="I1197">
        <v>0</v>
      </c>
      <c r="J1197">
        <v>0.26800000000000002</v>
      </c>
      <c r="K1197">
        <v>0.44600000000000001</v>
      </c>
      <c r="L1197">
        <v>0</v>
      </c>
      <c r="M1197">
        <v>0.126</v>
      </c>
      <c r="Y1197">
        <v>40800</v>
      </c>
      <c r="Z1197">
        <v>0.161</v>
      </c>
      <c r="AA1197">
        <v>0</v>
      </c>
      <c r="AB1197">
        <v>0.254</v>
      </c>
      <c r="AC1197">
        <v>0.44500000000000001</v>
      </c>
      <c r="AD1197">
        <v>0</v>
      </c>
      <c r="AE1197">
        <v>0.14000000000000001</v>
      </c>
      <c r="AF1197">
        <v>0</v>
      </c>
    </row>
    <row r="1198" spans="7:32">
      <c r="G1198">
        <v>41400</v>
      </c>
      <c r="H1198">
        <v>0.16</v>
      </c>
      <c r="I1198">
        <v>0</v>
      </c>
      <c r="J1198">
        <v>0.26800000000000002</v>
      </c>
      <c r="K1198">
        <v>0.44600000000000001</v>
      </c>
      <c r="L1198">
        <v>0</v>
      </c>
      <c r="M1198">
        <v>0.126</v>
      </c>
      <c r="Y1198">
        <v>41400</v>
      </c>
      <c r="Z1198">
        <v>0.161</v>
      </c>
      <c r="AA1198">
        <v>0</v>
      </c>
      <c r="AB1198">
        <v>0.254</v>
      </c>
      <c r="AC1198">
        <v>0.44500000000000001</v>
      </c>
      <c r="AD1198">
        <v>0</v>
      </c>
      <c r="AE1198">
        <v>0.14000000000000001</v>
      </c>
      <c r="AF1198">
        <v>0</v>
      </c>
    </row>
    <row r="1199" spans="7:32">
      <c r="G1199">
        <v>42000</v>
      </c>
      <c r="H1199">
        <v>0.159</v>
      </c>
      <c r="I1199">
        <v>0</v>
      </c>
      <c r="J1199">
        <v>0.26800000000000002</v>
      </c>
      <c r="K1199">
        <v>0.44600000000000001</v>
      </c>
      <c r="L1199">
        <v>0</v>
      </c>
      <c r="M1199">
        <v>0.127</v>
      </c>
      <c r="Y1199">
        <v>42000</v>
      </c>
      <c r="Z1199">
        <v>0.16</v>
      </c>
      <c r="AA1199">
        <v>0</v>
      </c>
      <c r="AB1199">
        <v>0.255</v>
      </c>
      <c r="AC1199">
        <v>0.44400000000000001</v>
      </c>
      <c r="AD1199">
        <v>0</v>
      </c>
      <c r="AE1199">
        <v>0.14099999999999999</v>
      </c>
      <c r="AF1199">
        <v>0</v>
      </c>
    </row>
    <row r="1200" spans="7:32">
      <c r="G1200">
        <v>42600</v>
      </c>
      <c r="H1200">
        <v>0.159</v>
      </c>
      <c r="I1200">
        <v>0</v>
      </c>
      <c r="J1200">
        <v>0.26800000000000002</v>
      </c>
      <c r="K1200">
        <v>0.44500000000000001</v>
      </c>
      <c r="L1200">
        <v>0</v>
      </c>
      <c r="M1200">
        <v>0.128</v>
      </c>
      <c r="Y1200">
        <v>42600</v>
      </c>
      <c r="Z1200">
        <v>0.16</v>
      </c>
      <c r="AA1200">
        <v>0</v>
      </c>
      <c r="AB1200">
        <v>0.25600000000000001</v>
      </c>
      <c r="AC1200">
        <v>0.443</v>
      </c>
      <c r="AD1200">
        <v>0</v>
      </c>
      <c r="AE1200">
        <v>0.14099999999999999</v>
      </c>
      <c r="AF1200">
        <v>0</v>
      </c>
    </row>
    <row r="1201" spans="7:32">
      <c r="G1201">
        <v>43200</v>
      </c>
      <c r="H1201">
        <v>0.159</v>
      </c>
      <c r="I1201">
        <v>0</v>
      </c>
      <c r="J1201">
        <v>0.26800000000000002</v>
      </c>
      <c r="K1201">
        <v>0.44500000000000001</v>
      </c>
      <c r="L1201">
        <v>0</v>
      </c>
      <c r="M1201">
        <v>0.128</v>
      </c>
      <c r="Y1201">
        <v>43200</v>
      </c>
      <c r="Z1201">
        <v>0.159</v>
      </c>
      <c r="AA1201">
        <v>0</v>
      </c>
      <c r="AB1201">
        <v>0.25800000000000001</v>
      </c>
      <c r="AC1201">
        <v>0.442</v>
      </c>
      <c r="AD1201">
        <v>0</v>
      </c>
      <c r="AE1201">
        <v>0.14099999999999999</v>
      </c>
      <c r="AF1201">
        <v>0</v>
      </c>
    </row>
    <row r="1202" spans="7:32">
      <c r="G1202">
        <v>43800</v>
      </c>
      <c r="H1202">
        <v>0.159</v>
      </c>
      <c r="I1202">
        <v>0</v>
      </c>
      <c r="J1202">
        <v>0.26800000000000002</v>
      </c>
      <c r="K1202">
        <v>0.44500000000000001</v>
      </c>
      <c r="L1202">
        <v>0</v>
      </c>
      <c r="M1202">
        <v>0.128</v>
      </c>
      <c r="Y1202">
        <v>43800</v>
      </c>
      <c r="Z1202">
        <v>0.158</v>
      </c>
      <c r="AA1202">
        <v>0</v>
      </c>
      <c r="AB1202">
        <v>0.25700000000000001</v>
      </c>
      <c r="AC1202">
        <v>0.442</v>
      </c>
      <c r="AD1202">
        <v>0</v>
      </c>
      <c r="AE1202">
        <v>0.14299999999999999</v>
      </c>
      <c r="AF1202">
        <v>0</v>
      </c>
    </row>
    <row r="1203" spans="7:32">
      <c r="G1203">
        <v>44400</v>
      </c>
      <c r="H1203">
        <v>0.159</v>
      </c>
      <c r="I1203">
        <v>0</v>
      </c>
      <c r="J1203">
        <v>0.26800000000000002</v>
      </c>
      <c r="K1203">
        <v>0.44500000000000001</v>
      </c>
      <c r="L1203">
        <v>0</v>
      </c>
      <c r="M1203">
        <v>0.128</v>
      </c>
      <c r="Y1203">
        <v>44400</v>
      </c>
      <c r="Z1203">
        <v>0.157</v>
      </c>
      <c r="AA1203">
        <v>0</v>
      </c>
      <c r="AB1203">
        <v>0.25700000000000001</v>
      </c>
      <c r="AC1203">
        <v>0.442</v>
      </c>
      <c r="AD1203">
        <v>0</v>
      </c>
      <c r="AE1203">
        <v>0.14399999999999999</v>
      </c>
      <c r="AF1203">
        <v>0</v>
      </c>
    </row>
    <row r="1204" spans="7:32">
      <c r="G1204">
        <v>45000</v>
      </c>
      <c r="H1204">
        <v>0.159</v>
      </c>
      <c r="I1204">
        <v>0</v>
      </c>
      <c r="J1204">
        <v>0.27</v>
      </c>
      <c r="K1204">
        <v>0.443</v>
      </c>
      <c r="L1204">
        <v>0</v>
      </c>
      <c r="M1204">
        <v>0.128</v>
      </c>
      <c r="Y1204">
        <v>45000</v>
      </c>
      <c r="Z1204">
        <v>0.157</v>
      </c>
      <c r="AA1204">
        <v>0</v>
      </c>
      <c r="AB1204">
        <v>0.25700000000000001</v>
      </c>
      <c r="AC1204">
        <v>0.442</v>
      </c>
      <c r="AD1204">
        <v>0</v>
      </c>
      <c r="AE1204">
        <v>0.14399999999999999</v>
      </c>
      <c r="AF1204">
        <v>0</v>
      </c>
    </row>
    <row r="1205" spans="7:32">
      <c r="G1205">
        <v>45600</v>
      </c>
      <c r="H1205">
        <v>0.159</v>
      </c>
      <c r="I1205">
        <v>0</v>
      </c>
      <c r="J1205">
        <v>0.27</v>
      </c>
      <c r="K1205">
        <v>0.443</v>
      </c>
      <c r="L1205">
        <v>0</v>
      </c>
      <c r="M1205">
        <v>0.128</v>
      </c>
      <c r="Y1205">
        <v>45600</v>
      </c>
      <c r="Z1205">
        <v>0.157</v>
      </c>
      <c r="AA1205">
        <v>0</v>
      </c>
      <c r="AB1205">
        <v>0.25700000000000001</v>
      </c>
      <c r="AC1205">
        <v>0.442</v>
      </c>
      <c r="AD1205">
        <v>0</v>
      </c>
      <c r="AE1205">
        <v>0.14399999999999999</v>
      </c>
      <c r="AF1205">
        <v>0</v>
      </c>
    </row>
    <row r="1206" spans="7:32">
      <c r="G1206">
        <v>46200</v>
      </c>
      <c r="H1206">
        <v>0.159</v>
      </c>
      <c r="I1206">
        <v>0</v>
      </c>
      <c r="J1206">
        <v>0.27</v>
      </c>
      <c r="K1206">
        <v>0.443</v>
      </c>
      <c r="L1206">
        <v>0</v>
      </c>
      <c r="M1206">
        <v>0.128</v>
      </c>
      <c r="Y1206">
        <v>46200</v>
      </c>
      <c r="Z1206">
        <v>0.157</v>
      </c>
      <c r="AA1206">
        <v>0</v>
      </c>
      <c r="AB1206">
        <v>0.25700000000000001</v>
      </c>
      <c r="AC1206">
        <v>0.442</v>
      </c>
      <c r="AD1206">
        <v>0</v>
      </c>
      <c r="AE1206">
        <v>0.14399999999999999</v>
      </c>
      <c r="AF1206">
        <v>0</v>
      </c>
    </row>
    <row r="1207" spans="7:32">
      <c r="G1207">
        <v>46800</v>
      </c>
      <c r="H1207">
        <v>0.159</v>
      </c>
      <c r="I1207">
        <v>0</v>
      </c>
      <c r="J1207">
        <v>0.27</v>
      </c>
      <c r="K1207">
        <v>0.443</v>
      </c>
      <c r="L1207">
        <v>0</v>
      </c>
      <c r="M1207">
        <v>0.128</v>
      </c>
      <c r="Y1207">
        <v>46800</v>
      </c>
      <c r="Z1207">
        <v>0.157</v>
      </c>
      <c r="AA1207">
        <v>0</v>
      </c>
      <c r="AB1207">
        <v>0.25700000000000001</v>
      </c>
      <c r="AC1207">
        <v>0.442</v>
      </c>
      <c r="AD1207">
        <v>0</v>
      </c>
      <c r="AE1207">
        <v>0.14399999999999999</v>
      </c>
      <c r="AF1207">
        <v>0</v>
      </c>
    </row>
    <row r="1208" spans="7:32">
      <c r="G1208">
        <v>47400</v>
      </c>
      <c r="H1208">
        <v>0.159</v>
      </c>
      <c r="I1208">
        <v>0</v>
      </c>
      <c r="J1208">
        <v>0.27</v>
      </c>
      <c r="K1208">
        <v>0.442</v>
      </c>
      <c r="L1208">
        <v>0</v>
      </c>
      <c r="M1208">
        <v>0.129</v>
      </c>
      <c r="Y1208">
        <v>47400</v>
      </c>
      <c r="Z1208">
        <v>0.157</v>
      </c>
      <c r="AA1208">
        <v>0</v>
      </c>
      <c r="AB1208">
        <v>0.25700000000000001</v>
      </c>
      <c r="AC1208">
        <v>0.441</v>
      </c>
      <c r="AD1208">
        <v>0</v>
      </c>
      <c r="AE1208">
        <v>0.14499999999999999</v>
      </c>
      <c r="AF1208">
        <v>0</v>
      </c>
    </row>
    <row r="1209" spans="7:32">
      <c r="G1209">
        <v>48000</v>
      </c>
      <c r="H1209">
        <v>0.159</v>
      </c>
      <c r="I1209">
        <v>0</v>
      </c>
      <c r="J1209">
        <v>0.27100000000000002</v>
      </c>
      <c r="K1209">
        <v>0.442</v>
      </c>
      <c r="L1209">
        <v>0</v>
      </c>
      <c r="M1209">
        <v>0.128</v>
      </c>
      <c r="Y1209">
        <v>48000</v>
      </c>
      <c r="Z1209">
        <v>0.157</v>
      </c>
      <c r="AA1209">
        <v>0</v>
      </c>
      <c r="AB1209">
        <v>0.25800000000000001</v>
      </c>
      <c r="AC1209">
        <v>0.44</v>
      </c>
      <c r="AD1209">
        <v>0</v>
      </c>
      <c r="AE1209">
        <v>0.14499999999999999</v>
      </c>
      <c r="AF1209">
        <v>0</v>
      </c>
    </row>
    <row r="1210" spans="7:32">
      <c r="G1210">
        <v>48600</v>
      </c>
      <c r="H1210">
        <v>0.159</v>
      </c>
      <c r="I1210">
        <v>0</v>
      </c>
      <c r="J1210">
        <v>0.27100000000000002</v>
      </c>
      <c r="K1210">
        <v>0.441</v>
      </c>
      <c r="L1210">
        <v>0</v>
      </c>
      <c r="M1210">
        <v>0.129</v>
      </c>
      <c r="Y1210">
        <v>48600</v>
      </c>
      <c r="Z1210">
        <v>0.157</v>
      </c>
      <c r="AA1210">
        <v>0</v>
      </c>
      <c r="AB1210">
        <v>0.25800000000000001</v>
      </c>
      <c r="AC1210">
        <v>0.44</v>
      </c>
      <c r="AD1210">
        <v>0</v>
      </c>
      <c r="AE1210">
        <v>0.14499999999999999</v>
      </c>
      <c r="AF1210">
        <v>0</v>
      </c>
    </row>
    <row r="1211" spans="7:32">
      <c r="G1211">
        <v>49200</v>
      </c>
      <c r="H1211">
        <v>0.159</v>
      </c>
      <c r="I1211">
        <v>0</v>
      </c>
      <c r="J1211">
        <v>0.27</v>
      </c>
      <c r="K1211">
        <v>0.441</v>
      </c>
      <c r="L1211">
        <v>0</v>
      </c>
      <c r="M1211">
        <v>0.13</v>
      </c>
      <c r="Y1211">
        <v>49200</v>
      </c>
      <c r="Z1211">
        <v>0.157</v>
      </c>
      <c r="AA1211">
        <v>0</v>
      </c>
      <c r="AB1211">
        <v>0.25800000000000001</v>
      </c>
      <c r="AC1211">
        <v>0.44</v>
      </c>
      <c r="AD1211">
        <v>0</v>
      </c>
      <c r="AE1211">
        <v>0.14499999999999999</v>
      </c>
      <c r="AF1211">
        <v>0</v>
      </c>
    </row>
    <row r="1212" spans="7:32">
      <c r="G1212">
        <v>49800</v>
      </c>
      <c r="H1212">
        <v>0.159</v>
      </c>
      <c r="I1212">
        <v>0</v>
      </c>
      <c r="J1212">
        <v>0.27</v>
      </c>
      <c r="K1212">
        <v>0.441</v>
      </c>
      <c r="L1212">
        <v>0</v>
      </c>
      <c r="M1212">
        <v>0.13</v>
      </c>
      <c r="Y1212">
        <v>49800</v>
      </c>
      <c r="Z1212">
        <v>0.157</v>
      </c>
      <c r="AA1212">
        <v>0</v>
      </c>
      <c r="AB1212">
        <v>0.25800000000000001</v>
      </c>
      <c r="AC1212">
        <v>0.44</v>
      </c>
      <c r="AD1212">
        <v>0</v>
      </c>
      <c r="AE1212">
        <v>0.14499999999999999</v>
      </c>
      <c r="AF1212">
        <v>0</v>
      </c>
    </row>
    <row r="1213" spans="7:32">
      <c r="G1213">
        <v>50400</v>
      </c>
      <c r="H1213">
        <v>0.159</v>
      </c>
      <c r="I1213">
        <v>0</v>
      </c>
      <c r="J1213">
        <v>0.27</v>
      </c>
      <c r="K1213">
        <v>0.441</v>
      </c>
      <c r="L1213">
        <v>0</v>
      </c>
      <c r="M1213">
        <v>0.13</v>
      </c>
      <c r="Y1213">
        <v>50400</v>
      </c>
      <c r="Z1213">
        <v>0.157</v>
      </c>
      <c r="AA1213">
        <v>0</v>
      </c>
      <c r="AB1213">
        <v>0.25800000000000001</v>
      </c>
      <c r="AC1213">
        <v>0.44</v>
      </c>
      <c r="AD1213">
        <v>0</v>
      </c>
      <c r="AE1213">
        <v>0.14499999999999999</v>
      </c>
      <c r="AF1213">
        <v>0</v>
      </c>
    </row>
    <row r="1214" spans="7:32">
      <c r="G1214">
        <v>51000</v>
      </c>
      <c r="H1214">
        <v>0.159</v>
      </c>
      <c r="I1214">
        <v>0</v>
      </c>
      <c r="J1214">
        <v>0.27</v>
      </c>
      <c r="K1214">
        <v>0.439</v>
      </c>
      <c r="L1214">
        <v>0</v>
      </c>
      <c r="M1214">
        <v>0.13200000000000001</v>
      </c>
      <c r="Y1214">
        <v>51000</v>
      </c>
      <c r="Z1214">
        <v>0.157</v>
      </c>
      <c r="AA1214">
        <v>0</v>
      </c>
      <c r="AB1214">
        <v>0.25800000000000001</v>
      </c>
      <c r="AC1214">
        <v>0.44</v>
      </c>
      <c r="AD1214">
        <v>0</v>
      </c>
      <c r="AE1214">
        <v>0.14499999999999999</v>
      </c>
      <c r="AF1214">
        <v>0</v>
      </c>
    </row>
    <row r="1215" spans="7:32">
      <c r="G1215">
        <v>51600</v>
      </c>
      <c r="H1215">
        <v>0.159</v>
      </c>
      <c r="I1215">
        <v>0</v>
      </c>
      <c r="J1215">
        <v>0.27</v>
      </c>
      <c r="K1215">
        <v>0.439</v>
      </c>
      <c r="L1215">
        <v>0</v>
      </c>
      <c r="M1215">
        <v>0.13200000000000001</v>
      </c>
      <c r="Y1215">
        <v>51600</v>
      </c>
      <c r="Z1215">
        <v>0.157</v>
      </c>
      <c r="AA1215">
        <v>0</v>
      </c>
      <c r="AB1215">
        <v>0.25800000000000001</v>
      </c>
      <c r="AC1215">
        <v>0.44</v>
      </c>
      <c r="AD1215">
        <v>0</v>
      </c>
      <c r="AE1215">
        <v>0.14499999999999999</v>
      </c>
      <c r="AF1215">
        <v>0</v>
      </c>
    </row>
    <row r="1216" spans="7:32">
      <c r="G1216">
        <v>52200</v>
      </c>
      <c r="H1216">
        <v>0.159</v>
      </c>
      <c r="I1216">
        <v>0</v>
      </c>
      <c r="J1216">
        <v>0.27</v>
      </c>
      <c r="K1216">
        <v>0.439</v>
      </c>
      <c r="L1216">
        <v>0</v>
      </c>
      <c r="M1216">
        <v>0.13200000000000001</v>
      </c>
      <c r="Y1216">
        <v>52200</v>
      </c>
      <c r="Z1216">
        <v>0.156</v>
      </c>
      <c r="AA1216">
        <v>0</v>
      </c>
      <c r="AB1216">
        <v>0.25800000000000001</v>
      </c>
      <c r="AC1216">
        <v>0.44</v>
      </c>
      <c r="AD1216">
        <v>0</v>
      </c>
      <c r="AE1216">
        <v>0.14599999999999999</v>
      </c>
      <c r="AF1216">
        <v>0</v>
      </c>
    </row>
    <row r="1217" spans="7:32">
      <c r="G1217">
        <v>52800</v>
      </c>
      <c r="H1217">
        <v>0.159</v>
      </c>
      <c r="I1217">
        <v>0</v>
      </c>
      <c r="J1217">
        <v>0.27</v>
      </c>
      <c r="K1217">
        <v>0.439</v>
      </c>
      <c r="L1217">
        <v>0</v>
      </c>
      <c r="M1217">
        <v>0.13200000000000001</v>
      </c>
      <c r="Y1217">
        <v>52800</v>
      </c>
      <c r="Z1217">
        <v>0.156</v>
      </c>
      <c r="AA1217">
        <v>0</v>
      </c>
      <c r="AB1217">
        <v>0.25800000000000001</v>
      </c>
      <c r="AC1217">
        <v>0.44</v>
      </c>
      <c r="AD1217">
        <v>0</v>
      </c>
      <c r="AE1217">
        <v>0.14599999999999999</v>
      </c>
      <c r="AF1217">
        <v>0</v>
      </c>
    </row>
    <row r="1218" spans="7:32">
      <c r="G1218">
        <v>53400</v>
      </c>
      <c r="H1218">
        <v>0.159</v>
      </c>
      <c r="I1218">
        <v>0</v>
      </c>
      <c r="J1218">
        <v>0.27</v>
      </c>
      <c r="K1218">
        <v>0.439</v>
      </c>
      <c r="L1218">
        <v>0</v>
      </c>
      <c r="M1218">
        <v>0.13200000000000001</v>
      </c>
      <c r="Y1218">
        <v>53400</v>
      </c>
      <c r="Z1218">
        <v>0.156</v>
      </c>
      <c r="AA1218">
        <v>0</v>
      </c>
      <c r="AB1218">
        <v>0.25900000000000001</v>
      </c>
      <c r="AC1218">
        <v>0.439</v>
      </c>
      <c r="AD1218">
        <v>0</v>
      </c>
      <c r="AE1218">
        <v>0.14599999999999999</v>
      </c>
      <c r="AF1218">
        <v>0</v>
      </c>
    </row>
    <row r="1219" spans="7:32">
      <c r="G1219">
        <v>54000</v>
      </c>
      <c r="H1219">
        <v>0.159</v>
      </c>
      <c r="I1219">
        <v>0</v>
      </c>
      <c r="J1219">
        <v>0.27</v>
      </c>
      <c r="K1219">
        <v>0.439</v>
      </c>
      <c r="L1219">
        <v>0</v>
      </c>
      <c r="M1219">
        <v>0.13200000000000001</v>
      </c>
      <c r="Y1219">
        <v>54000</v>
      </c>
      <c r="Z1219">
        <v>0.156</v>
      </c>
      <c r="AA1219">
        <v>0</v>
      </c>
      <c r="AB1219">
        <v>0.25900000000000001</v>
      </c>
      <c r="AC1219">
        <v>0.438</v>
      </c>
      <c r="AD1219">
        <v>0</v>
      </c>
      <c r="AE1219">
        <v>0.14699999999999999</v>
      </c>
      <c r="AF1219">
        <v>0</v>
      </c>
    </row>
    <row r="1220" spans="7:32">
      <c r="G1220">
        <v>54600</v>
      </c>
      <c r="H1220">
        <v>0.159</v>
      </c>
      <c r="I1220">
        <v>0</v>
      </c>
      <c r="J1220">
        <v>0.27</v>
      </c>
      <c r="K1220">
        <v>0.439</v>
      </c>
      <c r="L1220">
        <v>0</v>
      </c>
      <c r="M1220">
        <v>0.13200000000000001</v>
      </c>
      <c r="Y1220">
        <v>54600</v>
      </c>
      <c r="Z1220">
        <v>0.156</v>
      </c>
      <c r="AA1220">
        <v>0</v>
      </c>
      <c r="AB1220">
        <v>0.25900000000000001</v>
      </c>
      <c r="AC1220">
        <v>0.438</v>
      </c>
      <c r="AD1220">
        <v>0</v>
      </c>
      <c r="AE1220">
        <v>0.14699999999999999</v>
      </c>
      <c r="AF1220">
        <v>0</v>
      </c>
    </row>
    <row r="1221" spans="7:32">
      <c r="G1221">
        <v>55200</v>
      </c>
      <c r="H1221">
        <v>0.159</v>
      </c>
      <c r="I1221">
        <v>0</v>
      </c>
      <c r="J1221">
        <v>0.27</v>
      </c>
      <c r="K1221">
        <v>0.439</v>
      </c>
      <c r="L1221">
        <v>0</v>
      </c>
      <c r="M1221">
        <v>0.13200000000000001</v>
      </c>
      <c r="Y1221">
        <v>55200</v>
      </c>
      <c r="Z1221">
        <v>0.156</v>
      </c>
      <c r="AA1221">
        <v>0</v>
      </c>
      <c r="AB1221">
        <v>0.25900000000000001</v>
      </c>
      <c r="AC1221">
        <v>0.438</v>
      </c>
      <c r="AD1221">
        <v>0</v>
      </c>
      <c r="AE1221">
        <v>0.14699999999999999</v>
      </c>
      <c r="AF1221">
        <v>0</v>
      </c>
    </row>
    <row r="1222" spans="7:32">
      <c r="G1222">
        <v>55800</v>
      </c>
      <c r="H1222">
        <v>0.159</v>
      </c>
      <c r="I1222">
        <v>0</v>
      </c>
      <c r="J1222">
        <v>0.27</v>
      </c>
      <c r="K1222">
        <v>0.439</v>
      </c>
      <c r="L1222">
        <v>0</v>
      </c>
      <c r="M1222">
        <v>0.13200000000000001</v>
      </c>
      <c r="Y1222">
        <v>55800</v>
      </c>
      <c r="Z1222">
        <v>0.157</v>
      </c>
      <c r="AA1222">
        <v>0</v>
      </c>
      <c r="AB1222">
        <v>0.25900000000000001</v>
      </c>
      <c r="AC1222">
        <v>0.437</v>
      </c>
      <c r="AD1222">
        <v>0</v>
      </c>
      <c r="AE1222">
        <v>0.14699999999999999</v>
      </c>
      <c r="AF1222">
        <v>0</v>
      </c>
    </row>
    <row r="1223" spans="7:32">
      <c r="G1223">
        <v>56400</v>
      </c>
      <c r="H1223">
        <v>0.159</v>
      </c>
      <c r="I1223">
        <v>0</v>
      </c>
      <c r="J1223">
        <v>0.27</v>
      </c>
      <c r="K1223">
        <v>0.439</v>
      </c>
      <c r="L1223">
        <v>0</v>
      </c>
      <c r="M1223">
        <v>0.13200000000000001</v>
      </c>
      <c r="Y1223">
        <v>56400</v>
      </c>
      <c r="Z1223">
        <v>0.157</v>
      </c>
      <c r="AA1223">
        <v>0</v>
      </c>
      <c r="AB1223">
        <v>0.25800000000000001</v>
      </c>
      <c r="AC1223">
        <v>0.437</v>
      </c>
      <c r="AD1223">
        <v>0</v>
      </c>
      <c r="AE1223">
        <v>0.14799999999999999</v>
      </c>
      <c r="AF1223">
        <v>0</v>
      </c>
    </row>
    <row r="1224" spans="7:32">
      <c r="G1224">
        <v>57000</v>
      </c>
      <c r="H1224">
        <v>0.159</v>
      </c>
      <c r="I1224">
        <v>0</v>
      </c>
      <c r="J1224">
        <v>0.26800000000000002</v>
      </c>
      <c r="K1224">
        <v>0.439</v>
      </c>
      <c r="L1224">
        <v>0</v>
      </c>
      <c r="M1224">
        <v>0.13400000000000001</v>
      </c>
      <c r="Y1224">
        <v>57000</v>
      </c>
      <c r="Z1224">
        <v>0.157</v>
      </c>
      <c r="AA1224">
        <v>0</v>
      </c>
      <c r="AB1224">
        <v>0.25800000000000001</v>
      </c>
      <c r="AC1224">
        <v>0.436</v>
      </c>
      <c r="AD1224">
        <v>0</v>
      </c>
      <c r="AE1224">
        <v>0.14899999999999999</v>
      </c>
      <c r="AF1224">
        <v>0</v>
      </c>
    </row>
    <row r="1225" spans="7:32">
      <c r="G1225">
        <v>57600</v>
      </c>
      <c r="H1225">
        <v>0.159</v>
      </c>
      <c r="I1225">
        <v>0</v>
      </c>
      <c r="J1225">
        <v>0.26800000000000002</v>
      </c>
      <c r="K1225">
        <v>0.439</v>
      </c>
      <c r="L1225">
        <v>0</v>
      </c>
      <c r="M1225">
        <v>0.13400000000000001</v>
      </c>
      <c r="Y1225">
        <v>57600</v>
      </c>
      <c r="Z1225">
        <v>0.157</v>
      </c>
      <c r="AA1225">
        <v>0</v>
      </c>
      <c r="AB1225">
        <v>0.25800000000000001</v>
      </c>
      <c r="AC1225">
        <v>0.436</v>
      </c>
      <c r="AD1225">
        <v>0</v>
      </c>
      <c r="AE1225">
        <v>0.14899999999999999</v>
      </c>
      <c r="AF1225">
        <v>0</v>
      </c>
    </row>
    <row r="1226" spans="7:32">
      <c r="G1226">
        <v>58200</v>
      </c>
      <c r="H1226">
        <v>0.159</v>
      </c>
      <c r="I1226">
        <v>0</v>
      </c>
      <c r="J1226">
        <v>0.26800000000000002</v>
      </c>
      <c r="K1226">
        <v>0.439</v>
      </c>
      <c r="L1226">
        <v>0</v>
      </c>
      <c r="M1226">
        <v>0.13400000000000001</v>
      </c>
      <c r="Y1226">
        <v>58200</v>
      </c>
      <c r="Z1226">
        <v>0.157</v>
      </c>
      <c r="AA1226">
        <v>0</v>
      </c>
      <c r="AB1226">
        <v>0.25800000000000001</v>
      </c>
      <c r="AC1226">
        <v>0.436</v>
      </c>
      <c r="AD1226">
        <v>0</v>
      </c>
      <c r="AE1226">
        <v>0.14899999999999999</v>
      </c>
      <c r="AF1226">
        <v>0</v>
      </c>
    </row>
    <row r="1227" spans="7:32">
      <c r="G1227">
        <v>58800</v>
      </c>
      <c r="H1227">
        <v>0.159</v>
      </c>
      <c r="I1227">
        <v>0</v>
      </c>
      <c r="J1227">
        <v>0.26800000000000002</v>
      </c>
      <c r="K1227">
        <v>0.439</v>
      </c>
      <c r="L1227">
        <v>0</v>
      </c>
      <c r="M1227">
        <v>0.13400000000000001</v>
      </c>
      <c r="Y1227">
        <v>58800</v>
      </c>
      <c r="Z1227">
        <v>0.157</v>
      </c>
      <c r="AA1227">
        <v>0</v>
      </c>
      <c r="AB1227">
        <v>0.25700000000000001</v>
      </c>
      <c r="AC1227">
        <v>0.436</v>
      </c>
      <c r="AD1227">
        <v>0</v>
      </c>
      <c r="AE1227">
        <v>0.15</v>
      </c>
      <c r="AF1227">
        <v>0</v>
      </c>
    </row>
    <row r="1228" spans="7:32">
      <c r="G1228">
        <v>59400</v>
      </c>
      <c r="H1228">
        <v>0.159</v>
      </c>
      <c r="I1228">
        <v>0</v>
      </c>
      <c r="J1228">
        <v>0.26800000000000002</v>
      </c>
      <c r="K1228">
        <v>0.439</v>
      </c>
      <c r="L1228">
        <v>0</v>
      </c>
      <c r="M1228">
        <v>0.13400000000000001</v>
      </c>
      <c r="Y1228">
        <v>59400</v>
      </c>
      <c r="Z1228">
        <v>0.157</v>
      </c>
      <c r="AA1228">
        <v>0</v>
      </c>
      <c r="AB1228">
        <v>0.25700000000000001</v>
      </c>
      <c r="AC1228">
        <v>0.436</v>
      </c>
      <c r="AD1228">
        <v>0</v>
      </c>
      <c r="AE1228">
        <v>0.15</v>
      </c>
      <c r="AF1228">
        <v>0</v>
      </c>
    </row>
    <row r="1229" spans="7:32">
      <c r="G1229">
        <v>60000</v>
      </c>
      <c r="H1229">
        <v>0.159</v>
      </c>
      <c r="I1229">
        <v>0</v>
      </c>
      <c r="J1229">
        <v>0.26800000000000002</v>
      </c>
      <c r="K1229">
        <v>0.439</v>
      </c>
      <c r="L1229">
        <v>0</v>
      </c>
      <c r="M1229">
        <v>0.13400000000000001</v>
      </c>
      <c r="Y1229">
        <v>60000</v>
      </c>
      <c r="Z1229">
        <v>0.157</v>
      </c>
      <c r="AA1229">
        <v>0</v>
      </c>
      <c r="AB1229">
        <v>0.25700000000000001</v>
      </c>
      <c r="AC1229">
        <v>0.436</v>
      </c>
      <c r="AD1229">
        <v>0</v>
      </c>
      <c r="AE1229">
        <v>0.15</v>
      </c>
      <c r="AF1229">
        <v>0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DA9FD-7196-44E1-83DD-11E7BBD29096}">
  <sheetPr codeName="Sheet4"/>
  <dimension ref="A1:U78"/>
  <sheetViews>
    <sheetView workbookViewId="0">
      <selection activeCell="C76" sqref="C76"/>
    </sheetView>
  </sheetViews>
  <sheetFormatPr defaultRowHeight="14"/>
  <cols>
    <col min="1" max="1" width="14" style="33" customWidth="1"/>
    <col min="2" max="2" width="11.1796875" style="35" customWidth="1"/>
    <col min="3" max="3" width="12.36328125" style="35" customWidth="1"/>
    <col min="4" max="11" width="8.90625" style="35"/>
    <col min="12" max="12" width="12.6328125" style="37" customWidth="1"/>
    <col min="13" max="13" width="8.90625" style="37"/>
    <col min="14" max="14" width="15.54296875" style="37" customWidth="1"/>
    <col min="15" max="21" width="8.90625" style="37"/>
  </cols>
  <sheetData>
    <row r="1" spans="1:21">
      <c r="A1" s="153" t="s">
        <v>125</v>
      </c>
      <c r="B1" s="154"/>
      <c r="C1" s="154" t="s">
        <v>123</v>
      </c>
      <c r="D1" s="154"/>
      <c r="E1" s="154"/>
      <c r="F1" s="154"/>
      <c r="G1" s="154"/>
      <c r="H1" s="154"/>
      <c r="I1" s="38"/>
      <c r="J1" s="38"/>
      <c r="K1" s="38"/>
      <c r="L1" s="152" t="s">
        <v>124</v>
      </c>
      <c r="M1" s="152"/>
      <c r="N1" s="152"/>
      <c r="O1" s="152"/>
      <c r="P1" s="152"/>
      <c r="Q1" s="152"/>
      <c r="R1" s="36"/>
      <c r="S1" s="36"/>
      <c r="T1" s="36"/>
      <c r="U1" s="36"/>
    </row>
    <row r="2" spans="1:21">
      <c r="A2" s="153"/>
      <c r="B2" s="154"/>
      <c r="C2" s="154" t="s">
        <v>113</v>
      </c>
      <c r="D2" s="154"/>
      <c r="E2" s="154"/>
      <c r="F2" s="154" t="s">
        <v>114</v>
      </c>
      <c r="G2" s="154"/>
      <c r="H2" s="154"/>
      <c r="I2" s="38"/>
      <c r="J2" s="38"/>
      <c r="K2" s="38"/>
      <c r="L2" s="152" t="s">
        <v>113</v>
      </c>
      <c r="M2" s="152"/>
      <c r="N2" s="152"/>
      <c r="O2" s="152" t="s">
        <v>114</v>
      </c>
      <c r="P2" s="152"/>
      <c r="Q2" s="152"/>
      <c r="R2" s="36"/>
      <c r="S2" s="36"/>
      <c r="T2" s="36"/>
      <c r="U2" s="36"/>
    </row>
    <row r="3" spans="1:21">
      <c r="A3" s="153"/>
      <c r="B3" s="154"/>
      <c r="C3" s="38" t="s">
        <v>116</v>
      </c>
      <c r="D3" s="38" t="s">
        <v>120</v>
      </c>
      <c r="E3" s="38" t="s">
        <v>118</v>
      </c>
      <c r="F3" s="38" t="s">
        <v>116</v>
      </c>
      <c r="G3" s="38" t="s">
        <v>120</v>
      </c>
      <c r="H3" s="38" t="s">
        <v>118</v>
      </c>
      <c r="I3" s="38"/>
      <c r="J3" s="38"/>
      <c r="K3" s="38"/>
      <c r="L3" s="36" t="s">
        <v>116</v>
      </c>
      <c r="M3" s="36" t="s">
        <v>120</v>
      </c>
      <c r="N3" s="36" t="s">
        <v>118</v>
      </c>
      <c r="O3" s="36" t="s">
        <v>116</v>
      </c>
      <c r="P3" s="36" t="s">
        <v>120</v>
      </c>
      <c r="Q3" s="36" t="s">
        <v>118</v>
      </c>
      <c r="R3" s="36"/>
      <c r="S3" s="36"/>
      <c r="T3" s="36"/>
      <c r="U3" s="36"/>
    </row>
    <row r="4" spans="1:21">
      <c r="A4" s="153"/>
      <c r="B4" s="38" t="s">
        <v>115</v>
      </c>
      <c r="C4" s="18">
        <v>-0.47399999999999998</v>
      </c>
      <c r="D4" s="18">
        <v>-0.84199999999999997</v>
      </c>
      <c r="E4" s="18">
        <v>-0.112</v>
      </c>
      <c r="F4" s="18">
        <v>0.02</v>
      </c>
      <c r="G4" s="18">
        <v>-5.0000000000000001E-3</v>
      </c>
      <c r="H4" s="18">
        <v>4.4999999999999998E-2</v>
      </c>
      <c r="I4" s="18"/>
      <c r="J4" s="18"/>
      <c r="K4" s="18"/>
      <c r="L4" s="37">
        <v>-0.48699999999999999</v>
      </c>
      <c r="M4" s="37">
        <v>-0.71</v>
      </c>
      <c r="N4" s="37">
        <v>-0.26300000000000001</v>
      </c>
      <c r="O4" s="37">
        <v>0.55800000000000005</v>
      </c>
      <c r="P4" s="37">
        <v>-0.34100000000000003</v>
      </c>
      <c r="Q4" s="37">
        <v>1.452</v>
      </c>
    </row>
    <row r="5" spans="1:21">
      <c r="A5" s="153"/>
      <c r="B5" s="38" t="s">
        <v>99</v>
      </c>
      <c r="C5" s="18">
        <v>-0.27300000000000002</v>
      </c>
      <c r="D5" s="18">
        <v>-0.49199999999999999</v>
      </c>
      <c r="E5" s="18">
        <v>-4.1000000000000002E-2</v>
      </c>
      <c r="F5" s="18">
        <v>8.0000000000000002E-3</v>
      </c>
      <c r="G5" s="18">
        <v>-1.0999999999999999E-2</v>
      </c>
      <c r="H5" s="18">
        <v>2.5999999999999999E-2</v>
      </c>
      <c r="I5" s="18"/>
      <c r="J5" s="18"/>
      <c r="K5" s="18"/>
      <c r="L5" s="37">
        <v>-0.57799999999999996</v>
      </c>
      <c r="M5" s="37">
        <v>-0.72</v>
      </c>
      <c r="N5" s="37">
        <v>-0.439</v>
      </c>
      <c r="O5" s="37">
        <v>0.33400000000000002</v>
      </c>
      <c r="P5" s="37">
        <v>-0.28299999999999997</v>
      </c>
      <c r="Q5" s="37">
        <v>0.94399999999999995</v>
      </c>
    </row>
    <row r="6" spans="1:21">
      <c r="A6" s="153"/>
      <c r="B6" s="38" t="s">
        <v>101</v>
      </c>
      <c r="C6" s="18">
        <v>-0.126</v>
      </c>
      <c r="D6" s="18">
        <v>-0.46200000000000002</v>
      </c>
      <c r="E6" s="18">
        <v>0.22600000000000001</v>
      </c>
      <c r="F6" s="18">
        <v>1.0999999999999999E-2</v>
      </c>
      <c r="G6" s="18">
        <v>-1.2E-2</v>
      </c>
      <c r="H6" s="18">
        <v>3.4000000000000002E-2</v>
      </c>
      <c r="I6" s="18"/>
      <c r="J6" s="18"/>
      <c r="K6" s="18"/>
      <c r="L6" s="37">
        <v>-0.35599999999999998</v>
      </c>
      <c r="M6" s="37">
        <v>-0.58399999999999996</v>
      </c>
      <c r="N6" s="37">
        <v>-0.126</v>
      </c>
      <c r="O6" s="37">
        <v>-0.38900000000000001</v>
      </c>
      <c r="P6" s="37">
        <v>-1.5089999999999999</v>
      </c>
      <c r="Q6" s="37">
        <v>0.69199999999999995</v>
      </c>
    </row>
    <row r="7" spans="1:21">
      <c r="A7" s="153"/>
      <c r="B7" s="38" t="s">
        <v>98</v>
      </c>
      <c r="C7" s="18">
        <v>-0.36299999999999999</v>
      </c>
      <c r="D7" s="18">
        <v>-0.7</v>
      </c>
      <c r="E7" s="18">
        <v>-1.9E-2</v>
      </c>
      <c r="F7" s="18">
        <v>1.2E-2</v>
      </c>
      <c r="G7" s="18">
        <v>-1.0999999999999999E-2</v>
      </c>
      <c r="H7" s="18">
        <v>3.5000000000000003E-2</v>
      </c>
      <c r="I7" s="18"/>
      <c r="J7" s="18"/>
      <c r="K7" s="18"/>
      <c r="L7" s="37">
        <v>-0.94499999999999995</v>
      </c>
      <c r="M7" s="37">
        <v>-1.1759999999999999</v>
      </c>
      <c r="N7" s="37">
        <v>-0.71699999999999997</v>
      </c>
      <c r="O7" s="37">
        <v>0.76900000000000002</v>
      </c>
      <c r="P7" s="37">
        <v>-0.24</v>
      </c>
      <c r="Q7" s="37">
        <v>1.762</v>
      </c>
    </row>
    <row r="8" spans="1:21">
      <c r="A8" s="153"/>
      <c r="B8" s="38" t="s">
        <v>107</v>
      </c>
      <c r="C8" s="18">
        <v>-0.89500000000000002</v>
      </c>
      <c r="D8" s="18">
        <v>-1.2110000000000001</v>
      </c>
      <c r="E8" s="18">
        <v>-0.55000000000000004</v>
      </c>
      <c r="F8" s="18">
        <v>0.03</v>
      </c>
      <c r="G8" s="18">
        <v>8.9999999999999993E-3</v>
      </c>
      <c r="H8" s="18">
        <v>5.0999999999999997E-2</v>
      </c>
      <c r="I8" s="18"/>
      <c r="J8" s="18"/>
      <c r="K8" s="18"/>
      <c r="L8" s="37">
        <v>-0.82599999999999996</v>
      </c>
      <c r="M8" s="37">
        <v>-1.018</v>
      </c>
      <c r="N8" s="37">
        <v>-0.627</v>
      </c>
      <c r="O8" s="37">
        <v>0.499</v>
      </c>
      <c r="P8" s="37">
        <v>-0.34300000000000003</v>
      </c>
      <c r="Q8" s="37">
        <v>1.3620000000000001</v>
      </c>
    </row>
    <row r="9" spans="1:21">
      <c r="A9" s="153"/>
      <c r="B9" s="38" t="s">
        <v>105</v>
      </c>
      <c r="C9" s="18">
        <v>-0.495</v>
      </c>
      <c r="D9" s="18">
        <v>-1.196</v>
      </c>
      <c r="E9" s="18">
        <v>0.182</v>
      </c>
      <c r="F9" s="18">
        <v>2.8000000000000001E-2</v>
      </c>
      <c r="G9" s="18">
        <v>-0.02</v>
      </c>
      <c r="H9" s="18">
        <v>7.6999999999999999E-2</v>
      </c>
      <c r="I9" s="18"/>
      <c r="J9" s="18"/>
      <c r="K9" s="18"/>
      <c r="L9" s="37">
        <v>-0.92</v>
      </c>
      <c r="M9" s="37">
        <v>-1.2629999999999999</v>
      </c>
      <c r="N9" s="37">
        <v>-0.57599999999999996</v>
      </c>
      <c r="O9" s="37">
        <v>-0.49</v>
      </c>
      <c r="P9" s="37">
        <v>-3.9</v>
      </c>
      <c r="Q9" s="37">
        <v>2.5369999999999999</v>
      </c>
    </row>
    <row r="10" spans="1:21">
      <c r="A10" s="153"/>
      <c r="B10" s="158" t="s">
        <v>122</v>
      </c>
      <c r="C10" s="159"/>
      <c r="D10" s="159"/>
      <c r="E10" s="159"/>
      <c r="F10" s="159"/>
      <c r="G10" s="159"/>
      <c r="H10" s="159"/>
      <c r="I10" s="159"/>
      <c r="J10" s="159"/>
      <c r="K10" s="159"/>
      <c r="L10" s="156" t="s">
        <v>158</v>
      </c>
      <c r="M10" s="157"/>
      <c r="N10" s="157"/>
      <c r="O10" s="157"/>
      <c r="P10" s="157"/>
      <c r="Q10" s="157"/>
      <c r="R10" s="157"/>
      <c r="S10" s="157"/>
      <c r="T10" s="157"/>
      <c r="U10" s="157"/>
    </row>
    <row r="11" spans="1:21">
      <c r="A11" s="153"/>
      <c r="B11" s="158"/>
      <c r="C11" s="158" t="s">
        <v>96</v>
      </c>
      <c r="D11" s="158"/>
      <c r="E11" s="158"/>
      <c r="F11" s="158"/>
      <c r="G11" s="158"/>
      <c r="H11" s="158"/>
      <c r="I11" s="39"/>
      <c r="J11" s="39"/>
      <c r="K11" s="39"/>
      <c r="L11" s="156"/>
      <c r="M11" s="156" t="s">
        <v>46</v>
      </c>
      <c r="N11" s="156"/>
      <c r="O11" s="156"/>
      <c r="P11" s="156"/>
      <c r="Q11" s="156"/>
      <c r="R11" s="156"/>
      <c r="S11" s="41"/>
      <c r="T11" s="41"/>
      <c r="U11" s="41"/>
    </row>
    <row r="12" spans="1:21">
      <c r="A12" s="153"/>
      <c r="B12" s="158"/>
      <c r="C12" s="158" t="s">
        <v>113</v>
      </c>
      <c r="D12" s="158"/>
      <c r="E12" s="158"/>
      <c r="F12" s="158" t="s">
        <v>114</v>
      </c>
      <c r="G12" s="158"/>
      <c r="H12" s="158"/>
      <c r="I12" s="158" t="s">
        <v>121</v>
      </c>
      <c r="J12" s="158"/>
      <c r="K12" s="158"/>
      <c r="L12" s="156"/>
      <c r="M12" s="156" t="s">
        <v>113</v>
      </c>
      <c r="N12" s="156"/>
      <c r="O12" s="156"/>
      <c r="P12" s="156" t="s">
        <v>114</v>
      </c>
      <c r="Q12" s="156"/>
      <c r="R12" s="156"/>
      <c r="S12" s="156" t="s">
        <v>121</v>
      </c>
      <c r="T12" s="156"/>
      <c r="U12" s="156"/>
    </row>
    <row r="13" spans="1:21">
      <c r="A13" s="153"/>
      <c r="B13" s="158"/>
      <c r="C13" s="40" t="s">
        <v>116</v>
      </c>
      <c r="D13" s="40" t="s">
        <v>120</v>
      </c>
      <c r="E13" s="40" t="s">
        <v>118</v>
      </c>
      <c r="F13" s="40" t="s">
        <v>116</v>
      </c>
      <c r="G13" s="40" t="s">
        <v>120</v>
      </c>
      <c r="H13" s="40" t="s">
        <v>118</v>
      </c>
      <c r="I13" s="40" t="s">
        <v>116</v>
      </c>
      <c r="J13" s="40" t="s">
        <v>120</v>
      </c>
      <c r="K13" s="40" t="s">
        <v>118</v>
      </c>
      <c r="L13" s="156"/>
      <c r="M13" s="42" t="s">
        <v>116</v>
      </c>
      <c r="N13" s="42" t="s">
        <v>120</v>
      </c>
      <c r="O13" s="42" t="s">
        <v>118</v>
      </c>
      <c r="P13" s="42" t="s">
        <v>116</v>
      </c>
      <c r="Q13" s="42" t="s">
        <v>120</v>
      </c>
      <c r="R13" s="42" t="s">
        <v>118</v>
      </c>
      <c r="S13" s="42" t="s">
        <v>116</v>
      </c>
      <c r="T13" s="42" t="s">
        <v>120</v>
      </c>
      <c r="U13" s="42" t="s">
        <v>118</v>
      </c>
    </row>
    <row r="14" spans="1:21">
      <c r="A14" s="153"/>
      <c r="B14" s="40" t="s">
        <v>115</v>
      </c>
      <c r="C14" s="39">
        <v>-5.4640000000000004</v>
      </c>
      <c r="D14" s="39">
        <v>-9.7710000000000008</v>
      </c>
      <c r="E14" s="39">
        <v>-1.304</v>
      </c>
      <c r="F14" s="39">
        <v>6.1459999999999999</v>
      </c>
      <c r="G14" s="39">
        <v>1.026</v>
      </c>
      <c r="H14" s="39">
        <v>11.536</v>
      </c>
      <c r="I14" s="39">
        <v>1.3560000000000001</v>
      </c>
      <c r="J14" s="39">
        <v>0.30399999999999999</v>
      </c>
      <c r="K14" s="39">
        <v>2.4510000000000001</v>
      </c>
      <c r="L14" s="42" t="s">
        <v>115</v>
      </c>
      <c r="M14" s="41">
        <v>-1.429</v>
      </c>
      <c r="N14" s="41">
        <v>-2.6760000000000002</v>
      </c>
      <c r="O14" s="41">
        <v>-0.193</v>
      </c>
      <c r="P14" s="41">
        <v>-2.4969999999999999</v>
      </c>
      <c r="Q14" s="41">
        <v>-7.0170000000000003</v>
      </c>
      <c r="R14" s="41">
        <v>1.907</v>
      </c>
      <c r="S14" s="41">
        <v>3.726</v>
      </c>
      <c r="T14" s="41">
        <v>-1.1339999999999999</v>
      </c>
      <c r="U14" s="41">
        <v>8.657</v>
      </c>
    </row>
    <row r="15" spans="1:21">
      <c r="A15" s="153"/>
      <c r="B15" s="40" t="s">
        <v>99</v>
      </c>
      <c r="C15" s="39">
        <v>-2.218</v>
      </c>
      <c r="D15" s="39">
        <v>-5.0650000000000004</v>
      </c>
      <c r="E15" s="39">
        <v>0.59</v>
      </c>
      <c r="F15" s="39">
        <v>2.2909999999999999</v>
      </c>
      <c r="G15" s="39">
        <v>-1.0920000000000001</v>
      </c>
      <c r="H15" s="39">
        <v>5.6609999999999996</v>
      </c>
      <c r="I15" s="39">
        <v>0.55400000000000005</v>
      </c>
      <c r="J15" s="39">
        <v>-0.183</v>
      </c>
      <c r="K15" s="39">
        <v>1.3080000000000001</v>
      </c>
      <c r="L15" s="42" t="s">
        <v>99</v>
      </c>
      <c r="M15" s="41">
        <v>-0.63700000000000001</v>
      </c>
      <c r="N15" s="41">
        <v>-1.55</v>
      </c>
      <c r="O15" s="41">
        <v>0.27800000000000002</v>
      </c>
      <c r="P15" s="41">
        <v>-0.04</v>
      </c>
      <c r="Q15" s="41">
        <v>-3.0609999999999999</v>
      </c>
      <c r="R15" s="41">
        <v>2.9550000000000001</v>
      </c>
      <c r="S15" s="41">
        <v>0.29799999999999999</v>
      </c>
      <c r="T15" s="41">
        <v>-3.1360000000000001</v>
      </c>
      <c r="U15" s="41">
        <v>3.76</v>
      </c>
    </row>
    <row r="16" spans="1:21">
      <c r="A16" s="153"/>
      <c r="B16" s="40" t="s">
        <v>101</v>
      </c>
      <c r="C16" s="39">
        <v>-2.008</v>
      </c>
      <c r="D16" s="39">
        <v>-6.11</v>
      </c>
      <c r="E16" s="39">
        <v>2.0910000000000002</v>
      </c>
      <c r="F16" s="39">
        <v>2.0419999999999998</v>
      </c>
      <c r="G16" s="39">
        <v>-2.9889999999999999</v>
      </c>
      <c r="H16" s="39">
        <v>7.056</v>
      </c>
      <c r="I16" s="39">
        <v>0.58099999999999996</v>
      </c>
      <c r="J16" s="39">
        <v>-0.45</v>
      </c>
      <c r="K16" s="39">
        <v>1.621</v>
      </c>
      <c r="L16" s="42" t="s">
        <v>101</v>
      </c>
      <c r="M16" s="41">
        <v>1.6080000000000001</v>
      </c>
      <c r="N16" s="41">
        <v>0.16300000000000001</v>
      </c>
      <c r="O16" s="41">
        <v>3.0950000000000002</v>
      </c>
      <c r="P16" s="41">
        <v>5.093</v>
      </c>
      <c r="Q16" s="41">
        <v>0.34300000000000003</v>
      </c>
      <c r="R16" s="41">
        <v>10.010999999999999</v>
      </c>
      <c r="S16" s="41">
        <v>-6.9960000000000004</v>
      </c>
      <c r="T16" s="41">
        <v>-12.651</v>
      </c>
      <c r="U16" s="41">
        <v>-1.5</v>
      </c>
    </row>
    <row r="17" spans="1:21">
      <c r="A17" s="153"/>
      <c r="B17" s="40" t="s">
        <v>98</v>
      </c>
      <c r="C17" s="39">
        <v>-4.9160000000000004</v>
      </c>
      <c r="D17" s="39">
        <v>-8.8680000000000003</v>
      </c>
      <c r="E17" s="39">
        <v>-0.98199999999999998</v>
      </c>
      <c r="F17" s="39">
        <v>5.4930000000000003</v>
      </c>
      <c r="G17" s="39">
        <v>0.746</v>
      </c>
      <c r="H17" s="39">
        <v>10.271000000000001</v>
      </c>
      <c r="I17" s="39">
        <v>1.214</v>
      </c>
      <c r="J17" s="39">
        <v>0.20699999999999999</v>
      </c>
      <c r="K17" s="39">
        <v>2.2290000000000001</v>
      </c>
      <c r="L17" s="42" t="s">
        <v>98</v>
      </c>
      <c r="M17" s="41">
        <v>0.52200000000000002</v>
      </c>
      <c r="N17" s="41">
        <v>-0.91</v>
      </c>
      <c r="O17" s="41">
        <v>1.954</v>
      </c>
      <c r="P17" s="41">
        <v>5.2060000000000004</v>
      </c>
      <c r="Q17" s="41">
        <v>0.503</v>
      </c>
      <c r="R17" s="41">
        <v>9.9969999999999999</v>
      </c>
      <c r="S17" s="41">
        <v>-5.7539999999999996</v>
      </c>
      <c r="T17" s="41">
        <v>-11.276999999999999</v>
      </c>
      <c r="U17" s="41">
        <v>-0.27700000000000002</v>
      </c>
    </row>
    <row r="18" spans="1:21">
      <c r="A18" s="153"/>
      <c r="B18" s="40" t="s">
        <v>107</v>
      </c>
      <c r="C18" s="39">
        <v>-6.3819999999999997</v>
      </c>
      <c r="D18" s="39">
        <v>-10.023</v>
      </c>
      <c r="E18" s="39">
        <v>-2.7810000000000001</v>
      </c>
      <c r="F18" s="39">
        <v>6.5679999999999996</v>
      </c>
      <c r="G18" s="39">
        <v>2.214</v>
      </c>
      <c r="H18" s="39">
        <v>11.057</v>
      </c>
      <c r="I18" s="39">
        <v>1.5580000000000001</v>
      </c>
      <c r="J18" s="39">
        <v>0.64400000000000002</v>
      </c>
      <c r="K18" s="39">
        <v>2.4790000000000001</v>
      </c>
      <c r="L18" s="42" t="s">
        <v>107</v>
      </c>
      <c r="M18" s="41">
        <v>-0.42699999999999999</v>
      </c>
      <c r="N18" s="41">
        <v>-1.474</v>
      </c>
      <c r="O18" s="41">
        <v>0.67700000000000005</v>
      </c>
      <c r="P18" s="41">
        <v>1.403</v>
      </c>
      <c r="Q18" s="41">
        <v>-2.3380000000000001</v>
      </c>
      <c r="R18" s="41">
        <v>5.2930000000000001</v>
      </c>
      <c r="S18" s="41">
        <v>-1.3540000000000001</v>
      </c>
      <c r="T18" s="41">
        <v>-5.6929999999999996</v>
      </c>
      <c r="U18" s="41">
        <v>2.8159999999999998</v>
      </c>
    </row>
    <row r="19" spans="1:21">
      <c r="A19" s="153"/>
      <c r="B19" s="40" t="s">
        <v>105</v>
      </c>
      <c r="C19" s="39">
        <v>-8.4220000000000006</v>
      </c>
      <c r="D19" s="39">
        <v>-16.388999999999999</v>
      </c>
      <c r="E19" s="39">
        <v>-0.71499999999999997</v>
      </c>
      <c r="F19" s="39">
        <v>9.5069999999999997</v>
      </c>
      <c r="G19" s="39">
        <v>0.113</v>
      </c>
      <c r="H19" s="39">
        <v>19.422000000000001</v>
      </c>
      <c r="I19" s="39">
        <v>2.2050000000000001</v>
      </c>
      <c r="J19" s="39">
        <v>0.218</v>
      </c>
      <c r="K19" s="39">
        <v>4.2350000000000003</v>
      </c>
      <c r="L19" s="42" t="s">
        <v>105</v>
      </c>
      <c r="M19" s="41">
        <v>0.75700000000000001</v>
      </c>
      <c r="N19" s="41">
        <v>-1.6379999999999999</v>
      </c>
      <c r="O19" s="41">
        <v>3.0569999999999999</v>
      </c>
      <c r="P19" s="41">
        <v>3.3849999999999998</v>
      </c>
      <c r="Q19" s="41">
        <v>-7.2880000000000003</v>
      </c>
      <c r="R19" s="41">
        <v>13.202999999999999</v>
      </c>
      <c r="S19" s="41">
        <v>-5.5869999999999997</v>
      </c>
      <c r="T19" s="41">
        <v>-15.394</v>
      </c>
      <c r="U19" s="41">
        <v>4.6989999999999998</v>
      </c>
    </row>
    <row r="20" spans="1:21" ht="14.4" customHeight="1">
      <c r="A20" s="155" t="s">
        <v>126</v>
      </c>
      <c r="B20" s="175" t="s">
        <v>127</v>
      </c>
      <c r="C20" s="167" t="s">
        <v>46</v>
      </c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68"/>
    </row>
    <row r="21" spans="1:21" ht="14.4" customHeight="1">
      <c r="A21" s="155"/>
      <c r="B21" s="175"/>
      <c r="C21" s="22" t="s">
        <v>109</v>
      </c>
      <c r="D21" s="23" t="s">
        <v>0</v>
      </c>
      <c r="E21" s="23" t="s">
        <v>119</v>
      </c>
      <c r="F21" s="23" t="s">
        <v>117</v>
      </c>
      <c r="G21" s="23"/>
      <c r="H21" s="23"/>
      <c r="I21" s="23"/>
      <c r="J21" s="23"/>
      <c r="K21" s="23"/>
      <c r="L21" s="155" t="s">
        <v>128</v>
      </c>
      <c r="M21" s="153" t="s">
        <v>110</v>
      </c>
      <c r="N21" s="43" t="s">
        <v>113</v>
      </c>
      <c r="O21" s="44" t="s">
        <v>0</v>
      </c>
      <c r="P21" s="44" t="s">
        <v>119</v>
      </c>
      <c r="Q21" s="44" t="s">
        <v>117</v>
      </c>
      <c r="R21" s="43" t="s">
        <v>114</v>
      </c>
      <c r="S21" s="44" t="s">
        <v>0</v>
      </c>
      <c r="T21" s="44" t="s">
        <v>119</v>
      </c>
      <c r="U21" s="44" t="s">
        <v>117</v>
      </c>
    </row>
    <row r="22" spans="1:21">
      <c r="A22" s="155"/>
      <c r="B22" s="176"/>
      <c r="C22" s="23" t="s">
        <v>115</v>
      </c>
      <c r="D22" s="23">
        <v>-0.39500000000000002</v>
      </c>
      <c r="E22" s="23">
        <v>-0.59799999999999998</v>
      </c>
      <c r="F22" s="23">
        <v>-0.192</v>
      </c>
      <c r="G22" s="23"/>
      <c r="H22" s="23"/>
      <c r="I22" s="23"/>
      <c r="J22" s="23"/>
      <c r="K22" s="23"/>
      <c r="L22" s="155"/>
      <c r="M22" s="153"/>
      <c r="N22" s="44" t="s">
        <v>115</v>
      </c>
      <c r="O22" s="44">
        <v>5.7000000000000002E-2</v>
      </c>
      <c r="P22" s="44">
        <v>-0.34100000000000003</v>
      </c>
      <c r="Q22" s="44">
        <v>0.45600000000000002</v>
      </c>
      <c r="R22" s="44" t="s">
        <v>115</v>
      </c>
      <c r="S22" s="44">
        <v>-0.254</v>
      </c>
      <c r="T22" s="44">
        <v>-0.45900000000000002</v>
      </c>
      <c r="U22" s="44">
        <v>-0.05</v>
      </c>
    </row>
    <row r="23" spans="1:21">
      <c r="A23" s="155"/>
      <c r="B23" s="176"/>
      <c r="C23" s="23" t="s">
        <v>99</v>
      </c>
      <c r="D23" s="23">
        <v>-0.48699999999999999</v>
      </c>
      <c r="E23" s="23">
        <v>-0.61299999999999999</v>
      </c>
      <c r="F23" s="23">
        <v>-0.36099999999999999</v>
      </c>
      <c r="G23" s="23"/>
      <c r="H23" s="23"/>
      <c r="I23" s="23"/>
      <c r="J23" s="23"/>
      <c r="K23" s="23"/>
      <c r="L23" s="155"/>
      <c r="M23" s="153"/>
      <c r="N23" s="44" t="s">
        <v>99</v>
      </c>
      <c r="O23" s="44">
        <v>-0.29799999999999999</v>
      </c>
      <c r="P23" s="44">
        <v>-0.58099999999999996</v>
      </c>
      <c r="Q23" s="44">
        <v>-1.4999999999999999E-2</v>
      </c>
      <c r="R23" s="44" t="s">
        <v>99</v>
      </c>
      <c r="S23" s="44">
        <v>-0.14799999999999999</v>
      </c>
      <c r="T23" s="44">
        <v>-0.30299999999999999</v>
      </c>
      <c r="U23" s="44">
        <v>7.0000000000000001E-3</v>
      </c>
    </row>
    <row r="24" spans="1:21">
      <c r="A24" s="155"/>
      <c r="B24" s="176"/>
      <c r="C24" s="23" t="s">
        <v>100</v>
      </c>
      <c r="D24" s="23">
        <v>-0.36099999999999999</v>
      </c>
      <c r="E24" s="23">
        <v>-0.56499999999999995</v>
      </c>
      <c r="F24" s="23">
        <v>-0.157</v>
      </c>
      <c r="G24" s="23"/>
      <c r="H24" s="23"/>
      <c r="I24" s="23"/>
      <c r="J24" s="23"/>
      <c r="K24" s="23"/>
      <c r="L24" s="155"/>
      <c r="M24" s="153"/>
      <c r="N24" s="44" t="s">
        <v>100</v>
      </c>
      <c r="O24" s="44">
        <v>-0.84799999999999998</v>
      </c>
      <c r="P24" s="44">
        <v>-1.335</v>
      </c>
      <c r="Q24" s="44">
        <v>-0.36099999999999999</v>
      </c>
      <c r="R24" s="44" t="s">
        <v>100</v>
      </c>
      <c r="S24" s="44">
        <v>0.28699999999999998</v>
      </c>
      <c r="T24" s="44">
        <v>2.5999999999999999E-2</v>
      </c>
      <c r="U24" s="44">
        <v>0.54700000000000004</v>
      </c>
    </row>
    <row r="25" spans="1:21">
      <c r="A25" s="155"/>
      <c r="B25" s="176"/>
      <c r="C25" s="23" t="s">
        <v>97</v>
      </c>
      <c r="D25" s="23">
        <v>-0.79700000000000004</v>
      </c>
      <c r="E25" s="23">
        <v>-1.0049999999999999</v>
      </c>
      <c r="F25" s="23">
        <v>-0.58799999999999997</v>
      </c>
      <c r="G25" s="23"/>
      <c r="H25" s="23"/>
      <c r="I25" s="23"/>
      <c r="J25" s="23"/>
      <c r="K25" s="23"/>
      <c r="L25" s="155"/>
      <c r="M25" s="153"/>
      <c r="N25" s="44" t="s">
        <v>97</v>
      </c>
      <c r="O25" s="44">
        <v>-0.77700000000000002</v>
      </c>
      <c r="P25" s="44">
        <v>-1.264</v>
      </c>
      <c r="Q25" s="44">
        <v>-0.29099999999999998</v>
      </c>
      <c r="R25" s="44" t="s">
        <v>97</v>
      </c>
      <c r="S25" s="44">
        <v>-5.3999999999999999E-2</v>
      </c>
      <c r="T25" s="44">
        <v>-0.31</v>
      </c>
      <c r="U25" s="44">
        <v>0.20200000000000001</v>
      </c>
    </row>
    <row r="26" spans="1:21">
      <c r="A26" s="155"/>
      <c r="B26" s="176"/>
      <c r="C26" s="23" t="s">
        <v>106</v>
      </c>
      <c r="D26" s="23">
        <v>-0.71399999999999997</v>
      </c>
      <c r="E26" s="23">
        <v>-0.89100000000000001</v>
      </c>
      <c r="F26" s="23">
        <v>-0.53700000000000003</v>
      </c>
      <c r="G26" s="23"/>
      <c r="H26" s="23"/>
      <c r="I26" s="23"/>
      <c r="J26" s="23"/>
      <c r="K26" s="23"/>
      <c r="L26" s="155"/>
      <c r="M26" s="153"/>
      <c r="N26" s="44" t="s">
        <v>106</v>
      </c>
      <c r="O26" s="44">
        <v>-0.505</v>
      </c>
      <c r="P26" s="44">
        <v>-0.89200000000000002</v>
      </c>
      <c r="Q26" s="44">
        <v>-0.11700000000000001</v>
      </c>
      <c r="R26" s="44" t="s">
        <v>106</v>
      </c>
      <c r="S26" s="44">
        <v>-0.13700000000000001</v>
      </c>
      <c r="T26" s="44">
        <v>-0.33</v>
      </c>
      <c r="U26" s="44">
        <v>5.5E-2</v>
      </c>
    </row>
    <row r="27" spans="1:21">
      <c r="A27" s="155"/>
      <c r="B27" s="176"/>
      <c r="C27" s="23" t="s">
        <v>104</v>
      </c>
      <c r="D27" s="23">
        <v>-0.85199999999999998</v>
      </c>
      <c r="E27" s="23">
        <v>-1.155</v>
      </c>
      <c r="F27" s="23">
        <v>-0.55000000000000004</v>
      </c>
      <c r="G27" s="23"/>
      <c r="H27" s="23"/>
      <c r="I27" s="23"/>
      <c r="J27" s="23"/>
      <c r="K27" s="23"/>
      <c r="L27" s="155"/>
      <c r="M27" s="153"/>
      <c r="N27" s="44" t="s">
        <v>104</v>
      </c>
      <c r="O27" s="44">
        <v>-1.274</v>
      </c>
      <c r="P27" s="44">
        <v>-2.0819999999999999</v>
      </c>
      <c r="Q27" s="44">
        <v>-0.46700000000000003</v>
      </c>
      <c r="R27" s="44" t="s">
        <v>104</v>
      </c>
      <c r="S27" s="44">
        <v>0.183</v>
      </c>
      <c r="T27" s="44">
        <v>-0.219</v>
      </c>
      <c r="U27" s="44">
        <v>0.58499999999999996</v>
      </c>
    </row>
    <row r="28" spans="1:21" ht="14.4" customHeight="1">
      <c r="A28" s="155"/>
      <c r="B28" s="155" t="s">
        <v>128</v>
      </c>
      <c r="C28" s="153" t="s">
        <v>111</v>
      </c>
      <c r="D28" s="43" t="s">
        <v>113</v>
      </c>
      <c r="E28" s="44" t="s">
        <v>0</v>
      </c>
      <c r="F28" s="44" t="s">
        <v>119</v>
      </c>
      <c r="G28" s="44" t="s">
        <v>117</v>
      </c>
      <c r="H28" s="43" t="s">
        <v>114</v>
      </c>
      <c r="I28" s="44" t="s">
        <v>0</v>
      </c>
      <c r="J28" s="44" t="s">
        <v>119</v>
      </c>
      <c r="K28" s="44" t="s">
        <v>117</v>
      </c>
    </row>
    <row r="29" spans="1:21">
      <c r="A29" s="155"/>
      <c r="B29" s="155"/>
      <c r="C29" s="153"/>
      <c r="D29" s="44" t="s">
        <v>115</v>
      </c>
      <c r="E29" s="44">
        <v>-9.2999999999999999E-2</v>
      </c>
      <c r="F29" s="44">
        <v>-0.4</v>
      </c>
      <c r="G29" s="44">
        <v>0.20599999999999999</v>
      </c>
      <c r="H29" s="44" t="s">
        <v>115</v>
      </c>
      <c r="I29" s="44">
        <v>-3.2000000000000001E-2</v>
      </c>
      <c r="J29" s="44">
        <v>-6.2E-2</v>
      </c>
      <c r="K29" s="44">
        <v>-1E-3</v>
      </c>
    </row>
    <row r="30" spans="1:21">
      <c r="A30" s="155"/>
      <c r="B30" s="155"/>
      <c r="C30" s="153"/>
      <c r="D30" s="44" t="s">
        <v>99</v>
      </c>
      <c r="E30" s="44">
        <v>-0.32800000000000001</v>
      </c>
      <c r="F30" s="44">
        <v>-0.54</v>
      </c>
      <c r="G30" s="44">
        <v>-0.124</v>
      </c>
      <c r="H30" s="44" t="s">
        <v>99</v>
      </c>
      <c r="I30" s="44">
        <v>-2.9000000000000001E-2</v>
      </c>
      <c r="J30" s="44">
        <v>-5.3999999999999999E-2</v>
      </c>
      <c r="K30" s="44">
        <v>-2E-3</v>
      </c>
    </row>
    <row r="31" spans="1:21">
      <c r="A31" s="155"/>
      <c r="B31" s="155"/>
      <c r="C31" s="153"/>
      <c r="D31" s="44" t="s">
        <v>100</v>
      </c>
      <c r="E31" s="44">
        <v>-0.70299999999999996</v>
      </c>
      <c r="F31" s="44">
        <v>-1.044</v>
      </c>
      <c r="G31" s="44">
        <v>-0.34300000000000003</v>
      </c>
      <c r="H31" s="44" t="s">
        <v>100</v>
      </c>
      <c r="I31" s="44">
        <v>5.2999999999999999E-2</v>
      </c>
      <c r="J31" s="44">
        <v>1.0999999999999999E-2</v>
      </c>
      <c r="K31" s="44">
        <v>9.4E-2</v>
      </c>
    </row>
    <row r="32" spans="1:21">
      <c r="A32" s="155"/>
      <c r="B32" s="155"/>
      <c r="C32" s="153"/>
      <c r="D32" s="44" t="s">
        <v>97</v>
      </c>
      <c r="E32" s="44">
        <v>-0.83</v>
      </c>
      <c r="F32" s="44">
        <v>-1.177</v>
      </c>
      <c r="G32" s="44">
        <v>-0.46400000000000002</v>
      </c>
      <c r="H32" s="44" t="s">
        <v>97</v>
      </c>
      <c r="I32" s="44">
        <v>-2E-3</v>
      </c>
      <c r="J32" s="44">
        <v>-4.2999999999999997E-2</v>
      </c>
      <c r="K32" s="44">
        <v>3.9E-2</v>
      </c>
    </row>
    <row r="33" spans="1:21">
      <c r="A33" s="155"/>
      <c r="B33" s="155"/>
      <c r="C33" s="153"/>
      <c r="D33" s="44" t="s">
        <v>106</v>
      </c>
      <c r="E33" s="44">
        <v>-0.60499999999999998</v>
      </c>
      <c r="F33" s="44">
        <v>-0.86799999999999999</v>
      </c>
      <c r="G33" s="44">
        <v>-0.32200000000000001</v>
      </c>
      <c r="H33" s="44" t="s">
        <v>106</v>
      </c>
      <c r="I33" s="44">
        <v>-1.2E-2</v>
      </c>
      <c r="J33" s="44">
        <v>-3.7999999999999999E-2</v>
      </c>
      <c r="K33" s="44">
        <v>1.4E-2</v>
      </c>
    </row>
    <row r="34" spans="1:21">
      <c r="A34" s="155"/>
      <c r="B34" s="155"/>
      <c r="C34" s="153"/>
      <c r="D34" s="44" t="s">
        <v>104</v>
      </c>
      <c r="E34" s="44">
        <v>-1.103</v>
      </c>
      <c r="F34" s="44">
        <v>-1.6259999999999999</v>
      </c>
      <c r="G34" s="44">
        <v>-0.57699999999999996</v>
      </c>
      <c r="H34" s="44" t="s">
        <v>104</v>
      </c>
      <c r="I34" s="44">
        <v>0.03</v>
      </c>
      <c r="J34" s="44">
        <v>-2.7E-2</v>
      </c>
      <c r="K34" s="44">
        <v>8.6999999999999994E-2</v>
      </c>
    </row>
    <row r="35" spans="1:21">
      <c r="A35" s="155"/>
      <c r="B35" s="171" t="s">
        <v>127</v>
      </c>
      <c r="C35" s="160" t="s">
        <v>159</v>
      </c>
      <c r="D35" s="161"/>
      <c r="E35" s="161"/>
      <c r="F35" s="161"/>
      <c r="G35" s="161"/>
      <c r="H35" s="161"/>
      <c r="I35" s="161"/>
      <c r="J35" s="161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</row>
    <row r="36" spans="1:21">
      <c r="A36" s="155"/>
      <c r="B36" s="172"/>
      <c r="C36" s="45" t="s">
        <v>109</v>
      </c>
      <c r="D36" s="46" t="s">
        <v>0</v>
      </c>
      <c r="E36" s="46" t="s">
        <v>119</v>
      </c>
      <c r="F36" s="46" t="s">
        <v>117</v>
      </c>
      <c r="G36" s="46"/>
      <c r="H36" s="46"/>
      <c r="I36" s="46"/>
      <c r="J36" s="46"/>
      <c r="K36" s="46"/>
      <c r="L36" s="174" t="s">
        <v>128</v>
      </c>
      <c r="M36" s="165" t="s">
        <v>110</v>
      </c>
      <c r="N36" s="47" t="s">
        <v>113</v>
      </c>
      <c r="O36" s="48" t="s">
        <v>0</v>
      </c>
      <c r="P36" s="48" t="s">
        <v>119</v>
      </c>
      <c r="Q36" s="48" t="s">
        <v>117</v>
      </c>
      <c r="R36" s="47" t="s">
        <v>114</v>
      </c>
      <c r="S36" s="48" t="s">
        <v>0</v>
      </c>
      <c r="T36" s="48" t="s">
        <v>119</v>
      </c>
      <c r="U36" s="48" t="s">
        <v>117</v>
      </c>
    </row>
    <row r="37" spans="1:21">
      <c r="A37" s="155"/>
      <c r="B37" s="173"/>
      <c r="C37" s="46" t="s">
        <v>115</v>
      </c>
      <c r="D37" s="46">
        <v>-0.251</v>
      </c>
      <c r="E37" s="46">
        <v>-0.46</v>
      </c>
      <c r="F37" s="46">
        <v>-4.2000000000000003E-2</v>
      </c>
      <c r="G37" s="46"/>
      <c r="H37" s="46"/>
      <c r="I37" s="46"/>
      <c r="J37" s="46"/>
      <c r="K37" s="46"/>
      <c r="L37" s="174"/>
      <c r="M37" s="165"/>
      <c r="N37" s="48" t="s">
        <v>115</v>
      </c>
      <c r="O37" s="48">
        <v>-0.42399999999999999</v>
      </c>
      <c r="P37" s="48">
        <v>-0.97</v>
      </c>
      <c r="Q37" s="48">
        <v>0.121</v>
      </c>
      <c r="R37" s="48" t="s">
        <v>115</v>
      </c>
      <c r="S37" s="48">
        <v>7.6999999999999999E-2</v>
      </c>
      <c r="T37" s="48">
        <v>-0.151</v>
      </c>
      <c r="U37" s="48">
        <v>0.30399999999999999</v>
      </c>
    </row>
    <row r="38" spans="1:21">
      <c r="A38" s="155"/>
      <c r="B38" s="173"/>
      <c r="C38" s="46" t="s">
        <v>99</v>
      </c>
      <c r="D38" s="46">
        <v>-0.19</v>
      </c>
      <c r="E38" s="46">
        <v>-0.33600000000000002</v>
      </c>
      <c r="F38" s="46">
        <v>-4.4999999999999998E-2</v>
      </c>
      <c r="G38" s="46"/>
      <c r="H38" s="46"/>
      <c r="I38" s="46"/>
      <c r="J38" s="46"/>
      <c r="K38" s="46"/>
      <c r="L38" s="174"/>
      <c r="M38" s="165"/>
      <c r="N38" s="48" t="s">
        <v>99</v>
      </c>
      <c r="O38" s="48">
        <v>-0.27500000000000002</v>
      </c>
      <c r="P38" s="48">
        <v>-0.63800000000000001</v>
      </c>
      <c r="Q38" s="48">
        <v>8.6999999999999994E-2</v>
      </c>
      <c r="R38" s="48" t="s">
        <v>99</v>
      </c>
      <c r="S38" s="48">
        <v>4.1000000000000002E-2</v>
      </c>
      <c r="T38" s="48">
        <v>-0.12</v>
      </c>
      <c r="U38" s="48">
        <v>0.20100000000000001</v>
      </c>
    </row>
    <row r="39" spans="1:21">
      <c r="A39" s="155"/>
      <c r="B39" s="173"/>
      <c r="C39" s="46" t="s">
        <v>100</v>
      </c>
      <c r="D39" s="46">
        <v>6.0000000000000001E-3</v>
      </c>
      <c r="E39" s="46">
        <v>-0.22</v>
      </c>
      <c r="F39" s="46">
        <v>0.23200000000000001</v>
      </c>
      <c r="G39" s="46"/>
      <c r="H39" s="46"/>
      <c r="I39" s="46"/>
      <c r="J39" s="46"/>
      <c r="K39" s="46"/>
      <c r="L39" s="174"/>
      <c r="M39" s="165"/>
      <c r="N39" s="48" t="s">
        <v>100</v>
      </c>
      <c r="O39" s="48">
        <v>-0.23699999999999999</v>
      </c>
      <c r="P39" s="48">
        <v>-0.82099999999999995</v>
      </c>
      <c r="Q39" s="48">
        <v>0.34699999999999998</v>
      </c>
      <c r="R39" s="48" t="s">
        <v>100</v>
      </c>
      <c r="S39" s="48">
        <v>0.108</v>
      </c>
      <c r="T39" s="48">
        <v>-0.13300000000000001</v>
      </c>
      <c r="U39" s="48">
        <v>0.34799999999999998</v>
      </c>
    </row>
    <row r="40" spans="1:21">
      <c r="A40" s="155"/>
      <c r="B40" s="173"/>
      <c r="C40" s="46" t="s">
        <v>97</v>
      </c>
      <c r="D40" s="46">
        <v>-0.217</v>
      </c>
      <c r="E40" s="46">
        <v>-0.44400000000000001</v>
      </c>
      <c r="F40" s="46">
        <v>0.01</v>
      </c>
      <c r="G40" s="46"/>
      <c r="H40" s="46"/>
      <c r="I40" s="46"/>
      <c r="J40" s="46"/>
      <c r="K40" s="46"/>
      <c r="L40" s="174"/>
      <c r="M40" s="165"/>
      <c r="N40" s="48" t="s">
        <v>97</v>
      </c>
      <c r="O40" s="48">
        <v>-0.36799999999999999</v>
      </c>
      <c r="P40" s="48">
        <v>-0.96</v>
      </c>
      <c r="Q40" s="48">
        <v>0.223</v>
      </c>
      <c r="R40" s="48" t="s">
        <v>97</v>
      </c>
      <c r="S40" s="48">
        <v>6.9000000000000006E-2</v>
      </c>
      <c r="T40" s="48">
        <v>-0.17299999999999999</v>
      </c>
      <c r="U40" s="48">
        <v>0.31</v>
      </c>
    </row>
    <row r="41" spans="1:21">
      <c r="A41" s="155"/>
      <c r="B41" s="173"/>
      <c r="C41" s="46" t="s">
        <v>106</v>
      </c>
      <c r="D41" s="46">
        <v>-0.50600000000000001</v>
      </c>
      <c r="E41" s="46">
        <v>-0.70099999999999996</v>
      </c>
      <c r="F41" s="46">
        <v>-0.31</v>
      </c>
      <c r="G41" s="46"/>
      <c r="H41" s="46"/>
      <c r="I41" s="46"/>
      <c r="J41" s="46"/>
      <c r="K41" s="46"/>
      <c r="L41" s="174"/>
      <c r="M41" s="165"/>
      <c r="N41" s="48" t="s">
        <v>106</v>
      </c>
      <c r="O41" s="48">
        <v>-0.94499999999999995</v>
      </c>
      <c r="P41" s="48">
        <v>-1.4630000000000001</v>
      </c>
      <c r="Q41" s="48">
        <v>-0.42799999999999999</v>
      </c>
      <c r="R41" s="48" t="s">
        <v>106</v>
      </c>
      <c r="S41" s="48">
        <v>0.189</v>
      </c>
      <c r="T41" s="48">
        <v>-2.1999999999999999E-2</v>
      </c>
      <c r="U41" s="48">
        <v>0.4</v>
      </c>
    </row>
    <row r="42" spans="1:21">
      <c r="A42" s="155"/>
      <c r="B42" s="173"/>
      <c r="C42" s="46" t="s">
        <v>104</v>
      </c>
      <c r="D42" s="46">
        <v>-0.153</v>
      </c>
      <c r="E42" s="46">
        <v>-0.52500000000000002</v>
      </c>
      <c r="F42" s="46">
        <v>0.22</v>
      </c>
      <c r="G42" s="46"/>
      <c r="H42" s="46"/>
      <c r="I42" s="46"/>
      <c r="J42" s="46"/>
      <c r="K42" s="46"/>
      <c r="L42" s="174"/>
      <c r="M42" s="165"/>
      <c r="N42" s="48" t="s">
        <v>104</v>
      </c>
      <c r="O42" s="48">
        <v>-0.60599999999999998</v>
      </c>
      <c r="P42" s="48">
        <v>-1.8160000000000001</v>
      </c>
      <c r="Q42" s="48">
        <v>0.60299999999999998</v>
      </c>
      <c r="R42" s="48" t="s">
        <v>104</v>
      </c>
      <c r="S42" s="48">
        <v>0.19500000000000001</v>
      </c>
      <c r="T42" s="48">
        <v>-0.30499999999999999</v>
      </c>
      <c r="U42" s="48">
        <v>0.69499999999999995</v>
      </c>
    </row>
    <row r="43" spans="1:21">
      <c r="A43" s="170" t="s">
        <v>108</v>
      </c>
      <c r="B43" s="167" t="s">
        <v>96</v>
      </c>
      <c r="C43" s="168"/>
      <c r="D43" s="168"/>
      <c r="E43" s="168"/>
      <c r="F43" s="168"/>
      <c r="G43" s="168"/>
      <c r="H43" s="168"/>
      <c r="I43" s="168"/>
      <c r="J43" s="168"/>
      <c r="K43" s="168"/>
      <c r="L43" s="152" t="s">
        <v>46</v>
      </c>
      <c r="M43" s="169"/>
      <c r="N43" s="169"/>
      <c r="O43" s="169"/>
      <c r="P43" s="169"/>
      <c r="Q43" s="169"/>
      <c r="R43" s="169"/>
      <c r="S43" s="169"/>
      <c r="T43" s="169"/>
      <c r="U43" s="169"/>
    </row>
    <row r="44" spans="1:21">
      <c r="A44" s="170"/>
      <c r="B44" s="34" t="s">
        <v>129</v>
      </c>
      <c r="C44" s="34" t="s">
        <v>0</v>
      </c>
      <c r="D44" s="35" t="s">
        <v>119</v>
      </c>
      <c r="E44" s="35" t="s">
        <v>117</v>
      </c>
      <c r="L44" s="37" t="s">
        <v>57</v>
      </c>
      <c r="M44" s="37" t="s">
        <v>0</v>
      </c>
      <c r="N44" s="37" t="s">
        <v>119</v>
      </c>
      <c r="O44" s="37" t="s">
        <v>117</v>
      </c>
    </row>
    <row r="45" spans="1:21">
      <c r="A45" s="170"/>
      <c r="B45" s="35">
        <v>1</v>
      </c>
      <c r="C45" s="35">
        <v>-0.63756090004999</v>
      </c>
      <c r="D45" s="35">
        <v>-1.2509999999999999</v>
      </c>
      <c r="E45" s="35">
        <v>-3.3009999999999998E-2</v>
      </c>
      <c r="L45" s="37">
        <v>1</v>
      </c>
      <c r="M45" s="37">
        <v>2.8624251914617101E-2</v>
      </c>
      <c r="N45" s="37">
        <v>-0.39960000000000001</v>
      </c>
      <c r="O45" s="37">
        <v>0.1774</v>
      </c>
    </row>
    <row r="46" spans="1:21">
      <c r="A46" s="170"/>
      <c r="B46" s="35">
        <v>2</v>
      </c>
      <c r="C46" s="35">
        <v>-0.329850855368926</v>
      </c>
      <c r="D46" s="35">
        <v>-0.72567749999999998</v>
      </c>
      <c r="E46" s="35">
        <v>8.1449999999999995E-2</v>
      </c>
      <c r="L46" s="37">
        <v>2</v>
      </c>
      <c r="M46" s="37">
        <v>-0.38052507958408299</v>
      </c>
      <c r="N46" s="37">
        <v>-0.68020000000000003</v>
      </c>
      <c r="O46" s="37">
        <v>-0.26592500000000002</v>
      </c>
    </row>
    <row r="47" spans="1:21">
      <c r="A47" s="170"/>
      <c r="B47" s="35">
        <v>3</v>
      </c>
      <c r="C47" s="35">
        <v>6.0294601679664103E-3</v>
      </c>
      <c r="D47" s="35">
        <v>-0.51629000000000003</v>
      </c>
      <c r="E47" s="35">
        <v>0.495195</v>
      </c>
      <c r="L47" s="37">
        <v>3</v>
      </c>
      <c r="M47" s="37">
        <v>0.63743017676464697</v>
      </c>
      <c r="N47" s="37">
        <v>0.18210000000000001</v>
      </c>
      <c r="O47" s="37">
        <v>0.78639999999999999</v>
      </c>
    </row>
    <row r="48" spans="1:21">
      <c r="A48" s="170"/>
      <c r="B48" s="35">
        <v>4</v>
      </c>
      <c r="C48" s="35">
        <v>-0.145148381433713</v>
      </c>
      <c r="D48" s="35">
        <v>-0.65414499999999998</v>
      </c>
      <c r="E48" s="35">
        <v>0.36820000000000003</v>
      </c>
      <c r="L48" s="37">
        <v>4</v>
      </c>
      <c r="M48" s="37">
        <v>8.8382624857028594E-2</v>
      </c>
      <c r="N48" s="37">
        <v>-0.39779750000000003</v>
      </c>
      <c r="O48" s="37">
        <v>0.253</v>
      </c>
    </row>
    <row r="49" spans="1:21">
      <c r="A49" s="170"/>
      <c r="B49" s="35">
        <v>5</v>
      </c>
      <c r="C49" s="35">
        <v>-1.0858562687462501</v>
      </c>
      <c r="D49" s="35">
        <v>-1.7030000000000001</v>
      </c>
      <c r="E49" s="35">
        <v>-0.44230000000000003</v>
      </c>
      <c r="L49" s="37">
        <v>5</v>
      </c>
      <c r="M49" s="37">
        <v>-0.68689771413717304</v>
      </c>
      <c r="N49" s="37">
        <v>-1.103</v>
      </c>
      <c r="O49" s="37">
        <v>-0.54879999999999995</v>
      </c>
    </row>
    <row r="50" spans="1:21">
      <c r="A50" s="170"/>
      <c r="B50" s="35">
        <v>6</v>
      </c>
      <c r="C50" s="35">
        <v>-0.27631084853029397</v>
      </c>
      <c r="D50" s="35">
        <v>-1.5049999999999999</v>
      </c>
      <c r="E50" s="35">
        <v>0.8367</v>
      </c>
      <c r="L50" s="37">
        <v>6</v>
      </c>
      <c r="M50" s="37">
        <v>-0.74987690028994203</v>
      </c>
      <c r="N50" s="37">
        <v>-1.4419</v>
      </c>
      <c r="O50" s="37">
        <v>-0.52559999999999996</v>
      </c>
    </row>
    <row r="51" spans="1:21">
      <c r="A51" s="170"/>
      <c r="B51" s="35">
        <v>7</v>
      </c>
      <c r="C51" s="35">
        <v>0.127152136882623</v>
      </c>
      <c r="D51" s="35">
        <v>-5.6059499999999998E-2</v>
      </c>
      <c r="E51" s="35">
        <v>0.32369999999999999</v>
      </c>
      <c r="L51" s="37">
        <v>7</v>
      </c>
      <c r="M51" s="37">
        <v>-0.14286323699460099</v>
      </c>
      <c r="N51" s="37">
        <v>-0.29919499999999999</v>
      </c>
      <c r="O51" s="37">
        <v>-8.8347499999999995E-2</v>
      </c>
    </row>
    <row r="52" spans="1:21">
      <c r="A52" s="170"/>
      <c r="B52" s="35">
        <v>8</v>
      </c>
      <c r="C52" s="35">
        <v>4.8586052415916799E-2</v>
      </c>
      <c r="D52" s="35">
        <v>-8.2524E-2</v>
      </c>
      <c r="E52" s="35">
        <v>0.17639750000000001</v>
      </c>
      <c r="L52" s="37">
        <v>8</v>
      </c>
      <c r="M52" s="37">
        <v>-5.3202820823835199E-2</v>
      </c>
      <c r="N52" s="37">
        <v>-0.17860000000000001</v>
      </c>
      <c r="O52" s="37">
        <v>-6.0052500000000002E-3</v>
      </c>
    </row>
    <row r="53" spans="1:21">
      <c r="A53" s="170"/>
      <c r="B53" s="35">
        <v>9</v>
      </c>
      <c r="C53" s="35">
        <v>-6.0907364571585701E-2</v>
      </c>
      <c r="D53" s="35">
        <v>-0.2036</v>
      </c>
      <c r="E53" s="35">
        <v>9.139825E-2</v>
      </c>
      <c r="L53" s="37">
        <v>9</v>
      </c>
      <c r="M53" s="37">
        <v>-0.32979222055588903</v>
      </c>
      <c r="N53" s="37">
        <v>-0.50829999999999997</v>
      </c>
      <c r="O53" s="37">
        <v>-0.26829999999999998</v>
      </c>
    </row>
    <row r="54" spans="1:21">
      <c r="A54" s="170"/>
      <c r="B54" s="35">
        <v>10</v>
      </c>
      <c r="C54" s="35">
        <v>-2.3391943137372501E-2</v>
      </c>
      <c r="D54" s="35">
        <v>-0.17048749999999999</v>
      </c>
      <c r="E54" s="35">
        <v>0.12708749999999999</v>
      </c>
      <c r="L54" s="37">
        <v>10</v>
      </c>
      <c r="M54" s="37">
        <v>-0.24439870566586699</v>
      </c>
      <c r="N54" s="37">
        <v>-0.4415</v>
      </c>
      <c r="O54" s="37">
        <v>-0.17369999999999999</v>
      </c>
    </row>
    <row r="55" spans="1:21">
      <c r="A55" s="170"/>
      <c r="B55" s="35">
        <v>11</v>
      </c>
      <c r="C55" s="35">
        <v>0.187209381813637</v>
      </c>
      <c r="D55" s="35">
        <v>-1.2149999999999999E-2</v>
      </c>
      <c r="E55" s="35">
        <v>0.37339499999999998</v>
      </c>
      <c r="L55" s="37">
        <v>11</v>
      </c>
      <c r="M55" s="37">
        <v>-8.5391674753049398E-3</v>
      </c>
      <c r="N55" s="37">
        <v>-0.18969</v>
      </c>
      <c r="O55" s="37">
        <v>4.7199999999999999E-2</v>
      </c>
    </row>
    <row r="56" spans="1:21">
      <c r="A56" s="170"/>
      <c r="B56" s="35">
        <v>12</v>
      </c>
      <c r="C56" s="35">
        <v>3.8251625708858199E-2</v>
      </c>
      <c r="D56" s="35">
        <v>-0.34439999999999998</v>
      </c>
      <c r="E56" s="35">
        <v>0.45296500000000101</v>
      </c>
      <c r="L56" s="37">
        <v>12</v>
      </c>
      <c r="M56" s="37">
        <v>6.87297828530294E-2</v>
      </c>
      <c r="N56" s="37">
        <v>-0.18820000000000001</v>
      </c>
      <c r="O56" s="37">
        <v>0.15820000000000001</v>
      </c>
    </row>
    <row r="57" spans="1:21">
      <c r="A57" s="164" t="s">
        <v>130</v>
      </c>
      <c r="B57" s="160" t="s">
        <v>96</v>
      </c>
      <c r="C57" s="161"/>
      <c r="D57" s="161"/>
      <c r="E57" s="161"/>
      <c r="F57" s="161"/>
      <c r="G57" s="161"/>
      <c r="H57" s="161"/>
      <c r="I57" s="161"/>
      <c r="J57" s="161"/>
      <c r="K57" s="161"/>
      <c r="L57" s="162" t="s">
        <v>46</v>
      </c>
      <c r="M57" s="163"/>
      <c r="N57" s="163"/>
      <c r="O57" s="163"/>
      <c r="P57" s="163"/>
      <c r="Q57" s="163"/>
      <c r="R57" s="163"/>
      <c r="S57" s="163"/>
      <c r="T57" s="163"/>
      <c r="U57" s="163"/>
    </row>
    <row r="58" spans="1:21">
      <c r="A58" s="165"/>
      <c r="B58" s="54" t="s">
        <v>132</v>
      </c>
      <c r="C58" s="51" t="s">
        <v>0</v>
      </c>
      <c r="D58" s="51" t="s">
        <v>119</v>
      </c>
      <c r="E58" s="51" t="s">
        <v>117</v>
      </c>
      <c r="F58" s="54" t="s">
        <v>134</v>
      </c>
      <c r="G58" s="51" t="s">
        <v>0</v>
      </c>
      <c r="H58" s="51" t="s">
        <v>119</v>
      </c>
      <c r="I58" s="51" t="s">
        <v>117</v>
      </c>
      <c r="J58" s="51"/>
      <c r="K58" s="51"/>
      <c r="L58" s="53" t="s">
        <v>131</v>
      </c>
      <c r="M58" s="53" t="s">
        <v>0</v>
      </c>
      <c r="N58" s="53" t="s">
        <v>119</v>
      </c>
      <c r="O58" s="53" t="s">
        <v>117</v>
      </c>
      <c r="P58" s="53" t="s">
        <v>133</v>
      </c>
      <c r="Q58" s="53" t="s">
        <v>0</v>
      </c>
      <c r="R58" s="53" t="s">
        <v>119</v>
      </c>
      <c r="S58" s="53" t="s">
        <v>117</v>
      </c>
      <c r="T58" s="53"/>
      <c r="U58" s="53"/>
    </row>
    <row r="59" spans="1:21">
      <c r="A59" s="165"/>
      <c r="B59" s="51" t="s">
        <v>115</v>
      </c>
      <c r="C59" s="51">
        <v>-6.6000000000000003E-2</v>
      </c>
      <c r="D59" s="51">
        <v>-0.82399999999999995</v>
      </c>
      <c r="E59" s="51">
        <v>0.71299999999999997</v>
      </c>
      <c r="F59" s="51" t="s">
        <v>115</v>
      </c>
      <c r="G59" s="51">
        <v>-0.20899999999999999</v>
      </c>
      <c r="H59" s="51">
        <v>-1.0289999999999999</v>
      </c>
      <c r="I59" s="51">
        <v>0.58199999999999996</v>
      </c>
      <c r="J59" s="51"/>
      <c r="K59" s="51"/>
      <c r="L59" s="53" t="s">
        <v>115</v>
      </c>
      <c r="M59" s="53">
        <v>-0.22700000000000001</v>
      </c>
      <c r="N59" s="53">
        <v>-0.72099999999999997</v>
      </c>
      <c r="O59" s="53">
        <v>0.252</v>
      </c>
      <c r="P59" s="53" t="s">
        <v>115</v>
      </c>
      <c r="Q59" s="53">
        <v>-0.22700000000000001</v>
      </c>
      <c r="R59" s="53">
        <v>-0.75600000000000001</v>
      </c>
      <c r="S59" s="53">
        <v>0.311</v>
      </c>
      <c r="T59" s="53"/>
      <c r="U59" s="53"/>
    </row>
    <row r="60" spans="1:21">
      <c r="A60" s="165"/>
      <c r="B60" s="51" t="s">
        <v>99</v>
      </c>
      <c r="C60" s="51">
        <v>-0.24299999999999999</v>
      </c>
      <c r="D60" s="51">
        <v>-0.76500000000000001</v>
      </c>
      <c r="E60" s="51">
        <v>0.2</v>
      </c>
      <c r="F60" s="51" t="s">
        <v>99</v>
      </c>
      <c r="G60" s="51">
        <v>5.7000000000000002E-2</v>
      </c>
      <c r="H60" s="51">
        <v>-0.41899999999999998</v>
      </c>
      <c r="I60" s="51">
        <v>0.58799999999999997</v>
      </c>
      <c r="J60" s="51"/>
      <c r="K60" s="51"/>
      <c r="L60" s="53" t="s">
        <v>99</v>
      </c>
      <c r="M60" s="53">
        <v>-0.51200000000000001</v>
      </c>
      <c r="N60" s="53">
        <v>-0.82299999999999995</v>
      </c>
      <c r="O60" s="53">
        <v>-0.223</v>
      </c>
      <c r="P60" s="53" t="s">
        <v>99</v>
      </c>
      <c r="Q60" s="53">
        <v>-8.9999999999999993E-3</v>
      </c>
      <c r="R60" s="53">
        <v>-0.33300000000000002</v>
      </c>
      <c r="S60" s="53">
        <v>0.32500000000000001</v>
      </c>
      <c r="T60" s="53"/>
      <c r="U60" s="53"/>
    </row>
    <row r="61" spans="1:21">
      <c r="A61" s="165"/>
      <c r="B61" s="51" t="s">
        <v>100</v>
      </c>
      <c r="C61" s="51">
        <v>-0.192</v>
      </c>
      <c r="D61" s="51">
        <v>-1.036</v>
      </c>
      <c r="E61" s="51">
        <v>0.55400000000000005</v>
      </c>
      <c r="F61" s="51" t="s">
        <v>100</v>
      </c>
      <c r="G61" s="51">
        <v>0.22</v>
      </c>
      <c r="H61" s="51">
        <v>-0.57299999999999995</v>
      </c>
      <c r="I61" s="51">
        <v>1.08</v>
      </c>
      <c r="J61" s="51"/>
      <c r="K61" s="51"/>
      <c r="L61" s="53" t="s">
        <v>100</v>
      </c>
      <c r="M61" s="53">
        <v>-0.71199999999999997</v>
      </c>
      <c r="N61" s="53">
        <v>-1.258</v>
      </c>
      <c r="O61" s="53">
        <v>-0.18099999999999999</v>
      </c>
      <c r="P61" s="53" t="s">
        <v>100</v>
      </c>
      <c r="Q61" s="53">
        <v>0.39300000000000002</v>
      </c>
      <c r="R61" s="53">
        <v>-0.17899999999999999</v>
      </c>
      <c r="S61" s="53">
        <v>0.98699999999999999</v>
      </c>
      <c r="T61" s="53"/>
      <c r="U61" s="53"/>
    </row>
    <row r="62" spans="1:21">
      <c r="A62" s="165"/>
      <c r="B62" s="51" t="s">
        <v>97</v>
      </c>
      <c r="C62" s="51">
        <v>5.3999999999999999E-2</v>
      </c>
      <c r="D62" s="51">
        <v>-0.75</v>
      </c>
      <c r="E62" s="51">
        <v>0.78900000000000003</v>
      </c>
      <c r="F62" s="51" t="s">
        <v>97</v>
      </c>
      <c r="G62" s="51">
        <v>-0.29899999999999999</v>
      </c>
      <c r="H62" s="51">
        <v>-1.0660000000000001</v>
      </c>
      <c r="I62" s="51">
        <v>0.52900000000000003</v>
      </c>
      <c r="J62" s="51"/>
      <c r="K62" s="51"/>
      <c r="L62" s="53" t="s">
        <v>97</v>
      </c>
      <c r="M62" s="53">
        <v>-0.72299999999999998</v>
      </c>
      <c r="N62" s="53">
        <v>-1.2629999999999999</v>
      </c>
      <c r="O62" s="53">
        <v>-0.21099999999999999</v>
      </c>
      <c r="P62" s="53" t="s">
        <v>97</v>
      </c>
      <c r="Q62" s="53">
        <v>-0.14000000000000001</v>
      </c>
      <c r="R62" s="53">
        <v>-0.70299999999999996</v>
      </c>
      <c r="S62" s="53">
        <v>0.45300000000000001</v>
      </c>
      <c r="T62" s="53"/>
      <c r="U62" s="53"/>
    </row>
    <row r="63" spans="1:21">
      <c r="A63" s="165"/>
      <c r="B63" s="51" t="s">
        <v>106</v>
      </c>
      <c r="C63" s="51">
        <v>-0.57199999999999995</v>
      </c>
      <c r="D63" s="51">
        <v>-1.28</v>
      </c>
      <c r="E63" s="51">
        <v>7.0999999999999994E-2</v>
      </c>
      <c r="F63" s="51" t="s">
        <v>106</v>
      </c>
      <c r="G63" s="51">
        <v>6.5000000000000002E-2</v>
      </c>
      <c r="H63" s="51">
        <v>-0.61</v>
      </c>
      <c r="I63" s="51">
        <v>0.79800000000000004</v>
      </c>
      <c r="J63" s="51"/>
      <c r="K63" s="51"/>
      <c r="L63" s="53" t="s">
        <v>106</v>
      </c>
      <c r="M63" s="53">
        <v>-0.77600000000000002</v>
      </c>
      <c r="N63" s="53">
        <v>-1.214</v>
      </c>
      <c r="O63" s="53">
        <v>-0.32100000000000001</v>
      </c>
      <c r="P63" s="53" t="s">
        <v>106</v>
      </c>
      <c r="Q63" s="53">
        <v>2.7E-2</v>
      </c>
      <c r="R63" s="53">
        <v>-0.46600000000000003</v>
      </c>
      <c r="S63" s="53">
        <v>0.504</v>
      </c>
      <c r="T63" s="53"/>
      <c r="U63" s="53"/>
    </row>
    <row r="64" spans="1:21">
      <c r="A64" s="165"/>
      <c r="B64" s="51" t="s">
        <v>104</v>
      </c>
      <c r="C64" s="51">
        <v>0.105</v>
      </c>
      <c r="D64" s="51">
        <v>-1.5409999999999999</v>
      </c>
      <c r="E64" s="51">
        <v>1.8160000000000001</v>
      </c>
      <c r="F64" s="51" t="s">
        <v>104</v>
      </c>
      <c r="G64" s="51">
        <v>-0.27100000000000002</v>
      </c>
      <c r="H64" s="51">
        <v>-2.012</v>
      </c>
      <c r="I64" s="51">
        <v>1.4530000000000001</v>
      </c>
      <c r="J64" s="51"/>
      <c r="K64" s="51"/>
      <c r="L64" s="53" t="s">
        <v>104</v>
      </c>
      <c r="M64" s="53">
        <v>-1.57</v>
      </c>
      <c r="N64" s="53">
        <v>-2.7719999999999998</v>
      </c>
      <c r="O64" s="53">
        <v>-0.42299999999999999</v>
      </c>
      <c r="P64" s="53" t="s">
        <v>104</v>
      </c>
      <c r="Q64" s="53">
        <v>0.72</v>
      </c>
      <c r="R64" s="53">
        <v>-0.46700000000000003</v>
      </c>
      <c r="S64" s="53">
        <v>1.968</v>
      </c>
      <c r="T64" s="53"/>
      <c r="U64" s="53"/>
    </row>
    <row r="65" spans="1:19">
      <c r="A65" s="166" t="s">
        <v>135</v>
      </c>
      <c r="B65" s="49" t="s">
        <v>132</v>
      </c>
      <c r="C65" s="50" t="s">
        <v>0</v>
      </c>
      <c r="D65" s="50" t="s">
        <v>119</v>
      </c>
      <c r="E65" s="50" t="s">
        <v>117</v>
      </c>
      <c r="F65" s="49" t="s">
        <v>134</v>
      </c>
      <c r="G65" s="50" t="s">
        <v>0</v>
      </c>
      <c r="H65" s="50" t="s">
        <v>119</v>
      </c>
      <c r="I65" s="50" t="s">
        <v>117</v>
      </c>
      <c r="L65" s="52" t="s">
        <v>131</v>
      </c>
      <c r="M65" s="52" t="s">
        <v>0</v>
      </c>
      <c r="N65" s="52" t="s">
        <v>119</v>
      </c>
      <c r="O65" s="52" t="s">
        <v>117</v>
      </c>
      <c r="P65" s="52" t="s">
        <v>133</v>
      </c>
      <c r="Q65" s="52" t="s">
        <v>0</v>
      </c>
      <c r="R65" s="52" t="s">
        <v>119</v>
      </c>
      <c r="S65" s="52" t="s">
        <v>117</v>
      </c>
    </row>
    <row r="66" spans="1:19">
      <c r="A66" s="166"/>
      <c r="B66" s="51" t="s">
        <v>115</v>
      </c>
      <c r="C66" s="51">
        <v>-8.2000000000000003E-2</v>
      </c>
      <c r="D66" s="51">
        <v>-0.83899999999999997</v>
      </c>
      <c r="E66" s="51">
        <v>0.7</v>
      </c>
      <c r="F66" s="51" t="s">
        <v>115</v>
      </c>
      <c r="G66" s="51">
        <v>-0.29899999999999999</v>
      </c>
      <c r="H66" s="51">
        <v>-1.1399999999999999</v>
      </c>
      <c r="I66" s="51">
        <v>0.51400000000000001</v>
      </c>
      <c r="L66" s="53" t="s">
        <v>115</v>
      </c>
      <c r="M66" s="53">
        <v>-0.221</v>
      </c>
      <c r="N66" s="53">
        <v>-0.71</v>
      </c>
      <c r="O66" s="53">
        <v>0.25900000000000001</v>
      </c>
      <c r="P66" s="53" t="s">
        <v>115</v>
      </c>
      <c r="Q66" s="53">
        <v>-5.8999999999999997E-2</v>
      </c>
      <c r="R66" s="53">
        <v>-0.60299999999999998</v>
      </c>
      <c r="S66" s="53">
        <v>0.497</v>
      </c>
    </row>
    <row r="67" spans="1:19">
      <c r="A67" s="166"/>
      <c r="B67" s="51" t="s">
        <v>99</v>
      </c>
      <c r="C67" s="51">
        <v>-0.28999999999999998</v>
      </c>
      <c r="D67" s="51">
        <v>-0.73899999999999999</v>
      </c>
      <c r="E67" s="51">
        <v>0.20200000000000001</v>
      </c>
      <c r="F67" s="51" t="s">
        <v>99</v>
      </c>
      <c r="G67" s="51">
        <v>5.3999999999999999E-2</v>
      </c>
      <c r="H67" s="51">
        <v>-0.47399999999999998</v>
      </c>
      <c r="I67" s="51">
        <v>0.54600000000000004</v>
      </c>
      <c r="L67" s="53" t="s">
        <v>99</v>
      </c>
      <c r="M67" s="53">
        <v>-0.51200000000000001</v>
      </c>
      <c r="N67" s="53">
        <v>-0.78900000000000003</v>
      </c>
      <c r="O67" s="53">
        <v>-0.222</v>
      </c>
      <c r="P67" s="53" t="s">
        <v>99</v>
      </c>
      <c r="Q67" s="53">
        <v>8.4000000000000005E-2</v>
      </c>
      <c r="R67" s="53">
        <v>-0.24099999999999999</v>
      </c>
      <c r="S67" s="53">
        <v>0.40699999999999997</v>
      </c>
    </row>
    <row r="68" spans="1:19">
      <c r="A68" s="166"/>
      <c r="B68" s="51" t="s">
        <v>100</v>
      </c>
      <c r="C68" s="51">
        <v>-0.248</v>
      </c>
      <c r="D68" s="51">
        <v>-1.0309999999999999</v>
      </c>
      <c r="E68" s="51">
        <v>0.56899999999999995</v>
      </c>
      <c r="F68" s="51" t="s">
        <v>100</v>
      </c>
      <c r="G68" s="51">
        <v>5.6000000000000001E-2</v>
      </c>
      <c r="H68" s="51">
        <v>-0.84399999999999997</v>
      </c>
      <c r="I68" s="51">
        <v>0.92200000000000004</v>
      </c>
      <c r="L68" s="53" t="s">
        <v>100</v>
      </c>
      <c r="M68" s="53">
        <v>-0.70899999999999996</v>
      </c>
      <c r="N68" s="53">
        <v>-1.2010000000000001</v>
      </c>
      <c r="O68" s="53">
        <v>-0.22600000000000001</v>
      </c>
      <c r="P68" s="53" t="s">
        <v>100</v>
      </c>
      <c r="Q68" s="53">
        <v>0.245</v>
      </c>
      <c r="R68" s="53">
        <v>-0.30099999999999999</v>
      </c>
      <c r="S68" s="53">
        <v>0.79700000000000004</v>
      </c>
    </row>
    <row r="69" spans="1:19">
      <c r="A69" s="166"/>
      <c r="B69" s="35" t="s">
        <v>97</v>
      </c>
      <c r="C69" s="35">
        <v>1.0999999999999999E-2</v>
      </c>
      <c r="D69" s="35">
        <v>-0.72199999999999998</v>
      </c>
      <c r="E69" s="35">
        <v>0.82299999999999995</v>
      </c>
      <c r="F69" s="35" t="s">
        <v>97</v>
      </c>
      <c r="G69" s="35">
        <v>-0.56399999999999995</v>
      </c>
      <c r="H69" s="35">
        <v>-1.4410000000000001</v>
      </c>
      <c r="I69" s="35">
        <v>0.28100000000000003</v>
      </c>
      <c r="L69" s="37" t="s">
        <v>97</v>
      </c>
      <c r="M69" s="37">
        <v>-0.72699999999999998</v>
      </c>
      <c r="N69" s="37">
        <v>-1.23</v>
      </c>
      <c r="O69" s="37">
        <v>-0.223</v>
      </c>
      <c r="P69" s="37" t="s">
        <v>97</v>
      </c>
      <c r="Q69" s="37">
        <v>-0.19400000000000001</v>
      </c>
      <c r="R69" s="37">
        <v>-0.76800000000000002</v>
      </c>
      <c r="S69" s="37">
        <v>0.36199999999999999</v>
      </c>
    </row>
    <row r="70" spans="1:19">
      <c r="A70" s="166"/>
      <c r="B70" s="35" t="s">
        <v>106</v>
      </c>
      <c r="C70" s="35">
        <v>-0.57299999999999995</v>
      </c>
      <c r="D70" s="35">
        <v>-1.2629999999999999</v>
      </c>
      <c r="E70" s="35">
        <v>0.14099999999999999</v>
      </c>
      <c r="F70" s="35" t="s">
        <v>106</v>
      </c>
      <c r="G70" s="35">
        <v>-0.26100000000000001</v>
      </c>
      <c r="H70" s="35">
        <v>-1.03</v>
      </c>
      <c r="I70" s="35">
        <v>0.48199999999999998</v>
      </c>
      <c r="L70" s="37" t="s">
        <v>106</v>
      </c>
      <c r="M70" s="37">
        <v>-0.78</v>
      </c>
      <c r="N70" s="37">
        <v>-1.232</v>
      </c>
      <c r="O70" s="37">
        <v>-0.32700000000000001</v>
      </c>
      <c r="P70" s="37" t="s">
        <v>106</v>
      </c>
      <c r="Q70" s="37">
        <v>0.14899999999999999</v>
      </c>
      <c r="R70" s="37">
        <v>-0.35899999999999999</v>
      </c>
      <c r="S70" s="37">
        <v>0.66</v>
      </c>
    </row>
    <row r="71" spans="1:19">
      <c r="A71" s="166"/>
      <c r="B71" s="35" t="s">
        <v>104</v>
      </c>
      <c r="C71" s="35">
        <v>-0.04</v>
      </c>
      <c r="D71" s="35">
        <v>-1.633</v>
      </c>
      <c r="E71" s="35">
        <v>1.6259999999999999</v>
      </c>
      <c r="F71" s="35" t="s">
        <v>104</v>
      </c>
      <c r="G71" s="35">
        <v>-0.66700000000000004</v>
      </c>
      <c r="H71" s="35">
        <v>-2.4580000000000002</v>
      </c>
      <c r="I71" s="35">
        <v>1.0569999999999999</v>
      </c>
      <c r="L71" s="37" t="s">
        <v>104</v>
      </c>
      <c r="M71" s="37">
        <v>-1.522</v>
      </c>
      <c r="N71" s="37">
        <v>-2.7570000000000001</v>
      </c>
      <c r="O71" s="37">
        <v>-0.378</v>
      </c>
      <c r="P71" s="37" t="s">
        <v>104</v>
      </c>
      <c r="Q71" s="37">
        <v>0.57999999999999996</v>
      </c>
      <c r="R71" s="37">
        <v>-0.63300000000000001</v>
      </c>
      <c r="S71" s="37">
        <v>1.8819999999999999</v>
      </c>
    </row>
    <row r="72" spans="1:19">
      <c r="A72" s="166"/>
      <c r="B72" s="49" t="s">
        <v>137</v>
      </c>
      <c r="C72" s="50" t="s">
        <v>0</v>
      </c>
      <c r="D72" s="50" t="s">
        <v>119</v>
      </c>
      <c r="E72" s="50" t="s">
        <v>117</v>
      </c>
      <c r="F72" s="50"/>
      <c r="G72" s="50"/>
      <c r="H72" s="50"/>
      <c r="I72" s="50"/>
      <c r="J72" s="50"/>
      <c r="K72" s="50"/>
      <c r="L72" s="52" t="s">
        <v>136</v>
      </c>
      <c r="M72" s="52" t="s">
        <v>0</v>
      </c>
      <c r="N72" s="52" t="s">
        <v>119</v>
      </c>
      <c r="O72" s="52" t="s">
        <v>117</v>
      </c>
    </row>
    <row r="73" spans="1:19">
      <c r="A73" s="166"/>
      <c r="B73" s="51" t="s">
        <v>115</v>
      </c>
      <c r="C73" s="51">
        <v>-6.2E-2</v>
      </c>
      <c r="D73" s="51">
        <v>-0.91</v>
      </c>
      <c r="E73" s="51">
        <v>0.73699999999999999</v>
      </c>
      <c r="F73" s="51"/>
      <c r="G73" s="51"/>
      <c r="H73" s="51"/>
      <c r="I73" s="51"/>
      <c r="J73" s="51"/>
      <c r="K73" s="51"/>
      <c r="L73" s="53" t="s">
        <v>115</v>
      </c>
      <c r="M73" s="53">
        <v>-0.35799999999999998</v>
      </c>
      <c r="N73" s="53">
        <v>-1.0389999999999999</v>
      </c>
      <c r="O73" s="53">
        <v>0.309</v>
      </c>
    </row>
    <row r="74" spans="1:19">
      <c r="A74" s="166"/>
      <c r="B74" s="51" t="s">
        <v>99</v>
      </c>
      <c r="C74" s="51">
        <v>0.17599999999999999</v>
      </c>
      <c r="D74" s="51">
        <v>-0.35599999999999998</v>
      </c>
      <c r="E74" s="51">
        <v>0.67400000000000004</v>
      </c>
      <c r="F74" s="51"/>
      <c r="G74" s="51"/>
      <c r="H74" s="51"/>
      <c r="I74" s="51"/>
      <c r="J74" s="51"/>
      <c r="K74" s="51"/>
      <c r="L74" s="53" t="s">
        <v>99</v>
      </c>
      <c r="M74" s="53">
        <v>-0.25</v>
      </c>
      <c r="N74" s="53">
        <v>-0.68799999999999994</v>
      </c>
      <c r="O74" s="53">
        <v>0.188</v>
      </c>
    </row>
    <row r="75" spans="1:19">
      <c r="A75" s="166"/>
      <c r="B75" s="51" t="s">
        <v>100</v>
      </c>
      <c r="C75" s="51">
        <v>0.441</v>
      </c>
      <c r="D75" s="51">
        <v>-0.438</v>
      </c>
      <c r="E75" s="51">
        <v>1.29</v>
      </c>
      <c r="F75" s="51"/>
      <c r="G75" s="51"/>
      <c r="H75" s="51"/>
      <c r="I75" s="51"/>
      <c r="J75" s="51"/>
      <c r="K75" s="51"/>
      <c r="L75" s="53" t="s">
        <v>100</v>
      </c>
      <c r="M75" s="53">
        <v>1.069</v>
      </c>
      <c r="N75" s="53">
        <v>0.35399999999999998</v>
      </c>
      <c r="O75" s="53">
        <v>1.7969999999999999</v>
      </c>
    </row>
    <row r="76" spans="1:19">
      <c r="A76" s="166"/>
      <c r="B76" s="51" t="s">
        <v>97</v>
      </c>
      <c r="C76" s="51">
        <v>-0.04</v>
      </c>
      <c r="D76" s="51">
        <v>-0.92400000000000004</v>
      </c>
      <c r="E76" s="51">
        <v>0.754</v>
      </c>
      <c r="F76" s="51"/>
      <c r="G76" s="51"/>
      <c r="H76" s="51"/>
      <c r="I76" s="51"/>
      <c r="J76" s="51"/>
      <c r="K76" s="51"/>
      <c r="L76" s="53" t="s">
        <v>97</v>
      </c>
      <c r="M76" s="53">
        <v>0.16200000000000001</v>
      </c>
      <c r="N76" s="53">
        <v>-0.56699999999999995</v>
      </c>
      <c r="O76" s="53">
        <v>0.89</v>
      </c>
    </row>
    <row r="77" spans="1:19">
      <c r="A77" s="166"/>
      <c r="B77" s="51" t="s">
        <v>106</v>
      </c>
      <c r="C77" s="51">
        <v>0.35199999999999998</v>
      </c>
      <c r="D77" s="51">
        <v>-0.40600000000000003</v>
      </c>
      <c r="E77" s="51">
        <v>1.107</v>
      </c>
      <c r="F77" s="51"/>
      <c r="G77" s="51"/>
      <c r="H77" s="51"/>
      <c r="I77" s="51"/>
      <c r="J77" s="51"/>
      <c r="K77" s="51"/>
      <c r="L77" s="53" t="s">
        <v>106</v>
      </c>
      <c r="M77" s="53">
        <v>-5.0000000000000001E-3</v>
      </c>
      <c r="N77" s="53">
        <v>-0.59099999999999997</v>
      </c>
      <c r="O77" s="53">
        <v>0.58399999999999996</v>
      </c>
    </row>
    <row r="78" spans="1:19">
      <c r="A78" s="166"/>
      <c r="B78" s="51" t="s">
        <v>104</v>
      </c>
      <c r="C78" s="51">
        <v>0.25600000000000001</v>
      </c>
      <c r="D78" s="51">
        <v>-1.476</v>
      </c>
      <c r="E78" s="51">
        <v>1.915</v>
      </c>
      <c r="F78" s="51"/>
      <c r="G78" s="51"/>
      <c r="H78" s="51"/>
      <c r="I78" s="51"/>
      <c r="J78" s="51"/>
      <c r="K78" s="51"/>
      <c r="L78" s="53" t="s">
        <v>104</v>
      </c>
      <c r="M78" s="53">
        <v>1.25</v>
      </c>
      <c r="N78" s="53">
        <v>-0.13300000000000001</v>
      </c>
      <c r="O78" s="53">
        <v>2.6309999999999998</v>
      </c>
    </row>
  </sheetData>
  <mergeCells count="38">
    <mergeCell ref="B57:K57"/>
    <mergeCell ref="L57:U57"/>
    <mergeCell ref="A57:A64"/>
    <mergeCell ref="A65:A78"/>
    <mergeCell ref="A20:A42"/>
    <mergeCell ref="B43:K43"/>
    <mergeCell ref="L43:U43"/>
    <mergeCell ref="A43:A56"/>
    <mergeCell ref="L21:L27"/>
    <mergeCell ref="M21:M27"/>
    <mergeCell ref="C20:U20"/>
    <mergeCell ref="B35:B42"/>
    <mergeCell ref="C35:U35"/>
    <mergeCell ref="L36:L42"/>
    <mergeCell ref="M36:M42"/>
    <mergeCell ref="B20:B27"/>
    <mergeCell ref="B28:B34"/>
    <mergeCell ref="C28:C34"/>
    <mergeCell ref="L10:U10"/>
    <mergeCell ref="L11:L13"/>
    <mergeCell ref="M11:R11"/>
    <mergeCell ref="M12:O12"/>
    <mergeCell ref="P12:R12"/>
    <mergeCell ref="S12:U12"/>
    <mergeCell ref="B10:K10"/>
    <mergeCell ref="B11:B13"/>
    <mergeCell ref="C11:H11"/>
    <mergeCell ref="C12:E12"/>
    <mergeCell ref="F12:H12"/>
    <mergeCell ref="I12:K12"/>
    <mergeCell ref="L1:Q1"/>
    <mergeCell ref="L2:N2"/>
    <mergeCell ref="O2:Q2"/>
    <mergeCell ref="A1:A19"/>
    <mergeCell ref="C1:H1"/>
    <mergeCell ref="B1:B3"/>
    <mergeCell ref="C2:E2"/>
    <mergeCell ref="F2:H2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0B436-6E2E-4F08-9CFC-F0FA195A9244}">
  <sheetPr codeName="Sheet5"/>
  <dimension ref="A1:X177"/>
  <sheetViews>
    <sheetView topLeftCell="P1" zoomScale="90" workbookViewId="0">
      <selection activeCell="X16" sqref="X16"/>
    </sheetView>
  </sheetViews>
  <sheetFormatPr defaultColWidth="8.90625" defaultRowHeight="14"/>
  <cols>
    <col min="1" max="1" width="9.08984375" style="98" bestFit="1" customWidth="1"/>
    <col min="2" max="3" width="8.90625" style="11"/>
    <col min="4" max="5" width="19.26953125" style="97" bestFit="1" customWidth="1"/>
    <col min="6" max="7" width="18.26953125" style="11" bestFit="1" customWidth="1"/>
    <col min="8" max="8" width="19.26953125" style="11" bestFit="1" customWidth="1"/>
    <col min="9" max="9" width="18.26953125" style="69" bestFit="1" customWidth="1"/>
    <col min="10" max="10" width="19.26953125" style="11" bestFit="1" customWidth="1"/>
    <col min="11" max="11" width="18.26953125" style="11" bestFit="1" customWidth="1"/>
    <col min="12" max="12" width="19.26953125" style="11" bestFit="1" customWidth="1"/>
    <col min="13" max="13" width="18.26953125" style="11" bestFit="1" customWidth="1"/>
    <col min="14" max="14" width="19.26953125" style="32" bestFit="1" customWidth="1"/>
    <col min="15" max="15" width="18.26953125" style="31" bestFit="1" customWidth="1"/>
    <col min="16" max="16" width="19.26953125" style="31" bestFit="1" customWidth="1"/>
    <col min="17" max="17" width="18.26953125" style="31" bestFit="1" customWidth="1"/>
    <col min="18" max="20" width="8.90625" style="11"/>
    <col min="21" max="24" width="12.7265625" style="11" bestFit="1" customWidth="1"/>
    <col min="25" max="16384" width="8.90625" style="11"/>
  </cols>
  <sheetData>
    <row r="1" spans="1:24" ht="14.4" customHeight="1">
      <c r="A1" s="146" t="s">
        <v>91</v>
      </c>
      <c r="B1" s="146"/>
      <c r="C1" s="146"/>
      <c r="D1" s="178" t="s">
        <v>262</v>
      </c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6" t="s">
        <v>91</v>
      </c>
      <c r="S1" s="146"/>
      <c r="T1" s="146"/>
    </row>
    <row r="2" spans="1:24" ht="14.4" customHeight="1">
      <c r="A2" s="146"/>
      <c r="B2" s="146"/>
      <c r="C2" s="146"/>
      <c r="D2" s="146" t="s">
        <v>112</v>
      </c>
      <c r="E2" s="177"/>
      <c r="F2" s="146" t="s">
        <v>222</v>
      </c>
      <c r="G2" s="146"/>
      <c r="H2" s="146" t="s">
        <v>223</v>
      </c>
      <c r="I2" s="146"/>
      <c r="J2" s="146" t="s">
        <v>224</v>
      </c>
      <c r="K2" s="146"/>
      <c r="L2" s="146" t="s">
        <v>225</v>
      </c>
      <c r="M2" s="146"/>
      <c r="N2" s="146" t="s">
        <v>226</v>
      </c>
      <c r="O2" s="146"/>
      <c r="P2" s="146" t="s">
        <v>227</v>
      </c>
      <c r="Q2" s="146"/>
      <c r="R2" s="146"/>
      <c r="S2" s="146"/>
      <c r="T2" s="146"/>
      <c r="U2" s="146" t="s">
        <v>223</v>
      </c>
      <c r="V2" s="146"/>
      <c r="W2" s="177"/>
      <c r="X2" s="177"/>
    </row>
    <row r="3" spans="1:24">
      <c r="A3" s="146"/>
      <c r="B3" s="146"/>
      <c r="C3" s="146"/>
      <c r="D3" s="177"/>
      <c r="E3" s="177"/>
      <c r="F3" s="146" t="s">
        <v>198</v>
      </c>
      <c r="G3" s="146"/>
      <c r="H3" s="146" t="s">
        <v>196</v>
      </c>
      <c r="I3" s="146"/>
      <c r="J3" s="146" t="s">
        <v>202</v>
      </c>
      <c r="K3" s="146"/>
      <c r="L3" s="146" t="s">
        <v>205</v>
      </c>
      <c r="M3" s="146"/>
      <c r="N3" s="146" t="s">
        <v>207</v>
      </c>
      <c r="O3" s="146"/>
      <c r="P3" s="146" t="s">
        <v>209</v>
      </c>
      <c r="Q3" s="146"/>
      <c r="R3" s="146"/>
      <c r="S3" s="146"/>
      <c r="T3" s="146"/>
      <c r="U3" s="146" t="s">
        <v>196</v>
      </c>
      <c r="V3" s="146"/>
      <c r="W3" s="145" t="s">
        <v>259</v>
      </c>
      <c r="X3" s="177"/>
    </row>
    <row r="4" spans="1:24" s="127" customFormat="1">
      <c r="C4" s="127" t="s">
        <v>267</v>
      </c>
      <c r="D4" s="129">
        <f t="shared" ref="D4:Q4" si="0">SUM(D6:D177)*21/365</f>
        <v>1.3933077496648236</v>
      </c>
      <c r="E4" s="129">
        <f t="shared" si="0"/>
        <v>0.71489853866835429</v>
      </c>
      <c r="F4" s="129">
        <f t="shared" si="0"/>
        <v>2.0511095761420619</v>
      </c>
      <c r="G4" s="129">
        <f t="shared" si="0"/>
        <v>1.5320061526106266</v>
      </c>
      <c r="H4" s="129">
        <f t="shared" si="0"/>
        <v>1.9201528266984571</v>
      </c>
      <c r="I4" s="129">
        <f t="shared" si="0"/>
        <v>0.93554122570165488</v>
      </c>
      <c r="J4" s="129">
        <f t="shared" si="0"/>
        <v>2.2801938991692232</v>
      </c>
      <c r="K4" s="129">
        <f t="shared" si="0"/>
        <v>1.5320061526106266</v>
      </c>
      <c r="L4" s="129">
        <f t="shared" si="0"/>
        <v>2.490893356377661</v>
      </c>
      <c r="M4" s="129">
        <f t="shared" si="0"/>
        <v>1.4480127001368062</v>
      </c>
      <c r="N4" s="129">
        <f t="shared" si="0"/>
        <v>1.9409032530480983</v>
      </c>
      <c r="O4" s="129">
        <f t="shared" si="0"/>
        <v>1.2578840154760578</v>
      </c>
      <c r="P4" s="129">
        <f t="shared" si="0"/>
        <v>2.1730927751984894</v>
      </c>
      <c r="Q4" s="129">
        <f t="shared" si="0"/>
        <v>1.3239396708290365</v>
      </c>
      <c r="R4" s="135"/>
      <c r="S4" s="135"/>
      <c r="T4" s="135" t="s">
        <v>267</v>
      </c>
      <c r="U4" s="137">
        <f>SUM(U6:U134)*28/365</f>
        <v>1.92947885673321</v>
      </c>
      <c r="V4" s="137">
        <f>SUM(V6:V134)*28/365</f>
        <v>0.94508725430631801</v>
      </c>
      <c r="W4" s="137">
        <f>SUM(W6:W134)*28/365</f>
        <v>1.4695059272057198</v>
      </c>
      <c r="X4" s="137">
        <f>SUM(X6:X134)*28/365</f>
        <v>0.6806033782409816</v>
      </c>
    </row>
    <row r="5" spans="1:24">
      <c r="A5" s="98" t="s">
        <v>103</v>
      </c>
      <c r="B5" s="81" t="s">
        <v>93</v>
      </c>
      <c r="C5" s="81" t="s">
        <v>102</v>
      </c>
      <c r="D5" s="97" t="s">
        <v>96</v>
      </c>
      <c r="E5" s="97" t="s">
        <v>46</v>
      </c>
      <c r="F5" s="81" t="s">
        <v>96</v>
      </c>
      <c r="G5" s="81" t="s">
        <v>46</v>
      </c>
      <c r="H5" s="81" t="s">
        <v>96</v>
      </c>
      <c r="I5" s="81" t="s">
        <v>46</v>
      </c>
      <c r="J5" s="81" t="s">
        <v>96</v>
      </c>
      <c r="K5" s="81" t="s">
        <v>46</v>
      </c>
      <c r="L5" s="81" t="s">
        <v>96</v>
      </c>
      <c r="M5" s="81" t="s">
        <v>46</v>
      </c>
      <c r="N5" s="81" t="s">
        <v>96</v>
      </c>
      <c r="O5" s="81" t="s">
        <v>46</v>
      </c>
      <c r="P5" s="81" t="s">
        <v>96</v>
      </c>
      <c r="Q5" s="81" t="s">
        <v>46</v>
      </c>
      <c r="R5" s="98" t="s">
        <v>103</v>
      </c>
      <c r="S5" s="135" t="s">
        <v>93</v>
      </c>
      <c r="T5" s="135" t="s">
        <v>102</v>
      </c>
      <c r="U5" s="135" t="s">
        <v>96</v>
      </c>
      <c r="V5" s="135" t="s">
        <v>46</v>
      </c>
      <c r="W5" s="135" t="s">
        <v>96</v>
      </c>
      <c r="X5" s="135" t="s">
        <v>46</v>
      </c>
    </row>
    <row r="6" spans="1:24">
      <c r="A6" s="99">
        <f t="shared" ref="A6:A57" si="1">C6/365+1</f>
        <v>1</v>
      </c>
      <c r="B6" s="17">
        <v>0</v>
      </c>
      <c r="C6" s="81">
        <v>0</v>
      </c>
      <c r="D6" s="97">
        <v>1</v>
      </c>
      <c r="E6" s="97">
        <v>1</v>
      </c>
      <c r="F6" s="81">
        <v>1</v>
      </c>
      <c r="G6" s="81">
        <v>1</v>
      </c>
      <c r="H6" s="81">
        <v>1</v>
      </c>
      <c r="I6" s="81">
        <v>1</v>
      </c>
      <c r="J6" s="81">
        <v>1</v>
      </c>
      <c r="K6" s="81">
        <v>1</v>
      </c>
      <c r="L6" s="81">
        <v>1</v>
      </c>
      <c r="M6" s="81">
        <v>1</v>
      </c>
      <c r="N6" s="81">
        <v>1</v>
      </c>
      <c r="O6" s="81">
        <v>1</v>
      </c>
      <c r="P6" s="81">
        <v>1</v>
      </c>
      <c r="Q6" s="81">
        <v>1</v>
      </c>
      <c r="R6" s="99">
        <f t="shared" ref="R6:R69" si="2">T6/365+1</f>
        <v>1</v>
      </c>
      <c r="S6" s="17">
        <v>0</v>
      </c>
      <c r="T6" s="135">
        <v>0</v>
      </c>
      <c r="U6" s="135">
        <v>1</v>
      </c>
      <c r="V6" s="135">
        <v>1</v>
      </c>
      <c r="W6" s="11">
        <v>1</v>
      </c>
      <c r="X6" s="135">
        <v>1</v>
      </c>
    </row>
    <row r="7" spans="1:24">
      <c r="A7" s="99">
        <f t="shared" si="1"/>
        <v>1.0575342465753426</v>
      </c>
      <c r="B7" s="17">
        <v>1</v>
      </c>
      <c r="C7" s="81">
        <v>21</v>
      </c>
      <c r="D7" s="126">
        <f>$H7^Parameter!$D$80</f>
        <v>0.99056698516949482</v>
      </c>
      <c r="E7" s="126">
        <f>$I7^Parameter!$D$73</f>
        <v>0.96886752490388506</v>
      </c>
      <c r="F7" s="125">
        <f>$H7^Parameter!$D$81</f>
        <v>0.99342237954425727</v>
      </c>
      <c r="G7" s="125">
        <f>$I7^Parameter!$D$74</f>
        <v>0.98255484788380809</v>
      </c>
      <c r="H7" s="125">
        <v>0.99300400339181605</v>
      </c>
      <c r="I7" s="125">
        <v>0.97481656963681895</v>
      </c>
      <c r="J7" s="126">
        <f>$H7^Parameter!$D$82</f>
        <v>0.99405027430575499</v>
      </c>
      <c r="K7" s="125">
        <f>$I7^Parameter!$D$75</f>
        <v>0.98255484788380809</v>
      </c>
      <c r="L7" s="126">
        <f>$H7^Parameter!$D$83</f>
        <v>0.99453891125908256</v>
      </c>
      <c r="M7" s="125">
        <f>$I7^Parameter!$D$76</f>
        <v>0.98180330533124249</v>
      </c>
      <c r="N7" s="126">
        <f>$H7^Parameter!$D$84</f>
        <v>0.99307372051260978</v>
      </c>
      <c r="O7" s="125">
        <f>$I7^Parameter!$D$77</f>
        <v>0.97980200101434545</v>
      </c>
      <c r="P7" s="126">
        <f>$H7^Parameter!$D$85</f>
        <v>0.99377116098687779</v>
      </c>
      <c r="Q7" s="125">
        <f>$I7^Parameter!$D$78</f>
        <v>0.98055201162528216</v>
      </c>
      <c r="R7" s="99">
        <f t="shared" si="2"/>
        <v>1.0767123287671232</v>
      </c>
      <c r="S7" s="17">
        <v>1</v>
      </c>
      <c r="T7" s="135">
        <v>28</v>
      </c>
      <c r="U7">
        <v>0.98879748096829601</v>
      </c>
      <c r="V7">
        <v>0.95988983650626802</v>
      </c>
      <c r="W7">
        <v>0.98661443773932</v>
      </c>
      <c r="X7">
        <v>0.97351599556008706</v>
      </c>
    </row>
    <row r="8" spans="1:24">
      <c r="A8" s="99">
        <f t="shared" si="1"/>
        <v>1.1150684931506849</v>
      </c>
      <c r="B8" s="17">
        <v>2</v>
      </c>
      <c r="C8" s="81">
        <v>42</v>
      </c>
      <c r="D8" s="126">
        <f>$H8^Parameter!$D$80</f>
        <v>0.97088232583975698</v>
      </c>
      <c r="E8" s="126">
        <f>$I8^Parameter!$D$73</f>
        <v>0.90659008471271518</v>
      </c>
      <c r="F8" s="125">
        <f>$H8^Parameter!$D$81</f>
        <v>0.97963467228951451</v>
      </c>
      <c r="G8" s="125">
        <f>$I8^Parameter!$D$74</f>
        <v>0.94689377778897166</v>
      </c>
      <c r="H8">
        <v>0.97834892961905895</v>
      </c>
      <c r="I8">
        <v>0.92396177385571199</v>
      </c>
      <c r="J8" s="126">
        <f>$H8^Parameter!$D$82</f>
        <v>0.98156645521107921</v>
      </c>
      <c r="K8" s="125">
        <f>$I8^Parameter!$D$75</f>
        <v>0.94689377778897166</v>
      </c>
      <c r="L8" s="126">
        <f>$H8^Parameter!$D$83</f>
        <v>0.98307158628901303</v>
      </c>
      <c r="M8" s="125">
        <f>$I8^Parameter!$D$76</f>
        <v>0.94464989982515157</v>
      </c>
      <c r="N8" s="126">
        <f>$H8^Parameter!$D$84</f>
        <v>0.97856310281672909</v>
      </c>
      <c r="O8" s="125">
        <f>$I8^Parameter!$D$77</f>
        <v>0.93869218709478996</v>
      </c>
      <c r="P8" s="126">
        <f>$H8^Parameter!$D$85</f>
        <v>0.98070741517782267</v>
      </c>
      <c r="Q8" s="125">
        <f>$I8^Parameter!$D$78</f>
        <v>0.94092191338155706</v>
      </c>
      <c r="R8" s="99">
        <f t="shared" si="2"/>
        <v>1.1534246575342466</v>
      </c>
      <c r="S8" s="17">
        <v>2</v>
      </c>
      <c r="T8" s="135">
        <v>56</v>
      </c>
      <c r="U8">
        <v>0.96563561156075095</v>
      </c>
      <c r="V8">
        <v>0.88252485908239897</v>
      </c>
      <c r="W8">
        <v>0.96409923190083702</v>
      </c>
      <c r="X8">
        <v>0.87865564646713001</v>
      </c>
    </row>
    <row r="9" spans="1:24">
      <c r="A9" s="99">
        <f t="shared" si="1"/>
        <v>1.1726027397260275</v>
      </c>
      <c r="B9" s="17">
        <v>3</v>
      </c>
      <c r="C9" s="102">
        <v>63</v>
      </c>
      <c r="D9" s="126">
        <f>$H9^Parameter!$D$80</f>
        <v>0.94446998515919733</v>
      </c>
      <c r="E9" s="126">
        <f>$I9^Parameter!$D$73</f>
        <v>0.83005802855739119</v>
      </c>
      <c r="F9" s="125">
        <f>$H9^Parameter!$D$81</f>
        <v>0.96100048810688299</v>
      </c>
      <c r="G9" s="125">
        <f>$I9^Parameter!$D$74</f>
        <v>0.90154574721812109</v>
      </c>
      <c r="H9">
        <v>0.95856343788298004</v>
      </c>
      <c r="I9">
        <v>0.86052775561078398</v>
      </c>
      <c r="J9" s="126">
        <f>$H9^Parameter!$D$82</f>
        <v>0.96466768577531048</v>
      </c>
      <c r="K9" s="125">
        <f>$I9^Parameter!$D$75</f>
        <v>0.90154574721812109</v>
      </c>
      <c r="L9" s="126">
        <f>$H9^Parameter!$D$83</f>
        <v>0.96752962283155353</v>
      </c>
      <c r="M9" s="125">
        <f>$I9^Parameter!$D$76</f>
        <v>0.89749226753278977</v>
      </c>
      <c r="N9" s="126">
        <f>$H9^Parameter!$D$84</f>
        <v>0.95896918331310965</v>
      </c>
      <c r="O9" s="125">
        <f>$I9^Parameter!$D$77</f>
        <v>0.88677186612194625</v>
      </c>
      <c r="P9" s="126">
        <f>$H9^Parameter!$D$85</f>
        <v>0.9630360956449332</v>
      </c>
      <c r="Q9" s="125">
        <f>$I9^Parameter!$D$78</f>
        <v>0.89077692764156235</v>
      </c>
      <c r="R9" s="99">
        <f t="shared" si="2"/>
        <v>1.2301369863013698</v>
      </c>
      <c r="S9" s="17">
        <v>3</v>
      </c>
      <c r="T9" s="135">
        <v>84</v>
      </c>
      <c r="U9">
        <v>0.93500407792562901</v>
      </c>
      <c r="V9">
        <v>0.79229351268892001</v>
      </c>
      <c r="W9">
        <v>0.93432302096499897</v>
      </c>
      <c r="X9">
        <v>0.78498590702593396</v>
      </c>
    </row>
    <row r="10" spans="1:24">
      <c r="A10" s="99">
        <f t="shared" si="1"/>
        <v>1.2301369863013698</v>
      </c>
      <c r="B10" s="17">
        <v>4</v>
      </c>
      <c r="C10" s="102">
        <v>84</v>
      </c>
      <c r="D10" s="126">
        <f>$H10^Parameter!$D$80</f>
        <v>0.91326798126746223</v>
      </c>
      <c r="E10" s="126">
        <f>$I10^Parameter!$D$73</f>
        <v>0.74923621964717568</v>
      </c>
      <c r="F10" s="125">
        <f>$H10^Parameter!$D$81</f>
        <v>0.93878187196317697</v>
      </c>
      <c r="G10" s="125">
        <f>$I10^Parameter!$D$74</f>
        <v>0.85159167842527195</v>
      </c>
      <c r="H10">
        <v>0.93500407792562901</v>
      </c>
      <c r="I10">
        <v>0.79229351268892001</v>
      </c>
      <c r="J10" s="126">
        <f>$H10^Parameter!$D$82</f>
        <v>0.94447720193242568</v>
      </c>
      <c r="K10" s="125">
        <f>$I10^Parameter!$D$75</f>
        <v>0.85159167842527195</v>
      </c>
      <c r="L10" s="126">
        <f>$H10^Parameter!$D$83</f>
        <v>0.94893078010134013</v>
      </c>
      <c r="M10" s="125">
        <f>$I10^Parameter!$D$76</f>
        <v>0.84566428998853449</v>
      </c>
      <c r="N10" s="126">
        <f>$H10^Parameter!$D$84</f>
        <v>0.93563265288796194</v>
      </c>
      <c r="O10" s="125">
        <f>$I10^Parameter!$D$77</f>
        <v>0.83005884161369126</v>
      </c>
      <c r="P10" s="126">
        <f>$H10^Parameter!$D$85</f>
        <v>0.94194169090443247</v>
      </c>
      <c r="Q10" s="125">
        <f>$I10^Parameter!$D$78</f>
        <v>0.83587684911127569</v>
      </c>
      <c r="R10" s="99">
        <f t="shared" si="2"/>
        <v>1.3068493150684932</v>
      </c>
      <c r="S10" s="17">
        <v>4</v>
      </c>
      <c r="T10" s="135">
        <v>112</v>
      </c>
      <c r="U10">
        <v>0.89945472629436496</v>
      </c>
      <c r="V10">
        <v>0.70222833721059397</v>
      </c>
      <c r="W10">
        <v>0.89794837435274899</v>
      </c>
      <c r="X10">
        <v>0.70330831626567802</v>
      </c>
    </row>
    <row r="11" spans="1:24">
      <c r="A11" s="99">
        <f t="shared" si="1"/>
        <v>1.2876712328767124</v>
      </c>
      <c r="B11" s="17">
        <v>5</v>
      </c>
      <c r="C11" s="102">
        <v>105</v>
      </c>
      <c r="D11" s="126">
        <f>$H11^Parameter!$D$80</f>
        <v>0.87874267716914711</v>
      </c>
      <c r="E11" s="126">
        <f>$I11^Parameter!$D$73</f>
        <v>0.670327171388025</v>
      </c>
      <c r="F11" s="125">
        <f>$H11^Parameter!$D$81</f>
        <v>0.91392618981825802</v>
      </c>
      <c r="G11" s="125">
        <f>$I11^Parameter!$D$74</f>
        <v>0.80045518630979384</v>
      </c>
      <c r="H11">
        <v>0.90869071007181801</v>
      </c>
      <c r="I11">
        <v>0.72428372876483005</v>
      </c>
      <c r="J11" s="126">
        <f>$H11^Parameter!$D$82</f>
        <v>0.92183602224480721</v>
      </c>
      <c r="K11" s="125">
        <f>$I11^Parameter!$D$75</f>
        <v>0.80045518630979384</v>
      </c>
      <c r="L11" s="126">
        <f>$H11^Parameter!$D$83</f>
        <v>0.92803541277410984</v>
      </c>
      <c r="M11" s="125">
        <f>$I11^Parameter!$D$76</f>
        <v>0.79274641134234336</v>
      </c>
      <c r="N11" s="126">
        <f>$H11^Parameter!$D$84</f>
        <v>0.90956120261459372</v>
      </c>
      <c r="O11" s="125">
        <f>$I11^Parameter!$D$77</f>
        <v>0.77255068690592232</v>
      </c>
      <c r="P11" s="126">
        <f>$H11^Parameter!$D$85</f>
        <v>0.91831212460987277</v>
      </c>
      <c r="Q11" s="125">
        <f>$I11^Parameter!$D$78</f>
        <v>0.78006307587558399</v>
      </c>
      <c r="R11" s="99">
        <f t="shared" si="2"/>
        <v>1.3835616438356164</v>
      </c>
      <c r="S11" s="17">
        <v>5</v>
      </c>
      <c r="T11" s="135">
        <v>140</v>
      </c>
      <c r="U11">
        <v>0.86089056857824198</v>
      </c>
      <c r="V11">
        <v>0.61891289520508297</v>
      </c>
      <c r="W11">
        <v>0.85560822088706101</v>
      </c>
      <c r="X11">
        <v>0.60563965505117201</v>
      </c>
    </row>
    <row r="12" spans="1:24">
      <c r="A12" s="99">
        <f t="shared" si="1"/>
        <v>1.3452054794520549</v>
      </c>
      <c r="B12" s="17">
        <v>6</v>
      </c>
      <c r="C12" s="102">
        <v>126</v>
      </c>
      <c r="D12" s="126">
        <f>$H12^Parameter!$D$80</f>
        <v>0.84207454296495765</v>
      </c>
      <c r="E12" s="126">
        <f>$I12^Parameter!$D$73</f>
        <v>0.59679279887369852</v>
      </c>
      <c r="F12" s="125">
        <f>$H12^Parameter!$D$81</f>
        <v>0.88720066009357534</v>
      </c>
      <c r="G12" s="125">
        <f>$I12^Parameter!$D$74</f>
        <v>0.75033752471240645</v>
      </c>
      <c r="H12">
        <v>0.88044879297270295</v>
      </c>
      <c r="I12">
        <v>0.65949659830082197</v>
      </c>
      <c r="J12" s="126">
        <f>$H12^Parameter!$D$82</f>
        <v>0.89742566813181368</v>
      </c>
      <c r="K12" s="125">
        <f>$I12^Parameter!$D$75</f>
        <v>0.75033752471240645</v>
      </c>
      <c r="L12" s="126">
        <f>$H12^Parameter!$D$83</f>
        <v>0.90545985486910097</v>
      </c>
      <c r="M12" s="125">
        <f>$I12^Parameter!$D$76</f>
        <v>0.7410253122547481</v>
      </c>
      <c r="N12" s="126">
        <f>$H12^Parameter!$D$84</f>
        <v>0.88157052523814583</v>
      </c>
      <c r="O12" s="125">
        <f>$I12^Parameter!$D$77</f>
        <v>0.71675387214511688</v>
      </c>
      <c r="P12" s="126">
        <f>$H12^Parameter!$D$85</f>
        <v>0.89286675170752028</v>
      </c>
      <c r="Q12" s="125">
        <f>$I12^Parameter!$D$78</f>
        <v>0.72576107368990039</v>
      </c>
      <c r="R12" s="99">
        <f t="shared" si="2"/>
        <v>1.4602739726027396</v>
      </c>
      <c r="S12" s="17">
        <v>6</v>
      </c>
      <c r="T12" s="135">
        <v>168</v>
      </c>
      <c r="U12">
        <v>0.82078003269747002</v>
      </c>
      <c r="V12">
        <v>0.54492288472444605</v>
      </c>
      <c r="W12">
        <v>0.80802161911130199</v>
      </c>
      <c r="X12">
        <v>0.48833934727392297</v>
      </c>
    </row>
    <row r="13" spans="1:24">
      <c r="A13" s="99">
        <f t="shared" si="1"/>
        <v>1.4027397260273973</v>
      </c>
      <c r="B13" s="17">
        <v>7</v>
      </c>
      <c r="C13" s="102">
        <v>147</v>
      </c>
      <c r="D13" s="126">
        <f>$H13^Parameter!$D$80</f>
        <v>0.80422289359611254</v>
      </c>
      <c r="E13" s="126">
        <f>$I13^Parameter!$D$73</f>
        <v>0.5302228469084671</v>
      </c>
      <c r="F13" s="125">
        <f>$H13^Parameter!$D$81</f>
        <v>0.85923895842194753</v>
      </c>
      <c r="G13" s="125">
        <f>$I13^Parameter!$D$74</f>
        <v>0.70254549454033322</v>
      </c>
      <c r="H13">
        <v>0.85095867119149604</v>
      </c>
      <c r="I13">
        <v>0.59949982723578898</v>
      </c>
      <c r="J13" s="126">
        <f>$H13^Parameter!$D$82</f>
        <v>0.87181070584337073</v>
      </c>
      <c r="K13" s="125">
        <f>$I13^Parameter!$D$75</f>
        <v>0.70254549454033322</v>
      </c>
      <c r="L13" s="126">
        <f>$H13^Parameter!$D$83</f>
        <v>0.88171576313507005</v>
      </c>
      <c r="M13" s="125">
        <f>$I13^Parameter!$D$76</f>
        <v>0.69184391390967459</v>
      </c>
      <c r="N13" s="126">
        <f>$H13^Parameter!$D$84</f>
        <v>0.85233315685297695</v>
      </c>
      <c r="O13" s="125">
        <f>$I13^Parameter!$D$77</f>
        <v>0.66409658937669402</v>
      </c>
      <c r="P13" s="126">
        <f>$H13^Parameter!$D$85</f>
        <v>0.86620071240216323</v>
      </c>
      <c r="Q13" s="125">
        <f>$I13^Parameter!$D$78</f>
        <v>0.67436896881788688</v>
      </c>
      <c r="R13" s="99">
        <f t="shared" si="2"/>
        <v>1.536986301369863</v>
      </c>
      <c r="S13" s="17">
        <v>7</v>
      </c>
      <c r="T13" s="135">
        <v>196</v>
      </c>
      <c r="U13">
        <v>0.78024491189107603</v>
      </c>
      <c r="V13">
        <v>0.480636486605724</v>
      </c>
      <c r="W13">
        <v>0.75602142908148995</v>
      </c>
      <c r="X13">
        <v>0.380408831727931</v>
      </c>
    </row>
    <row r="14" spans="1:24">
      <c r="A14" s="99">
        <f t="shared" si="1"/>
        <v>1.4602739726027396</v>
      </c>
      <c r="B14" s="17">
        <v>8</v>
      </c>
      <c r="C14" s="102">
        <v>168</v>
      </c>
      <c r="D14" s="126">
        <f>$H14^Parameter!$D$80</f>
        <v>0.76596011673614084</v>
      </c>
      <c r="E14" s="126">
        <f>$I14^Parameter!$D$73</f>
        <v>0.47103747286452136</v>
      </c>
      <c r="F14" s="125">
        <f>$H14^Parameter!$D$81</f>
        <v>0.83056413893654113</v>
      </c>
      <c r="G14" s="125">
        <f>$I14^Parameter!$D$74</f>
        <v>0.65776563871180982</v>
      </c>
      <c r="H14">
        <v>0.82078003269747002</v>
      </c>
      <c r="I14">
        <v>0.54492288472444605</v>
      </c>
      <c r="J14" s="126">
        <f>$H14^Parameter!$D$82</f>
        <v>0.845459416019402</v>
      </c>
      <c r="K14" s="125">
        <f>$I14^Parameter!$D$75</f>
        <v>0.65776563871180982</v>
      </c>
      <c r="L14" s="126">
        <f>$H14^Parameter!$D$83</f>
        <v>0.85722907055788411</v>
      </c>
      <c r="M14" s="125">
        <f>$I14^Parameter!$D$76</f>
        <v>0.64589397569589779</v>
      </c>
      <c r="N14" s="126">
        <f>$H14^Parameter!$D$84</f>
        <v>0.82240267617540708</v>
      </c>
      <c r="O14" s="125">
        <f>$I14^Parameter!$D$77</f>
        <v>0.61527325535869459</v>
      </c>
      <c r="P14" s="126">
        <f>$H14^Parameter!$D$85</f>
        <v>0.83880659544481528</v>
      </c>
      <c r="Q14" s="125">
        <f>$I14^Parameter!$D$78</f>
        <v>0.62658210328911823</v>
      </c>
      <c r="R14" s="99">
        <f t="shared" si="2"/>
        <v>1.6136986301369864</v>
      </c>
      <c r="S14" s="17">
        <v>8</v>
      </c>
      <c r="T14" s="135">
        <v>224</v>
      </c>
      <c r="U14">
        <v>0.74012060174921002</v>
      </c>
      <c r="V14">
        <v>0.42538712946115997</v>
      </c>
      <c r="W14">
        <v>0.70112291765726298</v>
      </c>
      <c r="X14">
        <v>0.29850385385841</v>
      </c>
    </row>
    <row r="15" spans="1:24">
      <c r="A15" s="99">
        <f t="shared" si="1"/>
        <v>1.5178082191780822</v>
      </c>
      <c r="B15" s="17">
        <v>9</v>
      </c>
      <c r="C15" s="102">
        <v>189</v>
      </c>
      <c r="D15" s="126">
        <f>$H15^Parameter!$D$80</f>
        <v>0.72789700754264175</v>
      </c>
      <c r="E15" s="126">
        <f>$I15^Parameter!$D$73</f>
        <v>0.41899288875948587</v>
      </c>
      <c r="F15" s="125">
        <f>$H15^Parameter!$D$81</f>
        <v>0.80160387118341625</v>
      </c>
      <c r="G15" s="125">
        <f>$I15^Parameter!$D$74</f>
        <v>0.61627745753589414</v>
      </c>
      <c r="H15">
        <v>0.79036842268182494</v>
      </c>
      <c r="I15">
        <v>0.49582445733527403</v>
      </c>
      <c r="J15" s="126">
        <f>$H15^Parameter!$D$82</f>
        <v>0.81875722164161313</v>
      </c>
      <c r="K15" s="125">
        <f>$I15^Parameter!$D$75</f>
        <v>0.61627745753589414</v>
      </c>
      <c r="L15" s="126">
        <f>$H15^Parameter!$D$83</f>
        <v>0.83235208729059629</v>
      </c>
      <c r="M15" s="125">
        <f>$I15^Parameter!$D$76</f>
        <v>0.60344281487990648</v>
      </c>
      <c r="N15" s="126">
        <f>$H15^Parameter!$D$84</f>
        <v>0.7922300013653929</v>
      </c>
      <c r="O15" s="125">
        <f>$I15^Parameter!$D$77</f>
        <v>0.57050881111501928</v>
      </c>
      <c r="P15" s="126">
        <f>$H15^Parameter!$D$85</f>
        <v>0.81108865504813543</v>
      </c>
      <c r="Q15" s="125">
        <f>$I15^Parameter!$D$78</f>
        <v>0.58264297949385879</v>
      </c>
      <c r="R15" s="99">
        <f t="shared" si="2"/>
        <v>1.6904109589041096</v>
      </c>
      <c r="S15" s="17">
        <v>9</v>
      </c>
      <c r="T15" s="135">
        <v>252</v>
      </c>
      <c r="U15">
        <v>0.70100786701917095</v>
      </c>
      <c r="V15">
        <v>0.37811028509182398</v>
      </c>
      <c r="W15">
        <v>0.64599193240878605</v>
      </c>
      <c r="X15">
        <v>0.24004610206145499</v>
      </c>
    </row>
    <row r="16" spans="1:24">
      <c r="A16" s="99">
        <f t="shared" si="1"/>
        <v>1.5753424657534247</v>
      </c>
      <c r="B16" s="17">
        <v>10</v>
      </c>
      <c r="C16" s="102">
        <v>210</v>
      </c>
      <c r="D16" s="126">
        <f>$H16^Parameter!$D$80</f>
        <v>0.69050519261539622</v>
      </c>
      <c r="E16" s="126">
        <f>$I16^Parameter!$D$73</f>
        <v>0.37351270651599927</v>
      </c>
      <c r="F16" s="125">
        <f>$H16^Parameter!$D$81</f>
        <v>0.77270289994368757</v>
      </c>
      <c r="G16" s="125">
        <f>$I16^Parameter!$D$74</f>
        <v>0.57810754733661118</v>
      </c>
      <c r="H16">
        <v>0.76008892836429498</v>
      </c>
      <c r="I16">
        <v>0.45194437391721598</v>
      </c>
      <c r="J16" s="126">
        <f>$H16^Parameter!$D$82</f>
        <v>0.79201744150322828</v>
      </c>
      <c r="K16" s="125">
        <f>$I16^Parameter!$D$75</f>
        <v>0.57810754733661118</v>
      </c>
      <c r="L16" s="126">
        <f>$H16^Parameter!$D$83</f>
        <v>0.80737302857612259</v>
      </c>
      <c r="M16" s="125">
        <f>$I16^Parameter!$D$76</f>
        <v>0.56449641579327037</v>
      </c>
      <c r="N16" s="126">
        <f>$H16^Parameter!$D$84</f>
        <v>0.76217686561189746</v>
      </c>
      <c r="O16" s="125">
        <f>$I16^Parameter!$D$77</f>
        <v>0.52974636762863436</v>
      </c>
      <c r="P16" s="126">
        <f>$H16^Parameter!$D$85</f>
        <v>0.78337430394458329</v>
      </c>
      <c r="Q16" s="125">
        <f>$I16^Parameter!$D$78</f>
        <v>0.54251960638209507</v>
      </c>
      <c r="R16" s="99">
        <f t="shared" si="2"/>
        <v>1.7671232876712328</v>
      </c>
      <c r="S16" s="17">
        <v>10</v>
      </c>
      <c r="T16" s="135">
        <v>280</v>
      </c>
      <c r="U16">
        <v>0.66331927706365901</v>
      </c>
      <c r="V16">
        <v>0.33767063787743801</v>
      </c>
      <c r="W16">
        <v>0.59298944944716103</v>
      </c>
      <c r="X16">
        <v>0.19767554117313199</v>
      </c>
    </row>
    <row r="17" spans="1:24">
      <c r="A17" s="99">
        <f t="shared" si="1"/>
        <v>1.6328767123287671</v>
      </c>
      <c r="B17" s="17">
        <v>11</v>
      </c>
      <c r="C17" s="102">
        <v>231</v>
      </c>
      <c r="D17" s="126">
        <f>$H17^Parameter!$D$80</f>
        <v>0.65413806255011997</v>
      </c>
      <c r="E17" s="126">
        <f>$I17^Parameter!$D$73</f>
        <v>0.33388914126023922</v>
      </c>
      <c r="F17" s="125">
        <f>$H17^Parameter!$D$81</f>
        <v>0.7441342601961255</v>
      </c>
      <c r="G17" s="125">
        <f>$I17^Parameter!$D$74</f>
        <v>0.5431349234933216</v>
      </c>
      <c r="H17">
        <v>0.73022858555778603</v>
      </c>
      <c r="I17">
        <v>0.41286522318289298</v>
      </c>
      <c r="J17" s="126">
        <f>$H17^Parameter!$D$82</f>
        <v>0.76549085261565031</v>
      </c>
      <c r="K17" s="125">
        <f>$I17^Parameter!$D$75</f>
        <v>0.5431349234933216</v>
      </c>
      <c r="L17" s="126">
        <f>$H17^Parameter!$D$83</f>
        <v>0.78252439831079124</v>
      </c>
      <c r="M17" s="125">
        <f>$I17^Parameter!$D$76</f>
        <v>0.52891024310596468</v>
      </c>
      <c r="N17" s="126">
        <f>$H17^Parameter!$D$84</f>
        <v>0.73252801995492367</v>
      </c>
      <c r="O17" s="125">
        <f>$I17^Parameter!$D$77</f>
        <v>0.49277270281138147</v>
      </c>
      <c r="P17" s="126">
        <f>$H17^Parameter!$D$85</f>
        <v>0.75592439075806162</v>
      </c>
      <c r="Q17" s="125">
        <f>$I17^Parameter!$D$78</f>
        <v>0.50602548869040553</v>
      </c>
      <c r="R17" s="99">
        <f t="shared" si="2"/>
        <v>1.8438356164383563</v>
      </c>
      <c r="S17" s="17">
        <v>11</v>
      </c>
      <c r="T17" s="135">
        <v>308</v>
      </c>
      <c r="U17">
        <v>0.62732005689623704</v>
      </c>
      <c r="V17">
        <v>0.30300952782422402</v>
      </c>
      <c r="W17">
        <v>0.54384605359021598</v>
      </c>
      <c r="X17">
        <v>0.16627033637854799</v>
      </c>
    </row>
    <row r="18" spans="1:24">
      <c r="A18" s="99">
        <f t="shared" si="1"/>
        <v>1.6904109589041096</v>
      </c>
      <c r="B18" s="17">
        <v>12</v>
      </c>
      <c r="C18" s="102">
        <v>252</v>
      </c>
      <c r="D18" s="126">
        <f>$H18^Parameter!$D$80</f>
        <v>0.61905025094194432</v>
      </c>
      <c r="E18" s="126">
        <f>$I18^Parameter!$D$73</f>
        <v>0.29939664453623022</v>
      </c>
      <c r="F18" s="125">
        <f>$H18^Parameter!$D$81</f>
        <v>0.7161096371180431</v>
      </c>
      <c r="G18" s="125">
        <f>$I18^Parameter!$D$74</f>
        <v>0.51115987906776039</v>
      </c>
      <c r="H18">
        <v>0.70100786701917095</v>
      </c>
      <c r="I18">
        <v>0.37811028509182398</v>
      </c>
      <c r="J18" s="126">
        <f>$H18^Parameter!$D$82</f>
        <v>0.73937448260192229</v>
      </c>
      <c r="K18" s="125">
        <f>$I18^Parameter!$D$75</f>
        <v>0.51115987906776039</v>
      </c>
      <c r="L18" s="126">
        <f>$H18^Parameter!$D$83</f>
        <v>0.7579906623870204</v>
      </c>
      <c r="M18" s="125">
        <f>$I18^Parameter!$D$76</f>
        <v>0.49646120087463907</v>
      </c>
      <c r="N18" s="126">
        <f>$H18^Parameter!$D$84</f>
        <v>0.70350252886065245</v>
      </c>
      <c r="O18" s="125">
        <f>$I18^Parameter!$D$77</f>
        <v>0.45929825214602743</v>
      </c>
      <c r="P18" s="126">
        <f>$H18^Parameter!$D$85</f>
        <v>0.7289426709010618</v>
      </c>
      <c r="Q18" s="125">
        <f>$I18^Parameter!$D$78</f>
        <v>0.4728966505527184</v>
      </c>
      <c r="R18" s="99">
        <f t="shared" si="2"/>
        <v>1.9205479452054794</v>
      </c>
      <c r="S18" s="17">
        <v>12</v>
      </c>
      <c r="T18" s="135">
        <v>336</v>
      </c>
      <c r="U18">
        <v>0.59316287353110198</v>
      </c>
      <c r="V18">
        <v>0.27319921634031302</v>
      </c>
      <c r="W18">
        <v>0.49961324383968803</v>
      </c>
      <c r="X18">
        <v>0.142446382608309</v>
      </c>
    </row>
    <row r="19" spans="1:24">
      <c r="A19" s="99">
        <f t="shared" si="1"/>
        <v>1.7479452054794522</v>
      </c>
      <c r="B19" s="17">
        <v>13</v>
      </c>
      <c r="C19" s="102">
        <v>273</v>
      </c>
      <c r="D19" s="126">
        <f>$H19^Parameter!$D$80</f>
        <v>0.58541537800093235</v>
      </c>
      <c r="E19" s="126">
        <f>$I19^Parameter!$D$73</f>
        <v>0.26935067094877269</v>
      </c>
      <c r="F19" s="125">
        <f>$H19^Parameter!$D$81</f>
        <v>0.68878888858409282</v>
      </c>
      <c r="G19" s="125">
        <f>$I19^Parameter!$D$74</f>
        <v>0.48194731666333845</v>
      </c>
      <c r="H19">
        <v>0.67259123718134795</v>
      </c>
      <c r="I19">
        <v>0.34719949275700701</v>
      </c>
      <c r="J19" s="126">
        <f>$H19^Parameter!$D$82</f>
        <v>0.71381969122585132</v>
      </c>
      <c r="K19" s="125">
        <f>$I19^Parameter!$D$75</f>
        <v>0.48194731666333845</v>
      </c>
      <c r="L19" s="126">
        <f>$H19^Parameter!$D$83</f>
        <v>0.73391529695611157</v>
      </c>
      <c r="M19" s="125">
        <f>$I19^Parameter!$D$76</f>
        <v>0.46689254453356227</v>
      </c>
      <c r="N19" s="126">
        <f>$H19^Parameter!$D$84</f>
        <v>0.67526414889959518</v>
      </c>
      <c r="O19" s="125">
        <f>$I19^Parameter!$D$77</f>
        <v>0.42900590064980393</v>
      </c>
      <c r="P19" s="126">
        <f>$H19^Parameter!$D$85</f>
        <v>0.70258451275702583</v>
      </c>
      <c r="Q19" s="125">
        <f>$I19^Parameter!$D$78</f>
        <v>0.44283903238906624</v>
      </c>
      <c r="R19" s="99">
        <f t="shared" si="2"/>
        <v>1.9972602739726026</v>
      </c>
      <c r="S19" s="17">
        <v>13</v>
      </c>
      <c r="T19" s="135">
        <v>364</v>
      </c>
      <c r="U19">
        <v>0.560916533906202</v>
      </c>
      <c r="V19">
        <v>0.247452335387709</v>
      </c>
      <c r="W19">
        <v>0.46033191011902602</v>
      </c>
      <c r="X19">
        <v>0.12396712118573</v>
      </c>
    </row>
    <row r="20" spans="1:24">
      <c r="A20" s="99">
        <f t="shared" si="1"/>
        <v>1.8054794520547945</v>
      </c>
      <c r="B20" s="17">
        <v>14</v>
      </c>
      <c r="C20" s="102">
        <v>294</v>
      </c>
      <c r="D20" s="126">
        <f>$H20^Parameter!$D$80</f>
        <v>0.55334181521286385</v>
      </c>
      <c r="E20" s="126">
        <f>$I20^Parameter!$D$73</f>
        <v>0.24313395121298137</v>
      </c>
      <c r="F20" s="125">
        <f>$H20^Parameter!$D$81</f>
        <v>0.66228866051883428</v>
      </c>
      <c r="G20" s="125">
        <f>$I20^Parameter!$D$74</f>
        <v>0.45525298071242243</v>
      </c>
      <c r="H20">
        <v>0.64509668138960596</v>
      </c>
      <c r="I20">
        <v>0.31967906767230098</v>
      </c>
      <c r="J20" s="126">
        <f>$H20^Parameter!$D$82</f>
        <v>0.68893950166631313</v>
      </c>
      <c r="K20" s="125">
        <f>$I20^Parameter!$D$75</f>
        <v>0.45525298071242243</v>
      </c>
      <c r="L20" s="126">
        <f>$H20^Parameter!$D$83</f>
        <v>0.71040719288359888</v>
      </c>
      <c r="M20" s="125">
        <f>$I20^Parameter!$D$76</f>
        <v>0.43994078354639143</v>
      </c>
      <c r="N20" s="126">
        <f>$H20^Parameter!$D$84</f>
        <v>0.64793070246161566</v>
      </c>
      <c r="O20" s="125">
        <f>$I20^Parameter!$D$77</f>
        <v>0.40157933846502869</v>
      </c>
      <c r="P20" s="126">
        <f>$H20^Parameter!$D$85</f>
        <v>0.67696478679803973</v>
      </c>
      <c r="Q20" s="125">
        <f>$I20^Parameter!$D$78</f>
        <v>0.41555636046060912</v>
      </c>
      <c r="R20" s="99">
        <f t="shared" si="2"/>
        <v>2.0739726027397261</v>
      </c>
      <c r="S20" s="17">
        <v>14</v>
      </c>
      <c r="T20" s="135">
        <v>392</v>
      </c>
      <c r="U20">
        <v>0.53058901122894497</v>
      </c>
      <c r="V20">
        <v>0.22511183973579399</v>
      </c>
      <c r="W20">
        <v>0.425496309667169</v>
      </c>
      <c r="X20">
        <v>0.10933503921447001</v>
      </c>
    </row>
    <row r="21" spans="1:24">
      <c r="A21" s="99">
        <f t="shared" si="1"/>
        <v>1.8630136986301369</v>
      </c>
      <c r="B21" s="17">
        <v>15</v>
      </c>
      <c r="C21" s="102">
        <v>315</v>
      </c>
      <c r="D21" s="126">
        <f>$H21^Parameter!$D$80</f>
        <v>0.52288636236560471</v>
      </c>
      <c r="E21" s="126">
        <f>$I21^Parameter!$D$73</f>
        <v>0.22020452914525981</v>
      </c>
      <c r="F21" s="125">
        <f>$H21^Parameter!$D$81</f>
        <v>0.63669004038307886</v>
      </c>
      <c r="G21" s="125">
        <f>$I21^Parameter!$D$74</f>
        <v>0.43083859934126445</v>
      </c>
      <c r="H21">
        <v>0.61860414527052898</v>
      </c>
      <c r="I21">
        <v>0.295135306957721</v>
      </c>
      <c r="J21" s="126">
        <f>$H21^Parameter!$D$82</f>
        <v>0.66481514125448382</v>
      </c>
      <c r="K21" s="125">
        <f>$I21^Parameter!$D$75</f>
        <v>0.43083859934126445</v>
      </c>
      <c r="L21" s="126">
        <f>$H21^Parameter!$D$83</f>
        <v>0.68754638693810699</v>
      </c>
      <c r="M21" s="125">
        <f>$I21^Parameter!$D$76</f>
        <v>0.41535098080563365</v>
      </c>
      <c r="N21" s="126">
        <f>$H21^Parameter!$D$84</f>
        <v>0.62158238373497787</v>
      </c>
      <c r="O21" s="125">
        <f>$I21^Parameter!$D$77</f>
        <v>0.37671848744621772</v>
      </c>
      <c r="P21" s="126">
        <f>$H21^Parameter!$D$85</f>
        <v>0.65216489097902841</v>
      </c>
      <c r="Q21" s="125">
        <f>$I21^Parameter!$D$78</f>
        <v>0.39076557653114069</v>
      </c>
      <c r="R21" s="99">
        <f t="shared" si="2"/>
        <v>2.1506849315068495</v>
      </c>
      <c r="S21" s="17">
        <v>15</v>
      </c>
      <c r="T21" s="135">
        <v>420</v>
      </c>
      <c r="U21">
        <v>0.50214548333211695</v>
      </c>
      <c r="V21">
        <v>0.20563402998862301</v>
      </c>
      <c r="W21">
        <v>0.39457475790492402</v>
      </c>
      <c r="X21">
        <v>9.7529308650323707E-2</v>
      </c>
    </row>
    <row r="22" spans="1:24">
      <c r="A22" s="99">
        <f t="shared" si="1"/>
        <v>1.9205479452054794</v>
      </c>
      <c r="B22" s="17">
        <v>16</v>
      </c>
      <c r="C22" s="102">
        <v>336</v>
      </c>
      <c r="D22" s="126">
        <f>$H22^Parameter!$D$80</f>
        <v>0.49406586162843819</v>
      </c>
      <c r="E22" s="126">
        <f>$I22^Parameter!$D$73</f>
        <v>0.2000942077729658</v>
      </c>
      <c r="F22" s="125">
        <f>$H22^Parameter!$D$81</f>
        <v>0.61204523733021754</v>
      </c>
      <c r="G22" s="125">
        <f>$I22^Parameter!$D$74</f>
        <v>0.40848002118817789</v>
      </c>
      <c r="H22">
        <v>0.59316287353110198</v>
      </c>
      <c r="I22">
        <v>0.27319921634031302</v>
      </c>
      <c r="J22" s="126">
        <f>$H22^Parameter!$D$82</f>
        <v>0.64150178087119603</v>
      </c>
      <c r="K22" s="125">
        <f>$I22^Parameter!$D$75</f>
        <v>0.40848002118817789</v>
      </c>
      <c r="L22" s="126">
        <f>$H22^Parameter!$D$83</f>
        <v>0.66538911054737904</v>
      </c>
      <c r="M22" s="125">
        <f>$I22^Parameter!$D$76</f>
        <v>0.39288477864455934</v>
      </c>
      <c r="N22" s="126">
        <f>$H22^Parameter!$D$84</f>
        <v>0.59626898604241141</v>
      </c>
      <c r="O22" s="125">
        <f>$I22^Parameter!$D$77</f>
        <v>0.35414699363104146</v>
      </c>
      <c r="P22" s="126">
        <f>$H22^Parameter!$D$85</f>
        <v>0.62823890107871172</v>
      </c>
      <c r="Q22" s="125">
        <f>$I22^Parameter!$D$78</f>
        <v>0.36820457122624289</v>
      </c>
      <c r="R22" s="99">
        <f t="shared" si="2"/>
        <v>2.2273972602739729</v>
      </c>
      <c r="S22" s="17">
        <v>16</v>
      </c>
      <c r="T22" s="135">
        <v>448</v>
      </c>
      <c r="U22">
        <v>0.47552216968368299</v>
      </c>
      <c r="V22">
        <v>0.18857051697909599</v>
      </c>
      <c r="W22">
        <v>0.36706395586269502</v>
      </c>
      <c r="X22">
        <v>8.7840410478339501E-2</v>
      </c>
    </row>
    <row r="23" spans="1:24">
      <c r="A23" s="99">
        <f t="shared" si="1"/>
        <v>1.978082191780822</v>
      </c>
      <c r="B23" s="17">
        <v>17</v>
      </c>
      <c r="C23" s="102">
        <v>357</v>
      </c>
      <c r="D23" s="126">
        <f>$H23^Parameter!$D$80</f>
        <v>0.46686687326970894</v>
      </c>
      <c r="E23" s="126">
        <f>$I23^Parameter!$D$73</f>
        <v>0.18240243795184319</v>
      </c>
      <c r="F23" s="125">
        <f>$H23^Parameter!$D$81</f>
        <v>0.58838332007279526</v>
      </c>
      <c r="G23" s="125">
        <f>$I23^Parameter!$D$74</f>
        <v>0.3879710382366573</v>
      </c>
      <c r="H23">
        <v>0.56879768720824997</v>
      </c>
      <c r="I23">
        <v>0.25354611868872001</v>
      </c>
      <c r="J23" s="126">
        <f>$H23^Parameter!$D$82</f>
        <v>0.61903349480753977</v>
      </c>
      <c r="K23" s="125">
        <f>$I23^Parameter!$D$75</f>
        <v>0.3879710382366573</v>
      </c>
      <c r="L23" s="126">
        <f>$H23^Parameter!$D$83</f>
        <v>0.64397217267655638</v>
      </c>
      <c r="M23" s="125">
        <f>$I23^Parameter!$D$76</f>
        <v>0.37232398653401677</v>
      </c>
      <c r="N23" s="126">
        <f>$H23^Parameter!$D$84</f>
        <v>0.57201608811365989</v>
      </c>
      <c r="O23" s="125">
        <f>$I23^Parameter!$D$77</f>
        <v>0.3336150032341787</v>
      </c>
      <c r="P23" s="126">
        <f>$H23^Parameter!$D$85</f>
        <v>0.60521887152078879</v>
      </c>
      <c r="Q23" s="125">
        <f>$I23^Parameter!$D$78</f>
        <v>0.34763529575676339</v>
      </c>
      <c r="R23" s="99">
        <f t="shared" si="2"/>
        <v>2.3041095890410959</v>
      </c>
      <c r="S23" s="17">
        <v>17</v>
      </c>
      <c r="T23" s="135">
        <v>476</v>
      </c>
      <c r="U23">
        <v>0.45063674409093601</v>
      </c>
      <c r="V23">
        <v>0.17355161759193299</v>
      </c>
      <c r="W23">
        <v>0.34250898978711503</v>
      </c>
      <c r="X23">
        <v>7.9765595155424002E-2</v>
      </c>
    </row>
    <row r="24" spans="1:24">
      <c r="A24" s="99">
        <f t="shared" si="1"/>
        <v>2.0356164383561643</v>
      </c>
      <c r="B24" s="17">
        <v>18</v>
      </c>
      <c r="C24" s="102">
        <v>378</v>
      </c>
      <c r="D24" s="126">
        <f>$H24^Parameter!$D$80</f>
        <v>0.44125359941934111</v>
      </c>
      <c r="E24" s="126">
        <f>$I24^Parameter!$D$73</f>
        <v>0.16678846435844635</v>
      </c>
      <c r="F24" s="125">
        <f>$H24^Parameter!$D$81</f>
        <v>0.56571507540087651</v>
      </c>
      <c r="G24" s="125">
        <f>$I24^Parameter!$D$74</f>
        <v>0.3691246275346094</v>
      </c>
      <c r="H24">
        <v>0.54551427453318302</v>
      </c>
      <c r="I24">
        <v>0.23589271247924401</v>
      </c>
      <c r="J24" s="126">
        <f>$H24^Parameter!$D$82</f>
        <v>0.5974274887291815</v>
      </c>
      <c r="K24" s="125">
        <f>$I24^Parameter!$D$75</f>
        <v>0.3691246275346094</v>
      </c>
      <c r="L24" s="126">
        <f>$H24^Parameter!$D$83</f>
        <v>0.62331671481692197</v>
      </c>
      <c r="M24" s="125">
        <f>$I24^Parameter!$D$76</f>
        <v>0.35347154443552148</v>
      </c>
      <c r="N24" s="126">
        <f>$H24^Parameter!$D$84</f>
        <v>0.54883027230180115</v>
      </c>
      <c r="O24" s="125">
        <f>$I24^Parameter!$D$77</f>
        <v>0.3148992450301743</v>
      </c>
      <c r="P24" s="126">
        <f>$H24^Parameter!$D$85</f>
        <v>0.58311934069087445</v>
      </c>
      <c r="Q24" s="125">
        <f>$I24^Parameter!$D$78</f>
        <v>0.32884419796314374</v>
      </c>
      <c r="R24" s="99">
        <f t="shared" si="2"/>
        <v>2.3808219178082193</v>
      </c>
      <c r="S24" s="17">
        <v>18</v>
      </c>
      <c r="T24" s="135">
        <v>504</v>
      </c>
      <c r="U24">
        <v>0.427396027011191</v>
      </c>
      <c r="V24">
        <v>0.16027203300669801</v>
      </c>
      <c r="W24">
        <v>0.32050948824398701</v>
      </c>
      <c r="X24">
        <v>7.2941996142377702E-2</v>
      </c>
    </row>
    <row r="25" spans="1:24">
      <c r="A25" s="99">
        <f t="shared" si="1"/>
        <v>2.0931506849315067</v>
      </c>
      <c r="B25" s="17">
        <v>19</v>
      </c>
      <c r="C25" s="102">
        <v>399</v>
      </c>
      <c r="D25" s="126">
        <f>$H25^Parameter!$D$80</f>
        <v>0.41717427180130667</v>
      </c>
      <c r="E25" s="126">
        <f>$I25^Parameter!$D$73</f>
        <v>0.15296322693282188</v>
      </c>
      <c r="F25" s="125">
        <f>$H25^Parameter!$D$81</f>
        <v>0.54403707001221435</v>
      </c>
      <c r="G25" s="125">
        <f>$I25^Parameter!$D$74</f>
        <v>0.35177270758896073</v>
      </c>
      <c r="H25">
        <v>0.523303592202224</v>
      </c>
      <c r="I25">
        <v>0.21999301957088699</v>
      </c>
      <c r="J25" s="126">
        <f>$H25^Parameter!$D$82</f>
        <v>0.57668766014624684</v>
      </c>
      <c r="K25" s="125">
        <f>$I25^Parameter!$D$75</f>
        <v>0.35177270758896073</v>
      </c>
      <c r="L25" s="126">
        <f>$H25^Parameter!$D$83</f>
        <v>0.60343139052421657</v>
      </c>
      <c r="M25" s="125">
        <f>$I25^Parameter!$D$76</f>
        <v>0.336151000777348</v>
      </c>
      <c r="N25" s="126">
        <f>$H25^Parameter!$D$84</f>
        <v>0.52670346906528487</v>
      </c>
      <c r="O25" s="125">
        <f>$I25^Parameter!$D$77</f>
        <v>0.29780166436332001</v>
      </c>
      <c r="P25" s="126">
        <f>$H25^Parameter!$D$85</f>
        <v>0.56194111284805071</v>
      </c>
      <c r="Q25" s="125">
        <f>$I25^Parameter!$D$78</f>
        <v>0.31164118968954535</v>
      </c>
      <c r="R25" s="99">
        <f t="shared" si="2"/>
        <v>2.4575342465753423</v>
      </c>
      <c r="S25" s="17">
        <v>19</v>
      </c>
      <c r="T25" s="135">
        <v>532</v>
      </c>
      <c r="U25">
        <v>0.405701560611474</v>
      </c>
      <c r="V25">
        <v>0.148478908651137</v>
      </c>
      <c r="W25">
        <v>0.30071861842531999</v>
      </c>
      <c r="X25">
        <v>6.7103142960966797E-2</v>
      </c>
    </row>
    <row r="26" spans="1:24">
      <c r="A26" s="99">
        <f t="shared" si="1"/>
        <v>2.1506849315068495</v>
      </c>
      <c r="B26" s="17">
        <v>20</v>
      </c>
      <c r="C26" s="102">
        <v>420</v>
      </c>
      <c r="D26" s="126">
        <f>$H26^Parameter!$D$80</f>
        <v>0.39456622514828654</v>
      </c>
      <c r="E26" s="126">
        <f>$I26^Parameter!$D$73</f>
        <v>0.14068175700945049</v>
      </c>
      <c r="F26" s="125">
        <f>$H26^Parameter!$D$81</f>
        <v>0.52333500752981321</v>
      </c>
      <c r="G26" s="125">
        <f>$I26^Parameter!$D$74</f>
        <v>0.33576509079168271</v>
      </c>
      <c r="H26">
        <v>0.50214548333211695</v>
      </c>
      <c r="I26">
        <v>0.20563402998862301</v>
      </c>
      <c r="J26" s="126">
        <f>$H26^Parameter!$D$82</f>
        <v>0.5568075642886523</v>
      </c>
      <c r="K26" s="125">
        <f>$I26^Parameter!$D$75</f>
        <v>0.33576509079168271</v>
      </c>
      <c r="L26" s="126">
        <f>$H26^Parameter!$D$83</f>
        <v>0.58431502968936833</v>
      </c>
      <c r="M26" s="125">
        <f>$I26^Parameter!$D$76</f>
        <v>0.32020520746642223</v>
      </c>
      <c r="N26" s="126">
        <f>$H26^Parameter!$D$84</f>
        <v>0.50561653149220187</v>
      </c>
      <c r="O26" s="125">
        <f>$I26^Parameter!$D$77</f>
        <v>0.28214735900265303</v>
      </c>
      <c r="P26" s="126">
        <f>$H26^Parameter!$D$85</f>
        <v>0.54167439758732194</v>
      </c>
      <c r="Q26" s="125">
        <f>$I26^Parameter!$D$78</f>
        <v>0.29585787926979162</v>
      </c>
      <c r="R26" s="99">
        <f t="shared" si="2"/>
        <v>2.5342465753424657</v>
      </c>
      <c r="S26" s="17">
        <v>20</v>
      </c>
      <c r="T26" s="135">
        <v>560</v>
      </c>
      <c r="U26">
        <v>0.38545356384462698</v>
      </c>
      <c r="V26">
        <v>0.13796206314472001</v>
      </c>
      <c r="W26">
        <v>0.28283872285099299</v>
      </c>
      <c r="X26">
        <v>6.2050189357084798E-2</v>
      </c>
    </row>
    <row r="27" spans="1:24">
      <c r="A27" s="99">
        <f t="shared" si="1"/>
        <v>2.2082191780821918</v>
      </c>
      <c r="B27" s="17">
        <v>21</v>
      </c>
      <c r="C27" s="102">
        <v>441</v>
      </c>
      <c r="D27" s="126">
        <f>$H27^Parameter!$D$80</f>
        <v>0.37335986820359035</v>
      </c>
      <c r="E27" s="126">
        <f>$I27^Parameter!$D$73</f>
        <v>0.12973638331551135</v>
      </c>
      <c r="F27" s="125">
        <f>$H27^Parameter!$D$81</f>
        <v>0.50358647392400413</v>
      </c>
      <c r="G27" s="125">
        <f>$I27^Parameter!$D$74</f>
        <v>0.32096804778633309</v>
      </c>
      <c r="H27">
        <v>0.48201161895214101</v>
      </c>
      <c r="I27">
        <v>0.192631473836644</v>
      </c>
      <c r="J27" s="126">
        <f>$H27^Parameter!$D$82</f>
        <v>0.53777286037223981</v>
      </c>
      <c r="K27" s="125">
        <f>$I27^Parameter!$D$75</f>
        <v>0.32096804778633309</v>
      </c>
      <c r="L27" s="126">
        <f>$H27^Parameter!$D$83</f>
        <v>0.56595885010335789</v>
      </c>
      <c r="M27" s="125">
        <f>$I27^Parameter!$D$76</f>
        <v>0.30549465643479579</v>
      </c>
      <c r="N27" s="126">
        <f>$H27^Parameter!$D$84</f>
        <v>0.48554214436207088</v>
      </c>
      <c r="O27" s="125">
        <f>$I27^Parameter!$D$77</f>
        <v>0.26778225717662923</v>
      </c>
      <c r="P27" s="126">
        <f>$H27^Parameter!$D$85</f>
        <v>0.52230138961964445</v>
      </c>
      <c r="Q27" s="125">
        <f>$I27^Parameter!$D$78</f>
        <v>0.28134550476546683</v>
      </c>
      <c r="R27" s="99">
        <f t="shared" si="2"/>
        <v>2.6109589041095891</v>
      </c>
      <c r="S27" s="17">
        <v>21</v>
      </c>
      <c r="T27" s="135">
        <v>588</v>
      </c>
      <c r="U27">
        <v>0.36655366619205398</v>
      </c>
      <c r="V27">
        <v>0.12854607185372899</v>
      </c>
      <c r="W27">
        <v>0.266615682613075</v>
      </c>
      <c r="X27">
        <v>5.7632538072294202E-2</v>
      </c>
    </row>
    <row r="28" spans="1:24">
      <c r="A28" s="99">
        <f t="shared" si="1"/>
        <v>2.2657534246575342</v>
      </c>
      <c r="B28" s="17">
        <v>22</v>
      </c>
      <c r="C28" s="102">
        <v>462</v>
      </c>
      <c r="D28" s="126">
        <f>$H28^Parameter!$D$80</f>
        <v>0.35348174536468313</v>
      </c>
      <c r="E28" s="126">
        <f>$I28^Parameter!$D$73</f>
        <v>0.11995083508084901</v>
      </c>
      <c r="F28" s="125">
        <f>$H28^Parameter!$D$81</f>
        <v>0.48476316058758756</v>
      </c>
      <c r="G28" s="125">
        <f>$I28^Parameter!$D$74</f>
        <v>0.30726273173093704</v>
      </c>
      <c r="H28">
        <v>0.46286786457201801</v>
      </c>
      <c r="I28">
        <v>0.180825929549813</v>
      </c>
      <c r="J28" s="126">
        <f>$H28^Parameter!$D$82</f>
        <v>0.51956331086538599</v>
      </c>
      <c r="K28" s="125">
        <f>$I28^Parameter!$D$75</f>
        <v>0.30726273173093704</v>
      </c>
      <c r="L28" s="126">
        <f>$H28^Parameter!$D$83</f>
        <v>0.54834827743020953</v>
      </c>
      <c r="M28" s="125">
        <f>$I28^Parameter!$D$76</f>
        <v>0.29189570753993149</v>
      </c>
      <c r="N28" s="126">
        <f>$H28^Parameter!$D$84</f>
        <v>0.4664471671681078</v>
      </c>
      <c r="O28" s="125">
        <f>$I28^Parameter!$D$77</f>
        <v>0.25457078692044816</v>
      </c>
      <c r="P28" s="126">
        <f>$H28^Parameter!$D$85</f>
        <v>0.50379836861175487</v>
      </c>
      <c r="Q28" s="125">
        <f>$I28^Parameter!$D$78</f>
        <v>0.26797281833056985</v>
      </c>
      <c r="R28" s="99">
        <f t="shared" si="2"/>
        <v>2.6876712328767125</v>
      </c>
      <c r="S28" s="17">
        <v>22</v>
      </c>
      <c r="T28" s="135">
        <v>616</v>
      </c>
      <c r="U28">
        <v>0.34890673296882802</v>
      </c>
      <c r="V28">
        <v>0.120083884194506</v>
      </c>
      <c r="W28">
        <v>0.251833100672613</v>
      </c>
      <c r="X28">
        <v>5.3734566756936102E-2</v>
      </c>
    </row>
    <row r="29" spans="1:24">
      <c r="A29" s="99">
        <f t="shared" si="1"/>
        <v>2.3232876712328769</v>
      </c>
      <c r="B29" s="17">
        <v>23</v>
      </c>
      <c r="C29" s="102">
        <v>483</v>
      </c>
      <c r="D29" s="126">
        <f>$H29^Parameter!$D$80</f>
        <v>0.33485685890322392</v>
      </c>
      <c r="E29" s="126">
        <f>$I29^Parameter!$D$73</f>
        <v>0.11117521398140014</v>
      </c>
      <c r="F29" s="125">
        <f>$H29^Parameter!$D$81</f>
        <v>0.46683264714970679</v>
      </c>
      <c r="G29" s="125">
        <f>$I29^Parameter!$D$74</f>
        <v>0.29454360532562923</v>
      </c>
      <c r="H29">
        <v>0.44467616460424497</v>
      </c>
      <c r="I29">
        <v>0.17007935177428801</v>
      </c>
      <c r="J29" s="126">
        <f>$H29^Parameter!$D$82</f>
        <v>0.5021544012024306</v>
      </c>
      <c r="K29" s="125">
        <f>$I29^Parameter!$D$75</f>
        <v>0.29454360532562923</v>
      </c>
      <c r="L29" s="126">
        <f>$H29^Parameter!$D$83</f>
        <v>0.53146443079517336</v>
      </c>
      <c r="M29" s="125">
        <f>$I29^Parameter!$D$76</f>
        <v>0.27929884915534303</v>
      </c>
      <c r="N29" s="126">
        <f>$H29^Parameter!$D$84</f>
        <v>0.44829450204436028</v>
      </c>
      <c r="O29" s="125">
        <f>$I29^Parameter!$D$77</f>
        <v>0.24239366962032183</v>
      </c>
      <c r="P29" s="126">
        <f>$H29^Parameter!$D$85</f>
        <v>0.48613739283208396</v>
      </c>
      <c r="Q29" s="125">
        <f>$I29^Parameter!$D$78</f>
        <v>0.25562405850934822</v>
      </c>
      <c r="R29" s="99">
        <f t="shared" si="2"/>
        <v>2.7643835616438359</v>
      </c>
      <c r="S29" s="17">
        <v>23</v>
      </c>
      <c r="T29" s="135">
        <v>644</v>
      </c>
      <c r="U29">
        <v>0.33242202374707303</v>
      </c>
      <c r="V29">
        <v>0.11245168598891001</v>
      </c>
      <c r="W29">
        <v>0.23830683814664</v>
      </c>
      <c r="X29">
        <v>5.0266382822183098E-2</v>
      </c>
    </row>
    <row r="30" spans="1:24">
      <c r="A30" s="99">
        <f t="shared" si="1"/>
        <v>2.3808219178082193</v>
      </c>
      <c r="B30" s="17">
        <v>24</v>
      </c>
      <c r="C30" s="102">
        <v>504</v>
      </c>
      <c r="D30" s="126">
        <f>$H30^Parameter!$D$80</f>
        <v>0.31741039752283701</v>
      </c>
      <c r="E30" s="126">
        <f>$I30^Parameter!$D$73</f>
        <v>0.10328175401827951</v>
      </c>
      <c r="F30" s="125">
        <f>$H30^Parameter!$D$81</f>
        <v>0.44975981734326231</v>
      </c>
      <c r="G30" s="125">
        <f>$I30^Parameter!$D$74</f>
        <v>0.28271694850720286</v>
      </c>
      <c r="H30">
        <v>0.427396027011191</v>
      </c>
      <c r="I30">
        <v>0.16027203300669801</v>
      </c>
      <c r="J30" s="126">
        <f>$H30^Parameter!$D$82</f>
        <v>0.4855186407289937</v>
      </c>
      <c r="K30" s="125">
        <f>$I30^Parameter!$D$75</f>
        <v>0.28271694850720286</v>
      </c>
      <c r="L30" s="126">
        <f>$H30^Parameter!$D$83</f>
        <v>0.51528532590800125</v>
      </c>
      <c r="M30" s="125">
        <f>$I30^Parameter!$D$76</f>
        <v>0.26760706630810882</v>
      </c>
      <c r="N30" s="126">
        <f>$H30^Parameter!$D$84</f>
        <v>0.43104456742011349</v>
      </c>
      <c r="O30" s="125">
        <f>$I30^Parameter!$D$77</f>
        <v>0.23114590119464945</v>
      </c>
      <c r="P30" s="126">
        <f>$H30^Parameter!$D$85</f>
        <v>0.46928765279969437</v>
      </c>
      <c r="Q30" s="125">
        <f>$I30^Parameter!$D$78</f>
        <v>0.24419707875149835</v>
      </c>
      <c r="R30" s="99">
        <f t="shared" si="2"/>
        <v>2.8410958904109589</v>
      </c>
      <c r="S30" s="17">
        <v>24</v>
      </c>
      <c r="T30" s="135">
        <v>672</v>
      </c>
      <c r="U30">
        <v>0.317013867894821</v>
      </c>
      <c r="V30">
        <v>0.10554476218891599</v>
      </c>
      <c r="W30">
        <v>0.22588012832277801</v>
      </c>
      <c r="X30">
        <v>4.7157283304357499E-2</v>
      </c>
    </row>
    <row r="31" spans="1:24">
      <c r="A31" s="99">
        <f t="shared" si="1"/>
        <v>2.4383561643835616</v>
      </c>
      <c r="B31" s="17">
        <v>25</v>
      </c>
      <c r="C31" s="102">
        <v>525</v>
      </c>
      <c r="D31" s="126">
        <f>$H31^Parameter!$D$80</f>
        <v>0.30106899377981033</v>
      </c>
      <c r="E31" s="126">
        <f>$I31^Parameter!$D$73</f>
        <v>9.6161269930349111E-2</v>
      </c>
      <c r="F31" s="125">
        <f>$H31^Parameter!$D$81</f>
        <v>0.43350797196533891</v>
      </c>
      <c r="G31" s="125">
        <f>$I31^Parameter!$D$74</f>
        <v>0.27169948514737102</v>
      </c>
      <c r="H31">
        <v>0.410985679722362</v>
      </c>
      <c r="I31">
        <v>0.15129997734171399</v>
      </c>
      <c r="J31" s="126">
        <f>$H31^Parameter!$D$82</f>
        <v>0.46962659842450244</v>
      </c>
      <c r="K31" s="125">
        <f>$I31^Parameter!$D$75</f>
        <v>0.27169948514737102</v>
      </c>
      <c r="L31" s="126">
        <f>$H31^Parameter!$D$83</f>
        <v>0.49978684175846849</v>
      </c>
      <c r="M31" s="125">
        <f>$I31^Parameter!$D$76</f>
        <v>0.25673435116720722</v>
      </c>
      <c r="N31" s="126">
        <f>$H31^Parameter!$D$84</f>
        <v>0.41465644766834803</v>
      </c>
      <c r="O31" s="125">
        <f>$I31^Parameter!$D$77</f>
        <v>0.22073494384955164</v>
      </c>
      <c r="P31" s="126">
        <f>$H31^Parameter!$D$85</f>
        <v>0.45321654303036729</v>
      </c>
      <c r="Q31" s="125">
        <f>$I31^Parameter!$D$78</f>
        <v>0.23360165994653809</v>
      </c>
      <c r="R31" s="99">
        <f t="shared" si="2"/>
        <v>2.9178082191780819</v>
      </c>
      <c r="S31" s="17">
        <v>25</v>
      </c>
      <c r="T31" s="135">
        <v>700</v>
      </c>
      <c r="U31">
        <v>0.30260199580700697</v>
      </c>
      <c r="V31">
        <v>9.9274159161480593E-2</v>
      </c>
      <c r="W31">
        <v>0.21441932966053301</v>
      </c>
      <c r="X31">
        <v>4.4351060077143199E-2</v>
      </c>
    </row>
    <row r="32" spans="1:24">
      <c r="A32" s="99">
        <f t="shared" si="1"/>
        <v>2.4958904109589044</v>
      </c>
      <c r="B32" s="17">
        <v>26</v>
      </c>
      <c r="C32" s="102">
        <v>546</v>
      </c>
      <c r="D32" s="126">
        <f>$H32^Parameter!$D$80</f>
        <v>0.28576161170047598</v>
      </c>
      <c r="E32" s="126">
        <f>$I32^Parameter!$D$73</f>
        <v>8.9720193884143512E-2</v>
      </c>
      <c r="F32" s="125">
        <f>$H32^Parameter!$D$81</f>
        <v>0.41803969390514406</v>
      </c>
      <c r="G32" s="125">
        <f>$I32^Parameter!$D$74</f>
        <v>0.2614171434917672</v>
      </c>
      <c r="H32">
        <v>0.39540295990838897</v>
      </c>
      <c r="I32">
        <v>0.143072648156025</v>
      </c>
      <c r="J32" s="126">
        <f>$H32^Parameter!$D$82</f>
        <v>0.4544477197412024</v>
      </c>
      <c r="K32" s="125">
        <f>$I32^Parameter!$D$75</f>
        <v>0.2614171434917672</v>
      </c>
      <c r="L32" s="126">
        <f>$H32^Parameter!$D$83</f>
        <v>0.48494349097623701</v>
      </c>
      <c r="M32" s="125">
        <f>$I32^Parameter!$D$76</f>
        <v>0.24660436713111636</v>
      </c>
      <c r="N32" s="126">
        <f>$H32^Parameter!$D$84</f>
        <v>0.39908877879727178</v>
      </c>
      <c r="O32" s="125">
        <f>$I32^Parameter!$D$77</f>
        <v>0.21107912856116726</v>
      </c>
      <c r="P32" s="126">
        <f>$H32^Parameter!$D$85</f>
        <v>0.43789050197544965</v>
      </c>
      <c r="Q32" s="125">
        <f>$I32^Parameter!$D$78</f>
        <v>0.22375801159212036</v>
      </c>
      <c r="R32" s="99">
        <f t="shared" si="2"/>
        <v>2.9945205479452053</v>
      </c>
      <c r="S32" s="17">
        <v>26</v>
      </c>
      <c r="T32" s="135">
        <v>728</v>
      </c>
      <c r="U32">
        <v>0.28911162915595301</v>
      </c>
      <c r="V32">
        <v>9.3563984710430398E-2</v>
      </c>
      <c r="W32">
        <v>0.20381029710403201</v>
      </c>
      <c r="X32">
        <v>4.1802583231206301E-2</v>
      </c>
    </row>
    <row r="33" spans="1:24">
      <c r="A33" s="99">
        <f t="shared" si="1"/>
        <v>2.5534246575342463</v>
      </c>
      <c r="B33" s="17">
        <v>27</v>
      </c>
      <c r="C33" s="102">
        <v>567</v>
      </c>
      <c r="D33" s="126">
        <f>$H33^Parameter!$D$80</f>
        <v>0.27142014728600772</v>
      </c>
      <c r="E33" s="126">
        <f>$I33^Parameter!$D$73</f>
        <v>8.3878107743286759E-2</v>
      </c>
      <c r="F33" s="125">
        <f>$H33^Parameter!$D$81</f>
        <v>0.40331751178277681</v>
      </c>
      <c r="G33" s="125">
        <f>$I33^Parameter!$D$74</f>
        <v>0.25180395143439555</v>
      </c>
      <c r="H33">
        <v>0.38060598755688602</v>
      </c>
      <c r="I33">
        <v>0.135511045846953</v>
      </c>
      <c r="J33" s="126">
        <f>$H33^Parameter!$D$82</f>
        <v>0.43995096410256285</v>
      </c>
      <c r="K33" s="125">
        <f>$I33^Parameter!$D$75</f>
        <v>0.25180395143439555</v>
      </c>
      <c r="L33" s="126">
        <f>$H33^Parameter!$D$83</f>
        <v>0.47072902827595559</v>
      </c>
      <c r="M33" s="125">
        <f>$I33^Parameter!$D$76</f>
        <v>0.23714926441608516</v>
      </c>
      <c r="N33" s="126">
        <f>$H33^Parameter!$D$84</f>
        <v>0.38430042080099791</v>
      </c>
      <c r="O33" s="125">
        <f>$I33^Parameter!$D$77</f>
        <v>0.20210625636854571</v>
      </c>
      <c r="P33" s="126">
        <f>$H33^Parameter!$D$85</f>
        <v>0.42327566275261252</v>
      </c>
      <c r="Q33" s="125">
        <f>$I33^Parameter!$D$78</f>
        <v>0.21459545357864909</v>
      </c>
      <c r="R33" s="99">
        <f t="shared" si="2"/>
        <v>3.0712328767123287</v>
      </c>
      <c r="S33" s="17">
        <v>27</v>
      </c>
      <c r="T33" s="135">
        <v>756</v>
      </c>
      <c r="U33">
        <v>0.27647340648461199</v>
      </c>
      <c r="V33">
        <v>8.8349216767344502E-2</v>
      </c>
      <c r="W33">
        <v>0.19395531410109901</v>
      </c>
      <c r="X33">
        <v>3.9475282592243303E-2</v>
      </c>
    </row>
    <row r="34" spans="1:24">
      <c r="A34" s="99">
        <f t="shared" si="1"/>
        <v>2.6109589041095891</v>
      </c>
      <c r="B34" s="17">
        <v>28</v>
      </c>
      <c r="C34" s="102">
        <v>588</v>
      </c>
      <c r="D34" s="126">
        <f>$H34^Parameter!$D$80</f>
        <v>0.25797980861877373</v>
      </c>
      <c r="E34" s="126">
        <f>$I34^Parameter!$D$73</f>
        <v>7.8565689137675365E-2</v>
      </c>
      <c r="F34" s="125">
        <f>$H34^Parameter!$D$81</f>
        <v>0.38930440116246379</v>
      </c>
      <c r="G34" s="125">
        <f>$I34^Parameter!$D$74</f>
        <v>0.24280106023038084</v>
      </c>
      <c r="H34">
        <v>0.36655366619205398</v>
      </c>
      <c r="I34">
        <v>0.12854607185372899</v>
      </c>
      <c r="J34" s="126">
        <f>$H34^Parameter!$D$82</f>
        <v>0.42610529642306993</v>
      </c>
      <c r="K34" s="125">
        <f>$I34^Parameter!$D$75</f>
        <v>0.24280106023038084</v>
      </c>
      <c r="L34" s="126">
        <f>$H34^Parameter!$D$83</f>
        <v>0.45711692620267652</v>
      </c>
      <c r="M34" s="125">
        <f>$I34^Parameter!$D$76</f>
        <v>0.2283086379463396</v>
      </c>
      <c r="N34" s="126">
        <f>$H34^Parameter!$D$84</f>
        <v>0.37025095885782117</v>
      </c>
      <c r="O34" s="125">
        <f>$I34^Parameter!$D$77</f>
        <v>0.19375238086997304</v>
      </c>
      <c r="P34" s="126">
        <f>$H34^Parameter!$D$85</f>
        <v>0.40933835048530903</v>
      </c>
      <c r="Q34" s="125">
        <f>$I34^Parameter!$D$78</f>
        <v>0.20605126429095869</v>
      </c>
      <c r="R34" s="99">
        <f t="shared" si="2"/>
        <v>3.1479452054794521</v>
      </c>
      <c r="S34" s="17">
        <v>28</v>
      </c>
      <c r="T34" s="135">
        <v>784</v>
      </c>
      <c r="U34">
        <v>0.26462319999148298</v>
      </c>
      <c r="V34">
        <v>8.3573918371114303E-2</v>
      </c>
      <c r="W34">
        <v>0.18477051492593399</v>
      </c>
      <c r="X34">
        <v>3.73392689553552E-2</v>
      </c>
    </row>
    <row r="35" spans="1:24">
      <c r="A35" s="99">
        <f t="shared" si="1"/>
        <v>2.6684931506849314</v>
      </c>
      <c r="B35" s="17">
        <v>29</v>
      </c>
      <c r="C35" s="102">
        <v>609</v>
      </c>
      <c r="D35" s="126">
        <f>$H35^Parameter!$D$80</f>
        <v>0.24537932886275457</v>
      </c>
      <c r="E35" s="126">
        <f>$I35^Parameter!$D$73</f>
        <v>7.372300117263568E-2</v>
      </c>
      <c r="F35" s="125">
        <f>$H35^Parameter!$D$81</f>
        <v>0.37596415565566077</v>
      </c>
      <c r="G35" s="125">
        <f>$I35^Parameter!$D$74</f>
        <v>0.23435588650719374</v>
      </c>
      <c r="H35">
        <v>0.35320604608337902</v>
      </c>
      <c r="I35">
        <v>0.12211713821046501</v>
      </c>
      <c r="J35" s="126">
        <f>$H35^Parameter!$D$82</f>
        <v>0.412880060535048</v>
      </c>
      <c r="K35" s="125">
        <f>$I35^Parameter!$D$75</f>
        <v>0.23435588650719374</v>
      </c>
      <c r="L35" s="126">
        <f>$H35^Parameter!$D$83</f>
        <v>0.44408074274302606</v>
      </c>
      <c r="M35" s="125">
        <f>$I35^Parameter!$D$76</f>
        <v>0.2200286150113524</v>
      </c>
      <c r="N35" s="126">
        <f>$H35^Parameter!$D$84</f>
        <v>0.35690106821306528</v>
      </c>
      <c r="O35" s="125">
        <f>$I35^Parameter!$D$77</f>
        <v>0.18596075233148077</v>
      </c>
      <c r="P35" s="126">
        <f>$H35^Parameter!$D$85</f>
        <v>0.39604545608557923</v>
      </c>
      <c r="Q35" s="125">
        <f>$I35^Parameter!$D$78</f>
        <v>0.19806967819135846</v>
      </c>
      <c r="R35" s="99">
        <f t="shared" si="2"/>
        <v>3.2246575342465755</v>
      </c>
      <c r="S35" s="17">
        <v>29</v>
      </c>
      <c r="T35" s="135">
        <v>812</v>
      </c>
      <c r="U35">
        <v>0.25350186396559798</v>
      </c>
      <c r="V35">
        <v>7.9189777918531004E-2</v>
      </c>
      <c r="W35">
        <v>0.17618372646977701</v>
      </c>
      <c r="X35">
        <v>3.5370110907176303E-2</v>
      </c>
    </row>
    <row r="36" spans="1:24">
      <c r="A36" s="99">
        <f t="shared" si="1"/>
        <v>2.7260273972602738</v>
      </c>
      <c r="B36" s="17">
        <v>30</v>
      </c>
      <c r="C36" s="102">
        <v>630</v>
      </c>
      <c r="D36" s="126">
        <f>$H36^Parameter!$D$80</f>
        <v>0.23356105435000163</v>
      </c>
      <c r="E36" s="126">
        <f>$I36^Parameter!$D$73</f>
        <v>6.9298066629902871E-2</v>
      </c>
      <c r="F36" s="125">
        <f>$H36^Parameter!$D$81</f>
        <v>0.36326165450558257</v>
      </c>
      <c r="G36" s="125">
        <f>$I36^Parameter!$D$74</f>
        <v>0.22642136093355267</v>
      </c>
      <c r="H36">
        <v>0.34052457887334198</v>
      </c>
      <c r="I36">
        <v>0.116170986151878</v>
      </c>
      <c r="J36" s="126">
        <f>$H36^Parameter!$D$82</f>
        <v>0.40024525764986491</v>
      </c>
      <c r="K36" s="125">
        <f>$I36^Parameter!$D$75</f>
        <v>0.22642136093355267</v>
      </c>
      <c r="L36" s="126">
        <f>$H36^Parameter!$D$83</f>
        <v>0.43159440129821541</v>
      </c>
      <c r="M36" s="125">
        <f>$I36^Parameter!$D$76</f>
        <v>0.21226105903551992</v>
      </c>
      <c r="N36" s="126">
        <f>$H36^Parameter!$D$84</f>
        <v>0.3442127712858839</v>
      </c>
      <c r="O36" s="125">
        <f>$I36^Parameter!$D$77</f>
        <v>0.17868090390848448</v>
      </c>
      <c r="P36" s="126">
        <f>$H36^Parameter!$D$85</f>
        <v>0.38336471113831921</v>
      </c>
      <c r="Q36" s="125">
        <f>$I36^Parameter!$D$78</f>
        <v>0.19060101565321164</v>
      </c>
      <c r="R36" s="99">
        <f t="shared" si="2"/>
        <v>3.3013698630136985</v>
      </c>
      <c r="S36" s="17">
        <v>30</v>
      </c>
      <c r="T36" s="135">
        <v>840</v>
      </c>
      <c r="U36">
        <v>0.24305494384714599</v>
      </c>
      <c r="V36">
        <v>7.5154910594684196E-2</v>
      </c>
      <c r="W36">
        <v>0.16813266406885899</v>
      </c>
      <c r="X36">
        <v>3.3549426504950498E-2</v>
      </c>
    </row>
    <row r="37" spans="1:24">
      <c r="A37" s="99">
        <f t="shared" si="1"/>
        <v>2.7835616438356166</v>
      </c>
      <c r="B37" s="17">
        <v>31</v>
      </c>
      <c r="C37" s="102">
        <v>651</v>
      </c>
      <c r="D37" s="126">
        <f>$H37^Parameter!$D$80</f>
        <v>0.22247094087892949</v>
      </c>
      <c r="E37" s="126">
        <f>$I37^Parameter!$D$73</f>
        <v>6.5245677348523198E-2</v>
      </c>
      <c r="F37" s="125">
        <f>$H37^Parameter!$D$81</f>
        <v>0.35116304838712548</v>
      </c>
      <c r="G37" s="125">
        <f>$I37^Parameter!$D$74</f>
        <v>0.21895527170529427</v>
      </c>
      <c r="H37">
        <v>0.328472287140261</v>
      </c>
      <c r="I37">
        <v>0.11066068189697099</v>
      </c>
      <c r="J37" s="126">
        <f>$H37^Parameter!$D$82</f>
        <v>0.38817174890799672</v>
      </c>
      <c r="K37" s="125">
        <f>$I37^Parameter!$D$75</f>
        <v>0.21895527170529427</v>
      </c>
      <c r="L37" s="126">
        <f>$H37^Parameter!$D$83</f>
        <v>0.4196324000083253</v>
      </c>
      <c r="M37" s="125">
        <f>$I37^Parameter!$D$76</f>
        <v>0.20496287594442988</v>
      </c>
      <c r="N37" s="126">
        <f>$H37^Parameter!$D$84</f>
        <v>0.33214961022003969</v>
      </c>
      <c r="O37" s="125">
        <f>$I37^Parameter!$D$77</f>
        <v>0.17186786166541732</v>
      </c>
      <c r="P37" s="126">
        <f>$H37^Parameter!$D$85</f>
        <v>0.37126488413111669</v>
      </c>
      <c r="Q37" s="125">
        <f>$I37^Parameter!$D$78</f>
        <v>0.18360092858260887</v>
      </c>
      <c r="R37" s="99">
        <f t="shared" si="2"/>
        <v>3.3780821917808219</v>
      </c>
      <c r="S37" s="17">
        <v>31</v>
      </c>
      <c r="T37" s="135">
        <v>868</v>
      </c>
      <c r="U37">
        <v>0.23323236638025599</v>
      </c>
      <c r="V37">
        <v>7.1432870228610196E-2</v>
      </c>
      <c r="W37">
        <v>0.16056342364703799</v>
      </c>
      <c r="X37">
        <v>3.1862541691808001E-2</v>
      </c>
    </row>
    <row r="38" spans="1:24">
      <c r="A38" s="99">
        <f t="shared" si="1"/>
        <v>2.8410958904109589</v>
      </c>
      <c r="B38" s="17">
        <v>32</v>
      </c>
      <c r="C38" s="102">
        <v>672</v>
      </c>
      <c r="D38" s="126">
        <f>$H38^Parameter!$D$80</f>
        <v>0.21205848402223954</v>
      </c>
      <c r="E38" s="126">
        <f>$I38^Parameter!$D$73</f>
        <v>6.1526397964178171E-2</v>
      </c>
      <c r="F38" s="125">
        <f>$H38^Parameter!$D$81</f>
        <v>0.33963588108063936</v>
      </c>
      <c r="G38" s="125">
        <f>$I38^Parameter!$D$74</f>
        <v>0.21191969152692189</v>
      </c>
      <c r="H38">
        <v>0.317013867894821</v>
      </c>
      <c r="I38">
        <v>0.10554476218891599</v>
      </c>
      <c r="J38" s="126">
        <f>$H38^Parameter!$D$82</f>
        <v>0.37663139762733594</v>
      </c>
      <c r="K38" s="125">
        <f>$I38^Parameter!$D$75</f>
        <v>0.21191969152692189</v>
      </c>
      <c r="L38" s="126">
        <f>$H38^Parameter!$D$83</f>
        <v>0.40816996443222064</v>
      </c>
      <c r="M38" s="125">
        <f>$I38^Parameter!$D$76</f>
        <v>0.19809541042290107</v>
      </c>
      <c r="N38" s="126">
        <f>$H38^Parameter!$D$84</f>
        <v>0.32067675365590848</v>
      </c>
      <c r="O38" s="125">
        <f>$I38^Parameter!$D$77</f>
        <v>0.16548146176901721</v>
      </c>
      <c r="P38" s="126">
        <f>$H38^Parameter!$D$85</f>
        <v>0.35971591455362356</v>
      </c>
      <c r="Q38" s="125">
        <f>$I38^Parameter!$D$78</f>
        <v>0.1770297467096697</v>
      </c>
      <c r="R38" s="99">
        <f t="shared" si="2"/>
        <v>3.4547945205479453</v>
      </c>
      <c r="S38" s="17">
        <v>32</v>
      </c>
      <c r="T38" s="135">
        <v>896</v>
      </c>
      <c r="U38">
        <v>0.22398812506083501</v>
      </c>
      <c r="V38">
        <v>6.7991831300577996E-2</v>
      </c>
      <c r="W38">
        <v>0.15342922061737299</v>
      </c>
      <c r="X38">
        <v>3.02965903709175E-2</v>
      </c>
    </row>
    <row r="39" spans="1:24">
      <c r="A39" s="99">
        <f t="shared" si="1"/>
        <v>2.8986301369863012</v>
      </c>
      <c r="B39" s="17">
        <v>33</v>
      </c>
      <c r="C39" s="102">
        <v>693</v>
      </c>
      <c r="D39" s="126">
        <f>$H39^Parameter!$D$80</f>
        <v>0.20227660337094638</v>
      </c>
      <c r="E39" s="126">
        <f>$I39^Parameter!$D$73</f>
        <v>5.8105730359993939E-2</v>
      </c>
      <c r="F39" s="125">
        <f>$H39^Parameter!$D$81</f>
        <v>0.32864916128987415</v>
      </c>
      <c r="G39" s="125">
        <f>$I39^Parameter!$D$74</f>
        <v>0.20528047765069979</v>
      </c>
      <c r="H39">
        <v>0.30611574527303098</v>
      </c>
      <c r="I39">
        <v>0.10078650623982501</v>
      </c>
      <c r="J39" s="126">
        <f>$H39^Parameter!$D$82</f>
        <v>0.36559716397232678</v>
      </c>
      <c r="K39" s="125">
        <f>$I39^Parameter!$D$75</f>
        <v>0.20528047765069979</v>
      </c>
      <c r="L39" s="126">
        <f>$H39^Parameter!$D$83</f>
        <v>0.39718315507072616</v>
      </c>
      <c r="M39" s="125">
        <f>$I39^Parameter!$D$76</f>
        <v>0.19162392048910767</v>
      </c>
      <c r="N39" s="126">
        <f>$H39^Parameter!$D$84</f>
        <v>0.30976105282373884</v>
      </c>
      <c r="O39" s="125">
        <f>$I39^Parameter!$D$77</f>
        <v>0.1594857600893661</v>
      </c>
      <c r="P39" s="126">
        <f>$H39^Parameter!$D$85</f>
        <v>0.34868899828410005</v>
      </c>
      <c r="Q39" s="125">
        <f>$I39^Parameter!$D$78</f>
        <v>0.17085191100393413</v>
      </c>
      <c r="R39" s="99">
        <f t="shared" si="2"/>
        <v>3.5315068493150683</v>
      </c>
      <c r="S39" s="17">
        <v>33</v>
      </c>
      <c r="T39" s="135">
        <v>924</v>
      </c>
      <c r="U39">
        <v>0.21527997050307601</v>
      </c>
      <c r="V39">
        <v>6.4803909059193907E-2</v>
      </c>
      <c r="W39">
        <v>0.14668933371099299</v>
      </c>
      <c r="X39">
        <v>2.8840234541369199E-2</v>
      </c>
    </row>
    <row r="40" spans="1:24">
      <c r="A40" s="99">
        <f t="shared" si="1"/>
        <v>2.956164383561644</v>
      </c>
      <c r="B40" s="17">
        <v>34</v>
      </c>
      <c r="C40" s="102">
        <v>714</v>
      </c>
      <c r="D40" s="126">
        <f>$H40^Parameter!$D$80</f>
        <v>0.19308149597271881</v>
      </c>
      <c r="E40" s="126">
        <f>$I40^Parameter!$D$73</f>
        <v>5.4953411162503185E-2</v>
      </c>
      <c r="F40" s="125">
        <f>$H40^Parameter!$D$81</f>
        <v>0.31817339607906542</v>
      </c>
      <c r="G40" s="125">
        <f>$I40^Parameter!$D$74</f>
        <v>0.1990068355687663</v>
      </c>
      <c r="H40">
        <v>0.29574608462221902</v>
      </c>
      <c r="I40">
        <v>9.6353314327794107E-2</v>
      </c>
      <c r="J40" s="126">
        <f>$H40^Parameter!$D$82</f>
        <v>0.35504316236621525</v>
      </c>
      <c r="K40" s="125">
        <f>$I40^Parameter!$D$75</f>
        <v>0.1990068355687663</v>
      </c>
      <c r="L40" s="126">
        <f>$H40^Parameter!$D$83</f>
        <v>0.3866489391155265</v>
      </c>
      <c r="M40" s="125">
        <f>$I40^Parameter!$D$76</f>
        <v>0.18551712004748522</v>
      </c>
      <c r="N40" s="126">
        <f>$H40^Parameter!$D$84</f>
        <v>0.29937105903751909</v>
      </c>
      <c r="O40" s="125">
        <f>$I40^Parameter!$D$77</f>
        <v>0.15384852127963497</v>
      </c>
      <c r="P40" s="126">
        <f>$H40^Parameter!$D$85</f>
        <v>0.33815663510679733</v>
      </c>
      <c r="Q40" s="125">
        <f>$I40^Parameter!$D$78</f>
        <v>0.1650354822722421</v>
      </c>
      <c r="R40" s="99">
        <f t="shared" si="2"/>
        <v>3.6082191780821917</v>
      </c>
      <c r="S40" s="17">
        <v>34</v>
      </c>
      <c r="T40" s="135">
        <v>952</v>
      </c>
      <c r="U40">
        <v>0.207069112025563</v>
      </c>
      <c r="V40">
        <v>6.1844592176792397E-2</v>
      </c>
      <c r="W40">
        <v>0.140308218796591</v>
      </c>
      <c r="X40">
        <v>2.7483448935252001E-2</v>
      </c>
    </row>
    <row r="41" spans="1:24">
      <c r="A41" s="99">
        <f t="shared" si="1"/>
        <v>3.0136986301369864</v>
      </c>
      <c r="B41" s="17">
        <v>35</v>
      </c>
      <c r="C41" s="102">
        <v>735</v>
      </c>
      <c r="D41" s="126">
        <f>$H41^Parameter!$D$80</f>
        <v>0.18443247053630016</v>
      </c>
      <c r="E41" s="126">
        <f>$I41^Parameter!$D$73</f>
        <v>5.2042819558038904E-2</v>
      </c>
      <c r="F41" s="125">
        <f>$H41^Parameter!$D$81</f>
        <v>0.30818059511223767</v>
      </c>
      <c r="G41" s="125">
        <f>$I41^Parameter!$D$74</f>
        <v>0.19307093801352562</v>
      </c>
      <c r="H41">
        <v>0.28587477767588898</v>
      </c>
      <c r="I41">
        <v>9.2216176408967704E-2</v>
      </c>
      <c r="J41" s="126">
        <f>$H41^Parameter!$D$82</f>
        <v>0.34494468998545441</v>
      </c>
      <c r="K41" s="125">
        <f>$I41^Parameter!$D$75</f>
        <v>0.19307093801352562</v>
      </c>
      <c r="L41" s="126">
        <f>$H41^Parameter!$D$83</f>
        <v>0.37654523405652823</v>
      </c>
      <c r="M41" s="125">
        <f>$I41^Parameter!$D$76</f>
        <v>0.17974678031191427</v>
      </c>
      <c r="N41" s="126">
        <f>$H41^Parameter!$D$84</f>
        <v>0.28947701220293204</v>
      </c>
      <c r="O41" s="125">
        <f>$I41^Parameter!$D$77</f>
        <v>0.14854077612214583</v>
      </c>
      <c r="P41" s="126">
        <f>$H41^Parameter!$D$85</f>
        <v>0.32809264708436481</v>
      </c>
      <c r="Q41" s="125">
        <f>$I41^Parameter!$D$78</f>
        <v>0.15955171452525238</v>
      </c>
      <c r="R41" s="99">
        <f t="shared" si="2"/>
        <v>3.6849315068493151</v>
      </c>
      <c r="S41" s="17">
        <v>35</v>
      </c>
      <c r="T41" s="135">
        <v>980</v>
      </c>
      <c r="U41">
        <v>0.19931993436791501</v>
      </c>
      <c r="V41">
        <v>5.9092267466059299E-2</v>
      </c>
      <c r="W41">
        <v>0.134254763706669</v>
      </c>
      <c r="X41">
        <v>2.62173406424978E-2</v>
      </c>
    </row>
    <row r="42" spans="1:24">
      <c r="A42" s="99">
        <f t="shared" si="1"/>
        <v>3.0712328767123287</v>
      </c>
      <c r="B42" s="17">
        <v>36</v>
      </c>
      <c r="C42" s="102">
        <v>756</v>
      </c>
      <c r="D42" s="126">
        <f>$H42^Parameter!$D$80</f>
        <v>0.17629177108108871</v>
      </c>
      <c r="E42" s="126">
        <f>$I42^Parameter!$D$73</f>
        <v>4.9350476765078755E-2</v>
      </c>
      <c r="F42" s="125">
        <f>$H42^Parameter!$D$81</f>
        <v>0.2986442530087714</v>
      </c>
      <c r="G42" s="125">
        <f>$I42^Parameter!$D$74</f>
        <v>0.18744759193836857</v>
      </c>
      <c r="H42">
        <v>0.27647340648461199</v>
      </c>
      <c r="I42">
        <v>8.8349216767344502E-2</v>
      </c>
      <c r="J42" s="126">
        <f>$H42^Parameter!$D$82</f>
        <v>0.3352782330453839</v>
      </c>
      <c r="K42" s="125">
        <f>$I42^Parameter!$D$75</f>
        <v>0.18744759193836857</v>
      </c>
      <c r="L42" s="126">
        <f>$H42^Parameter!$D$83</f>
        <v>0.36685092933387825</v>
      </c>
      <c r="M42" s="125">
        <f>$I42^Parameter!$D$76</f>
        <v>0.17428738214616138</v>
      </c>
      <c r="N42" s="126">
        <f>$H42^Parameter!$D$84</f>
        <v>0.28005080795077197</v>
      </c>
      <c r="O42" s="125">
        <f>$I42^Parameter!$D$77</f>
        <v>0.14353643747986913</v>
      </c>
      <c r="P42" s="126">
        <f>$H42^Parameter!$D$85</f>
        <v>0.31847217477353179</v>
      </c>
      <c r="Q42" s="125">
        <f>$I42^Parameter!$D$78</f>
        <v>0.15437468409761321</v>
      </c>
      <c r="R42" s="99">
        <f t="shared" si="2"/>
        <v>3.7616438356164386</v>
      </c>
      <c r="S42" s="17">
        <v>36</v>
      </c>
      <c r="T42" s="135">
        <v>1008</v>
      </c>
      <c r="U42">
        <v>0.19199973174805901</v>
      </c>
      <c r="V42">
        <v>5.6527820201604399E-2</v>
      </c>
      <c r="W42">
        <v>0.12850225722426101</v>
      </c>
      <c r="X42">
        <v>2.5033997312179899E-2</v>
      </c>
    </row>
    <row r="43" spans="1:24">
      <c r="A43" s="99">
        <f t="shared" si="1"/>
        <v>3.128767123287671</v>
      </c>
      <c r="B43" s="17">
        <v>37</v>
      </c>
      <c r="C43" s="102">
        <v>777</v>
      </c>
      <c r="D43" s="126">
        <f>$H43^Parameter!$D$80</f>
        <v>0.16862439645491742</v>
      </c>
      <c r="E43" s="126">
        <f>$I43^Parameter!$D$73</f>
        <v>4.6855621822791495E-2</v>
      </c>
      <c r="F43" s="125">
        <f>$H43^Parameter!$D$81</f>
        <v>0.28953931561212953</v>
      </c>
      <c r="G43" s="125">
        <f>$I43^Parameter!$D$74</f>
        <v>0.18211394708928358</v>
      </c>
      <c r="H43">
        <v>0.267515192132246</v>
      </c>
      <c r="I43">
        <v>8.4729302975474693E-2</v>
      </c>
      <c r="J43" s="126">
        <f>$H43^Parameter!$D$82</f>
        <v>0.32602145625280909</v>
      </c>
      <c r="K43" s="125">
        <f>$I43^Parameter!$D$75</f>
        <v>0.18211394708928358</v>
      </c>
      <c r="L43" s="126">
        <f>$H43^Parameter!$D$83</f>
        <v>0.35754589103031875</v>
      </c>
      <c r="M43" s="125">
        <f>$I43^Parameter!$D$76</f>
        <v>0.16911581242047252</v>
      </c>
      <c r="N43" s="126">
        <f>$H43^Parameter!$D$84</f>
        <v>0.27106594938929091</v>
      </c>
      <c r="O43" s="125">
        <f>$I43^Parameter!$D$77</f>
        <v>0.13881196656504835</v>
      </c>
      <c r="P43" s="126">
        <f>$H43^Parameter!$D$85</f>
        <v>0.30927165685699487</v>
      </c>
      <c r="Q43" s="125">
        <f>$I43^Parameter!$D$78</f>
        <v>0.14948096675628406</v>
      </c>
      <c r="R43" s="99">
        <f t="shared" si="2"/>
        <v>3.8383561643835615</v>
      </c>
      <c r="S43" s="17">
        <v>37</v>
      </c>
      <c r="T43" s="135">
        <v>1036</v>
      </c>
      <c r="U43">
        <v>0.18507846027603</v>
      </c>
      <c r="V43">
        <v>5.4134296772591198E-2</v>
      </c>
      <c r="W43">
        <v>0.123031171141465</v>
      </c>
      <c r="X43">
        <v>2.39263588220728E-2</v>
      </c>
    </row>
    <row r="44" spans="1:24">
      <c r="A44" s="99">
        <f t="shared" si="1"/>
        <v>3.1863013698630138</v>
      </c>
      <c r="B44" s="17">
        <v>38</v>
      </c>
      <c r="C44" s="102">
        <v>798</v>
      </c>
      <c r="D44" s="126">
        <f>$H44^Parameter!$D$80</f>
        <v>0.16139792039416404</v>
      </c>
      <c r="E44" s="126">
        <f>$I44^Parameter!$D$73</f>
        <v>4.4539851073464733E-2</v>
      </c>
      <c r="F44" s="125">
        <f>$H44^Parameter!$D$81</f>
        <v>0.28084213474207714</v>
      </c>
      <c r="G44" s="125">
        <f>$I44^Parameter!$D$74</f>
        <v>0.17704924062311667</v>
      </c>
      <c r="H44">
        <v>0.25897493294993101</v>
      </c>
      <c r="I44">
        <v>8.1335709331552999E-2</v>
      </c>
      <c r="J44" s="126">
        <f>$H44^Parameter!$D$82</f>
        <v>0.31715317971432916</v>
      </c>
      <c r="K44" s="125">
        <f>$I44^Parameter!$D$75</f>
        <v>0.17704924062311667</v>
      </c>
      <c r="L44" s="126">
        <f>$H44^Parameter!$D$83</f>
        <v>0.348610953623404</v>
      </c>
      <c r="M44" s="125">
        <f>$I44^Parameter!$D$76</f>
        <v>0.16421109842094264</v>
      </c>
      <c r="N44" s="126">
        <f>$H44^Parameter!$D$84</f>
        <v>0.26249748816692769</v>
      </c>
      <c r="O44" s="125">
        <f>$I44^Parameter!$D$77</f>
        <v>0.13434608243368046</v>
      </c>
      <c r="P44" s="126">
        <f>$H44^Parameter!$D$85</f>
        <v>0.30046879761504786</v>
      </c>
      <c r="Q44" s="125">
        <f>$I44^Parameter!$D$78</f>
        <v>0.14484935612939198</v>
      </c>
      <c r="R44" s="99">
        <f t="shared" si="2"/>
        <v>3.9150684931506849</v>
      </c>
      <c r="S44" s="17">
        <v>38</v>
      </c>
      <c r="T44" s="135">
        <v>1064</v>
      </c>
      <c r="U44">
        <v>0.178528508916658</v>
      </c>
      <c r="V44">
        <v>5.1896618919308198E-2</v>
      </c>
      <c r="W44">
        <v>0.11782536115018601</v>
      </c>
      <c r="X44">
        <v>2.28881083214659E-2</v>
      </c>
    </row>
    <row r="45" spans="1:24">
      <c r="A45" s="99">
        <f t="shared" si="1"/>
        <v>3.2438356164383562</v>
      </c>
      <c r="B45" s="17">
        <v>39</v>
      </c>
      <c r="C45" s="102">
        <v>819</v>
      </c>
      <c r="D45" s="126">
        <f>$H45^Parameter!$D$80</f>
        <v>0.15458231545318699</v>
      </c>
      <c r="E45" s="126">
        <f>$I45^Parameter!$D$73</f>
        <v>4.2386810936014992E-2</v>
      </c>
      <c r="F45" s="125">
        <f>$H45^Parameter!$D$81</f>
        <v>0.27253041501288411</v>
      </c>
      <c r="G45" s="125">
        <f>$I45^Parameter!$D$74</f>
        <v>0.17223457297714925</v>
      </c>
      <c r="H45">
        <v>0.25082893588582</v>
      </c>
      <c r="I45">
        <v>7.8149826523454702E-2</v>
      </c>
      <c r="J45" s="126">
        <f>$H45^Parameter!$D$82</f>
        <v>0.30865334670672778</v>
      </c>
      <c r="K45" s="125">
        <f>$I45^Parameter!$D$75</f>
        <v>0.17223457297714925</v>
      </c>
      <c r="L45" s="126">
        <f>$H45^Parameter!$D$83</f>
        <v>0.34002790201950056</v>
      </c>
      <c r="M45" s="125">
        <f>$I45^Parameter!$D$76</f>
        <v>0.15955417517261511</v>
      </c>
      <c r="N45" s="126">
        <f>$H45^Parameter!$D$84</f>
        <v>0.25432195849326139</v>
      </c>
      <c r="O45" s="125">
        <f>$I45^Parameter!$D$77</f>
        <v>0.13011950864851565</v>
      </c>
      <c r="P45" s="126">
        <f>$H45^Parameter!$D$85</f>
        <v>0.29204252573048195</v>
      </c>
      <c r="Q45" s="125">
        <f>$I45^Parameter!$D$78</f>
        <v>0.14046061774208005</v>
      </c>
      <c r="R45" s="99">
        <f t="shared" si="2"/>
        <v>3.9917808219178084</v>
      </c>
      <c r="S45" s="17">
        <v>39</v>
      </c>
      <c r="T45" s="135">
        <v>1092</v>
      </c>
      <c r="U45">
        <v>0.17232448863955399</v>
      </c>
      <c r="V45">
        <v>4.9801340819568302E-2</v>
      </c>
      <c r="W45">
        <v>0.112869801146043</v>
      </c>
      <c r="X45">
        <v>2.19135793453357E-2</v>
      </c>
    </row>
    <row r="46" spans="1:24">
      <c r="A46" s="99">
        <f t="shared" si="1"/>
        <v>3.3013698630136985</v>
      </c>
      <c r="B46" s="17">
        <v>40</v>
      </c>
      <c r="C46" s="102">
        <v>840</v>
      </c>
      <c r="D46" s="126">
        <f>$H46^Parameter!$D$80</f>
        <v>0.14814978309939042</v>
      </c>
      <c r="E46" s="126">
        <f>$I46^Parameter!$D$73</f>
        <v>4.0381935380838056E-2</v>
      </c>
      <c r="F46" s="125">
        <f>$H46^Parameter!$D$81</f>
        <v>0.26458315550703959</v>
      </c>
      <c r="G46" s="125">
        <f>$I46^Parameter!$D$74</f>
        <v>0.16765271085082994</v>
      </c>
      <c r="H46">
        <v>0.24305494384714599</v>
      </c>
      <c r="I46">
        <v>7.5154910594684196E-2</v>
      </c>
      <c r="J46" s="126">
        <f>$H46^Parameter!$D$82</f>
        <v>0.3005029850011916</v>
      </c>
      <c r="K46" s="125">
        <f>$I46^Parameter!$D$75</f>
        <v>0.16765271085082994</v>
      </c>
      <c r="L46" s="126">
        <f>$H46^Parameter!$D$83</f>
        <v>0.33177944644156565</v>
      </c>
      <c r="M46" s="125">
        <f>$I46^Parameter!$D$76</f>
        <v>0.15512768125488868</v>
      </c>
      <c r="N46" s="126">
        <f>$H46^Parameter!$D$84</f>
        <v>0.24651730693248469</v>
      </c>
      <c r="O46" s="125">
        <f>$I46^Parameter!$D$77</f>
        <v>0.12611475194034971</v>
      </c>
      <c r="P46" s="126">
        <f>$H46^Parameter!$D$85</f>
        <v>0.28397294717013438</v>
      </c>
      <c r="Q46" s="125">
        <f>$I46^Parameter!$D$78</f>
        <v>0.13629727376856074</v>
      </c>
      <c r="R46" s="99">
        <f t="shared" si="2"/>
        <v>4.0684931506849313</v>
      </c>
      <c r="S46" s="17">
        <v>40</v>
      </c>
      <c r="T46" s="135">
        <v>1120</v>
      </c>
      <c r="U46">
        <v>0.166443039035582</v>
      </c>
      <c r="V46">
        <v>4.78364419001212E-2</v>
      </c>
      <c r="W46">
        <v>0.10815048182275599</v>
      </c>
      <c r="X46">
        <v>2.099767632288E-2</v>
      </c>
    </row>
    <row r="47" spans="1:24">
      <c r="A47" s="99">
        <f t="shared" si="1"/>
        <v>3.3589041095890413</v>
      </c>
      <c r="B47" s="17">
        <v>41</v>
      </c>
      <c r="C47" s="102">
        <v>861</v>
      </c>
      <c r="D47" s="126">
        <f>$H47^Parameter!$D$80</f>
        <v>0.14207459148777146</v>
      </c>
      <c r="E47" s="126">
        <f>$I47^Parameter!$D$73</f>
        <v>3.8512220998427625E-2</v>
      </c>
      <c r="F47" s="125">
        <f>$H47^Parameter!$D$81</f>
        <v>0.25698058845973609</v>
      </c>
      <c r="G47" s="125">
        <f>$I47^Parameter!$D$74</f>
        <v>0.16328791373102911</v>
      </c>
      <c r="H47">
        <v>0.23563206116250701</v>
      </c>
      <c r="I47">
        <v>7.2335865392482199E-2</v>
      </c>
      <c r="J47" s="126">
        <f>$H47^Parameter!$D$82</f>
        <v>0.29268416385639734</v>
      </c>
      <c r="K47" s="125">
        <f>$I47^Parameter!$D$75</f>
        <v>0.16328791373102911</v>
      </c>
      <c r="L47" s="126">
        <f>$H47^Parameter!$D$83</f>
        <v>0.32384919221465314</v>
      </c>
      <c r="M47" s="125">
        <f>$I47^Parameter!$D$76</f>
        <v>0.15091577930844549</v>
      </c>
      <c r="N47" s="126">
        <f>$H47^Parameter!$D$84</f>
        <v>0.23906282012047381</v>
      </c>
      <c r="O47" s="125">
        <f>$I47^Parameter!$D$77</f>
        <v>0.12231590845515689</v>
      </c>
      <c r="P47" s="126">
        <f>$H47^Parameter!$D$85</f>
        <v>0.27624129428337035</v>
      </c>
      <c r="Q47" s="125">
        <f>$I47^Parameter!$D$78</f>
        <v>0.13234341431545996</v>
      </c>
      <c r="R47" s="99">
        <f t="shared" si="2"/>
        <v>4.1452054794520548</v>
      </c>
      <c r="S47" s="17">
        <v>41</v>
      </c>
      <c r="T47" s="135">
        <v>1148</v>
      </c>
      <c r="U47">
        <v>0.160862651459283</v>
      </c>
      <c r="V47">
        <v>4.5991149539459597E-2</v>
      </c>
      <c r="W47">
        <v>0.103654327452673</v>
      </c>
      <c r="X47">
        <v>2.01358062986444E-2</v>
      </c>
    </row>
    <row r="48" spans="1:24">
      <c r="A48" s="99">
        <f t="shared" si="1"/>
        <v>3.4164383561643836</v>
      </c>
      <c r="B48" s="17">
        <v>42</v>
      </c>
      <c r="C48" s="102">
        <v>882</v>
      </c>
      <c r="D48" s="126">
        <f>$H48^Parameter!$D$80</f>
        <v>0.13633292184003554</v>
      </c>
      <c r="E48" s="126">
        <f>$I48^Parameter!$D$73</f>
        <v>3.676603376731042E-2</v>
      </c>
      <c r="F48" s="125">
        <f>$H48^Parameter!$D$81</f>
        <v>0.2497041166036553</v>
      </c>
      <c r="G48" s="125">
        <f>$I48^Parameter!$D$74</f>
        <v>0.15912578088554283</v>
      </c>
      <c r="H48">
        <v>0.22854067878268</v>
      </c>
      <c r="I48">
        <v>6.9679053600283106E-2</v>
      </c>
      <c r="J48" s="126">
        <f>$H48^Parameter!$D$82</f>
        <v>0.28517994833126353</v>
      </c>
      <c r="K48" s="125">
        <f>$I48^Parameter!$D$75</f>
        <v>0.15912578088554283</v>
      </c>
      <c r="L48" s="126">
        <f>$H48^Parameter!$D$83</f>
        <v>0.31622160606507826</v>
      </c>
      <c r="M48" s="125">
        <f>$I48^Parameter!$D$76</f>
        <v>0.14690399796714465</v>
      </c>
      <c r="N48" s="126">
        <f>$H48^Parameter!$D$84</f>
        <v>0.23193905203070067</v>
      </c>
      <c r="O48" s="125">
        <f>$I48^Parameter!$D$77</f>
        <v>0.11870849381994811</v>
      </c>
      <c r="P48" s="126">
        <f>$H48^Parameter!$D$85</f>
        <v>0.26882987277432957</v>
      </c>
      <c r="Q48" s="125">
        <f>$I48^Parameter!$D$78</f>
        <v>0.12858453165495581</v>
      </c>
      <c r="R48" s="99">
        <f t="shared" si="2"/>
        <v>4.2219178082191782</v>
      </c>
      <c r="S48" s="17">
        <v>42</v>
      </c>
      <c r="T48" s="135">
        <v>1176</v>
      </c>
      <c r="U48">
        <v>0.155563507635818</v>
      </c>
      <c r="V48">
        <v>4.4255786868096503E-2</v>
      </c>
      <c r="W48">
        <v>9.9369120889773593E-2</v>
      </c>
      <c r="X48">
        <v>1.93238200793843E-2</v>
      </c>
    </row>
    <row r="49" spans="1:24">
      <c r="A49" s="99">
        <f t="shared" si="1"/>
        <v>3.473972602739726</v>
      </c>
      <c r="B49" s="17">
        <v>43</v>
      </c>
      <c r="C49" s="102">
        <v>903</v>
      </c>
      <c r="D49" s="126">
        <f>$H49^Parameter!$D$80</f>
        <v>0.13090272391510255</v>
      </c>
      <c r="E49" s="126">
        <f>$I49^Parameter!$D$73</f>
        <v>3.5132942621344754E-2</v>
      </c>
      <c r="F49" s="125">
        <f>$H49^Parameter!$D$81</f>
        <v>0.24273625042176483</v>
      </c>
      <c r="G49" s="125">
        <f>$I49^Parameter!$D$74</f>
        <v>0.15515311617470248</v>
      </c>
      <c r="H49">
        <v>0.22176240042058601</v>
      </c>
      <c r="I49">
        <v>6.7172132225926898E-2</v>
      </c>
      <c r="J49" s="126">
        <f>$H49^Parameter!$D$82</f>
        <v>0.27797435219553202</v>
      </c>
      <c r="K49" s="125">
        <f>$I49^Parameter!$D$75</f>
        <v>0.15515311617470248</v>
      </c>
      <c r="L49" s="126">
        <f>$H49^Parameter!$D$83</f>
        <v>0.30888198020309143</v>
      </c>
      <c r="M49" s="125">
        <f>$I49^Parameter!$D$76</f>
        <v>0.14307909240684474</v>
      </c>
      <c r="N49" s="126">
        <f>$H49^Parameter!$D$84</f>
        <v>0.22512775199897589</v>
      </c>
      <c r="O49" s="125">
        <f>$I49^Parameter!$D$77</f>
        <v>0.11527929380888981</v>
      </c>
      <c r="P49" s="126">
        <f>$H49^Parameter!$D$85</f>
        <v>0.26172200781841304</v>
      </c>
      <c r="Q49" s="125">
        <f>$I49^Parameter!$D$78</f>
        <v>0.12500737434096768</v>
      </c>
      <c r="R49" s="99">
        <f t="shared" si="2"/>
        <v>4.2986301369863016</v>
      </c>
      <c r="S49" s="17">
        <v>43</v>
      </c>
      <c r="T49" s="135">
        <v>1204</v>
      </c>
      <c r="U49">
        <v>0.15052733261926601</v>
      </c>
      <c r="V49">
        <v>4.2621641712610403E-2</v>
      </c>
      <c r="W49">
        <v>9.5283435828104598E-2</v>
      </c>
      <c r="X49">
        <v>1.8557961336194698E-2</v>
      </c>
    </row>
    <row r="50" spans="1:24">
      <c r="A50" s="99">
        <f t="shared" si="1"/>
        <v>3.5315068493150683</v>
      </c>
      <c r="B50" s="17">
        <v>44</v>
      </c>
      <c r="C50" s="102">
        <v>924</v>
      </c>
      <c r="D50" s="126">
        <f>$H50^Parameter!$D$80</f>
        <v>0.125763580735997</v>
      </c>
      <c r="E50" s="126">
        <f>$I50^Parameter!$D$73</f>
        <v>3.3603575733168911E-2</v>
      </c>
      <c r="F50" s="125">
        <f>$H50^Parameter!$D$81</f>
        <v>0.23606054623779851</v>
      </c>
      <c r="G50" s="125">
        <f>$I50^Parameter!$D$74</f>
        <v>0.15135780839633231</v>
      </c>
      <c r="H50">
        <v>0.21527997050307601</v>
      </c>
      <c r="I50">
        <v>6.4803909059193907E-2</v>
      </c>
      <c r="J50" s="126">
        <f>$H50^Parameter!$D$82</f>
        <v>0.27105229041815809</v>
      </c>
      <c r="K50" s="125">
        <f>$I50^Parameter!$D$75</f>
        <v>0.15135780839633231</v>
      </c>
      <c r="L50" s="126">
        <f>$H50^Parameter!$D$83</f>
        <v>0.30181639517981634</v>
      </c>
      <c r="M50" s="125">
        <f>$I50^Parameter!$D$76</f>
        <v>0.13942892109581198</v>
      </c>
      <c r="N50" s="126">
        <f>$H50^Parameter!$D$84</f>
        <v>0.21861179439050804</v>
      </c>
      <c r="O50" s="125">
        <f>$I50^Parameter!$D$77</f>
        <v>0.11201623285715753</v>
      </c>
      <c r="P50" s="126">
        <f>$H50^Parameter!$D$85</f>
        <v>0.25490199028578731</v>
      </c>
      <c r="Q50" s="125">
        <f>$I50^Parameter!$D$78</f>
        <v>0.12159981858011992</v>
      </c>
      <c r="R50" s="99">
        <f t="shared" si="2"/>
        <v>4.375342465753425</v>
      </c>
      <c r="S50" s="17">
        <v>44</v>
      </c>
      <c r="T50" s="135">
        <v>1232</v>
      </c>
      <c r="U50">
        <v>0.14573726098470299</v>
      </c>
      <c r="V50">
        <v>4.1080853411245198E-2</v>
      </c>
      <c r="W50">
        <v>9.1386575481394297E-2</v>
      </c>
      <c r="X50">
        <v>1.7834822446471599E-2</v>
      </c>
    </row>
    <row r="51" spans="1:24">
      <c r="A51" s="99">
        <f t="shared" si="1"/>
        <v>3.5890410958904111</v>
      </c>
      <c r="B51" s="17">
        <v>45</v>
      </c>
      <c r="C51" s="102">
        <v>945</v>
      </c>
      <c r="D51" s="126">
        <f>$H51^Parameter!$D$80</f>
        <v>0.12089658250583289</v>
      </c>
      <c r="E51" s="126">
        <f>$I51^Parameter!$D$73</f>
        <v>3.2169496102720789E-2</v>
      </c>
      <c r="F51" s="125">
        <f>$H51^Parameter!$D$81</f>
        <v>0.229661545823348</v>
      </c>
      <c r="G51" s="125">
        <f>$I51^Parameter!$D$74</f>
        <v>0.14772872519291533</v>
      </c>
      <c r="H51">
        <v>0.20907720455092799</v>
      </c>
      <c r="I51">
        <v>6.2564217148914594E-2</v>
      </c>
      <c r="J51" s="126">
        <f>$H51^Parameter!$D$82</f>
        <v>0.26439953197558397</v>
      </c>
      <c r="K51" s="125">
        <f>$I51^Parameter!$D$75</f>
        <v>0.14772872519291533</v>
      </c>
      <c r="L51" s="126">
        <f>$H51^Parameter!$D$83</f>
        <v>0.29501168228466029</v>
      </c>
      <c r="M51" s="125">
        <f>$I51^Parameter!$D$76</f>
        <v>0.13594233666736624</v>
      </c>
      <c r="N51" s="126">
        <f>$H51^Parameter!$D$84</f>
        <v>0.21237511053723618</v>
      </c>
      <c r="O51" s="125">
        <f>$I51^Parameter!$D$77</f>
        <v>0.10890825806561426</v>
      </c>
      <c r="P51" s="126">
        <f>$H51^Parameter!$D$85</f>
        <v>0.24835502379042648</v>
      </c>
      <c r="Q51" s="125">
        <f>$I51^Parameter!$D$78</f>
        <v>0.11835075460253186</v>
      </c>
      <c r="R51" s="99">
        <f t="shared" si="2"/>
        <v>4.4520547945205475</v>
      </c>
      <c r="S51" s="17">
        <v>45</v>
      </c>
      <c r="T51" s="135">
        <v>1260</v>
      </c>
      <c r="U51">
        <v>0.14117771516373301</v>
      </c>
      <c r="V51">
        <v>3.9626314783516102E-2</v>
      </c>
      <c r="W51">
        <v>8.7668516961260198E-2</v>
      </c>
      <c r="X51">
        <v>1.7151306066827601E-2</v>
      </c>
    </row>
    <row r="52" spans="1:24">
      <c r="A52" s="99">
        <f t="shared" si="1"/>
        <v>3.6465753424657534</v>
      </c>
      <c r="B52" s="17">
        <v>46</v>
      </c>
      <c r="C52" s="102">
        <v>966</v>
      </c>
      <c r="D52" s="126">
        <f>$H52^Parameter!$D$80</f>
        <v>0.11628420948184985</v>
      </c>
      <c r="E52" s="126">
        <f>$I52^Parameter!$D$73</f>
        <v>3.0823093594067614E-2</v>
      </c>
      <c r="F52" s="125">
        <f>$H52^Parameter!$D$81</f>
        <v>0.22352471800371224</v>
      </c>
      <c r="G52" s="125">
        <f>$I52^Parameter!$D$74</f>
        <v>0.14425561881876817</v>
      </c>
      <c r="H52">
        <v>0.203138922404316</v>
      </c>
      <c r="I52">
        <v>6.0443804798997899E-2</v>
      </c>
      <c r="J52" s="126">
        <f>$H52^Parameter!$D$82</f>
        <v>0.25800265353278118</v>
      </c>
      <c r="K52" s="125">
        <f>$I52^Parameter!$D$75</f>
        <v>0.14425561881876817</v>
      </c>
      <c r="L52" s="126">
        <f>$H52^Parameter!$D$83</f>
        <v>0.28845538606921378</v>
      </c>
      <c r="M52" s="125">
        <f>$I52^Parameter!$D$76</f>
        <v>0.13260908912271818</v>
      </c>
      <c r="N52" s="126">
        <f>$H52^Parameter!$D$84</f>
        <v>0.20640262337449219</v>
      </c>
      <c r="O52" s="125">
        <f>$I52^Parameter!$D$77</f>
        <v>0.10594523667533429</v>
      </c>
      <c r="P52" s="126">
        <f>$H52^Parameter!$D$85</f>
        <v>0.24206717309007647</v>
      </c>
      <c r="Q52" s="125">
        <f>$I52^Parameter!$D$78</f>
        <v>0.11524998609528138</v>
      </c>
      <c r="R52" s="99">
        <f t="shared" si="2"/>
        <v>4.5287671232876718</v>
      </c>
      <c r="S52" s="17">
        <v>46</v>
      </c>
      <c r="T52" s="135">
        <v>1288</v>
      </c>
      <c r="U52">
        <v>0.136834294880711</v>
      </c>
      <c r="V52">
        <v>3.8251586989361402E-2</v>
      </c>
      <c r="W52">
        <v>8.4119860726309795E-2</v>
      </c>
      <c r="X52">
        <v>1.6504591595896099E-2</v>
      </c>
    </row>
    <row r="53" spans="1:24">
      <c r="A53" s="99">
        <f t="shared" si="1"/>
        <v>3.7041095890410958</v>
      </c>
      <c r="B53" s="17">
        <v>47</v>
      </c>
      <c r="C53" s="102">
        <v>987</v>
      </c>
      <c r="D53" s="126">
        <f>$H53^Parameter!$D$80</f>
        <v>0.11191022346487531</v>
      </c>
      <c r="E53" s="126">
        <f>$I53^Parameter!$D$73</f>
        <v>2.9557491021984929E-2</v>
      </c>
      <c r="F53" s="125">
        <f>$H53^Parameter!$D$81</f>
        <v>0.21763640259112321</v>
      </c>
      <c r="G53" s="125">
        <f>$I53^Parameter!$D$74</f>
        <v>0.14092904229561917</v>
      </c>
      <c r="H53">
        <v>0.19745088455740201</v>
      </c>
      <c r="I53">
        <v>5.8434238959099397E-2</v>
      </c>
      <c r="J53" s="126">
        <f>$H53^Parameter!$D$82</f>
        <v>0.2518489944001735</v>
      </c>
      <c r="K53" s="125">
        <f>$I53^Parameter!$D$75</f>
        <v>0.14092904229561917</v>
      </c>
      <c r="L53" s="126">
        <f>$H53^Parameter!$D$83</f>
        <v>0.28213572743958742</v>
      </c>
      <c r="M53" s="125">
        <f>$I53^Parameter!$D$76</f>
        <v>0.12941973981764429</v>
      </c>
      <c r="N53" s="126">
        <f>$H53^Parameter!$D$84</f>
        <v>0.20068018505231447</v>
      </c>
      <c r="O53" s="125">
        <f>$I53^Parameter!$D$77</f>
        <v>0.1031178652764221</v>
      </c>
      <c r="P53" s="126">
        <f>$H53^Parameter!$D$85</f>
        <v>0.23602531421055795</v>
      </c>
      <c r="Q53" s="125">
        <f>$I53^Parameter!$D$78</f>
        <v>0.11228814103204991</v>
      </c>
      <c r="R53" s="99">
        <f t="shared" si="2"/>
        <v>4.6054794520547944</v>
      </c>
      <c r="S53" s="17">
        <v>47</v>
      </c>
      <c r="T53" s="135">
        <v>1316</v>
      </c>
      <c r="U53">
        <v>0.132693676706615</v>
      </c>
      <c r="V53">
        <v>3.6950825384721199E-2</v>
      </c>
      <c r="W53">
        <v>8.0731784554841299E-2</v>
      </c>
      <c r="X53">
        <v>1.5892105823390401E-2</v>
      </c>
    </row>
    <row r="54" spans="1:24">
      <c r="A54" s="99">
        <f t="shared" si="1"/>
        <v>3.7616438356164386</v>
      </c>
      <c r="B54" s="17">
        <v>48</v>
      </c>
      <c r="C54" s="102">
        <v>1008</v>
      </c>
      <c r="D54" s="126">
        <f>$H54^Parameter!$D$80</f>
        <v>0.10775956748928346</v>
      </c>
      <c r="E54" s="126">
        <f>$I54^Parameter!$D$73</f>
        <v>2.8366462269352757E-2</v>
      </c>
      <c r="F54" s="125">
        <f>$H54^Parameter!$D$81</f>
        <v>0.21198375685482293</v>
      </c>
      <c r="G54" s="125">
        <f>$I54^Parameter!$D$74</f>
        <v>0.13774027468270653</v>
      </c>
      <c r="H54">
        <v>0.19199973174805901</v>
      </c>
      <c r="I54">
        <v>5.6527820201604399E-2</v>
      </c>
      <c r="J54" s="126">
        <f>$H54^Parameter!$D$82</f>
        <v>0.24592661305136404</v>
      </c>
      <c r="K54" s="125">
        <f>$I54^Parameter!$D$75</f>
        <v>0.13774027468270653</v>
      </c>
      <c r="L54" s="126">
        <f>$H54^Parameter!$D$83</f>
        <v>0.27604156764418708</v>
      </c>
      <c r="M54" s="125">
        <f>$I54^Parameter!$D$76</f>
        <v>0.12636558489680916</v>
      </c>
      <c r="N54" s="126">
        <f>$H54^Parameter!$D$84</f>
        <v>0.19519451767872012</v>
      </c>
      <c r="O54" s="125">
        <f>$I54^Parameter!$D$77</f>
        <v>0.10041758925827678</v>
      </c>
      <c r="P54" s="126">
        <f>$H54^Parameter!$D$85</f>
        <v>0.23021708654875642</v>
      </c>
      <c r="Q54" s="125">
        <f>$I54^Parameter!$D$78</f>
        <v>0.10945659246309158</v>
      </c>
      <c r="R54" s="99">
        <f t="shared" si="2"/>
        <v>4.6821917808219178</v>
      </c>
      <c r="S54" s="17">
        <v>48</v>
      </c>
      <c r="T54" s="135">
        <v>1344</v>
      </c>
      <c r="U54">
        <v>0.128743522813723</v>
      </c>
      <c r="V54">
        <v>3.5718714785834403E-2</v>
      </c>
      <c r="W54">
        <v>7.7496001562664701E-2</v>
      </c>
      <c r="X54">
        <v>1.53114971743923E-2</v>
      </c>
    </row>
    <row r="55" spans="1:24">
      <c r="A55" s="99">
        <f t="shared" si="1"/>
        <v>3.8191780821917809</v>
      </c>
      <c r="B55" s="17">
        <v>49</v>
      </c>
      <c r="C55" s="102">
        <v>1029</v>
      </c>
      <c r="D55" s="126">
        <f>$H55^Parameter!$D$80</f>
        <v>0.10381827325573575</v>
      </c>
      <c r="E55" s="126">
        <f>$I55^Parameter!$D$73</f>
        <v>2.7244360731728718E-2</v>
      </c>
      <c r="F55" s="125">
        <f>$H55^Parameter!$D$81</f>
        <v>0.20655470464588058</v>
      </c>
      <c r="G55" s="125">
        <f>$I55^Parameter!$D$74</f>
        <v>0.13468125435716874</v>
      </c>
      <c r="H55">
        <v>0.18677292785970001</v>
      </c>
      <c r="I55">
        <v>5.4717507742322202E-2</v>
      </c>
      <c r="J55" s="126">
        <f>$H55^Parameter!$D$82</f>
        <v>0.24022424539398629</v>
      </c>
      <c r="K55" s="125">
        <f>$I55^Parameter!$D$75</f>
        <v>0.13468125435716874</v>
      </c>
      <c r="L55" s="126">
        <f>$H55^Parameter!$D$83</f>
        <v>0.27016237339274779</v>
      </c>
      <c r="M55" s="125">
        <f>$I55^Parameter!$D$76</f>
        <v>0.12343858701946418</v>
      </c>
      <c r="N55" s="126">
        <f>$H55^Parameter!$D$84</f>
        <v>0.18993315726267526</v>
      </c>
      <c r="O55" s="125">
        <f>$I55^Parameter!$D$77</f>
        <v>9.7836531215069605E-2</v>
      </c>
      <c r="P55" s="126">
        <f>$H55^Parameter!$D$85</f>
        <v>0.22463084711608289</v>
      </c>
      <c r="Q55" s="125">
        <f>$I55^Parameter!$D$78</f>
        <v>0.10674738802642086</v>
      </c>
      <c r="R55" s="99">
        <f t="shared" si="2"/>
        <v>4.7589041095890412</v>
      </c>
      <c r="S55" s="17">
        <v>49</v>
      </c>
      <c r="T55" s="135">
        <v>1372</v>
      </c>
      <c r="U55">
        <v>0.12497239808293201</v>
      </c>
      <c r="V55">
        <v>3.4550412806542703E-2</v>
      </c>
      <c r="W55">
        <v>7.4404721846415903E-2</v>
      </c>
      <c r="X55">
        <v>1.47606130506903E-2</v>
      </c>
    </row>
    <row r="56" spans="1:24">
      <c r="A56" s="99">
        <f t="shared" si="1"/>
        <v>3.8767123287671232</v>
      </c>
      <c r="B56" s="17">
        <v>50</v>
      </c>
      <c r="C56" s="102">
        <v>1050</v>
      </c>
      <c r="D56" s="126">
        <f>$H56^Parameter!$D$80</f>
        <v>0.10007337582789883</v>
      </c>
      <c r="E56" s="126">
        <f>$I56^Parameter!$D$73</f>
        <v>2.6186056647939392E-2</v>
      </c>
      <c r="F56" s="125">
        <f>$H56^Parameter!$D$81</f>
        <v>0.20133788822474083</v>
      </c>
      <c r="G56" s="125">
        <f>$I56^Parameter!$D$74</f>
        <v>0.13174451934614867</v>
      </c>
      <c r="H56">
        <v>0.181758706125523</v>
      </c>
      <c r="I56">
        <v>5.29968531861678E-2</v>
      </c>
      <c r="J56" s="126">
        <f>$H56^Parameter!$D$82</f>
        <v>0.23473126491371415</v>
      </c>
      <c r="K56" s="125">
        <f>$I56^Parameter!$D$75</f>
        <v>0.13174451934614867</v>
      </c>
      <c r="L56" s="126">
        <f>$H56^Parameter!$D$83</f>
        <v>0.26448818327026419</v>
      </c>
      <c r="M56" s="125">
        <f>$I56^Parameter!$D$76</f>
        <v>0.12063131437439666</v>
      </c>
      <c r="N56" s="126">
        <f>$H56^Parameter!$D$84</f>
        <v>0.18488440085720828</v>
      </c>
      <c r="O56" s="125">
        <f>$I56^Parameter!$D$77</f>
        <v>9.5367427196292584E-2</v>
      </c>
      <c r="P56" s="126">
        <f>$H56^Parameter!$D$85</f>
        <v>0.21925562701261153</v>
      </c>
      <c r="Q56" s="125">
        <f>$I56^Parameter!$D$78</f>
        <v>0.10415318710910985</v>
      </c>
      <c r="R56" s="99">
        <f t="shared" si="2"/>
        <v>4.8356164383561637</v>
      </c>
      <c r="S56" s="17">
        <v>50</v>
      </c>
      <c r="T56" s="135">
        <v>1400</v>
      </c>
      <c r="U56">
        <v>0.121369694783983</v>
      </c>
      <c r="V56">
        <v>3.34415001415043E-2</v>
      </c>
      <c r="W56">
        <v>7.1450617383310794E-2</v>
      </c>
      <c r="X56">
        <v>1.4237479847851999E-2</v>
      </c>
    </row>
    <row r="57" spans="1:24">
      <c r="A57" s="99">
        <f t="shared" si="1"/>
        <v>3.9342465753424656</v>
      </c>
      <c r="B57" s="17">
        <v>51</v>
      </c>
      <c r="C57" s="102">
        <v>1071</v>
      </c>
      <c r="D57" s="126">
        <f>$H57^Parameter!$D$80</f>
        <v>9.6512835109191189E-2</v>
      </c>
      <c r="E57" s="126">
        <f>$I57^Parameter!$D$73</f>
        <v>2.5186882094585871E-2</v>
      </c>
      <c r="F57" s="125">
        <f>$H57^Parameter!$D$81</f>
        <v>0.19632262278693319</v>
      </c>
      <c r="G57" s="125">
        <f>$I57^Parameter!$D$74</f>
        <v>0.12892315387721456</v>
      </c>
      <c r="H57">
        <v>0.176946018576534</v>
      </c>
      <c r="I57">
        <v>5.13599418681134E-2</v>
      </c>
      <c r="J57" s="126">
        <f>$H57^Parameter!$D$82</f>
        <v>0.22943764475561568</v>
      </c>
      <c r="K57" s="125">
        <f>$I57^Parameter!$D$75</f>
        <v>0.12892315387721456</v>
      </c>
      <c r="L57" s="126">
        <f>$H57^Parameter!$D$83</f>
        <v>0.25900957555276988</v>
      </c>
      <c r="M57" s="125">
        <f>$I57^Parameter!$D$76</f>
        <v>0.1179368861142198</v>
      </c>
      <c r="N57" s="126">
        <f>$H57^Parameter!$D$84</f>
        <v>0.18003725685348004</v>
      </c>
      <c r="O57" s="125">
        <f>$I57^Parameter!$D$77</f>
        <v>9.3003569842537076E-2</v>
      </c>
      <c r="P57" s="126">
        <f>$H57^Parameter!$D$85</f>
        <v>0.21408109016739571</v>
      </c>
      <c r="Q57" s="125">
        <f>$I57^Parameter!$D$78</f>
        <v>0.10166720473124305</v>
      </c>
      <c r="R57" s="99">
        <f t="shared" si="2"/>
        <v>4.912328767123288</v>
      </c>
      <c r="S57" s="17">
        <v>51</v>
      </c>
      <c r="T57" s="135">
        <v>1428</v>
      </c>
      <c r="U57">
        <v>0.117925564115264</v>
      </c>
      <c r="V57">
        <v>3.2387936841451602E-2</v>
      </c>
      <c r="W57">
        <v>6.8626789861972307E-2</v>
      </c>
      <c r="X57">
        <v>1.37402852904969E-2</v>
      </c>
    </row>
    <row r="58" spans="1:24">
      <c r="A58" s="99">
        <f t="shared" ref="A58:A121" si="3">C58/365+1</f>
        <v>3.9917808219178084</v>
      </c>
      <c r="B58" s="17">
        <v>52</v>
      </c>
      <c r="C58" s="127">
        <v>1092</v>
      </c>
      <c r="D58" s="126">
        <f>$H58^Parameter!$D$80</f>
        <v>9.3125463621825652E-2</v>
      </c>
      <c r="E58" s="126">
        <f>$I58^Parameter!$D$73</f>
        <v>2.4242582605611261E-2</v>
      </c>
      <c r="F58" s="125">
        <f>$H58^Parameter!$D$81</f>
        <v>0.19149885364341621</v>
      </c>
      <c r="G58" s="125">
        <f>$I58^Parameter!$D$74</f>
        <v>0.1262107404214009</v>
      </c>
      <c r="H58">
        <v>0.17232448863955399</v>
      </c>
      <c r="I58">
        <v>4.9801340819568302E-2</v>
      </c>
      <c r="J58" s="126">
        <f>$H58^Parameter!$D$82</f>
        <v>0.22433392176423678</v>
      </c>
      <c r="K58" s="125">
        <f>$I58^Parameter!$D$75</f>
        <v>0.1262107404214009</v>
      </c>
      <c r="L58" s="126">
        <f>$H58^Parameter!$D$83</f>
        <v>0.25371763748763071</v>
      </c>
      <c r="M58" s="125">
        <f>$I58^Parameter!$D$76</f>
        <v>0.11534892345264024</v>
      </c>
      <c r="N58" s="126">
        <f>$H58^Parameter!$D$84</f>
        <v>0.17538139834076616</v>
      </c>
      <c r="O58" s="125">
        <f>$I58^Parameter!$D$77</f>
        <v>9.0738757575130127E-2</v>
      </c>
      <c r="P58" s="126">
        <f>$H58^Parameter!$D$85</f>
        <v>0.20909749433910413</v>
      </c>
      <c r="Q58" s="125">
        <f>$I58^Parameter!$D$78</f>
        <v>9.9283161348074536E-2</v>
      </c>
      <c r="R58" s="99">
        <f t="shared" si="2"/>
        <v>4.9890410958904106</v>
      </c>
      <c r="S58" s="17">
        <v>52</v>
      </c>
      <c r="T58" s="135">
        <v>1456</v>
      </c>
      <c r="U58">
        <v>0.11463085395306299</v>
      </c>
      <c r="V58">
        <v>3.1386023770940803E-2</v>
      </c>
      <c r="W58">
        <v>6.5926741156649801E-2</v>
      </c>
      <c r="X58">
        <v>1.3267362781457299E-2</v>
      </c>
    </row>
    <row r="59" spans="1:24">
      <c r="A59" s="99">
        <f t="shared" si="3"/>
        <v>4.0493150684931507</v>
      </c>
      <c r="B59" s="17">
        <v>53</v>
      </c>
      <c r="C59" s="127">
        <v>1113</v>
      </c>
      <c r="D59" s="126">
        <f>$H59^Parameter!$D$80</f>
        <v>8.990086012452729E-2</v>
      </c>
      <c r="E59" s="126">
        <f>$I59^Parameter!$D$73</f>
        <v>2.3349274531752662E-2</v>
      </c>
      <c r="F59" s="125">
        <f>$H59^Parameter!$D$81</f>
        <v>0.18685711598372948</v>
      </c>
      <c r="G59" s="125">
        <f>$I59^Parameter!$D$74</f>
        <v>0.12360131659595097</v>
      </c>
      <c r="H59">
        <v>0.16788436676694499</v>
      </c>
      <c r="I59">
        <v>4.8316052525857897E-2</v>
      </c>
      <c r="J59" s="126">
        <f>$H59^Parameter!$D$82</f>
        <v>0.21941116247134862</v>
      </c>
      <c r="K59" s="125">
        <f>$I59^Parameter!$D$75</f>
        <v>0.12360131659595097</v>
      </c>
      <c r="L59" s="126">
        <f>$H59^Parameter!$D$83</f>
        <v>0.24860393606665104</v>
      </c>
      <c r="M59" s="125">
        <f>$I59^Parameter!$D$76</f>
        <v>0.11286150576597945</v>
      </c>
      <c r="N59" s="126">
        <f>$H59^Parameter!$D$84</f>
        <v>0.17090711942213938</v>
      </c>
      <c r="O59" s="125">
        <f>$I59^Parameter!$D$77</f>
        <v>8.8567249118242611E-2</v>
      </c>
      <c r="P59" s="126">
        <f>$H59^Parameter!$D$85</f>
        <v>0.20429565434027175</v>
      </c>
      <c r="Q59" s="125">
        <f>$I59^Parameter!$D$78</f>
        <v>9.6995237871407139E-2</v>
      </c>
      <c r="R59" s="99">
        <f t="shared" si="2"/>
        <v>5.065753424657534</v>
      </c>
      <c r="S59" s="17">
        <v>53</v>
      </c>
      <c r="T59" s="135">
        <v>1484</v>
      </c>
      <c r="U59">
        <v>0.111477052219544</v>
      </c>
      <c r="V59">
        <v>3.0432368559607199E-2</v>
      </c>
      <c r="W59">
        <v>6.3344346189935494E-2</v>
      </c>
      <c r="X59">
        <v>1.2817177504964999E-2</v>
      </c>
    </row>
    <row r="60" spans="1:24">
      <c r="A60" s="99">
        <f t="shared" si="3"/>
        <v>4.1068493150684926</v>
      </c>
      <c r="B60" s="17">
        <v>54</v>
      </c>
      <c r="C60" s="127">
        <v>1134</v>
      </c>
      <c r="D60" s="126">
        <f>$H60^Parameter!$D$80</f>
        <v>8.6829348624823041E-2</v>
      </c>
      <c r="E60" s="126">
        <f>$I60^Parameter!$D$73</f>
        <v>2.2503407383876465E-2</v>
      </c>
      <c r="F60" s="125">
        <f>$H60^Parameter!$D$81</f>
        <v>0.18238849713031399</v>
      </c>
      <c r="G60" s="125">
        <f>$I60^Parameter!$D$74</f>
        <v>0.12108933637386592</v>
      </c>
      <c r="H60">
        <v>0.16361648896373701</v>
      </c>
      <c r="I60">
        <v>4.68994737555622E-2</v>
      </c>
      <c r="J60" s="126">
        <f>$H60^Parameter!$D$82</f>
        <v>0.21466093099621567</v>
      </c>
      <c r="K60" s="125">
        <f>$I60^Parameter!$D$75</f>
        <v>0.12108933637386592</v>
      </c>
      <c r="L60" s="126">
        <f>$H60^Parameter!$D$83</f>
        <v>0.24366049029404033</v>
      </c>
      <c r="M60" s="125">
        <f>$I60^Parameter!$D$76</f>
        <v>0.11046913112430375</v>
      </c>
      <c r="N60" s="126">
        <f>$H60^Parameter!$D$84</f>
        <v>0.16660529435890878</v>
      </c>
      <c r="O60" s="125">
        <f>$I60^Parameter!$D$77</f>
        <v>8.6483722726391182E-2</v>
      </c>
      <c r="P60" s="126">
        <f>$H60^Parameter!$D$85</f>
        <v>0.19966690742607701</v>
      </c>
      <c r="Q60" s="125">
        <f>$I60^Parameter!$D$78</f>
        <v>9.4798035301792927E-2</v>
      </c>
      <c r="R60" s="99">
        <f t="shared" si="2"/>
        <v>5.1424657534246574</v>
      </c>
      <c r="S60" s="17">
        <v>54</v>
      </c>
      <c r="T60" s="135">
        <v>1512</v>
      </c>
      <c r="U60">
        <v>0.108456235333869</v>
      </c>
      <c r="V60">
        <v>2.9523855458971699E-2</v>
      </c>
      <c r="W60">
        <v>6.0873827957553001E-2</v>
      </c>
      <c r="X60">
        <v>1.2388314061365001E-2</v>
      </c>
    </row>
    <row r="61" spans="1:24">
      <c r="A61" s="99">
        <f t="shared" si="3"/>
        <v>4.1643835616438363</v>
      </c>
      <c r="B61" s="17">
        <v>55</v>
      </c>
      <c r="C61" s="127">
        <v>1155</v>
      </c>
      <c r="D61" s="126">
        <f>$H61^Parameter!$D$80</f>
        <v>8.3901922364594789E-2</v>
      </c>
      <c r="E61" s="126">
        <f>$I61^Parameter!$D$73</f>
        <v>2.1701730513043822E-2</v>
      </c>
      <c r="F61" s="125">
        <f>$H61^Parameter!$D$81</f>
        <v>0.17808460117894021</v>
      </c>
      <c r="G61" s="125">
        <f>$I61^Parameter!$D$74</f>
        <v>0.11866963511650248</v>
      </c>
      <c r="H61">
        <v>0.15951223806804199</v>
      </c>
      <c r="I61">
        <v>4.5547358840428501E-2</v>
      </c>
      <c r="J61" s="126">
        <f>$H61^Parameter!$D$82</f>
        <v>0.21007525880556832</v>
      </c>
      <c r="K61" s="125">
        <f>$I61^Parameter!$D$75</f>
        <v>0.11866963511650248</v>
      </c>
      <c r="L61" s="126">
        <f>$H61^Parameter!$D$83</f>
        <v>0.23887974493129016</v>
      </c>
      <c r="M61" s="125">
        <f>$I61^Parameter!$D$76</f>
        <v>0.10816668075003914</v>
      </c>
      <c r="N61" s="126">
        <f>$H61^Parameter!$D$84</f>
        <v>0.1624673394064293</v>
      </c>
      <c r="O61" s="125">
        <f>$I61^Parameter!$D$77</f>
        <v>8.4483239571271823E-2</v>
      </c>
      <c r="P61" s="126">
        <f>$H61^Parameter!$D$85</f>
        <v>0.19520308077259715</v>
      </c>
      <c r="Q61" s="125">
        <f>$I61^Parameter!$D$78</f>
        <v>9.2686538441083322E-2</v>
      </c>
      <c r="R61" s="99">
        <f t="shared" si="2"/>
        <v>5.2191780821917808</v>
      </c>
      <c r="S61" s="17">
        <v>55</v>
      </c>
      <c r="T61" s="135">
        <v>1540</v>
      </c>
      <c r="U61">
        <v>0.10556102126182</v>
      </c>
      <c r="V61">
        <v>2.8657618601758202E-2</v>
      </c>
      <c r="W61">
        <v>5.85097345136526E-2</v>
      </c>
      <c r="X61">
        <v>1.19794654423155E-2</v>
      </c>
    </row>
    <row r="62" spans="1:24">
      <c r="A62" s="99">
        <f t="shared" si="3"/>
        <v>4.2219178082191782</v>
      </c>
      <c r="B62" s="17">
        <v>56</v>
      </c>
      <c r="C62" s="127">
        <v>1176</v>
      </c>
      <c r="D62" s="126">
        <f>$H62^Parameter!$D$80</f>
        <v>8.1110192382382082E-2</v>
      </c>
      <c r="E62" s="126">
        <f>$I62^Parameter!$D$73</f>
        <v>2.0941263572076638E-2</v>
      </c>
      <c r="F62" s="125">
        <f>$H62^Parameter!$D$81</f>
        <v>0.17393751591192907</v>
      </c>
      <c r="G62" s="125">
        <f>$I62^Parameter!$D$74</f>
        <v>0.11633739800524724</v>
      </c>
      <c r="H62">
        <v>0.155563507635818</v>
      </c>
      <c r="I62">
        <v>4.4255786868096503E-2</v>
      </c>
      <c r="J62" s="126">
        <f>$H62^Parameter!$D$82</f>
        <v>0.20564661626806593</v>
      </c>
      <c r="K62" s="125">
        <f>$I62^Parameter!$D$75</f>
        <v>0.11633739800524724</v>
      </c>
      <c r="L62" s="126">
        <f>$H62^Parameter!$D$83</f>
        <v>0.23425454568625065</v>
      </c>
      <c r="M62" s="125">
        <f>$I62^Parameter!$D$76</f>
        <v>0.10594938696456906</v>
      </c>
      <c r="N62" s="126">
        <f>$H62^Parameter!$D$84</f>
        <v>0.15848517719846503</v>
      </c>
      <c r="O62" s="125">
        <f>$I62^Parameter!$D$77</f>
        <v>8.2561210811549435E-2</v>
      </c>
      <c r="P62" s="126">
        <f>$H62^Parameter!$D$85</f>
        <v>0.1908964609587829</v>
      </c>
      <c r="Q62" s="125">
        <f>$I62^Parameter!$D$78</f>
        <v>9.0656083221985775E-2</v>
      </c>
      <c r="R62" s="99">
        <f t="shared" si="2"/>
        <v>5.2958904109589042</v>
      </c>
      <c r="S62" s="17">
        <v>56</v>
      </c>
      <c r="T62" s="135">
        <v>1568</v>
      </c>
      <c r="U62">
        <v>0.102784526725908</v>
      </c>
      <c r="V62">
        <v>2.7831018232215E-2</v>
      </c>
      <c r="W62">
        <v>5.6246917736812702E-2</v>
      </c>
      <c r="X62">
        <v>1.15894231819594E-2</v>
      </c>
    </row>
    <row r="63" spans="1:24">
      <c r="A63" s="99">
        <f t="shared" si="3"/>
        <v>4.2794520547945201</v>
      </c>
      <c r="B63" s="17">
        <v>57</v>
      </c>
      <c r="C63" s="127">
        <v>1197</v>
      </c>
      <c r="D63" s="126">
        <f>$H63^Parameter!$D$80</f>
        <v>7.8446340281496024E-2</v>
      </c>
      <c r="E63" s="126">
        <f>$I63^Parameter!$D$73</f>
        <v>2.021927028121626E-2</v>
      </c>
      <c r="F63" s="125">
        <f>$H63^Parameter!$D$81</f>
        <v>0.16993978186638176</v>
      </c>
      <c r="G63" s="125">
        <f>$I63^Parameter!$D$74</f>
        <v>0.11408813150011009</v>
      </c>
      <c r="H63">
        <v>0.151762668279809</v>
      </c>
      <c r="I63">
        <v>4.30211323212542E-2</v>
      </c>
      <c r="J63" s="126">
        <f>$H63^Parameter!$D$82</f>
        <v>0.20136788592959062</v>
      </c>
      <c r="K63" s="125">
        <f>$I63^Parameter!$D$75</f>
        <v>0.11408813150011009</v>
      </c>
      <c r="L63" s="126">
        <f>$H63^Parameter!$D$83</f>
        <v>0.22977811580289356</v>
      </c>
      <c r="M63" s="125">
        <f>$I63^Parameter!$D$76</f>
        <v>0.1038128042375026</v>
      </c>
      <c r="N63" s="126">
        <f>$H63^Parameter!$D$84</f>
        <v>0.15465120353547976</v>
      </c>
      <c r="O63" s="125">
        <f>$I63^Parameter!$D$77</f>
        <v>8.0713367929307084E-2</v>
      </c>
      <c r="P63" s="126">
        <f>$H63^Parameter!$D$85</f>
        <v>0.18673976535958822</v>
      </c>
      <c r="Q63" s="125">
        <f>$I63^Parameter!$D$78</f>
        <v>8.8702327249233354E-2</v>
      </c>
      <c r="R63" s="99">
        <f t="shared" si="2"/>
        <v>5.3726027397260276</v>
      </c>
      <c r="S63" s="17">
        <v>57</v>
      </c>
      <c r="T63" s="135">
        <v>1596</v>
      </c>
      <c r="U63">
        <v>0.100120328180528</v>
      </c>
      <c r="V63">
        <v>2.70416195364096E-2</v>
      </c>
      <c r="W63">
        <v>5.40805137159589E-2</v>
      </c>
      <c r="X63">
        <v>1.1217068542034201E-2</v>
      </c>
    </row>
    <row r="64" spans="1:24">
      <c r="A64" s="99">
        <f t="shared" si="3"/>
        <v>4.3369863013698629</v>
      </c>
      <c r="B64" s="17">
        <v>58</v>
      </c>
      <c r="C64" s="127">
        <v>1218</v>
      </c>
      <c r="D64" s="126">
        <f>$H64^Parameter!$D$80</f>
        <v>7.590307485867695E-2</v>
      </c>
      <c r="E64" s="126">
        <f>$I64^Parameter!$D$73</f>
        <v>1.9533235086492361E-2</v>
      </c>
      <c r="F64" s="125">
        <f>$H64^Parameter!$D$81</f>
        <v>0.16608436343814456</v>
      </c>
      <c r="G64" s="125">
        <f>$I64^Parameter!$D$74</f>
        <v>0.11191763749803085</v>
      </c>
      <c r="H64">
        <v>0.148102536313995</v>
      </c>
      <c r="I64">
        <v>4.1840038757958602E-2</v>
      </c>
      <c r="J64" s="126">
        <f>$H64^Parameter!$D$82</f>
        <v>0.19723233743045829</v>
      </c>
      <c r="K64" s="125">
        <f>$I64^Parameter!$D$75</f>
        <v>0.11191763749803085</v>
      </c>
      <c r="L64" s="126">
        <f>$H64^Parameter!$D$83</f>
        <v>0.2254440340006999</v>
      </c>
      <c r="M64" s="125">
        <f>$I64^Parameter!$D$76</f>
        <v>0.10175278300024775</v>
      </c>
      <c r="N64" s="126">
        <f>$H64^Parameter!$D$84</f>
        <v>0.15095825643321392</v>
      </c>
      <c r="O64" s="125">
        <f>$I64^Parameter!$D$77</f>
        <v>7.893573596871814E-2</v>
      </c>
      <c r="P64" s="126">
        <f>$H64^Parameter!$D$85</f>
        <v>0.18272611535399691</v>
      </c>
      <c r="Q64" s="125">
        <f>$I64^Parameter!$D$78</f>
        <v>8.6821223197067407E-2</v>
      </c>
      <c r="R64" s="99">
        <f t="shared" si="2"/>
        <v>5.4493150684931511</v>
      </c>
      <c r="S64" s="17">
        <v>58</v>
      </c>
      <c r="T64" s="135">
        <v>1624</v>
      </c>
      <c r="U64">
        <v>9.7562426195381205E-2</v>
      </c>
      <c r="V64">
        <v>2.62871737526695E-2</v>
      </c>
      <c r="W64">
        <v>5.2005924612269702E-2</v>
      </c>
      <c r="X64">
        <v>1.0861364608040099E-2</v>
      </c>
    </row>
    <row r="65" spans="1:24">
      <c r="A65" s="99">
        <f t="shared" si="3"/>
        <v>4.3945205479452056</v>
      </c>
      <c r="B65" s="17">
        <v>59</v>
      </c>
      <c r="C65" s="127">
        <v>1239</v>
      </c>
      <c r="D65" s="126">
        <f>$H65^Parameter!$D$80</f>
        <v>7.3473592273202729E-2</v>
      </c>
      <c r="E65" s="126">
        <f>$I65^Parameter!$D$73</f>
        <v>1.8880842355562633E-2</v>
      </c>
      <c r="F65" s="125">
        <f>$H65^Parameter!$D$81</f>
        <v>0.16236462190294015</v>
      </c>
      <c r="G65" s="125">
        <f>$I65^Parameter!$D$74</f>
        <v>0.10982198990274721</v>
      </c>
      <c r="H65">
        <v>0.14457634455836901</v>
      </c>
      <c r="I65">
        <v>4.0709395180281799E-2</v>
      </c>
      <c r="J65" s="126">
        <f>$H65^Parameter!$D$82</f>
        <v>0.19323360398280118</v>
      </c>
      <c r="K65" s="125">
        <f>$I65^Parameter!$D$75</f>
        <v>0.10982198990274721</v>
      </c>
      <c r="L65" s="126">
        <f>$H65^Parameter!$D$83</f>
        <v>0.22124621370757797</v>
      </c>
      <c r="M65" s="125">
        <f>$I65^Parameter!$D$76</f>
        <v>9.9765445926258453E-2</v>
      </c>
      <c r="N65" s="126">
        <f>$H65^Parameter!$D$84</f>
        <v>0.14739958729090147</v>
      </c>
      <c r="O65" s="125">
        <f>$I65^Parameter!$D$77</f>
        <v>7.7224609357351287E-2</v>
      </c>
      <c r="P65" s="126">
        <f>$H65^Parameter!$D$85</f>
        <v>0.17884901125033187</v>
      </c>
      <c r="Q65" s="125">
        <f>$I65^Parameter!$D$78</f>
        <v>8.5008994751101782E-2</v>
      </c>
      <c r="R65" s="99">
        <f t="shared" si="2"/>
        <v>5.5260273972602736</v>
      </c>
      <c r="S65" s="17">
        <v>59</v>
      </c>
      <c r="T65" s="135">
        <v>1652</v>
      </c>
      <c r="U65">
        <v>9.5105212925464699E-2</v>
      </c>
      <c r="V65">
        <v>2.5565601285860801E-2</v>
      </c>
      <c r="W65">
        <v>5.0018801867810499E-2</v>
      </c>
      <c r="X65">
        <v>1.05213491898541E-2</v>
      </c>
    </row>
    <row r="66" spans="1:24">
      <c r="A66" s="99">
        <f t="shared" si="3"/>
        <v>4.4520547945205475</v>
      </c>
      <c r="B66" s="17">
        <v>60</v>
      </c>
      <c r="C66" s="127">
        <v>1260</v>
      </c>
      <c r="D66" s="126">
        <f>$H66^Parameter!$D$80</f>
        <v>7.1151539460665103E-2</v>
      </c>
      <c r="E66" s="126">
        <f>$I66^Parameter!$D$73</f>
        <v>1.8259957803632862E-2</v>
      </c>
      <c r="F66" s="125">
        <f>$H66^Parameter!$D$81</f>
        <v>0.15877429023842332</v>
      </c>
      <c r="G66" s="125">
        <f>$I66^Parameter!$D$74</f>
        <v>0.10779751335207337</v>
      </c>
      <c r="H66">
        <v>0.14117771516373301</v>
      </c>
      <c r="I66">
        <v>3.9626314783516102E-2</v>
      </c>
      <c r="J66" s="126">
        <f>$H66^Parameter!$D$82</f>
        <v>0.18936566032541324</v>
      </c>
      <c r="K66" s="125">
        <f>$I66^Parameter!$D$75</f>
        <v>0.10779751335207337</v>
      </c>
      <c r="L66" s="126">
        <f>$H66^Parameter!$D$83</f>
        <v>0.21717888352715989</v>
      </c>
      <c r="M66" s="125">
        <f>$I66^Parameter!$D$76</f>
        <v>9.7847166415742232E-2</v>
      </c>
      <c r="N66" s="126">
        <f>$H66^Parameter!$D$84</f>
        <v>0.14396883404291416</v>
      </c>
      <c r="O66" s="125">
        <f>$I66^Parameter!$D$77</f>
        <v>7.5576530029377656E-2</v>
      </c>
      <c r="P66" s="126">
        <f>$H66^Parameter!$D$85</f>
        <v>0.17510230883165112</v>
      </c>
      <c r="Q66" s="125">
        <f>$I66^Parameter!$D$78</f>
        <v>8.3262114820266075E-2</v>
      </c>
      <c r="R66" s="99">
        <f t="shared" si="2"/>
        <v>5.602739726027397</v>
      </c>
      <c r="S66" s="17">
        <v>60</v>
      </c>
      <c r="T66" s="135">
        <v>1680</v>
      </c>
      <c r="U66">
        <v>9.2743442377581503E-2</v>
      </c>
      <c r="V66">
        <v>2.48749765862375E-2</v>
      </c>
      <c r="W66">
        <v>4.8115030644744899E-2</v>
      </c>
      <c r="X66">
        <v>1.0196128434038901E-2</v>
      </c>
    </row>
    <row r="67" spans="1:24">
      <c r="A67" s="99">
        <f t="shared" si="3"/>
        <v>4.5095890410958903</v>
      </c>
      <c r="B67" s="17">
        <v>61</v>
      </c>
      <c r="C67" s="127">
        <v>1281</v>
      </c>
      <c r="D67" s="126">
        <f>$H67^Parameter!$D$80</f>
        <v>6.8930980518811108E-2</v>
      </c>
      <c r="E67" s="126">
        <f>$I67^Parameter!$D$73</f>
        <v>1.7668611882935892E-2</v>
      </c>
      <c r="F67" s="125">
        <f>$H67^Parameter!$D$81</f>
        <v>0.15530744963439783</v>
      </c>
      <c r="G67" s="125">
        <f>$I67^Parameter!$D$74</f>
        <v>0.10584076387808672</v>
      </c>
      <c r="H67">
        <v>0.13790063432201999</v>
      </c>
      <c r="I67">
        <v>3.8588115816996303E-2</v>
      </c>
      <c r="J67" s="126">
        <f>$H67^Parameter!$D$82</f>
        <v>0.18562280207377618</v>
      </c>
      <c r="K67" s="125">
        <f>$I67^Parameter!$D$75</f>
        <v>0.10584076387808672</v>
      </c>
      <c r="L67" s="126">
        <f>$H67^Parameter!$D$83</f>
        <v>0.21323656887978384</v>
      </c>
      <c r="M67" s="125">
        <f>$I67^Parameter!$D$76</f>
        <v>9.5994549053455128E-2</v>
      </c>
      <c r="N67" s="126">
        <f>$H67^Parameter!$D$84</f>
        <v>0.14065999616302854</v>
      </c>
      <c r="O67" s="125">
        <f>$I67^Parameter!$D$77</f>
        <v>7.398826760367673E-2</v>
      </c>
      <c r="P67" s="126">
        <f>$H67^Parameter!$D$85</f>
        <v>0.17148019742574741</v>
      </c>
      <c r="Q67" s="125">
        <f>$I67^Parameter!$D$78</f>
        <v>8.1577285777223854E-2</v>
      </c>
      <c r="R67" s="99">
        <f t="shared" si="2"/>
        <v>5.6794520547945204</v>
      </c>
      <c r="S67" s="17">
        <v>61</v>
      </c>
      <c r="T67" s="135">
        <v>1708</v>
      </c>
      <c r="U67">
        <v>9.0472203211956606E-2</v>
      </c>
      <c r="V67">
        <v>2.4213514585218501E-2</v>
      </c>
      <c r="W67">
        <v>4.6290715390512903E-2</v>
      </c>
      <c r="X67">
        <v>9.8848710670966806E-3</v>
      </c>
    </row>
    <row r="68" spans="1:24">
      <c r="A68" s="99">
        <f t="shared" si="3"/>
        <v>4.5671232876712331</v>
      </c>
      <c r="B68" s="17">
        <v>62</v>
      </c>
      <c r="C68" s="127">
        <v>1302</v>
      </c>
      <c r="D68" s="126">
        <f>$H68^Parameter!$D$80</f>
        <v>6.6806365814783039E-2</v>
      </c>
      <c r="E68" s="126">
        <f>$I68^Parameter!$D$73</f>
        <v>1.7104984904216542E-2</v>
      </c>
      <c r="F68" s="125">
        <f>$H68^Parameter!$D$81</f>
        <v>0.15195850758275953</v>
      </c>
      <c r="G68" s="125">
        <f>$I68^Parameter!$D$74</f>
        <v>0.10394851130157216</v>
      </c>
      <c r="H68">
        <v>0.134739428734103</v>
      </c>
      <c r="I68">
        <v>3.75923043210818E-2</v>
      </c>
      <c r="J68" s="126">
        <f>$H68^Parameter!$D$82</f>
        <v>0.18199962638450792</v>
      </c>
      <c r="K68" s="125">
        <f>$I68^Parameter!$D$75</f>
        <v>0.10394851130157216</v>
      </c>
      <c r="L68" s="126">
        <f>$H68^Parameter!$D$83</f>
        <v>0.20941407475615223</v>
      </c>
      <c r="M68" s="125">
        <f>$I68^Parameter!$D$76</f>
        <v>9.4204411835078203E-2</v>
      </c>
      <c r="N68" s="126">
        <f>$H68^Parameter!$D$84</f>
        <v>0.13746741139659877</v>
      </c>
      <c r="O68" s="125">
        <f>$I68^Parameter!$D$77</f>
        <v>7.2456801399132506E-2</v>
      </c>
      <c r="P68" s="126">
        <f>$H68^Parameter!$D$85</f>
        <v>0.16797717940697982</v>
      </c>
      <c r="Q68" s="125">
        <f>$I68^Parameter!$D$78</f>
        <v>7.9951421514092402E-2</v>
      </c>
      <c r="R68" s="99">
        <f t="shared" si="2"/>
        <v>5.7561643835616438</v>
      </c>
      <c r="S68" s="17">
        <v>62</v>
      </c>
      <c r="T68" s="135">
        <v>1736</v>
      </c>
      <c r="U68">
        <v>8.8286893843282296E-2</v>
      </c>
      <c r="V68">
        <v>2.3579558507502499E-2</v>
      </c>
      <c r="W68">
        <v>4.4542166434568702E-2</v>
      </c>
      <c r="X68">
        <v>9.5868031990387105E-3</v>
      </c>
    </row>
    <row r="69" spans="1:24">
      <c r="A69" s="99">
        <f t="shared" si="3"/>
        <v>4.624657534246575</v>
      </c>
      <c r="B69" s="17">
        <v>63</v>
      </c>
      <c r="C69" s="127">
        <v>1323</v>
      </c>
      <c r="D69" s="126">
        <f>$H69^Parameter!$D$80</f>
        <v>6.477250358363619E-2</v>
      </c>
      <c r="E69" s="126">
        <f>$I69^Parameter!$D$73</f>
        <v>1.6567393688672685E-2</v>
      </c>
      <c r="F69" s="125">
        <f>$H69^Parameter!$D$81</f>
        <v>0.14872217744354396</v>
      </c>
      <c r="G69" s="125">
        <f>$I69^Parameter!$D$74</f>
        <v>0.10211772318471747</v>
      </c>
      <c r="H69">
        <v>0.13168874371380099</v>
      </c>
      <c r="I69">
        <v>3.6636558533812903E-2</v>
      </c>
      <c r="J69" s="126">
        <f>$H69^Parameter!$D$82</f>
        <v>0.17849101385570659</v>
      </c>
      <c r="K69" s="125">
        <f>$I69^Parameter!$D$75</f>
        <v>0.10211772318471747</v>
      </c>
      <c r="L69" s="126">
        <f>$H69^Parameter!$D$83</f>
        <v>0.20570646952317606</v>
      </c>
      <c r="M69" s="125">
        <f>$I69^Parameter!$D$76</f>
        <v>9.2473769981167145E-2</v>
      </c>
      <c r="N69" s="126">
        <f>$H69^Parameter!$D$84</f>
        <v>0.13438573410233237</v>
      </c>
      <c r="O69" s="125">
        <f>$I69^Parameter!$D$77</f>
        <v>7.0979304094949944E-2</v>
      </c>
      <c r="P69" s="126">
        <f>$H69^Parameter!$D$85</f>
        <v>0.16458805104049429</v>
      </c>
      <c r="Q69" s="125">
        <f>$I69^Parameter!$D$78</f>
        <v>7.8381631125108583E-2</v>
      </c>
      <c r="R69" s="99">
        <f t="shared" si="2"/>
        <v>5.8328767123287673</v>
      </c>
      <c r="S69" s="17">
        <v>63</v>
      </c>
      <c r="T69" s="135">
        <v>1764</v>
      </c>
      <c r="U69">
        <v>8.6183199628739701E-2</v>
      </c>
      <c r="V69">
        <v>2.2971568902142199E-2</v>
      </c>
      <c r="W69">
        <v>4.2865887531417401E-2</v>
      </c>
      <c r="X69">
        <v>9.3012036255423203E-3</v>
      </c>
    </row>
    <row r="70" spans="1:24">
      <c r="A70" s="99">
        <f t="shared" si="3"/>
        <v>4.6821917808219178</v>
      </c>
      <c r="B70" s="17">
        <v>64</v>
      </c>
      <c r="C70" s="127">
        <v>1344</v>
      </c>
      <c r="D70" s="126">
        <f>$H70^Parameter!$D$80</f>
        <v>6.2824533807209329E-2</v>
      </c>
      <c r="E70" s="126">
        <f>$I70^Parameter!$D$73</f>
        <v>1.6054279574579475E-2</v>
      </c>
      <c r="F70" s="125">
        <f>$H70^Parameter!$D$81</f>
        <v>0.14559345938863497</v>
      </c>
      <c r="G70" s="125">
        <f>$I70^Parameter!$D$74</f>
        <v>0.1003455501858624</v>
      </c>
      <c r="H70">
        <v>0.128743522813723</v>
      </c>
      <c r="I70">
        <v>3.5718714785834403E-2</v>
      </c>
      <c r="J70" s="126">
        <f>$H70^Parameter!$D$82</f>
        <v>0.175092111587487</v>
      </c>
      <c r="K70" s="125">
        <f>$I70^Parameter!$D$75</f>
        <v>0.1003455501858624</v>
      </c>
      <c r="L70" s="126">
        <f>$H70^Parameter!$D$83</f>
        <v>0.20210906972275811</v>
      </c>
      <c r="M70" s="125">
        <f>$I70^Parameter!$D$76</f>
        <v>9.0799821178203136E-2</v>
      </c>
      <c r="N70" s="126">
        <f>$H70^Parameter!$D$84</f>
        <v>0.1314099150919969</v>
      </c>
      <c r="O70" s="125">
        <f>$I70^Parameter!$D$77</f>
        <v>6.9553126866077022E-2</v>
      </c>
      <c r="P70" s="126">
        <f>$H70^Parameter!$D$85</f>
        <v>0.16130788458321635</v>
      </c>
      <c r="Q70" s="125">
        <f>$I70^Parameter!$D$78</f>
        <v>7.6865204049531802E-2</v>
      </c>
      <c r="R70" s="99">
        <f t="shared" ref="R70:R133" si="4">T70/365+1</f>
        <v>5.9095890410958907</v>
      </c>
      <c r="S70" s="17">
        <v>64</v>
      </c>
      <c r="T70" s="135">
        <v>1792</v>
      </c>
      <c r="U70">
        <v>8.4157071951391799E-2</v>
      </c>
      <c r="V70">
        <v>2.23881137551348E-2</v>
      </c>
      <c r="W70">
        <v>4.1258564272750001E-2</v>
      </c>
      <c r="X70">
        <v>9.0273995744888404E-3</v>
      </c>
    </row>
    <row r="71" spans="1:24">
      <c r="A71" s="99">
        <f t="shared" si="3"/>
        <v>4.7397260273972606</v>
      </c>
      <c r="B71" s="17">
        <v>65</v>
      </c>
      <c r="C71" s="127">
        <v>1365</v>
      </c>
      <c r="D71" s="126">
        <f>$H71^Parameter!$D$80</f>
        <v>6.0957904180220589E-2</v>
      </c>
      <c r="E71" s="126">
        <f>$I71^Parameter!$D$73</f>
        <v>1.5564197625023021E-2</v>
      </c>
      <c r="F71" s="125">
        <f>$H71^Parameter!$D$81</f>
        <v>0.14256762262999997</v>
      </c>
      <c r="G71" s="125">
        <f>$I71^Parameter!$D$74</f>
        <v>9.8629312677482095E-2</v>
      </c>
      <c r="H71">
        <v>0.125898988865488</v>
      </c>
      <c r="I71">
        <v>3.4836754723945901E-2</v>
      </c>
      <c r="J71" s="126">
        <f>$H71^Parameter!$D$82</f>
        <v>0.17179831733016301</v>
      </c>
      <c r="K71" s="125">
        <f>$I71^Parameter!$D$75</f>
        <v>9.8629312677482095E-2</v>
      </c>
      <c r="L71" s="126">
        <f>$H71^Parameter!$D$83</f>
        <v>0.19861742580596278</v>
      </c>
      <c r="M71" s="125">
        <f>$I71^Parameter!$D$76</f>
        <v>8.9179932104269471E-2</v>
      </c>
      <c r="N71" s="126">
        <f>$H71^Parameter!$D$84</f>
        <v>0.12853518286300861</v>
      </c>
      <c r="O71" s="125">
        <f>$I71^Parameter!$D$77</f>
        <v>6.8175785843266057E-2</v>
      </c>
      <c r="P71" s="126">
        <f>$H71^Parameter!$D$85</f>
        <v>0.15813201156007853</v>
      </c>
      <c r="Q71" s="125">
        <f>$I71^Parameter!$D$78</f>
        <v>7.5399596527015431E-2</v>
      </c>
      <c r="R71" s="99">
        <f t="shared" si="4"/>
        <v>5.9863013698630141</v>
      </c>
      <c r="S71" s="17">
        <v>65</v>
      </c>
      <c r="T71" s="135">
        <v>1820</v>
      </c>
      <c r="U71">
        <v>8.2204709026119496E-2</v>
      </c>
      <c r="V71">
        <v>2.1827859563268201E-2</v>
      </c>
      <c r="W71">
        <v>3.9717053298748903E-2</v>
      </c>
      <c r="X71">
        <v>8.7647628492714107E-3</v>
      </c>
    </row>
    <row r="72" spans="1:24">
      <c r="A72" s="99">
        <f t="shared" si="3"/>
        <v>4.7972602739726025</v>
      </c>
      <c r="B72" s="17">
        <v>66</v>
      </c>
      <c r="C72" s="127">
        <v>1386</v>
      </c>
      <c r="D72" s="126">
        <f>$H72^Parameter!$D$80</f>
        <v>5.916834798693256E-2</v>
      </c>
      <c r="E72" s="126">
        <f>$I72^Parameter!$D$73</f>
        <v>1.5095806902321537E-2</v>
      </c>
      <c r="F72" s="125">
        <f>$H72^Parameter!$D$81</f>
        <v>0.13964018884467769</v>
      </c>
      <c r="G72" s="125">
        <f>$I72^Parameter!$D$74</f>
        <v>9.696648850385034E-2</v>
      </c>
      <c r="H72">
        <v>0.12315062633365099</v>
      </c>
      <c r="I72">
        <v>3.3988793722556497E-2</v>
      </c>
      <c r="J72" s="126">
        <f>$H72^Parameter!$D$82</f>
        <v>0.16860526465093187</v>
      </c>
      <c r="K72" s="125">
        <f>$I72^Parameter!$D$75</f>
        <v>9.696648850385034E-2</v>
      </c>
      <c r="L72" s="126">
        <f>$H72^Parameter!$D$83</f>
        <v>0.19522730874708571</v>
      </c>
      <c r="M72" s="125">
        <f>$I72^Parameter!$D$76</f>
        <v>8.7611626112666444E-2</v>
      </c>
      <c r="N72" s="126">
        <f>$H72^Parameter!$D$84</f>
        <v>0.12575702612540246</v>
      </c>
      <c r="O72" s="125">
        <f>$I72^Parameter!$D$77</f>
        <v>6.6844949764322828E-2</v>
      </c>
      <c r="P72" s="126">
        <f>$H72^Parameter!$D$85</f>
        <v>0.15505600713818429</v>
      </c>
      <c r="Q72" s="125">
        <f>$I72^Parameter!$D$78</f>
        <v>7.3982419234261479E-2</v>
      </c>
      <c r="R72" s="99">
        <f t="shared" si="4"/>
        <v>6.0630136986301366</v>
      </c>
      <c r="S72" s="17">
        <v>66</v>
      </c>
      <c r="T72" s="135">
        <v>1848</v>
      </c>
      <c r="U72">
        <v>8.0322538272122795E-2</v>
      </c>
      <c r="V72">
        <v>2.1289563263795198E-2</v>
      </c>
      <c r="W72">
        <v>3.8238372245026901E-2</v>
      </c>
      <c r="X72">
        <v>8.5127063269544393E-3</v>
      </c>
    </row>
    <row r="73" spans="1:24">
      <c r="A73" s="99">
        <f t="shared" si="3"/>
        <v>4.8547945205479452</v>
      </c>
      <c r="B73" s="17">
        <v>67</v>
      </c>
      <c r="C73" s="127">
        <v>1407</v>
      </c>
      <c r="D73" s="126">
        <f>$H73^Parameter!$D$80</f>
        <v>5.7451863726906346E-2</v>
      </c>
      <c r="E73" s="126">
        <f>$I73^Parameter!$D$73</f>
        <v>1.4647861691271684E-2</v>
      </c>
      <c r="F73" s="125">
        <f>$H73^Parameter!$D$81</f>
        <v>0.13680691671403936</v>
      </c>
      <c r="G73" s="125">
        <f>$I73^Parameter!$D$74</f>
        <v>9.5354701768266922E-2</v>
      </c>
      <c r="H73">
        <v>0.120494164889256</v>
      </c>
      <c r="I73">
        <v>3.3173070358802098E-2</v>
      </c>
      <c r="J73" s="126">
        <f>$H73^Parameter!$D$82</f>
        <v>0.16550880905343529</v>
      </c>
      <c r="K73" s="125">
        <f>$I73^Parameter!$D$75</f>
        <v>9.5354701768266922E-2</v>
      </c>
      <c r="L73" s="126">
        <f>$H73^Parameter!$D$83</f>
        <v>0.19193469748442268</v>
      </c>
      <c r="M73" s="125">
        <f>$I73^Parameter!$D$76</f>
        <v>8.6092571960666525E-2</v>
      </c>
      <c r="N73" s="126">
        <f>$H73^Parameter!$D$84</f>
        <v>0.12307117753105158</v>
      </c>
      <c r="O73" s="125">
        <f>$I73^Parameter!$D$77</f>
        <v>6.5558428698013885E-2</v>
      </c>
      <c r="P73" s="126">
        <f>$H73^Parameter!$D$85</f>
        <v>0.15207567552589563</v>
      </c>
      <c r="Q73" s="125">
        <f>$I73^Parameter!$D$78</f>
        <v>7.2611425986336714E-2</v>
      </c>
      <c r="R73" s="99">
        <f t="shared" si="4"/>
        <v>6.13972602739726</v>
      </c>
      <c r="S73" s="17">
        <v>67</v>
      </c>
      <c r="T73" s="135">
        <v>1876</v>
      </c>
      <c r="U73">
        <v>7.8507200111165895E-2</v>
      </c>
      <c r="V73">
        <v>2.0772064927331999E-2</v>
      </c>
      <c r="W73">
        <v>3.6819690367531299E-2</v>
      </c>
      <c r="X73">
        <v>8.2706807742985999E-3</v>
      </c>
    </row>
    <row r="74" spans="1:24">
      <c r="A74" s="99">
        <f t="shared" si="3"/>
        <v>4.912328767123288</v>
      </c>
      <c r="B74" s="17">
        <v>68</v>
      </c>
      <c r="C74" s="127">
        <v>1428</v>
      </c>
      <c r="D74" s="126">
        <f>$H74^Parameter!$D$80</f>
        <v>5.5804696342314816E-2</v>
      </c>
      <c r="E74" s="126">
        <f>$I74^Parameter!$D$73</f>
        <v>1.4219203567695217E-2</v>
      </c>
      <c r="F74" s="125">
        <f>$H74^Parameter!$D$81</f>
        <v>0.13406378750000814</v>
      </c>
      <c r="G74" s="125">
        <f>$I74^Parameter!$D$74</f>
        <v>9.3791712551561254E-2</v>
      </c>
      <c r="H74">
        <v>0.117925564115264</v>
      </c>
      <c r="I74">
        <v>3.2387936841451602E-2</v>
      </c>
      <c r="J74" s="126">
        <f>$H74^Parameter!$D$82</f>
        <v>0.16250501498811828</v>
      </c>
      <c r="K74" s="125">
        <f>$I74^Parameter!$D$75</f>
        <v>9.3791712551561254E-2</v>
      </c>
      <c r="L74" s="126">
        <f>$H74^Parameter!$D$83</f>
        <v>0.18873576713696202</v>
      </c>
      <c r="M74" s="125">
        <f>$I74^Parameter!$D$76</f>
        <v>8.462057348281754E-2</v>
      </c>
      <c r="N74" s="126">
        <f>$H74^Parameter!$D$84</f>
        <v>0.12047359851913245</v>
      </c>
      <c r="O74" s="125">
        <f>$I74^Parameter!$D$77</f>
        <v>6.4314163735191068E-2</v>
      </c>
      <c r="P74" s="126">
        <f>$H74^Parameter!$D$85</f>
        <v>0.14918703632807159</v>
      </c>
      <c r="Q74" s="125">
        <f>$I74^Parameter!$D$78</f>
        <v>7.1284503398809151E-2</v>
      </c>
      <c r="R74" s="99">
        <f t="shared" si="4"/>
        <v>6.2164383561643834</v>
      </c>
      <c r="S74" s="17">
        <v>68</v>
      </c>
      <c r="T74" s="135">
        <v>1904</v>
      </c>
      <c r="U74">
        <v>7.6755533064356202E-2</v>
      </c>
      <c r="V74">
        <v>2.0274281132497299E-2</v>
      </c>
      <c r="W74">
        <v>3.5458319792847498E-2</v>
      </c>
      <c r="X74">
        <v>8.0381719489543996E-3</v>
      </c>
    </row>
    <row r="75" spans="1:24">
      <c r="A75" s="99">
        <f t="shared" si="3"/>
        <v>4.9698630136986299</v>
      </c>
      <c r="B75" s="17">
        <v>69</v>
      </c>
      <c r="C75" s="127">
        <v>1449</v>
      </c>
      <c r="D75" s="126">
        <f>$H75^Parameter!$D$80</f>
        <v>5.4223319912098951E-2</v>
      </c>
      <c r="E75" s="126">
        <f>$I75^Parameter!$D$73</f>
        <v>1.3808754221201846E-2</v>
      </c>
      <c r="F75" s="125">
        <f>$H75^Parameter!$D$81</f>
        <v>0.13140699158594155</v>
      </c>
      <c r="G75" s="125">
        <f>$I75^Parameter!$D$74</f>
        <v>9.2275407474022408E-2</v>
      </c>
      <c r="H75">
        <v>0.11544099926217399</v>
      </c>
      <c r="I75">
        <v>3.1631850296285201E-2</v>
      </c>
      <c r="J75" s="126">
        <f>$H75^Parameter!$D$82</f>
        <v>0.1595901436948699</v>
      </c>
      <c r="K75" s="125">
        <f>$I75^Parameter!$D$75</f>
        <v>9.2275407474022408E-2</v>
      </c>
      <c r="L75" s="126">
        <f>$H75^Parameter!$D$83</f>
        <v>0.18562687794876165</v>
      </c>
      <c r="M75" s="125">
        <f>$I75^Parameter!$D$76</f>
        <v>8.3193560118970333E-2</v>
      </c>
      <c r="N75" s="126">
        <f>$H75^Parameter!$D$84</f>
        <v>0.11796046519772646</v>
      </c>
      <c r="O75" s="125">
        <f>$I75^Parameter!$D$77</f>
        <v>6.3110217553200079E-2</v>
      </c>
      <c r="P75" s="126">
        <f>$H75^Parameter!$D$85</f>
        <v>0.14638631179288131</v>
      </c>
      <c r="Q75" s="125">
        <f>$I75^Parameter!$D$78</f>
        <v>6.9999661418117656E-2</v>
      </c>
      <c r="R75" s="99">
        <f t="shared" si="4"/>
        <v>6.2931506849315069</v>
      </c>
      <c r="S75" s="17">
        <v>69</v>
      </c>
      <c r="T75" s="135">
        <v>1932</v>
      </c>
      <c r="U75">
        <v>7.5064560032482394E-2</v>
      </c>
      <c r="V75">
        <v>1.9795198950467802E-2</v>
      </c>
      <c r="W75">
        <v>3.4151707346045203E-2</v>
      </c>
      <c r="X75">
        <v>7.8146979569148102E-3</v>
      </c>
    </row>
    <row r="76" spans="1:24">
      <c r="A76" s="99">
        <f t="shared" si="3"/>
        <v>5.0273972602739727</v>
      </c>
      <c r="B76" s="17">
        <v>70</v>
      </c>
      <c r="C76" s="127">
        <v>1470</v>
      </c>
      <c r="D76" s="126">
        <f>$H76^Parameter!$D$80</f>
        <v>5.2704421689970214E-2</v>
      </c>
      <c r="E76" s="126">
        <f>$I76^Parameter!$D$73</f>
        <v>1.3415508951902362E-2</v>
      </c>
      <c r="F76" s="125">
        <f>$H76^Parameter!$D$81</f>
        <v>0.12883291591466658</v>
      </c>
      <c r="G76" s="125">
        <f>$I76^Parameter!$D$74</f>
        <v>9.0803791022145988E-2</v>
      </c>
      <c r="H76">
        <v>0.11303684797788301</v>
      </c>
      <c r="I76">
        <v>3.0903364821624701E-2</v>
      </c>
      <c r="J76" s="126">
        <f>$H76^Parameter!$D$82</f>
        <v>0.15676064182288871</v>
      </c>
      <c r="K76" s="125">
        <f>$I76^Parameter!$D$75</f>
        <v>9.0803791022145988E-2</v>
      </c>
      <c r="L76" s="126">
        <f>$H76^Parameter!$D$83</f>
        <v>0.18260456491529378</v>
      </c>
      <c r="M76" s="125">
        <f>$I76^Parameter!$D$76</f>
        <v>8.1809578216722717E-2</v>
      </c>
      <c r="N76" s="126">
        <f>$H76^Parameter!$D$84</f>
        <v>0.11552815518701165</v>
      </c>
      <c r="O76" s="125">
        <f>$I76^Parameter!$D$77</f>
        <v>6.1944765769787052E-2</v>
      </c>
      <c r="P76" s="126">
        <f>$H76^Parameter!$D$85</f>
        <v>0.14366991488964392</v>
      </c>
      <c r="Q76" s="125">
        <f>$I76^Parameter!$D$78</f>
        <v>6.8755024637515552E-2</v>
      </c>
      <c r="R76" s="99">
        <f t="shared" si="4"/>
        <v>6.3698630136986303</v>
      </c>
      <c r="S76" s="17">
        <v>70</v>
      </c>
      <c r="T76" s="135">
        <v>1960</v>
      </c>
      <c r="U76">
        <v>7.3431475655932305E-2</v>
      </c>
      <c r="V76">
        <v>1.9333870476025201E-2</v>
      </c>
      <c r="W76">
        <v>3.2897426912367501E-2</v>
      </c>
      <c r="X76">
        <v>7.5998068405231899E-3</v>
      </c>
    </row>
    <row r="77" spans="1:24">
      <c r="A77" s="99">
        <f t="shared" si="3"/>
        <v>5.0849315068493155</v>
      </c>
      <c r="B77" s="17">
        <v>71</v>
      </c>
      <c r="C77" s="127">
        <v>1491</v>
      </c>
      <c r="D77" s="126">
        <f>$H77^Parameter!$D$80</f>
        <v>5.1244887373979413E-2</v>
      </c>
      <c r="E77" s="126">
        <f>$I77^Parameter!$D$73</f>
        <v>1.3038530770216607E-2</v>
      </c>
      <c r="F77" s="125">
        <f>$H77^Parameter!$D$81</f>
        <v>0.126338132260715</v>
      </c>
      <c r="G77" s="125">
        <f>$I77^Parameter!$D$74</f>
        <v>8.9374977569728328E-2</v>
      </c>
      <c r="H77">
        <v>0.11070967794124</v>
      </c>
      <c r="I77">
        <v>3.0201124237320499E-2</v>
      </c>
      <c r="J77" s="126">
        <f>$H77^Parameter!$D$82</f>
        <v>0.15401313077607764</v>
      </c>
      <c r="K77" s="125">
        <f>$I77^Parameter!$D$75</f>
        <v>8.9374977569728328E-2</v>
      </c>
      <c r="L77" s="126">
        <f>$H77^Parameter!$D$83</f>
        <v>0.17966552804855151</v>
      </c>
      <c r="M77" s="125">
        <f>$I77^Parameter!$D$76</f>
        <v>8.0466783036353323E-2</v>
      </c>
      <c r="N77" s="126">
        <f>$H77^Parameter!$D$84</f>
        <v>0.11317323535476773</v>
      </c>
      <c r="O77" s="125">
        <f>$I77^Parameter!$D$77</f>
        <v>6.0816089011637327E-2</v>
      </c>
      <c r="P77" s="126">
        <f>$H77^Parameter!$D$85</f>
        <v>0.14103443816103201</v>
      </c>
      <c r="Q77" s="125">
        <f>$I77^Parameter!$D$78</f>
        <v>6.7548824324666537E-2</v>
      </c>
      <c r="R77" s="99">
        <f t="shared" si="4"/>
        <v>6.4465753424657537</v>
      </c>
      <c r="S77" s="17">
        <v>71</v>
      </c>
      <c r="T77" s="135">
        <v>1988</v>
      </c>
      <c r="U77">
        <v>7.1853634660092494E-2</v>
      </c>
      <c r="V77">
        <v>1.8889407848998199E-2</v>
      </c>
      <c r="W77">
        <v>3.1693172292852602E-2</v>
      </c>
      <c r="X77">
        <v>7.3930743742911496E-3</v>
      </c>
    </row>
    <row r="78" spans="1:24">
      <c r="A78" s="99">
        <f t="shared" si="3"/>
        <v>5.1424657534246574</v>
      </c>
      <c r="B78" s="17">
        <v>72</v>
      </c>
      <c r="C78" s="127">
        <v>1512</v>
      </c>
      <c r="D78" s="126">
        <f>$H78^Parameter!$D$80</f>
        <v>4.9841787505183574E-2</v>
      </c>
      <c r="E78" s="126">
        <f>$I78^Parameter!$D$73</f>
        <v>1.2676945037141066E-2</v>
      </c>
      <c r="F78" s="125">
        <f>$H78^Parameter!$D$81</f>
        <v>0.12391938627816755</v>
      </c>
      <c r="G78" s="125">
        <f>$I78^Parameter!$D$74</f>
        <v>8.7987184030100293E-2</v>
      </c>
      <c r="H78">
        <v>0.108456235333869</v>
      </c>
      <c r="I78">
        <v>2.9523855458971699E-2</v>
      </c>
      <c r="J78" s="126">
        <f>$H78^Parameter!$D$82</f>
        <v>0.15134439673555355</v>
      </c>
      <c r="K78" s="125">
        <f>$I78^Parameter!$D$75</f>
        <v>8.7987184030100293E-2</v>
      </c>
      <c r="L78" s="126">
        <f>$H78^Parameter!$D$83</f>
        <v>0.17680662324021723</v>
      </c>
      <c r="M78" s="125">
        <f>$I78^Parameter!$D$76</f>
        <v>7.9163431393783706E-2</v>
      </c>
      <c r="N78" s="126">
        <f>$H78^Parameter!$D$84</f>
        <v>0.11089245037990571</v>
      </c>
      <c r="O78" s="125">
        <f>$I78^Parameter!$D$77</f>
        <v>5.9722565630594811E-2</v>
      </c>
      <c r="P78" s="126">
        <f>$H78^Parameter!$D$85</f>
        <v>0.13847664329672246</v>
      </c>
      <c r="Q78" s="125">
        <f>$I78^Parameter!$D$78</f>
        <v>6.6379391094731177E-2</v>
      </c>
      <c r="R78" s="99">
        <f t="shared" si="4"/>
        <v>6.5232876712328771</v>
      </c>
      <c r="S78" s="17">
        <v>72</v>
      </c>
      <c r="T78" s="135">
        <v>2016</v>
      </c>
      <c r="U78">
        <v>7.0328541101028902E-2</v>
      </c>
      <c r="V78">
        <v>1.8460978716398999E-2</v>
      </c>
      <c r="W78">
        <v>3.0536750517399101E-2</v>
      </c>
      <c r="X78">
        <v>7.1941020482063599E-3</v>
      </c>
    </row>
    <row r="79" spans="1:24">
      <c r="A79" s="99">
        <f t="shared" si="3"/>
        <v>5.2</v>
      </c>
      <c r="B79" s="17">
        <v>73</v>
      </c>
      <c r="C79" s="127">
        <v>1533</v>
      </c>
      <c r="D79" s="126">
        <f>$H79^Parameter!$D$80</f>
        <v>4.8492364901869617E-2</v>
      </c>
      <c r="E79" s="126">
        <f>$I79^Parameter!$D$73</f>
        <v>1.2329934589512292E-2</v>
      </c>
      <c r="F79" s="125">
        <f>$H79^Parameter!$D$81</f>
        <v>0.12157358726957829</v>
      </c>
      <c r="G79" s="125">
        <f>$I79^Parameter!$D$74</f>
        <v>8.6638723082690591E-2</v>
      </c>
      <c r="H79">
        <v>0.106273434089587</v>
      </c>
      <c r="I79">
        <v>2.8870362436586802E-2</v>
      </c>
      <c r="J79" s="126">
        <f>$H79^Parameter!$D$82</f>
        <v>0.1487513813139425</v>
      </c>
      <c r="K79" s="125">
        <f>$I79^Parameter!$D$75</f>
        <v>8.6638723082690591E-2</v>
      </c>
      <c r="L79" s="126">
        <f>$H79^Parameter!$D$83</f>
        <v>0.17402485368457352</v>
      </c>
      <c r="M79" s="125">
        <f>$I79^Parameter!$D$76</f>
        <v>7.7897874883681661E-2</v>
      </c>
      <c r="N79" s="126">
        <f>$H79^Parameter!$D$84</f>
        <v>0.10868271208437069</v>
      </c>
      <c r="O79" s="125">
        <f>$I79^Parameter!$D$77</f>
        <v>5.8662665007576303E-2</v>
      </c>
      <c r="P79" s="126">
        <f>$H79^Parameter!$D$85</f>
        <v>0.13599345137909233</v>
      </c>
      <c r="Q79" s="125">
        <f>$I79^Parameter!$D$78</f>
        <v>6.5245148169616365E-2</v>
      </c>
      <c r="R79" s="99">
        <f t="shared" si="4"/>
        <v>6.6</v>
      </c>
      <c r="S79" s="17">
        <v>73</v>
      </c>
      <c r="T79" s="135">
        <v>2044</v>
      </c>
      <c r="U79">
        <v>6.8853838434237896E-2</v>
      </c>
      <c r="V79">
        <v>1.8047802091152899E-2</v>
      </c>
      <c r="W79">
        <v>2.9426075581783E-2</v>
      </c>
      <c r="X79">
        <v>7.0025152204813397E-3</v>
      </c>
    </row>
    <row r="80" spans="1:24">
      <c r="A80" s="99">
        <f t="shared" si="3"/>
        <v>5.2575342465753421</v>
      </c>
      <c r="B80" s="17">
        <v>74</v>
      </c>
      <c r="C80" s="127">
        <v>1554</v>
      </c>
      <c r="D80" s="126">
        <f>$H80^Parameter!$D$80</f>
        <v>4.7194023043949186E-2</v>
      </c>
      <c r="E80" s="126">
        <f>$I80^Parameter!$D$73</f>
        <v>1.1996735301081805E-2</v>
      </c>
      <c r="F80" s="125">
        <f>$H80^Parameter!$D$81</f>
        <v>0.11929779862530228</v>
      </c>
      <c r="G80" s="125">
        <f>$I80^Parameter!$D$74</f>
        <v>8.5327996922812913E-2</v>
      </c>
      <c r="H80">
        <v>0.10415834586521</v>
      </c>
      <c r="I80">
        <v>2.8239520603444299E-2</v>
      </c>
      <c r="J80" s="126">
        <f>$H80^Parameter!$D$82</f>
        <v>0.1462311727991005</v>
      </c>
      <c r="K80" s="125">
        <f>$I80^Parameter!$D$75</f>
        <v>8.5327996922812913E-2</v>
      </c>
      <c r="L80" s="126">
        <f>$H80^Parameter!$D$83</f>
        <v>0.17131736182516677</v>
      </c>
      <c r="M80" s="125">
        <f>$I80^Parameter!$D$76</f>
        <v>7.6668553630673902E-2</v>
      </c>
      <c r="N80" s="126">
        <f>$H80^Parameter!$D$84</f>
        <v>0.10654108947812793</v>
      </c>
      <c r="O80" s="125">
        <f>$I80^Parameter!$D$77</f>
        <v>5.7634941390378169E-2</v>
      </c>
      <c r="P80" s="126">
        <f>$H80^Parameter!$D$85</f>
        <v>0.13358193375490954</v>
      </c>
      <c r="Q80" s="125">
        <f>$I80^Parameter!$D$78</f>
        <v>6.4144605170132332E-2</v>
      </c>
      <c r="R80" s="99">
        <f t="shared" si="4"/>
        <v>6.6767123287671231</v>
      </c>
      <c r="S80" s="17">
        <v>74</v>
      </c>
      <c r="T80" s="135">
        <v>2072</v>
      </c>
      <c r="U80">
        <v>6.7427300336464296E-2</v>
      </c>
      <c r="V80">
        <v>1.7649144568225202E-2</v>
      </c>
      <c r="W80">
        <v>2.8359162578049001E-2</v>
      </c>
      <c r="X80">
        <v>6.81796142360003E-3</v>
      </c>
    </row>
    <row r="81" spans="1:24">
      <c r="A81" s="99">
        <f t="shared" si="3"/>
        <v>5.3150684931506849</v>
      </c>
      <c r="B81" s="17">
        <v>75</v>
      </c>
      <c r="C81" s="127">
        <v>1575</v>
      </c>
      <c r="D81" s="126">
        <f>$H81^Parameter!$D$80</f>
        <v>4.5944315329577649E-2</v>
      </c>
      <c r="E81" s="126">
        <f>$I81^Parameter!$D$73</f>
        <v>1.1676632035729679E-2</v>
      </c>
      <c r="F81" s="125">
        <f>$H81^Parameter!$D$81</f>
        <v>0.11708922888616846</v>
      </c>
      <c r="G81" s="125">
        <f>$I81^Parameter!$D$74</f>
        <v>8.4053491488667975E-2</v>
      </c>
      <c r="H81">
        <v>0.102108190680709</v>
      </c>
      <c r="I81">
        <v>2.7630271786703998E-2</v>
      </c>
      <c r="J81" s="126">
        <f>$H81^Parameter!$D$82</f>
        <v>0.1437809979477235</v>
      </c>
      <c r="K81" s="125">
        <f>$I81^Parameter!$D$75</f>
        <v>8.4053491488667975E-2</v>
      </c>
      <c r="L81" s="126">
        <f>$H81^Parameter!$D$83</f>
        <v>0.16868142179147613</v>
      </c>
      <c r="M81" s="125">
        <f>$I81^Parameter!$D$76</f>
        <v>7.5473990521861697E-2</v>
      </c>
      <c r="N81" s="126">
        <f>$H81^Parameter!$D$84</f>
        <v>0.10446479946601923</v>
      </c>
      <c r="O81" s="125">
        <f>$I81^Parameter!$D$77</f>
        <v>5.6638028217075011E-2</v>
      </c>
      <c r="P81" s="126">
        <f>$H81^Parameter!$D$85</f>
        <v>0.13123930349014026</v>
      </c>
      <c r="Q81" s="125">
        <f>$I81^Parameter!$D$78</f>
        <v>6.3076352393211438E-2</v>
      </c>
      <c r="R81" s="99">
        <f t="shared" si="4"/>
        <v>6.7534246575342465</v>
      </c>
      <c r="S81" s="17">
        <v>75</v>
      </c>
      <c r="T81" s="135">
        <v>2100</v>
      </c>
      <c r="U81">
        <v>6.6046822217057197E-2</v>
      </c>
      <c r="V81">
        <v>1.7264316863258002E-2</v>
      </c>
      <c r="W81">
        <v>2.73341221900745E-2</v>
      </c>
      <c r="X81">
        <v>6.64010880926591E-3</v>
      </c>
    </row>
    <row r="82" spans="1:24">
      <c r="A82" s="99">
        <f t="shared" si="3"/>
        <v>5.3726027397260276</v>
      </c>
      <c r="B82" s="17">
        <v>76</v>
      </c>
      <c r="C82" s="127">
        <v>1596</v>
      </c>
      <c r="D82" s="126">
        <f>$H82^Parameter!$D$80</f>
        <v>4.4740935132807948E-2</v>
      </c>
      <c r="E82" s="126">
        <f>$I82^Parameter!$D$73</f>
        <v>1.1368954953968072E-2</v>
      </c>
      <c r="F82" s="125">
        <f>$H82^Parameter!$D$81</f>
        <v>0.11494522338578804</v>
      </c>
      <c r="G82" s="125">
        <f>$I82^Parameter!$D$74</f>
        <v>8.2813771124038413E-2</v>
      </c>
      <c r="H82">
        <v>0.100120328180528</v>
      </c>
      <c r="I82">
        <v>2.70416195364096E-2</v>
      </c>
      <c r="J82" s="126">
        <f>$H82^Parameter!$D$82</f>
        <v>0.14139821429193919</v>
      </c>
      <c r="K82" s="125">
        <f>$I82^Parameter!$D$75</f>
        <v>8.2813771124038413E-2</v>
      </c>
      <c r="L82" s="126">
        <f>$H82^Parameter!$D$83</f>
        <v>0.16611443229394326</v>
      </c>
      <c r="M82" s="125">
        <f>$I82^Parameter!$D$76</f>
        <v>7.431278587843379E-2</v>
      </c>
      <c r="N82" s="126">
        <f>$H82^Parameter!$D$84</f>
        <v>0.10245119816904315</v>
      </c>
      <c r="O82" s="125">
        <f>$I82^Parameter!$D$77</f>
        <v>5.567063288155407E-2</v>
      </c>
      <c r="P82" s="126">
        <f>$H82^Parameter!$D$85</f>
        <v>0.12896290736793933</v>
      </c>
      <c r="Q82" s="125">
        <f>$I82^Parameter!$D$78</f>
        <v>6.2039055531106564E-2</v>
      </c>
      <c r="R82" s="99">
        <f t="shared" si="4"/>
        <v>6.8301369863013699</v>
      </c>
      <c r="S82" s="17">
        <v>76</v>
      </c>
      <c r="T82" s="135">
        <v>2128</v>
      </c>
      <c r="U82">
        <v>6.4710413361186395E-2</v>
      </c>
      <c r="V82">
        <v>1.6892670642614301E-2</v>
      </c>
      <c r="W82">
        <v>2.6349155528506699E-2</v>
      </c>
      <c r="X82">
        <v>6.4686447193169601E-3</v>
      </c>
    </row>
    <row r="83" spans="1:24">
      <c r="A83" s="99">
        <f t="shared" si="3"/>
        <v>5.4301369863013695</v>
      </c>
      <c r="B83" s="17">
        <v>77</v>
      </c>
      <c r="C83" s="127">
        <v>1617</v>
      </c>
      <c r="D83" s="126">
        <f>$H83^Parameter!$D$80</f>
        <v>4.3581706597263944E-2</v>
      </c>
      <c r="E83" s="126">
        <f>$I83^Parameter!$D$73</f>
        <v>1.1073076138142101E-2</v>
      </c>
      <c r="F83" s="125">
        <f>$H83^Parameter!$D$81</f>
        <v>0.11286325643195315</v>
      </c>
      <c r="G83" s="125">
        <f>$I83^Parameter!$D$74</f>
        <v>8.160747363921321E-2</v>
      </c>
      <c r="H83">
        <v>9.8192249471481002E-2</v>
      </c>
      <c r="I83">
        <v>2.64726248340518E-2</v>
      </c>
      <c r="J83" s="126">
        <f>$H83^Parameter!$D$82</f>
        <v>0.1390803029244892</v>
      </c>
      <c r="K83" s="125">
        <f>$I83^Parameter!$D$75</f>
        <v>8.160747363921321E-2</v>
      </c>
      <c r="L83" s="126">
        <f>$H83^Parameter!$D$83</f>
        <v>0.16361390994775332</v>
      </c>
      <c r="M83" s="125">
        <f>$I83^Parameter!$D$76</f>
        <v>7.3183612528323103E-2</v>
      </c>
      <c r="N83" s="126">
        <f>$H83^Parameter!$D$84</f>
        <v>0.10049777281614218</v>
      </c>
      <c r="O83" s="125">
        <f>$I83^Parameter!$D$77</f>
        <v>5.4731531902080618E-2</v>
      </c>
      <c r="P83" s="126">
        <f>$H83^Parameter!$D$85</f>
        <v>0.12675021839268844</v>
      </c>
      <c r="Q83" s="125">
        <f>$I83^Parameter!$D$78</f>
        <v>6.103145079377164E-2</v>
      </c>
      <c r="R83" s="99">
        <f t="shared" si="4"/>
        <v>6.9068493150684933</v>
      </c>
      <c r="S83" s="17">
        <v>77</v>
      </c>
      <c r="T83" s="135">
        <v>2156</v>
      </c>
      <c r="U83">
        <v>6.3416189652501703E-2</v>
      </c>
      <c r="V83">
        <v>1.6533595617068401E-2</v>
      </c>
      <c r="W83">
        <v>2.5402549281282299E-2</v>
      </c>
      <c r="X83">
        <v>6.3032743710823604E-3</v>
      </c>
    </row>
    <row r="84" spans="1:24">
      <c r="A84" s="99">
        <f t="shared" si="3"/>
        <v>5.4876712328767123</v>
      </c>
      <c r="B84" s="17">
        <v>78</v>
      </c>
      <c r="C84" s="127">
        <v>1638</v>
      </c>
      <c r="D84" s="126">
        <f>$H84^Parameter!$D$80</f>
        <v>4.2464576106437238E-2</v>
      </c>
      <c r="E84" s="126">
        <f>$I84^Parameter!$D$73</f>
        <v>1.0788406505473995E-2</v>
      </c>
      <c r="F84" s="125">
        <f>$H84^Parameter!$D$81</f>
        <v>0.1108409239895195</v>
      </c>
      <c r="G84" s="125">
        <f>$I84^Parameter!$D$74</f>
        <v>8.0433305736262908E-2</v>
      </c>
      <c r="H84">
        <v>9.6321569495987705E-2</v>
      </c>
      <c r="I84">
        <v>2.5922402145856199E-2</v>
      </c>
      <c r="J84" s="126">
        <f>$H84^Parameter!$D$82</f>
        <v>0.1368248617304649</v>
      </c>
      <c r="K84" s="125">
        <f>$I84^Parameter!$D$75</f>
        <v>8.0433305736262908E-2</v>
      </c>
      <c r="L84" s="126">
        <f>$H84^Parameter!$D$83</f>
        <v>0.16117748299768273</v>
      </c>
      <c r="M84" s="125">
        <f>$I84^Parameter!$D$76</f>
        <v>7.2085211245524417E-2</v>
      </c>
      <c r="N84" s="126">
        <f>$H84^Parameter!$D$84</f>
        <v>9.8602134165856323E-2</v>
      </c>
      <c r="O84" s="125">
        <f>$I84^Parameter!$D$77</f>
        <v>5.3819566457634513E-2</v>
      </c>
      <c r="P84" s="126">
        <f>$H84^Parameter!$D$85</f>
        <v>0.12459882876556129</v>
      </c>
      <c r="Q84" s="125">
        <f>$I84^Parameter!$D$78</f>
        <v>6.0052340399415947E-2</v>
      </c>
      <c r="R84" s="99">
        <f t="shared" si="4"/>
        <v>6.9835616438356167</v>
      </c>
      <c r="S84" s="17">
        <v>78</v>
      </c>
      <c r="T84" s="135">
        <v>2184</v>
      </c>
      <c r="U84">
        <v>6.2162366827569301E-2</v>
      </c>
      <c r="V84">
        <v>1.6186516874319601E-2</v>
      </c>
      <c r="W84">
        <v>2.4492671157851701E-2</v>
      </c>
      <c r="X84">
        <v>6.1437196467621904E-3</v>
      </c>
    </row>
    <row r="85" spans="1:24">
      <c r="A85" s="99">
        <f t="shared" si="3"/>
        <v>5.5452054794520551</v>
      </c>
      <c r="B85" s="17">
        <v>79</v>
      </c>
      <c r="C85" s="127">
        <v>1659</v>
      </c>
      <c r="D85" s="126">
        <f>$H85^Parameter!$D$80</f>
        <v>4.1387604376304607E-2</v>
      </c>
      <c r="E85" s="126">
        <f>$I85^Parameter!$D$73</f>
        <v>1.0514392981400807E-2</v>
      </c>
      <c r="F85" s="125">
        <f>$H85^Parameter!$D$81</f>
        <v>0.10887593682986245</v>
      </c>
      <c r="G85" s="125">
        <f>$I85^Parameter!$D$74</f>
        <v>7.9290038768025067E-2</v>
      </c>
      <c r="H85">
        <v>9.4506019902463795E-2</v>
      </c>
      <c r="I85">
        <v>2.53901157895167E-2</v>
      </c>
      <c r="J85" s="126">
        <f>$H85^Parameter!$D$82</f>
        <v>0.1346295990357258</v>
      </c>
      <c r="K85" s="125">
        <f>$I85^Parameter!$D$75</f>
        <v>7.9290038768025067E-2</v>
      </c>
      <c r="L85" s="126">
        <f>$H85^Parameter!$D$83</f>
        <v>0.15880288541809492</v>
      </c>
      <c r="M85" s="125">
        <f>$I85^Parameter!$D$76</f>
        <v>7.101638652499645E-2</v>
      </c>
      <c r="N85" s="126">
        <f>$H85^Parameter!$D$84</f>
        <v>9.6762009420197914E-2</v>
      </c>
      <c r="O85" s="125">
        <f>$I85^Parameter!$D$77</f>
        <v>5.2933638260210122E-2</v>
      </c>
      <c r="P85" s="126">
        <f>$H85^Parameter!$D$85</f>
        <v>0.12250644329948999</v>
      </c>
      <c r="Q85" s="125">
        <f>$I85^Parameter!$D$78</f>
        <v>5.9100588401627116E-2</v>
      </c>
      <c r="R85" s="99">
        <f t="shared" si="4"/>
        <v>7.0602739726027401</v>
      </c>
      <c r="S85" s="17">
        <v>79</v>
      </c>
      <c r="T85" s="135">
        <v>2212</v>
      </c>
      <c r="U85">
        <v>6.0947254218711902E-2</v>
      </c>
      <c r="V85">
        <v>1.58508924281132E-2</v>
      </c>
      <c r="W85">
        <v>2.3617965606951698E-2</v>
      </c>
      <c r="X85">
        <v>5.9897179775280102E-3</v>
      </c>
    </row>
    <row r="86" spans="1:24">
      <c r="A86" s="99">
        <f t="shared" si="3"/>
        <v>5.602739726027397</v>
      </c>
      <c r="B86" s="17">
        <v>80</v>
      </c>
      <c r="C86" s="127">
        <v>1680</v>
      </c>
      <c r="D86" s="126">
        <f>$H86^Parameter!$D$80</f>
        <v>4.0348959120642229E-2</v>
      </c>
      <c r="E86" s="126">
        <f>$I86^Parameter!$D$73</f>
        <v>1.0250515908564959E-2</v>
      </c>
      <c r="F86" s="125">
        <f>$H86^Parameter!$D$81</f>
        <v>0.10696611411457528</v>
      </c>
      <c r="G86" s="125">
        <f>$I86^Parameter!$D$74</f>
        <v>7.8176504803016286E-2</v>
      </c>
      <c r="H86">
        <v>9.2743442377581503E-2</v>
      </c>
      <c r="I86">
        <v>2.48749765862375E-2</v>
      </c>
      <c r="J86" s="126">
        <f>$H86^Parameter!$D$82</f>
        <v>0.13249232764423366</v>
      </c>
      <c r="K86" s="125">
        <f>$I86^Parameter!$D$75</f>
        <v>7.8176504803016286E-2</v>
      </c>
      <c r="L86" s="126">
        <f>$H86^Parameter!$D$83</f>
        <v>0.1564879513639198</v>
      </c>
      <c r="M86" s="125">
        <f>$I86^Parameter!$D$76</f>
        <v>6.9976002664993597E-2</v>
      </c>
      <c r="N86" s="126">
        <f>$H86^Parameter!$D$84</f>
        <v>9.4975235595948351E-2</v>
      </c>
      <c r="O86" s="125">
        <f>$I86^Parameter!$D$77</f>
        <v>5.2072705734322038E-2</v>
      </c>
      <c r="P86" s="126">
        <f>$H86^Parameter!$D$85</f>
        <v>0.1204708732437242</v>
      </c>
      <c r="Q86" s="125">
        <f>$I86^Parameter!$D$78</f>
        <v>5.8175116824467916E-2</v>
      </c>
      <c r="R86" s="99">
        <f t="shared" si="4"/>
        <v>7.1369863013698627</v>
      </c>
      <c r="S86" s="17">
        <v>80</v>
      </c>
      <c r="T86" s="135">
        <v>2240</v>
      </c>
      <c r="U86">
        <v>5.9769248945751002E-2</v>
      </c>
      <c r="V86">
        <v>1.5526210964043901E-2</v>
      </c>
      <c r="W86">
        <v>2.2776949789324898E-2</v>
      </c>
      <c r="X86">
        <v>5.84102131393227E-3</v>
      </c>
    </row>
    <row r="87" spans="1:24">
      <c r="A87" s="99">
        <f t="shared" si="3"/>
        <v>5.6602739726027398</v>
      </c>
      <c r="B87" s="17">
        <v>81</v>
      </c>
      <c r="C87" s="127">
        <v>1701</v>
      </c>
      <c r="D87" s="126">
        <f>$H87^Parameter!$D$80</f>
        <v>3.9346908243631969E-2</v>
      </c>
      <c r="E87" s="126">
        <f>$I87^Parameter!$D$73</f>
        <v>9.9962866694023964E-3</v>
      </c>
      <c r="F87" s="125">
        <f>$H87^Parameter!$D$81</f>
        <v>0.10510937738339926</v>
      </c>
      <c r="G87" s="125">
        <f>$I87^Parameter!$D$74</f>
        <v>7.7091592971104128E-2</v>
      </c>
      <c r="H87">
        <v>9.1031782407729495E-2</v>
      </c>
      <c r="I87">
        <v>2.4376238772766099E-2</v>
      </c>
      <c r="J87" s="126">
        <f>$H87^Parameter!$D$82</f>
        <v>0.13041095923842566</v>
      </c>
      <c r="K87" s="125">
        <f>$I87^Parameter!$D$75</f>
        <v>7.7091592971104128E-2</v>
      </c>
      <c r="L87" s="126">
        <f>$H87^Parameter!$D$83</f>
        <v>0.15423060995001117</v>
      </c>
      <c r="M87" s="125">
        <f>$I87^Parameter!$D$76</f>
        <v>6.8962980131339821E-2</v>
      </c>
      <c r="N87" s="126">
        <f>$H87^Parameter!$D$84</f>
        <v>9.3239753321143412E-2</v>
      </c>
      <c r="O87" s="125">
        <f>$I87^Parameter!$D$77</f>
        <v>5.1235780477728865E-2</v>
      </c>
      <c r="P87" s="126">
        <f>$H87^Parameter!$D$85</f>
        <v>0.11849003049025186</v>
      </c>
      <c r="Q87" s="125">
        <f>$I87^Parameter!$D$78</f>
        <v>5.7274902079687447E-2</v>
      </c>
      <c r="R87" s="99">
        <f t="shared" si="4"/>
        <v>7.2136986301369861</v>
      </c>
      <c r="S87" s="17">
        <v>81</v>
      </c>
      <c r="T87" s="135">
        <v>2268</v>
      </c>
      <c r="U87">
        <v>5.8626830520646697E-2</v>
      </c>
      <c r="V87">
        <v>1.52119897641716E-2</v>
      </c>
      <c r="W87">
        <v>2.1968209788224401E-2</v>
      </c>
      <c r="X87">
        <v>5.6973951750715103E-3</v>
      </c>
    </row>
    <row r="88" spans="1:24">
      <c r="A88" s="99">
        <f t="shared" si="3"/>
        <v>5.7178082191780826</v>
      </c>
      <c r="B88" s="17">
        <v>82</v>
      </c>
      <c r="C88" s="127">
        <v>1722</v>
      </c>
      <c r="D88" s="126">
        <f>$H88^Parameter!$D$80</f>
        <v>3.8379813518223484E-2</v>
      </c>
      <c r="E88" s="126">
        <f>$I88^Parameter!$D$73</f>
        <v>9.7512455025490514E-3</v>
      </c>
      <c r="F88" s="125">
        <f>$H88^Parameter!$D$81</f>
        <v>0.10330374491857341</v>
      </c>
      <c r="G88" s="125">
        <f>$I88^Parameter!$D$74</f>
        <v>7.6034246067058373E-2</v>
      </c>
      <c r="H88">
        <v>8.9369083439460997E-2</v>
      </c>
      <c r="I88">
        <v>2.3893197150582801E-2</v>
      </c>
      <c r="J88" s="126">
        <f>$H88^Parameter!$D$82</f>
        <v>0.12838349911855904</v>
      </c>
      <c r="K88" s="125">
        <f>$I88^Parameter!$D$75</f>
        <v>7.6034246067058373E-2</v>
      </c>
      <c r="L88" s="126">
        <f>$H88^Parameter!$D$83</f>
        <v>0.15202888033779915</v>
      </c>
      <c r="M88" s="125">
        <f>$I88^Parameter!$D$76</f>
        <v>6.7976292180492448E-2</v>
      </c>
      <c r="N88" s="126">
        <f>$H88^Parameter!$D$84</f>
        <v>9.1553601026927889E-2</v>
      </c>
      <c r="O88" s="125">
        <f>$I88^Parameter!$D$77</f>
        <v>5.0421923979817394E-2</v>
      </c>
      <c r="P88" s="126">
        <f>$H88^Parameter!$D$85</f>
        <v>0.11656192213633321</v>
      </c>
      <c r="Q88" s="125">
        <f>$I88^Parameter!$D$78</f>
        <v>5.6398971642589162E-2</v>
      </c>
      <c r="R88" s="99">
        <f t="shared" si="4"/>
        <v>7.2904109589041095</v>
      </c>
      <c r="S88" s="17">
        <v>82</v>
      </c>
      <c r="T88" s="135">
        <v>2296</v>
      </c>
      <c r="U88">
        <v>5.7518555832207399E-2</v>
      </c>
      <c r="V88">
        <v>1.49077727943731E-2</v>
      </c>
      <c r="W88">
        <v>2.1190397041845901E-2</v>
      </c>
      <c r="X88">
        <v>5.5586177696690404E-3</v>
      </c>
    </row>
    <row r="89" spans="1:24">
      <c r="A89" s="99">
        <f t="shared" si="3"/>
        <v>5.7753424657534245</v>
      </c>
      <c r="B89" s="17">
        <v>83</v>
      </c>
      <c r="C89" s="127">
        <v>1743</v>
      </c>
      <c r="D89" s="126">
        <f>$H89^Parameter!$D$80</f>
        <v>3.7446124712227358E-2</v>
      </c>
      <c r="E89" s="126">
        <f>$I89^Parameter!$D$73</f>
        <v>9.5149594953190374E-3</v>
      </c>
      <c r="F89" s="125">
        <f>$H89^Parameter!$D$81</f>
        <v>0.10154732645981163</v>
      </c>
      <c r="G89" s="125">
        <f>$I89^Parameter!$D$74</f>
        <v>7.5003457391218706E-2</v>
      </c>
      <c r="H89">
        <v>8.7753481410971904E-2</v>
      </c>
      <c r="I89">
        <v>2.3425184451655499E-2</v>
      </c>
      <c r="J89" s="126">
        <f>$H89^Parameter!$D$82</f>
        <v>0.12640804125862923</v>
      </c>
      <c r="K89" s="125">
        <f>$I89^Parameter!$D$75</f>
        <v>7.5003457391218706E-2</v>
      </c>
      <c r="L89" s="126">
        <f>$H89^Parameter!$D$83</f>
        <v>0.1498808671095507</v>
      </c>
      <c r="M89" s="125">
        <f>$I89^Parameter!$D$76</f>
        <v>6.7014961720397795E-2</v>
      </c>
      <c r="N89" s="126">
        <f>$H89^Parameter!$D$84</f>
        <v>8.9914909507176691E-2</v>
      </c>
      <c r="O89" s="125">
        <f>$I89^Parameter!$D$77</f>
        <v>4.9630244576316464E-2</v>
      </c>
      <c r="P89" s="126">
        <f>$H89^Parameter!$D$85</f>
        <v>0.11468464537922378</v>
      </c>
      <c r="Q89" s="125">
        <f>$I89^Parameter!$D$78</f>
        <v>5.5546400965301015E-2</v>
      </c>
      <c r="R89" s="99">
        <f t="shared" si="4"/>
        <v>7.3671232876712329</v>
      </c>
      <c r="S89" s="17">
        <v>83</v>
      </c>
      <c r="T89" s="135">
        <v>2324</v>
      </c>
      <c r="U89">
        <v>5.6443054480895802E-2</v>
      </c>
      <c r="V89">
        <v>1.4613128939973701E-2</v>
      </c>
      <c r="W89">
        <v>2.04422249830188E-2</v>
      </c>
      <c r="X89">
        <v>5.4244791829199902E-3</v>
      </c>
    </row>
    <row r="90" spans="1:24">
      <c r="A90" s="99">
        <f t="shared" si="3"/>
        <v>5.8328767123287673</v>
      </c>
      <c r="B90" s="17">
        <v>84</v>
      </c>
      <c r="C90" s="127">
        <v>1764</v>
      </c>
      <c r="D90" s="126">
        <f>$H90^Parameter!$D$80</f>
        <v>3.6544374127318195E-2</v>
      </c>
      <c r="E90" s="126">
        <f>$I90^Parameter!$D$73</f>
        <v>9.2870207362987182E-3</v>
      </c>
      <c r="F90" s="125">
        <f>$H90^Parameter!$D$81</f>
        <v>9.9838318245991473E-2</v>
      </c>
      <c r="G90" s="125">
        <f>$I90^Parameter!$D$74</f>
        <v>7.399826780835593E-2</v>
      </c>
      <c r="H90">
        <v>8.6183199628739701E-2</v>
      </c>
      <c r="I90">
        <v>2.2971568902142199E-2</v>
      </c>
      <c r="J90" s="126">
        <f>$H90^Parameter!$D$82</f>
        <v>0.1244827636580232</v>
      </c>
      <c r="K90" s="125">
        <f>$I90^Parameter!$D$75</f>
        <v>7.399826780835593E-2</v>
      </c>
      <c r="L90" s="126">
        <f>$H90^Parameter!$D$83</f>
        <v>0.14778475591187473</v>
      </c>
      <c r="M90" s="125">
        <f>$I90^Parameter!$D$76</f>
        <v>6.6078058390017805E-2</v>
      </c>
      <c r="N90" s="126">
        <f>$H90^Parameter!$D$84</f>
        <v>8.8321896820332008E-2</v>
      </c>
      <c r="O90" s="125">
        <f>$I90^Parameter!$D$77</f>
        <v>4.8859894620958209E-2</v>
      </c>
      <c r="P90" s="126">
        <f>$H90^Parameter!$D$85</f>
        <v>0.11285638272086197</v>
      </c>
      <c r="Q90" s="125">
        <f>$I90^Parameter!$D$78</f>
        <v>5.4716310608120163E-2</v>
      </c>
      <c r="R90" s="99">
        <f t="shared" si="4"/>
        <v>7.4438356164383563</v>
      </c>
      <c r="S90" s="17">
        <v>84</v>
      </c>
      <c r="T90" s="135">
        <v>2352</v>
      </c>
      <c r="U90">
        <v>5.53990244363625E-2</v>
      </c>
      <c r="V90">
        <v>1.43276503766294E-2</v>
      </c>
      <c r="W90">
        <v>1.9722465872590501E-2</v>
      </c>
      <c r="X90">
        <v>5.2947806235192898E-3</v>
      </c>
    </row>
    <row r="91" spans="1:24">
      <c r="A91" s="99">
        <f t="shared" si="3"/>
        <v>5.8904109589041092</v>
      </c>
      <c r="B91" s="17">
        <v>85</v>
      </c>
      <c r="C91" s="127">
        <v>1785</v>
      </c>
      <c r="D91" s="126">
        <f>$H91^Parameter!$D$80</f>
        <v>3.567317151904071E-2</v>
      </c>
      <c r="E91" s="126">
        <f>$I91^Parameter!$D$73</f>
        <v>9.0670446137079089E-3</v>
      </c>
      <c r="F91" s="125">
        <f>$H91^Parameter!$D$81</f>
        <v>9.8174998361369545E-2</v>
      </c>
      <c r="G91" s="125">
        <f>$I91^Parameter!$D$74</f>
        <v>7.3017763007526423E-2</v>
      </c>
      <c r="H91">
        <v>8.4656543965374503E-2</v>
      </c>
      <c r="I91">
        <v>2.2531751967217899E-2</v>
      </c>
      <c r="J91" s="126">
        <f>$H91^Parameter!$D$82</f>
        <v>0.12260592396951334</v>
      </c>
      <c r="K91" s="125">
        <f>$I91^Parameter!$D$75</f>
        <v>7.3017763007526423E-2</v>
      </c>
      <c r="L91" s="126">
        <f>$H91^Parameter!$D$83</f>
        <v>0.14573880935132796</v>
      </c>
      <c r="M91" s="125">
        <f>$I91^Parameter!$D$76</f>
        <v>6.5164695840156633E-2</v>
      </c>
      <c r="N91" s="126">
        <f>$H91^Parameter!$D$84</f>
        <v>8.6772863509794809E-2</v>
      </c>
      <c r="O91" s="125">
        <f>$I91^Parameter!$D$77</f>
        <v>4.811006785650334E-2</v>
      </c>
      <c r="P91" s="126">
        <f>$H91^Parameter!$D$85</f>
        <v>0.11107539746186836</v>
      </c>
      <c r="Q91" s="125">
        <f>$I91^Parameter!$D$78</f>
        <v>5.3907863571388243E-2</v>
      </c>
      <c r="R91" s="99">
        <f t="shared" si="4"/>
        <v>7.5205479452054798</v>
      </c>
      <c r="S91" s="17">
        <v>85</v>
      </c>
      <c r="T91" s="135">
        <v>2380</v>
      </c>
      <c r="U91">
        <v>5.4385227992688197E-2</v>
      </c>
      <c r="V91">
        <v>1.40509510647069E-2</v>
      </c>
      <c r="W91">
        <v>1.90299478139224E-2</v>
      </c>
      <c r="X91">
        <v>5.1693337258251803E-3</v>
      </c>
    </row>
    <row r="92" spans="1:24">
      <c r="A92" s="99">
        <f t="shared" si="3"/>
        <v>5.9479452054794519</v>
      </c>
      <c r="B92" s="17">
        <v>86</v>
      </c>
      <c r="C92" s="127">
        <v>1806</v>
      </c>
      <c r="D92" s="126">
        <f>$H92^Parameter!$D$80</f>
        <v>3.4831199368576558E-2</v>
      </c>
      <c r="E92" s="126">
        <f>$I92^Parameter!$D$73</f>
        <v>8.8546682465971954E-3</v>
      </c>
      <c r="F92" s="125">
        <f>$H92^Parameter!$D$81</f>
        <v>9.6555722365755353E-2</v>
      </c>
      <c r="G92" s="125">
        <f>$I92^Parameter!$D$74</f>
        <v>7.206107094721359E-2</v>
      </c>
      <c r="H92">
        <v>8.3171898356520793E-2</v>
      </c>
      <c r="I92">
        <v>2.2105166261782199E-2</v>
      </c>
      <c r="J92" s="126">
        <f>$H92^Parameter!$D$82</f>
        <v>0.12077585538555716</v>
      </c>
      <c r="K92" s="125">
        <f>$I92^Parameter!$D$75</f>
        <v>7.206107094721359E-2</v>
      </c>
      <c r="L92" s="126">
        <f>$H92^Parameter!$D$83</f>
        <v>0.14374136312614152</v>
      </c>
      <c r="M92" s="125">
        <f>$I92^Parameter!$D$76</f>
        <v>6.4274029199738222E-2</v>
      </c>
      <c r="N92" s="126">
        <f>$H92^Parameter!$D$84</f>
        <v>8.5266188120969838E-2</v>
      </c>
      <c r="O92" s="125">
        <f>$I92^Parameter!$D$77</f>
        <v>4.7379996969121735E-2</v>
      </c>
      <c r="P92" s="126">
        <f>$H92^Parameter!$D$85</f>
        <v>0.10934002946567731</v>
      </c>
      <c r="Q92" s="125">
        <f>$I92^Parameter!$D$78</f>
        <v>5.3120262811912747E-2</v>
      </c>
      <c r="R92" s="99">
        <f t="shared" si="4"/>
        <v>7.5972602739726032</v>
      </c>
      <c r="S92" s="17">
        <v>86</v>
      </c>
      <c r="T92" s="135">
        <v>2408</v>
      </c>
      <c r="U92">
        <v>5.3400487998447002E-2</v>
      </c>
      <c r="V92">
        <v>1.3782665356544E-2</v>
      </c>
      <c r="W92">
        <v>1.8363551936864501E-2</v>
      </c>
      <c r="X92">
        <v>5.0479599025876603E-3</v>
      </c>
    </row>
    <row r="93" spans="1:24">
      <c r="A93" s="99">
        <f t="shared" si="3"/>
        <v>6.0054794520547947</v>
      </c>
      <c r="B93" s="17">
        <v>87</v>
      </c>
      <c r="C93" s="127">
        <v>1827</v>
      </c>
      <c r="D93" s="126">
        <f>$H93^Parameter!$D$80</f>
        <v>3.4017208479446968E-2</v>
      </c>
      <c r="E93" s="126">
        <f>$I93^Parameter!$D$73</f>
        <v>8.6495490372224225E-3</v>
      </c>
      <c r="F93" s="125">
        <f>$H93^Parameter!$D$81</f>
        <v>9.4978919189548608E-2</v>
      </c>
      <c r="G93" s="125">
        <f>$I93^Parameter!$D$74</f>
        <v>7.1127359471435281E-2</v>
      </c>
      <c r="H93">
        <v>8.1727720576276502E-2</v>
      </c>
      <c r="I93">
        <v>2.16912736132354E-2</v>
      </c>
      <c r="J93" s="126">
        <f>$H93^Parameter!$D$82</f>
        <v>0.1189909627661047</v>
      </c>
      <c r="K93" s="125">
        <f>$I93^Parameter!$D$75</f>
        <v>7.1127359471435281E-2</v>
      </c>
      <c r="L93" s="126">
        <f>$H93^Parameter!$D$83</f>
        <v>0.14179082237914178</v>
      </c>
      <c r="M93" s="125">
        <f>$I93^Parameter!$D$76</f>
        <v>6.3405252713091387E-2</v>
      </c>
      <c r="N93" s="126">
        <f>$H93^Parameter!$D$84</f>
        <v>8.3800322994663196E-2</v>
      </c>
      <c r="O93" s="125">
        <f>$I93^Parameter!$D$77</f>
        <v>4.6668951311562831E-2</v>
      </c>
      <c r="P93" s="126">
        <f>$H93^Parameter!$D$85</f>
        <v>0.10764869117496483</v>
      </c>
      <c r="Q93" s="125">
        <f>$I93^Parameter!$D$78</f>
        <v>5.2352748929381215E-2</v>
      </c>
      <c r="R93" s="99">
        <f t="shared" si="4"/>
        <v>7.6739726027397257</v>
      </c>
      <c r="S93" s="17">
        <v>87</v>
      </c>
      <c r="T93" s="135">
        <v>2436</v>
      </c>
      <c r="U93">
        <v>5.2443684340644101E-2</v>
      </c>
      <c r="V93">
        <v>1.3522446706999E-2</v>
      </c>
      <c r="W93">
        <v>1.7722209740383701E-2</v>
      </c>
      <c r="X93">
        <v>4.9304897440800603E-3</v>
      </c>
    </row>
    <row r="94" spans="1:24">
      <c r="A94" s="99">
        <f t="shared" si="3"/>
        <v>6.0630136986301366</v>
      </c>
      <c r="B94" s="17">
        <v>88</v>
      </c>
      <c r="C94" s="127">
        <v>1848</v>
      </c>
      <c r="D94" s="126">
        <f>$H94^Parameter!$D$80</f>
        <v>3.3230013874543836E-2</v>
      </c>
      <c r="E94" s="126">
        <f>$I94^Parameter!$D$73</f>
        <v>8.45136333407253E-3</v>
      </c>
      <c r="F94" s="125">
        <f>$H94^Parameter!$D$81</f>
        <v>9.3443087275934339E-2</v>
      </c>
      <c r="G94" s="125">
        <f>$I94^Parameter!$D$74</f>
        <v>7.0215834083745168E-2</v>
      </c>
      <c r="H94">
        <v>8.0322538272122795E-2</v>
      </c>
      <c r="I94">
        <v>2.1289563263795198E-2</v>
      </c>
      <c r="J94" s="126">
        <f>$H94^Parameter!$D$82</f>
        <v>0.11724971899229557</v>
      </c>
      <c r="K94" s="125">
        <f>$I94^Parameter!$D$75</f>
        <v>7.0215834083745168E-2</v>
      </c>
      <c r="L94" s="126">
        <f>$H94^Parameter!$D$83</f>
        <v>0.13988565825795599</v>
      </c>
      <c r="M94" s="125">
        <f>$I94^Parameter!$D$76</f>
        <v>6.2557597535068149E-2</v>
      </c>
      <c r="N94" s="126">
        <f>$H94^Parameter!$D$84</f>
        <v>8.237379031803814E-2</v>
      </c>
      <c r="O94" s="125">
        <f>$I94^Parameter!$D$77</f>
        <v>4.5976234781850887E-2</v>
      </c>
      <c r="P94" s="126">
        <f>$H94^Parameter!$D$85</f>
        <v>0.10599986386380768</v>
      </c>
      <c r="Q94" s="125">
        <f>$I94^Parameter!$D$78</f>
        <v>5.1604598009507598E-2</v>
      </c>
      <c r="R94" s="99">
        <f t="shared" si="4"/>
        <v>7.7506849315068491</v>
      </c>
      <c r="S94" s="17">
        <v>88</v>
      </c>
      <c r="T94" s="135">
        <v>2464</v>
      </c>
      <c r="U94">
        <v>5.1513750663336598E-2</v>
      </c>
      <c r="V94">
        <v>1.32699664785942E-2</v>
      </c>
      <c r="W94">
        <v>1.7104900583818201E-2</v>
      </c>
      <c r="X94">
        <v>4.8167624598801596E-3</v>
      </c>
    </row>
    <row r="95" spans="1:24">
      <c r="A95" s="99">
        <f t="shared" si="3"/>
        <v>6.1205479452054794</v>
      </c>
      <c r="B95" s="17">
        <v>89</v>
      </c>
      <c r="C95" s="127">
        <v>1869</v>
      </c>
      <c r="D95" s="126">
        <f>$H95^Parameter!$D$80</f>
        <v>3.2468490970895582E-2</v>
      </c>
      <c r="E95" s="126">
        <f>$I95^Parameter!$D$73</f>
        <v>8.259805196034968E-3</v>
      </c>
      <c r="F95" s="125">
        <f>$H95^Parameter!$D$81</f>
        <v>9.1946790953793572E-2</v>
      </c>
      <c r="G95" s="125">
        <f>$I95^Parameter!$D$74</f>
        <v>6.9325735867158081E-2</v>
      </c>
      <c r="H95">
        <v>7.8954945241747204E-2</v>
      </c>
      <c r="I95">
        <v>2.08995502009665E-2</v>
      </c>
      <c r="J95" s="126">
        <f>$H95^Parameter!$D$82</f>
        <v>0.11555066153149883</v>
      </c>
      <c r="K95" s="125">
        <f>$I95^Parameter!$D$75</f>
        <v>6.9325735867158081E-2</v>
      </c>
      <c r="L95" s="126">
        <f>$H95^Parameter!$D$83</f>
        <v>0.1380244046695133</v>
      </c>
      <c r="M95" s="125">
        <f>$I95^Parameter!$D$76</f>
        <v>6.17303296719394E-2</v>
      </c>
      <c r="N95" s="126">
        <f>$H95^Parameter!$D$84</f>
        <v>8.098517841570102E-2</v>
      </c>
      <c r="O95" s="125">
        <f>$I95^Parameter!$D$77</f>
        <v>4.5301183845392202E-2</v>
      </c>
      <c r="P95" s="126">
        <f>$H95^Parameter!$D$85</f>
        <v>0.10439209411016802</v>
      </c>
      <c r="Q95" s="125">
        <f>$I95^Parameter!$D$78</f>
        <v>5.0875119611791336E-2</v>
      </c>
      <c r="R95" s="99">
        <f t="shared" si="4"/>
        <v>7.8273972602739725</v>
      </c>
      <c r="S95" s="17">
        <v>89</v>
      </c>
      <c r="T95" s="135">
        <v>2492</v>
      </c>
      <c r="U95">
        <v>5.0609671303349701E-2</v>
      </c>
      <c r="V95">
        <v>1.30249128333876E-2</v>
      </c>
      <c r="W95">
        <v>1.6510649317447199E-2</v>
      </c>
      <c r="X95">
        <v>4.7066253598510004E-3</v>
      </c>
    </row>
    <row r="96" spans="1:24">
      <c r="A96" s="99">
        <f t="shared" si="3"/>
        <v>6.1780821917808222</v>
      </c>
      <c r="B96" s="17">
        <v>90</v>
      </c>
      <c r="C96" s="127">
        <v>1890</v>
      </c>
      <c r="D96" s="126">
        <f>$H96^Parameter!$D$80</f>
        <v>3.173157201141609E-2</v>
      </c>
      <c r="E96" s="126">
        <f>$I96^Parameter!$D$73</f>
        <v>8.0745852490927486E-3</v>
      </c>
      <c r="F96" s="125">
        <f>$H96^Parameter!$D$81</f>
        <v>9.0488657026067079E-2</v>
      </c>
      <c r="G96" s="125">
        <f>$I96^Parameter!$D$74</f>
        <v>6.8456339539062272E-2</v>
      </c>
      <c r="H96">
        <v>7.7623597935434593E-2</v>
      </c>
      <c r="I96">
        <v>2.0520773605818401E-2</v>
      </c>
      <c r="J96" s="126">
        <f>$H96^Parameter!$D$82</f>
        <v>0.11389238920015553</v>
      </c>
      <c r="K96" s="125">
        <f>$I96^Parameter!$D$75</f>
        <v>6.8456339539062272E-2</v>
      </c>
      <c r="L96" s="126">
        <f>$H96^Parameter!$D$83</f>
        <v>0.1362056552167249</v>
      </c>
      <c r="M96" s="125">
        <f>$I96^Parameter!$D$76</f>
        <v>6.0922748057059162E-2</v>
      </c>
      <c r="N96" s="126">
        <f>$H96^Parameter!$D$84</f>
        <v>7.9633138264764786E-2</v>
      </c>
      <c r="O96" s="125">
        <f>$I96^Parameter!$D$77</f>
        <v>4.4643165689446949E-2</v>
      </c>
      <c r="P96" s="126">
        <f>$H96^Parameter!$D$85</f>
        <v>0.10282399047438046</v>
      </c>
      <c r="Q96" s="125">
        <f>$I96^Parameter!$D$78</f>
        <v>5.0163654890831598E-2</v>
      </c>
      <c r="R96" s="99">
        <f t="shared" si="4"/>
        <v>7.904109589041096</v>
      </c>
      <c r="S96" s="17">
        <v>90</v>
      </c>
      <c r="T96" s="135">
        <v>2520</v>
      </c>
      <c r="U96">
        <v>4.9730478426944599E-2</v>
      </c>
      <c r="V96">
        <v>1.2786989704424901E-2</v>
      </c>
      <c r="W96">
        <v>1.5938524043689901E-2</v>
      </c>
      <c r="X96">
        <v>4.5999333712193301E-3</v>
      </c>
    </row>
    <row r="97" spans="1:24">
      <c r="A97" s="99">
        <f t="shared" si="3"/>
        <v>6.2356164383561641</v>
      </c>
      <c r="B97" s="17">
        <v>91</v>
      </c>
      <c r="C97" s="127">
        <v>1911</v>
      </c>
      <c r="D97" s="126">
        <f>$H97^Parameter!$D$80</f>
        <v>3.1018242734567988E-2</v>
      </c>
      <c r="E97" s="126">
        <f>$I97^Parameter!$D$73</f>
        <v>7.8954296277575966E-3</v>
      </c>
      <c r="F97" s="125">
        <f>$H97^Parameter!$D$81</f>
        <v>8.9067371559401587E-2</v>
      </c>
      <c r="G97" s="125">
        <f>$I97^Parameter!$D$74</f>
        <v>6.7606951631095855E-2</v>
      </c>
      <c r="H97">
        <v>7.6327212168893696E-2</v>
      </c>
      <c r="I97">
        <v>2.0152795409650402E-2</v>
      </c>
      <c r="J97" s="126">
        <f>$H97^Parameter!$D$82</f>
        <v>0.11227355911181749</v>
      </c>
      <c r="K97" s="125">
        <f>$I97^Parameter!$D$75</f>
        <v>6.7606951631095855E-2</v>
      </c>
      <c r="L97" s="126">
        <f>$H97^Parameter!$D$83</f>
        <v>0.13442806030603582</v>
      </c>
      <c r="M97" s="125">
        <f>$I97^Parameter!$D$76</f>
        <v>6.0134182751215536E-2</v>
      </c>
      <c r="N97" s="126">
        <f>$H97^Parameter!$D$84</f>
        <v>7.8316380218911921E-2</v>
      </c>
      <c r="O97" s="125">
        <f>$I97^Parameter!$D$77</f>
        <v>4.4001576499868238E-2</v>
      </c>
      <c r="P97" s="126">
        <f>$H97^Parameter!$D$85</f>
        <v>0.10129422037032337</v>
      </c>
      <c r="Q97" s="125">
        <f>$I97^Parameter!$D$78</f>
        <v>4.9469574841081922E-2</v>
      </c>
      <c r="R97" s="99">
        <f t="shared" si="4"/>
        <v>7.9808219178082194</v>
      </c>
      <c r="S97" s="17">
        <v>91</v>
      </c>
      <c r="T97" s="135">
        <v>2548</v>
      </c>
      <c r="U97">
        <v>4.8875249352634702E-2</v>
      </c>
      <c r="V97">
        <v>1.2555915840289899E-2</v>
      </c>
      <c r="W97">
        <v>1.5387634000897399E-2</v>
      </c>
      <c r="X97">
        <v>4.49654858889859E-3</v>
      </c>
    </row>
    <row r="98" spans="1:24">
      <c r="A98" s="99">
        <f t="shared" si="3"/>
        <v>6.2931506849315069</v>
      </c>
      <c r="B98" s="17">
        <v>92</v>
      </c>
      <c r="C98" s="127">
        <v>1932</v>
      </c>
      <c r="D98" s="126">
        <f>$H98^Parameter!$D$80</f>
        <v>3.0327539264406466E-2</v>
      </c>
      <c r="E98" s="126">
        <f>$I98^Parameter!$D$73</f>
        <v>7.7220789941708874E-3</v>
      </c>
      <c r="F98" s="125">
        <f>$H98^Parameter!$D$81</f>
        <v>8.7681676861911459E-2</v>
      </c>
      <c r="G98" s="125">
        <f>$I98^Parameter!$D$74</f>
        <v>6.6776908784797723E-2</v>
      </c>
      <c r="H98">
        <v>7.5064560032482394E-2</v>
      </c>
      <c r="I98">
        <v>1.9795198950467802E-2</v>
      </c>
      <c r="J98" s="126">
        <f>$H98^Parameter!$D$82</f>
        <v>0.11069288379864144</v>
      </c>
      <c r="K98" s="125">
        <f>$I98^Parameter!$D$75</f>
        <v>6.6776908784797723E-2</v>
      </c>
      <c r="L98" s="126">
        <f>$H98^Parameter!$D$83</f>
        <v>0.13269032441529396</v>
      </c>
      <c r="M98" s="125">
        <f>$I98^Parameter!$D$76</f>
        <v>5.9363993258430191E-2</v>
      </c>
      <c r="N98" s="126">
        <f>$H98^Parameter!$D$84</f>
        <v>7.7033670927560985E-2</v>
      </c>
      <c r="O98" s="125">
        <f>$I98^Parameter!$D$77</f>
        <v>4.3375839850869867E-2</v>
      </c>
      <c r="P98" s="126">
        <f>$H98^Parameter!$D$85</f>
        <v>9.9801507116883723E-2</v>
      </c>
      <c r="Q98" s="125">
        <f>$I98^Parameter!$D$78</f>
        <v>4.8792278655786045E-2</v>
      </c>
      <c r="R98" s="99">
        <f t="shared" si="4"/>
        <v>8.0575342465753437</v>
      </c>
      <c r="S98" s="17">
        <v>92</v>
      </c>
      <c r="T98" s="135">
        <v>2576</v>
      </c>
      <c r="U98">
        <v>4.8043104046531997E-2</v>
      </c>
      <c r="V98">
        <v>1.2331423916856901E-2</v>
      </c>
      <c r="W98">
        <v>1.48571275622168E-2</v>
      </c>
      <c r="X98">
        <v>4.3963398564606003E-3</v>
      </c>
    </row>
    <row r="99" spans="1:24">
      <c r="A99" s="99">
        <f t="shared" si="3"/>
        <v>6.3506849315068497</v>
      </c>
      <c r="B99" s="17">
        <v>93</v>
      </c>
      <c r="C99" s="127">
        <v>1953</v>
      </c>
      <c r="D99" s="126">
        <f>$H99^Parameter!$D$80</f>
        <v>2.9658545204873245E-2</v>
      </c>
      <c r="E99" s="126">
        <f>$I99^Parameter!$D$73</f>
        <v>7.5542876284581551E-3</v>
      </c>
      <c r="F99" s="125">
        <f>$H99^Parameter!$D$81</f>
        <v>8.6330368636822155E-2</v>
      </c>
      <c r="G99" s="125">
        <f>$I99^Parameter!$D$74</f>
        <v>6.5965576154604549E-2</v>
      </c>
      <c r="H99">
        <v>7.3834466983810396E-2</v>
      </c>
      <c r="I99">
        <v>1.9447587721443799E-2</v>
      </c>
      <c r="J99" s="126">
        <f>$H99^Parameter!$D$82</f>
        <v>0.10914912849539668</v>
      </c>
      <c r="K99" s="125">
        <f>$I99^Parameter!$D$75</f>
        <v>6.5965576154604549E-2</v>
      </c>
      <c r="L99" s="126">
        <f>$H99^Parameter!$D$83</f>
        <v>0.13099120351208035</v>
      </c>
      <c r="M99" s="125">
        <f>$I99^Parameter!$D$76</f>
        <v>5.8611566948738099E-2</v>
      </c>
      <c r="N99" s="126">
        <f>$H99^Parameter!$D$84</f>
        <v>7.5783830437241767E-2</v>
      </c>
      <c r="O99" s="125">
        <f>$I99^Parameter!$D$77</f>
        <v>4.2765405199368813E-2</v>
      </c>
      <c r="P99" s="126">
        <f>$H99^Parameter!$D$85</f>
        <v>9.8344627158184331E-2</v>
      </c>
      <c r="Q99" s="125">
        <f>$I99^Parameter!$D$78</f>
        <v>4.8131192191616039E-2</v>
      </c>
      <c r="R99" s="99">
        <f t="shared" si="4"/>
        <v>8.1342465753424662</v>
      </c>
      <c r="S99" s="17">
        <v>93</v>
      </c>
      <c r="T99" s="135">
        <v>2604</v>
      </c>
      <c r="U99">
        <v>4.7233202777722902E-2</v>
      </c>
      <c r="V99">
        <v>1.2113259710876199E-2</v>
      </c>
      <c r="W99">
        <v>1.43461903425494E-2</v>
      </c>
      <c r="X99">
        <v>4.2991823753949499E-3</v>
      </c>
    </row>
    <row r="100" spans="1:24">
      <c r="A100" s="99">
        <f t="shared" si="3"/>
        <v>6.4082191780821915</v>
      </c>
      <c r="B100" s="17">
        <v>94</v>
      </c>
      <c r="C100" s="127">
        <v>1974</v>
      </c>
      <c r="D100" s="126">
        <f>$H100^Parameter!$D$80</f>
        <v>2.9010388923494741E-2</v>
      </c>
      <c r="E100" s="126">
        <f>$I100^Parameter!$D$73</f>
        <v>7.391822584510376E-3</v>
      </c>
      <c r="F100" s="125">
        <f>$H100^Parameter!$D$81</f>
        <v>8.5012293300623862E-2</v>
      </c>
      <c r="G100" s="125">
        <f>$I100^Parameter!$D$74</f>
        <v>6.5172345910454066E-2</v>
      </c>
      <c r="H100">
        <v>7.2635809111634905E-2</v>
      </c>
      <c r="I100">
        <v>1.9109584204229701E-2</v>
      </c>
      <c r="J100" s="126">
        <f>$H100^Parameter!$D$82</f>
        <v>0.10764110857579527</v>
      </c>
      <c r="K100" s="125">
        <f>$I100^Parameter!$D$75</f>
        <v>6.5172345910454066E-2</v>
      </c>
      <c r="L100" s="126">
        <f>$H100^Parameter!$D$83</f>
        <v>0.12932950261330062</v>
      </c>
      <c r="M100" s="125">
        <f>$I100^Parameter!$D$76</f>
        <v>5.7876317580176681E-2</v>
      </c>
      <c r="N100" s="126">
        <f>$H100^Parameter!$D$84</f>
        <v>7.4565729463209052E-2</v>
      </c>
      <c r="O100" s="125">
        <f>$I100^Parameter!$D$77</f>
        <v>4.2169746476155776E-2</v>
      </c>
      <c r="P100" s="126">
        <f>$H100^Parameter!$D$85</f>
        <v>9.6922407441841801E-2</v>
      </c>
      <c r="Q100" s="125">
        <f>$I100^Parameter!$D$78</f>
        <v>4.7485766531240071E-2</v>
      </c>
      <c r="R100" s="99">
        <f t="shared" si="4"/>
        <v>8.2109589041095887</v>
      </c>
      <c r="S100" s="17">
        <v>94</v>
      </c>
      <c r="T100" s="135">
        <v>2632</v>
      </c>
      <c r="U100">
        <v>4.6444743922161497E-2</v>
      </c>
      <c r="V100">
        <v>1.19011813305114E-2</v>
      </c>
      <c r="W100">
        <v>1.38540434070786E-2</v>
      </c>
      <c r="X100">
        <v>4.2049573404899796E-3</v>
      </c>
    </row>
    <row r="101" spans="1:24">
      <c r="A101" s="99">
        <f t="shared" si="3"/>
        <v>6.4657534246575343</v>
      </c>
      <c r="B101" s="17">
        <v>95</v>
      </c>
      <c r="C101" s="127">
        <v>1995</v>
      </c>
      <c r="D101" s="126">
        <f>$H101^Parameter!$D$80</f>
        <v>2.8382241010813658E-2</v>
      </c>
      <c r="E101" s="126">
        <f>$I101^Parameter!$D$73</f>
        <v>7.2344629058925507E-3</v>
      </c>
      <c r="F101" s="125">
        <f>$H101^Parameter!$D$81</f>
        <v>8.3726345455165066E-2</v>
      </c>
      <c r="G101" s="125">
        <f>$I101^Parameter!$D$74</f>
        <v>6.4396635832877469E-2</v>
      </c>
      <c r="H101">
        <v>7.1467510559833095E-2</v>
      </c>
      <c r="I101">
        <v>1.8780828780589599E-2</v>
      </c>
      <c r="J101" s="126">
        <f>$H101^Parameter!$D$82</f>
        <v>0.1061676871316458</v>
      </c>
      <c r="K101" s="125">
        <f>$I101^Parameter!$D$75</f>
        <v>6.4396635832877469E-2</v>
      </c>
      <c r="L101" s="126">
        <f>$H101^Parameter!$D$83</f>
        <v>0.12770407347744656</v>
      </c>
      <c r="M101" s="125">
        <f>$I101^Parameter!$D$76</f>
        <v>5.7157683912842525E-2</v>
      </c>
      <c r="N101" s="126">
        <f>$H101^Parameter!$D$84</f>
        <v>7.3378286820182062E-2</v>
      </c>
      <c r="O101" s="125">
        <f>$I101^Parameter!$D$77</f>
        <v>4.1588360766787028E-2</v>
      </c>
      <c r="P101" s="126">
        <f>$H101^Parameter!$D$85</f>
        <v>9.5533722945267421E-2</v>
      </c>
      <c r="Q101" s="125">
        <f>$I101^Parameter!$D$78</f>
        <v>4.6855476636683144E-2</v>
      </c>
      <c r="R101" s="99">
        <f t="shared" si="4"/>
        <v>8.2876712328767113</v>
      </c>
      <c r="S101" s="17">
        <v>95</v>
      </c>
      <c r="T101" s="135">
        <v>2660</v>
      </c>
      <c r="U101">
        <v>4.5676961904489402E-2</v>
      </c>
      <c r="V101">
        <v>1.1694958498366799E-2</v>
      </c>
      <c r="W101">
        <v>1.3379941575301001E-2</v>
      </c>
      <c r="X101">
        <v>4.1135515993572201E-3</v>
      </c>
    </row>
    <row r="102" spans="1:24">
      <c r="A102" s="99">
        <f t="shared" si="3"/>
        <v>6.5232876712328771</v>
      </c>
      <c r="B102" s="17">
        <v>96</v>
      </c>
      <c r="C102" s="127">
        <v>2016</v>
      </c>
      <c r="D102" s="126">
        <f>$H102^Parameter!$D$80</f>
        <v>2.7773311902955688E-2</v>
      </c>
      <c r="E102" s="126">
        <f>$I102^Parameter!$D$73</f>
        <v>7.0819988970577423E-3</v>
      </c>
      <c r="F102" s="125">
        <f>$H102^Parameter!$D$81</f>
        <v>8.2471465503848318E-2</v>
      </c>
      <c r="G102" s="125">
        <f>$I102^Parameter!$D$74</f>
        <v>6.3637887994042464E-2</v>
      </c>
      <c r="H102">
        <v>7.0328541101028902E-2</v>
      </c>
      <c r="I102">
        <v>1.8460978716398999E-2</v>
      </c>
      <c r="J102" s="126">
        <f>$H102^Parameter!$D$82</f>
        <v>0.10472777268597033</v>
      </c>
      <c r="K102" s="125">
        <f>$I102^Parameter!$D$75</f>
        <v>6.3637887994042464E-2</v>
      </c>
      <c r="L102" s="126">
        <f>$H102^Parameter!$D$83</f>
        <v>0.12611381242149766</v>
      </c>
      <c r="M102" s="125">
        <f>$I102^Parameter!$D$76</f>
        <v>5.6455128408458073E-2</v>
      </c>
      <c r="N102" s="126">
        <f>$H102^Parameter!$D$84</f>
        <v>7.2220467001881242E-2</v>
      </c>
      <c r="O102" s="125">
        <f>$I102^Parameter!$D$77</f>
        <v>4.1020767075680704E-2</v>
      </c>
      <c r="P102" s="126">
        <f>$H102^Parameter!$D$85</f>
        <v>9.4177494340700857E-2</v>
      </c>
      <c r="Q102" s="125">
        <f>$I102^Parameter!$D$78</f>
        <v>4.623982008693428E-2</v>
      </c>
      <c r="R102" s="99">
        <f t="shared" si="4"/>
        <v>8.3643835616438356</v>
      </c>
      <c r="S102" s="17">
        <v>96</v>
      </c>
      <c r="T102" s="135">
        <v>2688</v>
      </c>
      <c r="U102">
        <v>4.4929125268028502E-2</v>
      </c>
      <c r="V102">
        <v>1.1494371882940399E-2</v>
      </c>
      <c r="W102">
        <v>1.29231718148877E-2</v>
      </c>
      <c r="X102">
        <v>4.0248573342832597E-3</v>
      </c>
    </row>
    <row r="103" spans="1:24">
      <c r="A103" s="99">
        <f t="shared" si="3"/>
        <v>6.580821917808219</v>
      </c>
      <c r="B103" s="17">
        <v>97</v>
      </c>
      <c r="C103" s="127">
        <v>2037</v>
      </c>
      <c r="D103" s="126">
        <f>$H103^Parameter!$D$80</f>
        <v>2.7182849655717697E-2</v>
      </c>
      <c r="E103" s="126">
        <f>$I103^Parameter!$D$73</f>
        <v>6.9342314454713281E-3</v>
      </c>
      <c r="F103" s="125">
        <f>$H103^Parameter!$D$81</f>
        <v>8.1246637402777516E-2</v>
      </c>
      <c r="G103" s="125">
        <f>$I103^Parameter!$D$74</f>
        <v>6.2895567518716722E-2</v>
      </c>
      <c r="H103">
        <v>6.9217913850193394E-2</v>
      </c>
      <c r="I103">
        <v>1.81497072125473E-2</v>
      </c>
      <c r="J103" s="126">
        <f>$H103^Parameter!$D$82</f>
        <v>0.10332031703182294</v>
      </c>
      <c r="K103" s="125">
        <f>$I103^Parameter!$D$75</f>
        <v>6.2895567518716722E-2</v>
      </c>
      <c r="L103" s="126">
        <f>$H103^Parameter!$D$83</f>
        <v>0.12455765825495974</v>
      </c>
      <c r="M103" s="125">
        <f>$I103^Parameter!$D$76</f>
        <v>5.5768136009404466E-2</v>
      </c>
      <c r="N103" s="126">
        <f>$H103^Parameter!$D$84</f>
        <v>7.1091277899765742E-2</v>
      </c>
      <c r="O103" s="125">
        <f>$I103^Parameter!$D$77</f>
        <v>4.0466505167422132E-2</v>
      </c>
      <c r="P103" s="126">
        <f>$H103^Parameter!$D$85</f>
        <v>9.2852685790307823E-2</v>
      </c>
      <c r="Q103" s="125">
        <f>$I103^Parameter!$D$78</f>
        <v>4.5638315893772992E-2</v>
      </c>
      <c r="R103" s="99">
        <f t="shared" si="4"/>
        <v>8.4410958904109599</v>
      </c>
      <c r="S103" s="17">
        <v>97</v>
      </c>
      <c r="T103" s="135">
        <v>2716</v>
      </c>
      <c r="U103">
        <v>4.4200534863947698E-2</v>
      </c>
      <c r="V103">
        <v>1.1299212474790699E-2</v>
      </c>
      <c r="W103">
        <v>1.24830517200801E-2</v>
      </c>
      <c r="X103">
        <v>3.9387717647559901E-3</v>
      </c>
    </row>
    <row r="104" spans="1:24">
      <c r="A104" s="99">
        <f t="shared" si="3"/>
        <v>6.6383561643835618</v>
      </c>
      <c r="B104" s="17">
        <v>98</v>
      </c>
      <c r="C104" s="127">
        <v>2058</v>
      </c>
      <c r="D104" s="126">
        <f>$H104^Parameter!$D$80</f>
        <v>2.6610137859467649E-2</v>
      </c>
      <c r="E104" s="126">
        <f>$I104^Parameter!$D$73</f>
        <v>6.7909713906408398E-3</v>
      </c>
      <c r="F104" s="125">
        <f>$H104^Parameter!$D$81</f>
        <v>8.0050886538342234E-2</v>
      </c>
      <c r="G104" s="125">
        <f>$I104^Parameter!$D$74</f>
        <v>6.2169161419611062E-2</v>
      </c>
      <c r="H104">
        <v>6.8134683109223895E-2</v>
      </c>
      <c r="I104">
        <v>1.7846702517750199E-2</v>
      </c>
      <c r="J104" s="126">
        <f>$H104^Parameter!$D$82</f>
        <v>0.10194431318910679</v>
      </c>
      <c r="K104" s="125">
        <f>$I104^Parameter!$D$75</f>
        <v>6.2169161419611062E-2</v>
      </c>
      <c r="L104" s="126">
        <f>$H104^Parameter!$D$83</f>
        <v>0.12303459032403551</v>
      </c>
      <c r="M104" s="125">
        <f>$I104^Parameter!$D$76</f>
        <v>5.5096212991670099E-2</v>
      </c>
      <c r="N104" s="126">
        <f>$H104^Parameter!$D$84</f>
        <v>6.9989768652053336E-2</v>
      </c>
      <c r="O104" s="125">
        <f>$I104^Parameter!$D$77</f>
        <v>3.9925134479778544E-2</v>
      </c>
      <c r="P104" s="126">
        <f>$H104^Parameter!$D$85</f>
        <v>9.1558302863264898E-2</v>
      </c>
      <c r="Q104" s="125">
        <f>$I104^Parameter!$D$78</f>
        <v>4.505050339028379E-2</v>
      </c>
      <c r="R104" s="99">
        <f t="shared" si="4"/>
        <v>8.5178082191780824</v>
      </c>
      <c r="S104" s="17">
        <v>98</v>
      </c>
      <c r="T104" s="135">
        <v>2744</v>
      </c>
      <c r="U104">
        <v>4.3490522151316199E-2</v>
      </c>
      <c r="V104">
        <v>1.1109281004011999E-2</v>
      </c>
      <c r="W104">
        <v>1.2058928069672599E-2</v>
      </c>
      <c r="X104">
        <v>3.8551968691429299E-3</v>
      </c>
    </row>
    <row r="105" spans="1:24">
      <c r="A105" s="99">
        <f t="shared" si="3"/>
        <v>6.6958904109589037</v>
      </c>
      <c r="B105" s="17">
        <v>99</v>
      </c>
      <c r="C105" s="127">
        <v>2079</v>
      </c>
      <c r="D105" s="126">
        <f>$H105^Parameter!$D$80</f>
        <v>2.6054493684969145E-2</v>
      </c>
      <c r="E105" s="126">
        <f>$I105^Parameter!$D$73</f>
        <v>6.6520389363926334E-3</v>
      </c>
      <c r="F105" s="125">
        <f>$H105^Parameter!$D$81</f>
        <v>7.8883277723304945E-2</v>
      </c>
      <c r="G105" s="125">
        <f>$I105^Parameter!$D$74</f>
        <v>6.145817750197749E-2</v>
      </c>
      <c r="H105">
        <v>6.7077942334131793E-2</v>
      </c>
      <c r="I105">
        <v>1.75516670986865E-2</v>
      </c>
      <c r="J105" s="126">
        <f>$H105^Parameter!$D$82</f>
        <v>0.10059879347219394</v>
      </c>
      <c r="K105" s="125">
        <f>$I105^Parameter!$D$75</f>
        <v>6.145817750197749E-2</v>
      </c>
      <c r="L105" s="126">
        <f>$H105^Parameter!$D$83</f>
        <v>0.12154362665936613</v>
      </c>
      <c r="M105" s="125">
        <f>$I105^Parameter!$D$76</f>
        <v>5.4438885886584375E-2</v>
      </c>
      <c r="N105" s="126">
        <f>$H105^Parameter!$D$84</f>
        <v>6.8915027614721971E-2</v>
      </c>
      <c r="O105" s="125">
        <f>$I105^Parameter!$D$77</f>
        <v>3.939623310334979E-2</v>
      </c>
      <c r="P105" s="126">
        <f>$H105^Parameter!$D$85</f>
        <v>9.0293390567295684E-2</v>
      </c>
      <c r="Q105" s="125">
        <f>$I105^Parameter!$D$78</f>
        <v>4.447594118695266E-2</v>
      </c>
      <c r="R105" s="99">
        <f t="shared" si="4"/>
        <v>8.5945205479452049</v>
      </c>
      <c r="S105" s="17">
        <v>99</v>
      </c>
      <c r="T105" s="135">
        <v>2772</v>
      </c>
      <c r="U105">
        <v>4.2798447600382497E-2</v>
      </c>
      <c r="V105">
        <v>1.0924387395920601E-2</v>
      </c>
      <c r="W105">
        <v>1.16501754599661E-2</v>
      </c>
      <c r="X105">
        <v>3.7740391241158902E-3</v>
      </c>
    </row>
    <row r="106" spans="1:24">
      <c r="A106" s="99">
        <f t="shared" si="3"/>
        <v>6.7534246575342465</v>
      </c>
      <c r="B106" s="17">
        <v>100</v>
      </c>
      <c r="C106" s="127">
        <v>2100</v>
      </c>
      <c r="D106" s="126">
        <f>$H106^Parameter!$D$80</f>
        <v>2.5515266051003318E-2</v>
      </c>
      <c r="E106" s="126">
        <f>$I106^Parameter!$D$73</f>
        <v>6.517263103056131E-3</v>
      </c>
      <c r="F106" s="125">
        <f>$H106^Parameter!$D$81</f>
        <v>7.77429133040035E-2</v>
      </c>
      <c r="G106" s="125">
        <f>$I106^Parameter!$D$74</f>
        <v>6.0762143332745516E-2</v>
      </c>
      <c r="H106">
        <v>6.6046822217057197E-2</v>
      </c>
      <c r="I106">
        <v>1.7264316863258002E-2</v>
      </c>
      <c r="J106" s="126">
        <f>$H106^Parameter!$D$82</f>
        <v>9.9282827661634696E-2</v>
      </c>
      <c r="K106" s="125">
        <f>$I106^Parameter!$D$75</f>
        <v>6.0762143332745516E-2</v>
      </c>
      <c r="L106" s="126">
        <f>$H106^Parameter!$D$83</f>
        <v>0.12008382222121695</v>
      </c>
      <c r="M106" s="125">
        <f>$I106^Parameter!$D$76</f>
        <v>5.379570046661715E-2</v>
      </c>
      <c r="N106" s="126">
        <f>$H106^Parameter!$D$84</f>
        <v>6.7866180446774019E-2</v>
      </c>
      <c r="O106" s="125">
        <f>$I106^Parameter!$D$77</f>
        <v>3.8879396823192844E-2</v>
      </c>
      <c r="P106" s="126">
        <f>$H106^Parameter!$D$85</f>
        <v>8.9057031487633914E-2</v>
      </c>
      <c r="Q106" s="125">
        <f>$I106^Parameter!$D$78</f>
        <v>4.3914206190651159E-2</v>
      </c>
      <c r="R106" s="99">
        <f t="shared" si="4"/>
        <v>8.6712328767123275</v>
      </c>
      <c r="S106" s="17">
        <v>100</v>
      </c>
      <c r="T106" s="135">
        <v>2800</v>
      </c>
      <c r="U106">
        <v>4.2123699192010998E-2</v>
      </c>
      <c r="V106">
        <v>1.0744350262095199E-2</v>
      </c>
      <c r="W106">
        <v>1.1256195008355299E-2</v>
      </c>
      <c r="X106">
        <v>3.6952092605521099E-3</v>
      </c>
    </row>
    <row r="107" spans="1:24">
      <c r="A107" s="99">
        <f t="shared" si="3"/>
        <v>6.8109589041095893</v>
      </c>
      <c r="B107" s="17">
        <v>101</v>
      </c>
      <c r="C107" s="127">
        <v>2121</v>
      </c>
      <c r="D107" s="126">
        <f>$H107^Parameter!$D$80</f>
        <v>2.4991833905355608E-2</v>
      </c>
      <c r="E107" s="126">
        <f>$I107^Parameter!$D$73</f>
        <v>6.3864812165018749E-3</v>
      </c>
      <c r="F107" s="125">
        <f>$H107^Parameter!$D$81</f>
        <v>7.6628931371784961E-2</v>
      </c>
      <c r="G107" s="125">
        <f>$I107^Parameter!$D$74</f>
        <v>6.0080605269840451E-2</v>
      </c>
      <c r="H107">
        <v>6.5040488875867997E-2</v>
      </c>
      <c r="I107">
        <v>1.6984380433114201E-2</v>
      </c>
      <c r="J107" s="126">
        <f>$H107^Parameter!$D$82</f>
        <v>9.799552127368634E-2</v>
      </c>
      <c r="K107" s="125">
        <f>$I107^Parameter!$D$75</f>
        <v>6.0080605269840451E-2</v>
      </c>
      <c r="L107" s="126">
        <f>$H107^Parameter!$D$83</f>
        <v>0.11865426723637144</v>
      </c>
      <c r="M107" s="125">
        <f>$I107^Parameter!$D$76</f>
        <v>5.3166220790887168E-2</v>
      </c>
      <c r="N107" s="126">
        <f>$H107^Parameter!$D$84</f>
        <v>6.6842388302577008E-2</v>
      </c>
      <c r="O107" s="125">
        <f>$I107^Parameter!$D$77</f>
        <v>3.8374238218123025E-2</v>
      </c>
      <c r="P107" s="126">
        <f>$H107^Parameter!$D$85</f>
        <v>8.7848344026859648E-2</v>
      </c>
      <c r="Q107" s="125">
        <f>$I107^Parameter!$D$78</f>
        <v>4.3364892682179378E-2</v>
      </c>
      <c r="R107" s="99">
        <f t="shared" si="4"/>
        <v>8.7479452054794518</v>
      </c>
      <c r="S107" s="17">
        <v>101</v>
      </c>
      <c r="T107" s="135">
        <v>2828</v>
      </c>
      <c r="U107">
        <v>4.1465691006745603E-2</v>
      </c>
      <c r="V107">
        <v>1.0568996424167599E-2</v>
      </c>
      <c r="W107">
        <v>1.08764131235173E-2</v>
      </c>
      <c r="X107">
        <v>3.6186220347219598E-3</v>
      </c>
    </row>
    <row r="108" spans="1:24">
      <c r="A108" s="99">
        <f t="shared" si="3"/>
        <v>6.8684931506849312</v>
      </c>
      <c r="B108" s="17">
        <v>102</v>
      </c>
      <c r="C108" s="127">
        <v>2142</v>
      </c>
      <c r="D108" s="126">
        <f>$H108^Parameter!$D$80</f>
        <v>2.4483604611374093E-2</v>
      </c>
      <c r="E108" s="126">
        <f>$I108^Parameter!$D$73</f>
        <v>6.2595384312374332E-3</v>
      </c>
      <c r="F108" s="125">
        <f>$H108^Parameter!$D$81</f>
        <v>7.5540504072255377E-2</v>
      </c>
      <c r="G108" s="125">
        <f>$I108^Parameter!$D$74</f>
        <v>5.9413127547647784E-2</v>
      </c>
      <c r="H108">
        <v>6.4058142144602495E-2</v>
      </c>
      <c r="I108">
        <v>1.67115984618917E-2</v>
      </c>
      <c r="J108" s="126">
        <f>$H108^Parameter!$D$82</f>
        <v>9.673601392180782E-2</v>
      </c>
      <c r="K108" s="125">
        <f>$I108^Parameter!$D$75</f>
        <v>5.9413127547647784E-2</v>
      </c>
      <c r="L108" s="126">
        <f>$H108^Parameter!$D$83</f>
        <v>0.1172540856213713</v>
      </c>
      <c r="M108" s="125">
        <f>$I108^Parameter!$D$76</f>
        <v>5.2550028306346121E-2</v>
      </c>
      <c r="N108" s="126">
        <f>$H108^Parameter!$D$84</f>
        <v>6.5842846124591597E-2</v>
      </c>
      <c r="O108" s="125">
        <f>$I108^Parameter!$D$77</f>
        <v>3.7880385813721273E-2</v>
      </c>
      <c r="P108" s="126">
        <f>$H108^Parameter!$D$85</f>
        <v>8.6666480739494622E-2</v>
      </c>
      <c r="Q108" s="125">
        <f>$I108^Parameter!$D$78</f>
        <v>4.282761144836416E-2</v>
      </c>
      <c r="R108" s="99">
        <f t="shared" si="4"/>
        <v>8.8246575342465761</v>
      </c>
      <c r="S108" s="17">
        <v>102</v>
      </c>
      <c r="T108" s="135">
        <v>2856</v>
      </c>
      <c r="U108">
        <v>4.0823861897454898E-2</v>
      </c>
      <c r="V108">
        <v>1.03981604679653E-2</v>
      </c>
      <c r="W108">
        <v>1.0510280338392301E-2</v>
      </c>
      <c r="X108">
        <v>3.5441960136811698E-3</v>
      </c>
    </row>
    <row r="109" spans="1:24">
      <c r="A109" s="99">
        <f t="shared" si="3"/>
        <v>6.9260273972602739</v>
      </c>
      <c r="B109" s="17">
        <v>103</v>
      </c>
      <c r="C109" s="127">
        <v>2163</v>
      </c>
      <c r="D109" s="126">
        <f>$H109^Parameter!$D$80</f>
        <v>2.3990012432888733E-2</v>
      </c>
      <c r="E109" s="126">
        <f>$I109^Parameter!$D$73</f>
        <v>6.1362872850028536E-3</v>
      </c>
      <c r="F109" s="125">
        <f>$H109^Parameter!$D$81</f>
        <v>7.4476836006354699E-2</v>
      </c>
      <c r="G109" s="125">
        <f>$I109^Parameter!$D$74</f>
        <v>5.875929141490472E-2</v>
      </c>
      <c r="H109">
        <v>6.3099013958471104E-2</v>
      </c>
      <c r="I109">
        <v>1.6445722995909701E-2</v>
      </c>
      <c r="J109" s="126">
        <f>$H109^Parameter!$D$82</f>
        <v>9.5503477764640077E-2</v>
      </c>
      <c r="K109" s="125">
        <f>$I109^Parameter!$D$75</f>
        <v>5.875929141490472E-2</v>
      </c>
      <c r="L109" s="126">
        <f>$H109^Parameter!$D$83</f>
        <v>0.11588243348707304</v>
      </c>
      <c r="M109" s="125">
        <f>$I109^Parameter!$D$76</f>
        <v>5.1946721000923179E-2</v>
      </c>
      <c r="N109" s="126">
        <f>$H109^Parameter!$D$84</f>
        <v>6.4866781030248802E-2</v>
      </c>
      <c r="O109" s="125">
        <f>$I109^Parameter!$D$77</f>
        <v>3.7397483285392788E-2</v>
      </c>
      <c r="P109" s="126">
        <f>$H109^Parameter!$D$85</f>
        <v>8.5510626755640265E-2</v>
      </c>
      <c r="Q109" s="125">
        <f>$I109^Parameter!$D$78</f>
        <v>4.230198896502764E-2</v>
      </c>
      <c r="R109" s="99">
        <f t="shared" si="4"/>
        <v>8.9013698630136986</v>
      </c>
      <c r="S109" s="17">
        <v>103</v>
      </c>
      <c r="T109" s="135">
        <v>2884</v>
      </c>
      <c r="U109">
        <v>4.01976742399731E-2</v>
      </c>
      <c r="V109">
        <v>1.02316843258078E-2</v>
      </c>
      <c r="W109">
        <v>1.0157270202427401E-2</v>
      </c>
      <c r="X109">
        <v>3.4718533738725701E-3</v>
      </c>
    </row>
    <row r="110" spans="1:24">
      <c r="A110" s="99">
        <f t="shared" si="3"/>
        <v>6.9835616438356167</v>
      </c>
      <c r="B110" s="17">
        <v>104</v>
      </c>
      <c r="C110" s="127">
        <v>2184</v>
      </c>
      <c r="D110" s="126">
        <f>$H110^Parameter!$D$80</f>
        <v>2.3510517110823241E-2</v>
      </c>
      <c r="E110" s="126">
        <f>$I110^Parameter!$D$73</f>
        <v>6.0165872825200346E-3</v>
      </c>
      <c r="F110" s="125">
        <f>$H110^Parameter!$D$81</f>
        <v>7.3437162717677154E-2</v>
      </c>
      <c r="G110" s="125">
        <f>$I110^Parameter!$D$74</f>
        <v>5.8118694321572899E-2</v>
      </c>
      <c r="H110">
        <v>6.2162366827569301E-2</v>
      </c>
      <c r="I110">
        <v>1.6186516874319601E-2</v>
      </c>
      <c r="J110" s="126">
        <f>$H110^Parameter!$D$82</f>
        <v>9.4297116035360104E-2</v>
      </c>
      <c r="K110" s="125">
        <f>$I110^Parameter!$D$75</f>
        <v>5.8118694321572899E-2</v>
      </c>
      <c r="L110" s="126">
        <f>$H110^Parameter!$D$83</f>
        <v>0.11453849771982233</v>
      </c>
      <c r="M110" s="125">
        <f>$I110^Parameter!$D$76</f>
        <v>5.1355912605189E-2</v>
      </c>
      <c r="N110" s="126">
        <f>$H110^Parameter!$D$84</f>
        <v>6.391345078717027E-2</v>
      </c>
      <c r="O110" s="125">
        <f>$I110^Parameter!$D$77</f>
        <v>3.6925188708098015E-2</v>
      </c>
      <c r="P110" s="126">
        <f>$H110^Parameter!$D$85</f>
        <v>8.4379998288328414E-2</v>
      </c>
      <c r="Q110" s="125">
        <f>$I110^Parameter!$D$78</f>
        <v>4.1787666627415898E-2</v>
      </c>
      <c r="R110" s="99">
        <f t="shared" si="4"/>
        <v>8.9780821917808211</v>
      </c>
      <c r="S110" s="17">
        <v>104</v>
      </c>
      <c r="T110" s="135">
        <v>2912</v>
      </c>
      <c r="U110">
        <v>3.9586612756558198E-2</v>
      </c>
      <c r="V110">
        <v>1.0069416884937499E-2</v>
      </c>
      <c r="W110">
        <v>9.8168782297425299E-3</v>
      </c>
      <c r="X110">
        <v>3.4015197120084201E-3</v>
      </c>
    </row>
    <row r="111" spans="1:24">
      <c r="A111" s="99">
        <f t="shared" si="3"/>
        <v>7.0410958904109586</v>
      </c>
      <c r="B111" s="17">
        <v>105</v>
      </c>
      <c r="C111" s="127">
        <v>2205</v>
      </c>
      <c r="D111" s="126">
        <f>$H111^Parameter!$D$80</f>
        <v>2.3044602525326006E-2</v>
      </c>
      <c r="E111" s="126">
        <f>$I111^Parameter!$D$73</f>
        <v>5.9003045062431137E-3</v>
      </c>
      <c r="F111" s="125">
        <f>$H111^Parameter!$D$81</f>
        <v>7.2420749260827616E-2</v>
      </c>
      <c r="G111" s="125">
        <f>$I111^Parameter!$D$74</f>
        <v>5.7490949151494525E-2</v>
      </c>
      <c r="H111">
        <v>6.1247492393849502E-2</v>
      </c>
      <c r="I111">
        <v>1.59337531659417E-2</v>
      </c>
      <c r="J111" s="126">
        <f>$H111^Parameter!$D$82</f>
        <v>9.311616164762658E-2</v>
      </c>
      <c r="K111" s="125">
        <f>$I111^Parameter!$D$75</f>
        <v>5.7490949151494525E-2</v>
      </c>
      <c r="L111" s="126">
        <f>$H111^Parameter!$D$83</f>
        <v>0.11322149463484432</v>
      </c>
      <c r="M111" s="125">
        <f>$I111^Parameter!$D$76</f>
        <v>5.0777231839348659E-2</v>
      </c>
      <c r="N111" s="126">
        <f>$H111^Parameter!$D$84</f>
        <v>6.2982142371318037E-2</v>
      </c>
      <c r="O111" s="125">
        <f>$I111^Parameter!$D$77</f>
        <v>3.6463173849628286E-2</v>
      </c>
      <c r="P111" s="126">
        <f>$H111^Parameter!$D$85</f>
        <v>8.3273841219604516E-2</v>
      </c>
      <c r="Q111" s="125">
        <f>$I111^Parameter!$D$78</f>
        <v>4.1284300024929728E-2</v>
      </c>
      <c r="R111" s="99">
        <f t="shared" si="4"/>
        <v>9.0547945205479454</v>
      </c>
      <c r="S111" s="17">
        <v>105</v>
      </c>
      <c r="T111" s="135">
        <v>2940</v>
      </c>
      <c r="U111">
        <v>3.8990183407377997E-2</v>
      </c>
      <c r="V111">
        <v>9.9112136202212896E-3</v>
      </c>
      <c r="W111">
        <v>9.4886209000990505E-3</v>
      </c>
      <c r="X111">
        <v>3.3331238673931498E-3</v>
      </c>
    </row>
    <row r="112" spans="1:24">
      <c r="A112" s="99">
        <f t="shared" si="3"/>
        <v>7.0986301369863014</v>
      </c>
      <c r="B112" s="17">
        <v>106</v>
      </c>
      <c r="C112" s="127">
        <v>2226</v>
      </c>
      <c r="D112" s="126">
        <f>$H112^Parameter!$D$80</f>
        <v>2.2591775437697706E-2</v>
      </c>
      <c r="E112" s="126">
        <f>$I112^Parameter!$D$73</f>
        <v>5.7873112521345952E-3</v>
      </c>
      <c r="F112" s="125">
        <f>$H112^Parameter!$D$81</f>
        <v>7.1426888845941935E-2</v>
      </c>
      <c r="G112" s="125">
        <f>$I112^Parameter!$D$74</f>
        <v>5.6875683497874384E-2</v>
      </c>
      <c r="H112">
        <v>6.0353710066260002E-2</v>
      </c>
      <c r="I112">
        <v>1.5687214640240799E-2</v>
      </c>
      <c r="J112" s="126">
        <f>$H112^Parameter!$D$82</f>
        <v>9.1959875873633398E-2</v>
      </c>
      <c r="K112" s="125">
        <f>$I112^Parameter!$D$75</f>
        <v>5.6875683497874384E-2</v>
      </c>
      <c r="L112" s="126">
        <f>$H112^Parameter!$D$83</f>
        <v>0.11193066869771333</v>
      </c>
      <c r="M112" s="125">
        <f>$I112^Parameter!$D$76</f>
        <v>5.0210321702614198E-2</v>
      </c>
      <c r="N112" s="126">
        <f>$H112^Parameter!$D$84</f>
        <v>6.2072170603015529E-2</v>
      </c>
      <c r="O112" s="125">
        <f>$I112^Parameter!$D$77</f>
        <v>3.6011123504537466E-2</v>
      </c>
      <c r="P112" s="126">
        <f>$H112^Parameter!$D$85</f>
        <v>8.2191429760677559E-2</v>
      </c>
      <c r="Q112" s="125">
        <f>$I112^Parameter!$D$78</f>
        <v>4.0791558257239777E-2</v>
      </c>
      <c r="R112" s="99">
        <f t="shared" si="4"/>
        <v>9.131506849315068</v>
      </c>
      <c r="S112" s="17">
        <v>106</v>
      </c>
      <c r="T112" s="135">
        <v>2968</v>
      </c>
      <c r="U112">
        <v>3.8407912345575099E-2</v>
      </c>
      <c r="V112">
        <v>9.7569362494182004E-3</v>
      </c>
      <c r="W112">
        <v>9.1720347097505907E-3</v>
      </c>
      <c r="X112">
        <v>3.2665977548944599E-3</v>
      </c>
    </row>
    <row r="113" spans="1:24">
      <c r="A113" s="99">
        <f t="shared" si="3"/>
        <v>7.1561643835616442</v>
      </c>
      <c r="B113" s="17">
        <v>107</v>
      </c>
      <c r="C113" s="127">
        <v>2247</v>
      </c>
      <c r="D113" s="126">
        <f>$H113^Parameter!$D$80</f>
        <v>2.2151564306818767E-2</v>
      </c>
      <c r="E113" s="126">
        <f>$I113^Parameter!$D$73</f>
        <v>5.6774856886539571E-3</v>
      </c>
      <c r="F113" s="125">
        <f>$H113^Parameter!$D$81</f>
        <v>7.0454901554833652E-2</v>
      </c>
      <c r="G113" s="125">
        <f>$I113^Parameter!$D$74</f>
        <v>5.6272538978854425E-2</v>
      </c>
      <c r="H113">
        <v>5.9480365729312798E-2</v>
      </c>
      <c r="I113">
        <v>1.54466932700934E-2</v>
      </c>
      <c r="J113" s="126">
        <f>$H113^Parameter!$D$82</f>
        <v>9.0827547090090666E-2</v>
      </c>
      <c r="K113" s="125">
        <f>$I113^Parameter!$D$75</f>
        <v>5.6272538978854425E-2</v>
      </c>
      <c r="L113" s="126">
        <f>$H113^Parameter!$D$83</f>
        <v>0.1106652913100432</v>
      </c>
      <c r="M113" s="125">
        <f>$I113^Parameter!$D$76</f>
        <v>4.9654838802230837E-2</v>
      </c>
      <c r="N113" s="126">
        <f>$H113^Parameter!$D$84</f>
        <v>6.1182876856133613E-2</v>
      </c>
      <c r="O113" s="125">
        <f>$I113^Parameter!$D$77</f>
        <v>3.5568734866062761E-2</v>
      </c>
      <c r="P113" s="126">
        <f>$H113^Parameter!$D$85</f>
        <v>8.1132065181790544E-2</v>
      </c>
      <c r="Q113" s="125">
        <f>$I113^Parameter!$D$78</f>
        <v>4.0309123289090851E-2</v>
      </c>
      <c r="R113" s="99">
        <f t="shared" si="4"/>
        <v>9.2082191780821923</v>
      </c>
      <c r="S113" s="17">
        <v>107</v>
      </c>
      <c r="T113" s="135">
        <v>2996</v>
      </c>
      <c r="U113">
        <v>3.7839344931793903E-2</v>
      </c>
      <c r="V113">
        <v>9.6064524094313705E-3</v>
      </c>
      <c r="W113">
        <v>8.8666752694222008E-3</v>
      </c>
      <c r="X113">
        <v>3.2018762078455101E-3</v>
      </c>
    </row>
    <row r="114" spans="1:24">
      <c r="A114" s="99">
        <f t="shared" si="3"/>
        <v>7.2136986301369861</v>
      </c>
      <c r="B114" s="17">
        <v>108</v>
      </c>
      <c r="C114" s="127">
        <v>2268</v>
      </c>
      <c r="D114" s="126">
        <f>$H114^Parameter!$D$80</f>
        <v>2.1723518175159526E-2</v>
      </c>
      <c r="E114" s="126">
        <f>$I114^Parameter!$D$73</f>
        <v>5.5707115372878747E-3</v>
      </c>
      <c r="F114" s="125">
        <f>$H114^Parameter!$D$81</f>
        <v>6.9504133124514089E-2</v>
      </c>
      <c r="G114" s="125">
        <f>$I114^Parameter!$D$74</f>
        <v>5.5681170590623011E-2</v>
      </c>
      <c r="H114">
        <v>5.8626830520646697E-2</v>
      </c>
      <c r="I114">
        <v>1.52119897641716E-2</v>
      </c>
      <c r="J114" s="126">
        <f>$H114^Parameter!$D$82</f>
        <v>8.97184895882049E-2</v>
      </c>
      <c r="K114" s="125">
        <f>$I114^Parameter!$D$75</f>
        <v>5.5681170590623011E-2</v>
      </c>
      <c r="L114" s="126">
        <f>$H114^Parameter!$D$83</f>
        <v>0.10942465965576367</v>
      </c>
      <c r="M114" s="125">
        <f>$I114^Parameter!$D$76</f>
        <v>4.9110452719609302E-2</v>
      </c>
      <c r="N114" s="126">
        <f>$H114^Parameter!$D$84</f>
        <v>6.0313627836035791E-2</v>
      </c>
      <c r="O114" s="125">
        <f>$I114^Parameter!$D$77</f>
        <v>3.5135716933548368E-2</v>
      </c>
      <c r="P114" s="126">
        <f>$H114^Parameter!$D$85</f>
        <v>8.009507460773041E-2</v>
      </c>
      <c r="Q114" s="125">
        <f>$I114^Parameter!$D$78</f>
        <v>3.9836689341281067E-2</v>
      </c>
      <c r="R114" s="99">
        <f t="shared" si="4"/>
        <v>9.2849315068493148</v>
      </c>
      <c r="S114" s="17">
        <v>108</v>
      </c>
      <c r="T114" s="135">
        <v>3024</v>
      </c>
      <c r="U114">
        <v>3.72840448043429E-2</v>
      </c>
      <c r="V114">
        <v>9.4596353520943807E-3</v>
      </c>
      <c r="W114">
        <v>8.5721164468384198E-3</v>
      </c>
      <c r="X114">
        <v>3.1388968302099602E-3</v>
      </c>
    </row>
    <row r="115" spans="1:24">
      <c r="A115" s="99">
        <f t="shared" si="3"/>
        <v>7.2712328767123289</v>
      </c>
      <c r="B115" s="17">
        <v>109</v>
      </c>
      <c r="C115" s="127">
        <v>2289</v>
      </c>
      <c r="D115" s="126">
        <f>$H115^Parameter!$D$80</f>
        <v>2.130720561981651E-2</v>
      </c>
      <c r="E115" s="126">
        <f>$I115^Parameter!$D$73</f>
        <v>5.4668777730869861E-3</v>
      </c>
      <c r="F115" s="125">
        <f>$H115^Parameter!$D$81</f>
        <v>6.857395379412147E-2</v>
      </c>
      <c r="G115" s="125">
        <f>$I115^Parameter!$D$74</f>
        <v>5.5101246095698025E-2</v>
      </c>
      <c r="H115">
        <v>5.7792499673455199E-2</v>
      </c>
      <c r="I115">
        <v>1.49829131269401E-2</v>
      </c>
      <c r="J115" s="126">
        <f>$H115^Parameter!$D$82</f>
        <v>8.8632042443991685E-2</v>
      </c>
      <c r="K115" s="125">
        <f>$I115^Parameter!$D$75</f>
        <v>5.5101246095698025E-2</v>
      </c>
      <c r="L115" s="126">
        <f>$H115^Parameter!$D$83</f>
        <v>0.10820809560458665</v>
      </c>
      <c r="M115" s="125">
        <f>$I115^Parameter!$D$76</f>
        <v>4.8576845411213466E-2</v>
      </c>
      <c r="N115" s="126">
        <f>$H115^Parameter!$D$84</f>
        <v>5.9463814422177776E-2</v>
      </c>
      <c r="O115" s="125">
        <f>$I115^Parameter!$D$77</f>
        <v>3.4711789953079324E-2</v>
      </c>
      <c r="P115" s="126">
        <f>$H115^Parameter!$D$85</f>
        <v>7.9079809875171589E-2</v>
      </c>
      <c r="Q115" s="125">
        <f>$I115^Parameter!$D$78</f>
        <v>3.9373962315496149E-2</v>
      </c>
      <c r="R115" s="99">
        <f t="shared" si="4"/>
        <v>9.3616438356164391</v>
      </c>
      <c r="S115" s="17">
        <v>109</v>
      </c>
      <c r="T115" s="135">
        <v>3052</v>
      </c>
      <c r="U115">
        <v>3.6741593001439803E-2</v>
      </c>
      <c r="V115">
        <v>9.3163636581486999E-3</v>
      </c>
      <c r="W115">
        <v>8.2879495513801197E-3</v>
      </c>
      <c r="X115">
        <v>3.0775998573815402E-3</v>
      </c>
    </row>
    <row r="116" spans="1:24">
      <c r="A116" s="99">
        <f t="shared" si="3"/>
        <v>7.3287671232876717</v>
      </c>
      <c r="B116" s="17">
        <v>110</v>
      </c>
      <c r="C116" s="127">
        <v>2310</v>
      </c>
      <c r="D116" s="126">
        <f>$H116^Parameter!$D$80</f>
        <v>2.0902213764342349E-2</v>
      </c>
      <c r="E116" s="126">
        <f>$I116^Parameter!$D$73</f>
        <v>5.3658783437973362E-3</v>
      </c>
      <c r="F116" s="125">
        <f>$H116^Parameter!$D$81</f>
        <v>6.766375721154326E-2</v>
      </c>
      <c r="G116" s="125">
        <f>$I116^Parameter!$D$74</f>
        <v>5.4532445444198087E-2</v>
      </c>
      <c r="H116">
        <v>5.6976791419915199E-2</v>
      </c>
      <c r="I116">
        <v>1.47592802444172E-2</v>
      </c>
      <c r="J116" s="126">
        <f>$H116^Parameter!$D$82</f>
        <v>8.7567568445477167E-2</v>
      </c>
      <c r="K116" s="125">
        <f>$I116^Parameter!$D$75</f>
        <v>5.4532445444198087E-2</v>
      </c>
      <c r="L116" s="126">
        <f>$H116^Parameter!$D$83</f>
        <v>0.10701494466946694</v>
      </c>
      <c r="M116" s="125">
        <f>$I116^Parameter!$D$76</f>
        <v>4.8053710642026626E-2</v>
      </c>
      <c r="N116" s="126">
        <f>$H116^Parameter!$D$84</f>
        <v>5.8632850571520685E-2</v>
      </c>
      <c r="O116" s="125">
        <f>$I116^Parameter!$D$77</f>
        <v>3.4296684889203219E-2</v>
      </c>
      <c r="P116" s="126">
        <f>$H116^Parameter!$D$85</f>
        <v>7.8085646448281282E-2</v>
      </c>
      <c r="Q116" s="125">
        <f>$I116^Parameter!$D$78</f>
        <v>3.892065925085135E-2</v>
      </c>
      <c r="R116" s="99">
        <f t="shared" si="4"/>
        <v>9.4383561643835616</v>
      </c>
      <c r="S116" s="17">
        <v>110</v>
      </c>
      <c r="T116" s="135">
        <v>3080</v>
      </c>
      <c r="U116">
        <v>3.6211587132244497E-2</v>
      </c>
      <c r="V116">
        <v>9.1765209681797799E-3</v>
      </c>
      <c r="W116">
        <v>8.0137825585877599E-3</v>
      </c>
      <c r="X116">
        <v>3.0179280250611801E-3</v>
      </c>
    </row>
    <row r="117" spans="1:24">
      <c r="A117" s="99">
        <f t="shared" si="3"/>
        <v>7.3863013698630136</v>
      </c>
      <c r="B117" s="17">
        <v>111</v>
      </c>
      <c r="C117" s="127">
        <v>2331</v>
      </c>
      <c r="D117" s="126">
        <f>$H117^Parameter!$D$80</f>
        <v>2.0508147347441177E-2</v>
      </c>
      <c r="E117" s="126">
        <f>$I117^Parameter!$D$73</f>
        <v>5.2676119062807138E-3</v>
      </c>
      <c r="F117" s="125">
        <f>$H117^Parameter!$D$81</f>
        <v>6.6772959396260795E-2</v>
      </c>
      <c r="G117" s="125">
        <f>$I117^Parameter!$D$74</f>
        <v>5.3974460226044289E-2</v>
      </c>
      <c r="H117">
        <v>5.6179145952008597E-2</v>
      </c>
      <c r="I117">
        <v>1.4540915493979499E-2</v>
      </c>
      <c r="J117" s="126">
        <f>$H117^Parameter!$D$82</f>
        <v>8.6524453073565516E-2</v>
      </c>
      <c r="K117" s="125">
        <f>$I117^Parameter!$D$75</f>
        <v>5.3974460226044289E-2</v>
      </c>
      <c r="L117" s="126">
        <f>$H117^Parameter!$D$83</f>
        <v>0.10584457501506497</v>
      </c>
      <c r="M117" s="125">
        <f>$I117^Parameter!$D$76</f>
        <v>4.7540753449550617E-2</v>
      </c>
      <c r="N117" s="126">
        <f>$H117^Parameter!$D$84</f>
        <v>5.7820172279170821E-2</v>
      </c>
      <c r="O117" s="125">
        <f>$I117^Parameter!$D$77</f>
        <v>3.389014292575316E-2</v>
      </c>
      <c r="P117" s="126">
        <f>$H117^Parameter!$D$85</f>
        <v>7.7111982389247741E-2</v>
      </c>
      <c r="Q117" s="125">
        <f>$I117^Parameter!$D$78</f>
        <v>3.8476507810128326E-2</v>
      </c>
      <c r="R117" s="99">
        <f t="shared" si="4"/>
        <v>9.5150684931506841</v>
      </c>
      <c r="S117" s="17">
        <v>111</v>
      </c>
      <c r="T117" s="135">
        <v>3108</v>
      </c>
      <c r="U117">
        <v>3.5693640593605698E-2</v>
      </c>
      <c r="V117">
        <v>9.0399957293592105E-3</v>
      </c>
      <c r="W117">
        <v>7.7492393723694901E-3</v>
      </c>
      <c r="X117">
        <v>2.9598264456679501E-3</v>
      </c>
    </row>
    <row r="118" spans="1:24">
      <c r="A118" s="99">
        <f t="shared" si="3"/>
        <v>7.4438356164383563</v>
      </c>
      <c r="B118" s="17">
        <v>112</v>
      </c>
      <c r="C118" s="127">
        <v>2352</v>
      </c>
      <c r="D118" s="126">
        <f>$H118^Parameter!$D$80</f>
        <v>2.0124627844878385E-2</v>
      </c>
      <c r="E118" s="126">
        <f>$I118^Parameter!$D$73</f>
        <v>5.1719815790253598E-3</v>
      </c>
      <c r="F118" s="125">
        <f>$H118^Parameter!$D$81</f>
        <v>6.5900997755164503E-2</v>
      </c>
      <c r="G118" s="125">
        <f>$I118^Parameter!$D$74</f>
        <v>5.3426993152208245E-2</v>
      </c>
      <c r="H118">
        <v>5.53990244363625E-2</v>
      </c>
      <c r="I118">
        <v>1.43276503766294E-2</v>
      </c>
      <c r="J118" s="126">
        <f>$H118^Parameter!$D$82</f>
        <v>8.5502103533548424E-2</v>
      </c>
      <c r="K118" s="125">
        <f>$I118^Parameter!$D$75</f>
        <v>5.3426993152208245E-2</v>
      </c>
      <c r="L118" s="126">
        <f>$H118^Parameter!$D$83</f>
        <v>0.10469637651439626</v>
      </c>
      <c r="M118" s="125">
        <f>$I118^Parameter!$D$76</f>
        <v>4.7037689636463542E-2</v>
      </c>
      <c r="N118" s="126">
        <f>$H118^Parameter!$D$84</f>
        <v>5.7025236592890854E-2</v>
      </c>
      <c r="O118" s="125">
        <f>$I118^Parameter!$D$77</f>
        <v>3.349191499394797E-2</v>
      </c>
      <c r="P118" s="126">
        <f>$H118^Parameter!$D$85</f>
        <v>7.6158237380598903E-2</v>
      </c>
      <c r="Q118" s="125">
        <f>$I118^Parameter!$D$78</f>
        <v>3.8041245793859757E-2</v>
      </c>
      <c r="R118" s="99">
        <f t="shared" si="4"/>
        <v>9.5917808219178085</v>
      </c>
      <c r="S118" s="17">
        <v>112</v>
      </c>
      <c r="T118" s="135">
        <v>3136</v>
      </c>
      <c r="U118">
        <v>3.5187381829675297E-2</v>
      </c>
      <c r="V118">
        <v>8.9066809569464701E-3</v>
      </c>
      <c r="W118">
        <v>7.4939591229022896E-3</v>
      </c>
      <c r="X118">
        <v>2.9032424918008499E-3</v>
      </c>
    </row>
    <row r="119" spans="1:24">
      <c r="A119" s="99">
        <f t="shared" si="3"/>
        <v>7.5013698630136982</v>
      </c>
      <c r="B119" s="17">
        <v>113</v>
      </c>
      <c r="C119" s="127">
        <v>2373</v>
      </c>
      <c r="D119" s="126">
        <f>$H119^Parameter!$D$80</f>
        <v>1.9751292641213478E-2</v>
      </c>
      <c r="E119" s="126">
        <f>$I119^Parameter!$D$73</f>
        <v>5.0788947096365141E-3</v>
      </c>
      <c r="F119" s="125">
        <f>$H119^Parameter!$D$81</f>
        <v>6.5047330148299193E-2</v>
      </c>
      <c r="G119" s="125">
        <f>$I119^Parameter!$D$74</f>
        <v>5.2889757563228237E-2</v>
      </c>
      <c r="H119">
        <v>5.46359080799554E-2</v>
      </c>
      <c r="I119">
        <v>1.4119323170251901E-2</v>
      </c>
      <c r="J119" s="126">
        <f>$H119^Parameter!$D$82</f>
        <v>8.4499947834424521E-2</v>
      </c>
      <c r="K119" s="125">
        <f>$I119^Parameter!$D$75</f>
        <v>5.2889757563228237E-2</v>
      </c>
      <c r="L119" s="126">
        <f>$H119^Parameter!$D$83</f>
        <v>0.10356975985103073</v>
      </c>
      <c r="M119" s="125">
        <f>$I119^Parameter!$D$76</f>
        <v>4.6544245290168741E-2</v>
      </c>
      <c r="N119" s="126">
        <f>$H119^Parameter!$D$84</f>
        <v>5.6247520678346333E-2</v>
      </c>
      <c r="O119" s="125">
        <f>$I119^Parameter!$D$77</f>
        <v>3.3101761326057501E-2</v>
      </c>
      <c r="P119" s="126">
        <f>$H119^Parameter!$D$85</f>
        <v>7.5223851796381511E-2</v>
      </c>
      <c r="Q119" s="125">
        <f>$I119^Parameter!$D$78</f>
        <v>3.7614620680525353E-2</v>
      </c>
      <c r="R119" s="99">
        <f t="shared" si="4"/>
        <v>9.668493150684931</v>
      </c>
      <c r="S119" s="17">
        <v>113</v>
      </c>
      <c r="T119" s="135">
        <v>3164</v>
      </c>
      <c r="U119">
        <v>3.4692453631732102E-2</v>
      </c>
      <c r="V119">
        <v>8.7764740095636097E-3</v>
      </c>
      <c r="W119">
        <v>7.2475954983223199E-3</v>
      </c>
      <c r="X119">
        <v>2.8481256862945602E-3</v>
      </c>
    </row>
    <row r="120" spans="1:24">
      <c r="A120" s="99">
        <f t="shared" si="3"/>
        <v>7.558904109589041</v>
      </c>
      <c r="B120" s="17">
        <v>114</v>
      </c>
      <c r="C120" s="127">
        <v>2394</v>
      </c>
      <c r="D120" s="126">
        <f>$H120^Parameter!$D$80</f>
        <v>1.9387794248198729E-2</v>
      </c>
      <c r="E120" s="126">
        <f>$I120^Parameter!$D$73</f>
        <v>4.9882626562832936E-3</v>
      </c>
      <c r="F120" s="125">
        <f>$H120^Parameter!$D$81</f>
        <v>6.4211434001685649E-2</v>
      </c>
      <c r="G120" s="125">
        <f>$I120^Parameter!$D$74</f>
        <v>5.2362476963346477E-2</v>
      </c>
      <c r="H120">
        <v>5.38892972437338E-2</v>
      </c>
      <c r="I120">
        <v>1.39157786024983E-2</v>
      </c>
      <c r="J120" s="126">
        <f>$H120^Parameter!$D$82</f>
        <v>8.3517433913364136E-2</v>
      </c>
      <c r="K120" s="125">
        <f>$I120^Parameter!$D$75</f>
        <v>5.2362476963346477E-2</v>
      </c>
      <c r="L120" s="126">
        <f>$H120^Parameter!$D$83</f>
        <v>0.10246415566435475</v>
      </c>
      <c r="M120" s="125">
        <f>$I120^Parameter!$D$76</f>
        <v>4.6060156327599848E-2</v>
      </c>
      <c r="N120" s="126">
        <f>$H120^Parameter!$D$84</f>
        <v>5.5486520932148647E-2</v>
      </c>
      <c r="O120" s="125">
        <f>$I120^Parameter!$D$77</f>
        <v>3.2719451033047943E-2</v>
      </c>
      <c r="P120" s="126">
        <f>$H120^Parameter!$D$85</f>
        <v>7.4308285819446956E-2</v>
      </c>
      <c r="Q120" s="125">
        <f>$I120^Parameter!$D$78</f>
        <v>3.719638919125208E-2</v>
      </c>
      <c r="R120" s="99">
        <f t="shared" si="4"/>
        <v>9.7452054794520553</v>
      </c>
      <c r="S120" s="17">
        <v>114</v>
      </c>
      <c r="T120" s="135">
        <v>3192</v>
      </c>
      <c r="U120">
        <v>3.4208512475742699E-2</v>
      </c>
      <c r="V120">
        <v>8.6492763773400299E-3</v>
      </c>
      <c r="W120">
        <v>7.0098161084288799E-3</v>
      </c>
      <c r="X120">
        <v>2.7944275984410601E-3</v>
      </c>
    </row>
    <row r="121" spans="1:24">
      <c r="A121" s="99">
        <f t="shared" si="3"/>
        <v>7.6164383561643838</v>
      </c>
      <c r="B121" s="17">
        <v>115</v>
      </c>
      <c r="C121" s="127">
        <v>2415</v>
      </c>
      <c r="D121" s="126">
        <f>$H121^Parameter!$D$80</f>
        <v>1.903379956691003E-2</v>
      </c>
      <c r="E121" s="126">
        <f>$I121^Parameter!$D$73</f>
        <v>4.9000005821577385E-3</v>
      </c>
      <c r="F121" s="125">
        <f>$H121^Parameter!$D$81</f>
        <v>6.3392805464551422E-2</v>
      </c>
      <c r="G121" s="125">
        <f>$I121^Parameter!$D$74</f>
        <v>5.1844884578743346E-2</v>
      </c>
      <c r="H121">
        <v>5.3158710601380402E-2</v>
      </c>
      <c r="I121">
        <v>1.3716867542037599E-2</v>
      </c>
      <c r="J121" s="126">
        <f>$H121^Parameter!$D$82</f>
        <v>8.2554028802827764E-2</v>
      </c>
      <c r="K121" s="125">
        <f>$I121^Parameter!$D$75</f>
        <v>5.1844884578743346E-2</v>
      </c>
      <c r="L121" s="126">
        <f>$H121^Parameter!$D$83</f>
        <v>0.10137901373556914</v>
      </c>
      <c r="M121" s="125">
        <f>$I121^Parameter!$D$76</f>
        <v>4.5585168063767036E-2</v>
      </c>
      <c r="N121" s="126">
        <f>$H121^Parameter!$D$84</f>
        <v>5.4741752139948155E-2</v>
      </c>
      <c r="O121" s="125">
        <f>$I121^Parameter!$D$77</f>
        <v>3.2344761704739843E-2</v>
      </c>
      <c r="P121" s="126">
        <f>$H121^Parameter!$D$85</f>
        <v>7.3411018602267675E-2</v>
      </c>
      <c r="Q121" s="125">
        <f>$I121^Parameter!$D$78</f>
        <v>3.6786316877529993E-2</v>
      </c>
      <c r="R121" s="99">
        <f t="shared" si="4"/>
        <v>9.8219178082191778</v>
      </c>
      <c r="S121" s="17">
        <v>115</v>
      </c>
      <c r="T121" s="135">
        <v>3220</v>
      </c>
      <c r="U121">
        <v>3.3735227895358301E-2</v>
      </c>
      <c r="V121">
        <v>8.5249934820917899E-3</v>
      </c>
      <c r="W121">
        <v>6.7803018787131498E-3</v>
      </c>
      <c r="X121">
        <v>2.7421017459954302E-3</v>
      </c>
    </row>
    <row r="122" spans="1:24">
      <c r="A122" s="99">
        <f t="shared" ref="A122:A137" si="5">C122/365+1</f>
        <v>7.6739726027397257</v>
      </c>
      <c r="B122" s="17">
        <v>116</v>
      </c>
      <c r="C122" s="127">
        <v>2436</v>
      </c>
      <c r="D122" s="126">
        <f>$H122^Parameter!$D$80</f>
        <v>1.8688989190876019E-2</v>
      </c>
      <c r="E122" s="126">
        <f>$I122^Parameter!$D$73</f>
        <v>4.8140272620695798E-3</v>
      </c>
      <c r="F122" s="125">
        <f>$H122^Parameter!$D$81</f>
        <v>6.2590958608465072E-2</v>
      </c>
      <c r="G122" s="125">
        <f>$I122^Parameter!$D$74</f>
        <v>5.1336722938426803E-2</v>
      </c>
      <c r="H122">
        <v>5.2443684340644101E-2</v>
      </c>
      <c r="I122">
        <v>1.3522446706999E-2</v>
      </c>
      <c r="J122" s="126">
        <f>$H122^Parameter!$D$82</f>
        <v>8.1609217837990897E-2</v>
      </c>
      <c r="K122" s="125">
        <f>$I122^Parameter!$D$75</f>
        <v>5.1336722938426803E-2</v>
      </c>
      <c r="L122" s="126">
        <f>$H122^Parameter!$D$83</f>
        <v>0.10031380221222705</v>
      </c>
      <c r="M122" s="125">
        <f>$I122^Parameter!$D$76</f>
        <v>4.5119034802614692E-2</v>
      </c>
      <c r="N122" s="126">
        <f>$H122^Parameter!$D$84</f>
        <v>5.401274667700165E-2</v>
      </c>
      <c r="O122" s="125">
        <f>$I122^Parameter!$D$77</f>
        <v>3.1977479031098439E-2</v>
      </c>
      <c r="P122" s="126">
        <f>$H122^Parameter!$D$85</f>
        <v>7.2531547468862409E-2</v>
      </c>
      <c r="Q122" s="125">
        <f>$I122^Parameter!$D$78</f>
        <v>3.6384177730542228E-2</v>
      </c>
      <c r="R122" s="99">
        <f t="shared" si="4"/>
        <v>9.8986301369863021</v>
      </c>
      <c r="S122" s="17">
        <v>116</v>
      </c>
      <c r="T122" s="135">
        <v>3248</v>
      </c>
      <c r="U122">
        <v>3.3272281888201E-2</v>
      </c>
      <c r="V122">
        <v>8.4035344887504193E-3</v>
      </c>
      <c r="W122">
        <v>6.5587464731298199E-3</v>
      </c>
      <c r="X122">
        <v>2.6911035025910502E-3</v>
      </c>
    </row>
    <row r="123" spans="1:24">
      <c r="A123" s="99">
        <f t="shared" si="5"/>
        <v>7.7315068493150685</v>
      </c>
      <c r="B123" s="17">
        <v>117</v>
      </c>
      <c r="C123" s="127">
        <v>2457</v>
      </c>
      <c r="D123" s="126">
        <f>$H123^Parameter!$D$80</f>
        <v>1.835305674766155E-2</v>
      </c>
      <c r="E123" s="126">
        <f>$I123^Parameter!$D$73</f>
        <v>4.7302649003676187E-3</v>
      </c>
      <c r="F123" s="125">
        <f>$H123^Parameter!$D$81</f>
        <v>6.1805424666028001E-2</v>
      </c>
      <c r="G123" s="125">
        <f>$I123^Parameter!$D$74</f>
        <v>5.0837743476441793E-2</v>
      </c>
      <c r="H123">
        <v>5.1743771404810499E-2</v>
      </c>
      <c r="I123">
        <v>1.33323783895168E-2</v>
      </c>
      <c r="J123" s="126">
        <f>$H123^Parameter!$D$82</f>
        <v>8.0682503902275771E-2</v>
      </c>
      <c r="K123" s="125">
        <f>$I123^Parameter!$D$75</f>
        <v>5.0837743476441793E-2</v>
      </c>
      <c r="L123" s="126">
        <f>$H123^Parameter!$D$83</f>
        <v>9.9268006869251371E-2</v>
      </c>
      <c r="M123" s="125">
        <f>$I123^Parameter!$D$76</f>
        <v>4.4661519448865934E-2</v>
      </c>
      <c r="N123" s="126">
        <f>$H123^Parameter!$D$84</f>
        <v>5.3299053748803539E-2</v>
      </c>
      <c r="O123" s="125">
        <f>$I123^Parameter!$D$77</f>
        <v>3.161739644337782E-2</v>
      </c>
      <c r="P123" s="126">
        <f>$H123^Parameter!$D$85</f>
        <v>7.1669387155561065E-2</v>
      </c>
      <c r="Q123" s="125">
        <f>$I123^Parameter!$D$78</f>
        <v>3.5989753810810376E-2</v>
      </c>
      <c r="R123" s="99">
        <f t="shared" si="4"/>
        <v>9.9753424657534246</v>
      </c>
      <c r="S123" s="17">
        <v>117</v>
      </c>
      <c r="T123" s="135">
        <v>3276</v>
      </c>
      <c r="U123">
        <v>3.28193683534342E-2</v>
      </c>
      <c r="V123">
        <v>8.2848121273270108E-3</v>
      </c>
      <c r="W123">
        <v>6.3448557441165799E-3</v>
      </c>
      <c r="X123">
        <v>2.64139001023E-3</v>
      </c>
    </row>
    <row r="124" spans="1:24">
      <c r="A124" s="99">
        <f t="shared" si="5"/>
        <v>7.7890410958904113</v>
      </c>
      <c r="B124" s="17">
        <v>118</v>
      </c>
      <c r="C124" s="127">
        <v>2478</v>
      </c>
      <c r="D124" s="126">
        <f>$H124^Parameter!$D$80</f>
        <v>1.8025708276534314E-2</v>
      </c>
      <c r="E124" s="126">
        <f>$I124^Parameter!$D$73</f>
        <v>4.6486389594400388E-3</v>
      </c>
      <c r="F124" s="125">
        <f>$H124^Parameter!$D$81</f>
        <v>6.1035751306921897E-2</v>
      </c>
      <c r="G124" s="125">
        <f>$I124^Parameter!$D$74</f>
        <v>5.0347706154162314E-2</v>
      </c>
      <c r="H124">
        <v>5.10585407720415E-2</v>
      </c>
      <c r="I124">
        <v>1.31465301953697E-2</v>
      </c>
      <c r="J124" s="126">
        <f>$H124^Parameter!$D$82</f>
        <v>7.9773406708921371E-2</v>
      </c>
      <c r="K124" s="125">
        <f>$I124^Parameter!$D$75</f>
        <v>5.0347706154162314E-2</v>
      </c>
      <c r="L124" s="126">
        <f>$H124^Parameter!$D$83</f>
        <v>9.8241130404492338E-2</v>
      </c>
      <c r="M124" s="125">
        <f>$I124^Parameter!$D$76</f>
        <v>4.4212393139626473E-2</v>
      </c>
      <c r="N124" s="126">
        <f>$H124^Parameter!$D$84</f>
        <v>5.2600238669520093E-2</v>
      </c>
      <c r="O124" s="125">
        <f>$I124^Parameter!$D$77</f>
        <v>3.1264314773933641E-2</v>
      </c>
      <c r="P124" s="126">
        <f>$H124^Parameter!$D$85</f>
        <v>7.0824069088475966E-2</v>
      </c>
      <c r="Q124" s="125">
        <f>$I124^Parameter!$D$78</f>
        <v>3.5602834896951818E-2</v>
      </c>
      <c r="R124" s="99">
        <f t="shared" si="4"/>
        <v>10.052054794520547</v>
      </c>
      <c r="S124" s="17">
        <v>118</v>
      </c>
      <c r="T124" s="135">
        <v>3304</v>
      </c>
      <c r="U124">
        <v>3.2376192558756497E-2</v>
      </c>
      <c r="V124">
        <v>8.1687425247376506E-3</v>
      </c>
      <c r="W124">
        <v>6.1383472084579598E-3</v>
      </c>
      <c r="X124">
        <v>2.5929200965362199E-3</v>
      </c>
    </row>
    <row r="125" spans="1:24">
      <c r="A125" s="99">
        <f t="shared" si="5"/>
        <v>7.8465753424657532</v>
      </c>
      <c r="B125" s="17">
        <v>119</v>
      </c>
      <c r="C125" s="127">
        <v>2499</v>
      </c>
      <c r="D125" s="126">
        <f>$H125^Parameter!$D$80</f>
        <v>1.7706661640003968E-2</v>
      </c>
      <c r="E125" s="126">
        <f>$I125^Parameter!$D$73</f>
        <v>4.5690779980974774E-3</v>
      </c>
      <c r="F125" s="125">
        <f>$H125^Parameter!$D$81</f>
        <v>6.0281501949243782E-2</v>
      </c>
      <c r="G125" s="125">
        <f>$I125^Parameter!$D$74</f>
        <v>4.986637910148925E-2</v>
      </c>
      <c r="H125">
        <v>5.0387576770454398E-2</v>
      </c>
      <c r="I125">
        <v>1.2964774797769099E-2</v>
      </c>
      <c r="J125" s="126">
        <f>$H125^Parameter!$D$82</f>
        <v>7.8881462116645984E-2</v>
      </c>
      <c r="K125" s="125">
        <f>$I125^Parameter!$D$75</f>
        <v>4.986637910148925E-2</v>
      </c>
      <c r="L125" s="126">
        <f>$H125^Parameter!$D$83</f>
        <v>9.7232691766996754E-2</v>
      </c>
      <c r="M125" s="125">
        <f>$I125^Parameter!$D$76</f>
        <v>4.3771434894582274E-2</v>
      </c>
      <c r="N125" s="126">
        <f>$H125^Parameter!$D$84</f>
        <v>5.1915882176106043E-2</v>
      </c>
      <c r="O125" s="125">
        <f>$I125^Parameter!$D$77</f>
        <v>3.0918041933584269E-2</v>
      </c>
      <c r="P125" s="126">
        <f>$H125^Parameter!$D$85</f>
        <v>6.9995140695676E-2</v>
      </c>
      <c r="Q125" s="125">
        <f>$I125^Parameter!$D$78</f>
        <v>3.5223218152409363E-2</v>
      </c>
      <c r="R125" s="99">
        <f t="shared" si="4"/>
        <v>10.128767123287671</v>
      </c>
      <c r="S125" s="17">
        <v>119</v>
      </c>
      <c r="T125" s="135">
        <v>3332</v>
      </c>
      <c r="U125">
        <v>3.1942470635066597E-2</v>
      </c>
      <c r="V125">
        <v>8.0552450458684106E-3</v>
      </c>
      <c r="W125">
        <v>5.93894954766105E-3</v>
      </c>
      <c r="X125">
        <v>2.5456541964719E-3</v>
      </c>
    </row>
    <row r="126" spans="1:24">
      <c r="A126" s="99">
        <f t="shared" si="5"/>
        <v>7.904109589041096</v>
      </c>
      <c r="B126" s="17">
        <v>120</v>
      </c>
      <c r="C126" s="127">
        <v>2520</v>
      </c>
      <c r="D126" s="126">
        <f>$H126^Parameter!$D$80</f>
        <v>1.7395645967173023E-2</v>
      </c>
      <c r="E126" s="126">
        <f>$I126^Parameter!$D$73</f>
        <v>4.4915135191969553E-3</v>
      </c>
      <c r="F126" s="125">
        <f>$H126^Parameter!$D$81</f>
        <v>5.9542255104189763E-2</v>
      </c>
      <c r="G126" s="125">
        <f>$I126^Parameter!$D$74</f>
        <v>4.9393538275874962E-2</v>
      </c>
      <c r="H126">
        <v>4.9730478426944599E-2</v>
      </c>
      <c r="I126">
        <v>1.2786989704424901E-2</v>
      </c>
      <c r="J126" s="126">
        <f>$H126^Parameter!$D$82</f>
        <v>7.8006221477574827E-2</v>
      </c>
      <c r="K126" s="125">
        <f>$I126^Parameter!$D$75</f>
        <v>4.9393538275874962E-2</v>
      </c>
      <c r="L126" s="126">
        <f>$H126^Parameter!$D$83</f>
        <v>9.6242225516272095E-2</v>
      </c>
      <c r="M126" s="125">
        <f>$I126^Parameter!$D$76</f>
        <v>4.3338431283721328E-2</v>
      </c>
      <c r="N126" s="126">
        <f>$H126^Parameter!$D$84</f>
        <v>5.1245579776116705E-2</v>
      </c>
      <c r="O126" s="125">
        <f>$I126^Parameter!$D$77</f>
        <v>3.0578392605489797E-2</v>
      </c>
      <c r="P126" s="126">
        <f>$H126^Parameter!$D$85</f>
        <v>6.918216475218239E-2</v>
      </c>
      <c r="Q126" s="125">
        <f>$I126^Parameter!$D$78</f>
        <v>3.4850707809106041E-2</v>
      </c>
      <c r="R126" s="99">
        <f t="shared" si="4"/>
        <v>10.205479452054794</v>
      </c>
      <c r="S126" s="17">
        <v>120</v>
      </c>
      <c r="T126" s="135">
        <v>3360</v>
      </c>
      <c r="U126">
        <v>3.15179290971788E-2</v>
      </c>
      <c r="V126">
        <v>7.9442421433036908E-3</v>
      </c>
      <c r="W126">
        <v>5.7464021315895E-3</v>
      </c>
      <c r="X126">
        <v>2.4995542782476599E-3</v>
      </c>
    </row>
    <row r="127" spans="1:24">
      <c r="A127" s="99">
        <f t="shared" si="5"/>
        <v>7.9616438356164387</v>
      </c>
      <c r="B127" s="17">
        <v>121</v>
      </c>
      <c r="C127" s="127">
        <v>2541</v>
      </c>
      <c r="D127" s="126">
        <f>$H127^Parameter!$D$80</f>
        <v>1.7092401126977075E-2</v>
      </c>
      <c r="E127" s="126">
        <f>$I127^Parameter!$D$73</f>
        <v>4.4158798259094035E-3</v>
      </c>
      <c r="F127" s="125">
        <f>$H127^Parameter!$D$81</f>
        <v>5.8817603752266835E-2</v>
      </c>
      <c r="G127" s="125">
        <f>$I127^Parameter!$D$74</f>
        <v>4.8928967138153812E-2</v>
      </c>
      <c r="H127">
        <v>4.9086858847879902E-2</v>
      </c>
      <c r="I127">
        <v>1.26130570370733E-2</v>
      </c>
      <c r="J127" s="126">
        <f>$H127^Parameter!$D$82</f>
        <v>7.7147251015715429E-2</v>
      </c>
      <c r="K127" s="125">
        <f>$I127^Parameter!$D$75</f>
        <v>4.8928967138153812E-2</v>
      </c>
      <c r="L127" s="126">
        <f>$H127^Parameter!$D$83</f>
        <v>9.526928121092805E-2</v>
      </c>
      <c r="M127" s="125">
        <f>$I127^Parameter!$D$76</f>
        <v>4.2913176111569293E-2</v>
      </c>
      <c r="N127" s="126">
        <f>$H127^Parameter!$D$84</f>
        <v>5.0588941127350691E-2</v>
      </c>
      <c r="O127" s="125">
        <f>$I127^Parameter!$D$77</f>
        <v>3.0245187954579044E-2</v>
      </c>
      <c r="P127" s="126">
        <f>$H127^Parameter!$D$85</f>
        <v>6.8384718756018884E-2</v>
      </c>
      <c r="Q127" s="125">
        <f>$I127^Parameter!$D$78</f>
        <v>3.4485114867037675E-2</v>
      </c>
      <c r="R127" s="99">
        <f t="shared" si="4"/>
        <v>10.282191780821918</v>
      </c>
      <c r="S127" s="17">
        <v>121</v>
      </c>
      <c r="T127" s="135">
        <v>3388</v>
      </c>
      <c r="U127">
        <v>3.1102304389060701E-2</v>
      </c>
      <c r="V127">
        <v>7.8356592151778096E-3</v>
      </c>
      <c r="W127">
        <v>5.5604545641772E-3</v>
      </c>
      <c r="X127">
        <v>2.4545837731748698E-3</v>
      </c>
    </row>
    <row r="128" spans="1:24">
      <c r="A128" s="99">
        <f t="shared" si="5"/>
        <v>8.0191780821917806</v>
      </c>
      <c r="B128" s="17">
        <v>122</v>
      </c>
      <c r="C128" s="127">
        <v>2562</v>
      </c>
      <c r="D128" s="126">
        <f>$H128^Parameter!$D$80</f>
        <v>1.6796677229518095E-2</v>
      </c>
      <c r="E128" s="126">
        <f>$I128^Parameter!$D$73</f>
        <v>4.3421138860763025E-3</v>
      </c>
      <c r="F128" s="125">
        <f>$H128^Parameter!$D$81</f>
        <v>5.8107154749318518E-2</v>
      </c>
      <c r="G128" s="125">
        <f>$I128^Parameter!$D$74</f>
        <v>4.8472456344223612E-2</v>
      </c>
      <c r="H128">
        <v>4.8456344629906403E-2</v>
      </c>
      <c r="I128">
        <v>1.2442863322706801E-2</v>
      </c>
      <c r="J128" s="126">
        <f>$H128^Parameter!$D$82</f>
        <v>7.6304131234359598E-2</v>
      </c>
      <c r="K128" s="125">
        <f>$I128^Parameter!$D$75</f>
        <v>4.8472456344223612E-2</v>
      </c>
      <c r="L128" s="126">
        <f>$H128^Parameter!$D$83</f>
        <v>9.431342282516729E-2</v>
      </c>
      <c r="M128" s="125">
        <f>$I128^Parameter!$D$76</f>
        <v>4.2495470116993513E-2</v>
      </c>
      <c r="N128" s="126">
        <f>$H128^Parameter!$D$84</f>
        <v>4.9945589447570077E-2</v>
      </c>
      <c r="O128" s="125">
        <f>$I128^Parameter!$D$77</f>
        <v>2.9918255351617719E-2</v>
      </c>
      <c r="P128" s="126">
        <f>$H128^Parameter!$D$85</f>
        <v>6.7602394333650548E-2</v>
      </c>
      <c r="Q128" s="125">
        <f>$I128^Parameter!$D$78</f>
        <v>3.4126256808880436E-2</v>
      </c>
      <c r="R128" s="99">
        <f t="shared" si="4"/>
        <v>10.358904109589041</v>
      </c>
      <c r="S128" s="17">
        <v>122</v>
      </c>
      <c r="T128" s="135">
        <v>3416</v>
      </c>
      <c r="U128">
        <v>3.0695342452176502E-2</v>
      </c>
      <c r="V128">
        <v>7.7294244706519501E-3</v>
      </c>
      <c r="W128">
        <v>5.3808662500998104E-3</v>
      </c>
      <c r="X128">
        <v>2.4107075092136801E-3</v>
      </c>
    </row>
    <row r="129" spans="1:24">
      <c r="A129" s="99">
        <f t="shared" si="5"/>
        <v>8.0767123287671225</v>
      </c>
      <c r="B129" s="17">
        <v>123</v>
      </c>
      <c r="C129" s="127">
        <v>2583</v>
      </c>
      <c r="D129" s="126">
        <f>$H129^Parameter!$D$80</f>
        <v>1.6508234153815003E-2</v>
      </c>
      <c r="E129" s="126">
        <f>$I129^Parameter!$D$73</f>
        <v>4.2701552041414037E-3</v>
      </c>
      <c r="F129" s="125">
        <f>$H129^Parameter!$D$81</f>
        <v>5.741052826075569E-2</v>
      </c>
      <c r="G129" s="125">
        <f>$I129^Parameter!$D$74</f>
        <v>4.8023803451688794E-2</v>
      </c>
      <c r="H129">
        <v>4.7838575299215202E-2</v>
      </c>
      <c r="I129">
        <v>1.2276299295800401E-2</v>
      </c>
      <c r="J129" s="126">
        <f>$H129^Parameter!$D$82</f>
        <v>7.5476456350889051E-2</v>
      </c>
      <c r="K129" s="125">
        <f>$I129^Parameter!$D$75</f>
        <v>4.8023803451688794E-2</v>
      </c>
      <c r="L129" s="126">
        <f>$H129^Parameter!$D$83</f>
        <v>9.337422819168828E-2</v>
      </c>
      <c r="M129" s="125">
        <f>$I129^Parameter!$D$76</f>
        <v>4.2085120687696036E-2</v>
      </c>
      <c r="N129" s="126">
        <f>$H129^Parameter!$D$84</f>
        <v>4.9315160952653696E-2</v>
      </c>
      <c r="O129" s="125">
        <f>$I129^Parameter!$D$77</f>
        <v>2.9597428111074475E-2</v>
      </c>
      <c r="P129" s="126">
        <f>$H129^Parameter!$D$85</f>
        <v>6.6834796673246363E-2</v>
      </c>
      <c r="Q129" s="125">
        <f>$I129^Parameter!$D$78</f>
        <v>3.3773957328754503E-2</v>
      </c>
      <c r="R129" s="99">
        <f t="shared" si="4"/>
        <v>10.435616438356165</v>
      </c>
      <c r="S129" s="17">
        <v>123</v>
      </c>
      <c r="T129" s="135">
        <v>3444</v>
      </c>
      <c r="U129">
        <v>3.02967983155993E-2</v>
      </c>
      <c r="V129">
        <v>7.6254688025490002E-3</v>
      </c>
      <c r="W129">
        <v>5.2074059813538298E-3</v>
      </c>
      <c r="X129">
        <v>2.3678916480101E-3</v>
      </c>
    </row>
    <row r="130" spans="1:24">
      <c r="A130" s="99">
        <f t="shared" si="5"/>
        <v>8.1342465753424662</v>
      </c>
      <c r="B130" s="17">
        <v>124</v>
      </c>
      <c r="C130" s="127">
        <v>2604</v>
      </c>
      <c r="D130" s="126">
        <f>$H130^Parameter!$D$80</f>
        <v>1.6226841100406852E-2</v>
      </c>
      <c r="E130" s="126">
        <f>$I130^Parameter!$D$73</f>
        <v>4.1999457001801188E-3</v>
      </c>
      <c r="F130" s="125">
        <f>$H130^Parameter!$D$81</f>
        <v>5.6727357222484523E-2</v>
      </c>
      <c r="G130" s="125">
        <f>$I130^Parameter!$D$74</f>
        <v>4.7582812640634319E-2</v>
      </c>
      <c r="H130">
        <v>4.7233202777722902E-2</v>
      </c>
      <c r="I130">
        <v>1.2113259710876199E-2</v>
      </c>
      <c r="J130" s="126">
        <f>$H130^Parameter!$D$82</f>
        <v>7.4663833757555947E-2</v>
      </c>
      <c r="K130" s="125">
        <f>$I130^Parameter!$D$75</f>
        <v>4.7582812640634319E-2</v>
      </c>
      <c r="L130" s="126">
        <f>$H130^Parameter!$D$83</f>
        <v>9.245128846965138E-2</v>
      </c>
      <c r="M130" s="125">
        <f>$I130^Parameter!$D$76</f>
        <v>4.168194158857319E-2</v>
      </c>
      <c r="N130" s="126">
        <f>$H130^Parameter!$D$84</f>
        <v>4.8697304321642015E-2</v>
      </c>
      <c r="O130" s="125">
        <f>$I130^Parameter!$D$77</f>
        <v>2.9282545241997086E-2</v>
      </c>
      <c r="P130" s="126">
        <f>$H130^Parameter!$D$85</f>
        <v>6.6081543984298663E-2</v>
      </c>
      <c r="Q130" s="125">
        <f>$I130^Parameter!$D$78</f>
        <v>3.3428046074341723E-2</v>
      </c>
      <c r="R130" s="99">
        <f t="shared" si="4"/>
        <v>10.512328767123288</v>
      </c>
      <c r="S130" s="17">
        <v>124</v>
      </c>
      <c r="T130" s="135">
        <v>3472</v>
      </c>
      <c r="U130">
        <v>2.9906435706651299E-2</v>
      </c>
      <c r="V130">
        <v>7.5237256667127798E-3</v>
      </c>
      <c r="W130">
        <v>5.0398515427393402E-3</v>
      </c>
      <c r="X130">
        <v>2.3261036251959201E-3</v>
      </c>
    </row>
    <row r="131" spans="1:24">
      <c r="A131" s="99">
        <f t="shared" si="5"/>
        <v>8.1917808219178081</v>
      </c>
      <c r="B131" s="17">
        <v>125</v>
      </c>
      <c r="C131" s="127">
        <v>2625</v>
      </c>
      <c r="D131" s="126">
        <f>$H131^Parameter!$D$80</f>
        <v>1.5952276167342239E-2</v>
      </c>
      <c r="E131" s="126">
        <f>$I131^Parameter!$D$73</f>
        <v>4.1314295955805153E-3</v>
      </c>
      <c r="F131" s="125">
        <f>$H131^Parameter!$D$81</f>
        <v>5.6057286827101351E-2</v>
      </c>
      <c r="G131" s="125">
        <f>$I131^Parameter!$D$74</f>
        <v>4.7149294447738209E-2</v>
      </c>
      <c r="H131">
        <v>4.66398908747035E-2</v>
      </c>
      <c r="I131">
        <v>1.19536431647879E-2</v>
      </c>
      <c r="J131" s="126">
        <f>$H131^Parameter!$D$82</f>
        <v>7.3865883506879351E-2</v>
      </c>
      <c r="K131" s="125">
        <f>$I131^Parameter!$D$75</f>
        <v>4.7149294447738209E-2</v>
      </c>
      <c r="L131" s="126">
        <f>$H131^Parameter!$D$83</f>
        <v>9.1544207636420752E-2</v>
      </c>
      <c r="M131" s="125">
        <f>$I131^Parameter!$D$76</f>
        <v>4.1285752703159859E-2</v>
      </c>
      <c r="N131" s="126">
        <f>$H131^Parameter!$D$84</f>
        <v>4.8091680187215761E-2</v>
      </c>
      <c r="O131" s="125">
        <f>$I131^Parameter!$D$77</f>
        <v>2.8973451211152523E-2</v>
      </c>
      <c r="P131" s="126">
        <f>$H131^Parameter!$D$85</f>
        <v>6.5342266982205799E-2</v>
      </c>
      <c r="Q131" s="125">
        <f>$I131^Parameter!$D$78</f>
        <v>3.3088358401595845E-2</v>
      </c>
      <c r="R131" s="99">
        <f t="shared" si="4"/>
        <v>10.58904109589041</v>
      </c>
      <c r="S131" s="17">
        <v>125</v>
      </c>
      <c r="T131" s="135">
        <v>3500</v>
      </c>
      <c r="U131">
        <v>2.95240266809037E-2</v>
      </c>
      <c r="V131">
        <v>7.4241309676867902E-3</v>
      </c>
      <c r="W131">
        <v>4.8779893353130301E-3</v>
      </c>
      <c r="X131">
        <v>2.2853120937823498E-3</v>
      </c>
    </row>
    <row r="132" spans="1:24">
      <c r="A132" s="99">
        <f t="shared" si="5"/>
        <v>8.24931506849315</v>
      </c>
      <c r="B132" s="17">
        <v>126</v>
      </c>
      <c r="C132" s="127">
        <v>2646</v>
      </c>
      <c r="D132" s="126">
        <f>$H132^Parameter!$D$80</f>
        <v>1.5684325948188672E-2</v>
      </c>
      <c r="E132" s="126">
        <f>$I132^Parameter!$D$73</f>
        <v>4.064553304963932E-3</v>
      </c>
      <c r="F132" s="125">
        <f>$H132^Parameter!$D$81</f>
        <v>5.5399974034022643E-2</v>
      </c>
      <c r="G132" s="125">
        <f>$I132^Parameter!$D$74</f>
        <v>4.6723065512998367E-2</v>
      </c>
      <c r="H132">
        <v>4.6058314802506703E-2</v>
      </c>
      <c r="I132">
        <v>1.1797351928154599E-2</v>
      </c>
      <c r="J132" s="126">
        <f>$H132^Parameter!$D$82</f>
        <v>7.3082237820391902E-2</v>
      </c>
      <c r="K132" s="125">
        <f>$I132^Parameter!$D$75</f>
        <v>4.6723065512998367E-2</v>
      </c>
      <c r="L132" s="126">
        <f>$H132^Parameter!$D$83</f>
        <v>9.0652602001884852E-2</v>
      </c>
      <c r="M132" s="125">
        <f>$I132^Parameter!$D$76</f>
        <v>4.0896379787441657E-2</v>
      </c>
      <c r="N132" s="126">
        <f>$H132^Parameter!$D$84</f>
        <v>4.7497960650248194E-2</v>
      </c>
      <c r="O132" s="125">
        <f>$I132^Parameter!$D$77</f>
        <v>2.866999571774512E-2</v>
      </c>
      <c r="P132" s="126">
        <f>$H132^Parameter!$D$85</f>
        <v>6.4616608396519559E-2</v>
      </c>
      <c r="Q132" s="125">
        <f>$I132^Parameter!$D$78</f>
        <v>3.2754735141346983E-2</v>
      </c>
      <c r="R132" s="99">
        <f t="shared" si="4"/>
        <v>10.665753424657535</v>
      </c>
      <c r="S132" s="17">
        <v>126</v>
      </c>
      <c r="T132" s="135">
        <v>3528</v>
      </c>
      <c r="U132">
        <v>2.91493512704455E-2</v>
      </c>
      <c r="V132">
        <v>7.3266229503372599E-3</v>
      </c>
      <c r="W132">
        <v>4.7216140169130697E-3</v>
      </c>
      <c r="X132">
        <v>2.2454868704439002E-3</v>
      </c>
    </row>
    <row r="133" spans="1:24">
      <c r="A133" s="99">
        <f t="shared" si="5"/>
        <v>8.3068493150684937</v>
      </c>
      <c r="B133" s="17">
        <v>127</v>
      </c>
      <c r="C133" s="127">
        <v>2667</v>
      </c>
      <c r="D133" s="126">
        <f>$H133^Parameter!$D$80</f>
        <v>1.5422785150780091E-2</v>
      </c>
      <c r="E133" s="126">
        <f>$I133^Parameter!$D$73</f>
        <v>3.9992653339597679E-3</v>
      </c>
      <c r="F133" s="125">
        <f>$H133^Parameter!$D$81</f>
        <v>5.4755087102285702E-2</v>
      </c>
      <c r="G133" s="125">
        <f>$I133^Parameter!$D$74</f>
        <v>4.6303948338382125E-2</v>
      </c>
      <c r="H133">
        <v>4.54881607150718E-2</v>
      </c>
      <c r="I133">
        <v>1.1644291785406401E-2</v>
      </c>
      <c r="J133" s="126">
        <f>$H133^Parameter!$D$82</f>
        <v>7.2312540619532323E-2</v>
      </c>
      <c r="K133" s="125">
        <f>$I133^Parameter!$D$75</f>
        <v>4.6303948338382125E-2</v>
      </c>
      <c r="L133" s="126">
        <f>$H133^Parameter!$D$83</f>
        <v>8.9776099744213272E-2</v>
      </c>
      <c r="M133" s="125">
        <f>$I133^Parameter!$D$76</f>
        <v>4.0513654235352851E-2</v>
      </c>
      <c r="N133" s="126">
        <f>$H133^Parameter!$D$84</f>
        <v>4.6915828817144206E-2</v>
      </c>
      <c r="O133" s="125">
        <f>$I133^Parameter!$D$77</f>
        <v>2.8372033479062048E-2</v>
      </c>
      <c r="P133" s="126">
        <f>$H133^Parameter!$D$85</f>
        <v>6.3904222501624156E-2</v>
      </c>
      <c r="Q133" s="125">
        <f>$I133^Parameter!$D$78</f>
        <v>3.2427022377135982E-2</v>
      </c>
      <c r="R133" s="99">
        <f t="shared" si="4"/>
        <v>10.742465753424657</v>
      </c>
      <c r="S133" s="17">
        <v>127</v>
      </c>
      <c r="T133" s="135">
        <v>3556</v>
      </c>
      <c r="U133">
        <v>2.8782197149397001E-2</v>
      </c>
      <c r="V133">
        <v>7.2311420970659901E-3</v>
      </c>
      <c r="W133">
        <v>4.5705281589169004E-3</v>
      </c>
      <c r="X133">
        <v>2.2065988845407802E-3</v>
      </c>
    </row>
    <row r="134" spans="1:24">
      <c r="A134" s="99">
        <f t="shared" si="5"/>
        <v>8.3643835616438356</v>
      </c>
      <c r="B134" s="17">
        <v>128</v>
      </c>
      <c r="C134" s="127">
        <v>2688</v>
      </c>
      <c r="D134" s="126">
        <f>$H134^Parameter!$D$80</f>
        <v>1.5167456235505486E-2</v>
      </c>
      <c r="E134" s="126">
        <f>$I134^Parameter!$D$73</f>
        <v>3.9355161824756657E-3</v>
      </c>
      <c r="F134" s="125">
        <f>$H134^Parameter!$D$81</f>
        <v>5.4122305144837485E-2</v>
      </c>
      <c r="G134" s="125">
        <f>$I134^Parameter!$D$74</f>
        <v>4.5891771057751239E-2</v>
      </c>
      <c r="H134">
        <v>4.4929125268028502E-2</v>
      </c>
      <c r="I134">
        <v>1.1494371882940399E-2</v>
      </c>
      <c r="J134" s="126">
        <f>$H134^Parameter!$D$82</f>
        <v>7.1556447077557095E-2</v>
      </c>
      <c r="K134" s="125">
        <f>$I134^Parameter!$D$75</f>
        <v>4.5891771057751239E-2</v>
      </c>
      <c r="L134" s="126">
        <f>$H134^Parameter!$D$83</f>
        <v>8.8914340465980526E-2</v>
      </c>
      <c r="M134" s="125">
        <f>$I134^Parameter!$D$76</f>
        <v>4.0137412855320624E-2</v>
      </c>
      <c r="N134" s="126">
        <f>$H134^Parameter!$D$84</f>
        <v>4.6344978358760822E-2</v>
      </c>
      <c r="O134" s="125">
        <f>$I134^Parameter!$D$77</f>
        <v>2.8079424026437757E-2</v>
      </c>
      <c r="P134" s="126">
        <f>$H134^Parameter!$D$85</f>
        <v>6.3204774668692343E-2</v>
      </c>
      <c r="Q134" s="125">
        <f>$I134^Parameter!$D$78</f>
        <v>3.21050712336578E-2</v>
      </c>
      <c r="R134" s="99">
        <f t="shared" ref="R134" si="6">T134/365+1</f>
        <v>10.819178082191781</v>
      </c>
      <c r="S134" s="17">
        <v>128</v>
      </c>
      <c r="T134" s="135">
        <v>3584</v>
      </c>
      <c r="U134">
        <v>2.8422359315708901E-2</v>
      </c>
      <c r="V134">
        <v>7.1376310302846404E-3</v>
      </c>
      <c r="W134">
        <v>4.42454191843333E-3</v>
      </c>
      <c r="X134">
        <v>2.1686201297154198E-3</v>
      </c>
    </row>
    <row r="135" spans="1:24">
      <c r="A135" s="99">
        <f t="shared" si="5"/>
        <v>8.4219178082191775</v>
      </c>
      <c r="B135" s="17">
        <v>129</v>
      </c>
      <c r="C135" s="127">
        <v>2709</v>
      </c>
      <c r="D135" s="126">
        <f>$H135^Parameter!$D$80</f>
        <v>1.4918149072015026E-2</v>
      </c>
      <c r="E135" s="126">
        <f>$I135^Parameter!$D$73</f>
        <v>3.8732582531299815E-3</v>
      </c>
      <c r="F135" s="125">
        <f>$H135^Parameter!$D$81</f>
        <v>5.3501317703189243E-2</v>
      </c>
      <c r="G135" s="125">
        <f>$I135^Parameter!$D$74</f>
        <v>4.5486367217461035E-2</v>
      </c>
      <c r="H135">
        <v>4.4380915199240402E-2</v>
      </c>
      <c r="I135">
        <v>1.1347504584920599E-2</v>
      </c>
      <c r="J135" s="126">
        <f>$H135^Parameter!$D$82</f>
        <v>7.081362319139807E-2</v>
      </c>
      <c r="K135" s="125">
        <f>$I135^Parameter!$D$75</f>
        <v>4.5486367217461035E-2</v>
      </c>
      <c r="L135" s="126">
        <f>$H135^Parameter!$D$83</f>
        <v>8.8066974769636208E-2</v>
      </c>
      <c r="M135" s="125">
        <f>$I135^Parameter!$D$76</f>
        <v>3.9767497657262292E-2</v>
      </c>
      <c r="N135" s="126">
        <f>$H135^Parameter!$D$84</f>
        <v>4.5785113089768334E-2</v>
      </c>
      <c r="O135" s="125">
        <f>$I135^Parameter!$D$77</f>
        <v>2.7792031510971187E-2</v>
      </c>
      <c r="P135" s="126">
        <f>$H135^Parameter!$D$85</f>
        <v>6.251794093782094E-2</v>
      </c>
      <c r="Q135" s="125">
        <f>$I135^Parameter!$D$78</f>
        <v>3.1788737675236281E-2</v>
      </c>
      <c r="R135" s="99"/>
      <c r="S135" s="17"/>
      <c r="T135" s="135"/>
    </row>
    <row r="136" spans="1:24">
      <c r="A136" s="99">
        <f t="shared" si="5"/>
        <v>8.4794520547945211</v>
      </c>
      <c r="B136" s="17">
        <v>130</v>
      </c>
      <c r="C136" s="127">
        <v>2730</v>
      </c>
      <c r="D136" s="126">
        <f>$H136^Parameter!$D$80</f>
        <v>1.4674680613294683E-2</v>
      </c>
      <c r="E136" s="126">
        <f>$I136^Parameter!$D$73</f>
        <v>3.8124457645336502E-3</v>
      </c>
      <c r="F136" s="125">
        <f>$H136^Parameter!$D$81</f>
        <v>5.289182434138899E-2</v>
      </c>
      <c r="G136" s="125">
        <f>$I136^Parameter!$D$74</f>
        <v>4.5087575567055636E-2</v>
      </c>
      <c r="H136">
        <v>4.3843246928721998E-2</v>
      </c>
      <c r="I136">
        <v>1.12036053362804E-2</v>
      </c>
      <c r="J136" s="126">
        <f>$H136^Parameter!$D$82</f>
        <v>7.0083745372465062E-2</v>
      </c>
      <c r="K136" s="125">
        <f>$I136^Parameter!$D$75</f>
        <v>4.5087575567055636E-2</v>
      </c>
      <c r="L136" s="126">
        <f>$H136^Parameter!$D$83</f>
        <v>8.7233663851370685E-2</v>
      </c>
      <c r="M136" s="125">
        <f>$I136^Parameter!$D$76</f>
        <v>3.9403755649465876E-2</v>
      </c>
      <c r="N136" s="126">
        <f>$H136^Parameter!$D$84</f>
        <v>4.523594656738561E-2</v>
      </c>
      <c r="O136" s="125">
        <f>$I136^Parameter!$D$77</f>
        <v>2.7509724518455715E-2</v>
      </c>
      <c r="P136" s="126">
        <f>$H136^Parameter!$D$85</f>
        <v>6.1843407609322228E-2</v>
      </c>
      <c r="Q136" s="125">
        <f>$I136^Parameter!$D$78</f>
        <v>3.1477882313778092E-2</v>
      </c>
      <c r="R136" s="99"/>
      <c r="S136" s="17"/>
      <c r="T136" s="135"/>
    </row>
    <row r="137" spans="1:24">
      <c r="A137" s="99">
        <f t="shared" si="5"/>
        <v>8.536986301369863</v>
      </c>
      <c r="B137" s="17">
        <v>131</v>
      </c>
      <c r="C137" s="127">
        <v>2751</v>
      </c>
      <c r="D137" s="126">
        <f>$H137^Parameter!$D$80</f>
        <v>1.4436874586124184E-2</v>
      </c>
      <c r="E137" s="126">
        <f>$I137^Parameter!$D$73</f>
        <v>3.7530346691322068E-3</v>
      </c>
      <c r="F137" s="125">
        <f>$H137^Parameter!$D$81</f>
        <v>5.2293534258317606E-2</v>
      </c>
      <c r="G137" s="125">
        <f>$I137^Parameter!$D$74</f>
        <v>4.4695239859531659E-2</v>
      </c>
      <c r="H137">
        <v>4.3315846176917E-2</v>
      </c>
      <c r="I137">
        <v>1.1062592532520701E-2</v>
      </c>
      <c r="J137" s="126">
        <f>$H137^Parameter!$D$82</f>
        <v>6.9366500055441663E-2</v>
      </c>
      <c r="K137" s="125">
        <f>$I137^Parameter!$D$75</f>
        <v>4.4695239859531659E-2</v>
      </c>
      <c r="L137" s="126">
        <f>$H137^Parameter!$D$83</f>
        <v>8.6414079112468678E-2</v>
      </c>
      <c r="M137" s="125">
        <f>$I137^Parameter!$D$76</f>
        <v>3.9046038644833178E-2</v>
      </c>
      <c r="N137" s="126">
        <f>$H137^Parameter!$D$84</f>
        <v>4.4697201708480072E-2</v>
      </c>
      <c r="O137" s="125">
        <f>$I137^Parameter!$D$77</f>
        <v>2.7232375893025934E-2</v>
      </c>
      <c r="P137" s="126">
        <f>$H137^Parameter!$D$85</f>
        <v>6.1180870853197483E-2</v>
      </c>
      <c r="Q137" s="125">
        <f>$I137^Parameter!$D$78</f>
        <v>3.117237022569979E-2</v>
      </c>
      <c r="R137" s="99"/>
      <c r="S137" s="17"/>
      <c r="T137" s="135"/>
    </row>
    <row r="138" spans="1:24">
      <c r="A138" s="99">
        <f t="shared" ref="A138:A145" si="7">C138/365+1</f>
        <v>8.5945205479452049</v>
      </c>
      <c r="B138" s="17">
        <v>132</v>
      </c>
      <c r="C138" s="127">
        <v>2772</v>
      </c>
      <c r="D138" s="126">
        <f>$H138^Parameter!$D$80</f>
        <v>1.4204561196993771E-2</v>
      </c>
      <c r="E138" s="126">
        <f>$I138^Parameter!$D$73</f>
        <v>3.6949825753372018E-3</v>
      </c>
      <c r="F138" s="125">
        <f>$H138^Parameter!$D$81</f>
        <v>5.1706165917368929E-2</v>
      </c>
      <c r="G138" s="125">
        <f>$I138^Parameter!$D$74</f>
        <v>4.4309208660669751E-2</v>
      </c>
      <c r="H138">
        <v>4.2798447600382497E-2</v>
      </c>
      <c r="I138">
        <v>1.0924387395920601E-2</v>
      </c>
      <c r="J138" s="126">
        <f>$H138^Parameter!$D$82</f>
        <v>6.8661583324171743E-2</v>
      </c>
      <c r="K138" s="125">
        <f>$I138^Parameter!$D$75</f>
        <v>4.4309208660669751E-2</v>
      </c>
      <c r="L138" s="126">
        <f>$H138^Parameter!$D$83</f>
        <v>8.5607901787290747E-2</v>
      </c>
      <c r="M138" s="125">
        <f>$I138^Parameter!$D$76</f>
        <v>3.8694203075991883E-2</v>
      </c>
      <c r="N138" s="126">
        <f>$H138^Parameter!$D$84</f>
        <v>4.4168610424078665E-2</v>
      </c>
      <c r="O138" s="125">
        <f>$I138^Parameter!$D$77</f>
        <v>2.6959862569052705E-2</v>
      </c>
      <c r="P138" s="126">
        <f>$H138^Parameter!$D$85</f>
        <v>6.0530036335872575E-2</v>
      </c>
      <c r="Q138" s="125">
        <f>$I138^Parameter!$D$78</f>
        <v>3.0872070777349003E-2</v>
      </c>
      <c r="R138" s="99"/>
      <c r="S138" s="17"/>
      <c r="T138" s="135"/>
    </row>
    <row r="139" spans="1:24">
      <c r="A139" s="99">
        <f t="shared" si="7"/>
        <v>8.6520547945205486</v>
      </c>
      <c r="B139" s="17">
        <v>133</v>
      </c>
      <c r="C139" s="127">
        <v>2793</v>
      </c>
      <c r="D139" s="126">
        <f>$H139^Parameter!$D$80</f>
        <v>1.3977576852617106E-2</v>
      </c>
      <c r="E139" s="126">
        <f>$I139^Parameter!$D$73</f>
        <v>3.6382486736917892E-3</v>
      </c>
      <c r="F139" s="125">
        <f>$H139^Parameter!$D$81</f>
        <v>5.1129446692639184E-2</v>
      </c>
      <c r="G139" s="125">
        <f>$I139^Parameter!$D$74</f>
        <v>4.3929335166947456E-2</v>
      </c>
      <c r="H139">
        <v>4.2290794443988297E-2</v>
      </c>
      <c r="I139">
        <v>1.07889138577963E-2</v>
      </c>
      <c r="J139" s="126">
        <f>$H139^Parameter!$D$82</f>
        <v>6.7968700553799194E-2</v>
      </c>
      <c r="K139" s="125">
        <f>$I139^Parameter!$D$75</f>
        <v>4.3929335166947456E-2</v>
      </c>
      <c r="L139" s="126">
        <f>$H139^Parameter!$D$83</f>
        <v>8.4814822587083658E-2</v>
      </c>
      <c r="M139" s="125">
        <f>$I139^Parameter!$D$76</f>
        <v>3.8348109818798159E-2</v>
      </c>
      <c r="N139" s="126">
        <f>$H139^Parameter!$D$84</f>
        <v>4.364991327040197E-2</v>
      </c>
      <c r="O139" s="125">
        <f>$I139^Parameter!$D$77</f>
        <v>2.6692065410834923E-2</v>
      </c>
      <c r="P139" s="126">
        <f>$H139^Parameter!$D$85</f>
        <v>5.9890618863338622E-2</v>
      </c>
      <c r="Q139" s="125">
        <f>$I139^Parameter!$D$78</f>
        <v>3.0576857458457146E-2</v>
      </c>
      <c r="R139" s="99"/>
      <c r="S139" s="17"/>
      <c r="T139" s="135"/>
    </row>
    <row r="140" spans="1:24">
      <c r="A140" s="99">
        <f t="shared" si="7"/>
        <v>8.7095890410958905</v>
      </c>
      <c r="B140" s="17">
        <v>134</v>
      </c>
      <c r="C140" s="127">
        <v>2814</v>
      </c>
      <c r="D140" s="126">
        <f>$H140^Parameter!$D$80</f>
        <v>1.3755763894225372E-2</v>
      </c>
      <c r="E140" s="126">
        <f>$I140^Parameter!$D$73</f>
        <v>3.5827936668359731E-3</v>
      </c>
      <c r="F140" s="125">
        <f>$H140^Parameter!$D$81</f>
        <v>5.0563112530784743E-2</v>
      </c>
      <c r="G140" s="125">
        <f>$I140^Parameter!$D$74</f>
        <v>4.3555477031600578E-2</v>
      </c>
      <c r="H140">
        <v>4.1792638208778397E-2</v>
      </c>
      <c r="I140">
        <v>1.06560984464761E-2</v>
      </c>
      <c r="J140" s="126">
        <f>$H140^Parameter!$D$82</f>
        <v>6.7287566068350124E-2</v>
      </c>
      <c r="K140" s="125">
        <f>$I140^Parameter!$D$75</f>
        <v>4.3555477031600578E-2</v>
      </c>
      <c r="L140" s="126">
        <f>$H140^Parameter!$D$83</f>
        <v>8.4034541358844458E-2</v>
      </c>
      <c r="M140" s="125">
        <f>$I140^Parameter!$D$76</f>
        <v>3.8007624023803116E-2</v>
      </c>
      <c r="N140" s="126">
        <f>$H140^Parameter!$D$84</f>
        <v>4.3140859115569127E-2</v>
      </c>
      <c r="O140" s="125">
        <f>$I140^Parameter!$D$77</f>
        <v>2.6428869059682027E-2</v>
      </c>
      <c r="P140" s="126">
        <f>$H140^Parameter!$D$85</f>
        <v>5.9262342039872254E-2</v>
      </c>
      <c r="Q140" s="125">
        <f>$I140^Parameter!$D$78</f>
        <v>3.0286607723209548E-2</v>
      </c>
      <c r="R140" s="99"/>
      <c r="S140" s="17"/>
      <c r="T140" s="135"/>
    </row>
    <row r="141" spans="1:24">
      <c r="A141" s="99">
        <f t="shared" si="7"/>
        <v>8.7671232876712324</v>
      </c>
      <c r="B141" s="17">
        <v>135</v>
      </c>
      <c r="C141" s="127">
        <v>2835</v>
      </c>
      <c r="D141" s="126">
        <f>$H141^Parameter!$D$80</f>
        <v>1.3538970344882252E-2</v>
      </c>
      <c r="E141" s="126">
        <f>$I141^Parameter!$D$73</f>
        <v>3.5285797030499581E-3</v>
      </c>
      <c r="F141" s="125">
        <f>$H141^Parameter!$D$81</f>
        <v>5.0006907627767244E-2</v>
      </c>
      <c r="G141" s="125">
        <f>$I141^Parameter!$D$74</f>
        <v>4.3187496198411598E-2</v>
      </c>
      <c r="H141">
        <v>4.1303738334701502E-2</v>
      </c>
      <c r="I141">
        <v>1.05258701806743E-2</v>
      </c>
      <c r="J141" s="126">
        <f>$H141^Parameter!$D$82</f>
        <v>6.6617902813007543E-2</v>
      </c>
      <c r="K141" s="125">
        <f>$I141^Parameter!$D$75</f>
        <v>4.3187496198411598E-2</v>
      </c>
      <c r="L141" s="126">
        <f>$H141^Parameter!$D$83</f>
        <v>8.3266766758521418E-2</v>
      </c>
      <c r="M141" s="125">
        <f>$I141^Parameter!$D$76</f>
        <v>3.7672614955267532E-2</v>
      </c>
      <c r="N141" s="126">
        <f>$H141^Parameter!$D$84</f>
        <v>4.2641204821182929E-2</v>
      </c>
      <c r="O141" s="125">
        <f>$I141^Parameter!$D$77</f>
        <v>2.6170161787994944E-2</v>
      </c>
      <c r="P141" s="126">
        <f>$H141^Parameter!$D$85</f>
        <v>5.8644937941569941E-2</v>
      </c>
      <c r="Q141" s="125">
        <f>$I141^Parameter!$D$78</f>
        <v>3.0001202838530746E-2</v>
      </c>
      <c r="R141" s="99"/>
      <c r="S141" s="17"/>
      <c r="T141" s="135"/>
    </row>
    <row r="142" spans="1:24">
      <c r="A142" s="99">
        <f t="shared" si="7"/>
        <v>8.8246575342465761</v>
      </c>
      <c r="B142" s="17">
        <v>136</v>
      </c>
      <c r="C142" s="127">
        <v>2856</v>
      </c>
      <c r="D142" s="126">
        <f>$H142^Parameter!$D$80</f>
        <v>1.3327049669103055E-2</v>
      </c>
      <c r="E142" s="126">
        <f>$I142^Parameter!$D$73</f>
        <v>3.4755703131678075E-3</v>
      </c>
      <c r="F142" s="125">
        <f>$H142^Parameter!$D$81</f>
        <v>4.9460584119740962E-2</v>
      </c>
      <c r="G142" s="125">
        <f>$I142^Parameter!$D$74</f>
        <v>4.2825258742822156E-2</v>
      </c>
      <c r="H142">
        <v>4.0823861897454898E-2</v>
      </c>
      <c r="I142">
        <v>1.03981604679653E-2</v>
      </c>
      <c r="J142" s="126">
        <f>$H142^Parameter!$D$82</f>
        <v>6.5959442040358793E-2</v>
      </c>
      <c r="K142" s="125">
        <f>$I142^Parameter!$D$75</f>
        <v>4.2825258742822156E-2</v>
      </c>
      <c r="L142" s="126">
        <f>$H142^Parameter!$D$83</f>
        <v>8.2511215937862523E-2</v>
      </c>
      <c r="M142" s="125">
        <f>$I142^Parameter!$D$76</f>
        <v>3.7342955837330001E-2</v>
      </c>
      <c r="N142" s="126">
        <f>$H142^Parameter!$D$84</f>
        <v>4.215071493804004E-2</v>
      </c>
      <c r="O142" s="125">
        <f>$I142^Parameter!$D$77</f>
        <v>2.5915835359973032E-2</v>
      </c>
      <c r="P142" s="126">
        <f>$H142^Parameter!$D$85</f>
        <v>5.8038146803963159E-2</v>
      </c>
      <c r="Q142" s="125">
        <f>$I142^Parameter!$D$78</f>
        <v>2.9720527739203677E-2</v>
      </c>
      <c r="R142" s="99"/>
      <c r="S142" s="17"/>
      <c r="T142" s="135"/>
    </row>
    <row r="143" spans="1:24">
      <c r="A143" s="99">
        <f t="shared" si="7"/>
        <v>8.882191780821918</v>
      </c>
      <c r="B143" s="17">
        <v>137</v>
      </c>
      <c r="C143" s="127">
        <v>2877</v>
      </c>
      <c r="D143" s="126">
        <f>$H143^Parameter!$D$80</f>
        <v>1.3119860544107151E-2</v>
      </c>
      <c r="E143" s="126">
        <f>$I143^Parameter!$D$73</f>
        <v>3.4237303506695297E-3</v>
      </c>
      <c r="F143" s="125">
        <f>$H143^Parameter!$D$81</f>
        <v>4.8923901787384136E-2</v>
      </c>
      <c r="G143" s="125">
        <f>$I143^Parameter!$D$74</f>
        <v>4.2468634720008877E-2</v>
      </c>
      <c r="H143">
        <v>4.0352783318734403E-2</v>
      </c>
      <c r="I143">
        <v>1.02729030080834E-2</v>
      </c>
      <c r="J143" s="126">
        <f>$H143^Parameter!$D$82</f>
        <v>6.531192300994336E-2</v>
      </c>
      <c r="K143" s="125">
        <f>$I143^Parameter!$D$75</f>
        <v>4.2468634720008877E-2</v>
      </c>
      <c r="L143" s="126">
        <f>$H143^Parameter!$D$83</f>
        <v>8.1767614244267456E-2</v>
      </c>
      <c r="M143" s="125">
        <f>$I143^Parameter!$D$76</f>
        <v>3.7018523706971847E-2</v>
      </c>
      <c r="N143" s="126">
        <f>$H143^Parameter!$D$84</f>
        <v>4.166916141526078E-2</v>
      </c>
      <c r="O143" s="125">
        <f>$I143^Parameter!$D$77</f>
        <v>2.566578489860924E-2</v>
      </c>
      <c r="P143" s="126">
        <f>$H143^Parameter!$D$85</f>
        <v>5.7441716723029654E-2</v>
      </c>
      <c r="Q143" s="125">
        <f>$I143^Parameter!$D$78</f>
        <v>2.9444470889477249E-2</v>
      </c>
      <c r="R143" s="99"/>
      <c r="S143" s="17"/>
      <c r="T143" s="135"/>
    </row>
    <row r="144" spans="1:24">
      <c r="A144" s="99">
        <f t="shared" si="7"/>
        <v>8.9397260273972599</v>
      </c>
      <c r="B144" s="17">
        <v>138</v>
      </c>
      <c r="C144" s="127">
        <v>2898</v>
      </c>
      <c r="D144" s="126">
        <f>$H144^Parameter!$D$80</f>
        <v>1.2917266642069918E-2</v>
      </c>
      <c r="E144" s="126">
        <f>$I144^Parameter!$D$73</f>
        <v>3.3730259347692147E-3</v>
      </c>
      <c r="F144" s="125">
        <f>$H144^Parameter!$D$81</f>
        <v>4.839662777300701E-2</v>
      </c>
      <c r="G144" s="125">
        <f>$I144^Parameter!$D$74</f>
        <v>4.2117498019562216E-2</v>
      </c>
      <c r="H144">
        <v>3.98902840892148E-2</v>
      </c>
      <c r="I144">
        <v>1.0150033700783901E-2</v>
      </c>
      <c r="J144" s="126">
        <f>$H144^Parameter!$D$82</f>
        <v>6.4675092700454448E-2</v>
      </c>
      <c r="K144" s="125">
        <f>$I144^Parameter!$D$75</f>
        <v>4.2117498019562216E-2</v>
      </c>
      <c r="L144" s="126">
        <f>$H144^Parameter!$D$83</f>
        <v>8.1035694933021749E-2</v>
      </c>
      <c r="M144" s="125">
        <f>$I144^Parameter!$D$76</f>
        <v>3.6699199273425846E-2</v>
      </c>
      <c r="N144" s="126">
        <f>$H144^Parameter!$D$84</f>
        <v>4.1196323322163567E-2</v>
      </c>
      <c r="O144" s="125">
        <f>$I144^Parameter!$D$77</f>
        <v>2.541990875864189E-2</v>
      </c>
      <c r="P144" s="126">
        <f>$H144^Parameter!$D$85</f>
        <v>5.6855403368942722E-2</v>
      </c>
      <c r="Q144" s="125">
        <f>$I144^Parameter!$D$78</f>
        <v>2.9172924150821931E-2</v>
      </c>
      <c r="R144" s="99"/>
      <c r="S144" s="17"/>
      <c r="T144" s="135"/>
    </row>
    <row r="145" spans="1:20">
      <c r="A145" s="99">
        <f t="shared" si="7"/>
        <v>8.9972602739726035</v>
      </c>
      <c r="B145" s="17">
        <v>139</v>
      </c>
      <c r="C145" s="127">
        <v>2919</v>
      </c>
      <c r="D145" s="126">
        <f>$H145^Parameter!$D$80</f>
        <v>1.2719136422783691E-2</v>
      </c>
      <c r="E145" s="126">
        <f>$I145^Parameter!$D$73</f>
        <v>3.3234243963306087E-3</v>
      </c>
      <c r="F145" s="125">
        <f>$H145^Parameter!$D$81</f>
        <v>4.7878536309817532E-2</v>
      </c>
      <c r="G145" s="125">
        <f>$I145^Parameter!$D$74</f>
        <v>4.1771726226444476E-2</v>
      </c>
      <c r="H145">
        <v>3.94361525036344E-2</v>
      </c>
      <c r="I145">
        <v>1.00294905580228E-2</v>
      </c>
      <c r="J145" s="126">
        <f>$H145^Parameter!$D$82</f>
        <v>6.4048705533997219E-2</v>
      </c>
      <c r="K145" s="125">
        <f>$I145^Parameter!$D$75</f>
        <v>4.1771726226444476E-2</v>
      </c>
      <c r="L145" s="126">
        <f>$H145^Parameter!$D$83</f>
        <v>8.0315198891341616E-2</v>
      </c>
      <c r="M145" s="125">
        <f>$I145^Parameter!$D$76</f>
        <v>3.638486678370989E-2</v>
      </c>
      <c r="N145" s="126">
        <f>$H145^Parameter!$D$84</f>
        <v>4.073198658225851E-2</v>
      </c>
      <c r="O145" s="125">
        <f>$I145^Parameter!$D$77</f>
        <v>2.5178108405161638E-2</v>
      </c>
      <c r="P145" s="126">
        <f>$H145^Parameter!$D$85</f>
        <v>5.6278969711950809E-2</v>
      </c>
      <c r="Q145" s="125">
        <f>$I145^Parameter!$D$78</f>
        <v>2.8905782655525094E-2</v>
      </c>
      <c r="R145" s="99"/>
      <c r="S145" s="17"/>
      <c r="T145" s="135"/>
    </row>
    <row r="146" spans="1:20">
      <c r="A146" s="99">
        <f t="shared" ref="A146:A177" si="8">C146/365+1</f>
        <v>9.0547945205479454</v>
      </c>
      <c r="B146" s="17">
        <v>140</v>
      </c>
      <c r="C146" s="130">
        <v>2940</v>
      </c>
      <c r="D146" s="126">
        <f>$H146^Parameter!$D$80</f>
        <v>1.2525342936166119E-2</v>
      </c>
      <c r="E146" s="126">
        <f>$I146^Parameter!$D$73</f>
        <v>3.2748942264499972E-3</v>
      </c>
      <c r="F146" s="125">
        <f>$H146^Parameter!$D$81</f>
        <v>4.73694084627449E-2</v>
      </c>
      <c r="G146" s="125">
        <f>$I146^Parameter!$D$74</f>
        <v>4.1431200487906321E-2</v>
      </c>
      <c r="H146">
        <v>3.8990183407377997E-2</v>
      </c>
      <c r="I146">
        <v>9.9112136202212896E-3</v>
      </c>
      <c r="J146" s="126">
        <f>$H146^Parameter!$D$82</f>
        <v>6.3432523111820974E-2</v>
      </c>
      <c r="K146" s="125">
        <f>$I146^Parameter!$D$75</f>
        <v>4.1431200487906321E-2</v>
      </c>
      <c r="L146" s="126">
        <f>$H146^Parameter!$D$83</f>
        <v>7.9605874373666896E-2</v>
      </c>
      <c r="M146" s="125">
        <f>$I146^Parameter!$D$76</f>
        <v>3.6075413893970731E-2</v>
      </c>
      <c r="N146" s="126">
        <f>$H146^Parameter!$D$84</f>
        <v>4.0275943718755328E-2</v>
      </c>
      <c r="O146" s="125">
        <f>$I146^Parameter!$D$77</f>
        <v>2.4940288297578887E-2</v>
      </c>
      <c r="P146" s="126">
        <f>$H146^Parameter!$D$85</f>
        <v>5.5712185759795529E-2</v>
      </c>
      <c r="Q146" s="125">
        <f>$I146^Parameter!$D$78</f>
        <v>2.8642944685823013E-2</v>
      </c>
      <c r="R146" s="99"/>
      <c r="S146" s="17"/>
      <c r="T146" s="135"/>
    </row>
    <row r="147" spans="1:20">
      <c r="A147" s="99">
        <f t="shared" si="8"/>
        <v>9.1123287671232873</v>
      </c>
      <c r="B147" s="17">
        <v>141</v>
      </c>
      <c r="C147" s="130">
        <v>2961</v>
      </c>
      <c r="D147" s="126">
        <f>$H147^Parameter!$D$80</f>
        <v>1.2335763634093064E-2</v>
      </c>
      <c r="E147" s="126">
        <f>$I147^Parameter!$D$73</f>
        <v>3.2274050275593199E-3</v>
      </c>
      <c r="F147" s="125">
        <f>$H147^Parameter!$D$81</f>
        <v>4.6869031880266851E-2</v>
      </c>
      <c r="G147" s="125">
        <f>$I147^Parameter!$D$74</f>
        <v>4.1095805386079647E-2</v>
      </c>
      <c r="H147">
        <v>3.8552177953997999E-2</v>
      </c>
      <c r="I147">
        <v>9.7951448764028708E-3</v>
      </c>
      <c r="J147" s="126">
        <f>$H147^Parameter!$D$82</f>
        <v>6.2826313960988797E-2</v>
      </c>
      <c r="K147" s="125">
        <f>$I147^Parameter!$D$75</f>
        <v>4.1095805386079647E-2</v>
      </c>
      <c r="L147" s="126">
        <f>$H147^Parameter!$D$83</f>
        <v>7.8907476747687846E-2</v>
      </c>
      <c r="M147" s="125">
        <f>$I147^Parameter!$D$76</f>
        <v>3.5770731546360506E-2</v>
      </c>
      <c r="N147" s="126">
        <f>$H147^Parameter!$D$84</f>
        <v>3.9827993611025972E-2</v>
      </c>
      <c r="O147" s="125">
        <f>$I147^Parameter!$D$77</f>
        <v>2.4706355778688842E-2</v>
      </c>
      <c r="P147" s="126">
        <f>$H147^Parameter!$D$85</f>
        <v>5.5154828306122228E-2</v>
      </c>
      <c r="Q147" s="125">
        <f>$I147^Parameter!$D$78</f>
        <v>2.8384311558300943E-2</v>
      </c>
      <c r="R147" s="99"/>
      <c r="S147" s="17"/>
      <c r="T147" s="135"/>
    </row>
    <row r="148" spans="1:20">
      <c r="A148" s="99">
        <f t="shared" si="8"/>
        <v>9.169863013698631</v>
      </c>
      <c r="B148" s="17">
        <v>142</v>
      </c>
      <c r="C148" s="130">
        <v>2982</v>
      </c>
      <c r="D148" s="126">
        <f>$H148^Parameter!$D$80</f>
        <v>1.2150280191061343E-2</v>
      </c>
      <c r="E148" s="126">
        <f>$I148^Parameter!$D$73</f>
        <v>3.1809274669083181E-3</v>
      </c>
      <c r="F148" s="125">
        <f>$H148^Parameter!$D$81</f>
        <v>4.637720055670938E-2</v>
      </c>
      <c r="G148" s="125">
        <f>$I148^Parameter!$D$74</f>
        <v>4.0765428815958786E-2</v>
      </c>
      <c r="H148">
        <v>3.8121943373138102E-2</v>
      </c>
      <c r="I148">
        <v>9.6812281879956608E-3</v>
      </c>
      <c r="J148" s="126">
        <f>$H148^Parameter!$D$82</f>
        <v>6.2229853291468455E-2</v>
      </c>
      <c r="K148" s="125">
        <f>$I148^Parameter!$D$75</f>
        <v>4.0765428815958786E-2</v>
      </c>
      <c r="L148" s="126">
        <f>$H148^Parameter!$D$83</f>
        <v>7.8219768250607793E-2</v>
      </c>
      <c r="M148" s="125">
        <f>$I148^Parameter!$D$76</f>
        <v>3.5470713851163356E-2</v>
      </c>
      <c r="N148" s="126">
        <f>$H148^Parameter!$D$84</f>
        <v>3.9387941261486627E-2</v>
      </c>
      <c r="O148" s="125">
        <f>$I148^Parameter!$D$77</f>
        <v>2.4476220968570484E-2</v>
      </c>
      <c r="P148" s="126">
        <f>$H148^Parameter!$D$85</f>
        <v>5.4606680689359373E-2</v>
      </c>
      <c r="Q148" s="125">
        <f>$I148^Parameter!$D$78</f>
        <v>2.8129787513289997E-2</v>
      </c>
      <c r="R148" s="99"/>
      <c r="S148" s="17"/>
      <c r="T148" s="135"/>
    </row>
    <row r="149" spans="1:20">
      <c r="A149" s="99">
        <f t="shared" si="8"/>
        <v>9.2273972602739729</v>
      </c>
      <c r="B149" s="17">
        <v>143</v>
      </c>
      <c r="C149" s="130">
        <v>3003</v>
      </c>
      <c r="D149" s="126">
        <f>$H149^Parameter!$D$80</f>
        <v>1.1968778333215312E-2</v>
      </c>
      <c r="E149" s="126">
        <f>$I149^Parameter!$D$73</f>
        <v>3.1354332322942073E-3</v>
      </c>
      <c r="F149" s="125">
        <f>$H149^Parameter!$D$81</f>
        <v>4.5893714604515697E-2</v>
      </c>
      <c r="G149" s="125">
        <f>$I149^Parameter!$D$74</f>
        <v>4.0439961868503155E-2</v>
      </c>
      <c r="H149">
        <v>3.7699292748352001E-2</v>
      </c>
      <c r="I149">
        <v>9.5694092161066092E-3</v>
      </c>
      <c r="J149" s="126">
        <f>$H149^Parameter!$D$82</f>
        <v>6.1642922763154896E-2</v>
      </c>
      <c r="K149" s="125">
        <f>$I149^Parameter!$D$75</f>
        <v>4.0439961868503155E-2</v>
      </c>
      <c r="L149" s="126">
        <f>$H149^Parameter!$D$83</f>
        <v>7.7542517755169404E-2</v>
      </c>
      <c r="M149" s="125">
        <f>$I149^Parameter!$D$76</f>
        <v>3.5175257973910905E-2</v>
      </c>
      <c r="N149" s="126">
        <f>$H149^Parameter!$D$84</f>
        <v>3.8955597572392399E-2</v>
      </c>
      <c r="O149" s="125">
        <f>$I149^Parameter!$D$77</f>
        <v>2.4249796663074891E-2</v>
      </c>
      <c r="P149" s="126">
        <f>$H149^Parameter!$D$85</f>
        <v>5.4067532561569827E-2</v>
      </c>
      <c r="Q149" s="125">
        <f>$I149^Parameter!$D$78</f>
        <v>2.7879279609009502E-2</v>
      </c>
      <c r="R149" s="99"/>
      <c r="S149" s="17"/>
      <c r="T149" s="135"/>
    </row>
    <row r="150" spans="1:20">
      <c r="A150" s="99">
        <f t="shared" si="8"/>
        <v>9.2849315068493148</v>
      </c>
      <c r="B150" s="17">
        <v>144</v>
      </c>
      <c r="C150" s="130">
        <v>3024</v>
      </c>
      <c r="D150" s="126">
        <f>$H150^Parameter!$D$80</f>
        <v>1.1791147675300585E-2</v>
      </c>
      <c r="E150" s="126">
        <f>$I150^Parameter!$D$73</f>
        <v>3.0908949899187102E-3</v>
      </c>
      <c r="F150" s="125">
        <f>$H150^Parameter!$D$81</f>
        <v>4.5418380036013929E-2</v>
      </c>
      <c r="G150" s="125">
        <f>$I150^Parameter!$D$74</f>
        <v>4.0119298718633713E-2</v>
      </c>
      <c r="H150">
        <v>3.72840448043429E-2</v>
      </c>
      <c r="I150">
        <v>9.4596353520943807E-3</v>
      </c>
      <c r="J150" s="126">
        <f>$H150^Parameter!$D$82</f>
        <v>6.1065310262367022E-2</v>
      </c>
      <c r="K150" s="125">
        <f>$I150^Parameter!$D$75</f>
        <v>4.0119298718633713E-2</v>
      </c>
      <c r="L150" s="126">
        <f>$H150^Parameter!$D$83</f>
        <v>7.6875500545003889E-2</v>
      </c>
      <c r="M150" s="125">
        <f>$I150^Parameter!$D$76</f>
        <v>3.4884264027261677E-2</v>
      </c>
      <c r="N150" s="126">
        <f>$H150^Parameter!$D$84</f>
        <v>3.8530779132070245E-2</v>
      </c>
      <c r="O150" s="125">
        <f>$I150^Parameter!$D$77</f>
        <v>2.40269982366891E-2</v>
      </c>
      <c r="P150" s="126">
        <f>$H150^Parameter!$D$85</f>
        <v>5.3537179666809237E-2</v>
      </c>
      <c r="Q150" s="125">
        <f>$I150^Parameter!$D$78</f>
        <v>2.7632697620236495E-2</v>
      </c>
      <c r="R150" s="99"/>
      <c r="S150" s="17"/>
      <c r="T150" s="135"/>
    </row>
    <row r="151" spans="1:20">
      <c r="A151" s="99">
        <f t="shared" si="8"/>
        <v>9.3424657534246567</v>
      </c>
      <c r="B151" s="17">
        <v>145</v>
      </c>
      <c r="C151" s="130">
        <v>3045</v>
      </c>
      <c r="D151" s="126">
        <f>$H151^Parameter!$D$80</f>
        <v>1.1617281565129884E-2</v>
      </c>
      <c r="E151" s="126">
        <f>$I151^Parameter!$D$73</f>
        <v>3.0472863442529692E-3</v>
      </c>
      <c r="F151" s="125">
        <f>$H151^Parameter!$D$81</f>
        <v>4.4951008554227422E-2</v>
      </c>
      <c r="G151" s="125">
        <f>$I151^Parameter!$D$74</f>
        <v>3.9803336517859882E-2</v>
      </c>
      <c r="H151">
        <v>3.6876023703165298E-2</v>
      </c>
      <c r="I151">
        <v>9.3518556512606193E-3</v>
      </c>
      <c r="J151" s="126">
        <f>$H151^Parameter!$D$82</f>
        <v>6.0496809687372734E-2</v>
      </c>
      <c r="K151" s="125">
        <f>$I151^Parameter!$D$75</f>
        <v>3.9803336517859882E-2</v>
      </c>
      <c r="L151" s="126">
        <f>$H151^Parameter!$D$83</f>
        <v>7.6218498098871171E-2</v>
      </c>
      <c r="M151" s="125">
        <f>$I151^Parameter!$D$76</f>
        <v>3.4597634967388297E-2</v>
      </c>
      <c r="N151" s="126">
        <f>$H151^Parameter!$D$84</f>
        <v>3.8113308010132449E-2</v>
      </c>
      <c r="O151" s="125">
        <f>$I151^Parameter!$D$77</f>
        <v>2.3807743549539895E-2</v>
      </c>
      <c r="P151" s="126">
        <f>$H151^Parameter!$D$85</f>
        <v>5.3015423628540698E-2</v>
      </c>
      <c r="Q151" s="125">
        <f>$I151^Parameter!$D$78</f>
        <v>2.7389953941258618E-2</v>
      </c>
      <c r="R151" s="99"/>
      <c r="S151" s="17"/>
      <c r="T151" s="135"/>
    </row>
    <row r="152" spans="1:20">
      <c r="A152" s="99">
        <f t="shared" si="8"/>
        <v>9.4</v>
      </c>
      <c r="B152" s="17">
        <v>146</v>
      </c>
      <c r="C152" s="130">
        <v>3066</v>
      </c>
      <c r="D152" s="126">
        <f>$H152^Parameter!$D$80</f>
        <v>1.1447076935175977E-2</v>
      </c>
      <c r="E152" s="126">
        <f>$I152^Parameter!$D$73</f>
        <v>3.0045817998055019E-3</v>
      </c>
      <c r="F152" s="125">
        <f>$H152^Parameter!$D$81</f>
        <v>4.4491417352312851E-2</v>
      </c>
      <c r="G152" s="125">
        <f>$I152^Parameter!$D$74</f>
        <v>3.9491975291341533E-2</v>
      </c>
      <c r="H152">
        <v>3.6475058848970697E-2</v>
      </c>
      <c r="I152">
        <v>9.2460207695088704E-3</v>
      </c>
      <c r="J152" s="126">
        <f>$H152^Parameter!$D$82</f>
        <v>5.9937220742540112E-2</v>
      </c>
      <c r="K152" s="125">
        <f>$I152^Parameter!$D$75</f>
        <v>3.9491975291341533E-2</v>
      </c>
      <c r="L152" s="126">
        <f>$H152^Parameter!$D$83</f>
        <v>7.5571297883404248E-2</v>
      </c>
      <c r="M152" s="125">
        <f>$I152^Parameter!$D$76</f>
        <v>3.4315276494678963E-2</v>
      </c>
      <c r="N152" s="126">
        <f>$H152^Parameter!$D$84</f>
        <v>3.770301156125213E-2</v>
      </c>
      <c r="O152" s="125">
        <f>$I152^Parameter!$D$77</f>
        <v>2.3591952858352642E-2</v>
      </c>
      <c r="P152" s="126">
        <f>$H152^Parameter!$D$85</f>
        <v>5.2502071745696537E-2</v>
      </c>
      <c r="Q152" s="125">
        <f>$I152^Parameter!$D$78</f>
        <v>2.7150963492922106E-2</v>
      </c>
      <c r="R152" s="99"/>
      <c r="S152" s="17"/>
      <c r="T152" s="135"/>
    </row>
    <row r="153" spans="1:20">
      <c r="A153" s="99">
        <f t="shared" si="8"/>
        <v>9.4575342465753423</v>
      </c>
      <c r="B153" s="17">
        <v>147</v>
      </c>
      <c r="C153" s="130">
        <v>3087</v>
      </c>
      <c r="D153" s="126">
        <f>$H153^Parameter!$D$80</f>
        <v>1.1280434160919922E-2</v>
      </c>
      <c r="E153" s="126">
        <f>$I153^Parameter!$D$73</f>
        <v>2.9627567246887534E-3</v>
      </c>
      <c r="F153" s="125">
        <f>$H153^Parameter!$D$81</f>
        <v>4.4039428921209087E-2</v>
      </c>
      <c r="G153" s="125">
        <f>$I153^Parameter!$D$74</f>
        <v>3.9185117839157846E-2</v>
      </c>
      <c r="H153">
        <v>3.60809847008794E-2</v>
      </c>
      <c r="I153">
        <v>9.1420829028135992E-3</v>
      </c>
      <c r="J153" s="126">
        <f>$H153^Parameter!$D$82</f>
        <v>5.9386348740703546E-2</v>
      </c>
      <c r="K153" s="125">
        <f>$I153^Parameter!$D$75</f>
        <v>3.9185117839157846E-2</v>
      </c>
      <c r="L153" s="126">
        <f>$H153^Parameter!$D$83</f>
        <v>7.4933693153957245E-2</v>
      </c>
      <c r="M153" s="125">
        <f>$I153^Parameter!$D$76</f>
        <v>3.4037096958531E-2</v>
      </c>
      <c r="N153" s="126">
        <f>$H153^Parameter!$D$84</f>
        <v>3.7299722237083062E-2</v>
      </c>
      <c r="O153" s="125">
        <f>$I153^Parameter!$D$77</f>
        <v>2.3379548731160191E-2</v>
      </c>
      <c r="P153" s="126">
        <f>$H153^Parameter!$D$85</f>
        <v>5.1996936796972225E-2</v>
      </c>
      <c r="Q153" s="125">
        <f>$I153^Parameter!$D$78</f>
        <v>2.691564363356282E-2</v>
      </c>
      <c r="R153" s="99"/>
      <c r="S153" s="17"/>
      <c r="T153" s="135"/>
    </row>
    <row r="154" spans="1:20">
      <c r="A154" s="99">
        <f t="shared" si="8"/>
        <v>9.5150684931506841</v>
      </c>
      <c r="B154" s="17">
        <v>148</v>
      </c>
      <c r="C154" s="130">
        <v>3108</v>
      </c>
      <c r="D154" s="126">
        <f>$H154^Parameter!$D$80</f>
        <v>1.1117256925613623E-2</v>
      </c>
      <c r="E154" s="126">
        <f>$I154^Parameter!$D$73</f>
        <v>2.9217873158891459E-3</v>
      </c>
      <c r="F154" s="125">
        <f>$H154^Parameter!$D$81</f>
        <v>4.3594870865126915E-2</v>
      </c>
      <c r="G154" s="125">
        <f>$I154^Parameter!$D$74</f>
        <v>3.8882669641590442E-2</v>
      </c>
      <c r="H154">
        <v>3.5693640593605698E-2</v>
      </c>
      <c r="I154">
        <v>9.0399957293592105E-3</v>
      </c>
      <c r="J154" s="126">
        <f>$H154^Parameter!$D$82</f>
        <v>5.8844004413386698E-2</v>
      </c>
      <c r="K154" s="125">
        <f>$I154^Parameter!$D$75</f>
        <v>3.8882669641590442E-2</v>
      </c>
      <c r="L154" s="126">
        <f>$H154^Parameter!$D$83</f>
        <v>7.4305482763212527E-2</v>
      </c>
      <c r="M154" s="125">
        <f>$I154^Parameter!$D$76</f>
        <v>3.3763007266047307E-2</v>
      </c>
      <c r="N154" s="126">
        <f>$H154^Parameter!$D$84</f>
        <v>3.6903277405951465E-2</v>
      </c>
      <c r="O154" s="125">
        <f>$I154^Parameter!$D$77</f>
        <v>2.3170455965584355E-2</v>
      </c>
      <c r="P154" s="126">
        <f>$H154^Parameter!$D$85</f>
        <v>5.1499836852988888E-2</v>
      </c>
      <c r="Q154" s="125">
        <f>$I154^Parameter!$D$78</f>
        <v>2.668391407363839E-2</v>
      </c>
      <c r="R154" s="99"/>
      <c r="S154" s="17"/>
      <c r="T154" s="135"/>
    </row>
    <row r="155" spans="1:20">
      <c r="A155" s="99">
        <f t="shared" si="8"/>
        <v>9.5726027397260278</v>
      </c>
      <c r="B155" s="17">
        <v>149</v>
      </c>
      <c r="C155" s="130">
        <v>3129</v>
      </c>
      <c r="D155" s="126">
        <f>$H155^Parameter!$D$80</f>
        <v>1.0957452091127652E-2</v>
      </c>
      <c r="E155" s="126">
        <f>$I155^Parameter!$D$73</f>
        <v>2.881650566151374E-3</v>
      </c>
      <c r="F155" s="125">
        <f>$H155^Parameter!$D$81</f>
        <v>4.3157575724509928E-2</v>
      </c>
      <c r="G155" s="125">
        <f>$I155^Parameter!$D$74</f>
        <v>3.8584538768239023E-2</v>
      </c>
      <c r="H155">
        <v>3.5312870565466101E-2</v>
      </c>
      <c r="I155">
        <v>8.93971435421681E-3</v>
      </c>
      <c r="J155" s="126">
        <f>$H155^Parameter!$D$82</f>
        <v>5.8310003728517905E-2</v>
      </c>
      <c r="K155" s="125">
        <f>$I155^Parameter!$D$75</f>
        <v>3.8584538768239023E-2</v>
      </c>
      <c r="L155" s="126">
        <f>$H155^Parameter!$D$83</f>
        <v>7.3686470977192484E-2</v>
      </c>
      <c r="M155" s="125">
        <f>$I155^Parameter!$D$76</f>
        <v>3.3492920794457252E-2</v>
      </c>
      <c r="N155" s="126">
        <f>$H155^Parameter!$D$84</f>
        <v>3.6513519179949085E-2</v>
      </c>
      <c r="O155" s="125">
        <f>$I155^Parameter!$D$77</f>
        <v>2.2964601510522684E-2</v>
      </c>
      <c r="P155" s="126">
        <f>$H155^Parameter!$D$85</f>
        <v>5.101059509595602E-2</v>
      </c>
      <c r="Q155" s="125">
        <f>$I155^Parameter!$D$78</f>
        <v>2.6455696793889646E-2</v>
      </c>
      <c r="R155" s="99"/>
      <c r="S155" s="17"/>
      <c r="T155" s="135"/>
    </row>
    <row r="156" spans="1:20">
      <c r="A156" s="99">
        <f t="shared" si="8"/>
        <v>9.6301369863013697</v>
      </c>
      <c r="B156" s="17">
        <v>150</v>
      </c>
      <c r="C156" s="130">
        <v>3150</v>
      </c>
      <c r="D156" s="126">
        <f>$H156^Parameter!$D$80</f>
        <v>1.0800929574577031E-2</v>
      </c>
      <c r="E156" s="126">
        <f>$I156^Parameter!$D$73</f>
        <v>2.8423242323900129E-3</v>
      </c>
      <c r="F156" s="125">
        <f>$H156^Parameter!$D$81</f>
        <v>4.2727380806123913E-2</v>
      </c>
      <c r="G156" s="125">
        <f>$I156^Parameter!$D$74</f>
        <v>3.8290635790776531E-2</v>
      </c>
      <c r="H156">
        <v>3.4938523193426899E-2</v>
      </c>
      <c r="I156">
        <v>8.8411952564270094E-3</v>
      </c>
      <c r="J156" s="126">
        <f>$H156^Parameter!$D$82</f>
        <v>5.7784167715302759E-2</v>
      </c>
      <c r="K156" s="125">
        <f>$I156^Parameter!$D$75</f>
        <v>3.8290635790776531E-2</v>
      </c>
      <c r="L156" s="126">
        <f>$H156^Parameter!$D$83</f>
        <v>7.3076467298350545E-2</v>
      </c>
      <c r="M156" s="125">
        <f>$I156^Parameter!$D$76</f>
        <v>3.3226753307074225E-2</v>
      </c>
      <c r="N156" s="126">
        <f>$H156^Parameter!$D$84</f>
        <v>3.613029424908417E-2</v>
      </c>
      <c r="O156" s="125">
        <f>$I156^Parameter!$D$77</f>
        <v>2.2761914391067513E-2</v>
      </c>
      <c r="P156" s="126">
        <f>$H156^Parameter!$D$85</f>
        <v>5.0529039646495591E-2</v>
      </c>
      <c r="Q156" s="125">
        <f>$I156^Parameter!$D$78</f>
        <v>2.6230915966852449E-2</v>
      </c>
      <c r="R156" s="99"/>
      <c r="S156" s="17"/>
      <c r="T156" s="135"/>
    </row>
    <row r="157" spans="1:20">
      <c r="A157" s="99">
        <f t="shared" si="8"/>
        <v>9.6876712328767116</v>
      </c>
      <c r="B157" s="17">
        <v>151</v>
      </c>
      <c r="C157" s="130">
        <v>3171</v>
      </c>
      <c r="D157" s="126">
        <f>$H157^Parameter!$D$80</f>
        <v>1.0647602230435635E-2</v>
      </c>
      <c r="E157" s="126">
        <f>$I157^Parameter!$D$73</f>
        <v>2.8037868055510126E-3</v>
      </c>
      <c r="F157" s="125">
        <f>$H157^Parameter!$D$81</f>
        <v>4.2304128019952127E-2</v>
      </c>
      <c r="G157" s="125">
        <f>$I157^Parameter!$D$74</f>
        <v>3.8000873699192993E-2</v>
      </c>
      <c r="H157">
        <v>3.4570451434867297E-2</v>
      </c>
      <c r="I157">
        <v>8.7443962383751996E-3</v>
      </c>
      <c r="J157" s="126">
        <f>$H157^Parameter!$D$82</f>
        <v>5.7266322295937741E-2</v>
      </c>
      <c r="K157" s="125">
        <f>$I157^Parameter!$D$75</f>
        <v>3.8000873699192993E-2</v>
      </c>
      <c r="L157" s="126">
        <f>$H157^Parameter!$D$83</f>
        <v>7.2475286295435176E-2</v>
      </c>
      <c r="M157" s="125">
        <f>$I157^Parameter!$D$76</f>
        <v>3.2964422872640932E-2</v>
      </c>
      <c r="N157" s="126">
        <f>$H157^Parameter!$D$84</f>
        <v>3.5753453722166186E-2</v>
      </c>
      <c r="O157" s="125">
        <f>$I157^Parameter!$D$77</f>
        <v>2.2562325636516334E-2</v>
      </c>
      <c r="P157" s="126">
        <f>$H157^Parameter!$D$85</f>
        <v>5.0055003397307306E-2</v>
      </c>
      <c r="Q157" s="125">
        <f>$I157^Parameter!$D$78</f>
        <v>2.6009497881575732E-2</v>
      </c>
      <c r="R157" s="99"/>
      <c r="S157" s="17"/>
      <c r="T157" s="135"/>
    </row>
    <row r="158" spans="1:20">
      <c r="A158" s="99">
        <f t="shared" si="8"/>
        <v>9.7452054794520553</v>
      </c>
      <c r="B158" s="17">
        <v>152</v>
      </c>
      <c r="C158" s="130">
        <v>3192</v>
      </c>
      <c r="D158" s="126">
        <f>$H158^Parameter!$D$80</f>
        <v>1.0497385737862608E-2</v>
      </c>
      <c r="E158" s="126">
        <f>$I158^Parameter!$D$73</f>
        <v>2.7660174818453687E-3</v>
      </c>
      <c r="F158" s="125">
        <f>$H158^Parameter!$D$81</f>
        <v>4.1887663722580612E-2</v>
      </c>
      <c r="G158" s="125">
        <f>$I158^Parameter!$D$74</f>
        <v>3.7715167821349573E-2</v>
      </c>
      <c r="H158">
        <v>3.4208512475742699E-2</v>
      </c>
      <c r="I158">
        <v>8.6492763773400299E-3</v>
      </c>
      <c r="J158" s="126">
        <f>$H158^Parameter!$D$82</f>
        <v>5.6756298123853438E-2</v>
      </c>
      <c r="K158" s="125">
        <f>$I158^Parameter!$D$75</f>
        <v>3.7715167821349573E-2</v>
      </c>
      <c r="L158" s="126">
        <f>$H158^Parameter!$D$83</f>
        <v>7.1882747439823202E-2</v>
      </c>
      <c r="M158" s="125">
        <f>$I158^Parameter!$D$76</f>
        <v>3.270584978788918E-2</v>
      </c>
      <c r="N158" s="126">
        <f>$H158^Parameter!$D$84</f>
        <v>3.5382852974109119E-2</v>
      </c>
      <c r="O158" s="125">
        <f>$I158^Parameter!$D$77</f>
        <v>2.2365768211314741E-2</v>
      </c>
      <c r="P158" s="126">
        <f>$H158^Parameter!$D$85</f>
        <v>4.9588323853361413E-2</v>
      </c>
      <c r="Q158" s="125">
        <f>$I158^Parameter!$D$78</f>
        <v>2.5791370871381416E-2</v>
      </c>
      <c r="R158" s="99"/>
      <c r="S158" s="17"/>
      <c r="T158" s="135"/>
    </row>
    <row r="159" spans="1:20">
      <c r="A159" s="99">
        <f t="shared" si="8"/>
        <v>9.8027397260273972</v>
      </c>
      <c r="B159" s="17">
        <v>153</v>
      </c>
      <c r="C159" s="130">
        <v>3213</v>
      </c>
      <c r="D159" s="126">
        <f>$H159^Parameter!$D$80</f>
        <v>1.0350198492984086E-2</v>
      </c>
      <c r="E159" s="126">
        <f>$I159^Parameter!$D$73</f>
        <v>2.7289961352867146E-3</v>
      </c>
      <c r="F159" s="125">
        <f>$H159^Parameter!$D$81</f>
        <v>4.1477838566787259E-2</v>
      </c>
      <c r="G159" s="125">
        <f>$I159^Parameter!$D$74</f>
        <v>3.7433435745711063E-2</v>
      </c>
      <c r="H159">
        <v>3.3852567584860702E-2</v>
      </c>
      <c r="I159">
        <v>8.5557959791151498E-3</v>
      </c>
      <c r="J159" s="126">
        <f>$H159^Parameter!$D$82</f>
        <v>5.6253930428207116E-2</v>
      </c>
      <c r="K159" s="125">
        <f>$I159^Parameter!$D$75</f>
        <v>3.7433435745711063E-2</v>
      </c>
      <c r="L159" s="126">
        <f>$H159^Parameter!$D$83</f>
        <v>7.1298674948050422E-2</v>
      </c>
      <c r="M159" s="125">
        <f>$I159^Parameter!$D$76</f>
        <v>3.2450956503183817E-2</v>
      </c>
      <c r="N159" s="126">
        <f>$H159^Parameter!$D$84</f>
        <v>3.5018351499365413E-2</v>
      </c>
      <c r="O159" s="125">
        <f>$I159^Parameter!$D$77</f>
        <v>2.2172176948808305E-2</v>
      </c>
      <c r="P159" s="126">
        <f>$H159^Parameter!$D$85</f>
        <v>4.9128842978334947E-2</v>
      </c>
      <c r="Q159" s="125">
        <f>$I159^Parameter!$D$78</f>
        <v>2.5576465244539728E-2</v>
      </c>
      <c r="R159" s="99"/>
      <c r="S159" s="17"/>
      <c r="T159" s="135"/>
    </row>
    <row r="160" spans="1:20">
      <c r="A160" s="99">
        <f t="shared" si="8"/>
        <v>9.8602739726027391</v>
      </c>
      <c r="B160" s="17">
        <v>154</v>
      </c>
      <c r="C160" s="130">
        <v>3234</v>
      </c>
      <c r="D160" s="126">
        <f>$H160^Parameter!$D$80</f>
        <v>1.0205961505883331E-2</v>
      </c>
      <c r="E160" s="126">
        <f>$I160^Parameter!$D$73</f>
        <v>2.6927032914632501E-3</v>
      </c>
      <c r="F160" s="125">
        <f>$H160^Parameter!$D$81</f>
        <v>4.1074507357049629E-2</v>
      </c>
      <c r="G160" s="125">
        <f>$I160^Parameter!$D$74</f>
        <v>3.7155597247091575E-2</v>
      </c>
      <c r="H160">
        <v>3.3502481973985497E-2</v>
      </c>
      <c r="I160">
        <v>8.4639165335961292E-3</v>
      </c>
      <c r="J160" s="126">
        <f>$H160^Parameter!$D$82</f>
        <v>5.5759058864342716E-2</v>
      </c>
      <c r="K160" s="125">
        <f>$I160^Parameter!$D$75</f>
        <v>3.7155597247091575E-2</v>
      </c>
      <c r="L160" s="126">
        <f>$H160^Parameter!$D$83</f>
        <v>7.0722897630265014E-2</v>
      </c>
      <c r="M160" s="125">
        <f>$I160^Parameter!$D$76</f>
        <v>3.2199667551091112E-2</v>
      </c>
      <c r="N160" s="126">
        <f>$H160^Parameter!$D$84</f>
        <v>3.4659812771206534E-2</v>
      </c>
      <c r="O160" s="125">
        <f>$I160^Parameter!$D$77</f>
        <v>2.1981488487657783E-2</v>
      </c>
      <c r="P160" s="126">
        <f>$H160^Parameter!$D$85</f>
        <v>4.8676407047007646E-2</v>
      </c>
      <c r="Q160" s="125">
        <f>$I160^Parameter!$D$78</f>
        <v>2.5364713217708886E-2</v>
      </c>
      <c r="R160" s="99"/>
      <c r="S160" s="17"/>
      <c r="T160" s="135"/>
    </row>
    <row r="161" spans="1:20">
      <c r="A161" s="99">
        <f t="shared" si="8"/>
        <v>9.9178082191780828</v>
      </c>
      <c r="B161" s="17">
        <v>155</v>
      </c>
      <c r="C161" s="130">
        <v>3255</v>
      </c>
      <c r="D161" s="126">
        <f>$H161^Parameter!$D$80</f>
        <v>1.0064598302068678E-2</v>
      </c>
      <c r="E161" s="126">
        <f>$I161^Parameter!$D$73</f>
        <v>2.6571201024833593E-3</v>
      </c>
      <c r="F161" s="125">
        <f>$H161^Parameter!$D$81</f>
        <v>4.0677528910709311E-2</v>
      </c>
      <c r="G161" s="125">
        <f>$I161^Parameter!$D$74</f>
        <v>3.688157421529506E-2</v>
      </c>
      <c r="H161">
        <v>3.3158124663508599E-2</v>
      </c>
      <c r="I161">
        <v>8.3736006722432404E-3</v>
      </c>
      <c r="J161" s="126">
        <f>$H161^Parameter!$D$82</f>
        <v>5.5271527369960716E-2</v>
      </c>
      <c r="K161" s="125">
        <f>$I161^Parameter!$D$75</f>
        <v>3.688157421529506E-2</v>
      </c>
      <c r="L161" s="126">
        <f>$H161^Parameter!$D$83</f>
        <v>7.0155248744351639E-2</v>
      </c>
      <c r="M161" s="125">
        <f>$I161^Parameter!$D$76</f>
        <v>3.1951909477754087E-2</v>
      </c>
      <c r="N161" s="126">
        <f>$H161^Parameter!$D$84</f>
        <v>3.4307104106587299E-2</v>
      </c>
      <c r="O161" s="125">
        <f>$I161^Parameter!$D$77</f>
        <v>2.1793641210806632E-2</v>
      </c>
      <c r="P161" s="126">
        <f>$H161^Parameter!$D$85</f>
        <v>4.8230866503357221E-2</v>
      </c>
      <c r="Q161" s="125">
        <f>$I161^Parameter!$D$78</f>
        <v>2.5156048852025478E-2</v>
      </c>
      <c r="R161" s="99"/>
      <c r="S161" s="17"/>
      <c r="T161" s="135"/>
    </row>
    <row r="162" spans="1:20">
      <c r="A162" s="99">
        <f t="shared" si="8"/>
        <v>9.9753424657534246</v>
      </c>
      <c r="B162" s="17">
        <v>156</v>
      </c>
      <c r="C162" s="130">
        <v>3276</v>
      </c>
      <c r="D162" s="126">
        <f>$H162^Parameter!$D$80</f>
        <v>9.9260348282002881E-3</v>
      </c>
      <c r="E162" s="126">
        <f>$I162^Parameter!$D$73</f>
        <v>2.6222283230344264E-3</v>
      </c>
      <c r="F162" s="125">
        <f>$H162^Parameter!$D$81</f>
        <v>4.0286765924541161E-2</v>
      </c>
      <c r="G162" s="125">
        <f>$I162^Parameter!$D$74</f>
        <v>3.6611290586512454E-2</v>
      </c>
      <c r="H162">
        <v>3.28193683534342E-2</v>
      </c>
      <c r="I162">
        <v>8.2848121273270108E-3</v>
      </c>
      <c r="J162" s="126">
        <f>$H162^Parameter!$D$82</f>
        <v>5.4791184026748721E-2</v>
      </c>
      <c r="K162" s="125">
        <f>$I162^Parameter!$D$75</f>
        <v>3.6611290586512454E-2</v>
      </c>
      <c r="L162" s="126">
        <f>$H162^Parameter!$D$83</f>
        <v>6.9595565855485111E-2</v>
      </c>
      <c r="M162" s="125">
        <f>$I162^Parameter!$D$76</f>
        <v>3.1707610776941002E-2</v>
      </c>
      <c r="N162" s="126">
        <f>$H162^Parameter!$D$84</f>
        <v>3.3960096536342833E-2</v>
      </c>
      <c r="O162" s="125">
        <f>$I162^Parameter!$D$77</f>
        <v>2.1608575186877463E-2</v>
      </c>
      <c r="P162" s="126">
        <f>$H162^Parameter!$D$85</f>
        <v>4.7792075824103455E-2</v>
      </c>
      <c r="Q162" s="125">
        <f>$I162^Parameter!$D$78</f>
        <v>2.4950407991718028E-2</v>
      </c>
      <c r="R162" s="99"/>
      <c r="S162" s="17"/>
      <c r="T162" s="135"/>
    </row>
    <row r="163" spans="1:20">
      <c r="A163" s="99">
        <f t="shared" si="8"/>
        <v>10.032876712328767</v>
      </c>
      <c r="B163" s="17">
        <v>157</v>
      </c>
      <c r="C163" s="130">
        <v>3297</v>
      </c>
      <c r="D163" s="126">
        <f>$H163^Parameter!$D$80</f>
        <v>9.7901993618687601E-3</v>
      </c>
      <c r="E163" s="126">
        <f>$I163^Parameter!$D$73</f>
        <v>2.5880102874987734E-3</v>
      </c>
      <c r="F163" s="125">
        <f>$H163^Parameter!$D$81</f>
        <v>3.9902084846487919E-2</v>
      </c>
      <c r="G163" s="125">
        <f>$I163^Parameter!$D$74</f>
        <v>3.6344672277352462E-2</v>
      </c>
      <c r="H163">
        <v>3.2486089299440697E-2</v>
      </c>
      <c r="I163">
        <v>8.1975156928714207E-3</v>
      </c>
      <c r="J163" s="126">
        <f>$H163^Parameter!$D$82</f>
        <v>5.4317880927237161E-2</v>
      </c>
      <c r="K163" s="125">
        <f>$I163^Parameter!$D$75</f>
        <v>3.6344672277352462E-2</v>
      </c>
      <c r="L163" s="126">
        <f>$H163^Parameter!$D$83</f>
        <v>6.9043690700881635E-2</v>
      </c>
      <c r="M163" s="125">
        <f>$I163^Parameter!$D$76</f>
        <v>3.1466701826646536E-2</v>
      </c>
      <c r="N163" s="126">
        <f>$H163^Parameter!$D$84</f>
        <v>3.3618664680478756E-2</v>
      </c>
      <c r="O163" s="125">
        <f>$I163^Parameter!$D$77</f>
        <v>2.1426232113886574E-2</v>
      </c>
      <c r="P163" s="126">
        <f>$H163^Parameter!$D$85</f>
        <v>4.735989338746241E-2</v>
      </c>
      <c r="Q163" s="125">
        <f>$I163^Parameter!$D$78</f>
        <v>2.4747728205129244E-2</v>
      </c>
      <c r="R163" s="99"/>
      <c r="S163" s="17"/>
      <c r="T163" s="135"/>
    </row>
    <row r="164" spans="1:20">
      <c r="A164" s="99">
        <f t="shared" si="8"/>
        <v>10.09041095890411</v>
      </c>
      <c r="B164" s="17">
        <v>158</v>
      </c>
      <c r="C164" s="130">
        <v>3318</v>
      </c>
      <c r="D164" s="126">
        <f>$H164^Parameter!$D$80</f>
        <v>9.6570224252289037E-3</v>
      </c>
      <c r="E164" s="126">
        <f>$I164^Parameter!$D$73</f>
        <v>2.5544488880744586E-3</v>
      </c>
      <c r="F164" s="125">
        <f>$H164^Parameter!$D$81</f>
        <v>3.9523355752331193E-2</v>
      </c>
      <c r="G164" s="125">
        <f>$I164^Parameter!$D$74</f>
        <v>3.6081647121394167E-2</v>
      </c>
      <c r="H164">
        <v>3.2158167193789798E-2</v>
      </c>
      <c r="I164">
        <v>8.1116771872152792E-3</v>
      </c>
      <c r="J164" s="126">
        <f>$H164^Parameter!$D$82</f>
        <v>5.3851474046652081E-2</v>
      </c>
      <c r="K164" s="125">
        <f>$I164^Parameter!$D$75</f>
        <v>3.6081647121394167E-2</v>
      </c>
      <c r="L164" s="126">
        <f>$H164^Parameter!$D$83</f>
        <v>6.8499469059526003E-2</v>
      </c>
      <c r="M164" s="125">
        <f>$I164^Parameter!$D$76</f>
        <v>3.1229114828136274E-2</v>
      </c>
      <c r="N164" s="126">
        <f>$H164^Parameter!$D$84</f>
        <v>3.3282686628326237E-2</v>
      </c>
      <c r="O164" s="125">
        <f>$I164^Parameter!$D$77</f>
        <v>2.1246555265174088E-2</v>
      </c>
      <c r="P164" s="126">
        <f>$H164^Parameter!$D$85</f>
        <v>4.693418134688266E-2</v>
      </c>
      <c r="Q164" s="125">
        <f>$I164^Parameter!$D$78</f>
        <v>2.454794872804153E-2</v>
      </c>
      <c r="R164" s="99"/>
      <c r="S164" s="17"/>
      <c r="T164" s="135"/>
    </row>
    <row r="165" spans="1:20">
      <c r="A165" s="99">
        <f t="shared" si="8"/>
        <v>10.147945205479452</v>
      </c>
      <c r="B165" s="17">
        <v>159</v>
      </c>
      <c r="C165" s="130">
        <v>3339</v>
      </c>
      <c r="D165" s="126">
        <f>$H165^Parameter!$D$80</f>
        <v>9.5264367023051282E-3</v>
      </c>
      <c r="E165" s="126">
        <f>$I165^Parameter!$D$73</f>
        <v>2.5215275538497633E-3</v>
      </c>
      <c r="F165" s="125">
        <f>$H165^Parameter!$D$81</f>
        <v>3.915045222708715E-2</v>
      </c>
      <c r="G165" s="125">
        <f>$I165^Parameter!$D$74</f>
        <v>3.5822144808140881E-2</v>
      </c>
      <c r="H165">
        <v>3.1835485050872199E-2</v>
      </c>
      <c r="I165">
        <v>8.0272634171125699E-3</v>
      </c>
      <c r="J165" s="126">
        <f>$H165^Parameter!$D$82</f>
        <v>5.339182311955764E-2</v>
      </c>
      <c r="K165" s="125">
        <f>$I165^Parameter!$D$75</f>
        <v>3.5822144808140881E-2</v>
      </c>
      <c r="L165" s="126">
        <f>$H165^Parameter!$D$83</f>
        <v>6.7962750626671911E-2</v>
      </c>
      <c r="M165" s="125">
        <f>$I165^Parameter!$D$76</f>
        <v>3.099478374731748E-2</v>
      </c>
      <c r="N165" s="126">
        <f>$H165^Parameter!$D$84</f>
        <v>3.2952043823350659E-2</v>
      </c>
      <c r="O165" s="125">
        <f>$I165^Parameter!$D$77</f>
        <v>2.1069489437443391E-2</v>
      </c>
      <c r="P165" s="126">
        <f>$H165^Parameter!$D$85</f>
        <v>4.6514805509553281E-2</v>
      </c>
      <c r="Q165" s="125">
        <f>$I165^Parameter!$D$78</f>
        <v>2.4351010409195527E-2</v>
      </c>
      <c r="R165" s="99"/>
      <c r="S165" s="17"/>
      <c r="T165" s="135"/>
    </row>
    <row r="166" spans="1:20">
      <c r="A166" s="99">
        <f t="shared" si="8"/>
        <v>10.205479452054794</v>
      </c>
      <c r="B166" s="17">
        <v>160</v>
      </c>
      <c r="C166" s="130">
        <v>3360</v>
      </c>
      <c r="D166" s="126">
        <f>$H166^Parameter!$D$80</f>
        <v>9.3983769597902698E-3</v>
      </c>
      <c r="E166" s="126">
        <f>$I166^Parameter!$D$73</f>
        <v>2.4892302307859605E-3</v>
      </c>
      <c r="F166" s="125">
        <f>$H166^Parameter!$D$81</f>
        <v>3.8783251250914537E-2</v>
      </c>
      <c r="G166" s="125">
        <f>$I166^Parameter!$D$74</f>
        <v>3.5566096824283737E-2</v>
      </c>
      <c r="H166">
        <v>3.15179290971788E-2</v>
      </c>
      <c r="I166">
        <v>7.9442421433036908E-3</v>
      </c>
      <c r="J166" s="126">
        <f>$H166^Parameter!$D$82</f>
        <v>5.2938791521075189E-2</v>
      </c>
      <c r="K166" s="125">
        <f>$I166^Parameter!$D$75</f>
        <v>3.5566096824283737E-2</v>
      </c>
      <c r="L166" s="126">
        <f>$H166^Parameter!$D$83</f>
        <v>6.7433388892905788E-2</v>
      </c>
      <c r="M166" s="125">
        <f>$I166^Parameter!$D$76</f>
        <v>3.0763644258345997E-2</v>
      </c>
      <c r="N166" s="126">
        <f>$H166^Parameter!$D$84</f>
        <v>3.2626620952402111E-2</v>
      </c>
      <c r="O166" s="125">
        <f>$I166^Parameter!$D$77</f>
        <v>2.0894980900824443E-2</v>
      </c>
      <c r="P166" s="126">
        <f>$H166^Parameter!$D$85</f>
        <v>4.6101635219470138E-2</v>
      </c>
      <c r="Q166" s="125">
        <f>$I166^Parameter!$D$78</f>
        <v>2.4156855657914086E-2</v>
      </c>
      <c r="R166" s="99"/>
      <c r="S166" s="17"/>
      <c r="T166" s="135"/>
    </row>
    <row r="167" spans="1:20">
      <c r="A167" s="99">
        <f t="shared" si="8"/>
        <v>10.263013698630138</v>
      </c>
      <c r="B167" s="17">
        <v>161</v>
      </c>
      <c r="C167" s="130">
        <v>3381</v>
      </c>
      <c r="D167" s="126">
        <f>$H167^Parameter!$D$80</f>
        <v>9.2727799711743268E-3</v>
      </c>
      <c r="E167" s="126">
        <f>$I167^Parameter!$D$73</f>
        <v>2.457541362562419E-3</v>
      </c>
      <c r="F167" s="125">
        <f>$H167^Parameter!$D$81</f>
        <v>3.8421633089346284E-2</v>
      </c>
      <c r="G167" s="125">
        <f>$I167^Parameter!$D$74</f>
        <v>3.5313436397164166E-2</v>
      </c>
      <c r="H167">
        <v>3.12053886655091E-2</v>
      </c>
      <c r="I167">
        <v>7.8625820474855796E-3</v>
      </c>
      <c r="J167" s="126">
        <f>$H167^Parameter!$D$82</f>
        <v>5.2492246152494128E-2</v>
      </c>
      <c r="K167" s="125">
        <f>$I167^Parameter!$D$75</f>
        <v>3.5313436397164166E-2</v>
      </c>
      <c r="L167" s="126">
        <f>$H167^Parameter!$D$83</f>
        <v>6.6911241027594479E-2</v>
      </c>
      <c r="M167" s="125">
        <f>$I167^Parameter!$D$76</f>
        <v>3.0535633689361893E-2</v>
      </c>
      <c r="N167" s="126">
        <f>$H167^Parameter!$D$84</f>
        <v>3.2306305839219798E-2</v>
      </c>
      <c r="O167" s="125">
        <f>$I167^Parameter!$D$77</f>
        <v>2.0722977350863262E-2</v>
      </c>
      <c r="P167" s="126">
        <f>$H167^Parameter!$D$85</f>
        <v>4.5694543244873834E-2</v>
      </c>
      <c r="Q167" s="125">
        <f>$I167^Parameter!$D$78</f>
        <v>2.3965428393730372E-2</v>
      </c>
      <c r="R167" s="99"/>
      <c r="S167" s="17"/>
      <c r="T167" s="135"/>
    </row>
    <row r="168" spans="1:20">
      <c r="A168" s="99">
        <f t="shared" si="8"/>
        <v>10.32054794520548</v>
      </c>
      <c r="B168" s="17">
        <v>162</v>
      </c>
      <c r="C168" s="130">
        <v>3402</v>
      </c>
      <c r="D168" s="126">
        <f>$H168^Parameter!$D$80</f>
        <v>9.1495844440441405E-3</v>
      </c>
      <c r="E168" s="126">
        <f>$I168^Parameter!$D$73</f>
        <v>2.426445872242047E-3</v>
      </c>
      <c r="F168" s="125">
        <f>$H168^Parameter!$D$81</f>
        <v>3.8065481187654696E-2</v>
      </c>
      <c r="G168" s="125">
        <f>$I168^Parameter!$D$74</f>
        <v>3.5064098440341064E-2</v>
      </c>
      <c r="H168">
        <v>3.0897756093228101E-2</v>
      </c>
      <c r="I168">
        <v>7.78225270061617E-3</v>
      </c>
      <c r="J168" s="126">
        <f>$H168^Parameter!$D$82</f>
        <v>5.2052057331084416E-2</v>
      </c>
      <c r="K168" s="125">
        <f>$I168^Parameter!$D$75</f>
        <v>3.5064098440341064E-2</v>
      </c>
      <c r="L168" s="126">
        <f>$H168^Parameter!$D$83</f>
        <v>6.6396167766529679E-2</v>
      </c>
      <c r="M168" s="125">
        <f>$I168^Parameter!$D$76</f>
        <v>3.0310690970261844E-2</v>
      </c>
      <c r="N168" s="126">
        <f>$H168^Parameter!$D$84</f>
        <v>3.1990989342000939E-2</v>
      </c>
      <c r="O168" s="125">
        <f>$I168^Parameter!$D$77</f>
        <v>2.0553427862353053E-2</v>
      </c>
      <c r="P168" s="126">
        <f>$H168^Parameter!$D$85</f>
        <v>4.5293405669868628E-2</v>
      </c>
      <c r="Q168" s="125">
        <f>$I168^Parameter!$D$78</f>
        <v>2.3776673997932634E-2</v>
      </c>
      <c r="R168" s="99"/>
      <c r="S168" s="17"/>
      <c r="T168" s="135"/>
    </row>
    <row r="169" spans="1:20">
      <c r="A169" s="99">
        <f t="shared" si="8"/>
        <v>10.378082191780821</v>
      </c>
      <c r="B169" s="17">
        <v>163</v>
      </c>
      <c r="C169" s="130">
        <v>3423</v>
      </c>
      <c r="D169" s="126">
        <f>$H169^Parameter!$D$80</f>
        <v>9.0287309504044188E-3</v>
      </c>
      <c r="E169" s="126">
        <f>$I169^Parameter!$D$73</f>
        <v>2.3959291447180893E-3</v>
      </c>
      <c r="F169" s="125">
        <f>$H169^Parameter!$D$81</f>
        <v>3.7714682069171702E-2</v>
      </c>
      <c r="G169" s="125">
        <f>$I169^Parameter!$D$74</f>
        <v>3.4818019501178604E-2</v>
      </c>
      <c r="H169">
        <v>3.0594926624394801E-2</v>
      </c>
      <c r="I169">
        <v>7.7032245324936098E-3</v>
      </c>
      <c r="J169" s="126">
        <f>$H169^Parameter!$D$82</f>
        <v>5.1618098683933231E-2</v>
      </c>
      <c r="K169" s="125">
        <f>$I169^Parameter!$D$75</f>
        <v>3.4818019501178604E-2</v>
      </c>
      <c r="L169" s="126">
        <f>$H169^Parameter!$D$83</f>
        <v>6.5888033303594343E-2</v>
      </c>
      <c r="M169" s="125">
        <f>$I169^Parameter!$D$76</f>
        <v>3.0088756582425973E-2</v>
      </c>
      <c r="N169" s="126">
        <f>$H169^Parameter!$D$84</f>
        <v>3.1680565254857032E-2</v>
      </c>
      <c r="O169" s="125">
        <f>$I169^Parameter!$D$77</f>
        <v>2.0386282844929913E-2</v>
      </c>
      <c r="P169" s="126">
        <f>$H169^Parameter!$D$85</f>
        <v>4.4898101790043977E-2</v>
      </c>
      <c r="Q169" s="125">
        <f>$I169^Parameter!$D$78</f>
        <v>2.3590539266946417E-2</v>
      </c>
      <c r="R169" s="99"/>
      <c r="S169" s="17"/>
      <c r="T169" s="135"/>
    </row>
    <row r="170" spans="1:20">
      <c r="A170" s="99">
        <f t="shared" si="8"/>
        <v>10.435616438356165</v>
      </c>
      <c r="B170" s="17">
        <v>164</v>
      </c>
      <c r="C170" s="130">
        <v>3444</v>
      </c>
      <c r="D170" s="126">
        <f>$H170^Parameter!$D$80</f>
        <v>8.9101618598806769E-3</v>
      </c>
      <c r="E170" s="126">
        <f>$I170^Parameter!$D$73</f>
        <v>2.3659770099034006E-3</v>
      </c>
      <c r="F170" s="125">
        <f>$H170^Parameter!$D$81</f>
        <v>3.736912523740122E-2</v>
      </c>
      <c r="G170" s="125">
        <f>$I170^Parameter!$D$74</f>
        <v>3.4575137710359333E-2</v>
      </c>
      <c r="H170">
        <v>3.02967983155993E-2</v>
      </c>
      <c r="I170">
        <v>7.6254688025490002E-3</v>
      </c>
      <c r="J170" s="126">
        <f>$H170^Parameter!$D$82</f>
        <v>5.1190247045644593E-2</v>
      </c>
      <c r="K170" s="125">
        <f>$I170^Parameter!$D$75</f>
        <v>3.4575137710359333E-2</v>
      </c>
      <c r="L170" s="126">
        <f>$H170^Parameter!$D$83</f>
        <v>6.5386705186294469E-2</v>
      </c>
      <c r="M170" s="125">
        <f>$I170^Parameter!$D$76</f>
        <v>2.9869772510307008E-2</v>
      </c>
      <c r="N170" s="126">
        <f>$H170^Parameter!$D$84</f>
        <v>3.137493021299434E-2</v>
      </c>
      <c r="O170" s="125">
        <f>$I170^Parameter!$D$77</f>
        <v>2.0221494000349692E-2</v>
      </c>
      <c r="P170" s="126">
        <f>$H170^Parameter!$D$85</f>
        <v>4.4508514011936104E-2</v>
      </c>
      <c r="Q170" s="125">
        <f>$I170^Parameter!$D$78</f>
        <v>2.3406972367467471E-2</v>
      </c>
      <c r="R170" s="99"/>
      <c r="S170" s="17"/>
      <c r="T170" s="135"/>
    </row>
    <row r="171" spans="1:20">
      <c r="A171" s="99">
        <f t="shared" si="8"/>
        <v>10.493150684931507</v>
      </c>
      <c r="B171" s="17">
        <v>165</v>
      </c>
      <c r="C171" s="130">
        <v>3465</v>
      </c>
      <c r="D171" s="126">
        <f>$H171^Parameter!$D$80</f>
        <v>8.793821275667895E-3</v>
      </c>
      <c r="E171" s="126">
        <f>$I171^Parameter!$D$73</f>
        <v>2.3365757266281153E-3</v>
      </c>
      <c r="F171" s="125">
        <f>$H171^Parameter!$D$81</f>
        <v>3.7028703081756625E-2</v>
      </c>
      <c r="G171" s="125">
        <f>$I171^Parameter!$D$74</f>
        <v>3.4335392733252812E-2</v>
      </c>
      <c r="H171">
        <v>3.00032719453441E-2</v>
      </c>
      <c r="I171">
        <v>7.5489575718010703E-3</v>
      </c>
      <c r="J171" s="126">
        <f>$H171^Parameter!$D$82</f>
        <v>5.0768382359734722E-2</v>
      </c>
      <c r="K171" s="125">
        <f>$I171^Parameter!$D$75</f>
        <v>3.4335392733252812E-2</v>
      </c>
      <c r="L171" s="126">
        <f>$H171^Parameter!$D$83</f>
        <v>6.4892054214990044E-2</v>
      </c>
      <c r="M171" s="125">
        <f>$I171^Parameter!$D$76</f>
        <v>2.9653682194812681E-2</v>
      </c>
      <c r="N171" s="126">
        <f>$H171^Parameter!$D$84</f>
        <v>3.107398360145389E-2</v>
      </c>
      <c r="O171" s="125">
        <f>$I171^Parameter!$D$77</f>
        <v>2.0059014281380967E-2</v>
      </c>
      <c r="P171" s="126">
        <f>$H171^Parameter!$D$85</f>
        <v>4.4124527756162546E-2</v>
      </c>
      <c r="Q171" s="125">
        <f>$I171^Parameter!$D$78</f>
        <v>2.3225922793278685E-2</v>
      </c>
      <c r="R171" s="99"/>
      <c r="S171" s="17"/>
      <c r="T171" s="135"/>
    </row>
    <row r="172" spans="1:20">
      <c r="A172" s="99">
        <f t="shared" si="8"/>
        <v>10.550684931506849</v>
      </c>
      <c r="B172" s="17">
        <v>166</v>
      </c>
      <c r="C172" s="130">
        <v>3486</v>
      </c>
      <c r="D172" s="126">
        <f>$H172^Parameter!$D$80</f>
        <v>8.6796549730986418E-3</v>
      </c>
      <c r="E172" s="126">
        <f>$I172^Parameter!$D$73</f>
        <v>2.3077119672098036E-3</v>
      </c>
      <c r="F172" s="125">
        <f>$H172^Parameter!$D$81</f>
        <v>3.6693310786773251E-2</v>
      </c>
      <c r="G172" s="125">
        <f>$I172^Parameter!$D$74</f>
        <v>3.4098725723044371E-2</v>
      </c>
      <c r="H172">
        <v>2.971425092682E-2</v>
      </c>
      <c r="I172">
        <v>7.4736636759147297E-3</v>
      </c>
      <c r="J172" s="126">
        <f>$H172^Parameter!$D$82</f>
        <v>5.0352387583573383E-2</v>
      </c>
      <c r="K172" s="125">
        <f>$I172^Parameter!$D$75</f>
        <v>3.4098725723044371E-2</v>
      </c>
      <c r="L172" s="126">
        <f>$H172^Parameter!$D$83</f>
        <v>6.4403954345679096E-2</v>
      </c>
      <c r="M172" s="125">
        <f>$I172^Parameter!$D$76</f>
        <v>2.9440430488389995E-2</v>
      </c>
      <c r="N172" s="126">
        <f>$H172^Parameter!$D$84</f>
        <v>3.0777627467260909E-2</v>
      </c>
      <c r="O172" s="125">
        <f>$I172^Parameter!$D$77</f>
        <v>1.9898797852232378E-2</v>
      </c>
      <c r="P172" s="126">
        <f>$H172^Parameter!$D$85</f>
        <v>4.3746031364078827E-2</v>
      </c>
      <c r="Q172" s="125">
        <f>$I172^Parameter!$D$78</f>
        <v>2.3047341323665631E-2</v>
      </c>
      <c r="R172" s="99"/>
      <c r="S172" s="17"/>
      <c r="T172" s="135"/>
    </row>
    <row r="173" spans="1:20">
      <c r="A173" s="99">
        <f t="shared" si="8"/>
        <v>10.608219178082193</v>
      </c>
      <c r="B173" s="17">
        <v>167</v>
      </c>
      <c r="C173" s="130">
        <v>3507</v>
      </c>
      <c r="D173" s="126">
        <f>$H173^Parameter!$D$80</f>
        <v>8.5676103407106435E-3</v>
      </c>
      <c r="E173" s="126">
        <f>$I173^Parameter!$D$73</f>
        <v>2.279372802666409E-3</v>
      </c>
      <c r="F173" s="125">
        <f>$H173^Parameter!$D$81</f>
        <v>3.6362846244651512E-2</v>
      </c>
      <c r="G173" s="125">
        <f>$I173^Parameter!$D$74</f>
        <v>3.386507927556779E-2</v>
      </c>
      <c r="H173">
        <v>2.94296412239335E-2</v>
      </c>
      <c r="I173">
        <v>7.3995606993194603E-3</v>
      </c>
      <c r="J173" s="126">
        <f>$H173^Parameter!$D$82</f>
        <v>4.9942148596728068E-2</v>
      </c>
      <c r="K173" s="125">
        <f>$I173^Parameter!$D$75</f>
        <v>3.386507927556779E-2</v>
      </c>
      <c r="L173" s="126">
        <f>$H173^Parameter!$D$83</f>
        <v>6.3922282596193827E-2</v>
      </c>
      <c r="M173" s="125">
        <f>$I173^Parameter!$D$76</f>
        <v>2.9229963611755085E-2</v>
      </c>
      <c r="N173" s="126">
        <f>$H173^Parameter!$D$84</f>
        <v>3.0485766434840498E-2</v>
      </c>
      <c r="O173" s="125">
        <f>$I173^Parameter!$D$77</f>
        <v>1.9740800050460361E-2</v>
      </c>
      <c r="P173" s="126">
        <f>$H173^Parameter!$D$85</f>
        <v>4.337291600781381E-2</v>
      </c>
      <c r="Q173" s="125">
        <f>$I173^Parameter!$D$78</f>
        <v>2.2871179983375681E-2</v>
      </c>
      <c r="R173" s="99"/>
      <c r="S173" s="17"/>
      <c r="T173" s="135"/>
    </row>
    <row r="174" spans="1:20">
      <c r="A174" s="99">
        <f t="shared" si="8"/>
        <v>10.665753424657535</v>
      </c>
      <c r="B174" s="17">
        <v>168</v>
      </c>
      <c r="C174" s="130">
        <v>3528</v>
      </c>
      <c r="D174" s="126">
        <f>$H174^Parameter!$D$80</f>
        <v>8.4576363236983348E-3</v>
      </c>
      <c r="E174" s="126">
        <f>$I174^Parameter!$D$73</f>
        <v>2.2515456885406075E-3</v>
      </c>
      <c r="F174" s="125">
        <f>$H174^Parameter!$D$81</f>
        <v>3.603720997098879E-2</v>
      </c>
      <c r="G174" s="125">
        <f>$I174^Parameter!$D$74</f>
        <v>3.3634397385762141E-2</v>
      </c>
      <c r="H174">
        <v>2.91493512704455E-2</v>
      </c>
      <c r="I174">
        <v>7.3266229503372599E-3</v>
      </c>
      <c r="J174" s="126">
        <f>$H174^Parameter!$D$82</f>
        <v>4.9537554112568105E-2</v>
      </c>
      <c r="K174" s="125">
        <f>$I174^Parameter!$D$75</f>
        <v>3.3634397385762141E-2</v>
      </c>
      <c r="L174" s="126">
        <f>$H174^Parameter!$D$83</f>
        <v>6.3446918955667286E-2</v>
      </c>
      <c r="M174" s="125">
        <f>$I174^Parameter!$D$76</f>
        <v>2.9022229112192027E-2</v>
      </c>
      <c r="N174" s="126">
        <f>$H174^Parameter!$D$84</f>
        <v>3.019830762455902E-2</v>
      </c>
      <c r="O174" s="125">
        <f>$I174^Parameter!$D$77</f>
        <v>1.9584977350288031E-2</v>
      </c>
      <c r="P174" s="126">
        <f>$H174^Parameter!$D$85</f>
        <v>4.3005075603540478E-2</v>
      </c>
      <c r="Q174" s="125">
        <f>$I174^Parameter!$D$78</f>
        <v>2.2697392004048762E-2</v>
      </c>
      <c r="R174" s="99"/>
      <c r="S174" s="17"/>
      <c r="T174" s="135"/>
    </row>
    <row r="175" spans="1:20">
      <c r="A175" s="99">
        <f t="shared" si="8"/>
        <v>10.723287671232876</v>
      </c>
      <c r="B175" s="17">
        <v>169</v>
      </c>
      <c r="C175" s="130">
        <v>3549</v>
      </c>
      <c r="D175" s="126">
        <f>$H175^Parameter!$D$80</f>
        <v>8.3496833696398935E-3</v>
      </c>
      <c r="E175" s="126">
        <f>$I175^Parameter!$D$73</f>
        <v>2.2242184513064454E-3</v>
      </c>
      <c r="F175" s="125">
        <f>$H175^Parameter!$D$81</f>
        <v>3.5716305023568255E-2</v>
      </c>
      <c r="G175" s="125">
        <f>$I175^Parameter!$D$74</f>
        <v>3.340662540568138E-2</v>
      </c>
      <c r="H175">
        <v>2.8873291892090799E-2</v>
      </c>
      <c r="I175">
        <v>7.2548254372738503E-3</v>
      </c>
      <c r="J175" s="126">
        <f>$H175^Parameter!$D$82</f>
        <v>4.9138495592997523E-2</v>
      </c>
      <c r="K175" s="125">
        <f>$I175^Parameter!$D$75</f>
        <v>3.340662540568138E-2</v>
      </c>
      <c r="L175" s="126">
        <f>$H175^Parameter!$D$83</f>
        <v>6.2977746297142131E-2</v>
      </c>
      <c r="M175" s="125">
        <f>$I175^Parameter!$D$76</f>
        <v>2.8817175823351037E-2</v>
      </c>
      <c r="N175" s="126">
        <f>$H175^Parameter!$D$84</f>
        <v>2.9915160574260361E-2</v>
      </c>
      <c r="O175" s="125">
        <f>$I175^Parameter!$D$77</f>
        <v>1.9431287327272246E-2</v>
      </c>
      <c r="P175" s="126">
        <f>$H175^Parameter!$D$85</f>
        <v>4.264240672785044E-2</v>
      </c>
      <c r="Q175" s="125">
        <f>$I175^Parameter!$D$78</f>
        <v>2.2525931787054029E-2</v>
      </c>
      <c r="R175" s="99"/>
      <c r="S175" s="17"/>
      <c r="T175" s="135"/>
    </row>
    <row r="176" spans="1:20">
      <c r="A176" s="99">
        <f t="shared" si="8"/>
        <v>10.780821917808218</v>
      </c>
      <c r="B176" s="17">
        <v>170</v>
      </c>
      <c r="C176" s="130">
        <v>3570</v>
      </c>
      <c r="D176" s="126">
        <f>$H176^Parameter!$D$80</f>
        <v>8.2437033763974373E-3</v>
      </c>
      <c r="E176" s="126">
        <f>$I176^Parameter!$D$73</f>
        <v>2.1973792753319848E-3</v>
      </c>
      <c r="F176" s="125">
        <f>$H176^Parameter!$D$81</f>
        <v>3.5400036924080343E-2</v>
      </c>
      <c r="G176" s="125">
        <f>$I176^Parameter!$D$74</f>
        <v>3.3181710003999589E-2</v>
      </c>
      <c r="H176">
        <v>2.86013762315552E-2</v>
      </c>
      <c r="I176">
        <v>7.18414384543287E-3</v>
      </c>
      <c r="J176" s="126">
        <f>$H176^Parameter!$D$82</f>
        <v>4.8744867166192064E-2</v>
      </c>
      <c r="K176" s="125">
        <f>$I176^Parameter!$D$75</f>
        <v>3.3181710003999589E-2</v>
      </c>
      <c r="L176" s="126">
        <f>$H176^Parameter!$D$83</f>
        <v>6.2514650293198179E-2</v>
      </c>
      <c r="M176" s="125">
        <f>$I176^Parameter!$D$76</f>
        <v>2.8614753826490397E-2</v>
      </c>
      <c r="N176" s="126">
        <f>$H176^Parameter!$D$84</f>
        <v>2.9636237163673477E-2</v>
      </c>
      <c r="O176" s="125">
        <f>$I176^Parameter!$D$77</f>
        <v>1.9279688624266711E-2</v>
      </c>
      <c r="P176" s="126">
        <f>$H176^Parameter!$D$85</f>
        <v>4.2284808537107796E-2</v>
      </c>
      <c r="Q176" s="125">
        <f>$I176^Parameter!$D$78</f>
        <v>2.2356754867679081E-2</v>
      </c>
      <c r="R176" s="99"/>
      <c r="S176" s="17"/>
      <c r="T176" s="135"/>
    </row>
    <row r="177" spans="1:20">
      <c r="A177" s="99">
        <f t="shared" si="8"/>
        <v>10.838356164383562</v>
      </c>
      <c r="B177" s="17">
        <v>171</v>
      </c>
      <c r="C177" s="130">
        <v>3591</v>
      </c>
      <c r="D177" s="126">
        <f>$H177^Parameter!$D$80</f>
        <v>8.1396496420918039E-3</v>
      </c>
      <c r="E177" s="126">
        <f>$I177^Parameter!$D$73</f>
        <v>2.1710166903724814E-3</v>
      </c>
      <c r="F177" s="125">
        <f>$H177^Parameter!$D$81</f>
        <v>3.5088313582654948E-2</v>
      </c>
      <c r="G177" s="125">
        <f>$I177^Parameter!$D$74</f>
        <v>3.2959599126953183E-2</v>
      </c>
      <c r="H177">
        <v>2.8333519676189699E-2</v>
      </c>
      <c r="I177">
        <v>7.1145545150130803E-3</v>
      </c>
      <c r="J177" s="126">
        <f>$H177^Parameter!$D$82</f>
        <v>4.8356565547218434E-2</v>
      </c>
      <c r="K177" s="125">
        <f>$I177^Parameter!$D$75</f>
        <v>3.2959599126953183E-2</v>
      </c>
      <c r="L177" s="126">
        <f>$H177^Parameter!$D$83</f>
        <v>6.2057519334478582E-2</v>
      </c>
      <c r="M177" s="125">
        <f>$I177^Parameter!$D$76</f>
        <v>2.8414914413104557E-2</v>
      </c>
      <c r="N177" s="126">
        <f>$H177^Parameter!$D$84</f>
        <v>2.9361451541570757E-2</v>
      </c>
      <c r="O177" s="125">
        <f>$I177^Parameter!$D$77</f>
        <v>1.913014091862815E-2</v>
      </c>
      <c r="P177" s="126">
        <f>$H177^Parameter!$D$85</f>
        <v>4.1932182689659404E-2</v>
      </c>
      <c r="Q177" s="125">
        <f>$I177^Parameter!$D$78</f>
        <v>2.2189817880616938E-2</v>
      </c>
      <c r="R177" s="99"/>
      <c r="S177" s="17"/>
      <c r="T177" s="135"/>
    </row>
  </sheetData>
  <mergeCells count="19">
    <mergeCell ref="A1:C3"/>
    <mergeCell ref="F2:G2"/>
    <mergeCell ref="H2:I2"/>
    <mergeCell ref="J2:K2"/>
    <mergeCell ref="L2:M2"/>
    <mergeCell ref="H3:I3"/>
    <mergeCell ref="J3:K3"/>
    <mergeCell ref="L3:M3"/>
    <mergeCell ref="F3:G3"/>
    <mergeCell ref="D2:E3"/>
    <mergeCell ref="R1:T3"/>
    <mergeCell ref="U3:V3"/>
    <mergeCell ref="U2:X2"/>
    <mergeCell ref="W3:X3"/>
    <mergeCell ref="D1:Q1"/>
    <mergeCell ref="N2:O2"/>
    <mergeCell ref="P2:Q2"/>
    <mergeCell ref="N3:O3"/>
    <mergeCell ref="P3:Q3"/>
  </mergeCells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96A12-462D-42C3-98F1-CE5974135146}">
  <sheetPr codeName="Sheet6"/>
  <dimension ref="A1:AT175"/>
  <sheetViews>
    <sheetView zoomScaleNormal="100" workbookViewId="0">
      <pane xSplit="1" topLeftCell="AF1" activePane="topRight" state="frozen"/>
      <selection pane="topRight" activeCell="AS3" sqref="AS3"/>
    </sheetView>
  </sheetViews>
  <sheetFormatPr defaultColWidth="8.90625" defaultRowHeight="14"/>
  <cols>
    <col min="1" max="16384" width="8.90625" style="11"/>
  </cols>
  <sheetData>
    <row r="1" spans="1:46" s="70" customFormat="1" ht="14.4" customHeight="1">
      <c r="A1" s="179" t="s">
        <v>91</v>
      </c>
      <c r="B1" s="180"/>
      <c r="C1" s="183" t="s">
        <v>222</v>
      </c>
      <c r="D1" s="186"/>
      <c r="E1" s="186"/>
      <c r="F1" s="186"/>
      <c r="G1" s="186"/>
      <c r="H1" s="187"/>
      <c r="I1" s="183" t="s">
        <v>269</v>
      </c>
      <c r="J1" s="184"/>
      <c r="K1" s="184"/>
      <c r="L1" s="184"/>
      <c r="M1" s="184"/>
      <c r="N1" s="185"/>
      <c r="O1" s="183" t="s">
        <v>224</v>
      </c>
      <c r="P1" s="186"/>
      <c r="Q1" s="186"/>
      <c r="R1" s="186"/>
      <c r="S1" s="186"/>
      <c r="T1" s="187"/>
      <c r="U1" s="183" t="s">
        <v>225</v>
      </c>
      <c r="V1" s="186"/>
      <c r="W1" s="186"/>
      <c r="X1" s="186"/>
      <c r="Y1" s="186"/>
      <c r="Z1" s="187"/>
      <c r="AA1" s="183" t="s">
        <v>226</v>
      </c>
      <c r="AB1" s="186"/>
      <c r="AC1" s="186"/>
      <c r="AD1" s="186"/>
      <c r="AE1" s="186"/>
      <c r="AF1" s="187"/>
      <c r="AG1" s="183" t="s">
        <v>227</v>
      </c>
      <c r="AH1" s="186"/>
      <c r="AI1" s="186"/>
      <c r="AJ1" s="186"/>
      <c r="AK1" s="186"/>
      <c r="AL1" s="187"/>
      <c r="AM1" s="179" t="s">
        <v>91</v>
      </c>
      <c r="AN1" s="180"/>
      <c r="AO1" s="183" t="s">
        <v>223</v>
      </c>
      <c r="AP1" s="184"/>
      <c r="AQ1" s="184"/>
      <c r="AR1" s="184"/>
      <c r="AS1" s="184"/>
      <c r="AT1" s="185"/>
    </row>
    <row r="2" spans="1:46" s="70" customFormat="1">
      <c r="A2" s="181"/>
      <c r="B2" s="182"/>
      <c r="C2" s="188" t="s">
        <v>94</v>
      </c>
      <c r="D2" s="188"/>
      <c r="E2" s="188"/>
      <c r="F2" s="188" t="s">
        <v>95</v>
      </c>
      <c r="G2" s="188"/>
      <c r="H2" s="188"/>
      <c r="I2" s="183" t="s">
        <v>94</v>
      </c>
      <c r="J2" s="184"/>
      <c r="K2" s="185"/>
      <c r="L2" s="183" t="s">
        <v>95</v>
      </c>
      <c r="M2" s="184"/>
      <c r="N2" s="185"/>
      <c r="O2" s="183" t="s">
        <v>94</v>
      </c>
      <c r="P2" s="184"/>
      <c r="Q2" s="185"/>
      <c r="R2" s="183" t="s">
        <v>95</v>
      </c>
      <c r="S2" s="186"/>
      <c r="T2" s="187"/>
      <c r="U2" s="183" t="s">
        <v>94</v>
      </c>
      <c r="V2" s="186"/>
      <c r="W2" s="187"/>
      <c r="X2" s="183" t="s">
        <v>95</v>
      </c>
      <c r="Y2" s="186"/>
      <c r="Z2" s="187"/>
      <c r="AA2" s="183" t="s">
        <v>94</v>
      </c>
      <c r="AB2" s="186"/>
      <c r="AC2" s="187"/>
      <c r="AD2" s="183" t="s">
        <v>95</v>
      </c>
      <c r="AE2" s="186"/>
      <c r="AF2" s="187"/>
      <c r="AG2" s="183" t="s">
        <v>94</v>
      </c>
      <c r="AH2" s="186"/>
      <c r="AI2" s="187"/>
      <c r="AJ2" s="183" t="s">
        <v>95</v>
      </c>
      <c r="AK2" s="186"/>
      <c r="AL2" s="187"/>
      <c r="AM2" s="181"/>
      <c r="AN2" s="182"/>
      <c r="AO2" s="183" t="s">
        <v>94</v>
      </c>
      <c r="AP2" s="184"/>
      <c r="AQ2" s="185"/>
      <c r="AR2" s="183" t="s">
        <v>95</v>
      </c>
      <c r="AS2" s="184"/>
      <c r="AT2" s="185"/>
    </row>
    <row r="3" spans="1:46">
      <c r="A3" s="11" t="s">
        <v>93</v>
      </c>
      <c r="B3" s="11" t="s">
        <v>92</v>
      </c>
      <c r="C3" s="11" t="s">
        <v>96</v>
      </c>
      <c r="D3" s="11" t="s">
        <v>46</v>
      </c>
      <c r="E3" s="11" t="s">
        <v>47</v>
      </c>
      <c r="F3" s="11" t="s">
        <v>96</v>
      </c>
      <c r="G3" s="11" t="s">
        <v>46</v>
      </c>
      <c r="H3" s="11" t="s">
        <v>47</v>
      </c>
      <c r="I3" s="11" t="s">
        <v>96</v>
      </c>
      <c r="J3" s="11" t="s">
        <v>46</v>
      </c>
      <c r="K3" s="11" t="s">
        <v>47</v>
      </c>
      <c r="L3" s="11" t="s">
        <v>96</v>
      </c>
      <c r="M3" s="11" t="s">
        <v>46</v>
      </c>
      <c r="N3" s="11" t="s">
        <v>47</v>
      </c>
      <c r="O3" s="11" t="s">
        <v>96</v>
      </c>
      <c r="P3" s="11" t="s">
        <v>46</v>
      </c>
      <c r="Q3" s="11" t="s">
        <v>47</v>
      </c>
      <c r="R3" s="11" t="s">
        <v>96</v>
      </c>
      <c r="S3" s="11" t="s">
        <v>46</v>
      </c>
      <c r="T3" s="11" t="s">
        <v>47</v>
      </c>
      <c r="U3" s="11" t="s">
        <v>96</v>
      </c>
      <c r="V3" s="11" t="s">
        <v>46</v>
      </c>
      <c r="W3" s="11" t="s">
        <v>47</v>
      </c>
      <c r="X3" s="11" t="s">
        <v>96</v>
      </c>
      <c r="Y3" s="11" t="s">
        <v>46</v>
      </c>
      <c r="Z3" s="11" t="s">
        <v>47</v>
      </c>
      <c r="AA3" s="11" t="s">
        <v>96</v>
      </c>
      <c r="AB3" s="11" t="s">
        <v>46</v>
      </c>
      <c r="AC3" s="11" t="s">
        <v>47</v>
      </c>
      <c r="AD3" s="11" t="s">
        <v>96</v>
      </c>
      <c r="AE3" s="11" t="s">
        <v>46</v>
      </c>
      <c r="AF3" s="11" t="s">
        <v>47</v>
      </c>
      <c r="AG3" s="11" t="s">
        <v>96</v>
      </c>
      <c r="AH3" s="11" t="s">
        <v>46</v>
      </c>
      <c r="AI3" s="11" t="s">
        <v>47</v>
      </c>
      <c r="AJ3" s="11" t="s">
        <v>96</v>
      </c>
      <c r="AK3" s="11" t="s">
        <v>46</v>
      </c>
      <c r="AL3" s="11" t="s">
        <v>47</v>
      </c>
      <c r="AM3" s="135" t="s">
        <v>93</v>
      </c>
      <c r="AN3" s="135" t="s">
        <v>92</v>
      </c>
      <c r="AO3" s="135" t="s">
        <v>96</v>
      </c>
      <c r="AP3" s="135" t="s">
        <v>46</v>
      </c>
      <c r="AQ3" s="135" t="s">
        <v>47</v>
      </c>
      <c r="AR3" s="135" t="s">
        <v>96</v>
      </c>
      <c r="AS3" s="135" t="s">
        <v>46</v>
      </c>
      <c r="AT3" s="135" t="s">
        <v>47</v>
      </c>
    </row>
    <row r="4" spans="1:46">
      <c r="A4" s="11">
        <v>0</v>
      </c>
      <c r="B4" s="11">
        <v>0</v>
      </c>
      <c r="C4" s="11">
        <f>'Survival-1cycle NMA'!F6</f>
        <v>1</v>
      </c>
      <c r="D4" s="81">
        <f>'Survival-1cycle NMA'!G6</f>
        <v>1</v>
      </c>
      <c r="E4" s="11">
        <f>IF(C4-D4&gt;0,C4-D4,0)</f>
        <v>0</v>
      </c>
      <c r="F4" s="11">
        <f>'Survival-1cycle NMA'!D6</f>
        <v>1</v>
      </c>
      <c r="G4" s="81">
        <f>'Survival-1cycle NMA'!E6</f>
        <v>1</v>
      </c>
      <c r="H4" s="11">
        <f>IF(F4-G4&gt;0,F4-G4,0)</f>
        <v>0</v>
      </c>
      <c r="I4" s="81">
        <f>'Survival-1cycle NMA'!H6</f>
        <v>1</v>
      </c>
      <c r="J4" s="81">
        <f>'Survival-1cycle NMA'!I6</f>
        <v>1</v>
      </c>
      <c r="K4" s="11">
        <f t="shared" ref="K4:K50" si="0">IF(I4-J4&gt;0,I4-J4,0)</f>
        <v>0</v>
      </c>
      <c r="L4" s="11">
        <f>'Survival-1cycle NMA'!D6</f>
        <v>1</v>
      </c>
      <c r="M4" s="81">
        <f>'Survival-1cycle NMA'!E6</f>
        <v>1</v>
      </c>
      <c r="N4" s="81">
        <f>IF(L4-M4&gt;0,L4-M4,0)</f>
        <v>0</v>
      </c>
      <c r="O4" s="81">
        <f>'Survival-1cycle NMA'!J6</f>
        <v>1</v>
      </c>
      <c r="P4" s="81">
        <f>'Survival-1cycle NMA'!K6</f>
        <v>1</v>
      </c>
      <c r="Q4" s="81">
        <f>IF(O4-P4&gt;0,O4-P4,0)</f>
        <v>0</v>
      </c>
      <c r="R4" s="81">
        <f>'Survival-1cycle NMA'!D6</f>
        <v>1</v>
      </c>
      <c r="S4" s="81">
        <f>'Survival-1cycle NMA'!E6</f>
        <v>1</v>
      </c>
      <c r="T4" s="11">
        <f t="shared" ref="T4:T50" si="1">IF(R4-S4&gt;0,R4-S4,0)</f>
        <v>0</v>
      </c>
      <c r="U4" s="81">
        <f>'Survival-1cycle NMA'!L6</f>
        <v>1</v>
      </c>
      <c r="V4" s="81">
        <f>'Survival-1cycle NMA'!M6</f>
        <v>1</v>
      </c>
      <c r="W4" s="11">
        <f t="shared" ref="W4:W50" si="2">IF(U4-V4&gt;0,U4-V4,0)</f>
        <v>0</v>
      </c>
      <c r="X4" s="11">
        <f>'Survival-1cycle NMA'!D6</f>
        <v>1</v>
      </c>
      <c r="Y4" s="81">
        <f>'Survival-1cycle NMA'!E6</f>
        <v>1</v>
      </c>
      <c r="Z4" s="81">
        <f>IF(X4-Y4&gt;0,X4-Y4,0)</f>
        <v>0</v>
      </c>
      <c r="AA4" s="11">
        <f>'Survival-1cycle NMA'!N6</f>
        <v>1</v>
      </c>
      <c r="AB4" s="81">
        <f>'Survival-1cycle NMA'!O6</f>
        <v>1</v>
      </c>
      <c r="AC4" s="11">
        <f t="shared" ref="AC4:AC50" si="3">IF(AA4-AB4&gt;0,AA4-AB4,0)</f>
        <v>0</v>
      </c>
      <c r="AD4" s="11">
        <f>'Survival-1cycle NMA'!D6</f>
        <v>1</v>
      </c>
      <c r="AE4" s="81">
        <f>'Survival-1cycle NMA'!E6</f>
        <v>1</v>
      </c>
      <c r="AF4" s="11">
        <f t="shared" ref="AF4:AF50" si="4">IF(AD4-AE4&gt;0,AD4-AE4,0)</f>
        <v>0</v>
      </c>
      <c r="AG4" s="11">
        <f>'Survival-1cycle NMA'!P6</f>
        <v>1</v>
      </c>
      <c r="AH4" s="81">
        <f>'Survival-1cycle NMA'!Q6</f>
        <v>1</v>
      </c>
      <c r="AI4" s="11">
        <f t="shared" ref="AI4:AI50" si="5">IF(AG4-AH4&gt;0,AG4-AH4,0)</f>
        <v>0</v>
      </c>
      <c r="AJ4" s="11">
        <f>'Survival-1cycle NMA'!D6</f>
        <v>1</v>
      </c>
      <c r="AK4" s="81">
        <f>'Survival-1cycle NMA'!E6</f>
        <v>1</v>
      </c>
      <c r="AL4" s="81">
        <f>IF(AJ4-AK4&gt;0,AJ4-AK4,0)</f>
        <v>0</v>
      </c>
      <c r="AM4" s="135">
        <v>0</v>
      </c>
      <c r="AN4" s="135">
        <v>0</v>
      </c>
      <c r="AO4" s="135">
        <f>'Survival-1cycle NMA'!U6</f>
        <v>1</v>
      </c>
      <c r="AP4" s="135">
        <f>'Survival-1cycle NMA'!V6</f>
        <v>1</v>
      </c>
      <c r="AQ4" s="135">
        <f t="shared" ref="AQ4" si="6">IF(AO4-AP4&gt;0,AO4-AP4,0)</f>
        <v>0</v>
      </c>
      <c r="AR4" s="135">
        <f>'Survival-1cycle NMA'!W6</f>
        <v>1</v>
      </c>
      <c r="AS4" s="135">
        <f>'Survival-1cycle NMA'!X6</f>
        <v>1</v>
      </c>
      <c r="AT4" s="135">
        <f>IF(AR4-AS4&gt;0,AR4-AS4,0)</f>
        <v>0</v>
      </c>
    </row>
    <row r="5" spans="1:46">
      <c r="A5" s="11">
        <v>1</v>
      </c>
      <c r="B5" s="11">
        <f>A5*21/365</f>
        <v>5.7534246575342465E-2</v>
      </c>
      <c r="C5" s="81">
        <f>'Survival-1cycle NMA'!F7</f>
        <v>0.99342237954425727</v>
      </c>
      <c r="D5" s="81">
        <f>'Survival-1cycle NMA'!G7</f>
        <v>0.98255484788380809</v>
      </c>
      <c r="E5" s="11">
        <f t="shared" ref="E5:E50" si="7">IF(C5-D5&gt;0,C5-D5,0)</f>
        <v>1.0867531660449181E-2</v>
      </c>
      <c r="F5" s="102">
        <f>'Survival-1cycle NMA'!D7</f>
        <v>0.99056698516949482</v>
      </c>
      <c r="G5" s="102">
        <f>'Survival-1cycle NMA'!E7</f>
        <v>0.96886752490388506</v>
      </c>
      <c r="H5" s="11">
        <f t="shared" ref="H5:H50" si="8">IF(F5-G5&gt;0,F5-G5,0)</f>
        <v>2.169946026560976E-2</v>
      </c>
      <c r="I5" s="81">
        <f>'Survival-1cycle NMA'!H7</f>
        <v>0.99300400339181605</v>
      </c>
      <c r="J5" s="81">
        <f>'Survival-1cycle NMA'!I7</f>
        <v>0.97481656963681895</v>
      </c>
      <c r="K5" s="11">
        <f t="shared" si="0"/>
        <v>1.8187433754997095E-2</v>
      </c>
      <c r="L5" s="102">
        <f>'Survival-1cycle NMA'!D7</f>
        <v>0.99056698516949482</v>
      </c>
      <c r="M5" s="102">
        <f>'Survival-1cycle NMA'!E7</f>
        <v>0.96886752490388506</v>
      </c>
      <c r="N5" s="81">
        <f t="shared" ref="N5:N50" si="9">IF(L5-M5&gt;0,L5-M5,0)</f>
        <v>2.169946026560976E-2</v>
      </c>
      <c r="O5" s="102">
        <f>'Survival-1cycle NMA'!J7</f>
        <v>0.99405027430575499</v>
      </c>
      <c r="P5" s="102">
        <f>'Survival-1cycle NMA'!K7</f>
        <v>0.98255484788380809</v>
      </c>
      <c r="Q5" s="81">
        <f>IF(O5-P5&gt;0,O5-P5,0)</f>
        <v>1.1495426421946897E-2</v>
      </c>
      <c r="R5" s="102">
        <f>'Survival-1cycle NMA'!D7</f>
        <v>0.99056698516949482</v>
      </c>
      <c r="S5" s="102">
        <f>'Survival-1cycle NMA'!E7</f>
        <v>0.96886752490388506</v>
      </c>
      <c r="T5" s="11">
        <f t="shared" si="1"/>
        <v>2.169946026560976E-2</v>
      </c>
      <c r="U5" s="102">
        <f>'Survival-1cycle NMA'!L7</f>
        <v>0.99453891125908256</v>
      </c>
      <c r="V5" s="102">
        <f>'Survival-1cycle NMA'!M7</f>
        <v>0.98180330533124249</v>
      </c>
      <c r="W5" s="11">
        <f t="shared" si="2"/>
        <v>1.2735605927840066E-2</v>
      </c>
      <c r="X5" s="102">
        <f>'Survival-1cycle NMA'!D7</f>
        <v>0.99056698516949482</v>
      </c>
      <c r="Y5" s="102">
        <f>'Survival-1cycle NMA'!E7</f>
        <v>0.96886752490388506</v>
      </c>
      <c r="Z5" s="81">
        <f>IF(X5-Y5&gt;0,X5-Y5,0)</f>
        <v>2.169946026560976E-2</v>
      </c>
      <c r="AA5" s="81">
        <f>'Survival-1cycle NMA'!N7</f>
        <v>0.99307372051260978</v>
      </c>
      <c r="AB5" s="81">
        <f>'Survival-1cycle NMA'!O7</f>
        <v>0.97980200101434545</v>
      </c>
      <c r="AC5" s="11">
        <f t="shared" si="3"/>
        <v>1.3271719498264334E-2</v>
      </c>
      <c r="AD5" s="102">
        <f>'Survival-1cycle NMA'!D7</f>
        <v>0.99056698516949482</v>
      </c>
      <c r="AE5" s="102">
        <f>'Survival-1cycle NMA'!E7</f>
        <v>0.96886752490388506</v>
      </c>
      <c r="AF5" s="11">
        <f t="shared" si="4"/>
        <v>2.169946026560976E-2</v>
      </c>
      <c r="AG5" s="102">
        <f>'Survival-1cycle NMA'!P7</f>
        <v>0.99377116098687779</v>
      </c>
      <c r="AH5" s="102">
        <f>'Survival-1cycle NMA'!Q7</f>
        <v>0.98055201162528216</v>
      </c>
      <c r="AI5" s="11">
        <f t="shared" si="5"/>
        <v>1.3219149361595628E-2</v>
      </c>
      <c r="AJ5" s="102">
        <f>'Survival-1cycle NMA'!D7</f>
        <v>0.99056698516949482</v>
      </c>
      <c r="AK5" s="102">
        <f>'Survival-1cycle NMA'!E7</f>
        <v>0.96886752490388506</v>
      </c>
      <c r="AL5" s="81">
        <f t="shared" ref="AL5:AL50" si="10">IF(AJ5-AK5&gt;0,AJ5-AK5,0)</f>
        <v>2.169946026560976E-2</v>
      </c>
      <c r="AM5" s="135">
        <v>1</v>
      </c>
      <c r="AN5" s="135">
        <f>AM5*28/365</f>
        <v>7.6712328767123292E-2</v>
      </c>
      <c r="AO5" s="135">
        <f>'Survival-1cycle NMA'!U7</f>
        <v>0.98879748096829601</v>
      </c>
      <c r="AP5" s="135">
        <f>'Survival-1cycle NMA'!V7</f>
        <v>0.95988983650626802</v>
      </c>
      <c r="AQ5" s="135">
        <f t="shared" ref="AQ5:AQ6" si="11">IF(AO5-AP5&gt;0,AO5-AP5,0)</f>
        <v>2.8907644462027982E-2</v>
      </c>
      <c r="AR5" s="135">
        <f>'Survival-1cycle NMA'!W7</f>
        <v>0.98661443773932</v>
      </c>
      <c r="AS5" s="135">
        <f>'Survival-1cycle NMA'!X7</f>
        <v>0.97351599556008706</v>
      </c>
      <c r="AT5" s="135">
        <f>IF(AR5-AS5&gt;0,AR5-AS5,0)</f>
        <v>1.309844217923295E-2</v>
      </c>
    </row>
    <row r="6" spans="1:46">
      <c r="A6" s="102">
        <v>2</v>
      </c>
      <c r="B6" s="102">
        <f t="shared" ref="B6:B55" si="12">A6*21/365</f>
        <v>0.11506849315068493</v>
      </c>
      <c r="C6" s="81">
        <f>'Survival-1cycle NMA'!F8</f>
        <v>0.97963467228951451</v>
      </c>
      <c r="D6" s="81">
        <f>'Survival-1cycle NMA'!G8</f>
        <v>0.94689377778897166</v>
      </c>
      <c r="E6" s="11">
        <f t="shared" si="7"/>
        <v>3.274089450054285E-2</v>
      </c>
      <c r="F6" s="81">
        <f>'Survival-1cycle NMA'!D8</f>
        <v>0.97088232583975698</v>
      </c>
      <c r="G6" s="81">
        <f>'Survival-1cycle NMA'!E8</f>
        <v>0.90659008471271518</v>
      </c>
      <c r="H6" s="11">
        <f t="shared" si="8"/>
        <v>6.4292241127041794E-2</v>
      </c>
      <c r="I6" s="81">
        <f>'Survival-1cycle NMA'!H8</f>
        <v>0.97834892961905895</v>
      </c>
      <c r="J6" s="81">
        <f>'Survival-1cycle NMA'!I8</f>
        <v>0.92396177385571199</v>
      </c>
      <c r="K6" s="11">
        <f t="shared" si="0"/>
        <v>5.4387155763346962E-2</v>
      </c>
      <c r="L6" s="81">
        <f>'Survival-1cycle NMA'!D8</f>
        <v>0.97088232583975698</v>
      </c>
      <c r="M6" s="81">
        <f>'Survival-1cycle NMA'!E8</f>
        <v>0.90659008471271518</v>
      </c>
      <c r="N6" s="81">
        <f t="shared" si="9"/>
        <v>6.4292241127041794E-2</v>
      </c>
      <c r="O6" s="81">
        <f>'Survival-1cycle NMA'!J8</f>
        <v>0.98156645521107921</v>
      </c>
      <c r="P6" s="81">
        <f>'Survival-1cycle NMA'!K8</f>
        <v>0.94689377778897166</v>
      </c>
      <c r="Q6" s="81">
        <f>IF(O6-P6&gt;0,O6-P6,0)</f>
        <v>3.4672677422107556E-2</v>
      </c>
      <c r="R6" s="81">
        <f>'Survival-1cycle NMA'!D8</f>
        <v>0.97088232583975698</v>
      </c>
      <c r="S6" s="81">
        <f>'Survival-1cycle NMA'!E8</f>
        <v>0.90659008471271518</v>
      </c>
      <c r="T6" s="11">
        <f t="shared" si="1"/>
        <v>6.4292241127041794E-2</v>
      </c>
      <c r="U6" s="81">
        <f>'Survival-1cycle NMA'!L8</f>
        <v>0.98307158628901303</v>
      </c>
      <c r="V6" s="81">
        <f>'Survival-1cycle NMA'!M8</f>
        <v>0.94464989982515157</v>
      </c>
      <c r="W6" s="11">
        <f t="shared" si="2"/>
        <v>3.842168646386146E-2</v>
      </c>
      <c r="X6" s="81">
        <f>'Survival-1cycle NMA'!D8</f>
        <v>0.97088232583975698</v>
      </c>
      <c r="Y6" s="81">
        <f>'Survival-1cycle NMA'!E8</f>
        <v>0.90659008471271518</v>
      </c>
      <c r="Z6" s="81">
        <f t="shared" ref="Z6:Z50" si="13">IF(X6-Y6&gt;0,X6-Y6,0)</f>
        <v>6.4292241127041794E-2</v>
      </c>
      <c r="AA6" s="81">
        <f>'Survival-1cycle NMA'!N8</f>
        <v>0.97856310281672909</v>
      </c>
      <c r="AB6" s="81">
        <f>'Survival-1cycle NMA'!O8</f>
        <v>0.93869218709478996</v>
      </c>
      <c r="AC6" s="11">
        <f t="shared" si="3"/>
        <v>3.9870915721939126E-2</v>
      </c>
      <c r="AD6" s="81">
        <f>'Survival-1cycle NMA'!D8</f>
        <v>0.97088232583975698</v>
      </c>
      <c r="AE6" s="81">
        <f>'Survival-1cycle NMA'!E8</f>
        <v>0.90659008471271518</v>
      </c>
      <c r="AF6" s="11">
        <f t="shared" si="4"/>
        <v>6.4292241127041794E-2</v>
      </c>
      <c r="AG6" s="81">
        <f>'Survival-1cycle NMA'!P8</f>
        <v>0.98070741517782267</v>
      </c>
      <c r="AH6" s="81">
        <f>'Survival-1cycle NMA'!Q8</f>
        <v>0.94092191338155706</v>
      </c>
      <c r="AI6" s="11">
        <f t="shared" si="5"/>
        <v>3.978550179626561E-2</v>
      </c>
      <c r="AJ6" s="81">
        <f>'Survival-1cycle NMA'!D8</f>
        <v>0.97088232583975698</v>
      </c>
      <c r="AK6" s="81">
        <f>'Survival-1cycle NMA'!E8</f>
        <v>0.90659008471271518</v>
      </c>
      <c r="AL6" s="81">
        <f t="shared" si="10"/>
        <v>6.4292241127041794E-2</v>
      </c>
      <c r="AM6" s="135">
        <v>2</v>
      </c>
      <c r="AN6" s="135">
        <f>AM6*28/365</f>
        <v>0.15342465753424658</v>
      </c>
      <c r="AO6" s="135">
        <f>'Survival-1cycle NMA'!U8</f>
        <v>0.96563561156075095</v>
      </c>
      <c r="AP6" s="135">
        <f>'Survival-1cycle NMA'!V8</f>
        <v>0.88252485908239897</v>
      </c>
      <c r="AQ6" s="135">
        <f t="shared" si="11"/>
        <v>8.3110752478351979E-2</v>
      </c>
      <c r="AR6" s="135">
        <f>'Survival-1cycle NMA'!W8</f>
        <v>0.96409923190083702</v>
      </c>
      <c r="AS6" s="135">
        <f>'Survival-1cycle NMA'!X8</f>
        <v>0.87865564646713001</v>
      </c>
      <c r="AT6" s="135">
        <f t="shared" ref="AT6:AT69" si="14">IF(AR6-AS6&gt;0,AR6-AS6,0)</f>
        <v>8.5443585433707003E-2</v>
      </c>
    </row>
    <row r="7" spans="1:46">
      <c r="A7" s="102">
        <v>3</v>
      </c>
      <c r="B7" s="102">
        <f t="shared" si="12"/>
        <v>0.17260273972602741</v>
      </c>
      <c r="C7" s="81">
        <f>'Survival-1cycle NMA'!F9</f>
        <v>0.96100048810688299</v>
      </c>
      <c r="D7" s="81">
        <f>'Survival-1cycle NMA'!G9</f>
        <v>0.90154574721812109</v>
      </c>
      <c r="E7" s="11">
        <f t="shared" si="7"/>
        <v>5.9454740888761903E-2</v>
      </c>
      <c r="F7" s="81">
        <f>'Survival-1cycle NMA'!D9</f>
        <v>0.94446998515919733</v>
      </c>
      <c r="G7" s="81">
        <f>'Survival-1cycle NMA'!E9</f>
        <v>0.83005802855739119</v>
      </c>
      <c r="H7" s="11">
        <f t="shared" si="8"/>
        <v>0.11441195660180614</v>
      </c>
      <c r="I7" s="81">
        <f>'Survival-1cycle NMA'!H9</f>
        <v>0.95856343788298004</v>
      </c>
      <c r="J7" s="81">
        <f>'Survival-1cycle NMA'!I9</f>
        <v>0.86052775561078398</v>
      </c>
      <c r="K7" s="11">
        <f t="shared" si="0"/>
        <v>9.8035682272196056E-2</v>
      </c>
      <c r="L7" s="81">
        <f>'Survival-1cycle NMA'!D9</f>
        <v>0.94446998515919733</v>
      </c>
      <c r="M7" s="81">
        <f>'Survival-1cycle NMA'!E9</f>
        <v>0.83005802855739119</v>
      </c>
      <c r="N7" s="81">
        <f t="shared" si="9"/>
        <v>0.11441195660180614</v>
      </c>
      <c r="O7" s="81">
        <f>'Survival-1cycle NMA'!J9</f>
        <v>0.96466768577531048</v>
      </c>
      <c r="P7" s="81">
        <f>'Survival-1cycle NMA'!K9</f>
        <v>0.90154574721812109</v>
      </c>
      <c r="Q7" s="81">
        <f t="shared" ref="Q7:Q50" si="15">IF(O7-P7&gt;0,O7-P7,0)</f>
        <v>6.3121938557189394E-2</v>
      </c>
      <c r="R7" s="81">
        <f>'Survival-1cycle NMA'!D9</f>
        <v>0.94446998515919733</v>
      </c>
      <c r="S7" s="81">
        <f>'Survival-1cycle NMA'!E9</f>
        <v>0.83005802855739119</v>
      </c>
      <c r="T7" s="11">
        <f t="shared" si="1"/>
        <v>0.11441195660180614</v>
      </c>
      <c r="U7" s="81">
        <f>'Survival-1cycle NMA'!L9</f>
        <v>0.96752962283155353</v>
      </c>
      <c r="V7" s="81">
        <f>'Survival-1cycle NMA'!M9</f>
        <v>0.89749226753278977</v>
      </c>
      <c r="W7" s="11">
        <f t="shared" si="2"/>
        <v>7.0037355298763759E-2</v>
      </c>
      <c r="X7" s="102">
        <f>'Survival-1cycle NMA'!D9</f>
        <v>0.94446998515919733</v>
      </c>
      <c r="Y7" s="81">
        <f>'Survival-1cycle NMA'!E9</f>
        <v>0.83005802855739119</v>
      </c>
      <c r="Z7" s="81">
        <f t="shared" si="13"/>
        <v>0.11441195660180614</v>
      </c>
      <c r="AA7" s="81">
        <f>'Survival-1cycle NMA'!N9</f>
        <v>0.95896918331310965</v>
      </c>
      <c r="AB7" s="81">
        <f>'Survival-1cycle NMA'!O9</f>
        <v>0.88677186612194625</v>
      </c>
      <c r="AC7" s="11">
        <f t="shared" si="3"/>
        <v>7.2197317191163402E-2</v>
      </c>
      <c r="AD7" s="81">
        <f>'Survival-1cycle NMA'!D9</f>
        <v>0.94446998515919733</v>
      </c>
      <c r="AE7" s="81">
        <f>'Survival-1cycle NMA'!E9</f>
        <v>0.83005802855739119</v>
      </c>
      <c r="AF7" s="11">
        <f t="shared" si="4"/>
        <v>0.11441195660180614</v>
      </c>
      <c r="AG7" s="81">
        <f>'Survival-1cycle NMA'!P9</f>
        <v>0.9630360956449332</v>
      </c>
      <c r="AH7" s="81">
        <f>'Survival-1cycle NMA'!Q9</f>
        <v>0.89077692764156235</v>
      </c>
      <c r="AI7" s="11">
        <f t="shared" si="5"/>
        <v>7.2259168003370844E-2</v>
      </c>
      <c r="AJ7" s="81">
        <f>'Survival-1cycle NMA'!D9</f>
        <v>0.94446998515919733</v>
      </c>
      <c r="AK7" s="81">
        <f>'Survival-1cycle NMA'!E9</f>
        <v>0.83005802855739119</v>
      </c>
      <c r="AL7" s="81">
        <f t="shared" si="10"/>
        <v>0.11441195660180614</v>
      </c>
      <c r="AM7" s="135">
        <v>3</v>
      </c>
      <c r="AN7" s="135">
        <f t="shared" ref="AN7:AN70" si="16">AM7*28/365</f>
        <v>0.23013698630136986</v>
      </c>
      <c r="AO7" s="135">
        <f>'Survival-1cycle NMA'!U9</f>
        <v>0.93500407792562901</v>
      </c>
      <c r="AP7" s="135">
        <f>'Survival-1cycle NMA'!V9</f>
        <v>0.79229351268892001</v>
      </c>
      <c r="AQ7" s="135">
        <f t="shared" ref="AQ7:AQ70" si="17">IF(AO7-AP7&gt;0,AO7-AP7,0)</f>
        <v>0.142710565236709</v>
      </c>
      <c r="AR7" s="135">
        <f>'Survival-1cycle NMA'!W9</f>
        <v>0.93432302096499897</v>
      </c>
      <c r="AS7" s="135">
        <f>'Survival-1cycle NMA'!X9</f>
        <v>0.78498590702593396</v>
      </c>
      <c r="AT7" s="135">
        <f t="shared" si="14"/>
        <v>0.14933711393906501</v>
      </c>
    </row>
    <row r="8" spans="1:46">
      <c r="A8" s="102">
        <v>4</v>
      </c>
      <c r="B8" s="102">
        <f t="shared" si="12"/>
        <v>0.23013698630136986</v>
      </c>
      <c r="C8" s="81">
        <f>'Survival-1cycle NMA'!F10</f>
        <v>0.93878187196317697</v>
      </c>
      <c r="D8" s="81">
        <f>'Survival-1cycle NMA'!G10</f>
        <v>0.85159167842527195</v>
      </c>
      <c r="E8" s="11">
        <f t="shared" si="7"/>
        <v>8.7190193537905025E-2</v>
      </c>
      <c r="F8" s="81">
        <f>'Survival-1cycle NMA'!D10</f>
        <v>0.91326798126746223</v>
      </c>
      <c r="G8" s="81">
        <f>'Survival-1cycle NMA'!E10</f>
        <v>0.74923621964717568</v>
      </c>
      <c r="H8" s="11">
        <f t="shared" si="8"/>
        <v>0.16403176162028654</v>
      </c>
      <c r="I8" s="81">
        <f>'Survival-1cycle NMA'!H10</f>
        <v>0.93500407792562901</v>
      </c>
      <c r="J8" s="81">
        <f>'Survival-1cycle NMA'!I10</f>
        <v>0.79229351268892001</v>
      </c>
      <c r="K8" s="11">
        <f t="shared" si="0"/>
        <v>0.142710565236709</v>
      </c>
      <c r="L8" s="81">
        <f>'Survival-1cycle NMA'!D10</f>
        <v>0.91326798126746223</v>
      </c>
      <c r="M8" s="81">
        <f>'Survival-1cycle NMA'!E10</f>
        <v>0.74923621964717568</v>
      </c>
      <c r="N8" s="81">
        <f t="shared" si="9"/>
        <v>0.16403176162028654</v>
      </c>
      <c r="O8" s="81">
        <f>'Survival-1cycle NMA'!J10</f>
        <v>0.94447720193242568</v>
      </c>
      <c r="P8" s="81">
        <f>'Survival-1cycle NMA'!K10</f>
        <v>0.85159167842527195</v>
      </c>
      <c r="Q8" s="81">
        <f t="shared" si="15"/>
        <v>9.2885523507153733E-2</v>
      </c>
      <c r="R8" s="81">
        <f>'Survival-1cycle NMA'!D10</f>
        <v>0.91326798126746223</v>
      </c>
      <c r="S8" s="81">
        <f>'Survival-1cycle NMA'!E10</f>
        <v>0.74923621964717568</v>
      </c>
      <c r="T8" s="11">
        <f t="shared" si="1"/>
        <v>0.16403176162028654</v>
      </c>
      <c r="U8" s="81">
        <f>'Survival-1cycle NMA'!L10</f>
        <v>0.94893078010134013</v>
      </c>
      <c r="V8" s="81">
        <f>'Survival-1cycle NMA'!M10</f>
        <v>0.84566428998853449</v>
      </c>
      <c r="W8" s="11">
        <f t="shared" si="2"/>
        <v>0.10326649011280564</v>
      </c>
      <c r="X8" s="102">
        <f>'Survival-1cycle NMA'!D10</f>
        <v>0.91326798126746223</v>
      </c>
      <c r="Y8" s="81">
        <f>'Survival-1cycle NMA'!E10</f>
        <v>0.74923621964717568</v>
      </c>
      <c r="Z8" s="81">
        <f t="shared" si="13"/>
        <v>0.16403176162028654</v>
      </c>
      <c r="AA8" s="81">
        <f>'Survival-1cycle NMA'!N10</f>
        <v>0.93563265288796194</v>
      </c>
      <c r="AB8" s="81">
        <f>'Survival-1cycle NMA'!O10</f>
        <v>0.83005884161369126</v>
      </c>
      <c r="AC8" s="11">
        <f t="shared" si="3"/>
        <v>0.10557381127427068</v>
      </c>
      <c r="AD8" s="81">
        <f>'Survival-1cycle NMA'!D10</f>
        <v>0.91326798126746223</v>
      </c>
      <c r="AE8" s="81">
        <f>'Survival-1cycle NMA'!E10</f>
        <v>0.74923621964717568</v>
      </c>
      <c r="AF8" s="11">
        <f t="shared" si="4"/>
        <v>0.16403176162028654</v>
      </c>
      <c r="AG8" s="81">
        <f>'Survival-1cycle NMA'!P10</f>
        <v>0.94194169090443247</v>
      </c>
      <c r="AH8" s="81">
        <f>'Survival-1cycle NMA'!Q10</f>
        <v>0.83587684911127569</v>
      </c>
      <c r="AI8" s="11">
        <f t="shared" si="5"/>
        <v>0.10606484179315678</v>
      </c>
      <c r="AJ8" s="81">
        <f>'Survival-1cycle NMA'!D10</f>
        <v>0.91326798126746223</v>
      </c>
      <c r="AK8" s="81">
        <f>'Survival-1cycle NMA'!E10</f>
        <v>0.74923621964717568</v>
      </c>
      <c r="AL8" s="81">
        <f t="shared" si="10"/>
        <v>0.16403176162028654</v>
      </c>
      <c r="AM8" s="135">
        <v>4</v>
      </c>
      <c r="AN8" s="135">
        <f t="shared" si="16"/>
        <v>0.30684931506849317</v>
      </c>
      <c r="AO8" s="135">
        <f>'Survival-1cycle NMA'!U10</f>
        <v>0.89945472629436496</v>
      </c>
      <c r="AP8" s="135">
        <f>'Survival-1cycle NMA'!V10</f>
        <v>0.70222833721059397</v>
      </c>
      <c r="AQ8" s="135">
        <f t="shared" si="17"/>
        <v>0.19722638908377099</v>
      </c>
      <c r="AR8" s="135">
        <f>'Survival-1cycle NMA'!W10</f>
        <v>0.89794837435274899</v>
      </c>
      <c r="AS8" s="135">
        <f>'Survival-1cycle NMA'!X10</f>
        <v>0.70330831626567802</v>
      </c>
      <c r="AT8" s="135">
        <f t="shared" si="14"/>
        <v>0.19464005808707097</v>
      </c>
    </row>
    <row r="9" spans="1:46">
      <c r="A9" s="102">
        <v>5</v>
      </c>
      <c r="B9" s="102">
        <f t="shared" si="12"/>
        <v>0.28767123287671231</v>
      </c>
      <c r="C9" s="81">
        <f>'Survival-1cycle NMA'!F11</f>
        <v>0.91392618981825802</v>
      </c>
      <c r="D9" s="81">
        <f>'Survival-1cycle NMA'!G11</f>
        <v>0.80045518630979384</v>
      </c>
      <c r="E9" s="11">
        <f t="shared" si="7"/>
        <v>0.11347100350846417</v>
      </c>
      <c r="F9" s="81">
        <f>'Survival-1cycle NMA'!D11</f>
        <v>0.87874267716914711</v>
      </c>
      <c r="G9" s="81">
        <f>'Survival-1cycle NMA'!E11</f>
        <v>0.670327171388025</v>
      </c>
      <c r="H9" s="11">
        <f t="shared" si="8"/>
        <v>0.20841550578112211</v>
      </c>
      <c r="I9" s="81">
        <f>'Survival-1cycle NMA'!H11</f>
        <v>0.90869071007181801</v>
      </c>
      <c r="J9" s="81">
        <f>'Survival-1cycle NMA'!I11</f>
        <v>0.72428372876483005</v>
      </c>
      <c r="K9" s="11">
        <f t="shared" si="0"/>
        <v>0.18440698130698796</v>
      </c>
      <c r="L9" s="81">
        <f>'Survival-1cycle NMA'!D11</f>
        <v>0.87874267716914711</v>
      </c>
      <c r="M9" s="81">
        <f>'Survival-1cycle NMA'!E11</f>
        <v>0.670327171388025</v>
      </c>
      <c r="N9" s="81">
        <f t="shared" si="9"/>
        <v>0.20841550578112211</v>
      </c>
      <c r="O9" s="81">
        <f>'Survival-1cycle NMA'!J11</f>
        <v>0.92183602224480721</v>
      </c>
      <c r="P9" s="81">
        <f>'Survival-1cycle NMA'!K11</f>
        <v>0.80045518630979384</v>
      </c>
      <c r="Q9" s="81">
        <f t="shared" si="15"/>
        <v>0.12138083593501336</v>
      </c>
      <c r="R9" s="81">
        <f>'Survival-1cycle NMA'!D11</f>
        <v>0.87874267716914711</v>
      </c>
      <c r="S9" s="81">
        <f>'Survival-1cycle NMA'!E11</f>
        <v>0.670327171388025</v>
      </c>
      <c r="T9" s="11">
        <f t="shared" si="1"/>
        <v>0.20841550578112211</v>
      </c>
      <c r="U9" s="81">
        <f>'Survival-1cycle NMA'!L11</f>
        <v>0.92803541277410984</v>
      </c>
      <c r="V9" s="81">
        <f>'Survival-1cycle NMA'!M11</f>
        <v>0.79274641134234336</v>
      </c>
      <c r="W9" s="11">
        <f t="shared" si="2"/>
        <v>0.13528900143176648</v>
      </c>
      <c r="X9" s="102">
        <f>'Survival-1cycle NMA'!D11</f>
        <v>0.87874267716914711</v>
      </c>
      <c r="Y9" s="81">
        <f>'Survival-1cycle NMA'!E11</f>
        <v>0.670327171388025</v>
      </c>
      <c r="Z9" s="81">
        <f t="shared" si="13"/>
        <v>0.20841550578112211</v>
      </c>
      <c r="AA9" s="81">
        <f>'Survival-1cycle NMA'!N11</f>
        <v>0.90956120261459372</v>
      </c>
      <c r="AB9" s="81">
        <f>'Survival-1cycle NMA'!O11</f>
        <v>0.77255068690592232</v>
      </c>
      <c r="AC9" s="11">
        <f t="shared" si="3"/>
        <v>0.1370105157086714</v>
      </c>
      <c r="AD9" s="81">
        <f>'Survival-1cycle NMA'!D11</f>
        <v>0.87874267716914711</v>
      </c>
      <c r="AE9" s="81">
        <f>'Survival-1cycle NMA'!E11</f>
        <v>0.670327171388025</v>
      </c>
      <c r="AF9" s="11">
        <f t="shared" si="4"/>
        <v>0.20841550578112211</v>
      </c>
      <c r="AG9" s="81">
        <f>'Survival-1cycle NMA'!P11</f>
        <v>0.91831212460987277</v>
      </c>
      <c r="AH9" s="81">
        <f>'Survival-1cycle NMA'!Q11</f>
        <v>0.78006307587558399</v>
      </c>
      <c r="AI9" s="11">
        <f t="shared" si="5"/>
        <v>0.13824904873428878</v>
      </c>
      <c r="AJ9" s="81">
        <f>'Survival-1cycle NMA'!D11</f>
        <v>0.87874267716914711</v>
      </c>
      <c r="AK9" s="81">
        <f>'Survival-1cycle NMA'!E11</f>
        <v>0.670327171388025</v>
      </c>
      <c r="AL9" s="81">
        <f t="shared" si="10"/>
        <v>0.20841550578112211</v>
      </c>
      <c r="AM9" s="135">
        <v>5</v>
      </c>
      <c r="AN9" s="135">
        <f t="shared" si="16"/>
        <v>0.38356164383561642</v>
      </c>
      <c r="AO9" s="135">
        <f>'Survival-1cycle NMA'!U11</f>
        <v>0.86089056857824198</v>
      </c>
      <c r="AP9" s="135">
        <f>'Survival-1cycle NMA'!V11</f>
        <v>0.61891289520508297</v>
      </c>
      <c r="AQ9" s="135">
        <f t="shared" si="17"/>
        <v>0.24197767337315901</v>
      </c>
      <c r="AR9" s="135">
        <f>'Survival-1cycle NMA'!W11</f>
        <v>0.85560822088706101</v>
      </c>
      <c r="AS9" s="135">
        <f>'Survival-1cycle NMA'!X11</f>
        <v>0.60563965505117201</v>
      </c>
      <c r="AT9" s="135">
        <f t="shared" si="14"/>
        <v>0.249968565835889</v>
      </c>
    </row>
    <row r="10" spans="1:46">
      <c r="A10" s="102">
        <v>6</v>
      </c>
      <c r="B10" s="102">
        <f t="shared" si="12"/>
        <v>0.34520547945205482</v>
      </c>
      <c r="C10" s="81">
        <f>'Survival-1cycle NMA'!F12</f>
        <v>0.88720066009357534</v>
      </c>
      <c r="D10" s="81">
        <f>'Survival-1cycle NMA'!G12</f>
        <v>0.75033752471240645</v>
      </c>
      <c r="E10" s="11">
        <f t="shared" si="7"/>
        <v>0.1368631353811689</v>
      </c>
      <c r="F10" s="81">
        <f>'Survival-1cycle NMA'!D12</f>
        <v>0.84207454296495765</v>
      </c>
      <c r="G10" s="81">
        <f>'Survival-1cycle NMA'!E12</f>
        <v>0.59679279887369852</v>
      </c>
      <c r="H10" s="11">
        <f t="shared" si="8"/>
        <v>0.24528174409125914</v>
      </c>
      <c r="I10" s="81">
        <f>'Survival-1cycle NMA'!H12</f>
        <v>0.88044879297270295</v>
      </c>
      <c r="J10" s="81">
        <f>'Survival-1cycle NMA'!I12</f>
        <v>0.65949659830082197</v>
      </c>
      <c r="K10" s="11">
        <f t="shared" si="0"/>
        <v>0.22095219467188099</v>
      </c>
      <c r="L10" s="81">
        <f>'Survival-1cycle NMA'!D12</f>
        <v>0.84207454296495765</v>
      </c>
      <c r="M10" s="81">
        <f>'Survival-1cycle NMA'!E12</f>
        <v>0.59679279887369852</v>
      </c>
      <c r="N10" s="81">
        <f t="shared" si="9"/>
        <v>0.24528174409125914</v>
      </c>
      <c r="O10" s="81">
        <f>'Survival-1cycle NMA'!J12</f>
        <v>0.89742566813181368</v>
      </c>
      <c r="P10" s="81">
        <f>'Survival-1cycle NMA'!K12</f>
        <v>0.75033752471240645</v>
      </c>
      <c r="Q10" s="81">
        <f t="shared" si="15"/>
        <v>0.14708814341940724</v>
      </c>
      <c r="R10" s="81">
        <f>'Survival-1cycle NMA'!D12</f>
        <v>0.84207454296495765</v>
      </c>
      <c r="S10" s="81">
        <f>'Survival-1cycle NMA'!E12</f>
        <v>0.59679279887369852</v>
      </c>
      <c r="T10" s="11">
        <f t="shared" si="1"/>
        <v>0.24528174409125914</v>
      </c>
      <c r="U10" s="81">
        <f>'Survival-1cycle NMA'!L12</f>
        <v>0.90545985486910097</v>
      </c>
      <c r="V10" s="81">
        <f>'Survival-1cycle NMA'!M12</f>
        <v>0.7410253122547481</v>
      </c>
      <c r="W10" s="11">
        <f t="shared" si="2"/>
        <v>0.16443454261435286</v>
      </c>
      <c r="X10" s="102">
        <f>'Survival-1cycle NMA'!D12</f>
        <v>0.84207454296495765</v>
      </c>
      <c r="Y10" s="81">
        <f>'Survival-1cycle NMA'!E12</f>
        <v>0.59679279887369852</v>
      </c>
      <c r="Z10" s="81">
        <f t="shared" si="13"/>
        <v>0.24528174409125914</v>
      </c>
      <c r="AA10" s="81">
        <f>'Survival-1cycle NMA'!N12</f>
        <v>0.88157052523814583</v>
      </c>
      <c r="AB10" s="81">
        <f>'Survival-1cycle NMA'!O12</f>
        <v>0.71675387214511688</v>
      </c>
      <c r="AC10" s="11">
        <f t="shared" si="3"/>
        <v>0.16481665309302895</v>
      </c>
      <c r="AD10" s="81">
        <f>'Survival-1cycle NMA'!D12</f>
        <v>0.84207454296495765</v>
      </c>
      <c r="AE10" s="81">
        <f>'Survival-1cycle NMA'!E12</f>
        <v>0.59679279887369852</v>
      </c>
      <c r="AF10" s="11">
        <f t="shared" si="4"/>
        <v>0.24528174409125914</v>
      </c>
      <c r="AG10" s="81">
        <f>'Survival-1cycle NMA'!P12</f>
        <v>0.89286675170752028</v>
      </c>
      <c r="AH10" s="81">
        <f>'Survival-1cycle NMA'!Q12</f>
        <v>0.72576107368990039</v>
      </c>
      <c r="AI10" s="11">
        <f t="shared" si="5"/>
        <v>0.16710567801761989</v>
      </c>
      <c r="AJ10" s="81">
        <f>'Survival-1cycle NMA'!D12</f>
        <v>0.84207454296495765</v>
      </c>
      <c r="AK10" s="81">
        <f>'Survival-1cycle NMA'!E12</f>
        <v>0.59679279887369852</v>
      </c>
      <c r="AL10" s="81">
        <f t="shared" si="10"/>
        <v>0.24528174409125914</v>
      </c>
      <c r="AM10" s="135">
        <v>6</v>
      </c>
      <c r="AN10" s="135">
        <f t="shared" si="16"/>
        <v>0.46027397260273972</v>
      </c>
      <c r="AO10" s="135">
        <f>'Survival-1cycle NMA'!U12</f>
        <v>0.82078003269747002</v>
      </c>
      <c r="AP10" s="135">
        <f>'Survival-1cycle NMA'!V12</f>
        <v>0.54492288472444605</v>
      </c>
      <c r="AQ10" s="135">
        <f t="shared" si="17"/>
        <v>0.27585714797302396</v>
      </c>
      <c r="AR10" s="135">
        <f>'Survival-1cycle NMA'!W12</f>
        <v>0.80802161911130199</v>
      </c>
      <c r="AS10" s="135">
        <f>'Survival-1cycle NMA'!X12</f>
        <v>0.48833934727392297</v>
      </c>
      <c r="AT10" s="135">
        <f t="shared" si="14"/>
        <v>0.31968227183737902</v>
      </c>
    </row>
    <row r="11" spans="1:46">
      <c r="A11" s="102">
        <v>7</v>
      </c>
      <c r="B11" s="102">
        <f t="shared" si="12"/>
        <v>0.40273972602739727</v>
      </c>
      <c r="C11" s="81">
        <f>'Survival-1cycle NMA'!F13</f>
        <v>0.85923895842194753</v>
      </c>
      <c r="D11" s="81">
        <f>'Survival-1cycle NMA'!G13</f>
        <v>0.70254549454033322</v>
      </c>
      <c r="E11" s="11">
        <f t="shared" si="7"/>
        <v>0.15669346388161431</v>
      </c>
      <c r="F11" s="81">
        <f>'Survival-1cycle NMA'!D13</f>
        <v>0.80422289359611254</v>
      </c>
      <c r="G11" s="81">
        <f>'Survival-1cycle NMA'!E13</f>
        <v>0.5302228469084671</v>
      </c>
      <c r="H11" s="11">
        <f t="shared" si="8"/>
        <v>0.27400004668764544</v>
      </c>
      <c r="I11" s="81">
        <f>'Survival-1cycle NMA'!H13</f>
        <v>0.85095867119149604</v>
      </c>
      <c r="J11" s="81">
        <f>'Survival-1cycle NMA'!I13</f>
        <v>0.59949982723578898</v>
      </c>
      <c r="K11" s="11">
        <f t="shared" si="0"/>
        <v>0.25145884395570706</v>
      </c>
      <c r="L11" s="81">
        <f>'Survival-1cycle NMA'!D13</f>
        <v>0.80422289359611254</v>
      </c>
      <c r="M11" s="81">
        <f>'Survival-1cycle NMA'!E13</f>
        <v>0.5302228469084671</v>
      </c>
      <c r="N11" s="81">
        <f t="shared" si="9"/>
        <v>0.27400004668764544</v>
      </c>
      <c r="O11" s="81">
        <f>'Survival-1cycle NMA'!J13</f>
        <v>0.87181070584337073</v>
      </c>
      <c r="P11" s="81">
        <f>'Survival-1cycle NMA'!K13</f>
        <v>0.70254549454033322</v>
      </c>
      <c r="Q11" s="81">
        <f t="shared" si="15"/>
        <v>0.16926521130303751</v>
      </c>
      <c r="R11" s="81">
        <f>'Survival-1cycle NMA'!D13</f>
        <v>0.80422289359611254</v>
      </c>
      <c r="S11" s="81">
        <f>'Survival-1cycle NMA'!E13</f>
        <v>0.5302228469084671</v>
      </c>
      <c r="T11" s="11">
        <f t="shared" si="1"/>
        <v>0.27400004668764544</v>
      </c>
      <c r="U11" s="81">
        <f>'Survival-1cycle NMA'!L13</f>
        <v>0.88171576313507005</v>
      </c>
      <c r="V11" s="81">
        <f>'Survival-1cycle NMA'!M13</f>
        <v>0.69184391390967459</v>
      </c>
      <c r="W11" s="11">
        <f t="shared" si="2"/>
        <v>0.18987184922539546</v>
      </c>
      <c r="X11" s="102">
        <f>'Survival-1cycle NMA'!D13</f>
        <v>0.80422289359611254</v>
      </c>
      <c r="Y11" s="81">
        <f>'Survival-1cycle NMA'!E13</f>
        <v>0.5302228469084671</v>
      </c>
      <c r="Z11" s="81">
        <f t="shared" si="13"/>
        <v>0.27400004668764544</v>
      </c>
      <c r="AA11" s="81">
        <f>'Survival-1cycle NMA'!N13</f>
        <v>0.85233315685297695</v>
      </c>
      <c r="AB11" s="81">
        <f>'Survival-1cycle NMA'!O13</f>
        <v>0.66409658937669402</v>
      </c>
      <c r="AC11" s="11">
        <f t="shared" si="3"/>
        <v>0.18823656747628292</v>
      </c>
      <c r="AD11" s="81">
        <f>'Survival-1cycle NMA'!D13</f>
        <v>0.80422289359611254</v>
      </c>
      <c r="AE11" s="81">
        <f>'Survival-1cycle NMA'!E13</f>
        <v>0.5302228469084671</v>
      </c>
      <c r="AF11" s="11">
        <f t="shared" si="4"/>
        <v>0.27400004668764544</v>
      </c>
      <c r="AG11" s="81">
        <f>'Survival-1cycle NMA'!P13</f>
        <v>0.86620071240216323</v>
      </c>
      <c r="AH11" s="81">
        <f>'Survival-1cycle NMA'!Q13</f>
        <v>0.67436896881788688</v>
      </c>
      <c r="AI11" s="11">
        <f t="shared" si="5"/>
        <v>0.19183174358427635</v>
      </c>
      <c r="AJ11" s="81">
        <f>'Survival-1cycle NMA'!D13</f>
        <v>0.80422289359611254</v>
      </c>
      <c r="AK11" s="81">
        <f>'Survival-1cycle NMA'!E13</f>
        <v>0.5302228469084671</v>
      </c>
      <c r="AL11" s="81">
        <f t="shared" si="10"/>
        <v>0.27400004668764544</v>
      </c>
      <c r="AM11" s="135">
        <v>7</v>
      </c>
      <c r="AN11" s="135">
        <f t="shared" si="16"/>
        <v>0.53698630136986303</v>
      </c>
      <c r="AO11" s="135">
        <f>'Survival-1cycle NMA'!U13</f>
        <v>0.78024491189107603</v>
      </c>
      <c r="AP11" s="135">
        <f>'Survival-1cycle NMA'!V13</f>
        <v>0.480636486605724</v>
      </c>
      <c r="AQ11" s="135">
        <f t="shared" si="17"/>
        <v>0.29960842528535203</v>
      </c>
      <c r="AR11" s="135">
        <f>'Survival-1cycle NMA'!W13</f>
        <v>0.75602142908148995</v>
      </c>
      <c r="AS11" s="135">
        <f>'Survival-1cycle NMA'!X13</f>
        <v>0.380408831727931</v>
      </c>
      <c r="AT11" s="135">
        <f t="shared" si="14"/>
        <v>0.37561259735355895</v>
      </c>
    </row>
    <row r="12" spans="1:46">
      <c r="A12" s="102">
        <v>8</v>
      </c>
      <c r="B12" s="102">
        <f t="shared" si="12"/>
        <v>0.46027397260273972</v>
      </c>
      <c r="C12" s="81">
        <f>'Survival-1cycle NMA'!F14</f>
        <v>0.83056413893654113</v>
      </c>
      <c r="D12" s="81">
        <f>'Survival-1cycle NMA'!G14</f>
        <v>0.65776563871180982</v>
      </c>
      <c r="E12" s="11">
        <f t="shared" si="7"/>
        <v>0.17279850022473131</v>
      </c>
      <c r="F12" s="81">
        <f>'Survival-1cycle NMA'!D14</f>
        <v>0.76596011673614084</v>
      </c>
      <c r="G12" s="81">
        <f>'Survival-1cycle NMA'!E14</f>
        <v>0.47103747286452136</v>
      </c>
      <c r="H12" s="11">
        <f t="shared" si="8"/>
        <v>0.29492264387161948</v>
      </c>
      <c r="I12" s="81">
        <f>'Survival-1cycle NMA'!H14</f>
        <v>0.82078003269747002</v>
      </c>
      <c r="J12" s="81">
        <f>'Survival-1cycle NMA'!I14</f>
        <v>0.54492288472444605</v>
      </c>
      <c r="K12" s="11">
        <f t="shared" si="0"/>
        <v>0.27585714797302396</v>
      </c>
      <c r="L12" s="81">
        <f>'Survival-1cycle NMA'!D14</f>
        <v>0.76596011673614084</v>
      </c>
      <c r="M12" s="81">
        <f>'Survival-1cycle NMA'!E14</f>
        <v>0.47103747286452136</v>
      </c>
      <c r="N12" s="81">
        <f t="shared" si="9"/>
        <v>0.29492264387161948</v>
      </c>
      <c r="O12" s="81">
        <f>'Survival-1cycle NMA'!J14</f>
        <v>0.845459416019402</v>
      </c>
      <c r="P12" s="81">
        <f>'Survival-1cycle NMA'!K14</f>
        <v>0.65776563871180982</v>
      </c>
      <c r="Q12" s="81">
        <f t="shared" si="15"/>
        <v>0.18769377730759218</v>
      </c>
      <c r="R12" s="81">
        <f>'Survival-1cycle NMA'!D14</f>
        <v>0.76596011673614084</v>
      </c>
      <c r="S12" s="81">
        <f>'Survival-1cycle NMA'!E14</f>
        <v>0.47103747286452136</v>
      </c>
      <c r="T12" s="11">
        <f t="shared" si="1"/>
        <v>0.29492264387161948</v>
      </c>
      <c r="U12" s="81">
        <f>'Survival-1cycle NMA'!L14</f>
        <v>0.85722907055788411</v>
      </c>
      <c r="V12" s="81">
        <f>'Survival-1cycle NMA'!M14</f>
        <v>0.64589397569589779</v>
      </c>
      <c r="W12" s="11">
        <f t="shared" si="2"/>
        <v>0.21133509486198632</v>
      </c>
      <c r="X12" s="102">
        <f>'Survival-1cycle NMA'!D14</f>
        <v>0.76596011673614084</v>
      </c>
      <c r="Y12" s="81">
        <f>'Survival-1cycle NMA'!E14</f>
        <v>0.47103747286452136</v>
      </c>
      <c r="Z12" s="81">
        <f t="shared" si="13"/>
        <v>0.29492264387161948</v>
      </c>
      <c r="AA12" s="81">
        <f>'Survival-1cycle NMA'!N14</f>
        <v>0.82240267617540708</v>
      </c>
      <c r="AB12" s="81">
        <f>'Survival-1cycle NMA'!O14</f>
        <v>0.61527325535869459</v>
      </c>
      <c r="AC12" s="11">
        <f t="shared" si="3"/>
        <v>0.20712942081671248</v>
      </c>
      <c r="AD12" s="81">
        <f>'Survival-1cycle NMA'!D14</f>
        <v>0.76596011673614084</v>
      </c>
      <c r="AE12" s="81">
        <f>'Survival-1cycle NMA'!E14</f>
        <v>0.47103747286452136</v>
      </c>
      <c r="AF12" s="11">
        <f t="shared" si="4"/>
        <v>0.29492264387161948</v>
      </c>
      <c r="AG12" s="81">
        <f>'Survival-1cycle NMA'!P14</f>
        <v>0.83880659544481528</v>
      </c>
      <c r="AH12" s="81">
        <f>'Survival-1cycle NMA'!Q14</f>
        <v>0.62658210328911823</v>
      </c>
      <c r="AI12" s="11">
        <f t="shared" si="5"/>
        <v>0.21222449215569705</v>
      </c>
      <c r="AJ12" s="81">
        <f>'Survival-1cycle NMA'!D14</f>
        <v>0.76596011673614084</v>
      </c>
      <c r="AK12" s="81">
        <f>'Survival-1cycle NMA'!E14</f>
        <v>0.47103747286452136</v>
      </c>
      <c r="AL12" s="81">
        <f t="shared" si="10"/>
        <v>0.29492264387161948</v>
      </c>
      <c r="AM12" s="135">
        <v>8</v>
      </c>
      <c r="AN12" s="135">
        <f t="shared" si="16"/>
        <v>0.61369863013698633</v>
      </c>
      <c r="AO12" s="135">
        <f>'Survival-1cycle NMA'!U14</f>
        <v>0.74012060174921002</v>
      </c>
      <c r="AP12" s="135">
        <f>'Survival-1cycle NMA'!V14</f>
        <v>0.42538712946115997</v>
      </c>
      <c r="AQ12" s="135">
        <f t="shared" si="17"/>
        <v>0.31473347228805004</v>
      </c>
      <c r="AR12" s="135">
        <f>'Survival-1cycle NMA'!W14</f>
        <v>0.70112291765726298</v>
      </c>
      <c r="AS12" s="135">
        <f>'Survival-1cycle NMA'!X14</f>
        <v>0.29850385385841</v>
      </c>
      <c r="AT12" s="135">
        <f t="shared" si="14"/>
        <v>0.40261906379885298</v>
      </c>
    </row>
    <row r="13" spans="1:46">
      <c r="A13" s="102">
        <v>9</v>
      </c>
      <c r="B13" s="102">
        <f t="shared" si="12"/>
        <v>0.51780821917808217</v>
      </c>
      <c r="C13" s="81">
        <f>'Survival-1cycle NMA'!F15</f>
        <v>0.80160387118341625</v>
      </c>
      <c r="D13" s="81">
        <f>'Survival-1cycle NMA'!G15</f>
        <v>0.61627745753589414</v>
      </c>
      <c r="E13" s="11">
        <f t="shared" si="7"/>
        <v>0.18532641364752211</v>
      </c>
      <c r="F13" s="81">
        <f>'Survival-1cycle NMA'!D15</f>
        <v>0.72789700754264175</v>
      </c>
      <c r="G13" s="81">
        <f>'Survival-1cycle NMA'!E15</f>
        <v>0.41899288875948587</v>
      </c>
      <c r="H13" s="11">
        <f t="shared" si="8"/>
        <v>0.30890411878315588</v>
      </c>
      <c r="I13" s="81">
        <f>'Survival-1cycle NMA'!H15</f>
        <v>0.79036842268182494</v>
      </c>
      <c r="J13" s="81">
        <f>'Survival-1cycle NMA'!I15</f>
        <v>0.49582445733527403</v>
      </c>
      <c r="K13" s="11">
        <f t="shared" si="0"/>
        <v>0.29454396534655092</v>
      </c>
      <c r="L13" s="81">
        <f>'Survival-1cycle NMA'!D15</f>
        <v>0.72789700754264175</v>
      </c>
      <c r="M13" s="81">
        <f>'Survival-1cycle NMA'!E15</f>
        <v>0.41899288875948587</v>
      </c>
      <c r="N13" s="81">
        <f t="shared" si="9"/>
        <v>0.30890411878315588</v>
      </c>
      <c r="O13" s="81">
        <f>'Survival-1cycle NMA'!J15</f>
        <v>0.81875722164161313</v>
      </c>
      <c r="P13" s="81">
        <f>'Survival-1cycle NMA'!K15</f>
        <v>0.61627745753589414</v>
      </c>
      <c r="Q13" s="81">
        <f t="shared" si="15"/>
        <v>0.202479764105719</v>
      </c>
      <c r="R13" s="81">
        <f>'Survival-1cycle NMA'!D15</f>
        <v>0.72789700754264175</v>
      </c>
      <c r="S13" s="81">
        <f>'Survival-1cycle NMA'!E15</f>
        <v>0.41899288875948587</v>
      </c>
      <c r="T13" s="11">
        <f t="shared" si="1"/>
        <v>0.30890411878315588</v>
      </c>
      <c r="U13" s="81">
        <f>'Survival-1cycle NMA'!L15</f>
        <v>0.83235208729059629</v>
      </c>
      <c r="V13" s="81">
        <f>'Survival-1cycle NMA'!M15</f>
        <v>0.60344281487990648</v>
      </c>
      <c r="W13" s="11">
        <f t="shared" si="2"/>
        <v>0.22890927241068981</v>
      </c>
      <c r="X13" s="102">
        <f>'Survival-1cycle NMA'!D15</f>
        <v>0.72789700754264175</v>
      </c>
      <c r="Y13" s="81">
        <f>'Survival-1cycle NMA'!E15</f>
        <v>0.41899288875948587</v>
      </c>
      <c r="Z13" s="81">
        <f t="shared" si="13"/>
        <v>0.30890411878315588</v>
      </c>
      <c r="AA13" s="81">
        <f>'Survival-1cycle NMA'!N15</f>
        <v>0.7922300013653929</v>
      </c>
      <c r="AB13" s="81">
        <f>'Survival-1cycle NMA'!O15</f>
        <v>0.57050881111501928</v>
      </c>
      <c r="AC13" s="11">
        <f t="shared" si="3"/>
        <v>0.22172119025037362</v>
      </c>
      <c r="AD13" s="81">
        <f>'Survival-1cycle NMA'!D15</f>
        <v>0.72789700754264175</v>
      </c>
      <c r="AE13" s="81">
        <f>'Survival-1cycle NMA'!E15</f>
        <v>0.41899288875948587</v>
      </c>
      <c r="AF13" s="11">
        <f t="shared" si="4"/>
        <v>0.30890411878315588</v>
      </c>
      <c r="AG13" s="81">
        <f>'Survival-1cycle NMA'!P15</f>
        <v>0.81108865504813543</v>
      </c>
      <c r="AH13" s="81">
        <f>'Survival-1cycle NMA'!Q15</f>
        <v>0.58264297949385879</v>
      </c>
      <c r="AI13" s="11">
        <f t="shared" si="5"/>
        <v>0.22844567555427664</v>
      </c>
      <c r="AJ13" s="81">
        <f>'Survival-1cycle NMA'!D15</f>
        <v>0.72789700754264175</v>
      </c>
      <c r="AK13" s="81">
        <f>'Survival-1cycle NMA'!E15</f>
        <v>0.41899288875948587</v>
      </c>
      <c r="AL13" s="81">
        <f t="shared" si="10"/>
        <v>0.30890411878315588</v>
      </c>
      <c r="AM13" s="135">
        <v>9</v>
      </c>
      <c r="AN13" s="135">
        <f t="shared" si="16"/>
        <v>0.69041095890410964</v>
      </c>
      <c r="AO13" s="135">
        <f>'Survival-1cycle NMA'!U15</f>
        <v>0.70100786701917095</v>
      </c>
      <c r="AP13" s="135">
        <f>'Survival-1cycle NMA'!V15</f>
        <v>0.37811028509182398</v>
      </c>
      <c r="AQ13" s="135">
        <f t="shared" si="17"/>
        <v>0.32289758192734697</v>
      </c>
      <c r="AR13" s="135">
        <f>'Survival-1cycle NMA'!W15</f>
        <v>0.64599193240878605</v>
      </c>
      <c r="AS13" s="135">
        <f>'Survival-1cycle NMA'!X15</f>
        <v>0.24004610206145499</v>
      </c>
      <c r="AT13" s="135">
        <f t="shared" si="14"/>
        <v>0.40594583034733106</v>
      </c>
    </row>
    <row r="14" spans="1:46">
      <c r="A14" s="102">
        <v>10</v>
      </c>
      <c r="B14" s="102">
        <f t="shared" si="12"/>
        <v>0.57534246575342463</v>
      </c>
      <c r="C14" s="81">
        <f>'Survival-1cycle NMA'!F16</f>
        <v>0.77270289994368757</v>
      </c>
      <c r="D14" s="81">
        <f>'Survival-1cycle NMA'!G16</f>
        <v>0.57810754733661118</v>
      </c>
      <c r="E14" s="11">
        <f t="shared" si="7"/>
        <v>0.19459535260707639</v>
      </c>
      <c r="F14" s="81">
        <f>'Survival-1cycle NMA'!D16</f>
        <v>0.69050519261539622</v>
      </c>
      <c r="G14" s="81">
        <f>'Survival-1cycle NMA'!E16</f>
        <v>0.37351270651599927</v>
      </c>
      <c r="H14" s="11">
        <f t="shared" si="8"/>
        <v>0.31699248609939695</v>
      </c>
      <c r="I14" s="81">
        <f>'Survival-1cycle NMA'!H16</f>
        <v>0.76008892836429498</v>
      </c>
      <c r="J14" s="81">
        <f>'Survival-1cycle NMA'!I16</f>
        <v>0.45194437391721598</v>
      </c>
      <c r="K14" s="11">
        <f t="shared" si="0"/>
        <v>0.308144554447079</v>
      </c>
      <c r="L14" s="81">
        <f>'Survival-1cycle NMA'!D16</f>
        <v>0.69050519261539622</v>
      </c>
      <c r="M14" s="81">
        <f>'Survival-1cycle NMA'!E16</f>
        <v>0.37351270651599927</v>
      </c>
      <c r="N14" s="81">
        <f t="shared" si="9"/>
        <v>0.31699248609939695</v>
      </c>
      <c r="O14" s="81">
        <f>'Survival-1cycle NMA'!J16</f>
        <v>0.79201744150322828</v>
      </c>
      <c r="P14" s="81">
        <f>'Survival-1cycle NMA'!K16</f>
        <v>0.57810754733661118</v>
      </c>
      <c r="Q14" s="81">
        <f t="shared" si="15"/>
        <v>0.2139098941666171</v>
      </c>
      <c r="R14" s="81">
        <f>'Survival-1cycle NMA'!D16</f>
        <v>0.69050519261539622</v>
      </c>
      <c r="S14" s="81">
        <f>'Survival-1cycle NMA'!E16</f>
        <v>0.37351270651599927</v>
      </c>
      <c r="T14" s="11">
        <f t="shared" si="1"/>
        <v>0.31699248609939695</v>
      </c>
      <c r="U14" s="81">
        <f>'Survival-1cycle NMA'!L16</f>
        <v>0.80737302857612259</v>
      </c>
      <c r="V14" s="81">
        <f>'Survival-1cycle NMA'!M16</f>
        <v>0.56449641579327037</v>
      </c>
      <c r="W14" s="11">
        <f t="shared" si="2"/>
        <v>0.24287661278285222</v>
      </c>
      <c r="X14" s="102">
        <f>'Survival-1cycle NMA'!D16</f>
        <v>0.69050519261539622</v>
      </c>
      <c r="Y14" s="81">
        <f>'Survival-1cycle NMA'!E16</f>
        <v>0.37351270651599927</v>
      </c>
      <c r="Z14" s="81">
        <f t="shared" si="13"/>
        <v>0.31699248609939695</v>
      </c>
      <c r="AA14" s="81">
        <f>'Survival-1cycle NMA'!N16</f>
        <v>0.76217686561189746</v>
      </c>
      <c r="AB14" s="81">
        <f>'Survival-1cycle NMA'!O16</f>
        <v>0.52974636762863436</v>
      </c>
      <c r="AC14" s="11">
        <f t="shared" si="3"/>
        <v>0.2324304979832631</v>
      </c>
      <c r="AD14" s="81">
        <f>'Survival-1cycle NMA'!D16</f>
        <v>0.69050519261539622</v>
      </c>
      <c r="AE14" s="81">
        <f>'Survival-1cycle NMA'!E16</f>
        <v>0.37351270651599927</v>
      </c>
      <c r="AF14" s="11">
        <f t="shared" si="4"/>
        <v>0.31699248609939695</v>
      </c>
      <c r="AG14" s="81">
        <f>'Survival-1cycle NMA'!P16</f>
        <v>0.78337430394458329</v>
      </c>
      <c r="AH14" s="81">
        <f>'Survival-1cycle NMA'!Q16</f>
        <v>0.54251960638209507</v>
      </c>
      <c r="AI14" s="11">
        <f t="shared" si="5"/>
        <v>0.24085469756248823</v>
      </c>
      <c r="AJ14" s="81">
        <f>'Survival-1cycle NMA'!D16</f>
        <v>0.69050519261539622</v>
      </c>
      <c r="AK14" s="81">
        <f>'Survival-1cycle NMA'!E16</f>
        <v>0.37351270651599927</v>
      </c>
      <c r="AL14" s="81">
        <f t="shared" si="10"/>
        <v>0.31699248609939695</v>
      </c>
      <c r="AM14" s="135">
        <v>10</v>
      </c>
      <c r="AN14" s="135">
        <f t="shared" si="16"/>
        <v>0.76712328767123283</v>
      </c>
      <c r="AO14" s="135">
        <f>'Survival-1cycle NMA'!U16</f>
        <v>0.66331927706365901</v>
      </c>
      <c r="AP14" s="135">
        <f>'Survival-1cycle NMA'!V16</f>
        <v>0.33767063787743801</v>
      </c>
      <c r="AQ14" s="135">
        <f t="shared" si="17"/>
        <v>0.325648639186221</v>
      </c>
      <c r="AR14" s="135">
        <f>'Survival-1cycle NMA'!W16</f>
        <v>0.59298944944716103</v>
      </c>
      <c r="AS14" s="135">
        <f>'Survival-1cycle NMA'!X16</f>
        <v>0.19767554117313199</v>
      </c>
      <c r="AT14" s="135">
        <f t="shared" si="14"/>
        <v>0.39531390827402901</v>
      </c>
    </row>
    <row r="15" spans="1:46">
      <c r="A15" s="102">
        <v>11</v>
      </c>
      <c r="B15" s="102">
        <f t="shared" si="12"/>
        <v>0.63287671232876708</v>
      </c>
      <c r="C15" s="81">
        <f>'Survival-1cycle NMA'!F17</f>
        <v>0.7441342601961255</v>
      </c>
      <c r="D15" s="81">
        <f>'Survival-1cycle NMA'!G17</f>
        <v>0.5431349234933216</v>
      </c>
      <c r="E15" s="11">
        <f t="shared" si="7"/>
        <v>0.2009993367028039</v>
      </c>
      <c r="F15" s="81">
        <f>'Survival-1cycle NMA'!D17</f>
        <v>0.65413806255011997</v>
      </c>
      <c r="G15" s="81">
        <f>'Survival-1cycle NMA'!E17</f>
        <v>0.33388914126023922</v>
      </c>
      <c r="H15" s="11">
        <f t="shared" si="8"/>
        <v>0.32024892128988075</v>
      </c>
      <c r="I15" s="81">
        <f>'Survival-1cycle NMA'!H17</f>
        <v>0.73022858555778603</v>
      </c>
      <c r="J15" s="81">
        <f>'Survival-1cycle NMA'!I17</f>
        <v>0.41286522318289298</v>
      </c>
      <c r="K15" s="11">
        <f t="shared" si="0"/>
        <v>0.31736336237489304</v>
      </c>
      <c r="L15" s="81">
        <f>'Survival-1cycle NMA'!D17</f>
        <v>0.65413806255011997</v>
      </c>
      <c r="M15" s="81">
        <f>'Survival-1cycle NMA'!E17</f>
        <v>0.33388914126023922</v>
      </c>
      <c r="N15" s="81">
        <f t="shared" si="9"/>
        <v>0.32024892128988075</v>
      </c>
      <c r="O15" s="81">
        <f>'Survival-1cycle NMA'!J17</f>
        <v>0.76549085261565031</v>
      </c>
      <c r="P15" s="81">
        <f>'Survival-1cycle NMA'!K17</f>
        <v>0.5431349234933216</v>
      </c>
      <c r="Q15" s="81">
        <f t="shared" si="15"/>
        <v>0.22235592912232871</v>
      </c>
      <c r="R15" s="81">
        <f>'Survival-1cycle NMA'!D17</f>
        <v>0.65413806255011997</v>
      </c>
      <c r="S15" s="81">
        <f>'Survival-1cycle NMA'!E17</f>
        <v>0.33388914126023922</v>
      </c>
      <c r="T15" s="11">
        <f t="shared" si="1"/>
        <v>0.32024892128988075</v>
      </c>
      <c r="U15" s="81">
        <f>'Survival-1cycle NMA'!L17</f>
        <v>0.78252439831079124</v>
      </c>
      <c r="V15" s="81">
        <f>'Survival-1cycle NMA'!M17</f>
        <v>0.52891024310596468</v>
      </c>
      <c r="W15" s="11">
        <f t="shared" si="2"/>
        <v>0.25361415520482655</v>
      </c>
      <c r="X15" s="102">
        <f>'Survival-1cycle NMA'!D17</f>
        <v>0.65413806255011997</v>
      </c>
      <c r="Y15" s="81">
        <f>'Survival-1cycle NMA'!E17</f>
        <v>0.33388914126023922</v>
      </c>
      <c r="Z15" s="81">
        <f t="shared" si="13"/>
        <v>0.32024892128988075</v>
      </c>
      <c r="AA15" s="81">
        <f>'Survival-1cycle NMA'!N17</f>
        <v>0.73252801995492367</v>
      </c>
      <c r="AB15" s="81">
        <f>'Survival-1cycle NMA'!O17</f>
        <v>0.49277270281138147</v>
      </c>
      <c r="AC15" s="11">
        <f t="shared" si="3"/>
        <v>0.2397553171435422</v>
      </c>
      <c r="AD15" s="81">
        <f>'Survival-1cycle NMA'!D17</f>
        <v>0.65413806255011997</v>
      </c>
      <c r="AE15" s="81">
        <f>'Survival-1cycle NMA'!E17</f>
        <v>0.33388914126023922</v>
      </c>
      <c r="AF15" s="11">
        <f t="shared" si="4"/>
        <v>0.32024892128988075</v>
      </c>
      <c r="AG15" s="81">
        <f>'Survival-1cycle NMA'!P17</f>
        <v>0.75592439075806162</v>
      </c>
      <c r="AH15" s="81">
        <f>'Survival-1cycle NMA'!Q17</f>
        <v>0.50602548869040553</v>
      </c>
      <c r="AI15" s="11">
        <f t="shared" si="5"/>
        <v>0.24989890206765608</v>
      </c>
      <c r="AJ15" s="81">
        <f>'Survival-1cycle NMA'!D17</f>
        <v>0.65413806255011997</v>
      </c>
      <c r="AK15" s="81">
        <f>'Survival-1cycle NMA'!E17</f>
        <v>0.33388914126023922</v>
      </c>
      <c r="AL15" s="81">
        <f t="shared" si="10"/>
        <v>0.32024892128988075</v>
      </c>
      <c r="AM15" s="135">
        <v>11</v>
      </c>
      <c r="AN15" s="135">
        <f t="shared" si="16"/>
        <v>0.84383561643835614</v>
      </c>
      <c r="AO15" s="135">
        <f>'Survival-1cycle NMA'!U17</f>
        <v>0.62732005689623704</v>
      </c>
      <c r="AP15" s="135">
        <f>'Survival-1cycle NMA'!V17</f>
        <v>0.30300952782422402</v>
      </c>
      <c r="AQ15" s="135">
        <f t="shared" si="17"/>
        <v>0.32431052907201302</v>
      </c>
      <c r="AR15" s="135">
        <f>'Survival-1cycle NMA'!W17</f>
        <v>0.54384605359021598</v>
      </c>
      <c r="AS15" s="135">
        <f>'Survival-1cycle NMA'!X17</f>
        <v>0.16627033637854799</v>
      </c>
      <c r="AT15" s="135">
        <f t="shared" si="14"/>
        <v>0.37757571721166799</v>
      </c>
    </row>
    <row r="16" spans="1:46">
      <c r="A16" s="102">
        <v>12</v>
      </c>
      <c r="B16" s="102">
        <f t="shared" si="12"/>
        <v>0.69041095890410964</v>
      </c>
      <c r="C16" s="81">
        <f>'Survival-1cycle NMA'!F18</f>
        <v>0.7161096371180431</v>
      </c>
      <c r="D16" s="81">
        <f>'Survival-1cycle NMA'!G18</f>
        <v>0.51115987906776039</v>
      </c>
      <c r="E16" s="11">
        <f t="shared" si="7"/>
        <v>0.2049497580502827</v>
      </c>
      <c r="F16" s="81">
        <f>'Survival-1cycle NMA'!D18</f>
        <v>0.61905025094194432</v>
      </c>
      <c r="G16" s="81">
        <f>'Survival-1cycle NMA'!E18</f>
        <v>0.29939664453623022</v>
      </c>
      <c r="H16" s="11">
        <f t="shared" si="8"/>
        <v>0.31965360640571411</v>
      </c>
      <c r="I16" s="81">
        <f>'Survival-1cycle NMA'!H18</f>
        <v>0.70100786701917095</v>
      </c>
      <c r="J16" s="81">
        <f>'Survival-1cycle NMA'!I18</f>
        <v>0.37811028509182398</v>
      </c>
      <c r="K16" s="11">
        <f t="shared" si="0"/>
        <v>0.32289758192734697</v>
      </c>
      <c r="L16" s="81">
        <f>'Survival-1cycle NMA'!D18</f>
        <v>0.61905025094194432</v>
      </c>
      <c r="M16" s="81">
        <f>'Survival-1cycle NMA'!E18</f>
        <v>0.29939664453623022</v>
      </c>
      <c r="N16" s="81">
        <f t="shared" si="9"/>
        <v>0.31965360640571411</v>
      </c>
      <c r="O16" s="81">
        <f>'Survival-1cycle NMA'!J18</f>
        <v>0.73937448260192229</v>
      </c>
      <c r="P16" s="81">
        <f>'Survival-1cycle NMA'!K18</f>
        <v>0.51115987906776039</v>
      </c>
      <c r="Q16" s="81">
        <f t="shared" si="15"/>
        <v>0.2282146035341619</v>
      </c>
      <c r="R16" s="81">
        <f>'Survival-1cycle NMA'!D18</f>
        <v>0.61905025094194432</v>
      </c>
      <c r="S16" s="81">
        <f>'Survival-1cycle NMA'!E18</f>
        <v>0.29939664453623022</v>
      </c>
      <c r="T16" s="11">
        <f t="shared" si="1"/>
        <v>0.31965360640571411</v>
      </c>
      <c r="U16" s="81">
        <f>'Survival-1cycle NMA'!L18</f>
        <v>0.7579906623870204</v>
      </c>
      <c r="V16" s="81">
        <f>'Survival-1cycle NMA'!M18</f>
        <v>0.49646120087463907</v>
      </c>
      <c r="W16" s="11">
        <f t="shared" si="2"/>
        <v>0.26152946151238132</v>
      </c>
      <c r="X16" s="102">
        <f>'Survival-1cycle NMA'!D18</f>
        <v>0.61905025094194432</v>
      </c>
      <c r="Y16" s="81">
        <f>'Survival-1cycle NMA'!E18</f>
        <v>0.29939664453623022</v>
      </c>
      <c r="Z16" s="81">
        <f t="shared" si="13"/>
        <v>0.31965360640571411</v>
      </c>
      <c r="AA16" s="81">
        <f>'Survival-1cycle NMA'!N18</f>
        <v>0.70350252886065245</v>
      </c>
      <c r="AB16" s="81">
        <f>'Survival-1cycle NMA'!O18</f>
        <v>0.45929825214602743</v>
      </c>
      <c r="AC16" s="11">
        <f t="shared" si="3"/>
        <v>0.24420427671462502</v>
      </c>
      <c r="AD16" s="81">
        <f>'Survival-1cycle NMA'!D18</f>
        <v>0.61905025094194432</v>
      </c>
      <c r="AE16" s="81">
        <f>'Survival-1cycle NMA'!E18</f>
        <v>0.29939664453623022</v>
      </c>
      <c r="AF16" s="11">
        <f t="shared" si="4"/>
        <v>0.31965360640571411</v>
      </c>
      <c r="AG16" s="81">
        <f>'Survival-1cycle NMA'!P18</f>
        <v>0.7289426709010618</v>
      </c>
      <c r="AH16" s="81">
        <f>'Survival-1cycle NMA'!Q18</f>
        <v>0.4728966505527184</v>
      </c>
      <c r="AI16" s="11">
        <f t="shared" si="5"/>
        <v>0.25604602034834339</v>
      </c>
      <c r="AJ16" s="81">
        <f>'Survival-1cycle NMA'!D18</f>
        <v>0.61905025094194432</v>
      </c>
      <c r="AK16" s="81">
        <f>'Survival-1cycle NMA'!E18</f>
        <v>0.29939664453623022</v>
      </c>
      <c r="AL16" s="81">
        <f t="shared" si="10"/>
        <v>0.31965360640571411</v>
      </c>
      <c r="AM16" s="135">
        <v>12</v>
      </c>
      <c r="AN16" s="135">
        <f t="shared" si="16"/>
        <v>0.92054794520547945</v>
      </c>
      <c r="AO16" s="135">
        <f>'Survival-1cycle NMA'!U18</f>
        <v>0.59316287353110198</v>
      </c>
      <c r="AP16" s="135">
        <f>'Survival-1cycle NMA'!V18</f>
        <v>0.27319921634031302</v>
      </c>
      <c r="AQ16" s="135">
        <f t="shared" si="17"/>
        <v>0.31996365719078895</v>
      </c>
      <c r="AR16" s="135">
        <f>'Survival-1cycle NMA'!W18</f>
        <v>0.49961324383968803</v>
      </c>
      <c r="AS16" s="135">
        <f>'Survival-1cycle NMA'!X18</f>
        <v>0.142446382608309</v>
      </c>
      <c r="AT16" s="135">
        <f t="shared" si="14"/>
        <v>0.35716686123137903</v>
      </c>
    </row>
    <row r="17" spans="1:46">
      <c r="A17" s="102">
        <v>13</v>
      </c>
      <c r="B17" s="102">
        <f t="shared" si="12"/>
        <v>0.74794520547945209</v>
      </c>
      <c r="C17" s="81">
        <f>'Survival-1cycle NMA'!F19</f>
        <v>0.68878888858409282</v>
      </c>
      <c r="D17" s="81">
        <f>'Survival-1cycle NMA'!G19</f>
        <v>0.48194731666333845</v>
      </c>
      <c r="E17" s="11">
        <f t="shared" si="7"/>
        <v>0.20684157192075436</v>
      </c>
      <c r="F17" s="81">
        <f>'Survival-1cycle NMA'!D19</f>
        <v>0.58541537800093235</v>
      </c>
      <c r="G17" s="81">
        <f>'Survival-1cycle NMA'!E19</f>
        <v>0.26935067094877269</v>
      </c>
      <c r="H17" s="11">
        <f t="shared" si="8"/>
        <v>0.31606470705215967</v>
      </c>
      <c r="I17" s="81">
        <f>'Survival-1cycle NMA'!H19</f>
        <v>0.67259123718134795</v>
      </c>
      <c r="J17" s="81">
        <f>'Survival-1cycle NMA'!I19</f>
        <v>0.34719949275700701</v>
      </c>
      <c r="K17" s="11">
        <f t="shared" si="0"/>
        <v>0.32539174442434093</v>
      </c>
      <c r="L17" s="81">
        <f>'Survival-1cycle NMA'!D19</f>
        <v>0.58541537800093235</v>
      </c>
      <c r="M17" s="81">
        <f>'Survival-1cycle NMA'!E19</f>
        <v>0.26935067094877269</v>
      </c>
      <c r="N17" s="81">
        <f t="shared" si="9"/>
        <v>0.31606470705215967</v>
      </c>
      <c r="O17" s="81">
        <f>'Survival-1cycle NMA'!J19</f>
        <v>0.71381969122585132</v>
      </c>
      <c r="P17" s="81">
        <f>'Survival-1cycle NMA'!K19</f>
        <v>0.48194731666333845</v>
      </c>
      <c r="Q17" s="81">
        <f t="shared" si="15"/>
        <v>0.23187237456251286</v>
      </c>
      <c r="R17" s="81">
        <f>'Survival-1cycle NMA'!D19</f>
        <v>0.58541537800093235</v>
      </c>
      <c r="S17" s="81">
        <f>'Survival-1cycle NMA'!E19</f>
        <v>0.26935067094877269</v>
      </c>
      <c r="T17" s="11">
        <f t="shared" si="1"/>
        <v>0.31606470705215967</v>
      </c>
      <c r="U17" s="81">
        <f>'Survival-1cycle NMA'!L19</f>
        <v>0.73391529695611157</v>
      </c>
      <c r="V17" s="81">
        <f>'Survival-1cycle NMA'!M19</f>
        <v>0.46689254453356227</v>
      </c>
      <c r="W17" s="11">
        <f t="shared" si="2"/>
        <v>0.2670227524225493</v>
      </c>
      <c r="X17" s="102">
        <f>'Survival-1cycle NMA'!D19</f>
        <v>0.58541537800093235</v>
      </c>
      <c r="Y17" s="81">
        <f>'Survival-1cycle NMA'!E19</f>
        <v>0.26935067094877269</v>
      </c>
      <c r="Z17" s="81">
        <f t="shared" si="13"/>
        <v>0.31606470705215967</v>
      </c>
      <c r="AA17" s="81">
        <f>'Survival-1cycle NMA'!N19</f>
        <v>0.67526414889959518</v>
      </c>
      <c r="AB17" s="81">
        <f>'Survival-1cycle NMA'!O19</f>
        <v>0.42900590064980393</v>
      </c>
      <c r="AC17" s="11">
        <f t="shared" si="3"/>
        <v>0.24625824824979126</v>
      </c>
      <c r="AD17" s="81">
        <f>'Survival-1cycle NMA'!D19</f>
        <v>0.58541537800093235</v>
      </c>
      <c r="AE17" s="81">
        <f>'Survival-1cycle NMA'!E19</f>
        <v>0.26935067094877269</v>
      </c>
      <c r="AF17" s="11">
        <f t="shared" si="4"/>
        <v>0.31606470705215967</v>
      </c>
      <c r="AG17" s="81">
        <f>'Survival-1cycle NMA'!P19</f>
        <v>0.70258451275702583</v>
      </c>
      <c r="AH17" s="81">
        <f>'Survival-1cycle NMA'!Q19</f>
        <v>0.44283903238906624</v>
      </c>
      <c r="AI17" s="11">
        <f t="shared" si="5"/>
        <v>0.25974548036795958</v>
      </c>
      <c r="AJ17" s="81">
        <f>'Survival-1cycle NMA'!D19</f>
        <v>0.58541537800093235</v>
      </c>
      <c r="AK17" s="81">
        <f>'Survival-1cycle NMA'!E19</f>
        <v>0.26935067094877269</v>
      </c>
      <c r="AL17" s="81">
        <f t="shared" si="10"/>
        <v>0.31606470705215967</v>
      </c>
      <c r="AM17" s="135">
        <v>13</v>
      </c>
      <c r="AN17" s="135">
        <f t="shared" si="16"/>
        <v>0.99726027397260275</v>
      </c>
      <c r="AO17" s="135">
        <f>'Survival-1cycle NMA'!U19</f>
        <v>0.560916533906202</v>
      </c>
      <c r="AP17" s="135">
        <f>'Survival-1cycle NMA'!V19</f>
        <v>0.247452335387709</v>
      </c>
      <c r="AQ17" s="135">
        <f t="shared" si="17"/>
        <v>0.313464198518493</v>
      </c>
      <c r="AR17" s="135">
        <f>'Survival-1cycle NMA'!W19</f>
        <v>0.46033191011902602</v>
      </c>
      <c r="AS17" s="135">
        <f>'Survival-1cycle NMA'!X19</f>
        <v>0.12396712118573</v>
      </c>
      <c r="AT17" s="135">
        <f t="shared" si="14"/>
        <v>0.33636478893329602</v>
      </c>
    </row>
    <row r="18" spans="1:46">
      <c r="A18" s="102">
        <v>14</v>
      </c>
      <c r="B18" s="102">
        <f t="shared" si="12"/>
        <v>0.80547945205479454</v>
      </c>
      <c r="C18" s="81">
        <f>'Survival-1cycle NMA'!F20</f>
        <v>0.66228866051883428</v>
      </c>
      <c r="D18" s="81">
        <f>'Survival-1cycle NMA'!G20</f>
        <v>0.45525298071242243</v>
      </c>
      <c r="E18" s="11">
        <f t="shared" si="7"/>
        <v>0.20703567980641185</v>
      </c>
      <c r="F18" s="81">
        <f>'Survival-1cycle NMA'!D20</f>
        <v>0.55334181521286385</v>
      </c>
      <c r="G18" s="81">
        <f>'Survival-1cycle NMA'!E20</f>
        <v>0.24313395121298137</v>
      </c>
      <c r="H18" s="11">
        <f t="shared" si="8"/>
        <v>0.31020786399988248</v>
      </c>
      <c r="I18" s="81">
        <f>'Survival-1cycle NMA'!H20</f>
        <v>0.64509668138960596</v>
      </c>
      <c r="J18" s="81">
        <f>'Survival-1cycle NMA'!I20</f>
        <v>0.31967906767230098</v>
      </c>
      <c r="K18" s="11">
        <f t="shared" si="0"/>
        <v>0.32541761371730499</v>
      </c>
      <c r="L18" s="81">
        <f>'Survival-1cycle NMA'!D20</f>
        <v>0.55334181521286385</v>
      </c>
      <c r="M18" s="81">
        <f>'Survival-1cycle NMA'!E20</f>
        <v>0.24313395121298137</v>
      </c>
      <c r="N18" s="81">
        <f t="shared" si="9"/>
        <v>0.31020786399988248</v>
      </c>
      <c r="O18" s="81">
        <f>'Survival-1cycle NMA'!J20</f>
        <v>0.68893950166631313</v>
      </c>
      <c r="P18" s="81">
        <f>'Survival-1cycle NMA'!K20</f>
        <v>0.45525298071242243</v>
      </c>
      <c r="Q18" s="81">
        <f t="shared" si="15"/>
        <v>0.2336865209538907</v>
      </c>
      <c r="R18" s="81">
        <f>'Survival-1cycle NMA'!D20</f>
        <v>0.55334181521286385</v>
      </c>
      <c r="S18" s="81">
        <f>'Survival-1cycle NMA'!E20</f>
        <v>0.24313395121298137</v>
      </c>
      <c r="T18" s="11">
        <f t="shared" si="1"/>
        <v>0.31020786399988248</v>
      </c>
      <c r="U18" s="81">
        <f>'Survival-1cycle NMA'!L20</f>
        <v>0.71040719288359888</v>
      </c>
      <c r="V18" s="81">
        <f>'Survival-1cycle NMA'!M20</f>
        <v>0.43994078354639143</v>
      </c>
      <c r="W18" s="11">
        <f t="shared" si="2"/>
        <v>0.27046640933720745</v>
      </c>
      <c r="X18" s="102">
        <f>'Survival-1cycle NMA'!D20</f>
        <v>0.55334181521286385</v>
      </c>
      <c r="Y18" s="81">
        <f>'Survival-1cycle NMA'!E20</f>
        <v>0.24313395121298137</v>
      </c>
      <c r="Z18" s="81">
        <f t="shared" si="13"/>
        <v>0.31020786399988248</v>
      </c>
      <c r="AA18" s="81">
        <f>'Survival-1cycle NMA'!N20</f>
        <v>0.64793070246161566</v>
      </c>
      <c r="AB18" s="81">
        <f>'Survival-1cycle NMA'!O20</f>
        <v>0.40157933846502869</v>
      </c>
      <c r="AC18" s="11">
        <f t="shared" si="3"/>
        <v>0.24635136399658697</v>
      </c>
      <c r="AD18" s="81">
        <f>'Survival-1cycle NMA'!D20</f>
        <v>0.55334181521286385</v>
      </c>
      <c r="AE18" s="81">
        <f>'Survival-1cycle NMA'!E20</f>
        <v>0.24313395121298137</v>
      </c>
      <c r="AF18" s="11">
        <f t="shared" si="4"/>
        <v>0.31020786399988248</v>
      </c>
      <c r="AG18" s="81">
        <f>'Survival-1cycle NMA'!P20</f>
        <v>0.67696478679803973</v>
      </c>
      <c r="AH18" s="81">
        <f>'Survival-1cycle NMA'!Q20</f>
        <v>0.41555636046060912</v>
      </c>
      <c r="AI18" s="11">
        <f t="shared" si="5"/>
        <v>0.26140842633743061</v>
      </c>
      <c r="AJ18" s="81">
        <f>'Survival-1cycle NMA'!D20</f>
        <v>0.55334181521286385</v>
      </c>
      <c r="AK18" s="81">
        <f>'Survival-1cycle NMA'!E20</f>
        <v>0.24313395121298137</v>
      </c>
      <c r="AL18" s="81">
        <f t="shared" si="10"/>
        <v>0.31020786399988248</v>
      </c>
      <c r="AM18" s="135">
        <v>14</v>
      </c>
      <c r="AN18" s="135">
        <f t="shared" si="16"/>
        <v>1.0739726027397261</v>
      </c>
      <c r="AO18" s="135">
        <f>'Survival-1cycle NMA'!U20</f>
        <v>0.53058901122894497</v>
      </c>
      <c r="AP18" s="135">
        <f>'Survival-1cycle NMA'!V20</f>
        <v>0.22511183973579399</v>
      </c>
      <c r="AQ18" s="135">
        <f t="shared" si="17"/>
        <v>0.30547717149315101</v>
      </c>
      <c r="AR18" s="135">
        <f>'Survival-1cycle NMA'!W20</f>
        <v>0.425496309667169</v>
      </c>
      <c r="AS18" s="135">
        <f>'Survival-1cycle NMA'!X20</f>
        <v>0.10933503921447001</v>
      </c>
      <c r="AT18" s="135">
        <f t="shared" si="14"/>
        <v>0.31616127045269898</v>
      </c>
    </row>
    <row r="19" spans="1:46">
      <c r="A19" s="102">
        <v>15</v>
      </c>
      <c r="B19" s="102">
        <f t="shared" si="12"/>
        <v>0.86301369863013699</v>
      </c>
      <c r="C19" s="81">
        <f>'Survival-1cycle NMA'!F21</f>
        <v>0.63669004038307886</v>
      </c>
      <c r="D19" s="81">
        <f>'Survival-1cycle NMA'!G21</f>
        <v>0.43083859934126445</v>
      </c>
      <c r="E19" s="11">
        <f t="shared" si="7"/>
        <v>0.20585144104181441</v>
      </c>
      <c r="F19" s="81">
        <f>'Survival-1cycle NMA'!D21</f>
        <v>0.52288636236560471</v>
      </c>
      <c r="G19" s="81">
        <f>'Survival-1cycle NMA'!E21</f>
        <v>0.22020452914525981</v>
      </c>
      <c r="H19" s="11">
        <f t="shared" si="8"/>
        <v>0.30268183322034492</v>
      </c>
      <c r="I19" s="81">
        <f>'Survival-1cycle NMA'!H21</f>
        <v>0.61860414527052898</v>
      </c>
      <c r="J19" s="81">
        <f>'Survival-1cycle NMA'!I21</f>
        <v>0.295135306957721</v>
      </c>
      <c r="K19" s="11">
        <f t="shared" si="0"/>
        <v>0.32346883831280798</v>
      </c>
      <c r="L19" s="81">
        <f>'Survival-1cycle NMA'!D21</f>
        <v>0.52288636236560471</v>
      </c>
      <c r="M19" s="81">
        <f>'Survival-1cycle NMA'!E21</f>
        <v>0.22020452914525981</v>
      </c>
      <c r="N19" s="81">
        <f t="shared" si="9"/>
        <v>0.30268183322034492</v>
      </c>
      <c r="O19" s="81">
        <f>'Survival-1cycle NMA'!J21</f>
        <v>0.66481514125448382</v>
      </c>
      <c r="P19" s="81">
        <f>'Survival-1cycle NMA'!K21</f>
        <v>0.43083859934126445</v>
      </c>
      <c r="Q19" s="81">
        <f t="shared" si="15"/>
        <v>0.23397654191321937</v>
      </c>
      <c r="R19" s="81">
        <f>'Survival-1cycle NMA'!D21</f>
        <v>0.52288636236560471</v>
      </c>
      <c r="S19" s="81">
        <f>'Survival-1cycle NMA'!E21</f>
        <v>0.22020452914525981</v>
      </c>
      <c r="T19" s="11">
        <f t="shared" si="1"/>
        <v>0.30268183322034492</v>
      </c>
      <c r="U19" s="81">
        <f>'Survival-1cycle NMA'!L21</f>
        <v>0.68754638693810699</v>
      </c>
      <c r="V19" s="81">
        <f>'Survival-1cycle NMA'!M21</f>
        <v>0.41535098080563365</v>
      </c>
      <c r="W19" s="11">
        <f t="shared" si="2"/>
        <v>0.27219540613247334</v>
      </c>
      <c r="X19" s="102">
        <f>'Survival-1cycle NMA'!D21</f>
        <v>0.52288636236560471</v>
      </c>
      <c r="Y19" s="81">
        <f>'Survival-1cycle NMA'!E21</f>
        <v>0.22020452914525981</v>
      </c>
      <c r="Z19" s="81">
        <f t="shared" si="13"/>
        <v>0.30268183322034492</v>
      </c>
      <c r="AA19" s="81">
        <f>'Survival-1cycle NMA'!N21</f>
        <v>0.62158238373497787</v>
      </c>
      <c r="AB19" s="81">
        <f>'Survival-1cycle NMA'!O21</f>
        <v>0.37671848744621772</v>
      </c>
      <c r="AC19" s="11">
        <f t="shared" si="3"/>
        <v>0.24486389628876015</v>
      </c>
      <c r="AD19" s="81">
        <f>'Survival-1cycle NMA'!D21</f>
        <v>0.52288636236560471</v>
      </c>
      <c r="AE19" s="81">
        <f>'Survival-1cycle NMA'!E21</f>
        <v>0.22020452914525981</v>
      </c>
      <c r="AF19" s="11">
        <f t="shared" si="4"/>
        <v>0.30268183322034492</v>
      </c>
      <c r="AG19" s="81">
        <f>'Survival-1cycle NMA'!P21</f>
        <v>0.65216489097902841</v>
      </c>
      <c r="AH19" s="81">
        <f>'Survival-1cycle NMA'!Q21</f>
        <v>0.39076557653114069</v>
      </c>
      <c r="AI19" s="11">
        <f t="shared" si="5"/>
        <v>0.26139931444788772</v>
      </c>
      <c r="AJ19" s="81">
        <f>'Survival-1cycle NMA'!D21</f>
        <v>0.52288636236560471</v>
      </c>
      <c r="AK19" s="81">
        <f>'Survival-1cycle NMA'!E21</f>
        <v>0.22020452914525981</v>
      </c>
      <c r="AL19" s="81">
        <f t="shared" si="10"/>
        <v>0.30268183322034492</v>
      </c>
      <c r="AM19" s="135">
        <v>15</v>
      </c>
      <c r="AN19" s="135">
        <f t="shared" si="16"/>
        <v>1.1506849315068493</v>
      </c>
      <c r="AO19" s="135">
        <f>'Survival-1cycle NMA'!U21</f>
        <v>0.50214548333211695</v>
      </c>
      <c r="AP19" s="135">
        <f>'Survival-1cycle NMA'!V21</f>
        <v>0.20563402998862301</v>
      </c>
      <c r="AQ19" s="135">
        <f t="shared" si="17"/>
        <v>0.29651145334349394</v>
      </c>
      <c r="AR19" s="135">
        <f>'Survival-1cycle NMA'!W21</f>
        <v>0.39457475790492402</v>
      </c>
      <c r="AS19" s="135">
        <f>'Survival-1cycle NMA'!X21</f>
        <v>9.7529308650323707E-2</v>
      </c>
      <c r="AT19" s="135">
        <f t="shared" si="14"/>
        <v>0.2970454492546003</v>
      </c>
    </row>
    <row r="20" spans="1:46">
      <c r="A20" s="102">
        <v>16</v>
      </c>
      <c r="B20" s="102">
        <f t="shared" si="12"/>
        <v>0.92054794520547945</v>
      </c>
      <c r="C20" s="81">
        <f>'Survival-1cycle NMA'!F22</f>
        <v>0.61204523733021754</v>
      </c>
      <c r="D20" s="81">
        <f>'Survival-1cycle NMA'!G22</f>
        <v>0.40848002118817789</v>
      </c>
      <c r="E20" s="11">
        <f t="shared" si="7"/>
        <v>0.20356521614203965</v>
      </c>
      <c r="F20" s="81">
        <f>'Survival-1cycle NMA'!D22</f>
        <v>0.49406586162843819</v>
      </c>
      <c r="G20" s="81">
        <f>'Survival-1cycle NMA'!E22</f>
        <v>0.2000942077729658</v>
      </c>
      <c r="H20" s="11">
        <f t="shared" si="8"/>
        <v>0.29397165385547241</v>
      </c>
      <c r="I20" s="81">
        <f>'Survival-1cycle NMA'!H22</f>
        <v>0.59316287353110198</v>
      </c>
      <c r="J20" s="81">
        <f>'Survival-1cycle NMA'!I22</f>
        <v>0.27319921634031302</v>
      </c>
      <c r="K20" s="11">
        <f t="shared" si="0"/>
        <v>0.31996365719078895</v>
      </c>
      <c r="L20" s="81">
        <f>'Survival-1cycle NMA'!D22</f>
        <v>0.49406586162843819</v>
      </c>
      <c r="M20" s="81">
        <f>'Survival-1cycle NMA'!E22</f>
        <v>0.2000942077729658</v>
      </c>
      <c r="N20" s="81">
        <f t="shared" si="9"/>
        <v>0.29397165385547241</v>
      </c>
      <c r="O20" s="81">
        <f>'Survival-1cycle NMA'!J22</f>
        <v>0.64150178087119603</v>
      </c>
      <c r="P20" s="81">
        <f>'Survival-1cycle NMA'!K22</f>
        <v>0.40848002118817789</v>
      </c>
      <c r="Q20" s="81">
        <f t="shared" si="15"/>
        <v>0.23302175968301814</v>
      </c>
      <c r="R20" s="81">
        <f>'Survival-1cycle NMA'!D22</f>
        <v>0.49406586162843819</v>
      </c>
      <c r="S20" s="81">
        <f>'Survival-1cycle NMA'!E22</f>
        <v>0.2000942077729658</v>
      </c>
      <c r="T20" s="11">
        <f t="shared" si="1"/>
        <v>0.29397165385547241</v>
      </c>
      <c r="U20" s="81">
        <f>'Survival-1cycle NMA'!L22</f>
        <v>0.66538911054737904</v>
      </c>
      <c r="V20" s="81">
        <f>'Survival-1cycle NMA'!M22</f>
        <v>0.39288477864455934</v>
      </c>
      <c r="W20" s="11">
        <f t="shared" si="2"/>
        <v>0.2725043319028197</v>
      </c>
      <c r="X20" s="102">
        <f>'Survival-1cycle NMA'!D22</f>
        <v>0.49406586162843819</v>
      </c>
      <c r="Y20" s="81">
        <f>'Survival-1cycle NMA'!E22</f>
        <v>0.2000942077729658</v>
      </c>
      <c r="Z20" s="81">
        <f t="shared" si="13"/>
        <v>0.29397165385547241</v>
      </c>
      <c r="AA20" s="81">
        <f>'Survival-1cycle NMA'!N22</f>
        <v>0.59626898604241141</v>
      </c>
      <c r="AB20" s="81">
        <f>'Survival-1cycle NMA'!O22</f>
        <v>0.35414699363104146</v>
      </c>
      <c r="AC20" s="11">
        <f t="shared" si="3"/>
        <v>0.24212199241136995</v>
      </c>
      <c r="AD20" s="81">
        <f>'Survival-1cycle NMA'!D22</f>
        <v>0.49406586162843819</v>
      </c>
      <c r="AE20" s="81">
        <f>'Survival-1cycle NMA'!E22</f>
        <v>0.2000942077729658</v>
      </c>
      <c r="AF20" s="11">
        <f t="shared" si="4"/>
        <v>0.29397165385547241</v>
      </c>
      <c r="AG20" s="81">
        <f>'Survival-1cycle NMA'!P22</f>
        <v>0.62823890107871172</v>
      </c>
      <c r="AH20" s="81">
        <f>'Survival-1cycle NMA'!Q22</f>
        <v>0.36820457122624289</v>
      </c>
      <c r="AI20" s="11">
        <f t="shared" si="5"/>
        <v>0.26003432985246883</v>
      </c>
      <c r="AJ20" s="81">
        <f>'Survival-1cycle NMA'!D22</f>
        <v>0.49406586162843819</v>
      </c>
      <c r="AK20" s="81">
        <f>'Survival-1cycle NMA'!E22</f>
        <v>0.2000942077729658</v>
      </c>
      <c r="AL20" s="81">
        <f t="shared" si="10"/>
        <v>0.29397165385547241</v>
      </c>
      <c r="AM20" s="135">
        <v>16</v>
      </c>
      <c r="AN20" s="135">
        <f t="shared" si="16"/>
        <v>1.2273972602739727</v>
      </c>
      <c r="AO20" s="135">
        <f>'Survival-1cycle NMA'!U22</f>
        <v>0.47552216968368299</v>
      </c>
      <c r="AP20" s="135">
        <f>'Survival-1cycle NMA'!V22</f>
        <v>0.18857051697909599</v>
      </c>
      <c r="AQ20" s="135">
        <f t="shared" si="17"/>
        <v>0.286951652704587</v>
      </c>
      <c r="AR20" s="135">
        <f>'Survival-1cycle NMA'!W22</f>
        <v>0.36706395586269502</v>
      </c>
      <c r="AS20" s="135">
        <f>'Survival-1cycle NMA'!X22</f>
        <v>8.7840410478339501E-2</v>
      </c>
      <c r="AT20" s="135">
        <f t="shared" si="14"/>
        <v>0.27922354538435551</v>
      </c>
    </row>
    <row r="21" spans="1:46">
      <c r="A21" s="102">
        <v>17</v>
      </c>
      <c r="B21" s="102">
        <f t="shared" si="12"/>
        <v>0.9780821917808219</v>
      </c>
      <c r="C21" s="81">
        <f>'Survival-1cycle NMA'!F23</f>
        <v>0.58838332007279526</v>
      </c>
      <c r="D21" s="81">
        <f>'Survival-1cycle NMA'!G23</f>
        <v>0.3879710382366573</v>
      </c>
      <c r="E21" s="11">
        <f t="shared" si="7"/>
        <v>0.20041228183613796</v>
      </c>
      <c r="F21" s="81">
        <f>'Survival-1cycle NMA'!D23</f>
        <v>0.46686687326970894</v>
      </c>
      <c r="G21" s="81">
        <f>'Survival-1cycle NMA'!E23</f>
        <v>0.18240243795184319</v>
      </c>
      <c r="H21" s="11">
        <f t="shared" si="8"/>
        <v>0.28446443531786575</v>
      </c>
      <c r="I21" s="81">
        <f>'Survival-1cycle NMA'!H23</f>
        <v>0.56879768720824997</v>
      </c>
      <c r="J21" s="81">
        <f>'Survival-1cycle NMA'!I23</f>
        <v>0.25354611868872001</v>
      </c>
      <c r="K21" s="11">
        <f t="shared" si="0"/>
        <v>0.31525156851952996</v>
      </c>
      <c r="L21" s="81">
        <f>'Survival-1cycle NMA'!D23</f>
        <v>0.46686687326970894</v>
      </c>
      <c r="M21" s="81">
        <f>'Survival-1cycle NMA'!E23</f>
        <v>0.18240243795184319</v>
      </c>
      <c r="N21" s="81">
        <f t="shared" si="9"/>
        <v>0.28446443531786575</v>
      </c>
      <c r="O21" s="81">
        <f>'Survival-1cycle NMA'!J23</f>
        <v>0.61903349480753977</v>
      </c>
      <c r="P21" s="81">
        <f>'Survival-1cycle NMA'!K23</f>
        <v>0.3879710382366573</v>
      </c>
      <c r="Q21" s="81">
        <f t="shared" si="15"/>
        <v>0.23106245657088248</v>
      </c>
      <c r="R21" s="81">
        <f>'Survival-1cycle NMA'!D23</f>
        <v>0.46686687326970894</v>
      </c>
      <c r="S21" s="81">
        <f>'Survival-1cycle NMA'!E23</f>
        <v>0.18240243795184319</v>
      </c>
      <c r="T21" s="11">
        <f t="shared" si="1"/>
        <v>0.28446443531786575</v>
      </c>
      <c r="U21" s="81">
        <f>'Survival-1cycle NMA'!L23</f>
        <v>0.64397217267655638</v>
      </c>
      <c r="V21" s="81">
        <f>'Survival-1cycle NMA'!M23</f>
        <v>0.37232398653401677</v>
      </c>
      <c r="W21" s="11">
        <f t="shared" si="2"/>
        <v>0.2716481861425396</v>
      </c>
      <c r="X21" s="102">
        <f>'Survival-1cycle NMA'!D23</f>
        <v>0.46686687326970894</v>
      </c>
      <c r="Y21" s="81">
        <f>'Survival-1cycle NMA'!E23</f>
        <v>0.18240243795184319</v>
      </c>
      <c r="Z21" s="81">
        <f t="shared" si="13"/>
        <v>0.28446443531786575</v>
      </c>
      <c r="AA21" s="81">
        <f>'Survival-1cycle NMA'!N23</f>
        <v>0.57201608811365989</v>
      </c>
      <c r="AB21" s="81">
        <f>'Survival-1cycle NMA'!O23</f>
        <v>0.3336150032341787</v>
      </c>
      <c r="AC21" s="11">
        <f t="shared" si="3"/>
        <v>0.2384010848794812</v>
      </c>
      <c r="AD21" s="81">
        <f>'Survival-1cycle NMA'!D23</f>
        <v>0.46686687326970894</v>
      </c>
      <c r="AE21" s="81">
        <f>'Survival-1cycle NMA'!E23</f>
        <v>0.18240243795184319</v>
      </c>
      <c r="AF21" s="11">
        <f t="shared" si="4"/>
        <v>0.28446443531786575</v>
      </c>
      <c r="AG21" s="81">
        <f>'Survival-1cycle NMA'!P23</f>
        <v>0.60521887152078879</v>
      </c>
      <c r="AH21" s="81">
        <f>'Survival-1cycle NMA'!Q23</f>
        <v>0.34763529575676339</v>
      </c>
      <c r="AI21" s="11">
        <f t="shared" si="5"/>
        <v>0.25758357576402541</v>
      </c>
      <c r="AJ21" s="81">
        <f>'Survival-1cycle NMA'!D23</f>
        <v>0.46686687326970894</v>
      </c>
      <c r="AK21" s="81">
        <f>'Survival-1cycle NMA'!E23</f>
        <v>0.18240243795184319</v>
      </c>
      <c r="AL21" s="81">
        <f t="shared" si="10"/>
        <v>0.28446443531786575</v>
      </c>
      <c r="AM21" s="135">
        <v>17</v>
      </c>
      <c r="AN21" s="135">
        <f t="shared" si="16"/>
        <v>1.3041095890410959</v>
      </c>
      <c r="AO21" s="135">
        <f>'Survival-1cycle NMA'!U23</f>
        <v>0.45063674409093601</v>
      </c>
      <c r="AP21" s="135">
        <f>'Survival-1cycle NMA'!V23</f>
        <v>0.17355161759193299</v>
      </c>
      <c r="AQ21" s="135">
        <f t="shared" si="17"/>
        <v>0.27708512649900302</v>
      </c>
      <c r="AR21" s="135">
        <f>'Survival-1cycle NMA'!W23</f>
        <v>0.34250898978711503</v>
      </c>
      <c r="AS21" s="135">
        <f>'Survival-1cycle NMA'!X23</f>
        <v>7.9765595155424002E-2</v>
      </c>
      <c r="AT21" s="135">
        <f t="shared" si="14"/>
        <v>0.26274339463169105</v>
      </c>
    </row>
    <row r="22" spans="1:46">
      <c r="A22" s="102">
        <v>18</v>
      </c>
      <c r="B22" s="102">
        <f t="shared" si="12"/>
        <v>1.0356164383561643</v>
      </c>
      <c r="C22" s="81">
        <f>'Survival-1cycle NMA'!F24</f>
        <v>0.56571507540087651</v>
      </c>
      <c r="D22" s="81">
        <f>'Survival-1cycle NMA'!G24</f>
        <v>0.3691246275346094</v>
      </c>
      <c r="E22" s="11">
        <f t="shared" si="7"/>
        <v>0.19659044786626712</v>
      </c>
      <c r="F22" s="81">
        <f>'Survival-1cycle NMA'!D24</f>
        <v>0.44125359941934111</v>
      </c>
      <c r="G22" s="81">
        <f>'Survival-1cycle NMA'!E24</f>
        <v>0.16678846435844635</v>
      </c>
      <c r="H22" s="11">
        <f t="shared" si="8"/>
        <v>0.27446513506089476</v>
      </c>
      <c r="I22" s="81">
        <f>'Survival-1cycle NMA'!H24</f>
        <v>0.54551427453318302</v>
      </c>
      <c r="J22" s="81">
        <f>'Survival-1cycle NMA'!I24</f>
        <v>0.23589271247924401</v>
      </c>
      <c r="K22" s="11">
        <f t="shared" si="0"/>
        <v>0.30962156205393898</v>
      </c>
      <c r="L22" s="81">
        <f>'Survival-1cycle NMA'!D24</f>
        <v>0.44125359941934111</v>
      </c>
      <c r="M22" s="81">
        <f>'Survival-1cycle NMA'!E24</f>
        <v>0.16678846435844635</v>
      </c>
      <c r="N22" s="81">
        <f t="shared" si="9"/>
        <v>0.27446513506089476</v>
      </c>
      <c r="O22" s="81">
        <f>'Survival-1cycle NMA'!J24</f>
        <v>0.5974274887291815</v>
      </c>
      <c r="P22" s="81">
        <f>'Survival-1cycle NMA'!K24</f>
        <v>0.3691246275346094</v>
      </c>
      <c r="Q22" s="81">
        <f t="shared" si="15"/>
        <v>0.2283028611945721</v>
      </c>
      <c r="R22" s="81">
        <f>'Survival-1cycle NMA'!D24</f>
        <v>0.44125359941934111</v>
      </c>
      <c r="S22" s="81">
        <f>'Survival-1cycle NMA'!E24</f>
        <v>0.16678846435844635</v>
      </c>
      <c r="T22" s="11">
        <f t="shared" si="1"/>
        <v>0.27446513506089476</v>
      </c>
      <c r="U22" s="81">
        <f>'Survival-1cycle NMA'!L24</f>
        <v>0.62331671481692197</v>
      </c>
      <c r="V22" s="81">
        <f>'Survival-1cycle NMA'!M24</f>
        <v>0.35347154443552148</v>
      </c>
      <c r="W22" s="11">
        <f t="shared" si="2"/>
        <v>0.26984517038140049</v>
      </c>
      <c r="X22" s="102">
        <f>'Survival-1cycle NMA'!D24</f>
        <v>0.44125359941934111</v>
      </c>
      <c r="Y22" s="81">
        <f>'Survival-1cycle NMA'!E24</f>
        <v>0.16678846435844635</v>
      </c>
      <c r="Z22" s="81">
        <f t="shared" si="13"/>
        <v>0.27446513506089476</v>
      </c>
      <c r="AA22" s="81">
        <f>'Survival-1cycle NMA'!N24</f>
        <v>0.54883027230180115</v>
      </c>
      <c r="AB22" s="81">
        <f>'Survival-1cycle NMA'!O24</f>
        <v>0.3148992450301743</v>
      </c>
      <c r="AC22" s="11">
        <f t="shared" si="3"/>
        <v>0.23393102727162685</v>
      </c>
      <c r="AD22" s="81">
        <f>'Survival-1cycle NMA'!D24</f>
        <v>0.44125359941934111</v>
      </c>
      <c r="AE22" s="81">
        <f>'Survival-1cycle NMA'!E24</f>
        <v>0.16678846435844635</v>
      </c>
      <c r="AF22" s="11">
        <f t="shared" si="4"/>
        <v>0.27446513506089476</v>
      </c>
      <c r="AG22" s="81">
        <f>'Survival-1cycle NMA'!P24</f>
        <v>0.58311934069087445</v>
      </c>
      <c r="AH22" s="81">
        <f>'Survival-1cycle NMA'!Q24</f>
        <v>0.32884419796314374</v>
      </c>
      <c r="AI22" s="11">
        <f t="shared" si="5"/>
        <v>0.25427514272773072</v>
      </c>
      <c r="AJ22" s="81">
        <f>'Survival-1cycle NMA'!D24</f>
        <v>0.44125359941934111</v>
      </c>
      <c r="AK22" s="81">
        <f>'Survival-1cycle NMA'!E24</f>
        <v>0.16678846435844635</v>
      </c>
      <c r="AL22" s="81">
        <f t="shared" si="10"/>
        <v>0.27446513506089476</v>
      </c>
      <c r="AM22" s="135">
        <v>18</v>
      </c>
      <c r="AN22" s="135">
        <f t="shared" si="16"/>
        <v>1.3808219178082193</v>
      </c>
      <c r="AO22" s="135">
        <f>'Survival-1cycle NMA'!U24</f>
        <v>0.427396027011191</v>
      </c>
      <c r="AP22" s="135">
        <f>'Survival-1cycle NMA'!V24</f>
        <v>0.16027203300669801</v>
      </c>
      <c r="AQ22" s="135">
        <f t="shared" si="17"/>
        <v>0.26712399400449299</v>
      </c>
      <c r="AR22" s="135">
        <f>'Survival-1cycle NMA'!W24</f>
        <v>0.32050948824398701</v>
      </c>
      <c r="AS22" s="135">
        <f>'Survival-1cycle NMA'!X24</f>
        <v>7.2941996142377702E-2</v>
      </c>
      <c r="AT22" s="135">
        <f t="shared" si="14"/>
        <v>0.2475674921016093</v>
      </c>
    </row>
    <row r="23" spans="1:46">
      <c r="A23" s="102">
        <v>19</v>
      </c>
      <c r="B23" s="102">
        <f t="shared" si="12"/>
        <v>1.0931506849315069</v>
      </c>
      <c r="C23" s="81">
        <f>'Survival-1cycle NMA'!F25</f>
        <v>0.54403707001221435</v>
      </c>
      <c r="D23" s="81">
        <f>'Survival-1cycle NMA'!G25</f>
        <v>0.35177270758896073</v>
      </c>
      <c r="E23" s="11">
        <f t="shared" si="7"/>
        <v>0.19226436242325362</v>
      </c>
      <c r="F23" s="81">
        <f>'Survival-1cycle NMA'!D25</f>
        <v>0.41717427180130667</v>
      </c>
      <c r="G23" s="81">
        <f>'Survival-1cycle NMA'!E25</f>
        <v>0.15296322693282188</v>
      </c>
      <c r="H23" s="11">
        <f t="shared" si="8"/>
        <v>0.26421104486848479</v>
      </c>
      <c r="I23" s="81">
        <f>'Survival-1cycle NMA'!H25</f>
        <v>0.523303592202224</v>
      </c>
      <c r="J23" s="81">
        <f>'Survival-1cycle NMA'!I25</f>
        <v>0.21999301957088699</v>
      </c>
      <c r="K23" s="11">
        <f t="shared" si="0"/>
        <v>0.30331057263133698</v>
      </c>
      <c r="L23" s="81">
        <f>'Survival-1cycle NMA'!D25</f>
        <v>0.41717427180130667</v>
      </c>
      <c r="M23" s="81">
        <f>'Survival-1cycle NMA'!E25</f>
        <v>0.15296322693282188</v>
      </c>
      <c r="N23" s="81">
        <f t="shared" si="9"/>
        <v>0.26421104486848479</v>
      </c>
      <c r="O23" s="81">
        <f>'Survival-1cycle NMA'!J25</f>
        <v>0.57668766014624684</v>
      </c>
      <c r="P23" s="81">
        <f>'Survival-1cycle NMA'!K25</f>
        <v>0.35177270758896073</v>
      </c>
      <c r="Q23" s="81">
        <f t="shared" si="15"/>
        <v>0.22491495255728611</v>
      </c>
      <c r="R23" s="81">
        <f>'Survival-1cycle NMA'!D25</f>
        <v>0.41717427180130667</v>
      </c>
      <c r="S23" s="81">
        <f>'Survival-1cycle NMA'!E25</f>
        <v>0.15296322693282188</v>
      </c>
      <c r="T23" s="11">
        <f t="shared" si="1"/>
        <v>0.26421104486848479</v>
      </c>
      <c r="U23" s="81">
        <f>'Survival-1cycle NMA'!L25</f>
        <v>0.60343139052421657</v>
      </c>
      <c r="V23" s="81">
        <f>'Survival-1cycle NMA'!M25</f>
        <v>0.336151000777348</v>
      </c>
      <c r="W23" s="11">
        <f t="shared" si="2"/>
        <v>0.26728038974686857</v>
      </c>
      <c r="X23" s="102">
        <f>'Survival-1cycle NMA'!D25</f>
        <v>0.41717427180130667</v>
      </c>
      <c r="Y23" s="81">
        <f>'Survival-1cycle NMA'!E25</f>
        <v>0.15296322693282188</v>
      </c>
      <c r="Z23" s="81">
        <f t="shared" si="13"/>
        <v>0.26421104486848479</v>
      </c>
      <c r="AA23" s="81">
        <f>'Survival-1cycle NMA'!N25</f>
        <v>0.52670346906528487</v>
      </c>
      <c r="AB23" s="81">
        <f>'Survival-1cycle NMA'!O25</f>
        <v>0.29780166436332001</v>
      </c>
      <c r="AC23" s="11">
        <f t="shared" si="3"/>
        <v>0.22890180470196486</v>
      </c>
      <c r="AD23" s="81">
        <f>'Survival-1cycle NMA'!D25</f>
        <v>0.41717427180130667</v>
      </c>
      <c r="AE23" s="81">
        <f>'Survival-1cycle NMA'!E25</f>
        <v>0.15296322693282188</v>
      </c>
      <c r="AF23" s="11">
        <f t="shared" si="4"/>
        <v>0.26421104486848479</v>
      </c>
      <c r="AG23" s="81">
        <f>'Survival-1cycle NMA'!P25</f>
        <v>0.56194111284805071</v>
      </c>
      <c r="AH23" s="81">
        <f>'Survival-1cycle NMA'!Q25</f>
        <v>0.31164118968954535</v>
      </c>
      <c r="AI23" s="11">
        <f t="shared" si="5"/>
        <v>0.25029992315850536</v>
      </c>
      <c r="AJ23" s="81">
        <f>'Survival-1cycle NMA'!D25</f>
        <v>0.41717427180130667</v>
      </c>
      <c r="AK23" s="81">
        <f>'Survival-1cycle NMA'!E25</f>
        <v>0.15296322693282188</v>
      </c>
      <c r="AL23" s="81">
        <f t="shared" si="10"/>
        <v>0.26421104486848479</v>
      </c>
      <c r="AM23" s="135">
        <v>19</v>
      </c>
      <c r="AN23" s="135">
        <f t="shared" si="16"/>
        <v>1.4575342465753425</v>
      </c>
      <c r="AO23" s="135">
        <f>'Survival-1cycle NMA'!U25</f>
        <v>0.405701560611474</v>
      </c>
      <c r="AP23" s="135">
        <f>'Survival-1cycle NMA'!V25</f>
        <v>0.148478908651137</v>
      </c>
      <c r="AQ23" s="135">
        <f t="shared" si="17"/>
        <v>0.257222651960337</v>
      </c>
      <c r="AR23" s="135">
        <f>'Survival-1cycle NMA'!W25</f>
        <v>0.30071861842531999</v>
      </c>
      <c r="AS23" s="135">
        <f>'Survival-1cycle NMA'!X25</f>
        <v>6.7103142960966797E-2</v>
      </c>
      <c r="AT23" s="135">
        <f t="shared" si="14"/>
        <v>0.23361547546435318</v>
      </c>
    </row>
    <row r="24" spans="1:46">
      <c r="A24" s="102">
        <v>20</v>
      </c>
      <c r="B24" s="102">
        <f t="shared" si="12"/>
        <v>1.1506849315068493</v>
      </c>
      <c r="C24" s="81">
        <f>'Survival-1cycle NMA'!F26</f>
        <v>0.52333500752981321</v>
      </c>
      <c r="D24" s="81">
        <f>'Survival-1cycle NMA'!G26</f>
        <v>0.33576509079168271</v>
      </c>
      <c r="E24" s="11">
        <f t="shared" si="7"/>
        <v>0.1875699167381305</v>
      </c>
      <c r="F24" s="81">
        <f>'Survival-1cycle NMA'!D26</f>
        <v>0.39456622514828654</v>
      </c>
      <c r="G24" s="81">
        <f>'Survival-1cycle NMA'!E26</f>
        <v>0.14068175700945049</v>
      </c>
      <c r="H24" s="11">
        <f t="shared" si="8"/>
        <v>0.25388446813883603</v>
      </c>
      <c r="I24" s="81">
        <f>'Survival-1cycle NMA'!H26</f>
        <v>0.50214548333211695</v>
      </c>
      <c r="J24" s="81">
        <f>'Survival-1cycle NMA'!I26</f>
        <v>0.20563402998862301</v>
      </c>
      <c r="K24" s="11">
        <f t="shared" si="0"/>
        <v>0.29651145334349394</v>
      </c>
      <c r="L24" s="81">
        <f>'Survival-1cycle NMA'!D26</f>
        <v>0.39456622514828654</v>
      </c>
      <c r="M24" s="81">
        <f>'Survival-1cycle NMA'!E26</f>
        <v>0.14068175700945049</v>
      </c>
      <c r="N24" s="81">
        <f t="shared" si="9"/>
        <v>0.25388446813883603</v>
      </c>
      <c r="O24" s="81">
        <f>'Survival-1cycle NMA'!J26</f>
        <v>0.5568075642886523</v>
      </c>
      <c r="P24" s="81">
        <f>'Survival-1cycle NMA'!K26</f>
        <v>0.33576509079168271</v>
      </c>
      <c r="Q24" s="81">
        <f t="shared" si="15"/>
        <v>0.22104247349696959</v>
      </c>
      <c r="R24" s="81">
        <f>'Survival-1cycle NMA'!D26</f>
        <v>0.39456622514828654</v>
      </c>
      <c r="S24" s="81">
        <f>'Survival-1cycle NMA'!E26</f>
        <v>0.14068175700945049</v>
      </c>
      <c r="T24" s="11">
        <f t="shared" si="1"/>
        <v>0.25388446813883603</v>
      </c>
      <c r="U24" s="81">
        <f>'Survival-1cycle NMA'!L26</f>
        <v>0.58431502968936833</v>
      </c>
      <c r="V24" s="81">
        <f>'Survival-1cycle NMA'!M26</f>
        <v>0.32020520746642223</v>
      </c>
      <c r="W24" s="11">
        <f t="shared" si="2"/>
        <v>0.2641098222229461</v>
      </c>
      <c r="X24" s="102">
        <f>'Survival-1cycle NMA'!D26</f>
        <v>0.39456622514828654</v>
      </c>
      <c r="Y24" s="81">
        <f>'Survival-1cycle NMA'!E26</f>
        <v>0.14068175700945049</v>
      </c>
      <c r="Z24" s="81">
        <f t="shared" si="13"/>
        <v>0.25388446813883603</v>
      </c>
      <c r="AA24" s="81">
        <f>'Survival-1cycle NMA'!N26</f>
        <v>0.50561653149220187</v>
      </c>
      <c r="AB24" s="81">
        <f>'Survival-1cycle NMA'!O26</f>
        <v>0.28214735900265303</v>
      </c>
      <c r="AC24" s="11">
        <f t="shared" si="3"/>
        <v>0.22346917248954884</v>
      </c>
      <c r="AD24" s="81">
        <f>'Survival-1cycle NMA'!D26</f>
        <v>0.39456622514828654</v>
      </c>
      <c r="AE24" s="81">
        <f>'Survival-1cycle NMA'!E26</f>
        <v>0.14068175700945049</v>
      </c>
      <c r="AF24" s="11">
        <f t="shared" si="4"/>
        <v>0.25388446813883603</v>
      </c>
      <c r="AG24" s="81">
        <f>'Survival-1cycle NMA'!P26</f>
        <v>0.54167439758732194</v>
      </c>
      <c r="AH24" s="81">
        <f>'Survival-1cycle NMA'!Q26</f>
        <v>0.29585787926979162</v>
      </c>
      <c r="AI24" s="11">
        <f t="shared" si="5"/>
        <v>0.24581651831753032</v>
      </c>
      <c r="AJ24" s="81">
        <f>'Survival-1cycle NMA'!D26</f>
        <v>0.39456622514828654</v>
      </c>
      <c r="AK24" s="81">
        <f>'Survival-1cycle NMA'!E26</f>
        <v>0.14068175700945049</v>
      </c>
      <c r="AL24" s="81">
        <f t="shared" si="10"/>
        <v>0.25388446813883603</v>
      </c>
      <c r="AM24" s="135">
        <v>20</v>
      </c>
      <c r="AN24" s="135">
        <f t="shared" si="16"/>
        <v>1.5342465753424657</v>
      </c>
      <c r="AO24" s="135">
        <f>'Survival-1cycle NMA'!U26</f>
        <v>0.38545356384462698</v>
      </c>
      <c r="AP24" s="135">
        <f>'Survival-1cycle NMA'!V26</f>
        <v>0.13796206314472001</v>
      </c>
      <c r="AQ24" s="135">
        <f t="shared" si="17"/>
        <v>0.24749150069990697</v>
      </c>
      <c r="AR24" s="135">
        <f>'Survival-1cycle NMA'!W26</f>
        <v>0.28283872285099299</v>
      </c>
      <c r="AS24" s="135">
        <f>'Survival-1cycle NMA'!X26</f>
        <v>6.2050189357084798E-2</v>
      </c>
      <c r="AT24" s="135">
        <f t="shared" si="14"/>
        <v>0.2207885334939082</v>
      </c>
    </row>
    <row r="25" spans="1:46">
      <c r="A25" s="102">
        <v>21</v>
      </c>
      <c r="B25" s="102">
        <f t="shared" si="12"/>
        <v>1.2082191780821918</v>
      </c>
      <c r="C25" s="81">
        <f>'Survival-1cycle NMA'!F27</f>
        <v>0.50358647392400413</v>
      </c>
      <c r="D25" s="81">
        <f>'Survival-1cycle NMA'!G27</f>
        <v>0.32096804778633309</v>
      </c>
      <c r="E25" s="11">
        <f t="shared" si="7"/>
        <v>0.18261842613767104</v>
      </c>
      <c r="F25" s="81">
        <f>'Survival-1cycle NMA'!D27</f>
        <v>0.37335986820359035</v>
      </c>
      <c r="G25" s="81">
        <f>'Survival-1cycle NMA'!E27</f>
        <v>0.12973638331551135</v>
      </c>
      <c r="H25" s="11">
        <f t="shared" si="8"/>
        <v>0.243623484888079</v>
      </c>
      <c r="I25" s="81">
        <f>'Survival-1cycle NMA'!H27</f>
        <v>0.48201161895214101</v>
      </c>
      <c r="J25" s="81">
        <f>'Survival-1cycle NMA'!I27</f>
        <v>0.192631473836644</v>
      </c>
      <c r="K25" s="11">
        <f t="shared" si="0"/>
        <v>0.28938014511549703</v>
      </c>
      <c r="L25" s="81">
        <f>'Survival-1cycle NMA'!D27</f>
        <v>0.37335986820359035</v>
      </c>
      <c r="M25" s="81">
        <f>'Survival-1cycle NMA'!E27</f>
        <v>0.12973638331551135</v>
      </c>
      <c r="N25" s="81">
        <f t="shared" si="9"/>
        <v>0.243623484888079</v>
      </c>
      <c r="O25" s="81">
        <f>'Survival-1cycle NMA'!J27</f>
        <v>0.53777286037223981</v>
      </c>
      <c r="P25" s="81">
        <f>'Survival-1cycle NMA'!K27</f>
        <v>0.32096804778633309</v>
      </c>
      <c r="Q25" s="81">
        <f t="shared" si="15"/>
        <v>0.21680481258590673</v>
      </c>
      <c r="R25" s="81">
        <f>'Survival-1cycle NMA'!D27</f>
        <v>0.37335986820359035</v>
      </c>
      <c r="S25" s="81">
        <f>'Survival-1cycle NMA'!E27</f>
        <v>0.12973638331551135</v>
      </c>
      <c r="T25" s="11">
        <f t="shared" si="1"/>
        <v>0.243623484888079</v>
      </c>
      <c r="U25" s="81">
        <f>'Survival-1cycle NMA'!L27</f>
        <v>0.56595885010335789</v>
      </c>
      <c r="V25" s="81">
        <f>'Survival-1cycle NMA'!M27</f>
        <v>0.30549465643479579</v>
      </c>
      <c r="W25" s="11">
        <f t="shared" si="2"/>
        <v>0.26046419366856211</v>
      </c>
      <c r="X25" s="102">
        <f>'Survival-1cycle NMA'!D27</f>
        <v>0.37335986820359035</v>
      </c>
      <c r="Y25" s="81">
        <f>'Survival-1cycle NMA'!E27</f>
        <v>0.12973638331551135</v>
      </c>
      <c r="Z25" s="81">
        <f t="shared" si="13"/>
        <v>0.243623484888079</v>
      </c>
      <c r="AA25" s="81">
        <f>'Survival-1cycle NMA'!N27</f>
        <v>0.48554214436207088</v>
      </c>
      <c r="AB25" s="81">
        <f>'Survival-1cycle NMA'!O27</f>
        <v>0.26778225717662923</v>
      </c>
      <c r="AC25" s="11">
        <f t="shared" si="3"/>
        <v>0.21775988718544165</v>
      </c>
      <c r="AD25" s="81">
        <f>'Survival-1cycle NMA'!D27</f>
        <v>0.37335986820359035</v>
      </c>
      <c r="AE25" s="81">
        <f>'Survival-1cycle NMA'!E27</f>
        <v>0.12973638331551135</v>
      </c>
      <c r="AF25" s="11">
        <f t="shared" si="4"/>
        <v>0.243623484888079</v>
      </c>
      <c r="AG25" s="81">
        <f>'Survival-1cycle NMA'!P27</f>
        <v>0.52230138961964445</v>
      </c>
      <c r="AH25" s="81">
        <f>'Survival-1cycle NMA'!Q27</f>
        <v>0.28134550476546683</v>
      </c>
      <c r="AI25" s="11">
        <f t="shared" si="5"/>
        <v>0.24095588485417763</v>
      </c>
      <c r="AJ25" s="81">
        <f>'Survival-1cycle NMA'!D27</f>
        <v>0.37335986820359035</v>
      </c>
      <c r="AK25" s="81">
        <f>'Survival-1cycle NMA'!E27</f>
        <v>0.12973638331551135</v>
      </c>
      <c r="AL25" s="81">
        <f t="shared" si="10"/>
        <v>0.243623484888079</v>
      </c>
      <c r="AM25" s="135">
        <v>21</v>
      </c>
      <c r="AN25" s="135">
        <f t="shared" si="16"/>
        <v>1.6109589041095891</v>
      </c>
      <c r="AO25" s="135">
        <f>'Survival-1cycle NMA'!U27</f>
        <v>0.36655366619205398</v>
      </c>
      <c r="AP25" s="135">
        <f>'Survival-1cycle NMA'!V27</f>
        <v>0.12854607185372899</v>
      </c>
      <c r="AQ25" s="135">
        <f t="shared" si="17"/>
        <v>0.238007594338325</v>
      </c>
      <c r="AR25" s="135">
        <f>'Survival-1cycle NMA'!W27</f>
        <v>0.266615682613075</v>
      </c>
      <c r="AS25" s="135">
        <f>'Survival-1cycle NMA'!X27</f>
        <v>5.7632538072294202E-2</v>
      </c>
      <c r="AT25" s="135">
        <f t="shared" si="14"/>
        <v>0.20898314454078079</v>
      </c>
    </row>
    <row r="26" spans="1:46">
      <c r="A26" s="102">
        <v>22</v>
      </c>
      <c r="B26" s="102">
        <f t="shared" si="12"/>
        <v>1.2657534246575342</v>
      </c>
      <c r="C26" s="81">
        <f>'Survival-1cycle NMA'!F28</f>
        <v>0.48476316058758756</v>
      </c>
      <c r="D26" s="81">
        <f>'Survival-1cycle NMA'!G28</f>
        <v>0.30726273173093704</v>
      </c>
      <c r="E26" s="11">
        <f t="shared" si="7"/>
        <v>0.17750042885665052</v>
      </c>
      <c r="F26" s="81">
        <f>'Survival-1cycle NMA'!D28</f>
        <v>0.35348174536468313</v>
      </c>
      <c r="G26" s="81">
        <f>'Survival-1cycle NMA'!E28</f>
        <v>0.11995083508084901</v>
      </c>
      <c r="H26" s="11">
        <f t="shared" si="8"/>
        <v>0.2335309102838341</v>
      </c>
      <c r="I26" s="81">
        <f>'Survival-1cycle NMA'!H28</f>
        <v>0.46286786457201801</v>
      </c>
      <c r="J26" s="81">
        <f>'Survival-1cycle NMA'!I28</f>
        <v>0.180825929549813</v>
      </c>
      <c r="K26" s="11">
        <f t="shared" si="0"/>
        <v>0.28204193502220498</v>
      </c>
      <c r="L26" s="81">
        <f>'Survival-1cycle NMA'!D28</f>
        <v>0.35348174536468313</v>
      </c>
      <c r="M26" s="81">
        <f>'Survival-1cycle NMA'!E28</f>
        <v>0.11995083508084901</v>
      </c>
      <c r="N26" s="81">
        <f t="shared" si="9"/>
        <v>0.2335309102838341</v>
      </c>
      <c r="O26" s="81">
        <f>'Survival-1cycle NMA'!J28</f>
        <v>0.51956331086538599</v>
      </c>
      <c r="P26" s="81">
        <f>'Survival-1cycle NMA'!K28</f>
        <v>0.30726273173093704</v>
      </c>
      <c r="Q26" s="81">
        <f t="shared" si="15"/>
        <v>0.21230057913444894</v>
      </c>
      <c r="R26" s="81">
        <f>'Survival-1cycle NMA'!D28</f>
        <v>0.35348174536468313</v>
      </c>
      <c r="S26" s="81">
        <f>'Survival-1cycle NMA'!E28</f>
        <v>0.11995083508084901</v>
      </c>
      <c r="T26" s="11">
        <f t="shared" si="1"/>
        <v>0.2335309102838341</v>
      </c>
      <c r="U26" s="81">
        <f>'Survival-1cycle NMA'!L28</f>
        <v>0.54834827743020953</v>
      </c>
      <c r="V26" s="81">
        <f>'Survival-1cycle NMA'!M28</f>
        <v>0.29189570753993149</v>
      </c>
      <c r="W26" s="11">
        <f t="shared" si="2"/>
        <v>0.25645256989027804</v>
      </c>
      <c r="X26" s="102">
        <f>'Survival-1cycle NMA'!D28</f>
        <v>0.35348174536468313</v>
      </c>
      <c r="Y26" s="81">
        <f>'Survival-1cycle NMA'!E28</f>
        <v>0.11995083508084901</v>
      </c>
      <c r="Z26" s="81">
        <f t="shared" si="13"/>
        <v>0.2335309102838341</v>
      </c>
      <c r="AA26" s="81">
        <f>'Survival-1cycle NMA'!N28</f>
        <v>0.4664471671681078</v>
      </c>
      <c r="AB26" s="81">
        <f>'Survival-1cycle NMA'!O28</f>
        <v>0.25457078692044816</v>
      </c>
      <c r="AC26" s="11">
        <f t="shared" si="3"/>
        <v>0.21187638024765965</v>
      </c>
      <c r="AD26" s="81">
        <f>'Survival-1cycle NMA'!D28</f>
        <v>0.35348174536468313</v>
      </c>
      <c r="AE26" s="81">
        <f>'Survival-1cycle NMA'!E28</f>
        <v>0.11995083508084901</v>
      </c>
      <c r="AF26" s="11">
        <f t="shared" si="4"/>
        <v>0.2335309102838341</v>
      </c>
      <c r="AG26" s="81">
        <f>'Survival-1cycle NMA'!P28</f>
        <v>0.50379836861175487</v>
      </c>
      <c r="AH26" s="81">
        <f>'Survival-1cycle NMA'!Q28</f>
        <v>0.26797281833056985</v>
      </c>
      <c r="AI26" s="11">
        <f t="shared" si="5"/>
        <v>0.23582555028118501</v>
      </c>
      <c r="AJ26" s="81">
        <f>'Survival-1cycle NMA'!D28</f>
        <v>0.35348174536468313</v>
      </c>
      <c r="AK26" s="81">
        <f>'Survival-1cycle NMA'!E28</f>
        <v>0.11995083508084901</v>
      </c>
      <c r="AL26" s="81">
        <f t="shared" si="10"/>
        <v>0.2335309102838341</v>
      </c>
      <c r="AM26" s="135">
        <v>22</v>
      </c>
      <c r="AN26" s="135">
        <f t="shared" si="16"/>
        <v>1.6876712328767123</v>
      </c>
      <c r="AO26" s="135">
        <f>'Survival-1cycle NMA'!U28</f>
        <v>0.34890673296882802</v>
      </c>
      <c r="AP26" s="135">
        <f>'Survival-1cycle NMA'!V28</f>
        <v>0.120083884194506</v>
      </c>
      <c r="AQ26" s="135">
        <f t="shared" si="17"/>
        <v>0.22882284877432202</v>
      </c>
      <c r="AR26" s="135">
        <f>'Survival-1cycle NMA'!W28</f>
        <v>0.251833100672613</v>
      </c>
      <c r="AS26" s="135">
        <f>'Survival-1cycle NMA'!X28</f>
        <v>5.3734566756936102E-2</v>
      </c>
      <c r="AT26" s="135">
        <f t="shared" si="14"/>
        <v>0.19809853391567689</v>
      </c>
    </row>
    <row r="27" spans="1:46">
      <c r="A27" s="102">
        <v>23</v>
      </c>
      <c r="B27" s="102">
        <f t="shared" si="12"/>
        <v>1.3232876712328767</v>
      </c>
      <c r="C27" s="81">
        <f>'Survival-1cycle NMA'!F29</f>
        <v>0.46683264714970679</v>
      </c>
      <c r="D27" s="81">
        <f>'Survival-1cycle NMA'!G29</f>
        <v>0.29454360532562923</v>
      </c>
      <c r="E27" s="11">
        <f t="shared" si="7"/>
        <v>0.17228904182407756</v>
      </c>
      <c r="F27" s="81">
        <f>'Survival-1cycle NMA'!D29</f>
        <v>0.33485685890322392</v>
      </c>
      <c r="G27" s="81">
        <f>'Survival-1cycle NMA'!E29</f>
        <v>0.11117521398140014</v>
      </c>
      <c r="H27" s="11">
        <f t="shared" si="8"/>
        <v>0.2236816449218238</v>
      </c>
      <c r="I27" s="81">
        <f>'Survival-1cycle NMA'!H29</f>
        <v>0.44467616460424497</v>
      </c>
      <c r="J27" s="81">
        <f>'Survival-1cycle NMA'!I29</f>
        <v>0.17007935177428801</v>
      </c>
      <c r="K27" s="11">
        <f t="shared" si="0"/>
        <v>0.27459681282995696</v>
      </c>
      <c r="L27" s="81">
        <f>'Survival-1cycle NMA'!D29</f>
        <v>0.33485685890322392</v>
      </c>
      <c r="M27" s="81">
        <f>'Survival-1cycle NMA'!E29</f>
        <v>0.11117521398140014</v>
      </c>
      <c r="N27" s="81">
        <f t="shared" si="9"/>
        <v>0.2236816449218238</v>
      </c>
      <c r="O27" s="81">
        <f>'Survival-1cycle NMA'!J29</f>
        <v>0.5021544012024306</v>
      </c>
      <c r="P27" s="81">
        <f>'Survival-1cycle NMA'!K29</f>
        <v>0.29454360532562923</v>
      </c>
      <c r="Q27" s="81">
        <f t="shared" si="15"/>
        <v>0.20761079587680137</v>
      </c>
      <c r="R27" s="81">
        <f>'Survival-1cycle NMA'!D29</f>
        <v>0.33485685890322392</v>
      </c>
      <c r="S27" s="81">
        <f>'Survival-1cycle NMA'!E29</f>
        <v>0.11117521398140014</v>
      </c>
      <c r="T27" s="11">
        <f t="shared" si="1"/>
        <v>0.2236816449218238</v>
      </c>
      <c r="U27" s="81">
        <f>'Survival-1cycle NMA'!L29</f>
        <v>0.53146443079517336</v>
      </c>
      <c r="V27" s="81">
        <f>'Survival-1cycle NMA'!M29</f>
        <v>0.27929884915534303</v>
      </c>
      <c r="W27" s="11">
        <f t="shared" si="2"/>
        <v>0.25216558163983033</v>
      </c>
      <c r="X27" s="102">
        <f>'Survival-1cycle NMA'!D29</f>
        <v>0.33485685890322392</v>
      </c>
      <c r="Y27" s="81">
        <f>'Survival-1cycle NMA'!E29</f>
        <v>0.11117521398140014</v>
      </c>
      <c r="Z27" s="81">
        <f t="shared" si="13"/>
        <v>0.2236816449218238</v>
      </c>
      <c r="AA27" s="81">
        <f>'Survival-1cycle NMA'!N29</f>
        <v>0.44829450204436028</v>
      </c>
      <c r="AB27" s="81">
        <f>'Survival-1cycle NMA'!O29</f>
        <v>0.24239366962032183</v>
      </c>
      <c r="AC27" s="11">
        <f t="shared" si="3"/>
        <v>0.20590083242403845</v>
      </c>
      <c r="AD27" s="81">
        <f>'Survival-1cycle NMA'!D29</f>
        <v>0.33485685890322392</v>
      </c>
      <c r="AE27" s="81">
        <f>'Survival-1cycle NMA'!E29</f>
        <v>0.11117521398140014</v>
      </c>
      <c r="AF27" s="11">
        <f t="shared" si="4"/>
        <v>0.2236816449218238</v>
      </c>
      <c r="AG27" s="81">
        <f>'Survival-1cycle NMA'!P29</f>
        <v>0.48613739283208396</v>
      </c>
      <c r="AH27" s="81">
        <f>'Survival-1cycle NMA'!Q29</f>
        <v>0.25562405850934822</v>
      </c>
      <c r="AI27" s="11">
        <f t="shared" si="5"/>
        <v>0.23051333432273574</v>
      </c>
      <c r="AJ27" s="81">
        <f>'Survival-1cycle NMA'!D29</f>
        <v>0.33485685890322392</v>
      </c>
      <c r="AK27" s="81">
        <f>'Survival-1cycle NMA'!E29</f>
        <v>0.11117521398140014</v>
      </c>
      <c r="AL27" s="81">
        <f t="shared" si="10"/>
        <v>0.2236816449218238</v>
      </c>
      <c r="AM27" s="135">
        <v>23</v>
      </c>
      <c r="AN27" s="135">
        <f t="shared" si="16"/>
        <v>1.7643835616438357</v>
      </c>
      <c r="AO27" s="135">
        <f>'Survival-1cycle NMA'!U29</f>
        <v>0.33242202374707303</v>
      </c>
      <c r="AP27" s="135">
        <f>'Survival-1cycle NMA'!V29</f>
        <v>0.11245168598891001</v>
      </c>
      <c r="AQ27" s="135">
        <f t="shared" si="17"/>
        <v>0.21997033775816302</v>
      </c>
      <c r="AR27" s="135">
        <f>'Survival-1cycle NMA'!W29</f>
        <v>0.23830683814664</v>
      </c>
      <c r="AS27" s="135">
        <f>'Survival-1cycle NMA'!X29</f>
        <v>5.0266382822183098E-2</v>
      </c>
      <c r="AT27" s="135">
        <f t="shared" si="14"/>
        <v>0.1880404553244569</v>
      </c>
    </row>
    <row r="28" spans="1:46">
      <c r="A28" s="102">
        <v>24</v>
      </c>
      <c r="B28" s="102">
        <f t="shared" si="12"/>
        <v>1.3808219178082193</v>
      </c>
      <c r="C28" s="81">
        <f>'Survival-1cycle NMA'!F30</f>
        <v>0.44975981734326231</v>
      </c>
      <c r="D28" s="81">
        <f>'Survival-1cycle NMA'!G30</f>
        <v>0.28271694850720286</v>
      </c>
      <c r="E28" s="11">
        <f t="shared" si="7"/>
        <v>0.16704286883605945</v>
      </c>
      <c r="F28" s="81">
        <f>'Survival-1cycle NMA'!D30</f>
        <v>0.31741039752283701</v>
      </c>
      <c r="G28" s="81">
        <f>'Survival-1cycle NMA'!E30</f>
        <v>0.10328175401827951</v>
      </c>
      <c r="H28" s="11">
        <f t="shared" si="8"/>
        <v>0.21412864350455751</v>
      </c>
      <c r="I28" s="81">
        <f>'Survival-1cycle NMA'!H30</f>
        <v>0.427396027011191</v>
      </c>
      <c r="J28" s="81">
        <f>'Survival-1cycle NMA'!I30</f>
        <v>0.16027203300669801</v>
      </c>
      <c r="K28" s="11">
        <f t="shared" si="0"/>
        <v>0.26712399400449299</v>
      </c>
      <c r="L28" s="81">
        <f>'Survival-1cycle NMA'!D30</f>
        <v>0.31741039752283701</v>
      </c>
      <c r="M28" s="81">
        <f>'Survival-1cycle NMA'!E30</f>
        <v>0.10328175401827951</v>
      </c>
      <c r="N28" s="81">
        <f t="shared" si="9"/>
        <v>0.21412864350455751</v>
      </c>
      <c r="O28" s="81">
        <f>'Survival-1cycle NMA'!J30</f>
        <v>0.4855186407289937</v>
      </c>
      <c r="P28" s="81">
        <f>'Survival-1cycle NMA'!K30</f>
        <v>0.28271694850720286</v>
      </c>
      <c r="Q28" s="81">
        <f t="shared" si="15"/>
        <v>0.20280169222179084</v>
      </c>
      <c r="R28" s="81">
        <f>'Survival-1cycle NMA'!D30</f>
        <v>0.31741039752283701</v>
      </c>
      <c r="S28" s="81">
        <f>'Survival-1cycle NMA'!E30</f>
        <v>0.10328175401827951</v>
      </c>
      <c r="T28" s="11">
        <f t="shared" si="1"/>
        <v>0.21412864350455751</v>
      </c>
      <c r="U28" s="81">
        <f>'Survival-1cycle NMA'!L30</f>
        <v>0.51528532590800125</v>
      </c>
      <c r="V28" s="81">
        <f>'Survival-1cycle NMA'!M30</f>
        <v>0.26760706630810882</v>
      </c>
      <c r="W28" s="11">
        <f t="shared" si="2"/>
        <v>0.24767825959989243</v>
      </c>
      <c r="X28" s="102">
        <f>'Survival-1cycle NMA'!D30</f>
        <v>0.31741039752283701</v>
      </c>
      <c r="Y28" s="81">
        <f>'Survival-1cycle NMA'!E30</f>
        <v>0.10328175401827951</v>
      </c>
      <c r="Z28" s="81">
        <f t="shared" si="13"/>
        <v>0.21412864350455751</v>
      </c>
      <c r="AA28" s="81">
        <f>'Survival-1cycle NMA'!N30</f>
        <v>0.43104456742011349</v>
      </c>
      <c r="AB28" s="81">
        <f>'Survival-1cycle NMA'!O30</f>
        <v>0.23114590119464945</v>
      </c>
      <c r="AC28" s="11">
        <f t="shared" si="3"/>
        <v>0.19989866622546404</v>
      </c>
      <c r="AD28" s="81">
        <f>'Survival-1cycle NMA'!D30</f>
        <v>0.31741039752283701</v>
      </c>
      <c r="AE28" s="81">
        <f>'Survival-1cycle NMA'!E30</f>
        <v>0.10328175401827951</v>
      </c>
      <c r="AF28" s="11">
        <f t="shared" si="4"/>
        <v>0.21412864350455751</v>
      </c>
      <c r="AG28" s="81">
        <f>'Survival-1cycle NMA'!P30</f>
        <v>0.46928765279969437</v>
      </c>
      <c r="AH28" s="81">
        <f>'Survival-1cycle NMA'!Q30</f>
        <v>0.24419707875149835</v>
      </c>
      <c r="AI28" s="11">
        <f t="shared" si="5"/>
        <v>0.22509057404819602</v>
      </c>
      <c r="AJ28" s="81">
        <f>'Survival-1cycle NMA'!D30</f>
        <v>0.31741039752283701</v>
      </c>
      <c r="AK28" s="81">
        <f>'Survival-1cycle NMA'!E30</f>
        <v>0.10328175401827951</v>
      </c>
      <c r="AL28" s="81">
        <f t="shared" si="10"/>
        <v>0.21412864350455751</v>
      </c>
      <c r="AM28" s="135">
        <v>24</v>
      </c>
      <c r="AN28" s="135">
        <f t="shared" si="16"/>
        <v>1.8410958904109589</v>
      </c>
      <c r="AO28" s="135">
        <f>'Survival-1cycle NMA'!U30</f>
        <v>0.317013867894821</v>
      </c>
      <c r="AP28" s="135">
        <f>'Survival-1cycle NMA'!V30</f>
        <v>0.10554476218891599</v>
      </c>
      <c r="AQ28" s="135">
        <f t="shared" si="17"/>
        <v>0.21146910570590499</v>
      </c>
      <c r="AR28" s="135">
        <f>'Survival-1cycle NMA'!W30</f>
        <v>0.22588012832277801</v>
      </c>
      <c r="AS28" s="135">
        <f>'Survival-1cycle NMA'!X30</f>
        <v>4.7157283304357499E-2</v>
      </c>
      <c r="AT28" s="135">
        <f t="shared" si="14"/>
        <v>0.17872284501842051</v>
      </c>
    </row>
    <row r="29" spans="1:46">
      <c r="A29" s="102">
        <v>25</v>
      </c>
      <c r="B29" s="102">
        <f t="shared" si="12"/>
        <v>1.4383561643835616</v>
      </c>
      <c r="C29" s="81">
        <f>'Survival-1cycle NMA'!F31</f>
        <v>0.43350797196533891</v>
      </c>
      <c r="D29" s="81">
        <f>'Survival-1cycle NMA'!G31</f>
        <v>0.27169948514737102</v>
      </c>
      <c r="E29" s="11">
        <f t="shared" si="7"/>
        <v>0.16180848681796789</v>
      </c>
      <c r="F29" s="81">
        <f>'Survival-1cycle NMA'!D31</f>
        <v>0.30106899377981033</v>
      </c>
      <c r="G29" s="81">
        <f>'Survival-1cycle NMA'!E31</f>
        <v>9.6161269930349111E-2</v>
      </c>
      <c r="H29" s="11">
        <f t="shared" si="8"/>
        <v>0.20490772384946121</v>
      </c>
      <c r="I29" s="81">
        <f>'Survival-1cycle NMA'!H31</f>
        <v>0.410985679722362</v>
      </c>
      <c r="J29" s="81">
        <f>'Survival-1cycle NMA'!I31</f>
        <v>0.15129997734171399</v>
      </c>
      <c r="K29" s="11">
        <f t="shared" si="0"/>
        <v>0.25968570238064803</v>
      </c>
      <c r="L29" s="81">
        <f>'Survival-1cycle NMA'!D31</f>
        <v>0.30106899377981033</v>
      </c>
      <c r="M29" s="81">
        <f>'Survival-1cycle NMA'!E31</f>
        <v>9.6161269930349111E-2</v>
      </c>
      <c r="N29" s="81">
        <f t="shared" si="9"/>
        <v>0.20490772384946121</v>
      </c>
      <c r="O29" s="81">
        <f>'Survival-1cycle NMA'!J31</f>
        <v>0.46962659842450244</v>
      </c>
      <c r="P29" s="81">
        <f>'Survival-1cycle NMA'!K31</f>
        <v>0.27169948514737102</v>
      </c>
      <c r="Q29" s="81">
        <f t="shared" si="15"/>
        <v>0.19792711327713142</v>
      </c>
      <c r="R29" s="81">
        <f>'Survival-1cycle NMA'!D31</f>
        <v>0.30106899377981033</v>
      </c>
      <c r="S29" s="81">
        <f>'Survival-1cycle NMA'!E31</f>
        <v>9.6161269930349111E-2</v>
      </c>
      <c r="T29" s="11">
        <f t="shared" si="1"/>
        <v>0.20490772384946121</v>
      </c>
      <c r="U29" s="81">
        <f>'Survival-1cycle NMA'!L31</f>
        <v>0.49978684175846849</v>
      </c>
      <c r="V29" s="81">
        <f>'Survival-1cycle NMA'!M31</f>
        <v>0.25673435116720722</v>
      </c>
      <c r="W29" s="11">
        <f t="shared" si="2"/>
        <v>0.24305249059126127</v>
      </c>
      <c r="X29" s="102">
        <f>'Survival-1cycle NMA'!D31</f>
        <v>0.30106899377981033</v>
      </c>
      <c r="Y29" s="81">
        <f>'Survival-1cycle NMA'!E31</f>
        <v>9.6161269930349111E-2</v>
      </c>
      <c r="Z29" s="81">
        <f t="shared" si="13"/>
        <v>0.20490772384946121</v>
      </c>
      <c r="AA29" s="81">
        <f>'Survival-1cycle NMA'!N31</f>
        <v>0.41465644766834803</v>
      </c>
      <c r="AB29" s="81">
        <f>'Survival-1cycle NMA'!O31</f>
        <v>0.22073494384955164</v>
      </c>
      <c r="AC29" s="11">
        <f t="shared" si="3"/>
        <v>0.19392150381879639</v>
      </c>
      <c r="AD29" s="81">
        <f>'Survival-1cycle NMA'!D31</f>
        <v>0.30106899377981033</v>
      </c>
      <c r="AE29" s="81">
        <f>'Survival-1cycle NMA'!E31</f>
        <v>9.6161269930349111E-2</v>
      </c>
      <c r="AF29" s="11">
        <f t="shared" si="4"/>
        <v>0.20490772384946121</v>
      </c>
      <c r="AG29" s="81">
        <f>'Survival-1cycle NMA'!P31</f>
        <v>0.45321654303036729</v>
      </c>
      <c r="AH29" s="81">
        <f>'Survival-1cycle NMA'!Q31</f>
        <v>0.23360165994653809</v>
      </c>
      <c r="AI29" s="11">
        <f t="shared" si="5"/>
        <v>0.2196148830838292</v>
      </c>
      <c r="AJ29" s="81">
        <f>'Survival-1cycle NMA'!D31</f>
        <v>0.30106899377981033</v>
      </c>
      <c r="AK29" s="81">
        <f>'Survival-1cycle NMA'!E31</f>
        <v>9.6161269930349111E-2</v>
      </c>
      <c r="AL29" s="81">
        <f t="shared" si="10"/>
        <v>0.20490772384946121</v>
      </c>
      <c r="AM29" s="135">
        <v>25</v>
      </c>
      <c r="AN29" s="135">
        <f t="shared" si="16"/>
        <v>1.9178082191780821</v>
      </c>
      <c r="AO29" s="135">
        <f>'Survival-1cycle NMA'!U31</f>
        <v>0.30260199580700697</v>
      </c>
      <c r="AP29" s="135">
        <f>'Survival-1cycle NMA'!V31</f>
        <v>9.9274159161480593E-2</v>
      </c>
      <c r="AQ29" s="135">
        <f t="shared" si="17"/>
        <v>0.20332783664552639</v>
      </c>
      <c r="AR29" s="135">
        <f>'Survival-1cycle NMA'!W31</f>
        <v>0.21441932966053301</v>
      </c>
      <c r="AS29" s="135">
        <f>'Survival-1cycle NMA'!X31</f>
        <v>4.4351060077143199E-2</v>
      </c>
      <c r="AT29" s="135">
        <f t="shared" si="14"/>
        <v>0.1700682695833898</v>
      </c>
    </row>
    <row r="30" spans="1:46">
      <c r="A30" s="102">
        <v>26</v>
      </c>
      <c r="B30" s="102">
        <f t="shared" si="12"/>
        <v>1.4958904109589042</v>
      </c>
      <c r="C30" s="81">
        <f>'Survival-1cycle NMA'!F32</f>
        <v>0.41803969390514406</v>
      </c>
      <c r="D30" s="81">
        <f>'Survival-1cycle NMA'!G32</f>
        <v>0.2614171434917672</v>
      </c>
      <c r="E30" s="11">
        <f t="shared" si="7"/>
        <v>0.15662255041337686</v>
      </c>
      <c r="F30" s="81">
        <f>'Survival-1cycle NMA'!D32</f>
        <v>0.28576161170047598</v>
      </c>
      <c r="G30" s="81">
        <f>'Survival-1cycle NMA'!E32</f>
        <v>8.9720193884143512E-2</v>
      </c>
      <c r="H30" s="11">
        <f t="shared" si="8"/>
        <v>0.19604141781633247</v>
      </c>
      <c r="I30" s="81">
        <f>'Survival-1cycle NMA'!H32</f>
        <v>0.39540295990838897</v>
      </c>
      <c r="J30" s="81">
        <f>'Survival-1cycle NMA'!I32</f>
        <v>0.143072648156025</v>
      </c>
      <c r="K30" s="11">
        <f t="shared" si="0"/>
        <v>0.25233031175236398</v>
      </c>
      <c r="L30" s="81">
        <f>'Survival-1cycle NMA'!D32</f>
        <v>0.28576161170047598</v>
      </c>
      <c r="M30" s="81">
        <f>'Survival-1cycle NMA'!E32</f>
        <v>8.9720193884143512E-2</v>
      </c>
      <c r="N30" s="81">
        <f t="shared" si="9"/>
        <v>0.19604141781633247</v>
      </c>
      <c r="O30" s="81">
        <f>'Survival-1cycle NMA'!J32</f>
        <v>0.4544477197412024</v>
      </c>
      <c r="P30" s="81">
        <f>'Survival-1cycle NMA'!K32</f>
        <v>0.2614171434917672</v>
      </c>
      <c r="Q30" s="81">
        <f t="shared" si="15"/>
        <v>0.1930305762494352</v>
      </c>
      <c r="R30" s="81">
        <f>'Survival-1cycle NMA'!D32</f>
        <v>0.28576161170047598</v>
      </c>
      <c r="S30" s="81">
        <f>'Survival-1cycle NMA'!E32</f>
        <v>8.9720193884143512E-2</v>
      </c>
      <c r="T30" s="11">
        <f t="shared" si="1"/>
        <v>0.19604141781633247</v>
      </c>
      <c r="U30" s="81">
        <f>'Survival-1cycle NMA'!L32</f>
        <v>0.48494349097623701</v>
      </c>
      <c r="V30" s="81">
        <f>'Survival-1cycle NMA'!M32</f>
        <v>0.24660436713111636</v>
      </c>
      <c r="W30" s="11">
        <f t="shared" si="2"/>
        <v>0.23833912384512065</v>
      </c>
      <c r="X30" s="102">
        <f>'Survival-1cycle NMA'!D32</f>
        <v>0.28576161170047598</v>
      </c>
      <c r="Y30" s="81">
        <f>'Survival-1cycle NMA'!E32</f>
        <v>8.9720193884143512E-2</v>
      </c>
      <c r="Z30" s="81">
        <f t="shared" si="13"/>
        <v>0.19604141781633247</v>
      </c>
      <c r="AA30" s="81">
        <f>'Survival-1cycle NMA'!N32</f>
        <v>0.39908877879727178</v>
      </c>
      <c r="AB30" s="81">
        <f>'Survival-1cycle NMA'!O32</f>
        <v>0.21107912856116726</v>
      </c>
      <c r="AC30" s="11">
        <f t="shared" si="3"/>
        <v>0.18800965023610453</v>
      </c>
      <c r="AD30" s="81">
        <f>'Survival-1cycle NMA'!D32</f>
        <v>0.28576161170047598</v>
      </c>
      <c r="AE30" s="81">
        <f>'Survival-1cycle NMA'!E32</f>
        <v>8.9720193884143512E-2</v>
      </c>
      <c r="AF30" s="11">
        <f t="shared" si="4"/>
        <v>0.19604141781633247</v>
      </c>
      <c r="AG30" s="81">
        <f>'Survival-1cycle NMA'!P32</f>
        <v>0.43789050197544965</v>
      </c>
      <c r="AH30" s="81">
        <f>'Survival-1cycle NMA'!Q32</f>
        <v>0.22375801159212036</v>
      </c>
      <c r="AI30" s="11">
        <f t="shared" si="5"/>
        <v>0.21413249038332929</v>
      </c>
      <c r="AJ30" s="81">
        <f>'Survival-1cycle NMA'!D32</f>
        <v>0.28576161170047598</v>
      </c>
      <c r="AK30" s="81">
        <f>'Survival-1cycle NMA'!E32</f>
        <v>8.9720193884143512E-2</v>
      </c>
      <c r="AL30" s="81">
        <f t="shared" si="10"/>
        <v>0.19604141781633247</v>
      </c>
      <c r="AM30" s="135">
        <v>26</v>
      </c>
      <c r="AN30" s="135">
        <f t="shared" si="16"/>
        <v>1.9945205479452055</v>
      </c>
      <c r="AO30" s="135">
        <f>'Survival-1cycle NMA'!U32</f>
        <v>0.28911162915595301</v>
      </c>
      <c r="AP30" s="135">
        <f>'Survival-1cycle NMA'!V32</f>
        <v>9.3563984710430398E-2</v>
      </c>
      <c r="AQ30" s="135">
        <f t="shared" si="17"/>
        <v>0.19554764444552261</v>
      </c>
      <c r="AR30" s="135">
        <f>'Survival-1cycle NMA'!W32</f>
        <v>0.20381029710403201</v>
      </c>
      <c r="AS30" s="135">
        <f>'Survival-1cycle NMA'!X32</f>
        <v>4.1802583231206301E-2</v>
      </c>
      <c r="AT30" s="135">
        <f t="shared" si="14"/>
        <v>0.1620077138728257</v>
      </c>
    </row>
    <row r="31" spans="1:46">
      <c r="A31" s="102">
        <v>27</v>
      </c>
      <c r="B31" s="102">
        <f t="shared" si="12"/>
        <v>1.5534246575342465</v>
      </c>
      <c r="C31" s="81">
        <f>'Survival-1cycle NMA'!F33</f>
        <v>0.40331751178277681</v>
      </c>
      <c r="D31" s="81">
        <f>'Survival-1cycle NMA'!G33</f>
        <v>0.25180395143439555</v>
      </c>
      <c r="E31" s="11">
        <f t="shared" si="7"/>
        <v>0.15151356034838126</v>
      </c>
      <c r="F31" s="81">
        <f>'Survival-1cycle NMA'!D33</f>
        <v>0.27142014728600772</v>
      </c>
      <c r="G31" s="81">
        <f>'Survival-1cycle NMA'!E33</f>
        <v>8.3878107743286759E-2</v>
      </c>
      <c r="H31" s="11">
        <f t="shared" si="8"/>
        <v>0.18754203954272097</v>
      </c>
      <c r="I31" s="81">
        <f>'Survival-1cycle NMA'!H33</f>
        <v>0.38060598755688602</v>
      </c>
      <c r="J31" s="81">
        <f>'Survival-1cycle NMA'!I33</f>
        <v>0.135511045846953</v>
      </c>
      <c r="K31" s="11">
        <f t="shared" si="0"/>
        <v>0.24509494170993301</v>
      </c>
      <c r="L31" s="81">
        <f>'Survival-1cycle NMA'!D33</f>
        <v>0.27142014728600772</v>
      </c>
      <c r="M31" s="81">
        <f>'Survival-1cycle NMA'!E33</f>
        <v>8.3878107743286759E-2</v>
      </c>
      <c r="N31" s="81">
        <f t="shared" si="9"/>
        <v>0.18754203954272097</v>
      </c>
      <c r="O31" s="81">
        <f>'Survival-1cycle NMA'!J33</f>
        <v>0.43995096410256285</v>
      </c>
      <c r="P31" s="81">
        <f>'Survival-1cycle NMA'!K33</f>
        <v>0.25180395143439555</v>
      </c>
      <c r="Q31" s="81">
        <f t="shared" si="15"/>
        <v>0.1881470126681673</v>
      </c>
      <c r="R31" s="81">
        <f>'Survival-1cycle NMA'!D33</f>
        <v>0.27142014728600772</v>
      </c>
      <c r="S31" s="81">
        <f>'Survival-1cycle NMA'!E33</f>
        <v>8.3878107743286759E-2</v>
      </c>
      <c r="T31" s="11">
        <f t="shared" si="1"/>
        <v>0.18754203954272097</v>
      </c>
      <c r="U31" s="81">
        <f>'Survival-1cycle NMA'!L33</f>
        <v>0.47072902827595559</v>
      </c>
      <c r="V31" s="81">
        <f>'Survival-1cycle NMA'!M33</f>
        <v>0.23714926441608516</v>
      </c>
      <c r="W31" s="11">
        <f t="shared" si="2"/>
        <v>0.23357976385987042</v>
      </c>
      <c r="X31" s="102">
        <f>'Survival-1cycle NMA'!D33</f>
        <v>0.27142014728600772</v>
      </c>
      <c r="Y31" s="81">
        <f>'Survival-1cycle NMA'!E33</f>
        <v>8.3878107743286759E-2</v>
      </c>
      <c r="Z31" s="81">
        <f t="shared" si="13"/>
        <v>0.18754203954272097</v>
      </c>
      <c r="AA31" s="81">
        <f>'Survival-1cycle NMA'!N33</f>
        <v>0.38430042080099791</v>
      </c>
      <c r="AB31" s="81">
        <f>'Survival-1cycle NMA'!O33</f>
        <v>0.20210625636854571</v>
      </c>
      <c r="AC31" s="11">
        <f t="shared" si="3"/>
        <v>0.1821941644324522</v>
      </c>
      <c r="AD31" s="81">
        <f>'Survival-1cycle NMA'!D33</f>
        <v>0.27142014728600772</v>
      </c>
      <c r="AE31" s="81">
        <f>'Survival-1cycle NMA'!E33</f>
        <v>8.3878107743286759E-2</v>
      </c>
      <c r="AF31" s="11">
        <f t="shared" si="4"/>
        <v>0.18754203954272097</v>
      </c>
      <c r="AG31" s="81">
        <f>'Survival-1cycle NMA'!P33</f>
        <v>0.42327566275261252</v>
      </c>
      <c r="AH31" s="81">
        <f>'Survival-1cycle NMA'!Q33</f>
        <v>0.21459545357864909</v>
      </c>
      <c r="AI31" s="11">
        <f t="shared" si="5"/>
        <v>0.20868020917396343</v>
      </c>
      <c r="AJ31" s="81">
        <f>'Survival-1cycle NMA'!D33</f>
        <v>0.27142014728600772</v>
      </c>
      <c r="AK31" s="81">
        <f>'Survival-1cycle NMA'!E33</f>
        <v>8.3878107743286759E-2</v>
      </c>
      <c r="AL31" s="81">
        <f t="shared" si="10"/>
        <v>0.18754203954272097</v>
      </c>
      <c r="AM31" s="135">
        <v>27</v>
      </c>
      <c r="AN31" s="135">
        <f t="shared" si="16"/>
        <v>2.0712328767123287</v>
      </c>
      <c r="AO31" s="135">
        <f>'Survival-1cycle NMA'!U33</f>
        <v>0.27647340648461199</v>
      </c>
      <c r="AP31" s="135">
        <f>'Survival-1cycle NMA'!V33</f>
        <v>8.8349216767344502E-2</v>
      </c>
      <c r="AQ31" s="135">
        <f t="shared" si="17"/>
        <v>0.18812418971726749</v>
      </c>
      <c r="AR31" s="135">
        <f>'Survival-1cycle NMA'!W33</f>
        <v>0.19395531410109901</v>
      </c>
      <c r="AS31" s="135">
        <f>'Survival-1cycle NMA'!X33</f>
        <v>3.9475282592243303E-2</v>
      </c>
      <c r="AT31" s="135">
        <f t="shared" si="14"/>
        <v>0.1544800315088557</v>
      </c>
    </row>
    <row r="32" spans="1:46">
      <c r="A32" s="102">
        <v>28</v>
      </c>
      <c r="B32" s="102">
        <f t="shared" si="12"/>
        <v>1.6109589041095891</v>
      </c>
      <c r="C32" s="81">
        <f>'Survival-1cycle NMA'!F34</f>
        <v>0.38930440116246379</v>
      </c>
      <c r="D32" s="81">
        <f>'Survival-1cycle NMA'!G34</f>
        <v>0.24280106023038084</v>
      </c>
      <c r="E32" s="11">
        <f t="shared" si="7"/>
        <v>0.14650334093208295</v>
      </c>
      <c r="F32" s="81">
        <f>'Survival-1cycle NMA'!D34</f>
        <v>0.25797980861877373</v>
      </c>
      <c r="G32" s="81">
        <f>'Survival-1cycle NMA'!E34</f>
        <v>7.8565689137675365E-2</v>
      </c>
      <c r="H32" s="11">
        <f t="shared" si="8"/>
        <v>0.17941411948109837</v>
      </c>
      <c r="I32" s="81">
        <f>'Survival-1cycle NMA'!H34</f>
        <v>0.36655366619205398</v>
      </c>
      <c r="J32" s="81">
        <f>'Survival-1cycle NMA'!I34</f>
        <v>0.12854607185372899</v>
      </c>
      <c r="K32" s="11">
        <f t="shared" si="0"/>
        <v>0.238007594338325</v>
      </c>
      <c r="L32" s="81">
        <f>'Survival-1cycle NMA'!D34</f>
        <v>0.25797980861877373</v>
      </c>
      <c r="M32" s="81">
        <f>'Survival-1cycle NMA'!E34</f>
        <v>7.8565689137675365E-2</v>
      </c>
      <c r="N32" s="81">
        <f t="shared" si="9"/>
        <v>0.17941411948109837</v>
      </c>
      <c r="O32" s="81">
        <f>'Survival-1cycle NMA'!J34</f>
        <v>0.42610529642306993</v>
      </c>
      <c r="P32" s="81">
        <f>'Survival-1cycle NMA'!K34</f>
        <v>0.24280106023038084</v>
      </c>
      <c r="Q32" s="81">
        <f t="shared" si="15"/>
        <v>0.1833042361926891</v>
      </c>
      <c r="R32" s="81">
        <f>'Survival-1cycle NMA'!D34</f>
        <v>0.25797980861877373</v>
      </c>
      <c r="S32" s="81">
        <f>'Survival-1cycle NMA'!E34</f>
        <v>7.8565689137675365E-2</v>
      </c>
      <c r="T32" s="11">
        <f t="shared" si="1"/>
        <v>0.17941411948109837</v>
      </c>
      <c r="U32" s="81">
        <f>'Survival-1cycle NMA'!L34</f>
        <v>0.45711692620267652</v>
      </c>
      <c r="V32" s="81">
        <f>'Survival-1cycle NMA'!M34</f>
        <v>0.2283086379463396</v>
      </c>
      <c r="W32" s="11">
        <f t="shared" si="2"/>
        <v>0.22880828825633692</v>
      </c>
      <c r="X32" s="102">
        <f>'Survival-1cycle NMA'!D34</f>
        <v>0.25797980861877373</v>
      </c>
      <c r="Y32" s="81">
        <f>'Survival-1cycle NMA'!E34</f>
        <v>7.8565689137675365E-2</v>
      </c>
      <c r="Z32" s="81">
        <f t="shared" si="13"/>
        <v>0.17941411948109837</v>
      </c>
      <c r="AA32" s="81">
        <f>'Survival-1cycle NMA'!N34</f>
        <v>0.37025095885782117</v>
      </c>
      <c r="AB32" s="81">
        <f>'Survival-1cycle NMA'!O34</f>
        <v>0.19375238086997304</v>
      </c>
      <c r="AC32" s="11">
        <f t="shared" si="3"/>
        <v>0.17649857798784813</v>
      </c>
      <c r="AD32" s="81">
        <f>'Survival-1cycle NMA'!D34</f>
        <v>0.25797980861877373</v>
      </c>
      <c r="AE32" s="81">
        <f>'Survival-1cycle NMA'!E34</f>
        <v>7.8565689137675365E-2</v>
      </c>
      <c r="AF32" s="11">
        <f t="shared" si="4"/>
        <v>0.17941411948109837</v>
      </c>
      <c r="AG32" s="81">
        <f>'Survival-1cycle NMA'!P34</f>
        <v>0.40933835048530903</v>
      </c>
      <c r="AH32" s="81">
        <f>'Survival-1cycle NMA'!Q34</f>
        <v>0.20605126429095869</v>
      </c>
      <c r="AI32" s="11">
        <f t="shared" si="5"/>
        <v>0.20328708619435035</v>
      </c>
      <c r="AJ32" s="81">
        <f>'Survival-1cycle NMA'!D34</f>
        <v>0.25797980861877373</v>
      </c>
      <c r="AK32" s="81">
        <f>'Survival-1cycle NMA'!E34</f>
        <v>7.8565689137675365E-2</v>
      </c>
      <c r="AL32" s="81">
        <f t="shared" si="10"/>
        <v>0.17941411948109837</v>
      </c>
      <c r="AM32" s="135">
        <v>28</v>
      </c>
      <c r="AN32" s="135">
        <f t="shared" si="16"/>
        <v>2.1479452054794521</v>
      </c>
      <c r="AO32" s="135">
        <f>'Survival-1cycle NMA'!U34</f>
        <v>0.26462319999148298</v>
      </c>
      <c r="AP32" s="135">
        <f>'Survival-1cycle NMA'!V34</f>
        <v>8.3573918371114303E-2</v>
      </c>
      <c r="AQ32" s="135">
        <f t="shared" si="17"/>
        <v>0.18104928162036868</v>
      </c>
      <c r="AR32" s="135">
        <f>'Survival-1cycle NMA'!W34</f>
        <v>0.18477051492593399</v>
      </c>
      <c r="AS32" s="135">
        <f>'Survival-1cycle NMA'!X34</f>
        <v>3.73392689553552E-2</v>
      </c>
      <c r="AT32" s="135">
        <f t="shared" si="14"/>
        <v>0.1474312459705788</v>
      </c>
    </row>
    <row r="33" spans="1:46">
      <c r="A33" s="102">
        <v>29</v>
      </c>
      <c r="B33" s="102">
        <f t="shared" si="12"/>
        <v>1.6684931506849314</v>
      </c>
      <c r="C33" s="81">
        <f>'Survival-1cycle NMA'!F35</f>
        <v>0.37596415565566077</v>
      </c>
      <c r="D33" s="81">
        <f>'Survival-1cycle NMA'!G35</f>
        <v>0.23435588650719374</v>
      </c>
      <c r="E33" s="11">
        <f t="shared" si="7"/>
        <v>0.14160826914846703</v>
      </c>
      <c r="F33" s="81">
        <f>'Survival-1cycle NMA'!D35</f>
        <v>0.24537932886275457</v>
      </c>
      <c r="G33" s="81">
        <f>'Survival-1cycle NMA'!E35</f>
        <v>7.372300117263568E-2</v>
      </c>
      <c r="H33" s="11">
        <f t="shared" si="8"/>
        <v>0.1716563276901189</v>
      </c>
      <c r="I33" s="81">
        <f>'Survival-1cycle NMA'!H35</f>
        <v>0.35320604608337902</v>
      </c>
      <c r="J33" s="81">
        <f>'Survival-1cycle NMA'!I35</f>
        <v>0.12211713821046501</v>
      </c>
      <c r="K33" s="11">
        <f t="shared" si="0"/>
        <v>0.23108890787291403</v>
      </c>
      <c r="L33" s="81">
        <f>'Survival-1cycle NMA'!D35</f>
        <v>0.24537932886275457</v>
      </c>
      <c r="M33" s="81">
        <f>'Survival-1cycle NMA'!E35</f>
        <v>7.372300117263568E-2</v>
      </c>
      <c r="N33" s="81">
        <f t="shared" si="9"/>
        <v>0.1716563276901189</v>
      </c>
      <c r="O33" s="81">
        <f>'Survival-1cycle NMA'!J35</f>
        <v>0.412880060535048</v>
      </c>
      <c r="P33" s="81">
        <f>'Survival-1cycle NMA'!K35</f>
        <v>0.23435588650719374</v>
      </c>
      <c r="Q33" s="81">
        <f t="shared" si="15"/>
        <v>0.17852417402785425</v>
      </c>
      <c r="R33" s="81">
        <f>'Survival-1cycle NMA'!D35</f>
        <v>0.24537932886275457</v>
      </c>
      <c r="S33" s="81">
        <f>'Survival-1cycle NMA'!E35</f>
        <v>7.372300117263568E-2</v>
      </c>
      <c r="T33" s="11">
        <f t="shared" si="1"/>
        <v>0.1716563276901189</v>
      </c>
      <c r="U33" s="81">
        <f>'Survival-1cycle NMA'!L35</f>
        <v>0.44408074274302606</v>
      </c>
      <c r="V33" s="81">
        <f>'Survival-1cycle NMA'!M35</f>
        <v>0.2200286150113524</v>
      </c>
      <c r="W33" s="11">
        <f t="shared" si="2"/>
        <v>0.22405212773167366</v>
      </c>
      <c r="X33" s="102">
        <f>'Survival-1cycle NMA'!D35</f>
        <v>0.24537932886275457</v>
      </c>
      <c r="Y33" s="81">
        <f>'Survival-1cycle NMA'!E35</f>
        <v>7.372300117263568E-2</v>
      </c>
      <c r="Z33" s="81">
        <f t="shared" si="13"/>
        <v>0.1716563276901189</v>
      </c>
      <c r="AA33" s="81">
        <f>'Survival-1cycle NMA'!N35</f>
        <v>0.35690106821306528</v>
      </c>
      <c r="AB33" s="81">
        <f>'Survival-1cycle NMA'!O35</f>
        <v>0.18596075233148077</v>
      </c>
      <c r="AC33" s="11">
        <f t="shared" si="3"/>
        <v>0.17094031588158451</v>
      </c>
      <c r="AD33" s="81">
        <f>'Survival-1cycle NMA'!D35</f>
        <v>0.24537932886275457</v>
      </c>
      <c r="AE33" s="81">
        <f>'Survival-1cycle NMA'!E35</f>
        <v>7.372300117263568E-2</v>
      </c>
      <c r="AF33" s="11">
        <f t="shared" si="4"/>
        <v>0.1716563276901189</v>
      </c>
      <c r="AG33" s="81">
        <f>'Survival-1cycle NMA'!P35</f>
        <v>0.39604545608557923</v>
      </c>
      <c r="AH33" s="81">
        <f>'Survival-1cycle NMA'!Q35</f>
        <v>0.19806967819135846</v>
      </c>
      <c r="AI33" s="11">
        <f t="shared" si="5"/>
        <v>0.19797577789422077</v>
      </c>
      <c r="AJ33" s="81">
        <f>'Survival-1cycle NMA'!D35</f>
        <v>0.24537932886275457</v>
      </c>
      <c r="AK33" s="81">
        <f>'Survival-1cycle NMA'!E35</f>
        <v>7.372300117263568E-2</v>
      </c>
      <c r="AL33" s="81">
        <f t="shared" si="10"/>
        <v>0.1716563276901189</v>
      </c>
      <c r="AM33" s="135">
        <v>29</v>
      </c>
      <c r="AN33" s="135">
        <f t="shared" si="16"/>
        <v>2.2246575342465755</v>
      </c>
      <c r="AO33" s="135">
        <f>'Survival-1cycle NMA'!U35</f>
        <v>0.25350186396559798</v>
      </c>
      <c r="AP33" s="135">
        <f>'Survival-1cycle NMA'!V35</f>
        <v>7.9189777918531004E-2</v>
      </c>
      <c r="AQ33" s="135">
        <f t="shared" si="17"/>
        <v>0.17431208604706699</v>
      </c>
      <c r="AR33" s="135">
        <f>'Survival-1cycle NMA'!W35</f>
        <v>0.17618372646977701</v>
      </c>
      <c r="AS33" s="135">
        <f>'Survival-1cycle NMA'!X35</f>
        <v>3.5370110907176303E-2</v>
      </c>
      <c r="AT33" s="135">
        <f t="shared" si="14"/>
        <v>0.14081361556260069</v>
      </c>
    </row>
    <row r="34" spans="1:46">
      <c r="A34" s="102">
        <v>30</v>
      </c>
      <c r="B34" s="102">
        <f t="shared" si="12"/>
        <v>1.726027397260274</v>
      </c>
      <c r="C34" s="81">
        <f>'Survival-1cycle NMA'!F36</f>
        <v>0.36326165450558257</v>
      </c>
      <c r="D34" s="81">
        <f>'Survival-1cycle NMA'!G36</f>
        <v>0.22642136093355267</v>
      </c>
      <c r="E34" s="11">
        <f t="shared" si="7"/>
        <v>0.1368402935720299</v>
      </c>
      <c r="F34" s="81">
        <f>'Survival-1cycle NMA'!D36</f>
        <v>0.23356105435000163</v>
      </c>
      <c r="G34" s="81">
        <f>'Survival-1cycle NMA'!E36</f>
        <v>6.9298066629902871E-2</v>
      </c>
      <c r="H34" s="11">
        <f t="shared" si="8"/>
        <v>0.16426298772009876</v>
      </c>
      <c r="I34" s="81">
        <f>'Survival-1cycle NMA'!H36</f>
        <v>0.34052457887334198</v>
      </c>
      <c r="J34" s="81">
        <f>'Survival-1cycle NMA'!I36</f>
        <v>0.116170986151878</v>
      </c>
      <c r="K34" s="11">
        <f t="shared" si="0"/>
        <v>0.22435359272146399</v>
      </c>
      <c r="L34" s="81">
        <f>'Survival-1cycle NMA'!D36</f>
        <v>0.23356105435000163</v>
      </c>
      <c r="M34" s="81">
        <f>'Survival-1cycle NMA'!E36</f>
        <v>6.9298066629902871E-2</v>
      </c>
      <c r="N34" s="81">
        <f t="shared" si="9"/>
        <v>0.16426298772009876</v>
      </c>
      <c r="O34" s="81">
        <f>'Survival-1cycle NMA'!J36</f>
        <v>0.40024525764986491</v>
      </c>
      <c r="P34" s="81">
        <f>'Survival-1cycle NMA'!K36</f>
        <v>0.22642136093355267</v>
      </c>
      <c r="Q34" s="81">
        <f t="shared" si="15"/>
        <v>0.17382389671631224</v>
      </c>
      <c r="R34" s="81">
        <f>'Survival-1cycle NMA'!D36</f>
        <v>0.23356105435000163</v>
      </c>
      <c r="S34" s="81">
        <f>'Survival-1cycle NMA'!E36</f>
        <v>6.9298066629902871E-2</v>
      </c>
      <c r="T34" s="11">
        <f t="shared" si="1"/>
        <v>0.16426298772009876</v>
      </c>
      <c r="U34" s="81">
        <f>'Survival-1cycle NMA'!L36</f>
        <v>0.43159440129821541</v>
      </c>
      <c r="V34" s="81">
        <f>'Survival-1cycle NMA'!M36</f>
        <v>0.21226105903551992</v>
      </c>
      <c r="W34" s="11">
        <f t="shared" si="2"/>
        <v>0.21933334226269549</v>
      </c>
      <c r="X34" s="102">
        <f>'Survival-1cycle NMA'!D36</f>
        <v>0.23356105435000163</v>
      </c>
      <c r="Y34" s="81">
        <f>'Survival-1cycle NMA'!E36</f>
        <v>6.9298066629902871E-2</v>
      </c>
      <c r="Z34" s="81">
        <f t="shared" si="13"/>
        <v>0.16426298772009876</v>
      </c>
      <c r="AA34" s="81">
        <f>'Survival-1cycle NMA'!N36</f>
        <v>0.3442127712858839</v>
      </c>
      <c r="AB34" s="81">
        <f>'Survival-1cycle NMA'!O36</f>
        <v>0.17868090390848448</v>
      </c>
      <c r="AC34" s="11">
        <f t="shared" si="3"/>
        <v>0.16553186737739942</v>
      </c>
      <c r="AD34" s="81">
        <f>'Survival-1cycle NMA'!D36</f>
        <v>0.23356105435000163</v>
      </c>
      <c r="AE34" s="81">
        <f>'Survival-1cycle NMA'!E36</f>
        <v>6.9298066629902871E-2</v>
      </c>
      <c r="AF34" s="11">
        <f t="shared" si="4"/>
        <v>0.16426298772009876</v>
      </c>
      <c r="AG34" s="81">
        <f>'Survival-1cycle NMA'!P36</f>
        <v>0.38336471113831921</v>
      </c>
      <c r="AH34" s="81">
        <f>'Survival-1cycle NMA'!Q36</f>
        <v>0.19060101565321164</v>
      </c>
      <c r="AI34" s="11">
        <f t="shared" si="5"/>
        <v>0.19276369548510758</v>
      </c>
      <c r="AJ34" s="81">
        <f>'Survival-1cycle NMA'!D36</f>
        <v>0.23356105435000163</v>
      </c>
      <c r="AK34" s="81">
        <f>'Survival-1cycle NMA'!E36</f>
        <v>6.9298066629902871E-2</v>
      </c>
      <c r="AL34" s="81">
        <f t="shared" si="10"/>
        <v>0.16426298772009876</v>
      </c>
      <c r="AM34" s="135">
        <v>30</v>
      </c>
      <c r="AN34" s="135">
        <f t="shared" si="16"/>
        <v>2.3013698630136985</v>
      </c>
      <c r="AO34" s="135">
        <f>'Survival-1cycle NMA'!U36</f>
        <v>0.24305494384714599</v>
      </c>
      <c r="AP34" s="135">
        <f>'Survival-1cycle NMA'!V36</f>
        <v>7.5154910594684196E-2</v>
      </c>
      <c r="AQ34" s="135">
        <f t="shared" si="17"/>
        <v>0.16790003325246178</v>
      </c>
      <c r="AR34" s="135">
        <f>'Survival-1cycle NMA'!W36</f>
        <v>0.16813266406885899</v>
      </c>
      <c r="AS34" s="135">
        <f>'Survival-1cycle NMA'!X36</f>
        <v>3.3549426504950498E-2</v>
      </c>
      <c r="AT34" s="135">
        <f t="shared" si="14"/>
        <v>0.1345832375639085</v>
      </c>
    </row>
    <row r="35" spans="1:46">
      <c r="A35" s="102">
        <v>31</v>
      </c>
      <c r="B35" s="102">
        <f t="shared" si="12"/>
        <v>1.7835616438356163</v>
      </c>
      <c r="C35" s="81">
        <f>'Survival-1cycle NMA'!F37</f>
        <v>0.35116304838712548</v>
      </c>
      <c r="D35" s="81">
        <f>'Survival-1cycle NMA'!G37</f>
        <v>0.21895527170529427</v>
      </c>
      <c r="E35" s="11">
        <f t="shared" si="7"/>
        <v>0.1322077766818312</v>
      </c>
      <c r="F35" s="81">
        <f>'Survival-1cycle NMA'!D37</f>
        <v>0.22247094087892949</v>
      </c>
      <c r="G35" s="81">
        <f>'Survival-1cycle NMA'!E37</f>
        <v>6.5245677348523198E-2</v>
      </c>
      <c r="H35" s="11">
        <f t="shared" si="8"/>
        <v>0.15722526353040628</v>
      </c>
      <c r="I35" s="81">
        <f>'Survival-1cycle NMA'!H37</f>
        <v>0.328472287140261</v>
      </c>
      <c r="J35" s="81">
        <f>'Survival-1cycle NMA'!I37</f>
        <v>0.11066068189697099</v>
      </c>
      <c r="K35" s="11">
        <f t="shared" si="0"/>
        <v>0.21781160524329002</v>
      </c>
      <c r="L35" s="81">
        <f>'Survival-1cycle NMA'!D37</f>
        <v>0.22247094087892949</v>
      </c>
      <c r="M35" s="81">
        <f>'Survival-1cycle NMA'!E37</f>
        <v>6.5245677348523198E-2</v>
      </c>
      <c r="N35" s="81">
        <f t="shared" si="9"/>
        <v>0.15722526353040628</v>
      </c>
      <c r="O35" s="81">
        <f>'Survival-1cycle NMA'!J37</f>
        <v>0.38817174890799672</v>
      </c>
      <c r="P35" s="81">
        <f>'Survival-1cycle NMA'!K37</f>
        <v>0.21895527170529427</v>
      </c>
      <c r="Q35" s="81">
        <f t="shared" si="15"/>
        <v>0.16921647720270244</v>
      </c>
      <c r="R35" s="81">
        <f>'Survival-1cycle NMA'!D37</f>
        <v>0.22247094087892949</v>
      </c>
      <c r="S35" s="81">
        <f>'Survival-1cycle NMA'!E37</f>
        <v>6.5245677348523198E-2</v>
      </c>
      <c r="T35" s="11">
        <f t="shared" si="1"/>
        <v>0.15722526353040628</v>
      </c>
      <c r="U35" s="81">
        <f>'Survival-1cycle NMA'!L37</f>
        <v>0.4196324000083253</v>
      </c>
      <c r="V35" s="81">
        <f>'Survival-1cycle NMA'!M37</f>
        <v>0.20496287594442988</v>
      </c>
      <c r="W35" s="11">
        <f t="shared" si="2"/>
        <v>0.21466952406389542</v>
      </c>
      <c r="X35" s="102">
        <f>'Survival-1cycle NMA'!D37</f>
        <v>0.22247094087892949</v>
      </c>
      <c r="Y35" s="81">
        <f>'Survival-1cycle NMA'!E37</f>
        <v>6.5245677348523198E-2</v>
      </c>
      <c r="Z35" s="81">
        <f t="shared" si="13"/>
        <v>0.15722526353040628</v>
      </c>
      <c r="AA35" s="81">
        <f>'Survival-1cycle NMA'!N37</f>
        <v>0.33214961022003969</v>
      </c>
      <c r="AB35" s="81">
        <f>'Survival-1cycle NMA'!O37</f>
        <v>0.17186786166541732</v>
      </c>
      <c r="AC35" s="11">
        <f t="shared" si="3"/>
        <v>0.16028174855462238</v>
      </c>
      <c r="AD35" s="81">
        <f>'Survival-1cycle NMA'!D37</f>
        <v>0.22247094087892949</v>
      </c>
      <c r="AE35" s="81">
        <f>'Survival-1cycle NMA'!E37</f>
        <v>6.5245677348523198E-2</v>
      </c>
      <c r="AF35" s="11">
        <f t="shared" si="4"/>
        <v>0.15722526353040628</v>
      </c>
      <c r="AG35" s="81">
        <f>'Survival-1cycle NMA'!P37</f>
        <v>0.37126488413111669</v>
      </c>
      <c r="AH35" s="81">
        <f>'Survival-1cycle NMA'!Q37</f>
        <v>0.18360092858260887</v>
      </c>
      <c r="AI35" s="11">
        <f t="shared" si="5"/>
        <v>0.18766395554850782</v>
      </c>
      <c r="AJ35" s="81">
        <f>'Survival-1cycle NMA'!D37</f>
        <v>0.22247094087892949</v>
      </c>
      <c r="AK35" s="81">
        <f>'Survival-1cycle NMA'!E37</f>
        <v>6.5245677348523198E-2</v>
      </c>
      <c r="AL35" s="81">
        <f t="shared" si="10"/>
        <v>0.15722526353040628</v>
      </c>
      <c r="AM35" s="135">
        <v>31</v>
      </c>
      <c r="AN35" s="135">
        <f t="shared" si="16"/>
        <v>2.3780821917808219</v>
      </c>
      <c r="AO35" s="135">
        <f>'Survival-1cycle NMA'!U37</f>
        <v>0.23323236638025599</v>
      </c>
      <c r="AP35" s="135">
        <f>'Survival-1cycle NMA'!V37</f>
        <v>7.1432870228610196E-2</v>
      </c>
      <c r="AQ35" s="135">
        <f t="shared" si="17"/>
        <v>0.16179949615164579</v>
      </c>
      <c r="AR35" s="135">
        <f>'Survival-1cycle NMA'!W37</f>
        <v>0.16056342364703799</v>
      </c>
      <c r="AS35" s="135">
        <f>'Survival-1cycle NMA'!X37</f>
        <v>3.1862541691808001E-2</v>
      </c>
      <c r="AT35" s="135">
        <f t="shared" si="14"/>
        <v>0.12870088195523</v>
      </c>
    </row>
    <row r="36" spans="1:46">
      <c r="A36" s="102">
        <v>32</v>
      </c>
      <c r="B36" s="102">
        <f t="shared" si="12"/>
        <v>1.8410958904109589</v>
      </c>
      <c r="C36" s="81">
        <f>'Survival-1cycle NMA'!F38</f>
        <v>0.33963588108063936</v>
      </c>
      <c r="D36" s="81">
        <f>'Survival-1cycle NMA'!G38</f>
        <v>0.21191969152692189</v>
      </c>
      <c r="E36" s="11">
        <f t="shared" si="7"/>
        <v>0.12771618955371747</v>
      </c>
      <c r="F36" s="81">
        <f>'Survival-1cycle NMA'!D38</f>
        <v>0.21205848402223954</v>
      </c>
      <c r="G36" s="81">
        <f>'Survival-1cycle NMA'!E38</f>
        <v>6.1526397964178171E-2</v>
      </c>
      <c r="H36" s="11">
        <f t="shared" si="8"/>
        <v>0.15053208605806137</v>
      </c>
      <c r="I36" s="81">
        <f>'Survival-1cycle NMA'!H38</f>
        <v>0.317013867894821</v>
      </c>
      <c r="J36" s="81">
        <f>'Survival-1cycle NMA'!I38</f>
        <v>0.10554476218891599</v>
      </c>
      <c r="K36" s="11">
        <f t="shared" si="0"/>
        <v>0.21146910570590499</v>
      </c>
      <c r="L36" s="81">
        <f>'Survival-1cycle NMA'!D38</f>
        <v>0.21205848402223954</v>
      </c>
      <c r="M36" s="81">
        <f>'Survival-1cycle NMA'!E38</f>
        <v>6.1526397964178171E-2</v>
      </c>
      <c r="N36" s="81">
        <f t="shared" si="9"/>
        <v>0.15053208605806137</v>
      </c>
      <c r="O36" s="81">
        <f>'Survival-1cycle NMA'!J38</f>
        <v>0.37663139762733594</v>
      </c>
      <c r="P36" s="81">
        <f>'Survival-1cycle NMA'!K38</f>
        <v>0.21191969152692189</v>
      </c>
      <c r="Q36" s="81">
        <f t="shared" si="15"/>
        <v>0.16471170610041405</v>
      </c>
      <c r="R36" s="81">
        <f>'Survival-1cycle NMA'!D38</f>
        <v>0.21205848402223954</v>
      </c>
      <c r="S36" s="81">
        <f>'Survival-1cycle NMA'!E38</f>
        <v>6.1526397964178171E-2</v>
      </c>
      <c r="T36" s="11">
        <f t="shared" si="1"/>
        <v>0.15053208605806137</v>
      </c>
      <c r="U36" s="81">
        <f>'Survival-1cycle NMA'!L38</f>
        <v>0.40816996443222064</v>
      </c>
      <c r="V36" s="81">
        <f>'Survival-1cycle NMA'!M38</f>
        <v>0.19809541042290107</v>
      </c>
      <c r="W36" s="11">
        <f t="shared" si="2"/>
        <v>0.21007455400931957</v>
      </c>
      <c r="X36" s="102">
        <f>'Survival-1cycle NMA'!D38</f>
        <v>0.21205848402223954</v>
      </c>
      <c r="Y36" s="81">
        <f>'Survival-1cycle NMA'!E38</f>
        <v>6.1526397964178171E-2</v>
      </c>
      <c r="Z36" s="81">
        <f t="shared" si="13"/>
        <v>0.15053208605806137</v>
      </c>
      <c r="AA36" s="81">
        <f>'Survival-1cycle NMA'!N38</f>
        <v>0.32067675365590848</v>
      </c>
      <c r="AB36" s="81">
        <f>'Survival-1cycle NMA'!O38</f>
        <v>0.16548146176901721</v>
      </c>
      <c r="AC36" s="11">
        <f t="shared" si="3"/>
        <v>0.15519529188689127</v>
      </c>
      <c r="AD36" s="81">
        <f>'Survival-1cycle NMA'!D38</f>
        <v>0.21205848402223954</v>
      </c>
      <c r="AE36" s="81">
        <f>'Survival-1cycle NMA'!E38</f>
        <v>6.1526397964178171E-2</v>
      </c>
      <c r="AF36" s="11">
        <f t="shared" si="4"/>
        <v>0.15053208605806137</v>
      </c>
      <c r="AG36" s="81">
        <f>'Survival-1cycle NMA'!P38</f>
        <v>0.35971591455362356</v>
      </c>
      <c r="AH36" s="81">
        <f>'Survival-1cycle NMA'!Q38</f>
        <v>0.1770297467096697</v>
      </c>
      <c r="AI36" s="11">
        <f t="shared" si="5"/>
        <v>0.18268616784395386</v>
      </c>
      <c r="AJ36" s="81">
        <f>'Survival-1cycle NMA'!D38</f>
        <v>0.21205848402223954</v>
      </c>
      <c r="AK36" s="81">
        <f>'Survival-1cycle NMA'!E38</f>
        <v>6.1526397964178171E-2</v>
      </c>
      <c r="AL36" s="81">
        <f t="shared" si="10"/>
        <v>0.15053208605806137</v>
      </c>
      <c r="AM36" s="135">
        <v>32</v>
      </c>
      <c r="AN36" s="135">
        <f t="shared" si="16"/>
        <v>2.4547945205479453</v>
      </c>
      <c r="AO36" s="135">
        <f>'Survival-1cycle NMA'!U38</f>
        <v>0.22398812506083501</v>
      </c>
      <c r="AP36" s="135">
        <f>'Survival-1cycle NMA'!V38</f>
        <v>6.7991831300577996E-2</v>
      </c>
      <c r="AQ36" s="135">
        <f t="shared" si="17"/>
        <v>0.15599629376025703</v>
      </c>
      <c r="AR36" s="135">
        <f>'Survival-1cycle NMA'!W38</f>
        <v>0.15342922061737299</v>
      </c>
      <c r="AS36" s="135">
        <f>'Survival-1cycle NMA'!X38</f>
        <v>3.02965903709175E-2</v>
      </c>
      <c r="AT36" s="135">
        <f t="shared" si="14"/>
        <v>0.12313263024645549</v>
      </c>
    </row>
    <row r="37" spans="1:46">
      <c r="A37" s="102">
        <v>33</v>
      </c>
      <c r="B37" s="102">
        <f t="shared" si="12"/>
        <v>1.8986301369863015</v>
      </c>
      <c r="C37" s="81">
        <f>'Survival-1cycle NMA'!F39</f>
        <v>0.32864916128987415</v>
      </c>
      <c r="D37" s="81">
        <f>'Survival-1cycle NMA'!G39</f>
        <v>0.20528047765069979</v>
      </c>
      <c r="E37" s="11">
        <f t="shared" si="7"/>
        <v>0.12336868363917436</v>
      </c>
      <c r="F37" s="81">
        <f>'Survival-1cycle NMA'!D39</f>
        <v>0.20227660337094638</v>
      </c>
      <c r="G37" s="81">
        <f>'Survival-1cycle NMA'!E39</f>
        <v>5.8105730359993939E-2</v>
      </c>
      <c r="H37" s="11">
        <f t="shared" si="8"/>
        <v>0.14417087301095244</v>
      </c>
      <c r="I37" s="81">
        <f>'Survival-1cycle NMA'!H39</f>
        <v>0.30611574527303098</v>
      </c>
      <c r="J37" s="81">
        <f>'Survival-1cycle NMA'!I39</f>
        <v>0.10078650623982501</v>
      </c>
      <c r="K37" s="11">
        <f t="shared" si="0"/>
        <v>0.20532923903320599</v>
      </c>
      <c r="L37" s="81">
        <f>'Survival-1cycle NMA'!D39</f>
        <v>0.20227660337094638</v>
      </c>
      <c r="M37" s="81">
        <f>'Survival-1cycle NMA'!E39</f>
        <v>5.8105730359993939E-2</v>
      </c>
      <c r="N37" s="81">
        <f t="shared" si="9"/>
        <v>0.14417087301095244</v>
      </c>
      <c r="O37" s="81">
        <f>'Survival-1cycle NMA'!J39</f>
        <v>0.36559716397232678</v>
      </c>
      <c r="P37" s="81">
        <f>'Survival-1cycle NMA'!K39</f>
        <v>0.20528047765069979</v>
      </c>
      <c r="Q37" s="81">
        <f t="shared" si="15"/>
        <v>0.16031668632162699</v>
      </c>
      <c r="R37" s="81">
        <f>'Survival-1cycle NMA'!D39</f>
        <v>0.20227660337094638</v>
      </c>
      <c r="S37" s="81">
        <f>'Survival-1cycle NMA'!E39</f>
        <v>5.8105730359993939E-2</v>
      </c>
      <c r="T37" s="11">
        <f t="shared" si="1"/>
        <v>0.14417087301095244</v>
      </c>
      <c r="U37" s="81">
        <f>'Survival-1cycle NMA'!L39</f>
        <v>0.39718315507072616</v>
      </c>
      <c r="V37" s="81">
        <f>'Survival-1cycle NMA'!M39</f>
        <v>0.19162392048910767</v>
      </c>
      <c r="W37" s="11">
        <f t="shared" si="2"/>
        <v>0.20555923458161848</v>
      </c>
      <c r="X37" s="102">
        <f>'Survival-1cycle NMA'!D39</f>
        <v>0.20227660337094638</v>
      </c>
      <c r="Y37" s="81">
        <f>'Survival-1cycle NMA'!E39</f>
        <v>5.8105730359993939E-2</v>
      </c>
      <c r="Z37" s="81">
        <f t="shared" si="13"/>
        <v>0.14417087301095244</v>
      </c>
      <c r="AA37" s="81">
        <f>'Survival-1cycle NMA'!N39</f>
        <v>0.30976105282373884</v>
      </c>
      <c r="AB37" s="81">
        <f>'Survival-1cycle NMA'!O39</f>
        <v>0.1594857600893661</v>
      </c>
      <c r="AC37" s="11">
        <f t="shared" si="3"/>
        <v>0.15027529273437273</v>
      </c>
      <c r="AD37" s="81">
        <f>'Survival-1cycle NMA'!D39</f>
        <v>0.20227660337094638</v>
      </c>
      <c r="AE37" s="81">
        <f>'Survival-1cycle NMA'!E39</f>
        <v>5.8105730359993939E-2</v>
      </c>
      <c r="AF37" s="11">
        <f t="shared" si="4"/>
        <v>0.14417087301095244</v>
      </c>
      <c r="AG37" s="81">
        <f>'Survival-1cycle NMA'!P39</f>
        <v>0.34868899828410005</v>
      </c>
      <c r="AH37" s="81">
        <f>'Survival-1cycle NMA'!Q39</f>
        <v>0.17085191100393413</v>
      </c>
      <c r="AI37" s="11">
        <f t="shared" si="5"/>
        <v>0.17783708728016592</v>
      </c>
      <c r="AJ37" s="81">
        <f>'Survival-1cycle NMA'!D39</f>
        <v>0.20227660337094638</v>
      </c>
      <c r="AK37" s="81">
        <f>'Survival-1cycle NMA'!E39</f>
        <v>5.8105730359993939E-2</v>
      </c>
      <c r="AL37" s="81">
        <f t="shared" si="10"/>
        <v>0.14417087301095244</v>
      </c>
      <c r="AM37" s="135">
        <v>33</v>
      </c>
      <c r="AN37" s="135">
        <f t="shared" si="16"/>
        <v>2.5315068493150683</v>
      </c>
      <c r="AO37" s="135">
        <f>'Survival-1cycle NMA'!U39</f>
        <v>0.21527997050307601</v>
      </c>
      <c r="AP37" s="135">
        <f>'Survival-1cycle NMA'!V39</f>
        <v>6.4803909059193907E-2</v>
      </c>
      <c r="AQ37" s="135">
        <f t="shared" si="17"/>
        <v>0.15047606144388209</v>
      </c>
      <c r="AR37" s="135">
        <f>'Survival-1cycle NMA'!W39</f>
        <v>0.14668933371099299</v>
      </c>
      <c r="AS37" s="135">
        <f>'Survival-1cycle NMA'!X39</f>
        <v>2.8840234541369199E-2</v>
      </c>
      <c r="AT37" s="135">
        <f t="shared" si="14"/>
        <v>0.1178490991696238</v>
      </c>
    </row>
    <row r="38" spans="1:46">
      <c r="A38" s="102">
        <v>34</v>
      </c>
      <c r="B38" s="102">
        <f t="shared" si="12"/>
        <v>1.9561643835616438</v>
      </c>
      <c r="C38" s="81">
        <f>'Survival-1cycle NMA'!F40</f>
        <v>0.31817339607906542</v>
      </c>
      <c r="D38" s="81">
        <f>'Survival-1cycle NMA'!G40</f>
        <v>0.1990068355687663</v>
      </c>
      <c r="E38" s="11">
        <f t="shared" si="7"/>
        <v>0.11916656051029911</v>
      </c>
      <c r="F38" s="81">
        <f>'Survival-1cycle NMA'!D40</f>
        <v>0.19308149597271881</v>
      </c>
      <c r="G38" s="81">
        <f>'Survival-1cycle NMA'!E40</f>
        <v>5.4953411162503185E-2</v>
      </c>
      <c r="H38" s="11">
        <f t="shared" si="8"/>
        <v>0.13812808481021563</v>
      </c>
      <c r="I38" s="81">
        <f>'Survival-1cycle NMA'!H40</f>
        <v>0.29574608462221902</v>
      </c>
      <c r="J38" s="81">
        <f>'Survival-1cycle NMA'!I40</f>
        <v>9.6353314327794107E-2</v>
      </c>
      <c r="K38" s="11">
        <f t="shared" si="0"/>
        <v>0.19939277029442493</v>
      </c>
      <c r="L38" s="81">
        <f>'Survival-1cycle NMA'!D40</f>
        <v>0.19308149597271881</v>
      </c>
      <c r="M38" s="81">
        <f>'Survival-1cycle NMA'!E40</f>
        <v>5.4953411162503185E-2</v>
      </c>
      <c r="N38" s="81">
        <f t="shared" si="9"/>
        <v>0.13812808481021563</v>
      </c>
      <c r="O38" s="81">
        <f>'Survival-1cycle NMA'!J40</f>
        <v>0.35504316236621525</v>
      </c>
      <c r="P38" s="81">
        <f>'Survival-1cycle NMA'!K40</f>
        <v>0.1990068355687663</v>
      </c>
      <c r="Q38" s="81">
        <f t="shared" si="15"/>
        <v>0.15603632679744894</v>
      </c>
      <c r="R38" s="81">
        <f>'Survival-1cycle NMA'!D40</f>
        <v>0.19308149597271881</v>
      </c>
      <c r="S38" s="81">
        <f>'Survival-1cycle NMA'!E40</f>
        <v>5.4953411162503185E-2</v>
      </c>
      <c r="T38" s="11">
        <f t="shared" si="1"/>
        <v>0.13812808481021563</v>
      </c>
      <c r="U38" s="81">
        <f>'Survival-1cycle NMA'!L40</f>
        <v>0.3866489391155265</v>
      </c>
      <c r="V38" s="81">
        <f>'Survival-1cycle NMA'!M40</f>
        <v>0.18551712004748522</v>
      </c>
      <c r="W38" s="11">
        <f t="shared" si="2"/>
        <v>0.20113181906804128</v>
      </c>
      <c r="X38" s="102">
        <f>'Survival-1cycle NMA'!D40</f>
        <v>0.19308149597271881</v>
      </c>
      <c r="Y38" s="81">
        <f>'Survival-1cycle NMA'!E40</f>
        <v>5.4953411162503185E-2</v>
      </c>
      <c r="Z38" s="81">
        <f t="shared" si="13"/>
        <v>0.13812808481021563</v>
      </c>
      <c r="AA38" s="81">
        <f>'Survival-1cycle NMA'!N40</f>
        <v>0.29937105903751909</v>
      </c>
      <c r="AB38" s="81">
        <f>'Survival-1cycle NMA'!O40</f>
        <v>0.15384852127963497</v>
      </c>
      <c r="AC38" s="11">
        <f t="shared" si="3"/>
        <v>0.14552253775788412</v>
      </c>
      <c r="AD38" s="81">
        <f>'Survival-1cycle NMA'!D40</f>
        <v>0.19308149597271881</v>
      </c>
      <c r="AE38" s="81">
        <f>'Survival-1cycle NMA'!E40</f>
        <v>5.4953411162503185E-2</v>
      </c>
      <c r="AF38" s="11">
        <f t="shared" si="4"/>
        <v>0.13812808481021563</v>
      </c>
      <c r="AG38" s="81">
        <f>'Survival-1cycle NMA'!P40</f>
        <v>0.33815663510679733</v>
      </c>
      <c r="AH38" s="81">
        <f>'Survival-1cycle NMA'!Q40</f>
        <v>0.1650354822722421</v>
      </c>
      <c r="AI38" s="11">
        <f t="shared" si="5"/>
        <v>0.17312115283455523</v>
      </c>
      <c r="AJ38" s="81">
        <f>'Survival-1cycle NMA'!D40</f>
        <v>0.19308149597271881</v>
      </c>
      <c r="AK38" s="81">
        <f>'Survival-1cycle NMA'!E40</f>
        <v>5.4953411162503185E-2</v>
      </c>
      <c r="AL38" s="81">
        <f t="shared" si="10"/>
        <v>0.13812808481021563</v>
      </c>
      <c r="AM38" s="135">
        <v>34</v>
      </c>
      <c r="AN38" s="135">
        <f t="shared" si="16"/>
        <v>2.6082191780821917</v>
      </c>
      <c r="AO38" s="135">
        <f>'Survival-1cycle NMA'!U40</f>
        <v>0.207069112025563</v>
      </c>
      <c r="AP38" s="135">
        <f>'Survival-1cycle NMA'!V40</f>
        <v>6.1844592176792397E-2</v>
      </c>
      <c r="AQ38" s="135">
        <f t="shared" si="17"/>
        <v>0.14522451984877061</v>
      </c>
      <c r="AR38" s="135">
        <f>'Survival-1cycle NMA'!W40</f>
        <v>0.140308218796591</v>
      </c>
      <c r="AS38" s="135">
        <f>'Survival-1cycle NMA'!X40</f>
        <v>2.7483448935252001E-2</v>
      </c>
      <c r="AT38" s="135">
        <f t="shared" si="14"/>
        <v>0.11282476986133899</v>
      </c>
    </row>
    <row r="39" spans="1:46">
      <c r="A39" s="102">
        <v>35</v>
      </c>
      <c r="B39" s="102">
        <f t="shared" si="12"/>
        <v>2.0136986301369864</v>
      </c>
      <c r="C39" s="81">
        <f>'Survival-1cycle NMA'!F41</f>
        <v>0.30818059511223767</v>
      </c>
      <c r="D39" s="81">
        <f>'Survival-1cycle NMA'!G41</f>
        <v>0.19307093801352562</v>
      </c>
      <c r="E39" s="11">
        <f t="shared" si="7"/>
        <v>0.11510965709871204</v>
      </c>
      <c r="F39" s="81">
        <f>'Survival-1cycle NMA'!D41</f>
        <v>0.18443247053630016</v>
      </c>
      <c r="G39" s="81">
        <f>'Survival-1cycle NMA'!E41</f>
        <v>5.2042819558038904E-2</v>
      </c>
      <c r="H39" s="11">
        <f t="shared" si="8"/>
        <v>0.13238965097826125</v>
      </c>
      <c r="I39" s="81">
        <f>'Survival-1cycle NMA'!H41</f>
        <v>0.28587477767588898</v>
      </c>
      <c r="J39" s="81">
        <f>'Survival-1cycle NMA'!I41</f>
        <v>9.2216176408967704E-2</v>
      </c>
      <c r="K39" s="11">
        <f t="shared" si="0"/>
        <v>0.19365860126692128</v>
      </c>
      <c r="L39" s="81">
        <f>'Survival-1cycle NMA'!D41</f>
        <v>0.18443247053630016</v>
      </c>
      <c r="M39" s="81">
        <f>'Survival-1cycle NMA'!E41</f>
        <v>5.2042819558038904E-2</v>
      </c>
      <c r="N39" s="81">
        <f t="shared" si="9"/>
        <v>0.13238965097826125</v>
      </c>
      <c r="O39" s="81">
        <f>'Survival-1cycle NMA'!J41</f>
        <v>0.34494468998545441</v>
      </c>
      <c r="P39" s="81">
        <f>'Survival-1cycle NMA'!K41</f>
        <v>0.19307093801352562</v>
      </c>
      <c r="Q39" s="81">
        <f t="shared" si="15"/>
        <v>0.15187375197192879</v>
      </c>
      <c r="R39" s="81">
        <f>'Survival-1cycle NMA'!D41</f>
        <v>0.18443247053630016</v>
      </c>
      <c r="S39" s="81">
        <f>'Survival-1cycle NMA'!E41</f>
        <v>5.2042819558038904E-2</v>
      </c>
      <c r="T39" s="11">
        <f t="shared" si="1"/>
        <v>0.13238965097826125</v>
      </c>
      <c r="U39" s="81">
        <f>'Survival-1cycle NMA'!L41</f>
        <v>0.37654523405652823</v>
      </c>
      <c r="V39" s="81">
        <f>'Survival-1cycle NMA'!M41</f>
        <v>0.17974678031191427</v>
      </c>
      <c r="W39" s="11">
        <f t="shared" si="2"/>
        <v>0.19679845374461397</v>
      </c>
      <c r="X39" s="102">
        <f>'Survival-1cycle NMA'!D41</f>
        <v>0.18443247053630016</v>
      </c>
      <c r="Y39" s="81">
        <f>'Survival-1cycle NMA'!E41</f>
        <v>5.2042819558038904E-2</v>
      </c>
      <c r="Z39" s="81">
        <f t="shared" si="13"/>
        <v>0.13238965097826125</v>
      </c>
      <c r="AA39" s="81">
        <f>'Survival-1cycle NMA'!N41</f>
        <v>0.28947701220293204</v>
      </c>
      <c r="AB39" s="81">
        <f>'Survival-1cycle NMA'!O41</f>
        <v>0.14854077612214583</v>
      </c>
      <c r="AC39" s="11">
        <f t="shared" si="3"/>
        <v>0.1409362360807862</v>
      </c>
      <c r="AD39" s="81">
        <f>'Survival-1cycle NMA'!D41</f>
        <v>0.18443247053630016</v>
      </c>
      <c r="AE39" s="81">
        <f>'Survival-1cycle NMA'!E41</f>
        <v>5.2042819558038904E-2</v>
      </c>
      <c r="AF39" s="11">
        <f t="shared" si="4"/>
        <v>0.13238965097826125</v>
      </c>
      <c r="AG39" s="81">
        <f>'Survival-1cycle NMA'!P41</f>
        <v>0.32809264708436481</v>
      </c>
      <c r="AH39" s="81">
        <f>'Survival-1cycle NMA'!Q41</f>
        <v>0.15955171452525238</v>
      </c>
      <c r="AI39" s="11">
        <f t="shared" si="5"/>
        <v>0.16854093255911243</v>
      </c>
      <c r="AJ39" s="81">
        <f>'Survival-1cycle NMA'!D41</f>
        <v>0.18443247053630016</v>
      </c>
      <c r="AK39" s="81">
        <f>'Survival-1cycle NMA'!E41</f>
        <v>5.2042819558038904E-2</v>
      </c>
      <c r="AL39" s="81">
        <f t="shared" si="10"/>
        <v>0.13238965097826125</v>
      </c>
      <c r="AM39" s="135">
        <v>35</v>
      </c>
      <c r="AN39" s="135">
        <f t="shared" si="16"/>
        <v>2.6849315068493151</v>
      </c>
      <c r="AO39" s="135">
        <f>'Survival-1cycle NMA'!U41</f>
        <v>0.19931993436791501</v>
      </c>
      <c r="AP39" s="135">
        <f>'Survival-1cycle NMA'!V41</f>
        <v>5.9092267466059299E-2</v>
      </c>
      <c r="AQ39" s="135">
        <f t="shared" si="17"/>
        <v>0.1402276669018557</v>
      </c>
      <c r="AR39" s="135">
        <f>'Survival-1cycle NMA'!W41</f>
        <v>0.134254763706669</v>
      </c>
      <c r="AS39" s="135">
        <f>'Survival-1cycle NMA'!X41</f>
        <v>2.62173406424978E-2</v>
      </c>
      <c r="AT39" s="135">
        <f t="shared" si="14"/>
        <v>0.1080374230641712</v>
      </c>
    </row>
    <row r="40" spans="1:46">
      <c r="A40" s="102">
        <v>36</v>
      </c>
      <c r="B40" s="102">
        <f t="shared" si="12"/>
        <v>2.0712328767123287</v>
      </c>
      <c r="C40" s="81">
        <f>'Survival-1cycle NMA'!F42</f>
        <v>0.2986442530087714</v>
      </c>
      <c r="D40" s="81">
        <f>'Survival-1cycle NMA'!G42</f>
        <v>0.18744759193836857</v>
      </c>
      <c r="E40" s="11">
        <f t="shared" si="7"/>
        <v>0.11119666107040282</v>
      </c>
      <c r="F40" s="81">
        <f>'Survival-1cycle NMA'!D42</f>
        <v>0.17629177108108871</v>
      </c>
      <c r="G40" s="81">
        <f>'Survival-1cycle NMA'!E42</f>
        <v>4.9350476765078755E-2</v>
      </c>
      <c r="H40" s="11">
        <f t="shared" si="8"/>
        <v>0.12694129431600995</v>
      </c>
      <c r="I40" s="81">
        <f>'Survival-1cycle NMA'!H42</f>
        <v>0.27647340648461199</v>
      </c>
      <c r="J40" s="81">
        <f>'Survival-1cycle NMA'!I42</f>
        <v>8.8349216767344502E-2</v>
      </c>
      <c r="K40" s="11">
        <f t="shared" si="0"/>
        <v>0.18812418971726749</v>
      </c>
      <c r="L40" s="81">
        <f>'Survival-1cycle NMA'!D42</f>
        <v>0.17629177108108871</v>
      </c>
      <c r="M40" s="81">
        <f>'Survival-1cycle NMA'!E42</f>
        <v>4.9350476765078755E-2</v>
      </c>
      <c r="N40" s="81">
        <f t="shared" si="9"/>
        <v>0.12694129431600995</v>
      </c>
      <c r="O40" s="81">
        <f>'Survival-1cycle NMA'!J42</f>
        <v>0.3352782330453839</v>
      </c>
      <c r="P40" s="81">
        <f>'Survival-1cycle NMA'!K42</f>
        <v>0.18744759193836857</v>
      </c>
      <c r="Q40" s="81">
        <f t="shared" si="15"/>
        <v>0.14783064110701533</v>
      </c>
      <c r="R40" s="81">
        <f>'Survival-1cycle NMA'!D42</f>
        <v>0.17629177108108871</v>
      </c>
      <c r="S40" s="81">
        <f>'Survival-1cycle NMA'!E42</f>
        <v>4.9350476765078755E-2</v>
      </c>
      <c r="T40" s="11">
        <f t="shared" si="1"/>
        <v>0.12694129431600995</v>
      </c>
      <c r="U40" s="81">
        <f>'Survival-1cycle NMA'!L42</f>
        <v>0.36685092933387825</v>
      </c>
      <c r="V40" s="81">
        <f>'Survival-1cycle NMA'!M42</f>
        <v>0.17428738214616138</v>
      </c>
      <c r="W40" s="11">
        <f t="shared" si="2"/>
        <v>0.19256354718771687</v>
      </c>
      <c r="X40" s="102">
        <f>'Survival-1cycle NMA'!D42</f>
        <v>0.17629177108108871</v>
      </c>
      <c r="Y40" s="81">
        <f>'Survival-1cycle NMA'!E42</f>
        <v>4.9350476765078755E-2</v>
      </c>
      <c r="Z40" s="81">
        <f t="shared" si="13"/>
        <v>0.12694129431600995</v>
      </c>
      <c r="AA40" s="81">
        <f>'Survival-1cycle NMA'!N42</f>
        <v>0.28005080795077197</v>
      </c>
      <c r="AB40" s="81">
        <f>'Survival-1cycle NMA'!O42</f>
        <v>0.14353643747986913</v>
      </c>
      <c r="AC40" s="11">
        <f t="shared" si="3"/>
        <v>0.13651437047090284</v>
      </c>
      <c r="AD40" s="81">
        <f>'Survival-1cycle NMA'!D42</f>
        <v>0.17629177108108871</v>
      </c>
      <c r="AE40" s="81">
        <f>'Survival-1cycle NMA'!E42</f>
        <v>4.9350476765078755E-2</v>
      </c>
      <c r="AF40" s="11">
        <f t="shared" si="4"/>
        <v>0.12694129431600995</v>
      </c>
      <c r="AG40" s="81">
        <f>'Survival-1cycle NMA'!P42</f>
        <v>0.31847217477353179</v>
      </c>
      <c r="AH40" s="81">
        <f>'Survival-1cycle NMA'!Q42</f>
        <v>0.15437468409761321</v>
      </c>
      <c r="AI40" s="11">
        <f t="shared" si="5"/>
        <v>0.16409749067591858</v>
      </c>
      <c r="AJ40" s="81">
        <f>'Survival-1cycle NMA'!D42</f>
        <v>0.17629177108108871</v>
      </c>
      <c r="AK40" s="81">
        <f>'Survival-1cycle NMA'!E42</f>
        <v>4.9350476765078755E-2</v>
      </c>
      <c r="AL40" s="81">
        <f t="shared" si="10"/>
        <v>0.12694129431600995</v>
      </c>
      <c r="AM40" s="135">
        <v>36</v>
      </c>
      <c r="AN40" s="135">
        <f t="shared" si="16"/>
        <v>2.7616438356164386</v>
      </c>
      <c r="AO40" s="135">
        <f>'Survival-1cycle NMA'!U42</f>
        <v>0.19199973174805901</v>
      </c>
      <c r="AP40" s="135">
        <f>'Survival-1cycle NMA'!V42</f>
        <v>5.6527820201604399E-2</v>
      </c>
      <c r="AQ40" s="135">
        <f t="shared" si="17"/>
        <v>0.1354719115464546</v>
      </c>
      <c r="AR40" s="135">
        <f>'Survival-1cycle NMA'!W42</f>
        <v>0.12850225722426101</v>
      </c>
      <c r="AS40" s="135">
        <f>'Survival-1cycle NMA'!X42</f>
        <v>2.5033997312179899E-2</v>
      </c>
      <c r="AT40" s="135">
        <f t="shared" si="14"/>
        <v>0.10346825991208111</v>
      </c>
    </row>
    <row r="41" spans="1:46">
      <c r="A41" s="102">
        <v>37</v>
      </c>
      <c r="B41" s="102">
        <f t="shared" si="12"/>
        <v>2.128767123287671</v>
      </c>
      <c r="C41" s="81">
        <f>'Survival-1cycle NMA'!F43</f>
        <v>0.28953931561212953</v>
      </c>
      <c r="D41" s="81">
        <f>'Survival-1cycle NMA'!G43</f>
        <v>0.18211394708928358</v>
      </c>
      <c r="E41" s="11">
        <f t="shared" si="7"/>
        <v>0.10742536852284595</v>
      </c>
      <c r="F41" s="81">
        <f>'Survival-1cycle NMA'!D43</f>
        <v>0.16862439645491742</v>
      </c>
      <c r="G41" s="81">
        <f>'Survival-1cycle NMA'!E43</f>
        <v>4.6855621822791495E-2</v>
      </c>
      <c r="H41" s="11">
        <f t="shared" si="8"/>
        <v>0.12176877463212593</v>
      </c>
      <c r="I41" s="81">
        <f>'Survival-1cycle NMA'!H43</f>
        <v>0.267515192132246</v>
      </c>
      <c r="J41" s="81">
        <f>'Survival-1cycle NMA'!I43</f>
        <v>8.4729302975474693E-2</v>
      </c>
      <c r="K41" s="11">
        <f t="shared" si="0"/>
        <v>0.1827858891567713</v>
      </c>
      <c r="L41" s="81">
        <f>'Survival-1cycle NMA'!D43</f>
        <v>0.16862439645491742</v>
      </c>
      <c r="M41" s="81">
        <f>'Survival-1cycle NMA'!E43</f>
        <v>4.6855621822791495E-2</v>
      </c>
      <c r="N41" s="81">
        <f t="shared" si="9"/>
        <v>0.12176877463212593</v>
      </c>
      <c r="O41" s="81">
        <f>'Survival-1cycle NMA'!J43</f>
        <v>0.32602145625280909</v>
      </c>
      <c r="P41" s="81">
        <f>'Survival-1cycle NMA'!K43</f>
        <v>0.18211394708928358</v>
      </c>
      <c r="Q41" s="81">
        <f t="shared" si="15"/>
        <v>0.14390750916352552</v>
      </c>
      <c r="R41" s="81">
        <f>'Survival-1cycle NMA'!D43</f>
        <v>0.16862439645491742</v>
      </c>
      <c r="S41" s="81">
        <f>'Survival-1cycle NMA'!E43</f>
        <v>4.6855621822791495E-2</v>
      </c>
      <c r="T41" s="11">
        <f t="shared" si="1"/>
        <v>0.12176877463212593</v>
      </c>
      <c r="U41" s="81">
        <f>'Survival-1cycle NMA'!L43</f>
        <v>0.35754589103031875</v>
      </c>
      <c r="V41" s="81">
        <f>'Survival-1cycle NMA'!M43</f>
        <v>0.16911581242047252</v>
      </c>
      <c r="W41" s="11">
        <f t="shared" si="2"/>
        <v>0.18843007860984623</v>
      </c>
      <c r="X41" s="102">
        <f>'Survival-1cycle NMA'!D43</f>
        <v>0.16862439645491742</v>
      </c>
      <c r="Y41" s="81">
        <f>'Survival-1cycle NMA'!E43</f>
        <v>4.6855621822791495E-2</v>
      </c>
      <c r="Z41" s="81">
        <f t="shared" si="13"/>
        <v>0.12176877463212593</v>
      </c>
      <c r="AA41" s="81">
        <f>'Survival-1cycle NMA'!N43</f>
        <v>0.27106594938929091</v>
      </c>
      <c r="AB41" s="81">
        <f>'Survival-1cycle NMA'!O43</f>
        <v>0.13881196656504835</v>
      </c>
      <c r="AC41" s="11">
        <f t="shared" si="3"/>
        <v>0.13225398282424256</v>
      </c>
      <c r="AD41" s="81">
        <f>'Survival-1cycle NMA'!D43</f>
        <v>0.16862439645491742</v>
      </c>
      <c r="AE41" s="81">
        <f>'Survival-1cycle NMA'!E43</f>
        <v>4.6855621822791495E-2</v>
      </c>
      <c r="AF41" s="11">
        <f t="shared" si="4"/>
        <v>0.12176877463212593</v>
      </c>
      <c r="AG41" s="81">
        <f>'Survival-1cycle NMA'!P43</f>
        <v>0.30927165685699487</v>
      </c>
      <c r="AH41" s="81">
        <f>'Survival-1cycle NMA'!Q43</f>
        <v>0.14948096675628406</v>
      </c>
      <c r="AI41" s="11">
        <f t="shared" si="5"/>
        <v>0.15979069010071081</v>
      </c>
      <c r="AJ41" s="81">
        <f>'Survival-1cycle NMA'!D43</f>
        <v>0.16862439645491742</v>
      </c>
      <c r="AK41" s="81">
        <f>'Survival-1cycle NMA'!E43</f>
        <v>4.6855621822791495E-2</v>
      </c>
      <c r="AL41" s="81">
        <f t="shared" si="10"/>
        <v>0.12176877463212593</v>
      </c>
      <c r="AM41" s="135">
        <v>37</v>
      </c>
      <c r="AN41" s="135">
        <f t="shared" si="16"/>
        <v>2.8383561643835615</v>
      </c>
      <c r="AO41" s="135">
        <f>'Survival-1cycle NMA'!U43</f>
        <v>0.18507846027603</v>
      </c>
      <c r="AP41" s="135">
        <f>'Survival-1cycle NMA'!V43</f>
        <v>5.4134296772591198E-2</v>
      </c>
      <c r="AQ41" s="135">
        <f t="shared" si="17"/>
        <v>0.13094416350343879</v>
      </c>
      <c r="AR41" s="135">
        <f>'Survival-1cycle NMA'!W43</f>
        <v>0.123031171141465</v>
      </c>
      <c r="AS41" s="135">
        <f>'Survival-1cycle NMA'!X43</f>
        <v>2.39263588220728E-2</v>
      </c>
      <c r="AT41" s="135">
        <f t="shared" si="14"/>
        <v>9.9104812319392194E-2</v>
      </c>
    </row>
    <row r="42" spans="1:46">
      <c r="A42" s="102">
        <v>38</v>
      </c>
      <c r="B42" s="102">
        <f t="shared" si="12"/>
        <v>2.1863013698630138</v>
      </c>
      <c r="C42" s="81">
        <f>'Survival-1cycle NMA'!F44</f>
        <v>0.28084213474207714</v>
      </c>
      <c r="D42" s="81">
        <f>'Survival-1cycle NMA'!G44</f>
        <v>0.17704924062311667</v>
      </c>
      <c r="E42" s="11">
        <f t="shared" si="7"/>
        <v>0.10379289411896048</v>
      </c>
      <c r="F42" s="81">
        <f>'Survival-1cycle NMA'!D44</f>
        <v>0.16139792039416404</v>
      </c>
      <c r="G42" s="81">
        <f>'Survival-1cycle NMA'!E44</f>
        <v>4.4539851073464733E-2</v>
      </c>
      <c r="H42" s="11">
        <f t="shared" si="8"/>
        <v>0.11685806932069931</v>
      </c>
      <c r="I42" s="81">
        <f>'Survival-1cycle NMA'!H44</f>
        <v>0.25897493294993101</v>
      </c>
      <c r="J42" s="81">
        <f>'Survival-1cycle NMA'!I44</f>
        <v>8.1335709331552999E-2</v>
      </c>
      <c r="K42" s="11">
        <f t="shared" si="0"/>
        <v>0.17763922361837803</v>
      </c>
      <c r="L42" s="81">
        <f>'Survival-1cycle NMA'!D44</f>
        <v>0.16139792039416404</v>
      </c>
      <c r="M42" s="81">
        <f>'Survival-1cycle NMA'!E44</f>
        <v>4.4539851073464733E-2</v>
      </c>
      <c r="N42" s="81">
        <f t="shared" si="9"/>
        <v>0.11685806932069931</v>
      </c>
      <c r="O42" s="81">
        <f>'Survival-1cycle NMA'!J44</f>
        <v>0.31715317971432916</v>
      </c>
      <c r="P42" s="81">
        <f>'Survival-1cycle NMA'!K44</f>
        <v>0.17704924062311667</v>
      </c>
      <c r="Q42" s="81">
        <f t="shared" si="15"/>
        <v>0.14010393909121249</v>
      </c>
      <c r="R42" s="81">
        <f>'Survival-1cycle NMA'!D44</f>
        <v>0.16139792039416404</v>
      </c>
      <c r="S42" s="81">
        <f>'Survival-1cycle NMA'!E44</f>
        <v>4.4539851073464733E-2</v>
      </c>
      <c r="T42" s="11">
        <f t="shared" si="1"/>
        <v>0.11685806932069931</v>
      </c>
      <c r="U42" s="81">
        <f>'Survival-1cycle NMA'!L44</f>
        <v>0.348610953623404</v>
      </c>
      <c r="V42" s="81">
        <f>'Survival-1cycle NMA'!M44</f>
        <v>0.16421109842094264</v>
      </c>
      <c r="W42" s="11">
        <f t="shared" si="2"/>
        <v>0.18439985520246135</v>
      </c>
      <c r="X42" s="102">
        <f>'Survival-1cycle NMA'!D44</f>
        <v>0.16139792039416404</v>
      </c>
      <c r="Y42" s="81">
        <f>'Survival-1cycle NMA'!E44</f>
        <v>4.4539851073464733E-2</v>
      </c>
      <c r="Z42" s="81">
        <f t="shared" si="13"/>
        <v>0.11685806932069931</v>
      </c>
      <c r="AA42" s="81">
        <f>'Survival-1cycle NMA'!N44</f>
        <v>0.26249748816692769</v>
      </c>
      <c r="AB42" s="81">
        <f>'Survival-1cycle NMA'!O44</f>
        <v>0.13434608243368046</v>
      </c>
      <c r="AC42" s="11">
        <f t="shared" si="3"/>
        <v>0.12815140573324724</v>
      </c>
      <c r="AD42" s="81">
        <f>'Survival-1cycle NMA'!D44</f>
        <v>0.16139792039416404</v>
      </c>
      <c r="AE42" s="81">
        <f>'Survival-1cycle NMA'!E44</f>
        <v>4.4539851073464733E-2</v>
      </c>
      <c r="AF42" s="11">
        <f t="shared" si="4"/>
        <v>0.11685806932069931</v>
      </c>
      <c r="AG42" s="81">
        <f>'Survival-1cycle NMA'!P44</f>
        <v>0.30046879761504786</v>
      </c>
      <c r="AH42" s="81">
        <f>'Survival-1cycle NMA'!Q44</f>
        <v>0.14484935612939198</v>
      </c>
      <c r="AI42" s="11">
        <f t="shared" si="5"/>
        <v>0.15561944148565587</v>
      </c>
      <c r="AJ42" s="81">
        <f>'Survival-1cycle NMA'!D44</f>
        <v>0.16139792039416404</v>
      </c>
      <c r="AK42" s="81">
        <f>'Survival-1cycle NMA'!E44</f>
        <v>4.4539851073464733E-2</v>
      </c>
      <c r="AL42" s="81">
        <f t="shared" si="10"/>
        <v>0.11685806932069931</v>
      </c>
      <c r="AM42" s="135">
        <v>38</v>
      </c>
      <c r="AN42" s="135">
        <f t="shared" si="16"/>
        <v>2.9150684931506849</v>
      </c>
      <c r="AO42" s="135">
        <f>'Survival-1cycle NMA'!U44</f>
        <v>0.178528508916658</v>
      </c>
      <c r="AP42" s="135">
        <f>'Survival-1cycle NMA'!V44</f>
        <v>5.1896618919308198E-2</v>
      </c>
      <c r="AQ42" s="135">
        <f t="shared" si="17"/>
        <v>0.12663188999734981</v>
      </c>
      <c r="AR42" s="135">
        <f>'Survival-1cycle NMA'!W44</f>
        <v>0.11782536115018601</v>
      </c>
      <c r="AS42" s="135">
        <f>'Survival-1cycle NMA'!X44</f>
        <v>2.28881083214659E-2</v>
      </c>
      <c r="AT42" s="135">
        <f t="shared" si="14"/>
        <v>9.4937252828720106E-2</v>
      </c>
    </row>
    <row r="43" spans="1:46">
      <c r="A43" s="102">
        <v>39</v>
      </c>
      <c r="B43" s="102">
        <f t="shared" si="12"/>
        <v>2.2438356164383562</v>
      </c>
      <c r="C43" s="81">
        <f>'Survival-1cycle NMA'!F45</f>
        <v>0.27253041501288411</v>
      </c>
      <c r="D43" s="81">
        <f>'Survival-1cycle NMA'!G45</f>
        <v>0.17223457297714925</v>
      </c>
      <c r="E43" s="11">
        <f t="shared" si="7"/>
        <v>0.10029584203573486</v>
      </c>
      <c r="F43" s="81">
        <f>'Survival-1cycle NMA'!D45</f>
        <v>0.15458231545318699</v>
      </c>
      <c r="G43" s="81">
        <f>'Survival-1cycle NMA'!E45</f>
        <v>4.2386810936014992E-2</v>
      </c>
      <c r="H43" s="11">
        <f t="shared" si="8"/>
        <v>0.112195504517172</v>
      </c>
      <c r="I43" s="81">
        <f>'Survival-1cycle NMA'!H45</f>
        <v>0.25082893588582</v>
      </c>
      <c r="J43" s="81">
        <f>'Survival-1cycle NMA'!I45</f>
        <v>7.8149826523454702E-2</v>
      </c>
      <c r="K43" s="11">
        <f t="shared" si="0"/>
        <v>0.1726791093623653</v>
      </c>
      <c r="L43" s="81">
        <f>'Survival-1cycle NMA'!D45</f>
        <v>0.15458231545318699</v>
      </c>
      <c r="M43" s="81">
        <f>'Survival-1cycle NMA'!E45</f>
        <v>4.2386810936014992E-2</v>
      </c>
      <c r="N43" s="81">
        <f t="shared" si="9"/>
        <v>0.112195504517172</v>
      </c>
      <c r="O43" s="81">
        <f>'Survival-1cycle NMA'!J45</f>
        <v>0.30865334670672778</v>
      </c>
      <c r="P43" s="81">
        <f>'Survival-1cycle NMA'!K45</f>
        <v>0.17223457297714925</v>
      </c>
      <c r="Q43" s="81">
        <f t="shared" si="15"/>
        <v>0.13641877372957853</v>
      </c>
      <c r="R43" s="81">
        <f>'Survival-1cycle NMA'!D45</f>
        <v>0.15458231545318699</v>
      </c>
      <c r="S43" s="81">
        <f>'Survival-1cycle NMA'!E45</f>
        <v>4.2386810936014992E-2</v>
      </c>
      <c r="T43" s="11">
        <f t="shared" si="1"/>
        <v>0.112195504517172</v>
      </c>
      <c r="U43" s="81">
        <f>'Survival-1cycle NMA'!L45</f>
        <v>0.34002790201950056</v>
      </c>
      <c r="V43" s="81">
        <f>'Survival-1cycle NMA'!M45</f>
        <v>0.15955417517261511</v>
      </c>
      <c r="W43" s="11">
        <f t="shared" si="2"/>
        <v>0.18047372684688545</v>
      </c>
      <c r="X43" s="102">
        <f>'Survival-1cycle NMA'!D45</f>
        <v>0.15458231545318699</v>
      </c>
      <c r="Y43" s="81">
        <f>'Survival-1cycle NMA'!E45</f>
        <v>4.2386810936014992E-2</v>
      </c>
      <c r="Z43" s="81">
        <f t="shared" si="13"/>
        <v>0.112195504517172</v>
      </c>
      <c r="AA43" s="81">
        <f>'Survival-1cycle NMA'!N45</f>
        <v>0.25432195849326139</v>
      </c>
      <c r="AB43" s="81">
        <f>'Survival-1cycle NMA'!O45</f>
        <v>0.13011950864851565</v>
      </c>
      <c r="AC43" s="11">
        <f t="shared" si="3"/>
        <v>0.12420244984474574</v>
      </c>
      <c r="AD43" s="81">
        <f>'Survival-1cycle NMA'!D45</f>
        <v>0.15458231545318699</v>
      </c>
      <c r="AE43" s="81">
        <f>'Survival-1cycle NMA'!E45</f>
        <v>4.2386810936014992E-2</v>
      </c>
      <c r="AF43" s="11">
        <f t="shared" si="4"/>
        <v>0.112195504517172</v>
      </c>
      <c r="AG43" s="81">
        <f>'Survival-1cycle NMA'!P45</f>
        <v>0.29204252573048195</v>
      </c>
      <c r="AH43" s="81">
        <f>'Survival-1cycle NMA'!Q45</f>
        <v>0.14046061774208005</v>
      </c>
      <c r="AI43" s="11">
        <f t="shared" si="5"/>
        <v>0.1515819079884019</v>
      </c>
      <c r="AJ43" s="81">
        <f>'Survival-1cycle NMA'!D45</f>
        <v>0.15458231545318699</v>
      </c>
      <c r="AK43" s="81">
        <f>'Survival-1cycle NMA'!E45</f>
        <v>4.2386810936014992E-2</v>
      </c>
      <c r="AL43" s="81">
        <f t="shared" si="10"/>
        <v>0.112195504517172</v>
      </c>
      <c r="AM43" s="135">
        <v>39</v>
      </c>
      <c r="AN43" s="135">
        <f t="shared" si="16"/>
        <v>2.9917808219178084</v>
      </c>
      <c r="AO43" s="135">
        <f>'Survival-1cycle NMA'!U45</f>
        <v>0.17232448863955399</v>
      </c>
      <c r="AP43" s="135">
        <f>'Survival-1cycle NMA'!V45</f>
        <v>4.9801340819568302E-2</v>
      </c>
      <c r="AQ43" s="135">
        <f t="shared" si="17"/>
        <v>0.12252314781998569</v>
      </c>
      <c r="AR43" s="135">
        <f>'Survival-1cycle NMA'!W45</f>
        <v>0.112869801146043</v>
      </c>
      <c r="AS43" s="135">
        <f>'Survival-1cycle NMA'!X45</f>
        <v>2.19135793453357E-2</v>
      </c>
      <c r="AT43" s="135">
        <f t="shared" si="14"/>
        <v>9.095622180070731E-2</v>
      </c>
    </row>
    <row r="44" spans="1:46">
      <c r="A44" s="102">
        <v>40</v>
      </c>
      <c r="B44" s="102">
        <f t="shared" si="12"/>
        <v>2.3013698630136985</v>
      </c>
      <c r="C44" s="81">
        <f>'Survival-1cycle NMA'!F46</f>
        <v>0.26458315550703959</v>
      </c>
      <c r="D44" s="81">
        <f>'Survival-1cycle NMA'!G46</f>
        <v>0.16765271085082994</v>
      </c>
      <c r="E44" s="11">
        <f t="shared" si="7"/>
        <v>9.6930444656209647E-2</v>
      </c>
      <c r="F44" s="81">
        <f>'Survival-1cycle NMA'!D46</f>
        <v>0.14814978309939042</v>
      </c>
      <c r="G44" s="81">
        <f>'Survival-1cycle NMA'!E46</f>
        <v>4.0381935380838056E-2</v>
      </c>
      <c r="H44" s="11">
        <f t="shared" si="8"/>
        <v>0.10776784771855236</v>
      </c>
      <c r="I44" s="81">
        <f>'Survival-1cycle NMA'!H46</f>
        <v>0.24305494384714599</v>
      </c>
      <c r="J44" s="81">
        <f>'Survival-1cycle NMA'!I46</f>
        <v>7.5154910594684196E-2</v>
      </c>
      <c r="K44" s="11">
        <f t="shared" si="0"/>
        <v>0.16790003325246178</v>
      </c>
      <c r="L44" s="81">
        <f>'Survival-1cycle NMA'!D46</f>
        <v>0.14814978309939042</v>
      </c>
      <c r="M44" s="81">
        <f>'Survival-1cycle NMA'!E46</f>
        <v>4.0381935380838056E-2</v>
      </c>
      <c r="N44" s="81">
        <f t="shared" si="9"/>
        <v>0.10776784771855236</v>
      </c>
      <c r="O44" s="81">
        <f>'Survival-1cycle NMA'!J46</f>
        <v>0.3005029850011916</v>
      </c>
      <c r="P44" s="81">
        <f>'Survival-1cycle NMA'!K46</f>
        <v>0.16765271085082994</v>
      </c>
      <c r="Q44" s="81">
        <f t="shared" si="15"/>
        <v>0.13285027415036166</v>
      </c>
      <c r="R44" s="81">
        <f>'Survival-1cycle NMA'!D46</f>
        <v>0.14814978309939042</v>
      </c>
      <c r="S44" s="81">
        <f>'Survival-1cycle NMA'!E46</f>
        <v>4.0381935380838056E-2</v>
      </c>
      <c r="T44" s="11">
        <f t="shared" si="1"/>
        <v>0.10776784771855236</v>
      </c>
      <c r="U44" s="81">
        <f>'Survival-1cycle NMA'!L46</f>
        <v>0.33177944644156565</v>
      </c>
      <c r="V44" s="81">
        <f>'Survival-1cycle NMA'!M46</f>
        <v>0.15512768125488868</v>
      </c>
      <c r="W44" s="11">
        <f t="shared" si="2"/>
        <v>0.17665176518667697</v>
      </c>
      <c r="X44" s="102">
        <f>'Survival-1cycle NMA'!D46</f>
        <v>0.14814978309939042</v>
      </c>
      <c r="Y44" s="81">
        <f>'Survival-1cycle NMA'!E46</f>
        <v>4.0381935380838056E-2</v>
      </c>
      <c r="Z44" s="81">
        <f t="shared" si="13"/>
        <v>0.10776784771855236</v>
      </c>
      <c r="AA44" s="81">
        <f>'Survival-1cycle NMA'!N46</f>
        <v>0.24651730693248469</v>
      </c>
      <c r="AB44" s="81">
        <f>'Survival-1cycle NMA'!O46</f>
        <v>0.12611475194034971</v>
      </c>
      <c r="AC44" s="11">
        <f t="shared" si="3"/>
        <v>0.12040255499213498</v>
      </c>
      <c r="AD44" s="81">
        <f>'Survival-1cycle NMA'!D46</f>
        <v>0.14814978309939042</v>
      </c>
      <c r="AE44" s="81">
        <f>'Survival-1cycle NMA'!E46</f>
        <v>4.0381935380838056E-2</v>
      </c>
      <c r="AF44" s="11">
        <f t="shared" si="4"/>
        <v>0.10776784771855236</v>
      </c>
      <c r="AG44" s="81">
        <f>'Survival-1cycle NMA'!P46</f>
        <v>0.28397294717013438</v>
      </c>
      <c r="AH44" s="81">
        <f>'Survival-1cycle NMA'!Q46</f>
        <v>0.13629727376856074</v>
      </c>
      <c r="AI44" s="11">
        <f t="shared" si="5"/>
        <v>0.14767567340157364</v>
      </c>
      <c r="AJ44" s="81">
        <f>'Survival-1cycle NMA'!D46</f>
        <v>0.14814978309939042</v>
      </c>
      <c r="AK44" s="81">
        <f>'Survival-1cycle NMA'!E46</f>
        <v>4.0381935380838056E-2</v>
      </c>
      <c r="AL44" s="81">
        <f t="shared" si="10"/>
        <v>0.10776784771855236</v>
      </c>
      <c r="AM44" s="135">
        <v>40</v>
      </c>
      <c r="AN44" s="135">
        <f t="shared" si="16"/>
        <v>3.0684931506849313</v>
      </c>
      <c r="AO44" s="135">
        <f>'Survival-1cycle NMA'!U46</f>
        <v>0.166443039035582</v>
      </c>
      <c r="AP44" s="135">
        <f>'Survival-1cycle NMA'!V46</f>
        <v>4.78364419001212E-2</v>
      </c>
      <c r="AQ44" s="135">
        <f t="shared" si="17"/>
        <v>0.11860659713546079</v>
      </c>
      <c r="AR44" s="135">
        <f>'Survival-1cycle NMA'!W46</f>
        <v>0.10815048182275599</v>
      </c>
      <c r="AS44" s="135">
        <f>'Survival-1cycle NMA'!X46</f>
        <v>2.099767632288E-2</v>
      </c>
      <c r="AT44" s="135">
        <f t="shared" si="14"/>
        <v>8.7152805499876002E-2</v>
      </c>
    </row>
    <row r="45" spans="1:46">
      <c r="A45" s="102">
        <v>41</v>
      </c>
      <c r="B45" s="102">
        <f t="shared" si="12"/>
        <v>2.3589041095890413</v>
      </c>
      <c r="C45" s="81">
        <f>'Survival-1cycle NMA'!F47</f>
        <v>0.25698058845973609</v>
      </c>
      <c r="D45" s="81">
        <f>'Survival-1cycle NMA'!G47</f>
        <v>0.16328791373102911</v>
      </c>
      <c r="E45" s="11">
        <f t="shared" si="7"/>
        <v>9.3692674728706987E-2</v>
      </c>
      <c r="F45" s="81">
        <f>'Survival-1cycle NMA'!D47</f>
        <v>0.14207459148777146</v>
      </c>
      <c r="G45" s="81">
        <f>'Survival-1cycle NMA'!E47</f>
        <v>3.8512220998427625E-2</v>
      </c>
      <c r="H45" s="11">
        <f t="shared" si="8"/>
        <v>0.10356237048934383</v>
      </c>
      <c r="I45" s="81">
        <f>'Survival-1cycle NMA'!H47</f>
        <v>0.23563206116250701</v>
      </c>
      <c r="J45" s="81">
        <f>'Survival-1cycle NMA'!I47</f>
        <v>7.2335865392482199E-2</v>
      </c>
      <c r="K45" s="11">
        <f t="shared" si="0"/>
        <v>0.1632961957700248</v>
      </c>
      <c r="L45" s="81">
        <f>'Survival-1cycle NMA'!D47</f>
        <v>0.14207459148777146</v>
      </c>
      <c r="M45" s="81">
        <f>'Survival-1cycle NMA'!E47</f>
        <v>3.8512220998427625E-2</v>
      </c>
      <c r="N45" s="81">
        <f t="shared" si="9"/>
        <v>0.10356237048934383</v>
      </c>
      <c r="O45" s="81">
        <f>'Survival-1cycle NMA'!J47</f>
        <v>0.29268416385639734</v>
      </c>
      <c r="P45" s="81">
        <f>'Survival-1cycle NMA'!K47</f>
        <v>0.16328791373102911</v>
      </c>
      <c r="Q45" s="81">
        <f t="shared" si="15"/>
        <v>0.12939625012536823</v>
      </c>
      <c r="R45" s="81">
        <f>'Survival-1cycle NMA'!D47</f>
        <v>0.14207459148777146</v>
      </c>
      <c r="S45" s="81">
        <f>'Survival-1cycle NMA'!E47</f>
        <v>3.8512220998427625E-2</v>
      </c>
      <c r="T45" s="11">
        <f t="shared" si="1"/>
        <v>0.10356237048934383</v>
      </c>
      <c r="U45" s="81">
        <f>'Survival-1cycle NMA'!L47</f>
        <v>0.32384919221465314</v>
      </c>
      <c r="V45" s="81">
        <f>'Survival-1cycle NMA'!M47</f>
        <v>0.15091577930844549</v>
      </c>
      <c r="W45" s="11">
        <f t="shared" si="2"/>
        <v>0.17293341290620765</v>
      </c>
      <c r="X45" s="102">
        <f>'Survival-1cycle NMA'!D47</f>
        <v>0.14207459148777146</v>
      </c>
      <c r="Y45" s="81">
        <f>'Survival-1cycle NMA'!E47</f>
        <v>3.8512220998427625E-2</v>
      </c>
      <c r="Z45" s="81">
        <f t="shared" si="13"/>
        <v>0.10356237048934383</v>
      </c>
      <c r="AA45" s="81">
        <f>'Survival-1cycle NMA'!N47</f>
        <v>0.23906282012047381</v>
      </c>
      <c r="AB45" s="81">
        <f>'Survival-1cycle NMA'!O47</f>
        <v>0.12231590845515689</v>
      </c>
      <c r="AC45" s="11">
        <f t="shared" si="3"/>
        <v>0.11674691166531692</v>
      </c>
      <c r="AD45" s="81">
        <f>'Survival-1cycle NMA'!D47</f>
        <v>0.14207459148777146</v>
      </c>
      <c r="AE45" s="81">
        <f>'Survival-1cycle NMA'!E47</f>
        <v>3.8512220998427625E-2</v>
      </c>
      <c r="AF45" s="11">
        <f t="shared" si="4"/>
        <v>0.10356237048934383</v>
      </c>
      <c r="AG45" s="81">
        <f>'Survival-1cycle NMA'!P47</f>
        <v>0.27624129428337035</v>
      </c>
      <c r="AH45" s="81">
        <f>'Survival-1cycle NMA'!Q47</f>
        <v>0.13234341431545996</v>
      </c>
      <c r="AI45" s="11">
        <f t="shared" si="5"/>
        <v>0.1438978799679104</v>
      </c>
      <c r="AJ45" s="81">
        <f>'Survival-1cycle NMA'!D47</f>
        <v>0.14207459148777146</v>
      </c>
      <c r="AK45" s="81">
        <f>'Survival-1cycle NMA'!E47</f>
        <v>3.8512220998427625E-2</v>
      </c>
      <c r="AL45" s="81">
        <f t="shared" si="10"/>
        <v>0.10356237048934383</v>
      </c>
      <c r="AM45" s="135">
        <v>41</v>
      </c>
      <c r="AN45" s="135">
        <f t="shared" si="16"/>
        <v>3.1452054794520548</v>
      </c>
      <c r="AO45" s="135">
        <f>'Survival-1cycle NMA'!U47</f>
        <v>0.160862651459283</v>
      </c>
      <c r="AP45" s="135">
        <f>'Survival-1cycle NMA'!V47</f>
        <v>4.5991149539459597E-2</v>
      </c>
      <c r="AQ45" s="135">
        <f t="shared" si="17"/>
        <v>0.1148715019198234</v>
      </c>
      <c r="AR45" s="135">
        <f>'Survival-1cycle NMA'!W47</f>
        <v>0.103654327452673</v>
      </c>
      <c r="AS45" s="135">
        <f>'Survival-1cycle NMA'!X47</f>
        <v>2.01358062986444E-2</v>
      </c>
      <c r="AT45" s="135">
        <f t="shared" si="14"/>
        <v>8.3518521154028608E-2</v>
      </c>
    </row>
    <row r="46" spans="1:46">
      <c r="A46" s="102">
        <v>42</v>
      </c>
      <c r="B46" s="102">
        <f t="shared" si="12"/>
        <v>2.4164383561643836</v>
      </c>
      <c r="C46" s="81">
        <f>'Survival-1cycle NMA'!F48</f>
        <v>0.2497041166036553</v>
      </c>
      <c r="D46" s="81">
        <f>'Survival-1cycle NMA'!G48</f>
        <v>0.15912578088554283</v>
      </c>
      <c r="E46" s="11">
        <f t="shared" si="7"/>
        <v>9.0578335718112468E-2</v>
      </c>
      <c r="F46" s="81">
        <f>'Survival-1cycle NMA'!D48</f>
        <v>0.13633292184003554</v>
      </c>
      <c r="G46" s="81">
        <f>'Survival-1cycle NMA'!E48</f>
        <v>3.676603376731042E-2</v>
      </c>
      <c r="H46" s="11">
        <f t="shared" si="8"/>
        <v>9.9566888072725124E-2</v>
      </c>
      <c r="I46" s="81">
        <f>'Survival-1cycle NMA'!H48</f>
        <v>0.22854067878268</v>
      </c>
      <c r="J46" s="81">
        <f>'Survival-1cycle NMA'!I48</f>
        <v>6.9679053600283106E-2</v>
      </c>
      <c r="K46" s="11">
        <f t="shared" si="0"/>
        <v>0.15886162518239688</v>
      </c>
      <c r="L46" s="81">
        <f>'Survival-1cycle NMA'!D48</f>
        <v>0.13633292184003554</v>
      </c>
      <c r="M46" s="81">
        <f>'Survival-1cycle NMA'!E48</f>
        <v>3.676603376731042E-2</v>
      </c>
      <c r="N46" s="81">
        <f t="shared" si="9"/>
        <v>9.9566888072725124E-2</v>
      </c>
      <c r="O46" s="81">
        <f>'Survival-1cycle NMA'!J48</f>
        <v>0.28517994833126353</v>
      </c>
      <c r="P46" s="81">
        <f>'Survival-1cycle NMA'!K48</f>
        <v>0.15912578088554283</v>
      </c>
      <c r="Q46" s="81">
        <f t="shared" si="15"/>
        <v>0.12605416744572071</v>
      </c>
      <c r="R46" s="81">
        <f>'Survival-1cycle NMA'!D48</f>
        <v>0.13633292184003554</v>
      </c>
      <c r="S46" s="81">
        <f>'Survival-1cycle NMA'!E48</f>
        <v>3.676603376731042E-2</v>
      </c>
      <c r="T46" s="11">
        <f t="shared" si="1"/>
        <v>9.9566888072725124E-2</v>
      </c>
      <c r="U46" s="81">
        <f>'Survival-1cycle NMA'!L48</f>
        <v>0.31622160606507826</v>
      </c>
      <c r="V46" s="81">
        <f>'Survival-1cycle NMA'!M48</f>
        <v>0.14690399796714465</v>
      </c>
      <c r="W46" s="11">
        <f t="shared" si="2"/>
        <v>0.16931760809793361</v>
      </c>
      <c r="X46" s="102">
        <f>'Survival-1cycle NMA'!D48</f>
        <v>0.13633292184003554</v>
      </c>
      <c r="Y46" s="81">
        <f>'Survival-1cycle NMA'!E48</f>
        <v>3.676603376731042E-2</v>
      </c>
      <c r="Z46" s="81">
        <f t="shared" si="13"/>
        <v>9.9566888072725124E-2</v>
      </c>
      <c r="AA46" s="81">
        <f>'Survival-1cycle NMA'!N48</f>
        <v>0.23193905203070067</v>
      </c>
      <c r="AB46" s="81">
        <f>'Survival-1cycle NMA'!O48</f>
        <v>0.11870849381994811</v>
      </c>
      <c r="AC46" s="11">
        <f t="shared" si="3"/>
        <v>0.11323055821075256</v>
      </c>
      <c r="AD46" s="81">
        <f>'Survival-1cycle NMA'!D48</f>
        <v>0.13633292184003554</v>
      </c>
      <c r="AE46" s="81">
        <f>'Survival-1cycle NMA'!E48</f>
        <v>3.676603376731042E-2</v>
      </c>
      <c r="AF46" s="11">
        <f t="shared" si="4"/>
        <v>9.9566888072725124E-2</v>
      </c>
      <c r="AG46" s="81">
        <f>'Survival-1cycle NMA'!P48</f>
        <v>0.26882987277432957</v>
      </c>
      <c r="AH46" s="81">
        <f>'Survival-1cycle NMA'!Q48</f>
        <v>0.12858453165495581</v>
      </c>
      <c r="AI46" s="11">
        <f t="shared" si="5"/>
        <v>0.14024534111937376</v>
      </c>
      <c r="AJ46" s="81">
        <f>'Survival-1cycle NMA'!D48</f>
        <v>0.13633292184003554</v>
      </c>
      <c r="AK46" s="81">
        <f>'Survival-1cycle NMA'!E48</f>
        <v>3.676603376731042E-2</v>
      </c>
      <c r="AL46" s="81">
        <f t="shared" si="10"/>
        <v>9.9566888072725124E-2</v>
      </c>
      <c r="AM46" s="135">
        <v>42</v>
      </c>
      <c r="AN46" s="135">
        <f t="shared" si="16"/>
        <v>3.2219178082191782</v>
      </c>
      <c r="AO46" s="135">
        <f>'Survival-1cycle NMA'!U48</f>
        <v>0.155563507635818</v>
      </c>
      <c r="AP46" s="135">
        <f>'Survival-1cycle NMA'!V48</f>
        <v>4.4255786868096503E-2</v>
      </c>
      <c r="AQ46" s="135">
        <f t="shared" si="17"/>
        <v>0.1113077207677215</v>
      </c>
      <c r="AR46" s="135">
        <f>'Survival-1cycle NMA'!W48</f>
        <v>9.9369120889773593E-2</v>
      </c>
      <c r="AS46" s="135">
        <f>'Survival-1cycle NMA'!X48</f>
        <v>1.93238200793843E-2</v>
      </c>
      <c r="AT46" s="135">
        <f t="shared" si="14"/>
        <v>8.0045300810389297E-2</v>
      </c>
    </row>
    <row r="47" spans="1:46">
      <c r="A47" s="102">
        <v>43</v>
      </c>
      <c r="B47" s="102">
        <f t="shared" si="12"/>
        <v>2.473972602739726</v>
      </c>
      <c r="C47" s="81">
        <f>'Survival-1cycle NMA'!F49</f>
        <v>0.24273625042176483</v>
      </c>
      <c r="D47" s="81">
        <f>'Survival-1cycle NMA'!G49</f>
        <v>0.15515311617470248</v>
      </c>
      <c r="E47" s="11">
        <f t="shared" si="7"/>
        <v>8.758313424706235E-2</v>
      </c>
      <c r="F47" s="81">
        <f>'Survival-1cycle NMA'!D49</f>
        <v>0.13090272391510255</v>
      </c>
      <c r="G47" s="81">
        <f>'Survival-1cycle NMA'!E49</f>
        <v>3.5132942621344754E-2</v>
      </c>
      <c r="H47" s="11">
        <f t="shared" si="8"/>
        <v>9.5769781293757794E-2</v>
      </c>
      <c r="I47" s="81">
        <f>'Survival-1cycle NMA'!H49</f>
        <v>0.22176240042058601</v>
      </c>
      <c r="J47" s="81">
        <f>'Survival-1cycle NMA'!I49</f>
        <v>6.7172132225926898E-2</v>
      </c>
      <c r="K47" s="11">
        <f t="shared" si="0"/>
        <v>0.1545902681946591</v>
      </c>
      <c r="L47" s="81">
        <f>'Survival-1cycle NMA'!D49</f>
        <v>0.13090272391510255</v>
      </c>
      <c r="M47" s="81">
        <f>'Survival-1cycle NMA'!E49</f>
        <v>3.5132942621344754E-2</v>
      </c>
      <c r="N47" s="81">
        <f t="shared" si="9"/>
        <v>9.5769781293757794E-2</v>
      </c>
      <c r="O47" s="81">
        <f>'Survival-1cycle NMA'!J49</f>
        <v>0.27797435219553202</v>
      </c>
      <c r="P47" s="81">
        <f>'Survival-1cycle NMA'!K49</f>
        <v>0.15515311617470248</v>
      </c>
      <c r="Q47" s="81">
        <f t="shared" si="15"/>
        <v>0.12282123602082953</v>
      </c>
      <c r="R47" s="81">
        <f>'Survival-1cycle NMA'!D49</f>
        <v>0.13090272391510255</v>
      </c>
      <c r="S47" s="81">
        <f>'Survival-1cycle NMA'!E49</f>
        <v>3.5132942621344754E-2</v>
      </c>
      <c r="T47" s="11">
        <f t="shared" si="1"/>
        <v>9.5769781293757794E-2</v>
      </c>
      <c r="U47" s="81">
        <f>'Survival-1cycle NMA'!L49</f>
        <v>0.30888198020309143</v>
      </c>
      <c r="V47" s="81">
        <f>'Survival-1cycle NMA'!M49</f>
        <v>0.14307909240684474</v>
      </c>
      <c r="W47" s="11">
        <f t="shared" si="2"/>
        <v>0.16580288779624669</v>
      </c>
      <c r="X47" s="102">
        <f>'Survival-1cycle NMA'!D49</f>
        <v>0.13090272391510255</v>
      </c>
      <c r="Y47" s="81">
        <f>'Survival-1cycle NMA'!E49</f>
        <v>3.5132942621344754E-2</v>
      </c>
      <c r="Z47" s="81">
        <f t="shared" si="13"/>
        <v>9.5769781293757794E-2</v>
      </c>
      <c r="AA47" s="81">
        <f>'Survival-1cycle NMA'!N49</f>
        <v>0.22512775199897589</v>
      </c>
      <c r="AB47" s="81">
        <f>'Survival-1cycle NMA'!O49</f>
        <v>0.11527929380888981</v>
      </c>
      <c r="AC47" s="11">
        <f t="shared" si="3"/>
        <v>0.10984845819008608</v>
      </c>
      <c r="AD47" s="81">
        <f>'Survival-1cycle NMA'!D49</f>
        <v>0.13090272391510255</v>
      </c>
      <c r="AE47" s="81">
        <f>'Survival-1cycle NMA'!E49</f>
        <v>3.5132942621344754E-2</v>
      </c>
      <c r="AF47" s="11">
        <f t="shared" si="4"/>
        <v>9.5769781293757794E-2</v>
      </c>
      <c r="AG47" s="81">
        <f>'Survival-1cycle NMA'!P49</f>
        <v>0.26172200781841304</v>
      </c>
      <c r="AH47" s="81">
        <f>'Survival-1cycle NMA'!Q49</f>
        <v>0.12500737434096768</v>
      </c>
      <c r="AI47" s="11">
        <f t="shared" si="5"/>
        <v>0.13671463347744536</v>
      </c>
      <c r="AJ47" s="81">
        <f>'Survival-1cycle NMA'!D49</f>
        <v>0.13090272391510255</v>
      </c>
      <c r="AK47" s="81">
        <f>'Survival-1cycle NMA'!E49</f>
        <v>3.5132942621344754E-2</v>
      </c>
      <c r="AL47" s="81">
        <f t="shared" si="10"/>
        <v>9.5769781293757794E-2</v>
      </c>
      <c r="AM47" s="135">
        <v>43</v>
      </c>
      <c r="AN47" s="135">
        <f t="shared" si="16"/>
        <v>3.2986301369863016</v>
      </c>
      <c r="AO47" s="135">
        <f>'Survival-1cycle NMA'!U49</f>
        <v>0.15052733261926601</v>
      </c>
      <c r="AP47" s="135">
        <f>'Survival-1cycle NMA'!V49</f>
        <v>4.2621641712610403E-2</v>
      </c>
      <c r="AQ47" s="135">
        <f t="shared" si="17"/>
        <v>0.10790569090665561</v>
      </c>
      <c r="AR47" s="135">
        <f>'Survival-1cycle NMA'!W49</f>
        <v>9.5283435828104598E-2</v>
      </c>
      <c r="AS47" s="135">
        <f>'Survival-1cycle NMA'!X49</f>
        <v>1.8557961336194698E-2</v>
      </c>
      <c r="AT47" s="135">
        <f t="shared" si="14"/>
        <v>7.6725474491909904E-2</v>
      </c>
    </row>
    <row r="48" spans="1:46">
      <c r="A48" s="102">
        <v>44</v>
      </c>
      <c r="B48" s="102">
        <f t="shared" si="12"/>
        <v>2.5315068493150683</v>
      </c>
      <c r="C48" s="81">
        <f>'Survival-1cycle NMA'!F50</f>
        <v>0.23606054623779851</v>
      </c>
      <c r="D48" s="81">
        <f>'Survival-1cycle NMA'!G50</f>
        <v>0.15135780839633231</v>
      </c>
      <c r="E48" s="11">
        <f t="shared" si="7"/>
        <v>8.4702737841466202E-2</v>
      </c>
      <c r="F48" s="81">
        <f>'Survival-1cycle NMA'!D50</f>
        <v>0.125763580735997</v>
      </c>
      <c r="G48" s="81">
        <f>'Survival-1cycle NMA'!E50</f>
        <v>3.3603575733168911E-2</v>
      </c>
      <c r="H48" s="11">
        <f t="shared" si="8"/>
        <v>9.2160005002828088E-2</v>
      </c>
      <c r="I48" s="81">
        <f>'Survival-1cycle NMA'!H50</f>
        <v>0.21527997050307601</v>
      </c>
      <c r="J48" s="81">
        <f>'Survival-1cycle NMA'!I50</f>
        <v>6.4803909059193907E-2</v>
      </c>
      <c r="K48" s="11">
        <f t="shared" si="0"/>
        <v>0.15047606144388209</v>
      </c>
      <c r="L48" s="81">
        <f>'Survival-1cycle NMA'!D50</f>
        <v>0.125763580735997</v>
      </c>
      <c r="M48" s="81">
        <f>'Survival-1cycle NMA'!E50</f>
        <v>3.3603575733168911E-2</v>
      </c>
      <c r="N48" s="81">
        <f t="shared" si="9"/>
        <v>9.2160005002828088E-2</v>
      </c>
      <c r="O48" s="81">
        <f>'Survival-1cycle NMA'!J50</f>
        <v>0.27105229041815809</v>
      </c>
      <c r="P48" s="81">
        <f>'Survival-1cycle NMA'!K50</f>
        <v>0.15135780839633231</v>
      </c>
      <c r="Q48" s="81">
        <f t="shared" si="15"/>
        <v>0.11969448202182578</v>
      </c>
      <c r="R48" s="81">
        <f>'Survival-1cycle NMA'!D50</f>
        <v>0.125763580735997</v>
      </c>
      <c r="S48" s="81">
        <f>'Survival-1cycle NMA'!E50</f>
        <v>3.3603575733168911E-2</v>
      </c>
      <c r="T48" s="11">
        <f t="shared" si="1"/>
        <v>9.2160005002828088E-2</v>
      </c>
      <c r="U48" s="81">
        <f>'Survival-1cycle NMA'!L50</f>
        <v>0.30181639517981634</v>
      </c>
      <c r="V48" s="81">
        <f>'Survival-1cycle NMA'!M50</f>
        <v>0.13942892109581198</v>
      </c>
      <c r="W48" s="11">
        <f t="shared" si="2"/>
        <v>0.16238747408400436</v>
      </c>
      <c r="X48" s="102">
        <f>'Survival-1cycle NMA'!D50</f>
        <v>0.125763580735997</v>
      </c>
      <c r="Y48" s="81">
        <f>'Survival-1cycle NMA'!E50</f>
        <v>3.3603575733168911E-2</v>
      </c>
      <c r="Z48" s="81">
        <f t="shared" si="13"/>
        <v>9.2160005002828088E-2</v>
      </c>
      <c r="AA48" s="81">
        <f>'Survival-1cycle NMA'!N50</f>
        <v>0.21861179439050804</v>
      </c>
      <c r="AB48" s="81">
        <f>'Survival-1cycle NMA'!O50</f>
        <v>0.11201623285715753</v>
      </c>
      <c r="AC48" s="11">
        <f t="shared" si="3"/>
        <v>0.10659556153335051</v>
      </c>
      <c r="AD48" s="81">
        <f>'Survival-1cycle NMA'!D50</f>
        <v>0.125763580735997</v>
      </c>
      <c r="AE48" s="81">
        <f>'Survival-1cycle NMA'!E50</f>
        <v>3.3603575733168911E-2</v>
      </c>
      <c r="AF48" s="11">
        <f t="shared" si="4"/>
        <v>9.2160005002828088E-2</v>
      </c>
      <c r="AG48" s="81">
        <f>'Survival-1cycle NMA'!P50</f>
        <v>0.25490199028578731</v>
      </c>
      <c r="AH48" s="81">
        <f>'Survival-1cycle NMA'!Q50</f>
        <v>0.12159981858011992</v>
      </c>
      <c r="AI48" s="11">
        <f t="shared" si="5"/>
        <v>0.13330217170566738</v>
      </c>
      <c r="AJ48" s="81">
        <f>'Survival-1cycle NMA'!D50</f>
        <v>0.125763580735997</v>
      </c>
      <c r="AK48" s="81">
        <f>'Survival-1cycle NMA'!E50</f>
        <v>3.3603575733168911E-2</v>
      </c>
      <c r="AL48" s="81">
        <f t="shared" si="10"/>
        <v>9.2160005002828088E-2</v>
      </c>
      <c r="AM48" s="135">
        <v>44</v>
      </c>
      <c r="AN48" s="135">
        <f t="shared" si="16"/>
        <v>3.3753424657534246</v>
      </c>
      <c r="AO48" s="135">
        <f>'Survival-1cycle NMA'!U50</f>
        <v>0.14573726098470299</v>
      </c>
      <c r="AP48" s="135">
        <f>'Survival-1cycle NMA'!V50</f>
        <v>4.1080853411245198E-2</v>
      </c>
      <c r="AQ48" s="135">
        <f t="shared" si="17"/>
        <v>0.10465640757345779</v>
      </c>
      <c r="AR48" s="135">
        <f>'Survival-1cycle NMA'!W50</f>
        <v>9.1386575481394297E-2</v>
      </c>
      <c r="AS48" s="135">
        <f>'Survival-1cycle NMA'!X50</f>
        <v>1.7834822446471599E-2</v>
      </c>
      <c r="AT48" s="135">
        <f t="shared" si="14"/>
        <v>7.3551753034922701E-2</v>
      </c>
    </row>
    <row r="49" spans="1:46">
      <c r="A49" s="102">
        <v>45</v>
      </c>
      <c r="B49" s="102">
        <f t="shared" si="12"/>
        <v>2.5890410958904111</v>
      </c>
      <c r="C49" s="81">
        <f>'Survival-1cycle NMA'!F51</f>
        <v>0.229661545823348</v>
      </c>
      <c r="D49" s="81">
        <f>'Survival-1cycle NMA'!G51</f>
        <v>0.14772872519291533</v>
      </c>
      <c r="E49" s="11">
        <f t="shared" si="7"/>
        <v>8.1932820630432668E-2</v>
      </c>
      <c r="F49" s="81">
        <f>'Survival-1cycle NMA'!D51</f>
        <v>0.12089658250583289</v>
      </c>
      <c r="G49" s="81">
        <f>'Survival-1cycle NMA'!E51</f>
        <v>3.2169496102720789E-2</v>
      </c>
      <c r="H49" s="11">
        <f t="shared" si="8"/>
        <v>8.872708640311211E-2</v>
      </c>
      <c r="I49" s="81">
        <f>'Survival-1cycle NMA'!H51</f>
        <v>0.20907720455092799</v>
      </c>
      <c r="J49" s="81">
        <f>'Survival-1cycle NMA'!I51</f>
        <v>6.2564217148914594E-2</v>
      </c>
      <c r="K49" s="11">
        <f t="shared" si="0"/>
        <v>0.14651298740201341</v>
      </c>
      <c r="L49" s="81">
        <f>'Survival-1cycle NMA'!D51</f>
        <v>0.12089658250583289</v>
      </c>
      <c r="M49" s="81">
        <f>'Survival-1cycle NMA'!E51</f>
        <v>3.2169496102720789E-2</v>
      </c>
      <c r="N49" s="81">
        <f t="shared" si="9"/>
        <v>8.872708640311211E-2</v>
      </c>
      <c r="O49" s="81">
        <f>'Survival-1cycle NMA'!J51</f>
        <v>0.26439953197558397</v>
      </c>
      <c r="P49" s="81">
        <f>'Survival-1cycle NMA'!K51</f>
        <v>0.14772872519291533</v>
      </c>
      <c r="Q49" s="81">
        <f t="shared" si="15"/>
        <v>0.11667080678266864</v>
      </c>
      <c r="R49" s="81">
        <f>'Survival-1cycle NMA'!D51</f>
        <v>0.12089658250583289</v>
      </c>
      <c r="S49" s="81">
        <f>'Survival-1cycle NMA'!E51</f>
        <v>3.2169496102720789E-2</v>
      </c>
      <c r="T49" s="11">
        <f t="shared" si="1"/>
        <v>8.872708640311211E-2</v>
      </c>
      <c r="U49" s="81">
        <f>'Survival-1cycle NMA'!L51</f>
        <v>0.29501168228466029</v>
      </c>
      <c r="V49" s="81">
        <f>'Survival-1cycle NMA'!M51</f>
        <v>0.13594233666736624</v>
      </c>
      <c r="W49" s="11">
        <f t="shared" si="2"/>
        <v>0.15906934561729405</v>
      </c>
      <c r="X49" s="102">
        <f>'Survival-1cycle NMA'!D51</f>
        <v>0.12089658250583289</v>
      </c>
      <c r="Y49" s="81">
        <f>'Survival-1cycle NMA'!E51</f>
        <v>3.2169496102720789E-2</v>
      </c>
      <c r="Z49" s="81">
        <f t="shared" si="13"/>
        <v>8.872708640311211E-2</v>
      </c>
      <c r="AA49" s="81">
        <f>'Survival-1cycle NMA'!N51</f>
        <v>0.21237511053723618</v>
      </c>
      <c r="AB49" s="81">
        <f>'Survival-1cycle NMA'!O51</f>
        <v>0.10890825806561426</v>
      </c>
      <c r="AC49" s="11">
        <f t="shared" si="3"/>
        <v>0.10346685247162192</v>
      </c>
      <c r="AD49" s="81">
        <f>'Survival-1cycle NMA'!D51</f>
        <v>0.12089658250583289</v>
      </c>
      <c r="AE49" s="81">
        <f>'Survival-1cycle NMA'!E51</f>
        <v>3.2169496102720789E-2</v>
      </c>
      <c r="AF49" s="11">
        <f t="shared" si="4"/>
        <v>8.872708640311211E-2</v>
      </c>
      <c r="AG49" s="81">
        <f>'Survival-1cycle NMA'!P51</f>
        <v>0.24835502379042648</v>
      </c>
      <c r="AH49" s="81">
        <f>'Survival-1cycle NMA'!Q51</f>
        <v>0.11835075460253186</v>
      </c>
      <c r="AI49" s="11">
        <f t="shared" si="5"/>
        <v>0.13000426918789462</v>
      </c>
      <c r="AJ49" s="81">
        <f>'Survival-1cycle NMA'!D51</f>
        <v>0.12089658250583289</v>
      </c>
      <c r="AK49" s="81">
        <f>'Survival-1cycle NMA'!E51</f>
        <v>3.2169496102720789E-2</v>
      </c>
      <c r="AL49" s="81">
        <f t="shared" si="10"/>
        <v>8.872708640311211E-2</v>
      </c>
      <c r="AM49" s="135">
        <v>45</v>
      </c>
      <c r="AN49" s="135">
        <f t="shared" si="16"/>
        <v>3.452054794520548</v>
      </c>
      <c r="AO49" s="135">
        <f>'Survival-1cycle NMA'!U51</f>
        <v>0.14117771516373301</v>
      </c>
      <c r="AP49" s="135">
        <f>'Survival-1cycle NMA'!V51</f>
        <v>3.9626314783516102E-2</v>
      </c>
      <c r="AQ49" s="135">
        <f t="shared" si="17"/>
        <v>0.1015514003802169</v>
      </c>
      <c r="AR49" s="135">
        <f>'Survival-1cycle NMA'!W51</f>
        <v>8.7668516961260198E-2</v>
      </c>
      <c r="AS49" s="135">
        <f>'Survival-1cycle NMA'!X51</f>
        <v>1.7151306066827601E-2</v>
      </c>
      <c r="AT49" s="135">
        <f t="shared" si="14"/>
        <v>7.0517210894432594E-2</v>
      </c>
    </row>
    <row r="50" spans="1:46">
      <c r="A50" s="102">
        <v>46</v>
      </c>
      <c r="B50" s="102">
        <f t="shared" si="12"/>
        <v>2.6465753424657534</v>
      </c>
      <c r="C50" s="81">
        <f>'Survival-1cycle NMA'!F52</f>
        <v>0.22352471800371224</v>
      </c>
      <c r="D50" s="81">
        <f>'Survival-1cycle NMA'!G52</f>
        <v>0.14425561881876817</v>
      </c>
      <c r="E50" s="11">
        <f t="shared" si="7"/>
        <v>7.926909918494407E-2</v>
      </c>
      <c r="F50" s="81">
        <f>'Survival-1cycle NMA'!D52</f>
        <v>0.11628420948184985</v>
      </c>
      <c r="G50" s="81">
        <f>'Survival-1cycle NMA'!E52</f>
        <v>3.0823093594067614E-2</v>
      </c>
      <c r="H50" s="11">
        <f t="shared" si="8"/>
        <v>8.5461115887782241E-2</v>
      </c>
      <c r="I50" s="81">
        <f>'Survival-1cycle NMA'!H52</f>
        <v>0.203138922404316</v>
      </c>
      <c r="J50" s="81">
        <f>'Survival-1cycle NMA'!I52</f>
        <v>6.0443804798997899E-2</v>
      </c>
      <c r="K50" s="11">
        <f t="shared" si="0"/>
        <v>0.14269511760531811</v>
      </c>
      <c r="L50" s="81">
        <f>'Survival-1cycle NMA'!D52</f>
        <v>0.11628420948184985</v>
      </c>
      <c r="M50" s="81">
        <f>'Survival-1cycle NMA'!E52</f>
        <v>3.0823093594067614E-2</v>
      </c>
      <c r="N50" s="81">
        <f t="shared" si="9"/>
        <v>8.5461115887782241E-2</v>
      </c>
      <c r="O50" s="81">
        <f>'Survival-1cycle NMA'!J52</f>
        <v>0.25800265353278118</v>
      </c>
      <c r="P50" s="81">
        <f>'Survival-1cycle NMA'!K52</f>
        <v>0.14425561881876817</v>
      </c>
      <c r="Q50" s="81">
        <f t="shared" si="15"/>
        <v>0.11374703471401301</v>
      </c>
      <c r="R50" s="81">
        <f>'Survival-1cycle NMA'!D52</f>
        <v>0.11628420948184985</v>
      </c>
      <c r="S50" s="81">
        <f>'Survival-1cycle NMA'!E52</f>
        <v>3.0823093594067614E-2</v>
      </c>
      <c r="T50" s="11">
        <f t="shared" si="1"/>
        <v>8.5461115887782241E-2</v>
      </c>
      <c r="U50" s="81">
        <f>'Survival-1cycle NMA'!L52</f>
        <v>0.28845538606921378</v>
      </c>
      <c r="V50" s="81">
        <f>'Survival-1cycle NMA'!M52</f>
        <v>0.13260908912271818</v>
      </c>
      <c r="W50" s="11">
        <f t="shared" si="2"/>
        <v>0.1558462969464956</v>
      </c>
      <c r="X50" s="102">
        <f>'Survival-1cycle NMA'!D52</f>
        <v>0.11628420948184985</v>
      </c>
      <c r="Y50" s="81">
        <f>'Survival-1cycle NMA'!E52</f>
        <v>3.0823093594067614E-2</v>
      </c>
      <c r="Z50" s="81">
        <f t="shared" si="13"/>
        <v>8.5461115887782241E-2</v>
      </c>
      <c r="AA50" s="81">
        <f>'Survival-1cycle NMA'!N52</f>
        <v>0.20640262337449219</v>
      </c>
      <c r="AB50" s="81">
        <f>'Survival-1cycle NMA'!O52</f>
        <v>0.10594523667533429</v>
      </c>
      <c r="AC50" s="11">
        <f t="shared" si="3"/>
        <v>0.10045738669915791</v>
      </c>
      <c r="AD50" s="81">
        <f>'Survival-1cycle NMA'!D52</f>
        <v>0.11628420948184985</v>
      </c>
      <c r="AE50" s="81">
        <f>'Survival-1cycle NMA'!E52</f>
        <v>3.0823093594067614E-2</v>
      </c>
      <c r="AF50" s="11">
        <f t="shared" si="4"/>
        <v>8.5461115887782241E-2</v>
      </c>
      <c r="AG50" s="81">
        <f>'Survival-1cycle NMA'!P52</f>
        <v>0.24206717309007647</v>
      </c>
      <c r="AH50" s="81">
        <f>'Survival-1cycle NMA'!Q52</f>
        <v>0.11524998609528138</v>
      </c>
      <c r="AI50" s="11">
        <f t="shared" si="5"/>
        <v>0.12681718699479511</v>
      </c>
      <c r="AJ50" s="81">
        <f>'Survival-1cycle NMA'!D52</f>
        <v>0.11628420948184985</v>
      </c>
      <c r="AK50" s="81">
        <f>'Survival-1cycle NMA'!E52</f>
        <v>3.0823093594067614E-2</v>
      </c>
      <c r="AL50" s="81">
        <f t="shared" si="10"/>
        <v>8.5461115887782241E-2</v>
      </c>
      <c r="AM50" s="135">
        <v>46</v>
      </c>
      <c r="AN50" s="135">
        <f t="shared" si="16"/>
        <v>3.5287671232876714</v>
      </c>
      <c r="AO50" s="135">
        <f>'Survival-1cycle NMA'!U52</f>
        <v>0.136834294880711</v>
      </c>
      <c r="AP50" s="135">
        <f>'Survival-1cycle NMA'!V52</f>
        <v>3.8251586989361402E-2</v>
      </c>
      <c r="AQ50" s="135">
        <f t="shared" si="17"/>
        <v>9.8582707891349597E-2</v>
      </c>
      <c r="AR50" s="135">
        <f>'Survival-1cycle NMA'!W52</f>
        <v>8.4119860726309795E-2</v>
      </c>
      <c r="AS50" s="135">
        <f>'Survival-1cycle NMA'!X52</f>
        <v>1.6504591595896099E-2</v>
      </c>
      <c r="AT50" s="135">
        <f t="shared" si="14"/>
        <v>6.7615269130413699E-2</v>
      </c>
    </row>
    <row r="51" spans="1:46">
      <c r="A51" s="102">
        <v>47</v>
      </c>
      <c r="B51" s="102">
        <f t="shared" si="12"/>
        <v>2.7041095890410958</v>
      </c>
      <c r="C51" s="102">
        <f>'Survival-1cycle NMA'!F53</f>
        <v>0.21763640259112321</v>
      </c>
      <c r="D51" s="102">
        <f>'Survival-1cycle NMA'!G53</f>
        <v>0.14092904229561917</v>
      </c>
      <c r="E51" s="102">
        <f t="shared" ref="E51:E55" si="18">IF(C51-D51&gt;0,C51-D51,0)</f>
        <v>7.670736029550404E-2</v>
      </c>
      <c r="F51" s="102">
        <f>'Survival-1cycle NMA'!D53</f>
        <v>0.11191022346487531</v>
      </c>
      <c r="G51" s="102">
        <f>'Survival-1cycle NMA'!E53</f>
        <v>2.9557491021984929E-2</v>
      </c>
      <c r="H51" s="102">
        <f t="shared" ref="H51:H55" si="19">IF(F51-G51&gt;0,F51-G51,0)</f>
        <v>8.2352732442890375E-2</v>
      </c>
      <c r="I51" s="102">
        <f>'Survival-1cycle NMA'!H53</f>
        <v>0.19745088455740201</v>
      </c>
      <c r="J51" s="102">
        <f>'Survival-1cycle NMA'!I53</f>
        <v>5.8434238959099397E-2</v>
      </c>
      <c r="K51" s="102">
        <f t="shared" ref="K51:K55" si="20">IF(I51-J51&gt;0,I51-J51,0)</f>
        <v>0.13901664559830262</v>
      </c>
      <c r="L51" s="102">
        <f>'Survival-1cycle NMA'!D53</f>
        <v>0.11191022346487531</v>
      </c>
      <c r="M51" s="102">
        <f>'Survival-1cycle NMA'!E53</f>
        <v>2.9557491021984929E-2</v>
      </c>
      <c r="N51" s="102">
        <f t="shared" ref="N51:N55" si="21">IF(L51-M51&gt;0,L51-M51,0)</f>
        <v>8.2352732442890375E-2</v>
      </c>
      <c r="O51" s="102">
        <f>'Survival-1cycle NMA'!J53</f>
        <v>0.2518489944001735</v>
      </c>
      <c r="P51" s="102">
        <f>'Survival-1cycle NMA'!K53</f>
        <v>0.14092904229561917</v>
      </c>
      <c r="Q51" s="102">
        <f t="shared" ref="Q51:Q55" si="22">IF(O51-P51&gt;0,O51-P51,0)</f>
        <v>0.11091995210455433</v>
      </c>
      <c r="R51" s="102">
        <f>'Survival-1cycle NMA'!D53</f>
        <v>0.11191022346487531</v>
      </c>
      <c r="S51" s="102">
        <f>'Survival-1cycle NMA'!E53</f>
        <v>2.9557491021984929E-2</v>
      </c>
      <c r="T51" s="102">
        <f t="shared" ref="T51:T55" si="23">IF(R51-S51&gt;0,R51-S51,0)</f>
        <v>8.2352732442890375E-2</v>
      </c>
      <c r="U51" s="102">
        <f>'Survival-1cycle NMA'!L53</f>
        <v>0.28213572743958742</v>
      </c>
      <c r="V51" s="102">
        <f>'Survival-1cycle NMA'!M53</f>
        <v>0.12941973981764429</v>
      </c>
      <c r="W51" s="102">
        <f t="shared" ref="W51:W55" si="24">IF(U51-V51&gt;0,U51-V51,0)</f>
        <v>0.15271598762194313</v>
      </c>
      <c r="X51" s="102">
        <f>'Survival-1cycle NMA'!D53</f>
        <v>0.11191022346487531</v>
      </c>
      <c r="Y51" s="102">
        <f>'Survival-1cycle NMA'!E53</f>
        <v>2.9557491021984929E-2</v>
      </c>
      <c r="Z51" s="102">
        <f t="shared" ref="Z51:Z55" si="25">IF(X51-Y51&gt;0,X51-Y51,0)</f>
        <v>8.2352732442890375E-2</v>
      </c>
      <c r="AA51" s="102">
        <f>'Survival-1cycle NMA'!N53</f>
        <v>0.20068018505231447</v>
      </c>
      <c r="AB51" s="102">
        <f>'Survival-1cycle NMA'!O53</f>
        <v>0.1031178652764221</v>
      </c>
      <c r="AC51" s="102">
        <f t="shared" ref="AC51:AC55" si="26">IF(AA51-AB51&gt;0,AA51-AB51,0)</f>
        <v>9.7562319775892373E-2</v>
      </c>
      <c r="AD51" s="102">
        <f>'Survival-1cycle NMA'!D53</f>
        <v>0.11191022346487531</v>
      </c>
      <c r="AE51" s="102">
        <f>'Survival-1cycle NMA'!E53</f>
        <v>2.9557491021984929E-2</v>
      </c>
      <c r="AF51" s="102">
        <f t="shared" ref="AF51:AF55" si="27">IF(AD51-AE51&gt;0,AD51-AE51,0)</f>
        <v>8.2352732442890375E-2</v>
      </c>
      <c r="AG51" s="102">
        <f>'Survival-1cycle NMA'!P53</f>
        <v>0.23602531421055795</v>
      </c>
      <c r="AH51" s="102">
        <f>'Survival-1cycle NMA'!Q53</f>
        <v>0.11228814103204991</v>
      </c>
      <c r="AI51" s="102">
        <f t="shared" ref="AI51:AI55" si="28">IF(AG51-AH51&gt;0,AG51-AH51,0)</f>
        <v>0.12373717317850803</v>
      </c>
      <c r="AJ51" s="102">
        <f>'Survival-1cycle NMA'!D53</f>
        <v>0.11191022346487531</v>
      </c>
      <c r="AK51" s="102">
        <f>'Survival-1cycle NMA'!E53</f>
        <v>2.9557491021984929E-2</v>
      </c>
      <c r="AL51" s="102">
        <f t="shared" ref="AL51:AL55" si="29">IF(AJ51-AK51&gt;0,AJ51-AK51,0)</f>
        <v>8.2352732442890375E-2</v>
      </c>
      <c r="AM51" s="135">
        <v>47</v>
      </c>
      <c r="AN51" s="135">
        <f t="shared" si="16"/>
        <v>3.6054794520547944</v>
      </c>
      <c r="AO51" s="135">
        <f>'Survival-1cycle NMA'!U53</f>
        <v>0.132693676706615</v>
      </c>
      <c r="AP51" s="135">
        <f>'Survival-1cycle NMA'!V53</f>
        <v>3.6950825384721199E-2</v>
      </c>
      <c r="AQ51" s="135">
        <f t="shared" si="17"/>
        <v>9.5742851321893807E-2</v>
      </c>
      <c r="AR51" s="135">
        <f>'Survival-1cycle NMA'!W53</f>
        <v>8.0731784554841299E-2</v>
      </c>
      <c r="AS51" s="135">
        <f>'Survival-1cycle NMA'!X53</f>
        <v>1.5892105823390401E-2</v>
      </c>
      <c r="AT51" s="135">
        <f t="shared" si="14"/>
        <v>6.4839678731450898E-2</v>
      </c>
    </row>
    <row r="52" spans="1:46">
      <c r="A52" s="102">
        <v>48</v>
      </c>
      <c r="B52" s="102">
        <f t="shared" si="12"/>
        <v>2.7616438356164386</v>
      </c>
      <c r="C52" s="102">
        <f>'Survival-1cycle NMA'!F54</f>
        <v>0.21198375685482293</v>
      </c>
      <c r="D52" s="102">
        <f>'Survival-1cycle NMA'!G54</f>
        <v>0.13774027468270653</v>
      </c>
      <c r="E52" s="102">
        <f t="shared" si="18"/>
        <v>7.4243482172116404E-2</v>
      </c>
      <c r="F52" s="102">
        <f>'Survival-1cycle NMA'!D54</f>
        <v>0.10775956748928346</v>
      </c>
      <c r="G52" s="102">
        <f>'Survival-1cycle NMA'!E54</f>
        <v>2.8366462269352757E-2</v>
      </c>
      <c r="H52" s="102">
        <f t="shared" si="19"/>
        <v>7.9393105219930704E-2</v>
      </c>
      <c r="I52" s="102">
        <f>'Survival-1cycle NMA'!H54</f>
        <v>0.19199973174805901</v>
      </c>
      <c r="J52" s="102">
        <f>'Survival-1cycle NMA'!I54</f>
        <v>5.6527820201604399E-2</v>
      </c>
      <c r="K52" s="102">
        <f t="shared" si="20"/>
        <v>0.1354719115464546</v>
      </c>
      <c r="L52" s="102">
        <f>'Survival-1cycle NMA'!D54</f>
        <v>0.10775956748928346</v>
      </c>
      <c r="M52" s="102">
        <f>'Survival-1cycle NMA'!E54</f>
        <v>2.8366462269352757E-2</v>
      </c>
      <c r="N52" s="102">
        <f t="shared" si="21"/>
        <v>7.9393105219930704E-2</v>
      </c>
      <c r="O52" s="102">
        <f>'Survival-1cycle NMA'!J54</f>
        <v>0.24592661305136404</v>
      </c>
      <c r="P52" s="102">
        <f>'Survival-1cycle NMA'!K54</f>
        <v>0.13774027468270653</v>
      </c>
      <c r="Q52" s="102">
        <f t="shared" si="22"/>
        <v>0.10818633836865751</v>
      </c>
      <c r="R52" s="102">
        <f>'Survival-1cycle NMA'!D54</f>
        <v>0.10775956748928346</v>
      </c>
      <c r="S52" s="102">
        <f>'Survival-1cycle NMA'!E54</f>
        <v>2.8366462269352757E-2</v>
      </c>
      <c r="T52" s="102">
        <f t="shared" si="23"/>
        <v>7.9393105219930704E-2</v>
      </c>
      <c r="U52" s="102">
        <f>'Survival-1cycle NMA'!L54</f>
        <v>0.27604156764418708</v>
      </c>
      <c r="V52" s="102">
        <f>'Survival-1cycle NMA'!M54</f>
        <v>0.12636558489680916</v>
      </c>
      <c r="W52" s="102">
        <f t="shared" si="24"/>
        <v>0.14967598274737792</v>
      </c>
      <c r="X52" s="102">
        <f>'Survival-1cycle NMA'!D54</f>
        <v>0.10775956748928346</v>
      </c>
      <c r="Y52" s="102">
        <f>'Survival-1cycle NMA'!E54</f>
        <v>2.8366462269352757E-2</v>
      </c>
      <c r="Z52" s="102">
        <f t="shared" si="25"/>
        <v>7.9393105219930704E-2</v>
      </c>
      <c r="AA52" s="102">
        <f>'Survival-1cycle NMA'!N54</f>
        <v>0.19519451767872012</v>
      </c>
      <c r="AB52" s="102">
        <f>'Survival-1cycle NMA'!O54</f>
        <v>0.10041758925827678</v>
      </c>
      <c r="AC52" s="102">
        <f t="shared" si="26"/>
        <v>9.4776928420443343E-2</v>
      </c>
      <c r="AD52" s="102">
        <f>'Survival-1cycle NMA'!D54</f>
        <v>0.10775956748928346</v>
      </c>
      <c r="AE52" s="102">
        <f>'Survival-1cycle NMA'!E54</f>
        <v>2.8366462269352757E-2</v>
      </c>
      <c r="AF52" s="102">
        <f t="shared" si="27"/>
        <v>7.9393105219930704E-2</v>
      </c>
      <c r="AG52" s="102">
        <f>'Survival-1cycle NMA'!P54</f>
        <v>0.23021708654875642</v>
      </c>
      <c r="AH52" s="102">
        <f>'Survival-1cycle NMA'!Q54</f>
        <v>0.10945659246309158</v>
      </c>
      <c r="AI52" s="102">
        <f t="shared" si="28"/>
        <v>0.12076049408566483</v>
      </c>
      <c r="AJ52" s="102">
        <f>'Survival-1cycle NMA'!D54</f>
        <v>0.10775956748928346</v>
      </c>
      <c r="AK52" s="102">
        <f>'Survival-1cycle NMA'!E54</f>
        <v>2.8366462269352757E-2</v>
      </c>
      <c r="AL52" s="102">
        <f t="shared" si="29"/>
        <v>7.9393105219930704E-2</v>
      </c>
      <c r="AM52" s="135">
        <v>48</v>
      </c>
      <c r="AN52" s="135">
        <f t="shared" si="16"/>
        <v>3.6821917808219178</v>
      </c>
      <c r="AO52" s="135">
        <f>'Survival-1cycle NMA'!U54</f>
        <v>0.128743522813723</v>
      </c>
      <c r="AP52" s="135">
        <f>'Survival-1cycle NMA'!V54</f>
        <v>3.5718714785834403E-2</v>
      </c>
      <c r="AQ52" s="135">
        <f t="shared" si="17"/>
        <v>9.3024808027888595E-2</v>
      </c>
      <c r="AR52" s="135">
        <f>'Survival-1cycle NMA'!W54</f>
        <v>7.7496001562664701E-2</v>
      </c>
      <c r="AS52" s="135">
        <f>'Survival-1cycle NMA'!X54</f>
        <v>1.53114971743923E-2</v>
      </c>
      <c r="AT52" s="135">
        <f t="shared" si="14"/>
        <v>6.2184504388272402E-2</v>
      </c>
    </row>
    <row r="53" spans="1:46">
      <c r="A53" s="102">
        <v>49</v>
      </c>
      <c r="B53" s="102">
        <f t="shared" si="12"/>
        <v>2.8191780821917809</v>
      </c>
      <c r="C53" s="102">
        <f>'Survival-1cycle NMA'!F55</f>
        <v>0.20655470464588058</v>
      </c>
      <c r="D53" s="102">
        <f>'Survival-1cycle NMA'!G55</f>
        <v>0.13468125435716874</v>
      </c>
      <c r="E53" s="102">
        <f t="shared" si="18"/>
        <v>7.1873450288711838E-2</v>
      </c>
      <c r="F53" s="102">
        <f>'Survival-1cycle NMA'!D55</f>
        <v>0.10381827325573575</v>
      </c>
      <c r="G53" s="102">
        <f>'Survival-1cycle NMA'!E55</f>
        <v>2.7244360731728718E-2</v>
      </c>
      <c r="H53" s="102">
        <f t="shared" si="19"/>
        <v>7.657391252400704E-2</v>
      </c>
      <c r="I53" s="102">
        <f>'Survival-1cycle NMA'!H55</f>
        <v>0.18677292785970001</v>
      </c>
      <c r="J53" s="102">
        <f>'Survival-1cycle NMA'!I55</f>
        <v>5.4717507742322202E-2</v>
      </c>
      <c r="K53" s="102">
        <f t="shared" si="20"/>
        <v>0.13205542011737781</v>
      </c>
      <c r="L53" s="102">
        <f>'Survival-1cycle NMA'!D55</f>
        <v>0.10381827325573575</v>
      </c>
      <c r="M53" s="102">
        <f>'Survival-1cycle NMA'!E55</f>
        <v>2.7244360731728718E-2</v>
      </c>
      <c r="N53" s="102">
        <f t="shared" si="21"/>
        <v>7.657391252400704E-2</v>
      </c>
      <c r="O53" s="102">
        <f>'Survival-1cycle NMA'!J55</f>
        <v>0.24022424539398629</v>
      </c>
      <c r="P53" s="102">
        <f>'Survival-1cycle NMA'!K55</f>
        <v>0.13468125435716874</v>
      </c>
      <c r="Q53" s="102">
        <f t="shared" si="22"/>
        <v>0.10554299103681755</v>
      </c>
      <c r="R53" s="102">
        <f>'Survival-1cycle NMA'!D55</f>
        <v>0.10381827325573575</v>
      </c>
      <c r="S53" s="102">
        <f>'Survival-1cycle NMA'!E55</f>
        <v>2.7244360731728718E-2</v>
      </c>
      <c r="T53" s="102">
        <f t="shared" si="23"/>
        <v>7.657391252400704E-2</v>
      </c>
      <c r="U53" s="102">
        <f>'Survival-1cycle NMA'!L55</f>
        <v>0.27016237339274779</v>
      </c>
      <c r="V53" s="102">
        <f>'Survival-1cycle NMA'!M55</f>
        <v>0.12343858701946418</v>
      </c>
      <c r="W53" s="102">
        <f t="shared" si="24"/>
        <v>0.14672378637328359</v>
      </c>
      <c r="X53" s="102">
        <f>'Survival-1cycle NMA'!D55</f>
        <v>0.10381827325573575</v>
      </c>
      <c r="Y53" s="102">
        <f>'Survival-1cycle NMA'!E55</f>
        <v>2.7244360731728718E-2</v>
      </c>
      <c r="Z53" s="102">
        <f t="shared" si="25"/>
        <v>7.657391252400704E-2</v>
      </c>
      <c r="AA53" s="102">
        <f>'Survival-1cycle NMA'!N55</f>
        <v>0.18993315726267526</v>
      </c>
      <c r="AB53" s="102">
        <f>'Survival-1cycle NMA'!O55</f>
        <v>9.7836531215069605E-2</v>
      </c>
      <c r="AC53" s="102">
        <f t="shared" si="26"/>
        <v>9.2096626047605656E-2</v>
      </c>
      <c r="AD53" s="102">
        <f>'Survival-1cycle NMA'!D55</f>
        <v>0.10381827325573575</v>
      </c>
      <c r="AE53" s="102">
        <f>'Survival-1cycle NMA'!E55</f>
        <v>2.7244360731728718E-2</v>
      </c>
      <c r="AF53" s="102">
        <f t="shared" si="27"/>
        <v>7.657391252400704E-2</v>
      </c>
      <c r="AG53" s="102">
        <f>'Survival-1cycle NMA'!P55</f>
        <v>0.22463084711608289</v>
      </c>
      <c r="AH53" s="102">
        <f>'Survival-1cycle NMA'!Q55</f>
        <v>0.10674738802642086</v>
      </c>
      <c r="AI53" s="102">
        <f t="shared" si="28"/>
        <v>0.11788345908966202</v>
      </c>
      <c r="AJ53" s="102">
        <f>'Survival-1cycle NMA'!D55</f>
        <v>0.10381827325573575</v>
      </c>
      <c r="AK53" s="102">
        <f>'Survival-1cycle NMA'!E55</f>
        <v>2.7244360731728718E-2</v>
      </c>
      <c r="AL53" s="102">
        <f t="shared" si="29"/>
        <v>7.657391252400704E-2</v>
      </c>
      <c r="AM53" s="135">
        <v>49</v>
      </c>
      <c r="AN53" s="135">
        <f t="shared" si="16"/>
        <v>3.7589041095890412</v>
      </c>
      <c r="AO53" s="135">
        <f>'Survival-1cycle NMA'!U55</f>
        <v>0.12497239808293201</v>
      </c>
      <c r="AP53" s="135">
        <f>'Survival-1cycle NMA'!V55</f>
        <v>3.4550412806542703E-2</v>
      </c>
      <c r="AQ53" s="135">
        <f t="shared" si="17"/>
        <v>9.0421985276389311E-2</v>
      </c>
      <c r="AR53" s="135">
        <f>'Survival-1cycle NMA'!W55</f>
        <v>7.4404721846415903E-2</v>
      </c>
      <c r="AS53" s="135">
        <f>'Survival-1cycle NMA'!X55</f>
        <v>1.47606130506903E-2</v>
      </c>
      <c r="AT53" s="135">
        <f t="shared" si="14"/>
        <v>5.9644108795725605E-2</v>
      </c>
    </row>
    <row r="54" spans="1:46">
      <c r="A54" s="102">
        <v>50</v>
      </c>
      <c r="B54" s="102">
        <f t="shared" si="12"/>
        <v>2.8767123287671232</v>
      </c>
      <c r="C54" s="102">
        <f>'Survival-1cycle NMA'!F56</f>
        <v>0.20133788822474083</v>
      </c>
      <c r="D54" s="102">
        <f>'Survival-1cycle NMA'!G56</f>
        <v>0.13174451934614867</v>
      </c>
      <c r="E54" s="102">
        <f t="shared" si="18"/>
        <v>6.959336887859216E-2</v>
      </c>
      <c r="F54" s="102">
        <f>'Survival-1cycle NMA'!D56</f>
        <v>0.10007337582789883</v>
      </c>
      <c r="G54" s="102">
        <f>'Survival-1cycle NMA'!E56</f>
        <v>2.6186056647939392E-2</v>
      </c>
      <c r="H54" s="102">
        <f t="shared" si="19"/>
        <v>7.3887319179959429E-2</v>
      </c>
      <c r="I54" s="102">
        <f>'Survival-1cycle NMA'!H56</f>
        <v>0.181758706125523</v>
      </c>
      <c r="J54" s="102">
        <f>'Survival-1cycle NMA'!I56</f>
        <v>5.29968531861678E-2</v>
      </c>
      <c r="K54" s="102">
        <f t="shared" si="20"/>
        <v>0.12876185293935521</v>
      </c>
      <c r="L54" s="102">
        <f>'Survival-1cycle NMA'!D56</f>
        <v>0.10007337582789883</v>
      </c>
      <c r="M54" s="102">
        <f>'Survival-1cycle NMA'!E56</f>
        <v>2.6186056647939392E-2</v>
      </c>
      <c r="N54" s="102">
        <f t="shared" si="21"/>
        <v>7.3887319179959429E-2</v>
      </c>
      <c r="O54" s="102">
        <f>'Survival-1cycle NMA'!J56</f>
        <v>0.23473126491371415</v>
      </c>
      <c r="P54" s="102">
        <f>'Survival-1cycle NMA'!K56</f>
        <v>0.13174451934614867</v>
      </c>
      <c r="Q54" s="102">
        <f t="shared" si="22"/>
        <v>0.10298674556756549</v>
      </c>
      <c r="R54" s="102">
        <f>'Survival-1cycle NMA'!D56</f>
        <v>0.10007337582789883</v>
      </c>
      <c r="S54" s="102">
        <f>'Survival-1cycle NMA'!E56</f>
        <v>2.6186056647939392E-2</v>
      </c>
      <c r="T54" s="102">
        <f t="shared" si="23"/>
        <v>7.3887319179959429E-2</v>
      </c>
      <c r="U54" s="102">
        <f>'Survival-1cycle NMA'!L56</f>
        <v>0.26448818327026419</v>
      </c>
      <c r="V54" s="102">
        <f>'Survival-1cycle NMA'!M56</f>
        <v>0.12063131437439666</v>
      </c>
      <c r="W54" s="102">
        <f t="shared" si="24"/>
        <v>0.14385686889586752</v>
      </c>
      <c r="X54" s="102">
        <f>'Survival-1cycle NMA'!D56</f>
        <v>0.10007337582789883</v>
      </c>
      <c r="Y54" s="102">
        <f>'Survival-1cycle NMA'!E56</f>
        <v>2.6186056647939392E-2</v>
      </c>
      <c r="Z54" s="102">
        <f t="shared" si="25"/>
        <v>7.3887319179959429E-2</v>
      </c>
      <c r="AA54" s="102">
        <f>'Survival-1cycle NMA'!N56</f>
        <v>0.18488440085720828</v>
      </c>
      <c r="AB54" s="102">
        <f>'Survival-1cycle NMA'!O56</f>
        <v>9.5367427196292584E-2</v>
      </c>
      <c r="AC54" s="102">
        <f t="shared" si="26"/>
        <v>8.9516973660915697E-2</v>
      </c>
      <c r="AD54" s="102">
        <f>'Survival-1cycle NMA'!D56</f>
        <v>0.10007337582789883</v>
      </c>
      <c r="AE54" s="102">
        <f>'Survival-1cycle NMA'!E56</f>
        <v>2.6186056647939392E-2</v>
      </c>
      <c r="AF54" s="102">
        <f t="shared" si="27"/>
        <v>7.3887319179959429E-2</v>
      </c>
      <c r="AG54" s="102">
        <f>'Survival-1cycle NMA'!P56</f>
        <v>0.21925562701261153</v>
      </c>
      <c r="AH54" s="102">
        <f>'Survival-1cycle NMA'!Q56</f>
        <v>0.10415318710910985</v>
      </c>
      <c r="AI54" s="102">
        <f t="shared" si="28"/>
        <v>0.11510243990350168</v>
      </c>
      <c r="AJ54" s="102">
        <f>'Survival-1cycle NMA'!D56</f>
        <v>0.10007337582789883</v>
      </c>
      <c r="AK54" s="102">
        <f>'Survival-1cycle NMA'!E56</f>
        <v>2.6186056647939392E-2</v>
      </c>
      <c r="AL54" s="102">
        <f t="shared" si="29"/>
        <v>7.3887319179959429E-2</v>
      </c>
      <c r="AM54" s="135">
        <v>50</v>
      </c>
      <c r="AN54" s="135">
        <f t="shared" si="16"/>
        <v>3.8356164383561642</v>
      </c>
      <c r="AO54" s="135">
        <f>'Survival-1cycle NMA'!U56</f>
        <v>0.121369694783983</v>
      </c>
      <c r="AP54" s="135">
        <f>'Survival-1cycle NMA'!V56</f>
        <v>3.34415001415043E-2</v>
      </c>
      <c r="AQ54" s="135">
        <f t="shared" si="17"/>
        <v>8.7928194642478696E-2</v>
      </c>
      <c r="AR54" s="135">
        <f>'Survival-1cycle NMA'!W56</f>
        <v>7.1450617383310794E-2</v>
      </c>
      <c r="AS54" s="135">
        <f>'Survival-1cycle NMA'!X56</f>
        <v>1.4237479847851999E-2</v>
      </c>
      <c r="AT54" s="135">
        <f t="shared" si="14"/>
        <v>5.7213137535458793E-2</v>
      </c>
    </row>
    <row r="55" spans="1:46">
      <c r="A55" s="102">
        <v>51</v>
      </c>
      <c r="B55" s="102">
        <f t="shared" si="12"/>
        <v>2.9342465753424656</v>
      </c>
      <c r="C55" s="102">
        <f>'Survival-1cycle NMA'!F57</f>
        <v>0.19632262278693319</v>
      </c>
      <c r="D55" s="102">
        <f>'Survival-1cycle NMA'!G57</f>
        <v>0.12892315387721456</v>
      </c>
      <c r="E55" s="102">
        <f t="shared" si="18"/>
        <v>6.7399468909718624E-2</v>
      </c>
      <c r="F55" s="102">
        <f>'Survival-1cycle NMA'!D57</f>
        <v>9.6512835109191189E-2</v>
      </c>
      <c r="G55" s="102">
        <f>'Survival-1cycle NMA'!E57</f>
        <v>2.5186882094585871E-2</v>
      </c>
      <c r="H55" s="102">
        <f t="shared" si="19"/>
        <v>7.1325953014605314E-2</v>
      </c>
      <c r="I55" s="102">
        <f>'Survival-1cycle NMA'!H57</f>
        <v>0.176946018576534</v>
      </c>
      <c r="J55" s="102">
        <f>'Survival-1cycle NMA'!I57</f>
        <v>5.13599418681134E-2</v>
      </c>
      <c r="K55" s="102">
        <f t="shared" si="20"/>
        <v>0.12558607670842059</v>
      </c>
      <c r="L55" s="102">
        <f>'Survival-1cycle NMA'!D57</f>
        <v>9.6512835109191189E-2</v>
      </c>
      <c r="M55" s="102">
        <f>'Survival-1cycle NMA'!E57</f>
        <v>2.5186882094585871E-2</v>
      </c>
      <c r="N55" s="102">
        <f t="shared" si="21"/>
        <v>7.1325953014605314E-2</v>
      </c>
      <c r="O55" s="102">
        <f>'Survival-1cycle NMA'!J57</f>
        <v>0.22943764475561568</v>
      </c>
      <c r="P55" s="102">
        <f>'Survival-1cycle NMA'!K57</f>
        <v>0.12892315387721456</v>
      </c>
      <c r="Q55" s="102">
        <f t="shared" si="22"/>
        <v>0.10051449087840111</v>
      </c>
      <c r="R55" s="102">
        <f>'Survival-1cycle NMA'!D57</f>
        <v>9.6512835109191189E-2</v>
      </c>
      <c r="S55" s="102">
        <f>'Survival-1cycle NMA'!E57</f>
        <v>2.5186882094585871E-2</v>
      </c>
      <c r="T55" s="102">
        <f t="shared" si="23"/>
        <v>7.1325953014605314E-2</v>
      </c>
      <c r="U55" s="102">
        <f>'Survival-1cycle NMA'!L57</f>
        <v>0.25900957555276988</v>
      </c>
      <c r="V55" s="102">
        <f>'Survival-1cycle NMA'!M57</f>
        <v>0.1179368861142198</v>
      </c>
      <c r="W55" s="102">
        <f t="shared" si="24"/>
        <v>0.14107268943855006</v>
      </c>
      <c r="X55" s="102">
        <f>'Survival-1cycle NMA'!D57</f>
        <v>9.6512835109191189E-2</v>
      </c>
      <c r="Y55" s="102">
        <f>'Survival-1cycle NMA'!E57</f>
        <v>2.5186882094585871E-2</v>
      </c>
      <c r="Z55" s="102">
        <f t="shared" si="25"/>
        <v>7.1325953014605314E-2</v>
      </c>
      <c r="AA55" s="102">
        <f>'Survival-1cycle NMA'!N57</f>
        <v>0.18003725685348004</v>
      </c>
      <c r="AB55" s="102">
        <f>'Survival-1cycle NMA'!O57</f>
        <v>9.3003569842537076E-2</v>
      </c>
      <c r="AC55" s="102">
        <f t="shared" si="26"/>
        <v>8.7033687010942967E-2</v>
      </c>
      <c r="AD55" s="102">
        <f>'Survival-1cycle NMA'!D57</f>
        <v>9.6512835109191189E-2</v>
      </c>
      <c r="AE55" s="102">
        <f>'Survival-1cycle NMA'!E57</f>
        <v>2.5186882094585871E-2</v>
      </c>
      <c r="AF55" s="102">
        <f t="shared" si="27"/>
        <v>7.1325953014605314E-2</v>
      </c>
      <c r="AG55" s="102">
        <f>'Survival-1cycle NMA'!P57</f>
        <v>0.21408109016739571</v>
      </c>
      <c r="AH55" s="102">
        <f>'Survival-1cycle NMA'!Q57</f>
        <v>0.10166720473124305</v>
      </c>
      <c r="AI55" s="102">
        <f t="shared" si="28"/>
        <v>0.11241388543615266</v>
      </c>
      <c r="AJ55" s="102">
        <f>'Survival-1cycle NMA'!D57</f>
        <v>9.6512835109191189E-2</v>
      </c>
      <c r="AK55" s="102">
        <f>'Survival-1cycle NMA'!E57</f>
        <v>2.5186882094585871E-2</v>
      </c>
      <c r="AL55" s="102">
        <f t="shared" si="29"/>
        <v>7.1325953014605314E-2</v>
      </c>
      <c r="AM55" s="135">
        <v>51</v>
      </c>
      <c r="AN55" s="135">
        <f t="shared" si="16"/>
        <v>3.9123287671232876</v>
      </c>
      <c r="AO55" s="135">
        <f>'Survival-1cycle NMA'!U57</f>
        <v>0.117925564115264</v>
      </c>
      <c r="AP55" s="135">
        <f>'Survival-1cycle NMA'!V57</f>
        <v>3.2387936841451602E-2</v>
      </c>
      <c r="AQ55" s="135">
        <f t="shared" si="17"/>
        <v>8.5537627273812394E-2</v>
      </c>
      <c r="AR55" s="135">
        <f>'Survival-1cycle NMA'!W57</f>
        <v>6.8626789861972307E-2</v>
      </c>
      <c r="AS55" s="135">
        <f>'Survival-1cycle NMA'!X57</f>
        <v>1.37402852904969E-2</v>
      </c>
      <c r="AT55" s="135">
        <f t="shared" si="14"/>
        <v>5.4886504571475404E-2</v>
      </c>
    </row>
    <row r="56" spans="1:46">
      <c r="A56" s="132">
        <v>52</v>
      </c>
      <c r="B56" s="132">
        <f t="shared" ref="B56:B119" si="30">A56*21/365</f>
        <v>2.9917808219178084</v>
      </c>
      <c r="C56" s="132">
        <f>'Survival-1cycle NMA'!F58</f>
        <v>0.19149885364341621</v>
      </c>
      <c r="D56" s="132">
        <f>'Survival-1cycle NMA'!G58</f>
        <v>0.1262107404214009</v>
      </c>
      <c r="E56" s="132">
        <f t="shared" ref="E56:E119" si="31">IF(C56-D56&gt;0,C56-D56,0)</f>
        <v>6.5288113222015304E-2</v>
      </c>
      <c r="F56" s="132">
        <f>'Survival-1cycle NMA'!D58</f>
        <v>9.3125463621825652E-2</v>
      </c>
      <c r="G56" s="132">
        <f>'Survival-1cycle NMA'!E58</f>
        <v>2.4242582605611261E-2</v>
      </c>
      <c r="H56" s="132">
        <f t="shared" ref="H56:H119" si="32">IF(F56-G56&gt;0,F56-G56,0)</f>
        <v>6.8882881016214398E-2</v>
      </c>
      <c r="I56" s="132">
        <f>'Survival-1cycle NMA'!H58</f>
        <v>0.17232448863955399</v>
      </c>
      <c r="J56" s="132">
        <f>'Survival-1cycle NMA'!I58</f>
        <v>4.9801340819568302E-2</v>
      </c>
      <c r="K56" s="132">
        <f t="shared" ref="K56:K119" si="33">IF(I56-J56&gt;0,I56-J56,0)</f>
        <v>0.12252314781998569</v>
      </c>
      <c r="L56" s="132">
        <f>'Survival-1cycle NMA'!D58</f>
        <v>9.3125463621825652E-2</v>
      </c>
      <c r="M56" s="132">
        <f>'Survival-1cycle NMA'!E58</f>
        <v>2.4242582605611261E-2</v>
      </c>
      <c r="N56" s="132">
        <f t="shared" ref="N56:N119" si="34">IF(L56-M56&gt;0,L56-M56,0)</f>
        <v>6.8882881016214398E-2</v>
      </c>
      <c r="O56" s="132">
        <f>'Survival-1cycle NMA'!J58</f>
        <v>0.22433392176423678</v>
      </c>
      <c r="P56" s="132">
        <f>'Survival-1cycle NMA'!K58</f>
        <v>0.1262107404214009</v>
      </c>
      <c r="Q56" s="132">
        <f t="shared" ref="Q56:Q119" si="35">IF(O56-P56&gt;0,O56-P56,0)</f>
        <v>9.8123181342835875E-2</v>
      </c>
      <c r="R56" s="132">
        <f>'Survival-1cycle NMA'!D58</f>
        <v>9.3125463621825652E-2</v>
      </c>
      <c r="S56" s="132">
        <f>'Survival-1cycle NMA'!E58</f>
        <v>2.4242582605611261E-2</v>
      </c>
      <c r="T56" s="132">
        <f t="shared" ref="T56:T119" si="36">IF(R56-S56&gt;0,R56-S56,0)</f>
        <v>6.8882881016214398E-2</v>
      </c>
      <c r="U56" s="132">
        <f>'Survival-1cycle NMA'!L58</f>
        <v>0.25371763748763071</v>
      </c>
      <c r="V56" s="132">
        <f>'Survival-1cycle NMA'!M58</f>
        <v>0.11534892345264024</v>
      </c>
      <c r="W56" s="132">
        <f t="shared" ref="W56:W119" si="37">IF(U56-V56&gt;0,U56-V56,0)</f>
        <v>0.13836871403499046</v>
      </c>
      <c r="X56" s="132">
        <f>'Survival-1cycle NMA'!D58</f>
        <v>9.3125463621825652E-2</v>
      </c>
      <c r="Y56" s="132">
        <f>'Survival-1cycle NMA'!E58</f>
        <v>2.4242582605611261E-2</v>
      </c>
      <c r="Z56" s="132">
        <f t="shared" ref="Z56:Z119" si="38">IF(X56-Y56&gt;0,X56-Y56,0)</f>
        <v>6.8882881016214398E-2</v>
      </c>
      <c r="AA56" s="132">
        <f>'Survival-1cycle NMA'!N58</f>
        <v>0.17538139834076616</v>
      </c>
      <c r="AB56" s="132">
        <f>'Survival-1cycle NMA'!O58</f>
        <v>9.0738757575130127E-2</v>
      </c>
      <c r="AC56" s="132">
        <f t="shared" ref="AC56:AC119" si="39">IF(AA56-AB56&gt;0,AA56-AB56,0)</f>
        <v>8.4642640765636032E-2</v>
      </c>
      <c r="AD56" s="132">
        <f>'Survival-1cycle NMA'!D58</f>
        <v>9.3125463621825652E-2</v>
      </c>
      <c r="AE56" s="132">
        <f>'Survival-1cycle NMA'!E58</f>
        <v>2.4242582605611261E-2</v>
      </c>
      <c r="AF56" s="132">
        <f t="shared" ref="AF56:AF119" si="40">IF(AD56-AE56&gt;0,AD56-AE56,0)</f>
        <v>6.8882881016214398E-2</v>
      </c>
      <c r="AG56" s="132">
        <f>'Survival-1cycle NMA'!P58</f>
        <v>0.20909749433910413</v>
      </c>
      <c r="AH56" s="132">
        <f>'Survival-1cycle NMA'!Q58</f>
        <v>9.9283161348074536E-2</v>
      </c>
      <c r="AI56" s="132">
        <f t="shared" ref="AI56:AI119" si="41">IF(AG56-AH56&gt;0,AG56-AH56,0)</f>
        <v>0.10981433299102959</v>
      </c>
      <c r="AJ56" s="132">
        <f>'Survival-1cycle NMA'!D58</f>
        <v>9.3125463621825652E-2</v>
      </c>
      <c r="AK56" s="132">
        <f>'Survival-1cycle NMA'!E58</f>
        <v>2.4242582605611261E-2</v>
      </c>
      <c r="AL56" s="132">
        <f t="shared" ref="AL56:AL119" si="42">IF(AJ56-AK56&gt;0,AJ56-AK56,0)</f>
        <v>6.8882881016214398E-2</v>
      </c>
      <c r="AM56" s="135">
        <v>52</v>
      </c>
      <c r="AN56" s="135">
        <f t="shared" si="16"/>
        <v>3.989041095890411</v>
      </c>
      <c r="AO56" s="135">
        <f>'Survival-1cycle NMA'!U58</f>
        <v>0.11463085395306299</v>
      </c>
      <c r="AP56" s="135">
        <f>'Survival-1cycle NMA'!V58</f>
        <v>3.1386023770940803E-2</v>
      </c>
      <c r="AQ56" s="135">
        <f t="shared" si="17"/>
        <v>8.3244830182122198E-2</v>
      </c>
      <c r="AR56" s="135">
        <f>'Survival-1cycle NMA'!W58</f>
        <v>6.5926741156649801E-2</v>
      </c>
      <c r="AS56" s="135">
        <f>'Survival-1cycle NMA'!X58</f>
        <v>1.3267362781457299E-2</v>
      </c>
      <c r="AT56" s="135">
        <f t="shared" si="14"/>
        <v>5.2659378375192502E-2</v>
      </c>
    </row>
    <row r="57" spans="1:46">
      <c r="A57" s="132">
        <v>53</v>
      </c>
      <c r="B57" s="132">
        <f t="shared" si="30"/>
        <v>3.0493150684931507</v>
      </c>
      <c r="C57" s="132">
        <f>'Survival-1cycle NMA'!F59</f>
        <v>0.18685711598372948</v>
      </c>
      <c r="D57" s="132">
        <f>'Survival-1cycle NMA'!G59</f>
        <v>0.12360131659595097</v>
      </c>
      <c r="E57" s="132">
        <f t="shared" si="31"/>
        <v>6.3255799387778505E-2</v>
      </c>
      <c r="F57" s="132">
        <f>'Survival-1cycle NMA'!D59</f>
        <v>8.990086012452729E-2</v>
      </c>
      <c r="G57" s="132">
        <f>'Survival-1cycle NMA'!E59</f>
        <v>2.3349274531752662E-2</v>
      </c>
      <c r="H57" s="132">
        <f t="shared" si="32"/>
        <v>6.6551585592774631E-2</v>
      </c>
      <c r="I57" s="132">
        <f>'Survival-1cycle NMA'!H59</f>
        <v>0.16788436676694499</v>
      </c>
      <c r="J57" s="132">
        <f>'Survival-1cycle NMA'!I59</f>
        <v>4.8316052525857897E-2</v>
      </c>
      <c r="K57" s="132">
        <f t="shared" si="33"/>
        <v>0.11956831424108709</v>
      </c>
      <c r="L57" s="132">
        <f>'Survival-1cycle NMA'!D59</f>
        <v>8.990086012452729E-2</v>
      </c>
      <c r="M57" s="132">
        <f>'Survival-1cycle NMA'!E59</f>
        <v>2.3349274531752662E-2</v>
      </c>
      <c r="N57" s="132">
        <f t="shared" si="34"/>
        <v>6.6551585592774631E-2</v>
      </c>
      <c r="O57" s="132">
        <f>'Survival-1cycle NMA'!J59</f>
        <v>0.21941116247134862</v>
      </c>
      <c r="P57" s="132">
        <f>'Survival-1cycle NMA'!K59</f>
        <v>0.12360131659595097</v>
      </c>
      <c r="Q57" s="132">
        <f t="shared" si="35"/>
        <v>9.5809845875397648E-2</v>
      </c>
      <c r="R57" s="132">
        <f>'Survival-1cycle NMA'!D59</f>
        <v>8.990086012452729E-2</v>
      </c>
      <c r="S57" s="132">
        <f>'Survival-1cycle NMA'!E59</f>
        <v>2.3349274531752662E-2</v>
      </c>
      <c r="T57" s="132">
        <f t="shared" si="36"/>
        <v>6.6551585592774631E-2</v>
      </c>
      <c r="U57" s="132">
        <f>'Survival-1cycle NMA'!L59</f>
        <v>0.24860393606665104</v>
      </c>
      <c r="V57" s="132">
        <f>'Survival-1cycle NMA'!M59</f>
        <v>0.11286150576597945</v>
      </c>
      <c r="W57" s="132">
        <f t="shared" si="37"/>
        <v>0.1357424303006716</v>
      </c>
      <c r="X57" s="132">
        <f>'Survival-1cycle NMA'!D59</f>
        <v>8.990086012452729E-2</v>
      </c>
      <c r="Y57" s="132">
        <f>'Survival-1cycle NMA'!E59</f>
        <v>2.3349274531752662E-2</v>
      </c>
      <c r="Z57" s="132">
        <f t="shared" si="38"/>
        <v>6.6551585592774631E-2</v>
      </c>
      <c r="AA57" s="132">
        <f>'Survival-1cycle NMA'!N59</f>
        <v>0.17090711942213938</v>
      </c>
      <c r="AB57" s="132">
        <f>'Survival-1cycle NMA'!O59</f>
        <v>8.8567249118242611E-2</v>
      </c>
      <c r="AC57" s="132">
        <f t="shared" si="39"/>
        <v>8.2339870303896764E-2</v>
      </c>
      <c r="AD57" s="132">
        <f>'Survival-1cycle NMA'!D59</f>
        <v>8.990086012452729E-2</v>
      </c>
      <c r="AE57" s="132">
        <f>'Survival-1cycle NMA'!E59</f>
        <v>2.3349274531752662E-2</v>
      </c>
      <c r="AF57" s="132">
        <f t="shared" si="40"/>
        <v>6.6551585592774631E-2</v>
      </c>
      <c r="AG57" s="132">
        <f>'Survival-1cycle NMA'!P59</f>
        <v>0.20429565434027175</v>
      </c>
      <c r="AH57" s="132">
        <f>'Survival-1cycle NMA'!Q59</f>
        <v>9.6995237871407139E-2</v>
      </c>
      <c r="AI57" s="132">
        <f t="shared" si="41"/>
        <v>0.10730041646886461</v>
      </c>
      <c r="AJ57" s="132">
        <f>'Survival-1cycle NMA'!D59</f>
        <v>8.990086012452729E-2</v>
      </c>
      <c r="AK57" s="132">
        <f>'Survival-1cycle NMA'!E59</f>
        <v>2.3349274531752662E-2</v>
      </c>
      <c r="AL57" s="132">
        <f t="shared" si="42"/>
        <v>6.6551585592774631E-2</v>
      </c>
      <c r="AM57" s="135">
        <v>53</v>
      </c>
      <c r="AN57" s="135">
        <f t="shared" si="16"/>
        <v>4.065753424657534</v>
      </c>
      <c r="AO57" s="135">
        <f>'Survival-1cycle NMA'!U59</f>
        <v>0.111477052219544</v>
      </c>
      <c r="AP57" s="135">
        <f>'Survival-1cycle NMA'!V59</f>
        <v>3.0432368559607199E-2</v>
      </c>
      <c r="AQ57" s="135">
        <f t="shared" si="17"/>
        <v>8.1044683659936806E-2</v>
      </c>
      <c r="AR57" s="135">
        <f>'Survival-1cycle NMA'!W59</f>
        <v>6.3344346189935494E-2</v>
      </c>
      <c r="AS57" s="135">
        <f>'Survival-1cycle NMA'!X59</f>
        <v>1.2817177504964999E-2</v>
      </c>
      <c r="AT57" s="135">
        <f t="shared" si="14"/>
        <v>5.0527168684970494E-2</v>
      </c>
    </row>
    <row r="58" spans="1:46">
      <c r="A58" s="132">
        <v>54</v>
      </c>
      <c r="B58" s="132">
        <f t="shared" si="30"/>
        <v>3.106849315068493</v>
      </c>
      <c r="C58" s="132">
        <f>'Survival-1cycle NMA'!F60</f>
        <v>0.18238849713031399</v>
      </c>
      <c r="D58" s="132">
        <f>'Survival-1cycle NMA'!G60</f>
        <v>0.12108933637386592</v>
      </c>
      <c r="E58" s="132">
        <f t="shared" si="31"/>
        <v>6.1299160756448076E-2</v>
      </c>
      <c r="F58" s="132">
        <f>'Survival-1cycle NMA'!D60</f>
        <v>8.6829348624823041E-2</v>
      </c>
      <c r="G58" s="132">
        <f>'Survival-1cycle NMA'!E60</f>
        <v>2.2503407383876465E-2</v>
      </c>
      <c r="H58" s="132">
        <f t="shared" si="32"/>
        <v>6.432594124094658E-2</v>
      </c>
      <c r="I58" s="132">
        <f>'Survival-1cycle NMA'!H60</f>
        <v>0.16361648896373701</v>
      </c>
      <c r="J58" s="132">
        <f>'Survival-1cycle NMA'!I60</f>
        <v>4.68994737555622E-2</v>
      </c>
      <c r="K58" s="132">
        <f t="shared" si="33"/>
        <v>0.11671701520817482</v>
      </c>
      <c r="L58" s="132">
        <f>'Survival-1cycle NMA'!D60</f>
        <v>8.6829348624823041E-2</v>
      </c>
      <c r="M58" s="132">
        <f>'Survival-1cycle NMA'!E60</f>
        <v>2.2503407383876465E-2</v>
      </c>
      <c r="N58" s="132">
        <f t="shared" si="34"/>
        <v>6.432594124094658E-2</v>
      </c>
      <c r="O58" s="132">
        <f>'Survival-1cycle NMA'!J60</f>
        <v>0.21466093099621567</v>
      </c>
      <c r="P58" s="132">
        <f>'Survival-1cycle NMA'!K60</f>
        <v>0.12108933637386592</v>
      </c>
      <c r="Q58" s="132">
        <f t="shared" si="35"/>
        <v>9.3571594622349749E-2</v>
      </c>
      <c r="R58" s="132">
        <f>'Survival-1cycle NMA'!D60</f>
        <v>8.6829348624823041E-2</v>
      </c>
      <c r="S58" s="132">
        <f>'Survival-1cycle NMA'!E60</f>
        <v>2.2503407383876465E-2</v>
      </c>
      <c r="T58" s="132">
        <f t="shared" si="36"/>
        <v>6.432594124094658E-2</v>
      </c>
      <c r="U58" s="132">
        <f>'Survival-1cycle NMA'!L60</f>
        <v>0.24366049029404033</v>
      </c>
      <c r="V58" s="132">
        <f>'Survival-1cycle NMA'!M60</f>
        <v>0.11046913112430375</v>
      </c>
      <c r="W58" s="132">
        <f t="shared" si="37"/>
        <v>0.13319135916973657</v>
      </c>
      <c r="X58" s="132">
        <f>'Survival-1cycle NMA'!D60</f>
        <v>8.6829348624823041E-2</v>
      </c>
      <c r="Y58" s="132">
        <f>'Survival-1cycle NMA'!E60</f>
        <v>2.2503407383876465E-2</v>
      </c>
      <c r="Z58" s="132">
        <f t="shared" si="38"/>
        <v>6.432594124094658E-2</v>
      </c>
      <c r="AA58" s="132">
        <f>'Survival-1cycle NMA'!N60</f>
        <v>0.16660529435890878</v>
      </c>
      <c r="AB58" s="132">
        <f>'Survival-1cycle NMA'!O60</f>
        <v>8.6483722726391182E-2</v>
      </c>
      <c r="AC58" s="132">
        <f t="shared" si="39"/>
        <v>8.0121571632517596E-2</v>
      </c>
      <c r="AD58" s="132">
        <f>'Survival-1cycle NMA'!D60</f>
        <v>8.6829348624823041E-2</v>
      </c>
      <c r="AE58" s="132">
        <f>'Survival-1cycle NMA'!E60</f>
        <v>2.2503407383876465E-2</v>
      </c>
      <c r="AF58" s="132">
        <f t="shared" si="40"/>
        <v>6.432594124094658E-2</v>
      </c>
      <c r="AG58" s="132">
        <f>'Survival-1cycle NMA'!P60</f>
        <v>0.19966690742607701</v>
      </c>
      <c r="AH58" s="132">
        <f>'Survival-1cycle NMA'!Q60</f>
        <v>9.4798035301792927E-2</v>
      </c>
      <c r="AI58" s="132">
        <f t="shared" si="41"/>
        <v>0.10486887212428408</v>
      </c>
      <c r="AJ58" s="132">
        <f>'Survival-1cycle NMA'!D60</f>
        <v>8.6829348624823041E-2</v>
      </c>
      <c r="AK58" s="132">
        <f>'Survival-1cycle NMA'!E60</f>
        <v>2.2503407383876465E-2</v>
      </c>
      <c r="AL58" s="132">
        <f t="shared" si="42"/>
        <v>6.432594124094658E-2</v>
      </c>
      <c r="AM58" s="135">
        <v>54</v>
      </c>
      <c r="AN58" s="135">
        <f t="shared" si="16"/>
        <v>4.1424657534246574</v>
      </c>
      <c r="AO58" s="135">
        <f>'Survival-1cycle NMA'!U60</f>
        <v>0.108456235333869</v>
      </c>
      <c r="AP58" s="135">
        <f>'Survival-1cycle NMA'!V60</f>
        <v>2.9523855458971699E-2</v>
      </c>
      <c r="AQ58" s="135">
        <f t="shared" si="17"/>
        <v>7.8932379874897304E-2</v>
      </c>
      <c r="AR58" s="135">
        <f>'Survival-1cycle NMA'!W60</f>
        <v>6.0873827957553001E-2</v>
      </c>
      <c r="AS58" s="135">
        <f>'Survival-1cycle NMA'!X60</f>
        <v>1.2388314061365001E-2</v>
      </c>
      <c r="AT58" s="135">
        <f t="shared" si="14"/>
        <v>4.8485513896188E-2</v>
      </c>
    </row>
    <row r="59" spans="1:46">
      <c r="A59" s="132">
        <v>55</v>
      </c>
      <c r="B59" s="132">
        <f t="shared" si="30"/>
        <v>3.1643835616438358</v>
      </c>
      <c r="C59" s="132">
        <f>'Survival-1cycle NMA'!F61</f>
        <v>0.17808460117894021</v>
      </c>
      <c r="D59" s="132">
        <f>'Survival-1cycle NMA'!G61</f>
        <v>0.11866963511650248</v>
      </c>
      <c r="E59" s="132">
        <f t="shared" si="31"/>
        <v>5.9414966062437721E-2</v>
      </c>
      <c r="F59" s="132">
        <f>'Survival-1cycle NMA'!D61</f>
        <v>8.3901922364594789E-2</v>
      </c>
      <c r="G59" s="132">
        <f>'Survival-1cycle NMA'!E61</f>
        <v>2.1701730513043822E-2</v>
      </c>
      <c r="H59" s="132">
        <f t="shared" si="32"/>
        <v>6.2200191851550971E-2</v>
      </c>
      <c r="I59" s="132">
        <f>'Survival-1cycle NMA'!H61</f>
        <v>0.15951223806804199</v>
      </c>
      <c r="J59" s="132">
        <f>'Survival-1cycle NMA'!I61</f>
        <v>4.5547358840428501E-2</v>
      </c>
      <c r="K59" s="132">
        <f t="shared" si="33"/>
        <v>0.11396487922761349</v>
      </c>
      <c r="L59" s="132">
        <f>'Survival-1cycle NMA'!D61</f>
        <v>8.3901922364594789E-2</v>
      </c>
      <c r="M59" s="132">
        <f>'Survival-1cycle NMA'!E61</f>
        <v>2.1701730513043822E-2</v>
      </c>
      <c r="N59" s="132">
        <f t="shared" si="34"/>
        <v>6.2200191851550971E-2</v>
      </c>
      <c r="O59" s="132">
        <f>'Survival-1cycle NMA'!J61</f>
        <v>0.21007525880556832</v>
      </c>
      <c r="P59" s="132">
        <f>'Survival-1cycle NMA'!K61</f>
        <v>0.11866963511650248</v>
      </c>
      <c r="Q59" s="132">
        <f t="shared" si="35"/>
        <v>9.1405623689065837E-2</v>
      </c>
      <c r="R59" s="132">
        <f>'Survival-1cycle NMA'!D61</f>
        <v>8.3901922364594789E-2</v>
      </c>
      <c r="S59" s="132">
        <f>'Survival-1cycle NMA'!E61</f>
        <v>2.1701730513043822E-2</v>
      </c>
      <c r="T59" s="132">
        <f t="shared" si="36"/>
        <v>6.2200191851550971E-2</v>
      </c>
      <c r="U59" s="132">
        <f>'Survival-1cycle NMA'!L61</f>
        <v>0.23887974493129016</v>
      </c>
      <c r="V59" s="132">
        <f>'Survival-1cycle NMA'!M61</f>
        <v>0.10816668075003914</v>
      </c>
      <c r="W59" s="132">
        <f t="shared" si="37"/>
        <v>0.130713064181251</v>
      </c>
      <c r="X59" s="132">
        <f>'Survival-1cycle NMA'!D61</f>
        <v>8.3901922364594789E-2</v>
      </c>
      <c r="Y59" s="132">
        <f>'Survival-1cycle NMA'!E61</f>
        <v>2.1701730513043822E-2</v>
      </c>
      <c r="Z59" s="132">
        <f t="shared" si="38"/>
        <v>6.2200191851550971E-2</v>
      </c>
      <c r="AA59" s="132">
        <f>'Survival-1cycle NMA'!N61</f>
        <v>0.1624673394064293</v>
      </c>
      <c r="AB59" s="132">
        <f>'Survival-1cycle NMA'!O61</f>
        <v>8.4483239571271823E-2</v>
      </c>
      <c r="AC59" s="132">
        <f t="shared" si="39"/>
        <v>7.7984099835157472E-2</v>
      </c>
      <c r="AD59" s="132">
        <f>'Survival-1cycle NMA'!D61</f>
        <v>8.3901922364594789E-2</v>
      </c>
      <c r="AE59" s="132">
        <f>'Survival-1cycle NMA'!E61</f>
        <v>2.1701730513043822E-2</v>
      </c>
      <c r="AF59" s="132">
        <f t="shared" si="40"/>
        <v>6.2200191851550971E-2</v>
      </c>
      <c r="AG59" s="132">
        <f>'Survival-1cycle NMA'!P61</f>
        <v>0.19520308077259715</v>
      </c>
      <c r="AH59" s="132">
        <f>'Survival-1cycle NMA'!Q61</f>
        <v>9.2686538441083322E-2</v>
      </c>
      <c r="AI59" s="132">
        <f t="shared" si="41"/>
        <v>0.10251654233151383</v>
      </c>
      <c r="AJ59" s="132">
        <f>'Survival-1cycle NMA'!D61</f>
        <v>8.3901922364594789E-2</v>
      </c>
      <c r="AK59" s="132">
        <f>'Survival-1cycle NMA'!E61</f>
        <v>2.1701730513043822E-2</v>
      </c>
      <c r="AL59" s="132">
        <f t="shared" si="42"/>
        <v>6.2200191851550971E-2</v>
      </c>
      <c r="AM59" s="135">
        <v>55</v>
      </c>
      <c r="AN59" s="135">
        <f t="shared" si="16"/>
        <v>4.2191780821917808</v>
      </c>
      <c r="AO59" s="135">
        <f>'Survival-1cycle NMA'!U61</f>
        <v>0.10556102126182</v>
      </c>
      <c r="AP59" s="135">
        <f>'Survival-1cycle NMA'!V61</f>
        <v>2.8657618601758202E-2</v>
      </c>
      <c r="AQ59" s="135">
        <f t="shared" si="17"/>
        <v>7.6903402660061793E-2</v>
      </c>
      <c r="AR59" s="135">
        <f>'Survival-1cycle NMA'!W61</f>
        <v>5.85097345136526E-2</v>
      </c>
      <c r="AS59" s="135">
        <f>'Survival-1cycle NMA'!X61</f>
        <v>1.19794654423155E-2</v>
      </c>
      <c r="AT59" s="135">
        <f t="shared" si="14"/>
        <v>4.6530269071337102E-2</v>
      </c>
    </row>
    <row r="60" spans="1:46">
      <c r="A60" s="132">
        <v>56</v>
      </c>
      <c r="B60" s="132">
        <f t="shared" si="30"/>
        <v>3.2219178082191782</v>
      </c>
      <c r="C60" s="132">
        <f>'Survival-1cycle NMA'!F62</f>
        <v>0.17393751591192907</v>
      </c>
      <c r="D60" s="132">
        <f>'Survival-1cycle NMA'!G62</f>
        <v>0.11633739800524724</v>
      </c>
      <c r="E60" s="132">
        <f t="shared" si="31"/>
        <v>5.7600117906681833E-2</v>
      </c>
      <c r="F60" s="132">
        <f>'Survival-1cycle NMA'!D62</f>
        <v>8.1110192382382082E-2</v>
      </c>
      <c r="G60" s="132">
        <f>'Survival-1cycle NMA'!E62</f>
        <v>2.0941263572076638E-2</v>
      </c>
      <c r="H60" s="132">
        <f t="shared" si="32"/>
        <v>6.0168928810305444E-2</v>
      </c>
      <c r="I60" s="132">
        <f>'Survival-1cycle NMA'!H62</f>
        <v>0.155563507635818</v>
      </c>
      <c r="J60" s="132">
        <f>'Survival-1cycle NMA'!I62</f>
        <v>4.4255786868096503E-2</v>
      </c>
      <c r="K60" s="132">
        <f t="shared" si="33"/>
        <v>0.1113077207677215</v>
      </c>
      <c r="L60" s="132">
        <f>'Survival-1cycle NMA'!D62</f>
        <v>8.1110192382382082E-2</v>
      </c>
      <c r="M60" s="132">
        <f>'Survival-1cycle NMA'!E62</f>
        <v>2.0941263572076638E-2</v>
      </c>
      <c r="N60" s="132">
        <f t="shared" si="34"/>
        <v>6.0168928810305444E-2</v>
      </c>
      <c r="O60" s="132">
        <f>'Survival-1cycle NMA'!J62</f>
        <v>0.20564661626806593</v>
      </c>
      <c r="P60" s="132">
        <f>'Survival-1cycle NMA'!K62</f>
        <v>0.11633739800524724</v>
      </c>
      <c r="Q60" s="132">
        <f t="shared" si="35"/>
        <v>8.9309218262818693E-2</v>
      </c>
      <c r="R60" s="132">
        <f>'Survival-1cycle NMA'!D62</f>
        <v>8.1110192382382082E-2</v>
      </c>
      <c r="S60" s="132">
        <f>'Survival-1cycle NMA'!E62</f>
        <v>2.0941263572076638E-2</v>
      </c>
      <c r="T60" s="132">
        <f t="shared" si="36"/>
        <v>6.0168928810305444E-2</v>
      </c>
      <c r="U60" s="132">
        <f>'Survival-1cycle NMA'!L62</f>
        <v>0.23425454568625065</v>
      </c>
      <c r="V60" s="132">
        <f>'Survival-1cycle NMA'!M62</f>
        <v>0.10594938696456906</v>
      </c>
      <c r="W60" s="132">
        <f t="shared" si="37"/>
        <v>0.12830515872168158</v>
      </c>
      <c r="X60" s="132">
        <f>'Survival-1cycle NMA'!D62</f>
        <v>8.1110192382382082E-2</v>
      </c>
      <c r="Y60" s="132">
        <f>'Survival-1cycle NMA'!E62</f>
        <v>2.0941263572076638E-2</v>
      </c>
      <c r="Z60" s="132">
        <f t="shared" si="38"/>
        <v>6.0168928810305444E-2</v>
      </c>
      <c r="AA60" s="132">
        <f>'Survival-1cycle NMA'!N62</f>
        <v>0.15848517719846503</v>
      </c>
      <c r="AB60" s="132">
        <f>'Survival-1cycle NMA'!O62</f>
        <v>8.2561210811549435E-2</v>
      </c>
      <c r="AC60" s="132">
        <f t="shared" si="39"/>
        <v>7.5923966386915592E-2</v>
      </c>
      <c r="AD60" s="132">
        <f>'Survival-1cycle NMA'!D62</f>
        <v>8.1110192382382082E-2</v>
      </c>
      <c r="AE60" s="132">
        <f>'Survival-1cycle NMA'!E62</f>
        <v>2.0941263572076638E-2</v>
      </c>
      <c r="AF60" s="132">
        <f t="shared" si="40"/>
        <v>6.0168928810305444E-2</v>
      </c>
      <c r="AG60" s="132">
        <f>'Survival-1cycle NMA'!P62</f>
        <v>0.1908964609587829</v>
      </c>
      <c r="AH60" s="132">
        <f>'Survival-1cycle NMA'!Q62</f>
        <v>9.0656083221985775E-2</v>
      </c>
      <c r="AI60" s="132">
        <f t="shared" si="41"/>
        <v>0.10024037773679713</v>
      </c>
      <c r="AJ60" s="132">
        <f>'Survival-1cycle NMA'!D62</f>
        <v>8.1110192382382082E-2</v>
      </c>
      <c r="AK60" s="132">
        <f>'Survival-1cycle NMA'!E62</f>
        <v>2.0941263572076638E-2</v>
      </c>
      <c r="AL60" s="132">
        <f t="shared" si="42"/>
        <v>6.0168928810305444E-2</v>
      </c>
      <c r="AM60" s="135">
        <v>56</v>
      </c>
      <c r="AN60" s="135">
        <f t="shared" si="16"/>
        <v>4.2958904109589042</v>
      </c>
      <c r="AO60" s="135">
        <f>'Survival-1cycle NMA'!U62</f>
        <v>0.102784526725908</v>
      </c>
      <c r="AP60" s="135">
        <f>'Survival-1cycle NMA'!V62</f>
        <v>2.7831018232215E-2</v>
      </c>
      <c r="AQ60" s="135">
        <f t="shared" si="17"/>
        <v>7.4953508493693005E-2</v>
      </c>
      <c r="AR60" s="135">
        <f>'Survival-1cycle NMA'!W62</f>
        <v>5.6246917736812702E-2</v>
      </c>
      <c r="AS60" s="135">
        <f>'Survival-1cycle NMA'!X62</f>
        <v>1.15894231819594E-2</v>
      </c>
      <c r="AT60" s="135">
        <f t="shared" si="14"/>
        <v>4.4657494554853301E-2</v>
      </c>
    </row>
    <row r="61" spans="1:46">
      <c r="A61" s="132">
        <v>57</v>
      </c>
      <c r="B61" s="132">
        <f t="shared" si="30"/>
        <v>3.2794520547945205</v>
      </c>
      <c r="C61" s="132">
        <f>'Survival-1cycle NMA'!F63</f>
        <v>0.16993978186638176</v>
      </c>
      <c r="D61" s="132">
        <f>'Survival-1cycle NMA'!G63</f>
        <v>0.11408813150011009</v>
      </c>
      <c r="E61" s="132">
        <f t="shared" si="31"/>
        <v>5.5851650366271668E-2</v>
      </c>
      <c r="F61" s="132">
        <f>'Survival-1cycle NMA'!D63</f>
        <v>7.8446340281496024E-2</v>
      </c>
      <c r="G61" s="132">
        <f>'Survival-1cycle NMA'!E63</f>
        <v>2.021927028121626E-2</v>
      </c>
      <c r="H61" s="132">
        <f t="shared" si="32"/>
        <v>5.8227070000279768E-2</v>
      </c>
      <c r="I61" s="132">
        <f>'Survival-1cycle NMA'!H63</f>
        <v>0.151762668279809</v>
      </c>
      <c r="J61" s="132">
        <f>'Survival-1cycle NMA'!I63</f>
        <v>4.30211323212542E-2</v>
      </c>
      <c r="K61" s="132">
        <f t="shared" si="33"/>
        <v>0.10874153595855479</v>
      </c>
      <c r="L61" s="132">
        <f>'Survival-1cycle NMA'!D63</f>
        <v>7.8446340281496024E-2</v>
      </c>
      <c r="M61" s="132">
        <f>'Survival-1cycle NMA'!E63</f>
        <v>2.021927028121626E-2</v>
      </c>
      <c r="N61" s="132">
        <f t="shared" si="34"/>
        <v>5.8227070000279768E-2</v>
      </c>
      <c r="O61" s="132">
        <f>'Survival-1cycle NMA'!J63</f>
        <v>0.20136788592959062</v>
      </c>
      <c r="P61" s="132">
        <f>'Survival-1cycle NMA'!K63</f>
        <v>0.11408813150011009</v>
      </c>
      <c r="Q61" s="132">
        <f t="shared" si="35"/>
        <v>8.7279754429480536E-2</v>
      </c>
      <c r="R61" s="132">
        <f>'Survival-1cycle NMA'!D63</f>
        <v>7.8446340281496024E-2</v>
      </c>
      <c r="S61" s="132">
        <f>'Survival-1cycle NMA'!E63</f>
        <v>2.021927028121626E-2</v>
      </c>
      <c r="T61" s="132">
        <f t="shared" si="36"/>
        <v>5.8227070000279768E-2</v>
      </c>
      <c r="U61" s="132">
        <f>'Survival-1cycle NMA'!L63</f>
        <v>0.22977811580289356</v>
      </c>
      <c r="V61" s="132">
        <f>'Survival-1cycle NMA'!M63</f>
        <v>0.1038128042375026</v>
      </c>
      <c r="W61" s="132">
        <f t="shared" si="37"/>
        <v>0.12596531156539098</v>
      </c>
      <c r="X61" s="132">
        <f>'Survival-1cycle NMA'!D63</f>
        <v>7.8446340281496024E-2</v>
      </c>
      <c r="Y61" s="132">
        <f>'Survival-1cycle NMA'!E63</f>
        <v>2.021927028121626E-2</v>
      </c>
      <c r="Z61" s="132">
        <f t="shared" si="38"/>
        <v>5.8227070000279768E-2</v>
      </c>
      <c r="AA61" s="132">
        <f>'Survival-1cycle NMA'!N63</f>
        <v>0.15465120353547976</v>
      </c>
      <c r="AB61" s="132">
        <f>'Survival-1cycle NMA'!O63</f>
        <v>8.0713367929307084E-2</v>
      </c>
      <c r="AC61" s="132">
        <f t="shared" si="39"/>
        <v>7.3937835606172675E-2</v>
      </c>
      <c r="AD61" s="132">
        <f>'Survival-1cycle NMA'!D63</f>
        <v>7.8446340281496024E-2</v>
      </c>
      <c r="AE61" s="132">
        <f>'Survival-1cycle NMA'!E63</f>
        <v>2.021927028121626E-2</v>
      </c>
      <c r="AF61" s="132">
        <f t="shared" si="40"/>
        <v>5.8227070000279768E-2</v>
      </c>
      <c r="AG61" s="132">
        <f>'Survival-1cycle NMA'!P63</f>
        <v>0.18673976535958822</v>
      </c>
      <c r="AH61" s="132">
        <f>'Survival-1cycle NMA'!Q63</f>
        <v>8.8702327249233354E-2</v>
      </c>
      <c r="AI61" s="132">
        <f t="shared" si="41"/>
        <v>9.8037438110354869E-2</v>
      </c>
      <c r="AJ61" s="132">
        <f>'Survival-1cycle NMA'!D63</f>
        <v>7.8446340281496024E-2</v>
      </c>
      <c r="AK61" s="132">
        <f>'Survival-1cycle NMA'!E63</f>
        <v>2.021927028121626E-2</v>
      </c>
      <c r="AL61" s="132">
        <f t="shared" si="42"/>
        <v>5.8227070000279768E-2</v>
      </c>
      <c r="AM61" s="135">
        <v>57</v>
      </c>
      <c r="AN61" s="135">
        <f t="shared" si="16"/>
        <v>4.3726027397260276</v>
      </c>
      <c r="AO61" s="135">
        <f>'Survival-1cycle NMA'!U63</f>
        <v>0.100120328180528</v>
      </c>
      <c r="AP61" s="135">
        <f>'Survival-1cycle NMA'!V63</f>
        <v>2.70416195364096E-2</v>
      </c>
      <c r="AQ61" s="135">
        <f t="shared" si="17"/>
        <v>7.3078708644118404E-2</v>
      </c>
      <c r="AR61" s="135">
        <f>'Survival-1cycle NMA'!W63</f>
        <v>5.40805137159589E-2</v>
      </c>
      <c r="AS61" s="135">
        <f>'Survival-1cycle NMA'!X63</f>
        <v>1.1217068542034201E-2</v>
      </c>
      <c r="AT61" s="135">
        <f t="shared" si="14"/>
        <v>4.2863445173924701E-2</v>
      </c>
    </row>
    <row r="62" spans="1:46">
      <c r="A62" s="132">
        <v>58</v>
      </c>
      <c r="B62" s="132">
        <f t="shared" si="30"/>
        <v>3.3369863013698629</v>
      </c>
      <c r="C62" s="132">
        <f>'Survival-1cycle NMA'!F64</f>
        <v>0.16608436343814456</v>
      </c>
      <c r="D62" s="132">
        <f>'Survival-1cycle NMA'!G64</f>
        <v>0.11191763749803085</v>
      </c>
      <c r="E62" s="132">
        <f t="shared" si="31"/>
        <v>5.4166725940113708E-2</v>
      </c>
      <c r="F62" s="132">
        <f>'Survival-1cycle NMA'!D64</f>
        <v>7.590307485867695E-2</v>
      </c>
      <c r="G62" s="132">
        <f>'Survival-1cycle NMA'!E64</f>
        <v>1.9533235086492361E-2</v>
      </c>
      <c r="H62" s="132">
        <f t="shared" si="32"/>
        <v>5.6369839772184585E-2</v>
      </c>
      <c r="I62" s="132">
        <f>'Survival-1cycle NMA'!H64</f>
        <v>0.148102536313995</v>
      </c>
      <c r="J62" s="132">
        <f>'Survival-1cycle NMA'!I64</f>
        <v>4.1840038757958602E-2</v>
      </c>
      <c r="K62" s="132">
        <f t="shared" si="33"/>
        <v>0.10626249755603639</v>
      </c>
      <c r="L62" s="132">
        <f>'Survival-1cycle NMA'!D64</f>
        <v>7.590307485867695E-2</v>
      </c>
      <c r="M62" s="132">
        <f>'Survival-1cycle NMA'!E64</f>
        <v>1.9533235086492361E-2</v>
      </c>
      <c r="N62" s="132">
        <f t="shared" si="34"/>
        <v>5.6369839772184585E-2</v>
      </c>
      <c r="O62" s="132">
        <f>'Survival-1cycle NMA'!J64</f>
        <v>0.19723233743045829</v>
      </c>
      <c r="P62" s="132">
        <f>'Survival-1cycle NMA'!K64</f>
        <v>0.11191763749803085</v>
      </c>
      <c r="Q62" s="132">
        <f t="shared" si="35"/>
        <v>8.5314699932427435E-2</v>
      </c>
      <c r="R62" s="132">
        <f>'Survival-1cycle NMA'!D64</f>
        <v>7.590307485867695E-2</v>
      </c>
      <c r="S62" s="132">
        <f>'Survival-1cycle NMA'!E64</f>
        <v>1.9533235086492361E-2</v>
      </c>
      <c r="T62" s="132">
        <f t="shared" si="36"/>
        <v>5.6369839772184585E-2</v>
      </c>
      <c r="U62" s="132">
        <f>'Survival-1cycle NMA'!L64</f>
        <v>0.2254440340006999</v>
      </c>
      <c r="V62" s="132">
        <f>'Survival-1cycle NMA'!M64</f>
        <v>0.10175278300024775</v>
      </c>
      <c r="W62" s="132">
        <f t="shared" si="37"/>
        <v>0.12369125100045215</v>
      </c>
      <c r="X62" s="132">
        <f>'Survival-1cycle NMA'!D64</f>
        <v>7.590307485867695E-2</v>
      </c>
      <c r="Y62" s="132">
        <f>'Survival-1cycle NMA'!E64</f>
        <v>1.9533235086492361E-2</v>
      </c>
      <c r="Z62" s="132">
        <f t="shared" si="38"/>
        <v>5.6369839772184585E-2</v>
      </c>
      <c r="AA62" s="132">
        <f>'Survival-1cycle NMA'!N64</f>
        <v>0.15095825643321392</v>
      </c>
      <c r="AB62" s="132">
        <f>'Survival-1cycle NMA'!O64</f>
        <v>7.893573596871814E-2</v>
      </c>
      <c r="AC62" s="132">
        <f t="shared" si="39"/>
        <v>7.2022520464495782E-2</v>
      </c>
      <c r="AD62" s="132">
        <f>'Survival-1cycle NMA'!D64</f>
        <v>7.590307485867695E-2</v>
      </c>
      <c r="AE62" s="132">
        <f>'Survival-1cycle NMA'!E64</f>
        <v>1.9533235086492361E-2</v>
      </c>
      <c r="AF62" s="132">
        <f t="shared" si="40"/>
        <v>5.6369839772184585E-2</v>
      </c>
      <c r="AG62" s="132">
        <f>'Survival-1cycle NMA'!P64</f>
        <v>0.18272611535399691</v>
      </c>
      <c r="AH62" s="132">
        <f>'Survival-1cycle NMA'!Q64</f>
        <v>8.6821223197067407E-2</v>
      </c>
      <c r="AI62" s="132">
        <f t="shared" si="41"/>
        <v>9.5904892156929503E-2</v>
      </c>
      <c r="AJ62" s="132">
        <f>'Survival-1cycle NMA'!D64</f>
        <v>7.590307485867695E-2</v>
      </c>
      <c r="AK62" s="132">
        <f>'Survival-1cycle NMA'!E64</f>
        <v>1.9533235086492361E-2</v>
      </c>
      <c r="AL62" s="132">
        <f t="shared" si="42"/>
        <v>5.6369839772184585E-2</v>
      </c>
      <c r="AM62" s="135">
        <v>58</v>
      </c>
      <c r="AN62" s="135">
        <f t="shared" si="16"/>
        <v>4.4493150684931511</v>
      </c>
      <c r="AO62" s="135">
        <f>'Survival-1cycle NMA'!U64</f>
        <v>9.7562426195381205E-2</v>
      </c>
      <c r="AP62" s="135">
        <f>'Survival-1cycle NMA'!V64</f>
        <v>2.62871737526695E-2</v>
      </c>
      <c r="AQ62" s="135">
        <f t="shared" si="17"/>
        <v>7.1275252442711712E-2</v>
      </c>
      <c r="AR62" s="135">
        <f>'Survival-1cycle NMA'!W64</f>
        <v>5.2005924612269702E-2</v>
      </c>
      <c r="AS62" s="135">
        <f>'Survival-1cycle NMA'!X64</f>
        <v>1.0861364608040099E-2</v>
      </c>
      <c r="AT62" s="135">
        <f t="shared" si="14"/>
        <v>4.1144560004229599E-2</v>
      </c>
    </row>
    <row r="63" spans="1:46">
      <c r="A63" s="132">
        <v>59</v>
      </c>
      <c r="B63" s="132">
        <f t="shared" si="30"/>
        <v>3.3945205479452056</v>
      </c>
      <c r="C63" s="132">
        <f>'Survival-1cycle NMA'!F65</f>
        <v>0.16236462190294015</v>
      </c>
      <c r="D63" s="132">
        <f>'Survival-1cycle NMA'!G65</f>
        <v>0.10982198990274721</v>
      </c>
      <c r="E63" s="132">
        <f t="shared" si="31"/>
        <v>5.2542632000192949E-2</v>
      </c>
      <c r="F63" s="132">
        <f>'Survival-1cycle NMA'!D65</f>
        <v>7.3473592273202729E-2</v>
      </c>
      <c r="G63" s="132">
        <f>'Survival-1cycle NMA'!E65</f>
        <v>1.8880842355562633E-2</v>
      </c>
      <c r="H63" s="132">
        <f t="shared" si="32"/>
        <v>5.4592749917640099E-2</v>
      </c>
      <c r="I63" s="132">
        <f>'Survival-1cycle NMA'!H65</f>
        <v>0.14457634455836901</v>
      </c>
      <c r="J63" s="132">
        <f>'Survival-1cycle NMA'!I65</f>
        <v>4.0709395180281799E-2</v>
      </c>
      <c r="K63" s="132">
        <f t="shared" si="33"/>
        <v>0.10386694937808721</v>
      </c>
      <c r="L63" s="132">
        <f>'Survival-1cycle NMA'!D65</f>
        <v>7.3473592273202729E-2</v>
      </c>
      <c r="M63" s="132">
        <f>'Survival-1cycle NMA'!E65</f>
        <v>1.8880842355562633E-2</v>
      </c>
      <c r="N63" s="132">
        <f t="shared" si="34"/>
        <v>5.4592749917640099E-2</v>
      </c>
      <c r="O63" s="132">
        <f>'Survival-1cycle NMA'!J65</f>
        <v>0.19323360398280118</v>
      </c>
      <c r="P63" s="132">
        <f>'Survival-1cycle NMA'!K65</f>
        <v>0.10982198990274721</v>
      </c>
      <c r="Q63" s="132">
        <f t="shared" si="35"/>
        <v>8.3411614080053972E-2</v>
      </c>
      <c r="R63" s="132">
        <f>'Survival-1cycle NMA'!D65</f>
        <v>7.3473592273202729E-2</v>
      </c>
      <c r="S63" s="132">
        <f>'Survival-1cycle NMA'!E65</f>
        <v>1.8880842355562633E-2</v>
      </c>
      <c r="T63" s="132">
        <f t="shared" si="36"/>
        <v>5.4592749917640099E-2</v>
      </c>
      <c r="U63" s="132">
        <f>'Survival-1cycle NMA'!L65</f>
        <v>0.22124621370757797</v>
      </c>
      <c r="V63" s="132">
        <f>'Survival-1cycle NMA'!M65</f>
        <v>9.9765445926258453E-2</v>
      </c>
      <c r="W63" s="132">
        <f t="shared" si="37"/>
        <v>0.12148076778131951</v>
      </c>
      <c r="X63" s="132">
        <f>'Survival-1cycle NMA'!D65</f>
        <v>7.3473592273202729E-2</v>
      </c>
      <c r="Y63" s="132">
        <f>'Survival-1cycle NMA'!E65</f>
        <v>1.8880842355562633E-2</v>
      </c>
      <c r="Z63" s="132">
        <f t="shared" si="38"/>
        <v>5.4592749917640099E-2</v>
      </c>
      <c r="AA63" s="132">
        <f>'Survival-1cycle NMA'!N65</f>
        <v>0.14739958729090147</v>
      </c>
      <c r="AB63" s="132">
        <f>'Survival-1cycle NMA'!O65</f>
        <v>7.7224609357351287E-2</v>
      </c>
      <c r="AC63" s="132">
        <f t="shared" si="39"/>
        <v>7.0174977933550181E-2</v>
      </c>
      <c r="AD63" s="132">
        <f>'Survival-1cycle NMA'!D65</f>
        <v>7.3473592273202729E-2</v>
      </c>
      <c r="AE63" s="132">
        <f>'Survival-1cycle NMA'!E65</f>
        <v>1.8880842355562633E-2</v>
      </c>
      <c r="AF63" s="132">
        <f t="shared" si="40"/>
        <v>5.4592749917640099E-2</v>
      </c>
      <c r="AG63" s="132">
        <f>'Survival-1cycle NMA'!P65</f>
        <v>0.17884901125033187</v>
      </c>
      <c r="AH63" s="132">
        <f>'Survival-1cycle NMA'!Q65</f>
        <v>8.5008994751101782E-2</v>
      </c>
      <c r="AI63" s="132">
        <f t="shared" si="41"/>
        <v>9.3840016499230086E-2</v>
      </c>
      <c r="AJ63" s="132">
        <f>'Survival-1cycle NMA'!D65</f>
        <v>7.3473592273202729E-2</v>
      </c>
      <c r="AK63" s="132">
        <f>'Survival-1cycle NMA'!E65</f>
        <v>1.8880842355562633E-2</v>
      </c>
      <c r="AL63" s="132">
        <f t="shared" si="42"/>
        <v>5.4592749917640099E-2</v>
      </c>
      <c r="AM63" s="135">
        <v>59</v>
      </c>
      <c r="AN63" s="135">
        <f t="shared" si="16"/>
        <v>4.5260273972602736</v>
      </c>
      <c r="AO63" s="135">
        <f>'Survival-1cycle NMA'!U65</f>
        <v>9.5105212925464699E-2</v>
      </c>
      <c r="AP63" s="135">
        <f>'Survival-1cycle NMA'!V65</f>
        <v>2.5565601285860801E-2</v>
      </c>
      <c r="AQ63" s="135">
        <f t="shared" si="17"/>
        <v>6.9539611639603899E-2</v>
      </c>
      <c r="AR63" s="135">
        <f>'Survival-1cycle NMA'!W65</f>
        <v>5.0018801867810499E-2</v>
      </c>
      <c r="AS63" s="135">
        <f>'Survival-1cycle NMA'!X65</f>
        <v>1.05213491898541E-2</v>
      </c>
      <c r="AT63" s="135">
        <f t="shared" si="14"/>
        <v>3.9497452677956402E-2</v>
      </c>
    </row>
    <row r="64" spans="1:46">
      <c r="A64" s="132">
        <v>60</v>
      </c>
      <c r="B64" s="132">
        <f t="shared" si="30"/>
        <v>3.452054794520548</v>
      </c>
      <c r="C64" s="132">
        <f>'Survival-1cycle NMA'!F66</f>
        <v>0.15877429023842332</v>
      </c>
      <c r="D64" s="132">
        <f>'Survival-1cycle NMA'!G66</f>
        <v>0.10779751335207337</v>
      </c>
      <c r="E64" s="132">
        <f t="shared" si="31"/>
        <v>5.0976776886349953E-2</v>
      </c>
      <c r="F64" s="132">
        <f>'Survival-1cycle NMA'!D66</f>
        <v>7.1151539460665103E-2</v>
      </c>
      <c r="G64" s="132">
        <f>'Survival-1cycle NMA'!E66</f>
        <v>1.8259957803632862E-2</v>
      </c>
      <c r="H64" s="132">
        <f t="shared" si="32"/>
        <v>5.2891581657032241E-2</v>
      </c>
      <c r="I64" s="132">
        <f>'Survival-1cycle NMA'!H66</f>
        <v>0.14117771516373301</v>
      </c>
      <c r="J64" s="132">
        <f>'Survival-1cycle NMA'!I66</f>
        <v>3.9626314783516102E-2</v>
      </c>
      <c r="K64" s="132">
        <f t="shared" si="33"/>
        <v>0.1015514003802169</v>
      </c>
      <c r="L64" s="132">
        <f>'Survival-1cycle NMA'!D66</f>
        <v>7.1151539460665103E-2</v>
      </c>
      <c r="M64" s="132">
        <f>'Survival-1cycle NMA'!E66</f>
        <v>1.8259957803632862E-2</v>
      </c>
      <c r="N64" s="132">
        <f t="shared" si="34"/>
        <v>5.2891581657032241E-2</v>
      </c>
      <c r="O64" s="132">
        <f>'Survival-1cycle NMA'!J66</f>
        <v>0.18936566032541324</v>
      </c>
      <c r="P64" s="132">
        <f>'Survival-1cycle NMA'!K66</f>
        <v>0.10779751335207337</v>
      </c>
      <c r="Q64" s="132">
        <f t="shared" si="35"/>
        <v>8.1568146973339875E-2</v>
      </c>
      <c r="R64" s="132">
        <f>'Survival-1cycle NMA'!D66</f>
        <v>7.1151539460665103E-2</v>
      </c>
      <c r="S64" s="132">
        <f>'Survival-1cycle NMA'!E66</f>
        <v>1.8259957803632862E-2</v>
      </c>
      <c r="T64" s="132">
        <f t="shared" si="36"/>
        <v>5.2891581657032241E-2</v>
      </c>
      <c r="U64" s="132">
        <f>'Survival-1cycle NMA'!L66</f>
        <v>0.21717888352715989</v>
      </c>
      <c r="V64" s="132">
        <f>'Survival-1cycle NMA'!M66</f>
        <v>9.7847166415742232E-2</v>
      </c>
      <c r="W64" s="132">
        <f t="shared" si="37"/>
        <v>0.11933171711141766</v>
      </c>
      <c r="X64" s="132">
        <f>'Survival-1cycle NMA'!D66</f>
        <v>7.1151539460665103E-2</v>
      </c>
      <c r="Y64" s="132">
        <f>'Survival-1cycle NMA'!E66</f>
        <v>1.8259957803632862E-2</v>
      </c>
      <c r="Z64" s="132">
        <f t="shared" si="38"/>
        <v>5.2891581657032241E-2</v>
      </c>
      <c r="AA64" s="132">
        <f>'Survival-1cycle NMA'!N66</f>
        <v>0.14396883404291416</v>
      </c>
      <c r="AB64" s="132">
        <f>'Survival-1cycle NMA'!O66</f>
        <v>7.5576530029377656E-2</v>
      </c>
      <c r="AC64" s="132">
        <f t="shared" si="39"/>
        <v>6.8392304013536506E-2</v>
      </c>
      <c r="AD64" s="132">
        <f>'Survival-1cycle NMA'!D66</f>
        <v>7.1151539460665103E-2</v>
      </c>
      <c r="AE64" s="132">
        <f>'Survival-1cycle NMA'!E66</f>
        <v>1.8259957803632862E-2</v>
      </c>
      <c r="AF64" s="132">
        <f t="shared" si="40"/>
        <v>5.2891581657032241E-2</v>
      </c>
      <c r="AG64" s="132">
        <f>'Survival-1cycle NMA'!P66</f>
        <v>0.17510230883165112</v>
      </c>
      <c r="AH64" s="132">
        <f>'Survival-1cycle NMA'!Q66</f>
        <v>8.3262114820266075E-2</v>
      </c>
      <c r="AI64" s="132">
        <f t="shared" si="41"/>
        <v>9.1840194011385046E-2</v>
      </c>
      <c r="AJ64" s="132">
        <f>'Survival-1cycle NMA'!D66</f>
        <v>7.1151539460665103E-2</v>
      </c>
      <c r="AK64" s="132">
        <f>'Survival-1cycle NMA'!E66</f>
        <v>1.8259957803632862E-2</v>
      </c>
      <c r="AL64" s="132">
        <f t="shared" si="42"/>
        <v>5.2891581657032241E-2</v>
      </c>
      <c r="AM64" s="135">
        <v>60</v>
      </c>
      <c r="AN64" s="135">
        <f t="shared" si="16"/>
        <v>4.602739726027397</v>
      </c>
      <c r="AO64" s="135">
        <f>'Survival-1cycle NMA'!U66</f>
        <v>9.2743442377581503E-2</v>
      </c>
      <c r="AP64" s="135">
        <f>'Survival-1cycle NMA'!V66</f>
        <v>2.48749765862375E-2</v>
      </c>
      <c r="AQ64" s="135">
        <f t="shared" si="17"/>
        <v>6.7868465791344007E-2</v>
      </c>
      <c r="AR64" s="135">
        <f>'Survival-1cycle NMA'!W66</f>
        <v>4.8115030644744899E-2</v>
      </c>
      <c r="AS64" s="135">
        <f>'Survival-1cycle NMA'!X66</f>
        <v>1.0196128434038901E-2</v>
      </c>
      <c r="AT64" s="135">
        <f t="shared" si="14"/>
        <v>3.7918902210705999E-2</v>
      </c>
    </row>
    <row r="65" spans="1:46">
      <c r="A65" s="132">
        <v>61</v>
      </c>
      <c r="B65" s="132">
        <f t="shared" si="30"/>
        <v>3.5095890410958903</v>
      </c>
      <c r="C65" s="132">
        <f>'Survival-1cycle NMA'!F67</f>
        <v>0.15530744963439783</v>
      </c>
      <c r="D65" s="132">
        <f>'Survival-1cycle NMA'!G67</f>
        <v>0.10584076387808672</v>
      </c>
      <c r="E65" s="132">
        <f t="shared" si="31"/>
        <v>4.9466685756311107E-2</v>
      </c>
      <c r="F65" s="132">
        <f>'Survival-1cycle NMA'!D67</f>
        <v>6.8930980518811108E-2</v>
      </c>
      <c r="G65" s="132">
        <f>'Survival-1cycle NMA'!E67</f>
        <v>1.7668611882935892E-2</v>
      </c>
      <c r="H65" s="132">
        <f t="shared" si="32"/>
        <v>5.1262368635875216E-2</v>
      </c>
      <c r="I65" s="132">
        <f>'Survival-1cycle NMA'!H67</f>
        <v>0.13790063432201999</v>
      </c>
      <c r="J65" s="132">
        <f>'Survival-1cycle NMA'!I67</f>
        <v>3.8588115816996303E-2</v>
      </c>
      <c r="K65" s="132">
        <f t="shared" si="33"/>
        <v>9.9312518505023678E-2</v>
      </c>
      <c r="L65" s="132">
        <f>'Survival-1cycle NMA'!D67</f>
        <v>6.8930980518811108E-2</v>
      </c>
      <c r="M65" s="132">
        <f>'Survival-1cycle NMA'!E67</f>
        <v>1.7668611882935892E-2</v>
      </c>
      <c r="N65" s="132">
        <f t="shared" si="34"/>
        <v>5.1262368635875216E-2</v>
      </c>
      <c r="O65" s="132">
        <f>'Survival-1cycle NMA'!J67</f>
        <v>0.18562280207377618</v>
      </c>
      <c r="P65" s="132">
        <f>'Survival-1cycle NMA'!K67</f>
        <v>0.10584076387808672</v>
      </c>
      <c r="Q65" s="132">
        <f t="shared" si="35"/>
        <v>7.9782038195689464E-2</v>
      </c>
      <c r="R65" s="132">
        <f>'Survival-1cycle NMA'!D67</f>
        <v>6.8930980518811108E-2</v>
      </c>
      <c r="S65" s="132">
        <f>'Survival-1cycle NMA'!E67</f>
        <v>1.7668611882935892E-2</v>
      </c>
      <c r="T65" s="132">
        <f t="shared" si="36"/>
        <v>5.1262368635875216E-2</v>
      </c>
      <c r="U65" s="132">
        <f>'Survival-1cycle NMA'!L67</f>
        <v>0.21323656887978384</v>
      </c>
      <c r="V65" s="132">
        <f>'Survival-1cycle NMA'!M67</f>
        <v>9.5994549053455128E-2</v>
      </c>
      <c r="W65" s="132">
        <f t="shared" si="37"/>
        <v>0.11724201982632872</v>
      </c>
      <c r="X65" s="132">
        <f>'Survival-1cycle NMA'!D67</f>
        <v>6.8930980518811108E-2</v>
      </c>
      <c r="Y65" s="132">
        <f>'Survival-1cycle NMA'!E67</f>
        <v>1.7668611882935892E-2</v>
      </c>
      <c r="Z65" s="132">
        <f t="shared" si="38"/>
        <v>5.1262368635875216E-2</v>
      </c>
      <c r="AA65" s="132">
        <f>'Survival-1cycle NMA'!N67</f>
        <v>0.14065999616302854</v>
      </c>
      <c r="AB65" s="132">
        <f>'Survival-1cycle NMA'!O67</f>
        <v>7.398826760367673E-2</v>
      </c>
      <c r="AC65" s="132">
        <f t="shared" si="39"/>
        <v>6.6671728559351814E-2</v>
      </c>
      <c r="AD65" s="132">
        <f>'Survival-1cycle NMA'!D67</f>
        <v>6.8930980518811108E-2</v>
      </c>
      <c r="AE65" s="132">
        <f>'Survival-1cycle NMA'!E67</f>
        <v>1.7668611882935892E-2</v>
      </c>
      <c r="AF65" s="132">
        <f t="shared" si="40"/>
        <v>5.1262368635875216E-2</v>
      </c>
      <c r="AG65" s="132">
        <f>'Survival-1cycle NMA'!P67</f>
        <v>0.17148019742574741</v>
      </c>
      <c r="AH65" s="132">
        <f>'Survival-1cycle NMA'!Q67</f>
        <v>8.1577285777223854E-2</v>
      </c>
      <c r="AI65" s="132">
        <f t="shared" si="41"/>
        <v>8.9902911648523556E-2</v>
      </c>
      <c r="AJ65" s="132">
        <f>'Survival-1cycle NMA'!D67</f>
        <v>6.8930980518811108E-2</v>
      </c>
      <c r="AK65" s="132">
        <f>'Survival-1cycle NMA'!E67</f>
        <v>1.7668611882935892E-2</v>
      </c>
      <c r="AL65" s="132">
        <f t="shared" si="42"/>
        <v>5.1262368635875216E-2</v>
      </c>
      <c r="AM65" s="135">
        <v>61</v>
      </c>
      <c r="AN65" s="135">
        <f t="shared" si="16"/>
        <v>4.6794520547945204</v>
      </c>
      <c r="AO65" s="135">
        <f>'Survival-1cycle NMA'!U67</f>
        <v>9.0472203211956606E-2</v>
      </c>
      <c r="AP65" s="135">
        <f>'Survival-1cycle NMA'!V67</f>
        <v>2.4213514585218501E-2</v>
      </c>
      <c r="AQ65" s="135">
        <f t="shared" si="17"/>
        <v>6.6258688626738102E-2</v>
      </c>
      <c r="AR65" s="135">
        <f>'Survival-1cycle NMA'!W67</f>
        <v>4.6290715390512903E-2</v>
      </c>
      <c r="AS65" s="135">
        <f>'Survival-1cycle NMA'!X67</f>
        <v>9.8848710670966806E-3</v>
      </c>
      <c r="AT65" s="135">
        <f t="shared" si="14"/>
        <v>3.6405844323416224E-2</v>
      </c>
    </row>
    <row r="66" spans="1:46">
      <c r="A66" s="132">
        <v>62</v>
      </c>
      <c r="B66" s="132">
        <f t="shared" si="30"/>
        <v>3.5671232876712327</v>
      </c>
      <c r="C66" s="132">
        <f>'Survival-1cycle NMA'!F68</f>
        <v>0.15195850758275953</v>
      </c>
      <c r="D66" s="132">
        <f>'Survival-1cycle NMA'!G68</f>
        <v>0.10394851130157216</v>
      </c>
      <c r="E66" s="132">
        <f t="shared" si="31"/>
        <v>4.8009996281187364E-2</v>
      </c>
      <c r="F66" s="132">
        <f>'Survival-1cycle NMA'!D68</f>
        <v>6.6806365814783039E-2</v>
      </c>
      <c r="G66" s="132">
        <f>'Survival-1cycle NMA'!E68</f>
        <v>1.7104984904216542E-2</v>
      </c>
      <c r="H66" s="132">
        <f t="shared" si="32"/>
        <v>4.9701380910566501E-2</v>
      </c>
      <c r="I66" s="132">
        <f>'Survival-1cycle NMA'!H68</f>
        <v>0.134739428734103</v>
      </c>
      <c r="J66" s="132">
        <f>'Survival-1cycle NMA'!I68</f>
        <v>3.75923043210818E-2</v>
      </c>
      <c r="K66" s="132">
        <f t="shared" si="33"/>
        <v>9.7147124413021202E-2</v>
      </c>
      <c r="L66" s="132">
        <f>'Survival-1cycle NMA'!D68</f>
        <v>6.6806365814783039E-2</v>
      </c>
      <c r="M66" s="132">
        <f>'Survival-1cycle NMA'!E68</f>
        <v>1.7104984904216542E-2</v>
      </c>
      <c r="N66" s="132">
        <f t="shared" si="34"/>
        <v>4.9701380910566501E-2</v>
      </c>
      <c r="O66" s="132">
        <f>'Survival-1cycle NMA'!J68</f>
        <v>0.18199962638450792</v>
      </c>
      <c r="P66" s="132">
        <f>'Survival-1cycle NMA'!K68</f>
        <v>0.10394851130157216</v>
      </c>
      <c r="Q66" s="132">
        <f t="shared" si="35"/>
        <v>7.805111508293576E-2</v>
      </c>
      <c r="R66" s="132">
        <f>'Survival-1cycle NMA'!D68</f>
        <v>6.6806365814783039E-2</v>
      </c>
      <c r="S66" s="132">
        <f>'Survival-1cycle NMA'!E68</f>
        <v>1.7104984904216542E-2</v>
      </c>
      <c r="T66" s="132">
        <f t="shared" si="36"/>
        <v>4.9701380910566501E-2</v>
      </c>
      <c r="U66" s="132">
        <f>'Survival-1cycle NMA'!L68</f>
        <v>0.20941407475615223</v>
      </c>
      <c r="V66" s="132">
        <f>'Survival-1cycle NMA'!M68</f>
        <v>9.4204411835078203E-2</v>
      </c>
      <c r="W66" s="132">
        <f t="shared" si="37"/>
        <v>0.11520966292107403</v>
      </c>
      <c r="X66" s="132">
        <f>'Survival-1cycle NMA'!D68</f>
        <v>6.6806365814783039E-2</v>
      </c>
      <c r="Y66" s="132">
        <f>'Survival-1cycle NMA'!E68</f>
        <v>1.7104984904216542E-2</v>
      </c>
      <c r="Z66" s="132">
        <f t="shared" si="38"/>
        <v>4.9701380910566501E-2</v>
      </c>
      <c r="AA66" s="132">
        <f>'Survival-1cycle NMA'!N68</f>
        <v>0.13746741139659877</v>
      </c>
      <c r="AB66" s="132">
        <f>'Survival-1cycle NMA'!O68</f>
        <v>7.2456801399132506E-2</v>
      </c>
      <c r="AC66" s="132">
        <f t="shared" si="39"/>
        <v>6.5010609997466259E-2</v>
      </c>
      <c r="AD66" s="132">
        <f>'Survival-1cycle NMA'!D68</f>
        <v>6.6806365814783039E-2</v>
      </c>
      <c r="AE66" s="132">
        <f>'Survival-1cycle NMA'!E68</f>
        <v>1.7104984904216542E-2</v>
      </c>
      <c r="AF66" s="132">
        <f t="shared" si="40"/>
        <v>4.9701380910566501E-2</v>
      </c>
      <c r="AG66" s="132">
        <f>'Survival-1cycle NMA'!P68</f>
        <v>0.16797717940697982</v>
      </c>
      <c r="AH66" s="132">
        <f>'Survival-1cycle NMA'!Q68</f>
        <v>7.9951421514092402E-2</v>
      </c>
      <c r="AI66" s="132">
        <f t="shared" si="41"/>
        <v>8.8025757892887413E-2</v>
      </c>
      <c r="AJ66" s="132">
        <f>'Survival-1cycle NMA'!D68</f>
        <v>6.6806365814783039E-2</v>
      </c>
      <c r="AK66" s="132">
        <f>'Survival-1cycle NMA'!E68</f>
        <v>1.7104984904216542E-2</v>
      </c>
      <c r="AL66" s="132">
        <f t="shared" si="42"/>
        <v>4.9701380910566501E-2</v>
      </c>
      <c r="AM66" s="135">
        <v>62</v>
      </c>
      <c r="AN66" s="135">
        <f t="shared" si="16"/>
        <v>4.7561643835616438</v>
      </c>
      <c r="AO66" s="135">
        <f>'Survival-1cycle NMA'!U68</f>
        <v>8.8286893843282296E-2</v>
      </c>
      <c r="AP66" s="135">
        <f>'Survival-1cycle NMA'!V68</f>
        <v>2.3579558507502499E-2</v>
      </c>
      <c r="AQ66" s="135">
        <f t="shared" si="17"/>
        <v>6.4707335335779798E-2</v>
      </c>
      <c r="AR66" s="135">
        <f>'Survival-1cycle NMA'!W68</f>
        <v>4.4542166434568702E-2</v>
      </c>
      <c r="AS66" s="135">
        <f>'Survival-1cycle NMA'!X68</f>
        <v>9.5868031990387105E-3</v>
      </c>
      <c r="AT66" s="135">
        <f t="shared" si="14"/>
        <v>3.4955363235529988E-2</v>
      </c>
    </row>
    <row r="67" spans="1:46">
      <c r="A67" s="132">
        <v>63</v>
      </c>
      <c r="B67" s="132">
        <f t="shared" si="30"/>
        <v>3.6246575342465754</v>
      </c>
      <c r="C67" s="132">
        <f>'Survival-1cycle NMA'!F69</f>
        <v>0.14872217744354396</v>
      </c>
      <c r="D67" s="132">
        <f>'Survival-1cycle NMA'!G69</f>
        <v>0.10211772318471747</v>
      </c>
      <c r="E67" s="132">
        <f t="shared" si="31"/>
        <v>4.6604454258826492E-2</v>
      </c>
      <c r="F67" s="132">
        <f>'Survival-1cycle NMA'!D69</f>
        <v>6.477250358363619E-2</v>
      </c>
      <c r="G67" s="132">
        <f>'Survival-1cycle NMA'!E69</f>
        <v>1.6567393688672685E-2</v>
      </c>
      <c r="H67" s="132">
        <f t="shared" si="32"/>
        <v>4.8205109894963502E-2</v>
      </c>
      <c r="I67" s="132">
        <f>'Survival-1cycle NMA'!H69</f>
        <v>0.13168874371380099</v>
      </c>
      <c r="J67" s="132">
        <f>'Survival-1cycle NMA'!I69</f>
        <v>3.6636558533812903E-2</v>
      </c>
      <c r="K67" s="132">
        <f t="shared" si="33"/>
        <v>9.5052185179988091E-2</v>
      </c>
      <c r="L67" s="132">
        <f>'Survival-1cycle NMA'!D69</f>
        <v>6.477250358363619E-2</v>
      </c>
      <c r="M67" s="132">
        <f>'Survival-1cycle NMA'!E69</f>
        <v>1.6567393688672685E-2</v>
      </c>
      <c r="N67" s="132">
        <f t="shared" si="34"/>
        <v>4.8205109894963502E-2</v>
      </c>
      <c r="O67" s="132">
        <f>'Survival-1cycle NMA'!J69</f>
        <v>0.17849101385570659</v>
      </c>
      <c r="P67" s="132">
        <f>'Survival-1cycle NMA'!K69</f>
        <v>0.10211772318471747</v>
      </c>
      <c r="Q67" s="132">
        <f t="shared" si="35"/>
        <v>7.6373290670989122E-2</v>
      </c>
      <c r="R67" s="132">
        <f>'Survival-1cycle NMA'!D69</f>
        <v>6.477250358363619E-2</v>
      </c>
      <c r="S67" s="132">
        <f>'Survival-1cycle NMA'!E69</f>
        <v>1.6567393688672685E-2</v>
      </c>
      <c r="T67" s="132">
        <f t="shared" si="36"/>
        <v>4.8205109894963502E-2</v>
      </c>
      <c r="U67" s="132">
        <f>'Survival-1cycle NMA'!L69</f>
        <v>0.20570646952317606</v>
      </c>
      <c r="V67" s="132">
        <f>'Survival-1cycle NMA'!M69</f>
        <v>9.2473769981167145E-2</v>
      </c>
      <c r="W67" s="132">
        <f t="shared" si="37"/>
        <v>0.11323269954200892</v>
      </c>
      <c r="X67" s="132">
        <f>'Survival-1cycle NMA'!D69</f>
        <v>6.477250358363619E-2</v>
      </c>
      <c r="Y67" s="132">
        <f>'Survival-1cycle NMA'!E69</f>
        <v>1.6567393688672685E-2</v>
      </c>
      <c r="Z67" s="132">
        <f t="shared" si="38"/>
        <v>4.8205109894963502E-2</v>
      </c>
      <c r="AA67" s="132">
        <f>'Survival-1cycle NMA'!N69</f>
        <v>0.13438573410233237</v>
      </c>
      <c r="AB67" s="132">
        <f>'Survival-1cycle NMA'!O69</f>
        <v>7.0979304094949944E-2</v>
      </c>
      <c r="AC67" s="132">
        <f t="shared" si="39"/>
        <v>6.3406430007382428E-2</v>
      </c>
      <c r="AD67" s="132">
        <f>'Survival-1cycle NMA'!D69</f>
        <v>6.477250358363619E-2</v>
      </c>
      <c r="AE67" s="132">
        <f>'Survival-1cycle NMA'!E69</f>
        <v>1.6567393688672685E-2</v>
      </c>
      <c r="AF67" s="132">
        <f t="shared" si="40"/>
        <v>4.8205109894963502E-2</v>
      </c>
      <c r="AG67" s="132">
        <f>'Survival-1cycle NMA'!P69</f>
        <v>0.16458805104049429</v>
      </c>
      <c r="AH67" s="132">
        <f>'Survival-1cycle NMA'!Q69</f>
        <v>7.8381631125108583E-2</v>
      </c>
      <c r="AI67" s="132">
        <f t="shared" si="41"/>
        <v>8.6206419915385704E-2</v>
      </c>
      <c r="AJ67" s="132">
        <f>'Survival-1cycle NMA'!D69</f>
        <v>6.477250358363619E-2</v>
      </c>
      <c r="AK67" s="132">
        <f>'Survival-1cycle NMA'!E69</f>
        <v>1.6567393688672685E-2</v>
      </c>
      <c r="AL67" s="132">
        <f t="shared" si="42"/>
        <v>4.8205109894963502E-2</v>
      </c>
      <c r="AM67" s="135">
        <v>63</v>
      </c>
      <c r="AN67" s="135">
        <f t="shared" si="16"/>
        <v>4.8328767123287673</v>
      </c>
      <c r="AO67" s="135">
        <f>'Survival-1cycle NMA'!U69</f>
        <v>8.6183199628739701E-2</v>
      </c>
      <c r="AP67" s="135">
        <f>'Survival-1cycle NMA'!V69</f>
        <v>2.2971568902142199E-2</v>
      </c>
      <c r="AQ67" s="135">
        <f t="shared" si="17"/>
        <v>6.3211630726597495E-2</v>
      </c>
      <c r="AR67" s="135">
        <f>'Survival-1cycle NMA'!W69</f>
        <v>4.2865887531417401E-2</v>
      </c>
      <c r="AS67" s="135">
        <f>'Survival-1cycle NMA'!X69</f>
        <v>9.3012036255423203E-3</v>
      </c>
      <c r="AT67" s="135">
        <f t="shared" si="14"/>
        <v>3.3564683905875081E-2</v>
      </c>
    </row>
    <row r="68" spans="1:46">
      <c r="A68" s="132">
        <v>64</v>
      </c>
      <c r="B68" s="132">
        <f t="shared" si="30"/>
        <v>3.6821917808219178</v>
      </c>
      <c r="C68" s="132">
        <f>'Survival-1cycle NMA'!F70</f>
        <v>0.14559345938863497</v>
      </c>
      <c r="D68" s="132">
        <f>'Survival-1cycle NMA'!G70</f>
        <v>0.1003455501858624</v>
      </c>
      <c r="E68" s="132">
        <f t="shared" si="31"/>
        <v>4.5247909202772565E-2</v>
      </c>
      <c r="F68" s="132">
        <f>'Survival-1cycle NMA'!D70</f>
        <v>6.2824533807209329E-2</v>
      </c>
      <c r="G68" s="132">
        <f>'Survival-1cycle NMA'!E70</f>
        <v>1.6054279574579475E-2</v>
      </c>
      <c r="H68" s="132">
        <f t="shared" si="32"/>
        <v>4.6770254232629857E-2</v>
      </c>
      <c r="I68" s="132">
        <f>'Survival-1cycle NMA'!H70</f>
        <v>0.128743522813723</v>
      </c>
      <c r="J68" s="132">
        <f>'Survival-1cycle NMA'!I70</f>
        <v>3.5718714785834403E-2</v>
      </c>
      <c r="K68" s="132">
        <f t="shared" si="33"/>
        <v>9.3024808027888595E-2</v>
      </c>
      <c r="L68" s="132">
        <f>'Survival-1cycle NMA'!D70</f>
        <v>6.2824533807209329E-2</v>
      </c>
      <c r="M68" s="132">
        <f>'Survival-1cycle NMA'!E70</f>
        <v>1.6054279574579475E-2</v>
      </c>
      <c r="N68" s="132">
        <f t="shared" si="34"/>
        <v>4.6770254232629857E-2</v>
      </c>
      <c r="O68" s="132">
        <f>'Survival-1cycle NMA'!J70</f>
        <v>0.175092111587487</v>
      </c>
      <c r="P68" s="132">
        <f>'Survival-1cycle NMA'!K70</f>
        <v>0.1003455501858624</v>
      </c>
      <c r="Q68" s="132">
        <f t="shared" si="35"/>
        <v>7.4746561401624598E-2</v>
      </c>
      <c r="R68" s="132">
        <f>'Survival-1cycle NMA'!D70</f>
        <v>6.2824533807209329E-2</v>
      </c>
      <c r="S68" s="132">
        <f>'Survival-1cycle NMA'!E70</f>
        <v>1.6054279574579475E-2</v>
      </c>
      <c r="T68" s="132">
        <f t="shared" si="36"/>
        <v>4.6770254232629857E-2</v>
      </c>
      <c r="U68" s="132">
        <f>'Survival-1cycle NMA'!L70</f>
        <v>0.20210906972275811</v>
      </c>
      <c r="V68" s="132">
        <f>'Survival-1cycle NMA'!M70</f>
        <v>9.0799821178203136E-2</v>
      </c>
      <c r="W68" s="132">
        <f t="shared" si="37"/>
        <v>0.11130924854455497</v>
      </c>
      <c r="X68" s="132">
        <f>'Survival-1cycle NMA'!D70</f>
        <v>6.2824533807209329E-2</v>
      </c>
      <c r="Y68" s="132">
        <f>'Survival-1cycle NMA'!E70</f>
        <v>1.6054279574579475E-2</v>
      </c>
      <c r="Z68" s="132">
        <f t="shared" si="38"/>
        <v>4.6770254232629857E-2</v>
      </c>
      <c r="AA68" s="132">
        <f>'Survival-1cycle NMA'!N70</f>
        <v>0.1314099150919969</v>
      </c>
      <c r="AB68" s="132">
        <f>'Survival-1cycle NMA'!O70</f>
        <v>6.9553126866077022E-2</v>
      </c>
      <c r="AC68" s="132">
        <f t="shared" si="39"/>
        <v>6.1856788225919876E-2</v>
      </c>
      <c r="AD68" s="132">
        <f>'Survival-1cycle NMA'!D70</f>
        <v>6.2824533807209329E-2</v>
      </c>
      <c r="AE68" s="132">
        <f>'Survival-1cycle NMA'!E70</f>
        <v>1.6054279574579475E-2</v>
      </c>
      <c r="AF68" s="132">
        <f t="shared" si="40"/>
        <v>4.6770254232629857E-2</v>
      </c>
      <c r="AG68" s="132">
        <f>'Survival-1cycle NMA'!P70</f>
        <v>0.16130788458321635</v>
      </c>
      <c r="AH68" s="132">
        <f>'Survival-1cycle NMA'!Q70</f>
        <v>7.6865204049531802E-2</v>
      </c>
      <c r="AI68" s="132">
        <f t="shared" si="41"/>
        <v>8.4442680533684547E-2</v>
      </c>
      <c r="AJ68" s="132">
        <f>'Survival-1cycle NMA'!D70</f>
        <v>6.2824533807209329E-2</v>
      </c>
      <c r="AK68" s="132">
        <f>'Survival-1cycle NMA'!E70</f>
        <v>1.6054279574579475E-2</v>
      </c>
      <c r="AL68" s="132">
        <f t="shared" si="42"/>
        <v>4.6770254232629857E-2</v>
      </c>
      <c r="AM68" s="135">
        <v>64</v>
      </c>
      <c r="AN68" s="135">
        <f t="shared" si="16"/>
        <v>4.9095890410958907</v>
      </c>
      <c r="AO68" s="135">
        <f>'Survival-1cycle NMA'!U70</f>
        <v>8.4157071951391799E-2</v>
      </c>
      <c r="AP68" s="135">
        <f>'Survival-1cycle NMA'!V70</f>
        <v>2.23881137551348E-2</v>
      </c>
      <c r="AQ68" s="135">
        <f t="shared" si="17"/>
        <v>6.1768958196256996E-2</v>
      </c>
      <c r="AR68" s="135">
        <f>'Survival-1cycle NMA'!W70</f>
        <v>4.1258564272750001E-2</v>
      </c>
      <c r="AS68" s="135">
        <f>'Survival-1cycle NMA'!X70</f>
        <v>9.0273995744888404E-3</v>
      </c>
      <c r="AT68" s="135">
        <f t="shared" si="14"/>
        <v>3.2231164698261164E-2</v>
      </c>
    </row>
    <row r="69" spans="1:46">
      <c r="A69" s="132">
        <v>65</v>
      </c>
      <c r="B69" s="132">
        <f t="shared" si="30"/>
        <v>3.7397260273972601</v>
      </c>
      <c r="C69" s="132">
        <f>'Survival-1cycle NMA'!F71</f>
        <v>0.14256762262999997</v>
      </c>
      <c r="D69" s="132">
        <f>'Survival-1cycle NMA'!G71</f>
        <v>9.8629312677482095E-2</v>
      </c>
      <c r="E69" s="132">
        <f t="shared" si="31"/>
        <v>4.3938309952517879E-2</v>
      </c>
      <c r="F69" s="132">
        <f>'Survival-1cycle NMA'!D71</f>
        <v>6.0957904180220589E-2</v>
      </c>
      <c r="G69" s="132">
        <f>'Survival-1cycle NMA'!E71</f>
        <v>1.5564197625023021E-2</v>
      </c>
      <c r="H69" s="132">
        <f t="shared" si="32"/>
        <v>4.5393706555197567E-2</v>
      </c>
      <c r="I69" s="132">
        <f>'Survival-1cycle NMA'!H71</f>
        <v>0.125898988865488</v>
      </c>
      <c r="J69" s="132">
        <f>'Survival-1cycle NMA'!I71</f>
        <v>3.4836754723945901E-2</v>
      </c>
      <c r="K69" s="132">
        <f t="shared" si="33"/>
        <v>9.1062234141542103E-2</v>
      </c>
      <c r="L69" s="132">
        <f>'Survival-1cycle NMA'!D71</f>
        <v>6.0957904180220589E-2</v>
      </c>
      <c r="M69" s="132">
        <f>'Survival-1cycle NMA'!E71</f>
        <v>1.5564197625023021E-2</v>
      </c>
      <c r="N69" s="132">
        <f t="shared" si="34"/>
        <v>4.5393706555197567E-2</v>
      </c>
      <c r="O69" s="132">
        <f>'Survival-1cycle NMA'!J71</f>
        <v>0.17179831733016301</v>
      </c>
      <c r="P69" s="132">
        <f>'Survival-1cycle NMA'!K71</f>
        <v>9.8629312677482095E-2</v>
      </c>
      <c r="Q69" s="132">
        <f t="shared" si="35"/>
        <v>7.3169004652680919E-2</v>
      </c>
      <c r="R69" s="132">
        <f>'Survival-1cycle NMA'!D71</f>
        <v>6.0957904180220589E-2</v>
      </c>
      <c r="S69" s="132">
        <f>'Survival-1cycle NMA'!E71</f>
        <v>1.5564197625023021E-2</v>
      </c>
      <c r="T69" s="132">
        <f t="shared" si="36"/>
        <v>4.5393706555197567E-2</v>
      </c>
      <c r="U69" s="132">
        <f>'Survival-1cycle NMA'!L71</f>
        <v>0.19861742580596278</v>
      </c>
      <c r="V69" s="132">
        <f>'Survival-1cycle NMA'!M71</f>
        <v>8.9179932104269471E-2</v>
      </c>
      <c r="W69" s="132">
        <f t="shared" si="37"/>
        <v>0.10943749370169331</v>
      </c>
      <c r="X69" s="132">
        <f>'Survival-1cycle NMA'!D71</f>
        <v>6.0957904180220589E-2</v>
      </c>
      <c r="Y69" s="132">
        <f>'Survival-1cycle NMA'!E71</f>
        <v>1.5564197625023021E-2</v>
      </c>
      <c r="Z69" s="132">
        <f t="shared" si="38"/>
        <v>4.5393706555197567E-2</v>
      </c>
      <c r="AA69" s="132">
        <f>'Survival-1cycle NMA'!N71</f>
        <v>0.12853518286300861</v>
      </c>
      <c r="AB69" s="132">
        <f>'Survival-1cycle NMA'!O71</f>
        <v>6.8175785843266057E-2</v>
      </c>
      <c r="AC69" s="132">
        <f t="shared" si="39"/>
        <v>6.035939701974255E-2</v>
      </c>
      <c r="AD69" s="132">
        <f>'Survival-1cycle NMA'!D71</f>
        <v>6.0957904180220589E-2</v>
      </c>
      <c r="AE69" s="132">
        <f>'Survival-1cycle NMA'!E71</f>
        <v>1.5564197625023021E-2</v>
      </c>
      <c r="AF69" s="132">
        <f t="shared" si="40"/>
        <v>4.5393706555197567E-2</v>
      </c>
      <c r="AG69" s="132">
        <f>'Survival-1cycle NMA'!P71</f>
        <v>0.15813201156007853</v>
      </c>
      <c r="AH69" s="132">
        <f>'Survival-1cycle NMA'!Q71</f>
        <v>7.5399596527015431E-2</v>
      </c>
      <c r="AI69" s="132">
        <f t="shared" si="41"/>
        <v>8.2732415033063098E-2</v>
      </c>
      <c r="AJ69" s="132">
        <f>'Survival-1cycle NMA'!D71</f>
        <v>6.0957904180220589E-2</v>
      </c>
      <c r="AK69" s="132">
        <f>'Survival-1cycle NMA'!E71</f>
        <v>1.5564197625023021E-2</v>
      </c>
      <c r="AL69" s="132">
        <f t="shared" si="42"/>
        <v>4.5393706555197567E-2</v>
      </c>
      <c r="AM69" s="135">
        <v>65</v>
      </c>
      <c r="AN69" s="135">
        <f t="shared" si="16"/>
        <v>4.9863013698630141</v>
      </c>
      <c r="AO69" s="135">
        <f>'Survival-1cycle NMA'!U71</f>
        <v>8.2204709026119496E-2</v>
      </c>
      <c r="AP69" s="135">
        <f>'Survival-1cycle NMA'!V71</f>
        <v>2.1827859563268201E-2</v>
      </c>
      <c r="AQ69" s="135">
        <f t="shared" si="17"/>
        <v>6.0376849462851295E-2</v>
      </c>
      <c r="AR69" s="135">
        <f>'Survival-1cycle NMA'!W71</f>
        <v>3.9717053298748903E-2</v>
      </c>
      <c r="AS69" s="135">
        <f>'Survival-1cycle NMA'!X71</f>
        <v>8.7647628492714107E-3</v>
      </c>
      <c r="AT69" s="135">
        <f t="shared" si="14"/>
        <v>3.095229044947749E-2</v>
      </c>
    </row>
    <row r="70" spans="1:46">
      <c r="A70" s="132">
        <v>66</v>
      </c>
      <c r="B70" s="132">
        <f t="shared" si="30"/>
        <v>3.7972602739726029</v>
      </c>
      <c r="C70" s="132">
        <f>'Survival-1cycle NMA'!F72</f>
        <v>0.13964018884467769</v>
      </c>
      <c r="D70" s="132">
        <f>'Survival-1cycle NMA'!G72</f>
        <v>9.696648850385034E-2</v>
      </c>
      <c r="E70" s="132">
        <f t="shared" si="31"/>
        <v>4.2673700340827347E-2</v>
      </c>
      <c r="F70" s="132">
        <f>'Survival-1cycle NMA'!D72</f>
        <v>5.916834798693256E-2</v>
      </c>
      <c r="G70" s="132">
        <f>'Survival-1cycle NMA'!E72</f>
        <v>1.5095806902321537E-2</v>
      </c>
      <c r="H70" s="132">
        <f t="shared" si="32"/>
        <v>4.4072541084611019E-2</v>
      </c>
      <c r="I70" s="132">
        <f>'Survival-1cycle NMA'!H72</f>
        <v>0.12315062633365099</v>
      </c>
      <c r="J70" s="132">
        <f>'Survival-1cycle NMA'!I72</f>
        <v>3.3988793722556497E-2</v>
      </c>
      <c r="K70" s="132">
        <f t="shared" si="33"/>
        <v>8.9161832611094505E-2</v>
      </c>
      <c r="L70" s="132">
        <f>'Survival-1cycle NMA'!D72</f>
        <v>5.916834798693256E-2</v>
      </c>
      <c r="M70" s="132">
        <f>'Survival-1cycle NMA'!E72</f>
        <v>1.5095806902321537E-2</v>
      </c>
      <c r="N70" s="132">
        <f t="shared" si="34"/>
        <v>4.4072541084611019E-2</v>
      </c>
      <c r="O70" s="132">
        <f>'Survival-1cycle NMA'!J72</f>
        <v>0.16860526465093187</v>
      </c>
      <c r="P70" s="132">
        <f>'Survival-1cycle NMA'!K72</f>
        <v>9.696648850385034E-2</v>
      </c>
      <c r="Q70" s="132">
        <f t="shared" si="35"/>
        <v>7.1638776147081529E-2</v>
      </c>
      <c r="R70" s="132">
        <f>'Survival-1cycle NMA'!D72</f>
        <v>5.916834798693256E-2</v>
      </c>
      <c r="S70" s="132">
        <f>'Survival-1cycle NMA'!E72</f>
        <v>1.5095806902321537E-2</v>
      </c>
      <c r="T70" s="132">
        <f t="shared" si="36"/>
        <v>4.4072541084611019E-2</v>
      </c>
      <c r="U70" s="132">
        <f>'Survival-1cycle NMA'!L72</f>
        <v>0.19522730874708571</v>
      </c>
      <c r="V70" s="132">
        <f>'Survival-1cycle NMA'!M72</f>
        <v>8.7611626112666444E-2</v>
      </c>
      <c r="W70" s="132">
        <f t="shared" si="37"/>
        <v>0.10761568263441927</v>
      </c>
      <c r="X70" s="132">
        <f>'Survival-1cycle NMA'!D72</f>
        <v>5.916834798693256E-2</v>
      </c>
      <c r="Y70" s="132">
        <f>'Survival-1cycle NMA'!E72</f>
        <v>1.5095806902321537E-2</v>
      </c>
      <c r="Z70" s="132">
        <f t="shared" si="38"/>
        <v>4.4072541084611019E-2</v>
      </c>
      <c r="AA70" s="132">
        <f>'Survival-1cycle NMA'!N72</f>
        <v>0.12575702612540246</v>
      </c>
      <c r="AB70" s="132">
        <f>'Survival-1cycle NMA'!O72</f>
        <v>6.6844949764322828E-2</v>
      </c>
      <c r="AC70" s="132">
        <f t="shared" si="39"/>
        <v>5.8912076361079632E-2</v>
      </c>
      <c r="AD70" s="132">
        <f>'Survival-1cycle NMA'!D72</f>
        <v>5.916834798693256E-2</v>
      </c>
      <c r="AE70" s="132">
        <f>'Survival-1cycle NMA'!E72</f>
        <v>1.5095806902321537E-2</v>
      </c>
      <c r="AF70" s="132">
        <f t="shared" si="40"/>
        <v>4.4072541084611019E-2</v>
      </c>
      <c r="AG70" s="132">
        <f>'Survival-1cycle NMA'!P72</f>
        <v>0.15505600713818429</v>
      </c>
      <c r="AH70" s="132">
        <f>'Survival-1cycle NMA'!Q72</f>
        <v>7.3982419234261479E-2</v>
      </c>
      <c r="AI70" s="132">
        <f t="shared" si="41"/>
        <v>8.1073587903922814E-2</v>
      </c>
      <c r="AJ70" s="132">
        <f>'Survival-1cycle NMA'!D72</f>
        <v>5.916834798693256E-2</v>
      </c>
      <c r="AK70" s="132">
        <f>'Survival-1cycle NMA'!E72</f>
        <v>1.5095806902321537E-2</v>
      </c>
      <c r="AL70" s="132">
        <f t="shared" si="42"/>
        <v>4.4072541084611019E-2</v>
      </c>
      <c r="AM70" s="135">
        <v>66</v>
      </c>
      <c r="AN70" s="135">
        <f t="shared" si="16"/>
        <v>5.0630136986301366</v>
      </c>
      <c r="AO70" s="135">
        <f>'Survival-1cycle NMA'!U72</f>
        <v>8.0322538272122795E-2</v>
      </c>
      <c r="AP70" s="135">
        <f>'Survival-1cycle NMA'!V72</f>
        <v>2.1289563263795198E-2</v>
      </c>
      <c r="AQ70" s="135">
        <f t="shared" si="17"/>
        <v>5.9032975008327597E-2</v>
      </c>
      <c r="AR70" s="135">
        <f>'Survival-1cycle NMA'!W72</f>
        <v>3.8238372245026901E-2</v>
      </c>
      <c r="AS70" s="135">
        <f>'Survival-1cycle NMA'!X72</f>
        <v>8.5127063269544393E-3</v>
      </c>
      <c r="AT70" s="135">
        <f t="shared" ref="AT70:AT132" si="43">IF(AR70-AS70&gt;0,AR70-AS70,0)</f>
        <v>2.9725665918072464E-2</v>
      </c>
    </row>
    <row r="71" spans="1:46">
      <c r="A71" s="132">
        <v>67</v>
      </c>
      <c r="B71" s="132">
        <f t="shared" si="30"/>
        <v>3.8547945205479452</v>
      </c>
      <c r="C71" s="132">
        <f>'Survival-1cycle NMA'!F73</f>
        <v>0.13680691671403936</v>
      </c>
      <c r="D71" s="132">
        <f>'Survival-1cycle NMA'!G73</f>
        <v>9.5354701768266922E-2</v>
      </c>
      <c r="E71" s="132">
        <f t="shared" si="31"/>
        <v>4.1452214945772434E-2</v>
      </c>
      <c r="F71" s="132">
        <f>'Survival-1cycle NMA'!D73</f>
        <v>5.7451863726906346E-2</v>
      </c>
      <c r="G71" s="132">
        <f>'Survival-1cycle NMA'!E73</f>
        <v>1.4647861691271684E-2</v>
      </c>
      <c r="H71" s="132">
        <f t="shared" si="32"/>
        <v>4.2804002035634663E-2</v>
      </c>
      <c r="I71" s="132">
        <f>'Survival-1cycle NMA'!H73</f>
        <v>0.120494164889256</v>
      </c>
      <c r="J71" s="132">
        <f>'Survival-1cycle NMA'!I73</f>
        <v>3.3173070358802098E-2</v>
      </c>
      <c r="K71" s="132">
        <f t="shared" si="33"/>
        <v>8.7321094530453905E-2</v>
      </c>
      <c r="L71" s="132">
        <f>'Survival-1cycle NMA'!D73</f>
        <v>5.7451863726906346E-2</v>
      </c>
      <c r="M71" s="132">
        <f>'Survival-1cycle NMA'!E73</f>
        <v>1.4647861691271684E-2</v>
      </c>
      <c r="N71" s="132">
        <f t="shared" si="34"/>
        <v>4.2804002035634663E-2</v>
      </c>
      <c r="O71" s="132">
        <f>'Survival-1cycle NMA'!J73</f>
        <v>0.16550880905343529</v>
      </c>
      <c r="P71" s="132">
        <f>'Survival-1cycle NMA'!K73</f>
        <v>9.5354701768266922E-2</v>
      </c>
      <c r="Q71" s="132">
        <f t="shared" si="35"/>
        <v>7.0154107285168368E-2</v>
      </c>
      <c r="R71" s="132">
        <f>'Survival-1cycle NMA'!D73</f>
        <v>5.7451863726906346E-2</v>
      </c>
      <c r="S71" s="132">
        <f>'Survival-1cycle NMA'!E73</f>
        <v>1.4647861691271684E-2</v>
      </c>
      <c r="T71" s="132">
        <f t="shared" si="36"/>
        <v>4.2804002035634663E-2</v>
      </c>
      <c r="U71" s="132">
        <f>'Survival-1cycle NMA'!L73</f>
        <v>0.19193469748442268</v>
      </c>
      <c r="V71" s="132">
        <f>'Survival-1cycle NMA'!M73</f>
        <v>8.6092571960666525E-2</v>
      </c>
      <c r="W71" s="132">
        <f t="shared" si="37"/>
        <v>0.10584212552375616</v>
      </c>
      <c r="X71" s="132">
        <f>'Survival-1cycle NMA'!D73</f>
        <v>5.7451863726906346E-2</v>
      </c>
      <c r="Y71" s="132">
        <f>'Survival-1cycle NMA'!E73</f>
        <v>1.4647861691271684E-2</v>
      </c>
      <c r="Z71" s="132">
        <f t="shared" si="38"/>
        <v>4.2804002035634663E-2</v>
      </c>
      <c r="AA71" s="132">
        <f>'Survival-1cycle NMA'!N73</f>
        <v>0.12307117753105158</v>
      </c>
      <c r="AB71" s="132">
        <f>'Survival-1cycle NMA'!O73</f>
        <v>6.5558428698013885E-2</v>
      </c>
      <c r="AC71" s="132">
        <f t="shared" si="39"/>
        <v>5.7512748833037697E-2</v>
      </c>
      <c r="AD71" s="132">
        <f>'Survival-1cycle NMA'!D73</f>
        <v>5.7451863726906346E-2</v>
      </c>
      <c r="AE71" s="132">
        <f>'Survival-1cycle NMA'!E73</f>
        <v>1.4647861691271684E-2</v>
      </c>
      <c r="AF71" s="132">
        <f t="shared" si="40"/>
        <v>4.2804002035634663E-2</v>
      </c>
      <c r="AG71" s="132">
        <f>'Survival-1cycle NMA'!P73</f>
        <v>0.15207567552589563</v>
      </c>
      <c r="AH71" s="132">
        <f>'Survival-1cycle NMA'!Q73</f>
        <v>7.2611425986336714E-2</v>
      </c>
      <c r="AI71" s="132">
        <f t="shared" si="41"/>
        <v>7.9464249539558912E-2</v>
      </c>
      <c r="AJ71" s="132">
        <f>'Survival-1cycle NMA'!D73</f>
        <v>5.7451863726906346E-2</v>
      </c>
      <c r="AK71" s="132">
        <f>'Survival-1cycle NMA'!E73</f>
        <v>1.4647861691271684E-2</v>
      </c>
      <c r="AL71" s="132">
        <f t="shared" si="42"/>
        <v>4.2804002035634663E-2</v>
      </c>
      <c r="AM71" s="135">
        <v>67</v>
      </c>
      <c r="AN71" s="135">
        <f t="shared" ref="AN71:AN132" si="44">AM71*28/365</f>
        <v>5.13972602739726</v>
      </c>
      <c r="AO71" s="135">
        <f>'Survival-1cycle NMA'!U73</f>
        <v>7.8507200111165895E-2</v>
      </c>
      <c r="AP71" s="135">
        <f>'Survival-1cycle NMA'!V73</f>
        <v>2.0772064927331999E-2</v>
      </c>
      <c r="AQ71" s="135">
        <f t="shared" ref="AQ71:AQ132" si="45">IF(AO71-AP71&gt;0,AO71-AP71,0)</f>
        <v>5.7735135183833899E-2</v>
      </c>
      <c r="AR71" s="135">
        <f>'Survival-1cycle NMA'!W73</f>
        <v>3.6819690367531299E-2</v>
      </c>
      <c r="AS71" s="135">
        <f>'Survival-1cycle NMA'!X73</f>
        <v>8.2706807742985999E-3</v>
      </c>
      <c r="AT71" s="135">
        <f t="shared" si="43"/>
        <v>2.8549009593232699E-2</v>
      </c>
    </row>
    <row r="72" spans="1:46">
      <c r="A72" s="132">
        <v>68</v>
      </c>
      <c r="B72" s="132">
        <f t="shared" si="30"/>
        <v>3.9123287671232876</v>
      </c>
      <c r="C72" s="132">
        <f>'Survival-1cycle NMA'!F74</f>
        <v>0.13406378750000814</v>
      </c>
      <c r="D72" s="132">
        <f>'Survival-1cycle NMA'!G74</f>
        <v>9.3791712551561254E-2</v>
      </c>
      <c r="E72" s="132">
        <f t="shared" si="31"/>
        <v>4.0272074948446882E-2</v>
      </c>
      <c r="F72" s="132">
        <f>'Survival-1cycle NMA'!D74</f>
        <v>5.5804696342314816E-2</v>
      </c>
      <c r="G72" s="132">
        <f>'Survival-1cycle NMA'!E74</f>
        <v>1.4219203567695217E-2</v>
      </c>
      <c r="H72" s="132">
        <f t="shared" si="32"/>
        <v>4.1585492774619599E-2</v>
      </c>
      <c r="I72" s="132">
        <f>'Survival-1cycle NMA'!H74</f>
        <v>0.117925564115264</v>
      </c>
      <c r="J72" s="132">
        <f>'Survival-1cycle NMA'!I74</f>
        <v>3.2387936841451602E-2</v>
      </c>
      <c r="K72" s="132">
        <f t="shared" si="33"/>
        <v>8.5537627273812394E-2</v>
      </c>
      <c r="L72" s="132">
        <f>'Survival-1cycle NMA'!D74</f>
        <v>5.5804696342314816E-2</v>
      </c>
      <c r="M72" s="132">
        <f>'Survival-1cycle NMA'!E74</f>
        <v>1.4219203567695217E-2</v>
      </c>
      <c r="N72" s="132">
        <f t="shared" si="34"/>
        <v>4.1585492774619599E-2</v>
      </c>
      <c r="O72" s="132">
        <f>'Survival-1cycle NMA'!J74</f>
        <v>0.16250501498811828</v>
      </c>
      <c r="P72" s="132">
        <f>'Survival-1cycle NMA'!K74</f>
        <v>9.3791712551561254E-2</v>
      </c>
      <c r="Q72" s="132">
        <f t="shared" si="35"/>
        <v>6.8713302436557031E-2</v>
      </c>
      <c r="R72" s="132">
        <f>'Survival-1cycle NMA'!D74</f>
        <v>5.5804696342314816E-2</v>
      </c>
      <c r="S72" s="132">
        <f>'Survival-1cycle NMA'!E74</f>
        <v>1.4219203567695217E-2</v>
      </c>
      <c r="T72" s="132">
        <f t="shared" si="36"/>
        <v>4.1585492774619599E-2</v>
      </c>
      <c r="U72" s="132">
        <f>'Survival-1cycle NMA'!L74</f>
        <v>0.18873576713696202</v>
      </c>
      <c r="V72" s="132">
        <f>'Survival-1cycle NMA'!M74</f>
        <v>8.462057348281754E-2</v>
      </c>
      <c r="W72" s="132">
        <f t="shared" si="37"/>
        <v>0.10411519365414448</v>
      </c>
      <c r="X72" s="132">
        <f>'Survival-1cycle NMA'!D74</f>
        <v>5.5804696342314816E-2</v>
      </c>
      <c r="Y72" s="132">
        <f>'Survival-1cycle NMA'!E74</f>
        <v>1.4219203567695217E-2</v>
      </c>
      <c r="Z72" s="132">
        <f t="shared" si="38"/>
        <v>4.1585492774619599E-2</v>
      </c>
      <c r="AA72" s="132">
        <f>'Survival-1cycle NMA'!N74</f>
        <v>0.12047359851913245</v>
      </c>
      <c r="AB72" s="132">
        <f>'Survival-1cycle NMA'!O74</f>
        <v>6.4314163735191068E-2</v>
      </c>
      <c r="AC72" s="132">
        <f t="shared" si="39"/>
        <v>5.6159434783941378E-2</v>
      </c>
      <c r="AD72" s="132">
        <f>'Survival-1cycle NMA'!D74</f>
        <v>5.5804696342314816E-2</v>
      </c>
      <c r="AE72" s="132">
        <f>'Survival-1cycle NMA'!E74</f>
        <v>1.4219203567695217E-2</v>
      </c>
      <c r="AF72" s="132">
        <f t="shared" si="40"/>
        <v>4.1585492774619599E-2</v>
      </c>
      <c r="AG72" s="132">
        <f>'Survival-1cycle NMA'!P74</f>
        <v>0.14918703632807159</v>
      </c>
      <c r="AH72" s="132">
        <f>'Survival-1cycle NMA'!Q74</f>
        <v>7.1284503398809151E-2</v>
      </c>
      <c r="AI72" s="132">
        <f t="shared" si="41"/>
        <v>7.7902532929262441E-2</v>
      </c>
      <c r="AJ72" s="132">
        <f>'Survival-1cycle NMA'!D74</f>
        <v>5.5804696342314816E-2</v>
      </c>
      <c r="AK72" s="132">
        <f>'Survival-1cycle NMA'!E74</f>
        <v>1.4219203567695217E-2</v>
      </c>
      <c r="AL72" s="132">
        <f t="shared" si="42"/>
        <v>4.1585492774619599E-2</v>
      </c>
      <c r="AM72" s="135">
        <v>68</v>
      </c>
      <c r="AN72" s="135">
        <f t="shared" si="44"/>
        <v>5.2164383561643834</v>
      </c>
      <c r="AO72" s="135">
        <f>'Survival-1cycle NMA'!U74</f>
        <v>7.6755533064356202E-2</v>
      </c>
      <c r="AP72" s="135">
        <f>'Survival-1cycle NMA'!V74</f>
        <v>2.0274281132497299E-2</v>
      </c>
      <c r="AQ72" s="135">
        <f t="shared" si="45"/>
        <v>5.6481251931858906E-2</v>
      </c>
      <c r="AR72" s="135">
        <f>'Survival-1cycle NMA'!W74</f>
        <v>3.5458319792847498E-2</v>
      </c>
      <c r="AS72" s="135">
        <f>'Survival-1cycle NMA'!X74</f>
        <v>8.0381719489543996E-3</v>
      </c>
      <c r="AT72" s="135">
        <f t="shared" si="43"/>
        <v>2.74201478438931E-2</v>
      </c>
    </row>
    <row r="73" spans="1:46">
      <c r="A73" s="132">
        <v>69</v>
      </c>
      <c r="B73" s="132">
        <f t="shared" si="30"/>
        <v>3.9698630136986299</v>
      </c>
      <c r="C73" s="132">
        <f>'Survival-1cycle NMA'!F75</f>
        <v>0.13140699158594155</v>
      </c>
      <c r="D73" s="132">
        <f>'Survival-1cycle NMA'!G75</f>
        <v>9.2275407474022408E-2</v>
      </c>
      <c r="E73" s="132">
        <f t="shared" si="31"/>
        <v>3.9131584111919138E-2</v>
      </c>
      <c r="F73" s="132">
        <f>'Survival-1cycle NMA'!D75</f>
        <v>5.4223319912098951E-2</v>
      </c>
      <c r="G73" s="132">
        <f>'Survival-1cycle NMA'!E75</f>
        <v>1.3808754221201846E-2</v>
      </c>
      <c r="H73" s="132">
        <f t="shared" si="32"/>
        <v>4.0414565690897103E-2</v>
      </c>
      <c r="I73" s="132">
        <f>'Survival-1cycle NMA'!H75</f>
        <v>0.11544099926217399</v>
      </c>
      <c r="J73" s="132">
        <f>'Survival-1cycle NMA'!I75</f>
        <v>3.1631850296285201E-2</v>
      </c>
      <c r="K73" s="132">
        <f t="shared" si="33"/>
        <v>8.3809148965888786E-2</v>
      </c>
      <c r="L73" s="132">
        <f>'Survival-1cycle NMA'!D75</f>
        <v>5.4223319912098951E-2</v>
      </c>
      <c r="M73" s="132">
        <f>'Survival-1cycle NMA'!E75</f>
        <v>1.3808754221201846E-2</v>
      </c>
      <c r="N73" s="132">
        <f t="shared" si="34"/>
        <v>4.0414565690897103E-2</v>
      </c>
      <c r="O73" s="132">
        <f>'Survival-1cycle NMA'!J75</f>
        <v>0.1595901436948699</v>
      </c>
      <c r="P73" s="132">
        <f>'Survival-1cycle NMA'!K75</f>
        <v>9.2275407474022408E-2</v>
      </c>
      <c r="Q73" s="132">
        <f t="shared" si="35"/>
        <v>6.7314736220847493E-2</v>
      </c>
      <c r="R73" s="132">
        <f>'Survival-1cycle NMA'!D75</f>
        <v>5.4223319912098951E-2</v>
      </c>
      <c r="S73" s="132">
        <f>'Survival-1cycle NMA'!E75</f>
        <v>1.3808754221201846E-2</v>
      </c>
      <c r="T73" s="132">
        <f t="shared" si="36"/>
        <v>4.0414565690897103E-2</v>
      </c>
      <c r="U73" s="132">
        <f>'Survival-1cycle NMA'!L75</f>
        <v>0.18562687794876165</v>
      </c>
      <c r="V73" s="132">
        <f>'Survival-1cycle NMA'!M75</f>
        <v>8.3193560118970333E-2</v>
      </c>
      <c r="W73" s="132">
        <f t="shared" si="37"/>
        <v>0.10243331782979131</v>
      </c>
      <c r="X73" s="132">
        <f>'Survival-1cycle NMA'!D75</f>
        <v>5.4223319912098951E-2</v>
      </c>
      <c r="Y73" s="132">
        <f>'Survival-1cycle NMA'!E75</f>
        <v>1.3808754221201846E-2</v>
      </c>
      <c r="Z73" s="132">
        <f t="shared" si="38"/>
        <v>4.0414565690897103E-2</v>
      </c>
      <c r="AA73" s="132">
        <f>'Survival-1cycle NMA'!N75</f>
        <v>0.11796046519772646</v>
      </c>
      <c r="AB73" s="132">
        <f>'Survival-1cycle NMA'!O75</f>
        <v>6.3110217553200079E-2</v>
      </c>
      <c r="AC73" s="132">
        <f t="shared" si="39"/>
        <v>5.4850247644526381E-2</v>
      </c>
      <c r="AD73" s="132">
        <f>'Survival-1cycle NMA'!D75</f>
        <v>5.4223319912098951E-2</v>
      </c>
      <c r="AE73" s="132">
        <f>'Survival-1cycle NMA'!E75</f>
        <v>1.3808754221201846E-2</v>
      </c>
      <c r="AF73" s="132">
        <f t="shared" si="40"/>
        <v>4.0414565690897103E-2</v>
      </c>
      <c r="AG73" s="132">
        <f>'Survival-1cycle NMA'!P75</f>
        <v>0.14638631179288131</v>
      </c>
      <c r="AH73" s="132">
        <f>'Survival-1cycle NMA'!Q75</f>
        <v>6.9999661418117656E-2</v>
      </c>
      <c r="AI73" s="132">
        <f t="shared" si="41"/>
        <v>7.6386650374763651E-2</v>
      </c>
      <c r="AJ73" s="132">
        <f>'Survival-1cycle NMA'!D75</f>
        <v>5.4223319912098951E-2</v>
      </c>
      <c r="AK73" s="132">
        <f>'Survival-1cycle NMA'!E75</f>
        <v>1.3808754221201846E-2</v>
      </c>
      <c r="AL73" s="132">
        <f t="shared" si="42"/>
        <v>4.0414565690897103E-2</v>
      </c>
      <c r="AM73" s="135">
        <v>69</v>
      </c>
      <c r="AN73" s="135">
        <f t="shared" si="44"/>
        <v>5.2931506849315069</v>
      </c>
      <c r="AO73" s="135">
        <f>'Survival-1cycle NMA'!U75</f>
        <v>7.5064560032482394E-2</v>
      </c>
      <c r="AP73" s="135">
        <f>'Survival-1cycle NMA'!V75</f>
        <v>1.9795198950467802E-2</v>
      </c>
      <c r="AQ73" s="135">
        <f t="shared" si="45"/>
        <v>5.5269361082014593E-2</v>
      </c>
      <c r="AR73" s="135">
        <f>'Survival-1cycle NMA'!W75</f>
        <v>3.4151707346045203E-2</v>
      </c>
      <c r="AS73" s="135">
        <f>'Survival-1cycle NMA'!X75</f>
        <v>7.8146979569148102E-3</v>
      </c>
      <c r="AT73" s="135">
        <f t="shared" si="43"/>
        <v>2.6337009389130393E-2</v>
      </c>
    </row>
    <row r="74" spans="1:46">
      <c r="A74" s="132">
        <v>70</v>
      </c>
      <c r="B74" s="132">
        <f t="shared" si="30"/>
        <v>4.0273972602739727</v>
      </c>
      <c r="C74" s="132">
        <f>'Survival-1cycle NMA'!F76</f>
        <v>0.12883291591466658</v>
      </c>
      <c r="D74" s="132">
        <f>'Survival-1cycle NMA'!G76</f>
        <v>9.0803791022145988E-2</v>
      </c>
      <c r="E74" s="132">
        <f t="shared" si="31"/>
        <v>3.8029124892520597E-2</v>
      </c>
      <c r="F74" s="132">
        <f>'Survival-1cycle NMA'!D76</f>
        <v>5.2704421689970214E-2</v>
      </c>
      <c r="G74" s="132">
        <f>'Survival-1cycle NMA'!E76</f>
        <v>1.3415508951902362E-2</v>
      </c>
      <c r="H74" s="132">
        <f t="shared" si="32"/>
        <v>3.9288912738067852E-2</v>
      </c>
      <c r="I74" s="132">
        <f>'Survival-1cycle NMA'!H76</f>
        <v>0.11303684797788301</v>
      </c>
      <c r="J74" s="132">
        <f>'Survival-1cycle NMA'!I76</f>
        <v>3.0903364821624701E-2</v>
      </c>
      <c r="K74" s="132">
        <f t="shared" si="33"/>
        <v>8.2133483156258305E-2</v>
      </c>
      <c r="L74" s="132">
        <f>'Survival-1cycle NMA'!D76</f>
        <v>5.2704421689970214E-2</v>
      </c>
      <c r="M74" s="132">
        <f>'Survival-1cycle NMA'!E76</f>
        <v>1.3415508951902362E-2</v>
      </c>
      <c r="N74" s="132">
        <f t="shared" si="34"/>
        <v>3.9288912738067852E-2</v>
      </c>
      <c r="O74" s="132">
        <f>'Survival-1cycle NMA'!J76</f>
        <v>0.15676064182288871</v>
      </c>
      <c r="P74" s="132">
        <f>'Survival-1cycle NMA'!K76</f>
        <v>9.0803791022145988E-2</v>
      </c>
      <c r="Q74" s="132">
        <f t="shared" si="35"/>
        <v>6.595685080074272E-2</v>
      </c>
      <c r="R74" s="132">
        <f>'Survival-1cycle NMA'!D76</f>
        <v>5.2704421689970214E-2</v>
      </c>
      <c r="S74" s="132">
        <f>'Survival-1cycle NMA'!E76</f>
        <v>1.3415508951902362E-2</v>
      </c>
      <c r="T74" s="132">
        <f t="shared" si="36"/>
        <v>3.9288912738067852E-2</v>
      </c>
      <c r="U74" s="132">
        <f>'Survival-1cycle NMA'!L76</f>
        <v>0.18260456491529378</v>
      </c>
      <c r="V74" s="132">
        <f>'Survival-1cycle NMA'!M76</f>
        <v>8.1809578216722717E-2</v>
      </c>
      <c r="W74" s="132">
        <f t="shared" si="37"/>
        <v>0.10079498669857107</v>
      </c>
      <c r="X74" s="132">
        <f>'Survival-1cycle NMA'!D76</f>
        <v>5.2704421689970214E-2</v>
      </c>
      <c r="Y74" s="132">
        <f>'Survival-1cycle NMA'!E76</f>
        <v>1.3415508951902362E-2</v>
      </c>
      <c r="Z74" s="132">
        <f t="shared" si="38"/>
        <v>3.9288912738067852E-2</v>
      </c>
      <c r="AA74" s="132">
        <f>'Survival-1cycle NMA'!N76</f>
        <v>0.11552815518701165</v>
      </c>
      <c r="AB74" s="132">
        <f>'Survival-1cycle NMA'!O76</f>
        <v>6.1944765769787052E-2</v>
      </c>
      <c r="AC74" s="132">
        <f t="shared" si="39"/>
        <v>5.3583389417224597E-2</v>
      </c>
      <c r="AD74" s="132">
        <f>'Survival-1cycle NMA'!D76</f>
        <v>5.2704421689970214E-2</v>
      </c>
      <c r="AE74" s="132">
        <f>'Survival-1cycle NMA'!E76</f>
        <v>1.3415508951902362E-2</v>
      </c>
      <c r="AF74" s="132">
        <f t="shared" si="40"/>
        <v>3.9288912738067852E-2</v>
      </c>
      <c r="AG74" s="132">
        <f>'Survival-1cycle NMA'!P76</f>
        <v>0.14366991488964392</v>
      </c>
      <c r="AH74" s="132">
        <f>'Survival-1cycle NMA'!Q76</f>
        <v>6.8755024637515552E-2</v>
      </c>
      <c r="AI74" s="132">
        <f t="shared" si="41"/>
        <v>7.4914890252128372E-2</v>
      </c>
      <c r="AJ74" s="132">
        <f>'Survival-1cycle NMA'!D76</f>
        <v>5.2704421689970214E-2</v>
      </c>
      <c r="AK74" s="132">
        <f>'Survival-1cycle NMA'!E76</f>
        <v>1.3415508951902362E-2</v>
      </c>
      <c r="AL74" s="132">
        <f t="shared" si="42"/>
        <v>3.9288912738067852E-2</v>
      </c>
      <c r="AM74" s="135">
        <v>70</v>
      </c>
      <c r="AN74" s="135">
        <f t="shared" si="44"/>
        <v>5.3698630136986303</v>
      </c>
      <c r="AO74" s="135">
        <f>'Survival-1cycle NMA'!U76</f>
        <v>7.3431475655932305E-2</v>
      </c>
      <c r="AP74" s="135">
        <f>'Survival-1cycle NMA'!V76</f>
        <v>1.9333870476025201E-2</v>
      </c>
      <c r="AQ74" s="135">
        <f t="shared" si="45"/>
        <v>5.4097605179907103E-2</v>
      </c>
      <c r="AR74" s="135">
        <f>'Survival-1cycle NMA'!W76</f>
        <v>3.2897426912367501E-2</v>
      </c>
      <c r="AS74" s="135">
        <f>'Survival-1cycle NMA'!X76</f>
        <v>7.5998068405231899E-3</v>
      </c>
      <c r="AT74" s="135">
        <f t="shared" si="43"/>
        <v>2.5297620071844312E-2</v>
      </c>
    </row>
    <row r="75" spans="1:46">
      <c r="A75" s="132">
        <v>71</v>
      </c>
      <c r="B75" s="132">
        <f t="shared" si="30"/>
        <v>4.0849315068493155</v>
      </c>
      <c r="C75" s="132">
        <f>'Survival-1cycle NMA'!F77</f>
        <v>0.126338132260715</v>
      </c>
      <c r="D75" s="132">
        <f>'Survival-1cycle NMA'!G77</f>
        <v>8.9374977569728328E-2</v>
      </c>
      <c r="E75" s="132">
        <f t="shared" si="31"/>
        <v>3.6963154690986669E-2</v>
      </c>
      <c r="F75" s="132">
        <f>'Survival-1cycle NMA'!D77</f>
        <v>5.1244887373979413E-2</v>
      </c>
      <c r="G75" s="132">
        <f>'Survival-1cycle NMA'!E77</f>
        <v>1.3038530770216607E-2</v>
      </c>
      <c r="H75" s="132">
        <f t="shared" si="32"/>
        <v>3.8206356603762807E-2</v>
      </c>
      <c r="I75" s="132">
        <f>'Survival-1cycle NMA'!H77</f>
        <v>0.11070967794124</v>
      </c>
      <c r="J75" s="132">
        <f>'Survival-1cycle NMA'!I77</f>
        <v>3.0201124237320499E-2</v>
      </c>
      <c r="K75" s="132">
        <f t="shared" si="33"/>
        <v>8.0508553703919489E-2</v>
      </c>
      <c r="L75" s="132">
        <f>'Survival-1cycle NMA'!D77</f>
        <v>5.1244887373979413E-2</v>
      </c>
      <c r="M75" s="132">
        <f>'Survival-1cycle NMA'!E77</f>
        <v>1.3038530770216607E-2</v>
      </c>
      <c r="N75" s="132">
        <f t="shared" si="34"/>
        <v>3.8206356603762807E-2</v>
      </c>
      <c r="O75" s="132">
        <f>'Survival-1cycle NMA'!J77</f>
        <v>0.15401313077607764</v>
      </c>
      <c r="P75" s="132">
        <f>'Survival-1cycle NMA'!K77</f>
        <v>8.9374977569728328E-2</v>
      </c>
      <c r="Q75" s="132">
        <f t="shared" si="35"/>
        <v>6.4638153206349316E-2</v>
      </c>
      <c r="R75" s="132">
        <f>'Survival-1cycle NMA'!D77</f>
        <v>5.1244887373979413E-2</v>
      </c>
      <c r="S75" s="132">
        <f>'Survival-1cycle NMA'!E77</f>
        <v>1.3038530770216607E-2</v>
      </c>
      <c r="T75" s="132">
        <f t="shared" si="36"/>
        <v>3.8206356603762807E-2</v>
      </c>
      <c r="U75" s="132">
        <f>'Survival-1cycle NMA'!L77</f>
        <v>0.17966552804855151</v>
      </c>
      <c r="V75" s="132">
        <f>'Survival-1cycle NMA'!M77</f>
        <v>8.0466783036353323E-2</v>
      </c>
      <c r="W75" s="132">
        <f t="shared" si="37"/>
        <v>9.9198745012198192E-2</v>
      </c>
      <c r="X75" s="132">
        <f>'Survival-1cycle NMA'!D77</f>
        <v>5.1244887373979413E-2</v>
      </c>
      <c r="Y75" s="132">
        <f>'Survival-1cycle NMA'!E77</f>
        <v>1.3038530770216607E-2</v>
      </c>
      <c r="Z75" s="132">
        <f t="shared" si="38"/>
        <v>3.8206356603762807E-2</v>
      </c>
      <c r="AA75" s="132">
        <f>'Survival-1cycle NMA'!N77</f>
        <v>0.11317323535476773</v>
      </c>
      <c r="AB75" s="132">
        <f>'Survival-1cycle NMA'!O77</f>
        <v>6.0816089011637327E-2</v>
      </c>
      <c r="AC75" s="132">
        <f t="shared" si="39"/>
        <v>5.2357146343130399E-2</v>
      </c>
      <c r="AD75" s="132">
        <f>'Survival-1cycle NMA'!D77</f>
        <v>5.1244887373979413E-2</v>
      </c>
      <c r="AE75" s="132">
        <f>'Survival-1cycle NMA'!E77</f>
        <v>1.3038530770216607E-2</v>
      </c>
      <c r="AF75" s="132">
        <f t="shared" si="40"/>
        <v>3.8206356603762807E-2</v>
      </c>
      <c r="AG75" s="132">
        <f>'Survival-1cycle NMA'!P77</f>
        <v>0.14103443816103201</v>
      </c>
      <c r="AH75" s="132">
        <f>'Survival-1cycle NMA'!Q77</f>
        <v>6.7548824324666537E-2</v>
      </c>
      <c r="AI75" s="132">
        <f t="shared" si="41"/>
        <v>7.3485613836365468E-2</v>
      </c>
      <c r="AJ75" s="132">
        <f>'Survival-1cycle NMA'!D77</f>
        <v>5.1244887373979413E-2</v>
      </c>
      <c r="AK75" s="132">
        <f>'Survival-1cycle NMA'!E77</f>
        <v>1.3038530770216607E-2</v>
      </c>
      <c r="AL75" s="132">
        <f t="shared" si="42"/>
        <v>3.8206356603762807E-2</v>
      </c>
      <c r="AM75" s="135">
        <v>71</v>
      </c>
      <c r="AN75" s="135">
        <f t="shared" si="44"/>
        <v>5.4465753424657537</v>
      </c>
      <c r="AO75" s="135">
        <f>'Survival-1cycle NMA'!U77</f>
        <v>7.1853634660092494E-2</v>
      </c>
      <c r="AP75" s="135">
        <f>'Survival-1cycle NMA'!V77</f>
        <v>1.8889407848998199E-2</v>
      </c>
      <c r="AQ75" s="135">
        <f t="shared" si="45"/>
        <v>5.2964226811094292E-2</v>
      </c>
      <c r="AR75" s="135">
        <f>'Survival-1cycle NMA'!W77</f>
        <v>3.1693172292852602E-2</v>
      </c>
      <c r="AS75" s="135">
        <f>'Survival-1cycle NMA'!X77</f>
        <v>7.3930743742911496E-3</v>
      </c>
      <c r="AT75" s="135">
        <f t="shared" si="43"/>
        <v>2.4300097918561452E-2</v>
      </c>
    </row>
    <row r="76" spans="1:46">
      <c r="A76" s="132">
        <v>72</v>
      </c>
      <c r="B76" s="132">
        <f t="shared" si="30"/>
        <v>4.1424657534246574</v>
      </c>
      <c r="C76" s="132">
        <f>'Survival-1cycle NMA'!F78</f>
        <v>0.12391938627816755</v>
      </c>
      <c r="D76" s="132">
        <f>'Survival-1cycle NMA'!G78</f>
        <v>8.7987184030100293E-2</v>
      </c>
      <c r="E76" s="132">
        <f t="shared" si="31"/>
        <v>3.5932202248067258E-2</v>
      </c>
      <c r="F76" s="132">
        <f>'Survival-1cycle NMA'!D78</f>
        <v>4.9841787505183574E-2</v>
      </c>
      <c r="G76" s="132">
        <f>'Survival-1cycle NMA'!E78</f>
        <v>1.2676945037141066E-2</v>
      </c>
      <c r="H76" s="132">
        <f t="shared" si="32"/>
        <v>3.7164842468042511E-2</v>
      </c>
      <c r="I76" s="132">
        <f>'Survival-1cycle NMA'!H78</f>
        <v>0.108456235333869</v>
      </c>
      <c r="J76" s="132">
        <f>'Survival-1cycle NMA'!I78</f>
        <v>2.9523855458971699E-2</v>
      </c>
      <c r="K76" s="132">
        <f t="shared" si="33"/>
        <v>7.8932379874897304E-2</v>
      </c>
      <c r="L76" s="132">
        <f>'Survival-1cycle NMA'!D78</f>
        <v>4.9841787505183574E-2</v>
      </c>
      <c r="M76" s="132">
        <f>'Survival-1cycle NMA'!E78</f>
        <v>1.2676945037141066E-2</v>
      </c>
      <c r="N76" s="132">
        <f t="shared" si="34"/>
        <v>3.7164842468042511E-2</v>
      </c>
      <c r="O76" s="132">
        <f>'Survival-1cycle NMA'!J78</f>
        <v>0.15134439673555355</v>
      </c>
      <c r="P76" s="132">
        <f>'Survival-1cycle NMA'!K78</f>
        <v>8.7987184030100293E-2</v>
      </c>
      <c r="Q76" s="132">
        <f t="shared" si="35"/>
        <v>6.3357212705453261E-2</v>
      </c>
      <c r="R76" s="132">
        <f>'Survival-1cycle NMA'!D78</f>
        <v>4.9841787505183574E-2</v>
      </c>
      <c r="S76" s="132">
        <f>'Survival-1cycle NMA'!E78</f>
        <v>1.2676945037141066E-2</v>
      </c>
      <c r="T76" s="132">
        <f t="shared" si="36"/>
        <v>3.7164842468042511E-2</v>
      </c>
      <c r="U76" s="132">
        <f>'Survival-1cycle NMA'!L78</f>
        <v>0.17680662324021723</v>
      </c>
      <c r="V76" s="132">
        <f>'Survival-1cycle NMA'!M78</f>
        <v>7.9163431393783706E-2</v>
      </c>
      <c r="W76" s="132">
        <f t="shared" si="37"/>
        <v>9.7643191846433525E-2</v>
      </c>
      <c r="X76" s="132">
        <f>'Survival-1cycle NMA'!D78</f>
        <v>4.9841787505183574E-2</v>
      </c>
      <c r="Y76" s="132">
        <f>'Survival-1cycle NMA'!E78</f>
        <v>1.2676945037141066E-2</v>
      </c>
      <c r="Z76" s="132">
        <f t="shared" si="38"/>
        <v>3.7164842468042511E-2</v>
      </c>
      <c r="AA76" s="132">
        <f>'Survival-1cycle NMA'!N78</f>
        <v>0.11089245037990571</v>
      </c>
      <c r="AB76" s="132">
        <f>'Survival-1cycle NMA'!O78</f>
        <v>5.9722565630594811E-2</v>
      </c>
      <c r="AC76" s="132">
        <f t="shared" si="39"/>
        <v>5.1169884749310897E-2</v>
      </c>
      <c r="AD76" s="132">
        <f>'Survival-1cycle NMA'!D78</f>
        <v>4.9841787505183574E-2</v>
      </c>
      <c r="AE76" s="132">
        <f>'Survival-1cycle NMA'!E78</f>
        <v>1.2676945037141066E-2</v>
      </c>
      <c r="AF76" s="132">
        <f t="shared" si="40"/>
        <v>3.7164842468042511E-2</v>
      </c>
      <c r="AG76" s="132">
        <f>'Survival-1cycle NMA'!P78</f>
        <v>0.13847664329672246</v>
      </c>
      <c r="AH76" s="132">
        <f>'Survival-1cycle NMA'!Q78</f>
        <v>6.6379391094731177E-2</v>
      </c>
      <c r="AI76" s="132">
        <f t="shared" si="41"/>
        <v>7.2097252201991285E-2</v>
      </c>
      <c r="AJ76" s="132">
        <f>'Survival-1cycle NMA'!D78</f>
        <v>4.9841787505183574E-2</v>
      </c>
      <c r="AK76" s="132">
        <f>'Survival-1cycle NMA'!E78</f>
        <v>1.2676945037141066E-2</v>
      </c>
      <c r="AL76" s="132">
        <f t="shared" si="42"/>
        <v>3.7164842468042511E-2</v>
      </c>
      <c r="AM76" s="135">
        <v>72</v>
      </c>
      <c r="AN76" s="135">
        <f t="shared" si="44"/>
        <v>5.5232876712328771</v>
      </c>
      <c r="AO76" s="135">
        <f>'Survival-1cycle NMA'!U78</f>
        <v>7.0328541101028902E-2</v>
      </c>
      <c r="AP76" s="135">
        <f>'Survival-1cycle NMA'!V78</f>
        <v>1.8460978716398999E-2</v>
      </c>
      <c r="AQ76" s="135">
        <f t="shared" si="45"/>
        <v>5.1867562384629903E-2</v>
      </c>
      <c r="AR76" s="135">
        <f>'Survival-1cycle NMA'!W78</f>
        <v>3.0536750517399101E-2</v>
      </c>
      <c r="AS76" s="135">
        <f>'Survival-1cycle NMA'!X78</f>
        <v>7.1941020482063599E-3</v>
      </c>
      <c r="AT76" s="135">
        <f t="shared" si="43"/>
        <v>2.3342648469192741E-2</v>
      </c>
    </row>
    <row r="77" spans="1:46">
      <c r="A77" s="132">
        <v>73</v>
      </c>
      <c r="B77" s="132">
        <f t="shared" si="30"/>
        <v>4.2</v>
      </c>
      <c r="C77" s="132">
        <f>'Survival-1cycle NMA'!F79</f>
        <v>0.12157358726957829</v>
      </c>
      <c r="D77" s="132">
        <f>'Survival-1cycle NMA'!G79</f>
        <v>8.6638723082690591E-2</v>
      </c>
      <c r="E77" s="132">
        <f t="shared" si="31"/>
        <v>3.4934864186887696E-2</v>
      </c>
      <c r="F77" s="132">
        <f>'Survival-1cycle NMA'!D79</f>
        <v>4.8492364901869617E-2</v>
      </c>
      <c r="G77" s="132">
        <f>'Survival-1cycle NMA'!E79</f>
        <v>1.2329934589512292E-2</v>
      </c>
      <c r="H77" s="132">
        <f t="shared" si="32"/>
        <v>3.6162430312357323E-2</v>
      </c>
      <c r="I77" s="132">
        <f>'Survival-1cycle NMA'!H79</f>
        <v>0.106273434089587</v>
      </c>
      <c r="J77" s="132">
        <f>'Survival-1cycle NMA'!I79</f>
        <v>2.8870362436586802E-2</v>
      </c>
      <c r="K77" s="132">
        <f t="shared" si="33"/>
        <v>7.7403071653000199E-2</v>
      </c>
      <c r="L77" s="132">
        <f>'Survival-1cycle NMA'!D79</f>
        <v>4.8492364901869617E-2</v>
      </c>
      <c r="M77" s="132">
        <f>'Survival-1cycle NMA'!E79</f>
        <v>1.2329934589512292E-2</v>
      </c>
      <c r="N77" s="132">
        <f t="shared" si="34"/>
        <v>3.6162430312357323E-2</v>
      </c>
      <c r="O77" s="132">
        <f>'Survival-1cycle NMA'!J79</f>
        <v>0.1487513813139425</v>
      </c>
      <c r="P77" s="132">
        <f>'Survival-1cycle NMA'!K79</f>
        <v>8.6638723082690591E-2</v>
      </c>
      <c r="Q77" s="132">
        <f t="shared" si="35"/>
        <v>6.2112658231251908E-2</v>
      </c>
      <c r="R77" s="132">
        <f>'Survival-1cycle NMA'!D79</f>
        <v>4.8492364901869617E-2</v>
      </c>
      <c r="S77" s="132">
        <f>'Survival-1cycle NMA'!E79</f>
        <v>1.2329934589512292E-2</v>
      </c>
      <c r="T77" s="132">
        <f t="shared" si="36"/>
        <v>3.6162430312357323E-2</v>
      </c>
      <c r="U77" s="132">
        <f>'Survival-1cycle NMA'!L79</f>
        <v>0.17402485368457352</v>
      </c>
      <c r="V77" s="132">
        <f>'Survival-1cycle NMA'!M79</f>
        <v>7.7897874883681661E-2</v>
      </c>
      <c r="W77" s="132">
        <f t="shared" si="37"/>
        <v>9.6126978800891855E-2</v>
      </c>
      <c r="X77" s="132">
        <f>'Survival-1cycle NMA'!D79</f>
        <v>4.8492364901869617E-2</v>
      </c>
      <c r="Y77" s="132">
        <f>'Survival-1cycle NMA'!E79</f>
        <v>1.2329934589512292E-2</v>
      </c>
      <c r="Z77" s="132">
        <f t="shared" si="38"/>
        <v>3.6162430312357323E-2</v>
      </c>
      <c r="AA77" s="132">
        <f>'Survival-1cycle NMA'!N79</f>
        <v>0.10868271208437069</v>
      </c>
      <c r="AB77" s="132">
        <f>'Survival-1cycle NMA'!O79</f>
        <v>5.8662665007576303E-2</v>
      </c>
      <c r="AC77" s="132">
        <f t="shared" si="39"/>
        <v>5.0020047076794388E-2</v>
      </c>
      <c r="AD77" s="132">
        <f>'Survival-1cycle NMA'!D79</f>
        <v>4.8492364901869617E-2</v>
      </c>
      <c r="AE77" s="132">
        <f>'Survival-1cycle NMA'!E79</f>
        <v>1.2329934589512292E-2</v>
      </c>
      <c r="AF77" s="132">
        <f t="shared" si="40"/>
        <v>3.6162430312357323E-2</v>
      </c>
      <c r="AG77" s="132">
        <f>'Survival-1cycle NMA'!P79</f>
        <v>0.13599345137909233</v>
      </c>
      <c r="AH77" s="132">
        <f>'Survival-1cycle NMA'!Q79</f>
        <v>6.5245148169616365E-2</v>
      </c>
      <c r="AI77" s="132">
        <f t="shared" si="41"/>
        <v>7.0748303209475963E-2</v>
      </c>
      <c r="AJ77" s="132">
        <f>'Survival-1cycle NMA'!D79</f>
        <v>4.8492364901869617E-2</v>
      </c>
      <c r="AK77" s="132">
        <f>'Survival-1cycle NMA'!E79</f>
        <v>1.2329934589512292E-2</v>
      </c>
      <c r="AL77" s="132">
        <f t="shared" si="42"/>
        <v>3.6162430312357323E-2</v>
      </c>
      <c r="AM77" s="135">
        <v>73</v>
      </c>
      <c r="AN77" s="135">
        <f t="shared" si="44"/>
        <v>5.6</v>
      </c>
      <c r="AO77" s="135">
        <f>'Survival-1cycle NMA'!U79</f>
        <v>6.8853838434237896E-2</v>
      </c>
      <c r="AP77" s="135">
        <f>'Survival-1cycle NMA'!V79</f>
        <v>1.8047802091152899E-2</v>
      </c>
      <c r="AQ77" s="135">
        <f t="shared" si="45"/>
        <v>5.0806036343084997E-2</v>
      </c>
      <c r="AR77" s="135">
        <f>'Survival-1cycle NMA'!W79</f>
        <v>2.9426075581783E-2</v>
      </c>
      <c r="AS77" s="135">
        <f>'Survival-1cycle NMA'!X79</f>
        <v>7.0025152204813397E-3</v>
      </c>
      <c r="AT77" s="135">
        <f t="shared" si="43"/>
        <v>2.2423560361301661E-2</v>
      </c>
    </row>
    <row r="78" spans="1:46">
      <c r="A78" s="132">
        <v>74</v>
      </c>
      <c r="B78" s="132">
        <f t="shared" si="30"/>
        <v>4.2575342465753421</v>
      </c>
      <c r="C78" s="132">
        <f>'Survival-1cycle NMA'!F80</f>
        <v>0.11929779862530228</v>
      </c>
      <c r="D78" s="132">
        <f>'Survival-1cycle NMA'!G80</f>
        <v>8.5327996922812913E-2</v>
      </c>
      <c r="E78" s="132">
        <f t="shared" si="31"/>
        <v>3.3969801702489366E-2</v>
      </c>
      <c r="F78" s="132">
        <f>'Survival-1cycle NMA'!D80</f>
        <v>4.7194023043949186E-2</v>
      </c>
      <c r="G78" s="132">
        <f>'Survival-1cycle NMA'!E80</f>
        <v>1.1996735301081805E-2</v>
      </c>
      <c r="H78" s="132">
        <f t="shared" si="32"/>
        <v>3.5197287742867379E-2</v>
      </c>
      <c r="I78" s="132">
        <f>'Survival-1cycle NMA'!H80</f>
        <v>0.10415834586521</v>
      </c>
      <c r="J78" s="132">
        <f>'Survival-1cycle NMA'!I80</f>
        <v>2.8239520603444299E-2</v>
      </c>
      <c r="K78" s="132">
        <f t="shared" si="33"/>
        <v>7.5918825261765702E-2</v>
      </c>
      <c r="L78" s="132">
        <f>'Survival-1cycle NMA'!D80</f>
        <v>4.7194023043949186E-2</v>
      </c>
      <c r="M78" s="132">
        <f>'Survival-1cycle NMA'!E80</f>
        <v>1.1996735301081805E-2</v>
      </c>
      <c r="N78" s="132">
        <f t="shared" si="34"/>
        <v>3.5197287742867379E-2</v>
      </c>
      <c r="O78" s="132">
        <f>'Survival-1cycle NMA'!J80</f>
        <v>0.1462311727991005</v>
      </c>
      <c r="P78" s="132">
        <f>'Survival-1cycle NMA'!K80</f>
        <v>8.5327996922812913E-2</v>
      </c>
      <c r="Q78" s="132">
        <f t="shared" si="35"/>
        <v>6.0903175876287588E-2</v>
      </c>
      <c r="R78" s="132">
        <f>'Survival-1cycle NMA'!D80</f>
        <v>4.7194023043949186E-2</v>
      </c>
      <c r="S78" s="132">
        <f>'Survival-1cycle NMA'!E80</f>
        <v>1.1996735301081805E-2</v>
      </c>
      <c r="T78" s="132">
        <f t="shared" si="36"/>
        <v>3.5197287742867379E-2</v>
      </c>
      <c r="U78" s="132">
        <f>'Survival-1cycle NMA'!L80</f>
        <v>0.17131736182516677</v>
      </c>
      <c r="V78" s="132">
        <f>'Survival-1cycle NMA'!M80</f>
        <v>7.6668553630673902E-2</v>
      </c>
      <c r="W78" s="132">
        <f t="shared" si="37"/>
        <v>9.4648808194492867E-2</v>
      </c>
      <c r="X78" s="132">
        <f>'Survival-1cycle NMA'!D80</f>
        <v>4.7194023043949186E-2</v>
      </c>
      <c r="Y78" s="132">
        <f>'Survival-1cycle NMA'!E80</f>
        <v>1.1996735301081805E-2</v>
      </c>
      <c r="Z78" s="132">
        <f t="shared" si="38"/>
        <v>3.5197287742867379E-2</v>
      </c>
      <c r="AA78" s="132">
        <f>'Survival-1cycle NMA'!N80</f>
        <v>0.10654108947812793</v>
      </c>
      <c r="AB78" s="132">
        <f>'Survival-1cycle NMA'!O80</f>
        <v>5.7634941390378169E-2</v>
      </c>
      <c r="AC78" s="132">
        <f t="shared" si="39"/>
        <v>4.8906148087749762E-2</v>
      </c>
      <c r="AD78" s="132">
        <f>'Survival-1cycle NMA'!D80</f>
        <v>4.7194023043949186E-2</v>
      </c>
      <c r="AE78" s="132">
        <f>'Survival-1cycle NMA'!E80</f>
        <v>1.1996735301081805E-2</v>
      </c>
      <c r="AF78" s="132">
        <f t="shared" si="40"/>
        <v>3.5197287742867379E-2</v>
      </c>
      <c r="AG78" s="132">
        <f>'Survival-1cycle NMA'!P80</f>
        <v>0.13358193375490954</v>
      </c>
      <c r="AH78" s="132">
        <f>'Survival-1cycle NMA'!Q80</f>
        <v>6.4144605170132332E-2</v>
      </c>
      <c r="AI78" s="132">
        <f t="shared" si="41"/>
        <v>6.9437328584777205E-2</v>
      </c>
      <c r="AJ78" s="132">
        <f>'Survival-1cycle NMA'!D80</f>
        <v>4.7194023043949186E-2</v>
      </c>
      <c r="AK78" s="132">
        <f>'Survival-1cycle NMA'!E80</f>
        <v>1.1996735301081805E-2</v>
      </c>
      <c r="AL78" s="132">
        <f t="shared" si="42"/>
        <v>3.5197287742867379E-2</v>
      </c>
      <c r="AM78" s="135">
        <v>74</v>
      </c>
      <c r="AN78" s="135">
        <f t="shared" si="44"/>
        <v>5.6767123287671231</v>
      </c>
      <c r="AO78" s="135">
        <f>'Survival-1cycle NMA'!U80</f>
        <v>6.7427300336464296E-2</v>
      </c>
      <c r="AP78" s="135">
        <f>'Survival-1cycle NMA'!V80</f>
        <v>1.7649144568225202E-2</v>
      </c>
      <c r="AQ78" s="135">
        <f t="shared" si="45"/>
        <v>4.9778155768239095E-2</v>
      </c>
      <c r="AR78" s="135">
        <f>'Survival-1cycle NMA'!W80</f>
        <v>2.8359162578049001E-2</v>
      </c>
      <c r="AS78" s="135">
        <f>'Survival-1cycle NMA'!X80</f>
        <v>6.81796142360003E-3</v>
      </c>
      <c r="AT78" s="135">
        <f t="shared" si="43"/>
        <v>2.154120115444897E-2</v>
      </c>
    </row>
    <row r="79" spans="1:46">
      <c r="A79" s="132">
        <v>75</v>
      </c>
      <c r="B79" s="132">
        <f t="shared" si="30"/>
        <v>4.3150684931506849</v>
      </c>
      <c r="C79" s="132">
        <f>'Survival-1cycle NMA'!F81</f>
        <v>0.11708922888616846</v>
      </c>
      <c r="D79" s="132">
        <f>'Survival-1cycle NMA'!G81</f>
        <v>8.4053491488667975E-2</v>
      </c>
      <c r="E79" s="132">
        <f t="shared" si="31"/>
        <v>3.3035737397500486E-2</v>
      </c>
      <c r="F79" s="132">
        <f>'Survival-1cycle NMA'!D81</f>
        <v>4.5944315329577649E-2</v>
      </c>
      <c r="G79" s="132">
        <f>'Survival-1cycle NMA'!E81</f>
        <v>1.1676632035729679E-2</v>
      </c>
      <c r="H79" s="132">
        <f t="shared" si="32"/>
        <v>3.4267683293847967E-2</v>
      </c>
      <c r="I79" s="132">
        <f>'Survival-1cycle NMA'!H81</f>
        <v>0.102108190680709</v>
      </c>
      <c r="J79" s="132">
        <f>'Survival-1cycle NMA'!I81</f>
        <v>2.7630271786703998E-2</v>
      </c>
      <c r="K79" s="132">
        <f t="shared" si="33"/>
        <v>7.4477918894005013E-2</v>
      </c>
      <c r="L79" s="132">
        <f>'Survival-1cycle NMA'!D81</f>
        <v>4.5944315329577649E-2</v>
      </c>
      <c r="M79" s="132">
        <f>'Survival-1cycle NMA'!E81</f>
        <v>1.1676632035729679E-2</v>
      </c>
      <c r="N79" s="132">
        <f t="shared" si="34"/>
        <v>3.4267683293847967E-2</v>
      </c>
      <c r="O79" s="132">
        <f>'Survival-1cycle NMA'!J81</f>
        <v>0.1437809979477235</v>
      </c>
      <c r="P79" s="132">
        <f>'Survival-1cycle NMA'!K81</f>
        <v>8.4053491488667975E-2</v>
      </c>
      <c r="Q79" s="132">
        <f t="shared" si="35"/>
        <v>5.9727506459055529E-2</v>
      </c>
      <c r="R79" s="132">
        <f>'Survival-1cycle NMA'!D81</f>
        <v>4.5944315329577649E-2</v>
      </c>
      <c r="S79" s="132">
        <f>'Survival-1cycle NMA'!E81</f>
        <v>1.1676632035729679E-2</v>
      </c>
      <c r="T79" s="132">
        <f t="shared" si="36"/>
        <v>3.4267683293847967E-2</v>
      </c>
      <c r="U79" s="132">
        <f>'Survival-1cycle NMA'!L81</f>
        <v>0.16868142179147613</v>
      </c>
      <c r="V79" s="132">
        <f>'Survival-1cycle NMA'!M81</f>
        <v>7.5473990521861697E-2</v>
      </c>
      <c r="W79" s="132">
        <f t="shared" si="37"/>
        <v>9.3207431269614435E-2</v>
      </c>
      <c r="X79" s="132">
        <f>'Survival-1cycle NMA'!D81</f>
        <v>4.5944315329577649E-2</v>
      </c>
      <c r="Y79" s="132">
        <f>'Survival-1cycle NMA'!E81</f>
        <v>1.1676632035729679E-2</v>
      </c>
      <c r="Z79" s="132">
        <f t="shared" si="38"/>
        <v>3.4267683293847967E-2</v>
      </c>
      <c r="AA79" s="132">
        <f>'Survival-1cycle NMA'!N81</f>
        <v>0.10446479946601923</v>
      </c>
      <c r="AB79" s="132">
        <f>'Survival-1cycle NMA'!O81</f>
        <v>5.6638028217075011E-2</v>
      </c>
      <c r="AC79" s="132">
        <f t="shared" si="39"/>
        <v>4.7826771248944223E-2</v>
      </c>
      <c r="AD79" s="132">
        <f>'Survival-1cycle NMA'!D81</f>
        <v>4.5944315329577649E-2</v>
      </c>
      <c r="AE79" s="132">
        <f>'Survival-1cycle NMA'!E81</f>
        <v>1.1676632035729679E-2</v>
      </c>
      <c r="AF79" s="132">
        <f t="shared" si="40"/>
        <v>3.4267683293847967E-2</v>
      </c>
      <c r="AG79" s="132">
        <f>'Survival-1cycle NMA'!P81</f>
        <v>0.13123930349014026</v>
      </c>
      <c r="AH79" s="132">
        <f>'Survival-1cycle NMA'!Q81</f>
        <v>6.3076352393211438E-2</v>
      </c>
      <c r="AI79" s="132">
        <f t="shared" si="41"/>
        <v>6.8162951096928825E-2</v>
      </c>
      <c r="AJ79" s="132">
        <f>'Survival-1cycle NMA'!D81</f>
        <v>4.5944315329577649E-2</v>
      </c>
      <c r="AK79" s="132">
        <f>'Survival-1cycle NMA'!E81</f>
        <v>1.1676632035729679E-2</v>
      </c>
      <c r="AL79" s="132">
        <f t="shared" si="42"/>
        <v>3.4267683293847967E-2</v>
      </c>
      <c r="AM79" s="135">
        <v>75</v>
      </c>
      <c r="AN79" s="135">
        <f t="shared" si="44"/>
        <v>5.7534246575342465</v>
      </c>
      <c r="AO79" s="135">
        <f>'Survival-1cycle NMA'!U81</f>
        <v>6.6046822217057197E-2</v>
      </c>
      <c r="AP79" s="135">
        <f>'Survival-1cycle NMA'!V81</f>
        <v>1.7264316863258002E-2</v>
      </c>
      <c r="AQ79" s="135">
        <f t="shared" si="45"/>
        <v>4.8782505353799195E-2</v>
      </c>
      <c r="AR79" s="135">
        <f>'Survival-1cycle NMA'!W81</f>
        <v>2.73341221900745E-2</v>
      </c>
      <c r="AS79" s="135">
        <f>'Survival-1cycle NMA'!X81</f>
        <v>6.64010880926591E-3</v>
      </c>
      <c r="AT79" s="135">
        <f t="shared" si="43"/>
        <v>2.069401338080859E-2</v>
      </c>
    </row>
    <row r="80" spans="1:46">
      <c r="A80" s="132">
        <v>76</v>
      </c>
      <c r="B80" s="132">
        <f t="shared" si="30"/>
        <v>4.3726027397260276</v>
      </c>
      <c r="C80" s="132">
        <f>'Survival-1cycle NMA'!F82</f>
        <v>0.11494522338578804</v>
      </c>
      <c r="D80" s="132">
        <f>'Survival-1cycle NMA'!G82</f>
        <v>8.2813771124038413E-2</v>
      </c>
      <c r="E80" s="132">
        <f t="shared" si="31"/>
        <v>3.2131452261749627E-2</v>
      </c>
      <c r="F80" s="132">
        <f>'Survival-1cycle NMA'!D82</f>
        <v>4.4740935132807948E-2</v>
      </c>
      <c r="G80" s="132">
        <f>'Survival-1cycle NMA'!E82</f>
        <v>1.1368954953968072E-2</v>
      </c>
      <c r="H80" s="132">
        <f t="shared" si="32"/>
        <v>3.3371980178839876E-2</v>
      </c>
      <c r="I80" s="132">
        <f>'Survival-1cycle NMA'!H82</f>
        <v>0.100120328180528</v>
      </c>
      <c r="J80" s="132">
        <f>'Survival-1cycle NMA'!I82</f>
        <v>2.70416195364096E-2</v>
      </c>
      <c r="K80" s="132">
        <f t="shared" si="33"/>
        <v>7.3078708644118404E-2</v>
      </c>
      <c r="L80" s="132">
        <f>'Survival-1cycle NMA'!D82</f>
        <v>4.4740935132807948E-2</v>
      </c>
      <c r="M80" s="132">
        <f>'Survival-1cycle NMA'!E82</f>
        <v>1.1368954953968072E-2</v>
      </c>
      <c r="N80" s="132">
        <f t="shared" si="34"/>
        <v>3.3371980178839876E-2</v>
      </c>
      <c r="O80" s="132">
        <f>'Survival-1cycle NMA'!J82</f>
        <v>0.14139821429193919</v>
      </c>
      <c r="P80" s="132">
        <f>'Survival-1cycle NMA'!K82</f>
        <v>8.2813771124038413E-2</v>
      </c>
      <c r="Q80" s="132">
        <f t="shared" si="35"/>
        <v>5.8584443167900777E-2</v>
      </c>
      <c r="R80" s="132">
        <f>'Survival-1cycle NMA'!D82</f>
        <v>4.4740935132807948E-2</v>
      </c>
      <c r="S80" s="132">
        <f>'Survival-1cycle NMA'!E82</f>
        <v>1.1368954953968072E-2</v>
      </c>
      <c r="T80" s="132">
        <f t="shared" si="36"/>
        <v>3.3371980178839876E-2</v>
      </c>
      <c r="U80" s="132">
        <f>'Survival-1cycle NMA'!L82</f>
        <v>0.16611443229394326</v>
      </c>
      <c r="V80" s="132">
        <f>'Survival-1cycle NMA'!M82</f>
        <v>7.431278587843379E-2</v>
      </c>
      <c r="W80" s="132">
        <f t="shared" si="37"/>
        <v>9.1801646415509475E-2</v>
      </c>
      <c r="X80" s="132">
        <f>'Survival-1cycle NMA'!D82</f>
        <v>4.4740935132807948E-2</v>
      </c>
      <c r="Y80" s="132">
        <f>'Survival-1cycle NMA'!E82</f>
        <v>1.1368954953968072E-2</v>
      </c>
      <c r="Z80" s="132">
        <f t="shared" si="38"/>
        <v>3.3371980178839876E-2</v>
      </c>
      <c r="AA80" s="132">
        <f>'Survival-1cycle NMA'!N82</f>
        <v>0.10245119816904315</v>
      </c>
      <c r="AB80" s="132">
        <f>'Survival-1cycle NMA'!O82</f>
        <v>5.567063288155407E-2</v>
      </c>
      <c r="AC80" s="132">
        <f t="shared" si="39"/>
        <v>4.6780565287489077E-2</v>
      </c>
      <c r="AD80" s="132">
        <f>'Survival-1cycle NMA'!D82</f>
        <v>4.4740935132807948E-2</v>
      </c>
      <c r="AE80" s="132">
        <f>'Survival-1cycle NMA'!E82</f>
        <v>1.1368954953968072E-2</v>
      </c>
      <c r="AF80" s="132">
        <f t="shared" si="40"/>
        <v>3.3371980178839876E-2</v>
      </c>
      <c r="AG80" s="132">
        <f>'Survival-1cycle NMA'!P82</f>
        <v>0.12896290736793933</v>
      </c>
      <c r="AH80" s="132">
        <f>'Survival-1cycle NMA'!Q82</f>
        <v>6.2039055531106564E-2</v>
      </c>
      <c r="AI80" s="132">
        <f t="shared" si="41"/>
        <v>6.6923851836832776E-2</v>
      </c>
      <c r="AJ80" s="132">
        <f>'Survival-1cycle NMA'!D82</f>
        <v>4.4740935132807948E-2</v>
      </c>
      <c r="AK80" s="132">
        <f>'Survival-1cycle NMA'!E82</f>
        <v>1.1368954953968072E-2</v>
      </c>
      <c r="AL80" s="132">
        <f t="shared" si="42"/>
        <v>3.3371980178839876E-2</v>
      </c>
      <c r="AM80" s="135">
        <v>76</v>
      </c>
      <c r="AN80" s="135">
        <f t="shared" si="44"/>
        <v>5.8301369863013699</v>
      </c>
      <c r="AO80" s="135">
        <f>'Survival-1cycle NMA'!U82</f>
        <v>6.4710413361186395E-2</v>
      </c>
      <c r="AP80" s="135">
        <f>'Survival-1cycle NMA'!V82</f>
        <v>1.6892670642614301E-2</v>
      </c>
      <c r="AQ80" s="135">
        <f t="shared" si="45"/>
        <v>4.7817742718572094E-2</v>
      </c>
      <c r="AR80" s="135">
        <f>'Survival-1cycle NMA'!W82</f>
        <v>2.6349155528506699E-2</v>
      </c>
      <c r="AS80" s="135">
        <f>'Survival-1cycle NMA'!X82</f>
        <v>6.4686447193169601E-3</v>
      </c>
      <c r="AT80" s="135">
        <f t="shared" si="43"/>
        <v>1.988051080918974E-2</v>
      </c>
    </row>
    <row r="81" spans="1:46">
      <c r="A81" s="132">
        <v>77</v>
      </c>
      <c r="B81" s="132">
        <f t="shared" si="30"/>
        <v>4.4301369863013695</v>
      </c>
      <c r="C81" s="132">
        <f>'Survival-1cycle NMA'!F83</f>
        <v>0.11286325643195315</v>
      </c>
      <c r="D81" s="132">
        <f>'Survival-1cycle NMA'!G83</f>
        <v>8.160747363921321E-2</v>
      </c>
      <c r="E81" s="132">
        <f t="shared" si="31"/>
        <v>3.1255782792739939E-2</v>
      </c>
      <c r="F81" s="132">
        <f>'Survival-1cycle NMA'!D83</f>
        <v>4.3581706597263944E-2</v>
      </c>
      <c r="G81" s="132">
        <f>'Survival-1cycle NMA'!E83</f>
        <v>1.1073076138142101E-2</v>
      </c>
      <c r="H81" s="132">
        <f t="shared" si="32"/>
        <v>3.2508630459121841E-2</v>
      </c>
      <c r="I81" s="132">
        <f>'Survival-1cycle NMA'!H83</f>
        <v>9.8192249471481002E-2</v>
      </c>
      <c r="J81" s="132">
        <f>'Survival-1cycle NMA'!I83</f>
        <v>2.64726248340518E-2</v>
      </c>
      <c r="K81" s="132">
        <f t="shared" si="33"/>
        <v>7.1719624637429202E-2</v>
      </c>
      <c r="L81" s="132">
        <f>'Survival-1cycle NMA'!D83</f>
        <v>4.3581706597263944E-2</v>
      </c>
      <c r="M81" s="132">
        <f>'Survival-1cycle NMA'!E83</f>
        <v>1.1073076138142101E-2</v>
      </c>
      <c r="N81" s="132">
        <f t="shared" si="34"/>
        <v>3.2508630459121841E-2</v>
      </c>
      <c r="O81" s="132">
        <f>'Survival-1cycle NMA'!J83</f>
        <v>0.1390803029244892</v>
      </c>
      <c r="P81" s="132">
        <f>'Survival-1cycle NMA'!K83</f>
        <v>8.160747363921321E-2</v>
      </c>
      <c r="Q81" s="132">
        <f t="shared" si="35"/>
        <v>5.7472829285275986E-2</v>
      </c>
      <c r="R81" s="132">
        <f>'Survival-1cycle NMA'!D83</f>
        <v>4.3581706597263944E-2</v>
      </c>
      <c r="S81" s="132">
        <f>'Survival-1cycle NMA'!E83</f>
        <v>1.1073076138142101E-2</v>
      </c>
      <c r="T81" s="132">
        <f t="shared" si="36"/>
        <v>3.2508630459121841E-2</v>
      </c>
      <c r="U81" s="132">
        <f>'Survival-1cycle NMA'!L83</f>
        <v>0.16361390994775332</v>
      </c>
      <c r="V81" s="132">
        <f>'Survival-1cycle NMA'!M83</f>
        <v>7.3183612528323103E-2</v>
      </c>
      <c r="W81" s="132">
        <f t="shared" si="37"/>
        <v>9.0430297419430219E-2</v>
      </c>
      <c r="X81" s="132">
        <f>'Survival-1cycle NMA'!D83</f>
        <v>4.3581706597263944E-2</v>
      </c>
      <c r="Y81" s="132">
        <f>'Survival-1cycle NMA'!E83</f>
        <v>1.1073076138142101E-2</v>
      </c>
      <c r="Z81" s="132">
        <f t="shared" si="38"/>
        <v>3.2508630459121841E-2</v>
      </c>
      <c r="AA81" s="132">
        <f>'Survival-1cycle NMA'!N83</f>
        <v>0.10049777281614218</v>
      </c>
      <c r="AB81" s="132">
        <f>'Survival-1cycle NMA'!O83</f>
        <v>5.4731531902080618E-2</v>
      </c>
      <c r="AC81" s="132">
        <f t="shared" si="39"/>
        <v>4.5766240914061562E-2</v>
      </c>
      <c r="AD81" s="132">
        <f>'Survival-1cycle NMA'!D83</f>
        <v>4.3581706597263944E-2</v>
      </c>
      <c r="AE81" s="132">
        <f>'Survival-1cycle NMA'!E83</f>
        <v>1.1073076138142101E-2</v>
      </c>
      <c r="AF81" s="132">
        <f t="shared" si="40"/>
        <v>3.2508630459121841E-2</v>
      </c>
      <c r="AG81" s="132">
        <f>'Survival-1cycle NMA'!P83</f>
        <v>0.12675021839268844</v>
      </c>
      <c r="AH81" s="132">
        <f>'Survival-1cycle NMA'!Q83</f>
        <v>6.103145079377164E-2</v>
      </c>
      <c r="AI81" s="132">
        <f t="shared" si="41"/>
        <v>6.5718767598916789E-2</v>
      </c>
      <c r="AJ81" s="132">
        <f>'Survival-1cycle NMA'!D83</f>
        <v>4.3581706597263944E-2</v>
      </c>
      <c r="AK81" s="132">
        <f>'Survival-1cycle NMA'!E83</f>
        <v>1.1073076138142101E-2</v>
      </c>
      <c r="AL81" s="132">
        <f t="shared" si="42"/>
        <v>3.2508630459121841E-2</v>
      </c>
      <c r="AM81" s="135">
        <v>77</v>
      </c>
      <c r="AN81" s="135">
        <f t="shared" si="44"/>
        <v>5.9068493150684933</v>
      </c>
      <c r="AO81" s="135">
        <f>'Survival-1cycle NMA'!U83</f>
        <v>6.3416189652501703E-2</v>
      </c>
      <c r="AP81" s="135">
        <f>'Survival-1cycle NMA'!V83</f>
        <v>1.6533595617068401E-2</v>
      </c>
      <c r="AQ81" s="135">
        <f t="shared" si="45"/>
        <v>4.6882594035433302E-2</v>
      </c>
      <c r="AR81" s="135">
        <f>'Survival-1cycle NMA'!W83</f>
        <v>2.5402549281282299E-2</v>
      </c>
      <c r="AS81" s="135">
        <f>'Survival-1cycle NMA'!X83</f>
        <v>6.3032743710823604E-3</v>
      </c>
      <c r="AT81" s="135">
        <f t="shared" si="43"/>
        <v>1.9099274910199939E-2</v>
      </c>
    </row>
    <row r="82" spans="1:46">
      <c r="A82" s="132">
        <v>78</v>
      </c>
      <c r="B82" s="132">
        <f t="shared" si="30"/>
        <v>4.4876712328767123</v>
      </c>
      <c r="C82" s="132">
        <f>'Survival-1cycle NMA'!F84</f>
        <v>0.1108409239895195</v>
      </c>
      <c r="D82" s="132">
        <f>'Survival-1cycle NMA'!G84</f>
        <v>8.0433305736262908E-2</v>
      </c>
      <c r="E82" s="132">
        <f t="shared" si="31"/>
        <v>3.0407618253256594E-2</v>
      </c>
      <c r="F82" s="132">
        <f>'Survival-1cycle NMA'!D84</f>
        <v>4.2464576106437238E-2</v>
      </c>
      <c r="G82" s="132">
        <f>'Survival-1cycle NMA'!E84</f>
        <v>1.0788406505473995E-2</v>
      </c>
      <c r="H82" s="132">
        <f t="shared" si="32"/>
        <v>3.1676169600963242E-2</v>
      </c>
      <c r="I82" s="132">
        <f>'Survival-1cycle NMA'!H84</f>
        <v>9.6321569495987705E-2</v>
      </c>
      <c r="J82" s="132">
        <f>'Survival-1cycle NMA'!I84</f>
        <v>2.5922402145856199E-2</v>
      </c>
      <c r="K82" s="132">
        <f t="shared" si="33"/>
        <v>7.0399167350131506E-2</v>
      </c>
      <c r="L82" s="132">
        <f>'Survival-1cycle NMA'!D84</f>
        <v>4.2464576106437238E-2</v>
      </c>
      <c r="M82" s="132">
        <f>'Survival-1cycle NMA'!E84</f>
        <v>1.0788406505473995E-2</v>
      </c>
      <c r="N82" s="132">
        <f t="shared" si="34"/>
        <v>3.1676169600963242E-2</v>
      </c>
      <c r="O82" s="132">
        <f>'Survival-1cycle NMA'!J84</f>
        <v>0.1368248617304649</v>
      </c>
      <c r="P82" s="132">
        <f>'Survival-1cycle NMA'!K84</f>
        <v>8.0433305736262908E-2</v>
      </c>
      <c r="Q82" s="132">
        <f t="shared" si="35"/>
        <v>5.6391555994201994E-2</v>
      </c>
      <c r="R82" s="132">
        <f>'Survival-1cycle NMA'!D84</f>
        <v>4.2464576106437238E-2</v>
      </c>
      <c r="S82" s="132">
        <f>'Survival-1cycle NMA'!E84</f>
        <v>1.0788406505473995E-2</v>
      </c>
      <c r="T82" s="132">
        <f t="shared" si="36"/>
        <v>3.1676169600963242E-2</v>
      </c>
      <c r="U82" s="132">
        <f>'Survival-1cycle NMA'!L84</f>
        <v>0.16117748299768273</v>
      </c>
      <c r="V82" s="132">
        <f>'Survival-1cycle NMA'!M84</f>
        <v>7.2085211245524417E-2</v>
      </c>
      <c r="W82" s="132">
        <f t="shared" si="37"/>
        <v>8.9092271752158309E-2</v>
      </c>
      <c r="X82" s="132">
        <f>'Survival-1cycle NMA'!D84</f>
        <v>4.2464576106437238E-2</v>
      </c>
      <c r="Y82" s="132">
        <f>'Survival-1cycle NMA'!E84</f>
        <v>1.0788406505473995E-2</v>
      </c>
      <c r="Z82" s="132">
        <f t="shared" si="38"/>
        <v>3.1676169600963242E-2</v>
      </c>
      <c r="AA82" s="132">
        <f>'Survival-1cycle NMA'!N84</f>
        <v>9.8602134165856323E-2</v>
      </c>
      <c r="AB82" s="132">
        <f>'Survival-1cycle NMA'!O84</f>
        <v>5.3819566457634513E-2</v>
      </c>
      <c r="AC82" s="132">
        <f t="shared" si="39"/>
        <v>4.478256770822181E-2</v>
      </c>
      <c r="AD82" s="132">
        <f>'Survival-1cycle NMA'!D84</f>
        <v>4.2464576106437238E-2</v>
      </c>
      <c r="AE82" s="132">
        <f>'Survival-1cycle NMA'!E84</f>
        <v>1.0788406505473995E-2</v>
      </c>
      <c r="AF82" s="132">
        <f t="shared" si="40"/>
        <v>3.1676169600963242E-2</v>
      </c>
      <c r="AG82" s="132">
        <f>'Survival-1cycle NMA'!P84</f>
        <v>0.12459882876556129</v>
      </c>
      <c r="AH82" s="132">
        <f>'Survival-1cycle NMA'!Q84</f>
        <v>6.0052340399415947E-2</v>
      </c>
      <c r="AI82" s="132">
        <f t="shared" si="41"/>
        <v>6.4546488366145349E-2</v>
      </c>
      <c r="AJ82" s="132">
        <f>'Survival-1cycle NMA'!D84</f>
        <v>4.2464576106437238E-2</v>
      </c>
      <c r="AK82" s="132">
        <f>'Survival-1cycle NMA'!E84</f>
        <v>1.0788406505473995E-2</v>
      </c>
      <c r="AL82" s="132">
        <f t="shared" si="42"/>
        <v>3.1676169600963242E-2</v>
      </c>
      <c r="AM82" s="135">
        <v>78</v>
      </c>
      <c r="AN82" s="135">
        <f t="shared" si="44"/>
        <v>5.9835616438356167</v>
      </c>
      <c r="AO82" s="135">
        <f>'Survival-1cycle NMA'!U84</f>
        <v>6.2162366827569301E-2</v>
      </c>
      <c r="AP82" s="135">
        <f>'Survival-1cycle NMA'!V84</f>
        <v>1.6186516874319601E-2</v>
      </c>
      <c r="AQ82" s="135">
        <f t="shared" si="45"/>
        <v>4.5975849953249701E-2</v>
      </c>
      <c r="AR82" s="135">
        <f>'Survival-1cycle NMA'!W84</f>
        <v>2.4492671157851701E-2</v>
      </c>
      <c r="AS82" s="135">
        <f>'Survival-1cycle NMA'!X84</f>
        <v>6.1437196467621904E-3</v>
      </c>
      <c r="AT82" s="135">
        <f t="shared" si="43"/>
        <v>1.834895151108951E-2</v>
      </c>
    </row>
    <row r="83" spans="1:46">
      <c r="A83" s="132">
        <v>79</v>
      </c>
      <c r="B83" s="132">
        <f t="shared" si="30"/>
        <v>4.5452054794520551</v>
      </c>
      <c r="C83" s="132">
        <f>'Survival-1cycle NMA'!F85</f>
        <v>0.10887593682986245</v>
      </c>
      <c r="D83" s="132">
        <f>'Survival-1cycle NMA'!G85</f>
        <v>7.9290038768025067E-2</v>
      </c>
      <c r="E83" s="132">
        <f t="shared" si="31"/>
        <v>2.9585898061837382E-2</v>
      </c>
      <c r="F83" s="132">
        <f>'Survival-1cycle NMA'!D85</f>
        <v>4.1387604376304607E-2</v>
      </c>
      <c r="G83" s="132">
        <f>'Survival-1cycle NMA'!E85</f>
        <v>1.0514392981400807E-2</v>
      </c>
      <c r="H83" s="132">
        <f t="shared" si="32"/>
        <v>3.0873211394903802E-2</v>
      </c>
      <c r="I83" s="132">
        <f>'Survival-1cycle NMA'!H85</f>
        <v>9.4506019902463795E-2</v>
      </c>
      <c r="J83" s="132">
        <f>'Survival-1cycle NMA'!I85</f>
        <v>2.53901157895167E-2</v>
      </c>
      <c r="K83" s="132">
        <f t="shared" si="33"/>
        <v>6.9115904112947102E-2</v>
      </c>
      <c r="L83" s="132">
        <f>'Survival-1cycle NMA'!D85</f>
        <v>4.1387604376304607E-2</v>
      </c>
      <c r="M83" s="132">
        <f>'Survival-1cycle NMA'!E85</f>
        <v>1.0514392981400807E-2</v>
      </c>
      <c r="N83" s="132">
        <f t="shared" si="34"/>
        <v>3.0873211394903802E-2</v>
      </c>
      <c r="O83" s="132">
        <f>'Survival-1cycle NMA'!J85</f>
        <v>0.1346295990357258</v>
      </c>
      <c r="P83" s="132">
        <f>'Survival-1cycle NMA'!K85</f>
        <v>7.9290038768025067E-2</v>
      </c>
      <c r="Q83" s="132">
        <f t="shared" si="35"/>
        <v>5.5339560267700733E-2</v>
      </c>
      <c r="R83" s="132">
        <f>'Survival-1cycle NMA'!D85</f>
        <v>4.1387604376304607E-2</v>
      </c>
      <c r="S83" s="132">
        <f>'Survival-1cycle NMA'!E85</f>
        <v>1.0514392981400807E-2</v>
      </c>
      <c r="T83" s="132">
        <f t="shared" si="36"/>
        <v>3.0873211394903802E-2</v>
      </c>
      <c r="U83" s="132">
        <f>'Survival-1cycle NMA'!L85</f>
        <v>0.15880288541809492</v>
      </c>
      <c r="V83" s="132">
        <f>'Survival-1cycle NMA'!M85</f>
        <v>7.101638652499645E-2</v>
      </c>
      <c r="W83" s="132">
        <f t="shared" si="37"/>
        <v>8.7786498893098475E-2</v>
      </c>
      <c r="X83" s="132">
        <f>'Survival-1cycle NMA'!D85</f>
        <v>4.1387604376304607E-2</v>
      </c>
      <c r="Y83" s="132">
        <f>'Survival-1cycle NMA'!E85</f>
        <v>1.0514392981400807E-2</v>
      </c>
      <c r="Z83" s="132">
        <f t="shared" si="38"/>
        <v>3.0873211394903802E-2</v>
      </c>
      <c r="AA83" s="132">
        <f>'Survival-1cycle NMA'!N85</f>
        <v>9.6762009420197914E-2</v>
      </c>
      <c r="AB83" s="132">
        <f>'Survival-1cycle NMA'!O85</f>
        <v>5.2933638260210122E-2</v>
      </c>
      <c r="AC83" s="132">
        <f t="shared" si="39"/>
        <v>4.3828371159987792E-2</v>
      </c>
      <c r="AD83" s="132">
        <f>'Survival-1cycle NMA'!D85</f>
        <v>4.1387604376304607E-2</v>
      </c>
      <c r="AE83" s="132">
        <f>'Survival-1cycle NMA'!E85</f>
        <v>1.0514392981400807E-2</v>
      </c>
      <c r="AF83" s="132">
        <f t="shared" si="40"/>
        <v>3.0873211394903802E-2</v>
      </c>
      <c r="AG83" s="132">
        <f>'Survival-1cycle NMA'!P85</f>
        <v>0.12250644329948999</v>
      </c>
      <c r="AH83" s="132">
        <f>'Survival-1cycle NMA'!Q85</f>
        <v>5.9100588401627116E-2</v>
      </c>
      <c r="AI83" s="132">
        <f t="shared" si="41"/>
        <v>6.3405854897862879E-2</v>
      </c>
      <c r="AJ83" s="132">
        <f>'Survival-1cycle NMA'!D85</f>
        <v>4.1387604376304607E-2</v>
      </c>
      <c r="AK83" s="132">
        <f>'Survival-1cycle NMA'!E85</f>
        <v>1.0514392981400807E-2</v>
      </c>
      <c r="AL83" s="132">
        <f t="shared" si="42"/>
        <v>3.0873211394903802E-2</v>
      </c>
      <c r="AM83" s="135">
        <v>79</v>
      </c>
      <c r="AN83" s="135">
        <f t="shared" si="44"/>
        <v>6.0602739726027401</v>
      </c>
      <c r="AO83" s="135">
        <f>'Survival-1cycle NMA'!U85</f>
        <v>6.0947254218711902E-2</v>
      </c>
      <c r="AP83" s="135">
        <f>'Survival-1cycle NMA'!V85</f>
        <v>1.58508924281132E-2</v>
      </c>
      <c r="AQ83" s="135">
        <f t="shared" si="45"/>
        <v>4.5096361790598699E-2</v>
      </c>
      <c r="AR83" s="135">
        <f>'Survival-1cycle NMA'!W85</f>
        <v>2.3617965606951698E-2</v>
      </c>
      <c r="AS83" s="135">
        <f>'Survival-1cycle NMA'!X85</f>
        <v>5.9897179775280102E-3</v>
      </c>
      <c r="AT83" s="135">
        <f t="shared" si="43"/>
        <v>1.7628247629423686E-2</v>
      </c>
    </row>
    <row r="84" spans="1:46">
      <c r="A84" s="132">
        <v>80</v>
      </c>
      <c r="B84" s="132">
        <f t="shared" si="30"/>
        <v>4.602739726027397</v>
      </c>
      <c r="C84" s="132">
        <f>'Survival-1cycle NMA'!F86</f>
        <v>0.10696611411457528</v>
      </c>
      <c r="D84" s="132">
        <f>'Survival-1cycle NMA'!G86</f>
        <v>7.8176504803016286E-2</v>
      </c>
      <c r="E84" s="132">
        <f t="shared" si="31"/>
        <v>2.8789609311558995E-2</v>
      </c>
      <c r="F84" s="132">
        <f>'Survival-1cycle NMA'!D86</f>
        <v>4.0348959120642229E-2</v>
      </c>
      <c r="G84" s="132">
        <f>'Survival-1cycle NMA'!E86</f>
        <v>1.0250515908564959E-2</v>
      </c>
      <c r="H84" s="132">
        <f t="shared" si="32"/>
        <v>3.0098443212077268E-2</v>
      </c>
      <c r="I84" s="132">
        <f>'Survival-1cycle NMA'!H86</f>
        <v>9.2743442377581503E-2</v>
      </c>
      <c r="J84" s="132">
        <f>'Survival-1cycle NMA'!I86</f>
        <v>2.48749765862375E-2</v>
      </c>
      <c r="K84" s="132">
        <f t="shared" si="33"/>
        <v>6.7868465791344007E-2</v>
      </c>
      <c r="L84" s="132">
        <f>'Survival-1cycle NMA'!D86</f>
        <v>4.0348959120642229E-2</v>
      </c>
      <c r="M84" s="132">
        <f>'Survival-1cycle NMA'!E86</f>
        <v>1.0250515908564959E-2</v>
      </c>
      <c r="N84" s="132">
        <f t="shared" si="34"/>
        <v>3.0098443212077268E-2</v>
      </c>
      <c r="O84" s="132">
        <f>'Survival-1cycle NMA'!J86</f>
        <v>0.13249232764423366</v>
      </c>
      <c r="P84" s="132">
        <f>'Survival-1cycle NMA'!K86</f>
        <v>7.8176504803016286E-2</v>
      </c>
      <c r="Q84" s="132">
        <f t="shared" si="35"/>
        <v>5.4315822841217373E-2</v>
      </c>
      <c r="R84" s="132">
        <f>'Survival-1cycle NMA'!D86</f>
        <v>4.0348959120642229E-2</v>
      </c>
      <c r="S84" s="132">
        <f>'Survival-1cycle NMA'!E86</f>
        <v>1.0250515908564959E-2</v>
      </c>
      <c r="T84" s="132">
        <f t="shared" si="36"/>
        <v>3.0098443212077268E-2</v>
      </c>
      <c r="U84" s="132">
        <f>'Survival-1cycle NMA'!L86</f>
        <v>0.1564879513639198</v>
      </c>
      <c r="V84" s="132">
        <f>'Survival-1cycle NMA'!M86</f>
        <v>6.9976002664993597E-2</v>
      </c>
      <c r="W84" s="132">
        <f t="shared" si="37"/>
        <v>8.65119486989262E-2</v>
      </c>
      <c r="X84" s="132">
        <f>'Survival-1cycle NMA'!D86</f>
        <v>4.0348959120642229E-2</v>
      </c>
      <c r="Y84" s="132">
        <f>'Survival-1cycle NMA'!E86</f>
        <v>1.0250515908564959E-2</v>
      </c>
      <c r="Z84" s="132">
        <f t="shared" si="38"/>
        <v>3.0098443212077268E-2</v>
      </c>
      <c r="AA84" s="132">
        <f>'Survival-1cycle NMA'!N86</f>
        <v>9.4975235595948351E-2</v>
      </c>
      <c r="AB84" s="132">
        <f>'Survival-1cycle NMA'!O86</f>
        <v>5.2072705734322038E-2</v>
      </c>
      <c r="AC84" s="132">
        <f t="shared" si="39"/>
        <v>4.2902529861626314E-2</v>
      </c>
      <c r="AD84" s="132">
        <f>'Survival-1cycle NMA'!D86</f>
        <v>4.0348959120642229E-2</v>
      </c>
      <c r="AE84" s="132">
        <f>'Survival-1cycle NMA'!E86</f>
        <v>1.0250515908564959E-2</v>
      </c>
      <c r="AF84" s="132">
        <f t="shared" si="40"/>
        <v>3.0098443212077268E-2</v>
      </c>
      <c r="AG84" s="132">
        <f>'Survival-1cycle NMA'!P86</f>
        <v>0.1204708732437242</v>
      </c>
      <c r="AH84" s="132">
        <f>'Survival-1cycle NMA'!Q86</f>
        <v>5.8175116824467916E-2</v>
      </c>
      <c r="AI84" s="132">
        <f t="shared" si="41"/>
        <v>6.2295756419256283E-2</v>
      </c>
      <c r="AJ84" s="132">
        <f>'Survival-1cycle NMA'!D86</f>
        <v>4.0348959120642229E-2</v>
      </c>
      <c r="AK84" s="132">
        <f>'Survival-1cycle NMA'!E86</f>
        <v>1.0250515908564959E-2</v>
      </c>
      <c r="AL84" s="132">
        <f t="shared" si="42"/>
        <v>3.0098443212077268E-2</v>
      </c>
      <c r="AM84" s="135">
        <v>80</v>
      </c>
      <c r="AN84" s="135">
        <f t="shared" si="44"/>
        <v>6.1369863013698627</v>
      </c>
      <c r="AO84" s="135">
        <f>'Survival-1cycle NMA'!U86</f>
        <v>5.9769248945751002E-2</v>
      </c>
      <c r="AP84" s="135">
        <f>'Survival-1cycle NMA'!V86</f>
        <v>1.5526210964043901E-2</v>
      </c>
      <c r="AQ84" s="135">
        <f t="shared" si="45"/>
        <v>4.4243037981707103E-2</v>
      </c>
      <c r="AR84" s="135">
        <f>'Survival-1cycle NMA'!W86</f>
        <v>2.2776949789324898E-2</v>
      </c>
      <c r="AS84" s="135">
        <f>'Survival-1cycle NMA'!X86</f>
        <v>5.84102131393227E-3</v>
      </c>
      <c r="AT84" s="135">
        <f t="shared" si="43"/>
        <v>1.6935928475392627E-2</v>
      </c>
    </row>
    <row r="85" spans="1:46">
      <c r="A85" s="132">
        <v>81</v>
      </c>
      <c r="B85" s="132">
        <f t="shared" si="30"/>
        <v>4.6602739726027398</v>
      </c>
      <c r="C85" s="132">
        <f>'Survival-1cycle NMA'!F87</f>
        <v>0.10510937738339926</v>
      </c>
      <c r="D85" s="132">
        <f>'Survival-1cycle NMA'!G87</f>
        <v>7.7091592971104128E-2</v>
      </c>
      <c r="E85" s="132">
        <f t="shared" si="31"/>
        <v>2.8017784412295133E-2</v>
      </c>
      <c r="F85" s="132">
        <f>'Survival-1cycle NMA'!D87</f>
        <v>3.9346908243631969E-2</v>
      </c>
      <c r="G85" s="132">
        <f>'Survival-1cycle NMA'!E87</f>
        <v>9.9962866694023964E-3</v>
      </c>
      <c r="H85" s="132">
        <f t="shared" si="32"/>
        <v>2.9350621574229574E-2</v>
      </c>
      <c r="I85" s="132">
        <f>'Survival-1cycle NMA'!H87</f>
        <v>9.1031782407729495E-2</v>
      </c>
      <c r="J85" s="132">
        <f>'Survival-1cycle NMA'!I87</f>
        <v>2.4376238772766099E-2</v>
      </c>
      <c r="K85" s="132">
        <f t="shared" si="33"/>
        <v>6.6655543634963399E-2</v>
      </c>
      <c r="L85" s="132">
        <f>'Survival-1cycle NMA'!D87</f>
        <v>3.9346908243631969E-2</v>
      </c>
      <c r="M85" s="132">
        <f>'Survival-1cycle NMA'!E87</f>
        <v>9.9962866694023964E-3</v>
      </c>
      <c r="N85" s="132">
        <f t="shared" si="34"/>
        <v>2.9350621574229574E-2</v>
      </c>
      <c r="O85" s="132">
        <f>'Survival-1cycle NMA'!J87</f>
        <v>0.13041095923842566</v>
      </c>
      <c r="P85" s="132">
        <f>'Survival-1cycle NMA'!K87</f>
        <v>7.7091592971104128E-2</v>
      </c>
      <c r="Q85" s="132">
        <f t="shared" si="35"/>
        <v>5.3319366267321533E-2</v>
      </c>
      <c r="R85" s="132">
        <f>'Survival-1cycle NMA'!D87</f>
        <v>3.9346908243631969E-2</v>
      </c>
      <c r="S85" s="132">
        <f>'Survival-1cycle NMA'!E87</f>
        <v>9.9962866694023964E-3</v>
      </c>
      <c r="T85" s="132">
        <f t="shared" si="36"/>
        <v>2.9350621574229574E-2</v>
      </c>
      <c r="U85" s="132">
        <f>'Survival-1cycle NMA'!L87</f>
        <v>0.15423060995001117</v>
      </c>
      <c r="V85" s="132">
        <f>'Survival-1cycle NMA'!M87</f>
        <v>6.8962980131339821E-2</v>
      </c>
      <c r="W85" s="132">
        <f t="shared" si="37"/>
        <v>8.526762981867135E-2</v>
      </c>
      <c r="X85" s="132">
        <f>'Survival-1cycle NMA'!D87</f>
        <v>3.9346908243631969E-2</v>
      </c>
      <c r="Y85" s="132">
        <f>'Survival-1cycle NMA'!E87</f>
        <v>9.9962866694023964E-3</v>
      </c>
      <c r="Z85" s="132">
        <f t="shared" si="38"/>
        <v>2.9350621574229574E-2</v>
      </c>
      <c r="AA85" s="132">
        <f>'Survival-1cycle NMA'!N87</f>
        <v>9.3239753321143412E-2</v>
      </c>
      <c r="AB85" s="132">
        <f>'Survival-1cycle NMA'!O87</f>
        <v>5.1235780477728865E-2</v>
      </c>
      <c r="AC85" s="132">
        <f t="shared" si="39"/>
        <v>4.2003972843414547E-2</v>
      </c>
      <c r="AD85" s="132">
        <f>'Survival-1cycle NMA'!D87</f>
        <v>3.9346908243631969E-2</v>
      </c>
      <c r="AE85" s="132">
        <f>'Survival-1cycle NMA'!E87</f>
        <v>9.9962866694023964E-3</v>
      </c>
      <c r="AF85" s="132">
        <f t="shared" si="40"/>
        <v>2.9350621574229574E-2</v>
      </c>
      <c r="AG85" s="132">
        <f>'Survival-1cycle NMA'!P87</f>
        <v>0.11849003049025186</v>
      </c>
      <c r="AH85" s="132">
        <f>'Survival-1cycle NMA'!Q87</f>
        <v>5.7274902079687447E-2</v>
      </c>
      <c r="AI85" s="132">
        <f t="shared" si="41"/>
        <v>6.1215128410564416E-2</v>
      </c>
      <c r="AJ85" s="132">
        <f>'Survival-1cycle NMA'!D87</f>
        <v>3.9346908243631969E-2</v>
      </c>
      <c r="AK85" s="132">
        <f>'Survival-1cycle NMA'!E87</f>
        <v>9.9962866694023964E-3</v>
      </c>
      <c r="AL85" s="132">
        <f t="shared" si="42"/>
        <v>2.9350621574229574E-2</v>
      </c>
      <c r="AM85" s="135">
        <v>81</v>
      </c>
      <c r="AN85" s="135">
        <f t="shared" si="44"/>
        <v>6.2136986301369861</v>
      </c>
      <c r="AO85" s="135">
        <f>'Survival-1cycle NMA'!U87</f>
        <v>5.8626830520646697E-2</v>
      </c>
      <c r="AP85" s="135">
        <f>'Survival-1cycle NMA'!V87</f>
        <v>1.52119897641716E-2</v>
      </c>
      <c r="AQ85" s="135">
        <f t="shared" si="45"/>
        <v>4.3414840756475101E-2</v>
      </c>
      <c r="AR85" s="135">
        <f>'Survival-1cycle NMA'!W87</f>
        <v>2.1968209788224401E-2</v>
      </c>
      <c r="AS85" s="135">
        <f>'Survival-1cycle NMA'!X87</f>
        <v>5.6973951750715103E-3</v>
      </c>
      <c r="AT85" s="135">
        <f t="shared" si="43"/>
        <v>1.6270814613152891E-2</v>
      </c>
    </row>
    <row r="86" spans="1:46">
      <c r="A86" s="132">
        <v>82</v>
      </c>
      <c r="B86" s="132">
        <f t="shared" si="30"/>
        <v>4.7178082191780826</v>
      </c>
      <c r="C86" s="132">
        <f>'Survival-1cycle NMA'!F88</f>
        <v>0.10330374491857341</v>
      </c>
      <c r="D86" s="132">
        <f>'Survival-1cycle NMA'!G88</f>
        <v>7.6034246067058373E-2</v>
      </c>
      <c r="E86" s="132">
        <f t="shared" si="31"/>
        <v>2.7269498851515042E-2</v>
      </c>
      <c r="F86" s="132">
        <f>'Survival-1cycle NMA'!D88</f>
        <v>3.8379813518223484E-2</v>
      </c>
      <c r="G86" s="132">
        <f>'Survival-1cycle NMA'!E88</f>
        <v>9.7512455025490514E-3</v>
      </c>
      <c r="H86" s="132">
        <f t="shared" si="32"/>
        <v>2.8628568015674434E-2</v>
      </c>
      <c r="I86" s="132">
        <f>'Survival-1cycle NMA'!H88</f>
        <v>8.9369083439460997E-2</v>
      </c>
      <c r="J86" s="132">
        <f>'Survival-1cycle NMA'!I88</f>
        <v>2.3893197150582801E-2</v>
      </c>
      <c r="K86" s="132">
        <f t="shared" si="33"/>
        <v>6.5475886288878196E-2</v>
      </c>
      <c r="L86" s="132">
        <f>'Survival-1cycle NMA'!D88</f>
        <v>3.8379813518223484E-2</v>
      </c>
      <c r="M86" s="132">
        <f>'Survival-1cycle NMA'!E88</f>
        <v>9.7512455025490514E-3</v>
      </c>
      <c r="N86" s="132">
        <f t="shared" si="34"/>
        <v>2.8628568015674434E-2</v>
      </c>
      <c r="O86" s="132">
        <f>'Survival-1cycle NMA'!J88</f>
        <v>0.12838349911855904</v>
      </c>
      <c r="P86" s="132">
        <f>'Survival-1cycle NMA'!K88</f>
        <v>7.6034246067058373E-2</v>
      </c>
      <c r="Q86" s="132">
        <f t="shared" si="35"/>
        <v>5.2349253051500663E-2</v>
      </c>
      <c r="R86" s="132">
        <f>'Survival-1cycle NMA'!D88</f>
        <v>3.8379813518223484E-2</v>
      </c>
      <c r="S86" s="132">
        <f>'Survival-1cycle NMA'!E88</f>
        <v>9.7512455025490514E-3</v>
      </c>
      <c r="T86" s="132">
        <f t="shared" si="36"/>
        <v>2.8628568015674434E-2</v>
      </c>
      <c r="U86" s="132">
        <f>'Survival-1cycle NMA'!L88</f>
        <v>0.15202888033779915</v>
      </c>
      <c r="V86" s="132">
        <f>'Survival-1cycle NMA'!M88</f>
        <v>6.7976292180492448E-2</v>
      </c>
      <c r="W86" s="132">
        <f t="shared" si="37"/>
        <v>8.4052588157306707E-2</v>
      </c>
      <c r="X86" s="132">
        <f>'Survival-1cycle NMA'!D88</f>
        <v>3.8379813518223484E-2</v>
      </c>
      <c r="Y86" s="132">
        <f>'Survival-1cycle NMA'!E88</f>
        <v>9.7512455025490514E-3</v>
      </c>
      <c r="Z86" s="132">
        <f t="shared" si="38"/>
        <v>2.8628568015674434E-2</v>
      </c>
      <c r="AA86" s="132">
        <f>'Survival-1cycle NMA'!N88</f>
        <v>9.1553601026927889E-2</v>
      </c>
      <c r="AB86" s="132">
        <f>'Survival-1cycle NMA'!O88</f>
        <v>5.0421923979817394E-2</v>
      </c>
      <c r="AC86" s="132">
        <f t="shared" si="39"/>
        <v>4.1131677047110494E-2</v>
      </c>
      <c r="AD86" s="132">
        <f>'Survival-1cycle NMA'!D88</f>
        <v>3.8379813518223484E-2</v>
      </c>
      <c r="AE86" s="132">
        <f>'Survival-1cycle NMA'!E88</f>
        <v>9.7512455025490514E-3</v>
      </c>
      <c r="AF86" s="132">
        <f t="shared" si="40"/>
        <v>2.8628568015674434E-2</v>
      </c>
      <c r="AG86" s="132">
        <f>'Survival-1cycle NMA'!P88</f>
        <v>0.11656192213633321</v>
      </c>
      <c r="AH86" s="132">
        <f>'Survival-1cycle NMA'!Q88</f>
        <v>5.6398971642589162E-2</v>
      </c>
      <c r="AI86" s="132">
        <f t="shared" si="41"/>
        <v>6.0162950493744045E-2</v>
      </c>
      <c r="AJ86" s="132">
        <f>'Survival-1cycle NMA'!D88</f>
        <v>3.8379813518223484E-2</v>
      </c>
      <c r="AK86" s="132">
        <f>'Survival-1cycle NMA'!E88</f>
        <v>9.7512455025490514E-3</v>
      </c>
      <c r="AL86" s="132">
        <f t="shared" si="42"/>
        <v>2.8628568015674434E-2</v>
      </c>
      <c r="AM86" s="135">
        <v>82</v>
      </c>
      <c r="AN86" s="135">
        <f t="shared" si="44"/>
        <v>6.2904109589041095</v>
      </c>
      <c r="AO86" s="135">
        <f>'Survival-1cycle NMA'!U88</f>
        <v>5.7518555832207399E-2</v>
      </c>
      <c r="AP86" s="135">
        <f>'Survival-1cycle NMA'!V88</f>
        <v>1.49077727943731E-2</v>
      </c>
      <c r="AQ86" s="135">
        <f t="shared" si="45"/>
        <v>4.2610783037834297E-2</v>
      </c>
      <c r="AR86" s="135">
        <f>'Survival-1cycle NMA'!W88</f>
        <v>2.1190397041845901E-2</v>
      </c>
      <c r="AS86" s="135">
        <f>'Survival-1cycle NMA'!X88</f>
        <v>5.5586177696690404E-3</v>
      </c>
      <c r="AT86" s="135">
        <f t="shared" si="43"/>
        <v>1.5631779272176863E-2</v>
      </c>
    </row>
    <row r="87" spans="1:46">
      <c r="A87" s="132">
        <v>83</v>
      </c>
      <c r="B87" s="132">
        <f t="shared" si="30"/>
        <v>4.7753424657534245</v>
      </c>
      <c r="C87" s="132">
        <f>'Survival-1cycle NMA'!F89</f>
        <v>0.10154732645981163</v>
      </c>
      <c r="D87" s="132">
        <f>'Survival-1cycle NMA'!G89</f>
        <v>7.5003457391218706E-2</v>
      </c>
      <c r="E87" s="132">
        <f t="shared" si="31"/>
        <v>2.6543869068592921E-2</v>
      </c>
      <c r="F87" s="132">
        <f>'Survival-1cycle NMA'!D89</f>
        <v>3.7446124712227358E-2</v>
      </c>
      <c r="G87" s="132">
        <f>'Survival-1cycle NMA'!E89</f>
        <v>9.5149594953190374E-3</v>
      </c>
      <c r="H87" s="132">
        <f t="shared" si="32"/>
        <v>2.7931165216908319E-2</v>
      </c>
      <c r="I87" s="132">
        <f>'Survival-1cycle NMA'!H89</f>
        <v>8.7753481410971904E-2</v>
      </c>
      <c r="J87" s="132">
        <f>'Survival-1cycle NMA'!I89</f>
        <v>2.3425184451655499E-2</v>
      </c>
      <c r="K87" s="132">
        <f t="shared" si="33"/>
        <v>6.4328296959316411E-2</v>
      </c>
      <c r="L87" s="132">
        <f>'Survival-1cycle NMA'!D89</f>
        <v>3.7446124712227358E-2</v>
      </c>
      <c r="M87" s="132">
        <f>'Survival-1cycle NMA'!E89</f>
        <v>9.5149594953190374E-3</v>
      </c>
      <c r="N87" s="132">
        <f t="shared" si="34"/>
        <v>2.7931165216908319E-2</v>
      </c>
      <c r="O87" s="132">
        <f>'Survival-1cycle NMA'!J89</f>
        <v>0.12640804125862923</v>
      </c>
      <c r="P87" s="132">
        <f>'Survival-1cycle NMA'!K89</f>
        <v>7.5003457391218706E-2</v>
      </c>
      <c r="Q87" s="132">
        <f t="shared" si="35"/>
        <v>5.1404583867410522E-2</v>
      </c>
      <c r="R87" s="132">
        <f>'Survival-1cycle NMA'!D89</f>
        <v>3.7446124712227358E-2</v>
      </c>
      <c r="S87" s="132">
        <f>'Survival-1cycle NMA'!E89</f>
        <v>9.5149594953190374E-3</v>
      </c>
      <c r="T87" s="132">
        <f t="shared" si="36"/>
        <v>2.7931165216908319E-2</v>
      </c>
      <c r="U87" s="132">
        <f>'Survival-1cycle NMA'!L89</f>
        <v>0.1498808671095507</v>
      </c>
      <c r="V87" s="132">
        <f>'Survival-1cycle NMA'!M89</f>
        <v>6.7014961720397795E-2</v>
      </c>
      <c r="W87" s="132">
        <f t="shared" si="37"/>
        <v>8.2865905389152908E-2</v>
      </c>
      <c r="X87" s="132">
        <f>'Survival-1cycle NMA'!D89</f>
        <v>3.7446124712227358E-2</v>
      </c>
      <c r="Y87" s="132">
        <f>'Survival-1cycle NMA'!E89</f>
        <v>9.5149594953190374E-3</v>
      </c>
      <c r="Z87" s="132">
        <f t="shared" si="38"/>
        <v>2.7931165216908319E-2</v>
      </c>
      <c r="AA87" s="132">
        <f>'Survival-1cycle NMA'!N89</f>
        <v>8.9914909507176691E-2</v>
      </c>
      <c r="AB87" s="132">
        <f>'Survival-1cycle NMA'!O89</f>
        <v>4.9630244576316464E-2</v>
      </c>
      <c r="AC87" s="132">
        <f t="shared" si="39"/>
        <v>4.0284664930860227E-2</v>
      </c>
      <c r="AD87" s="132">
        <f>'Survival-1cycle NMA'!D89</f>
        <v>3.7446124712227358E-2</v>
      </c>
      <c r="AE87" s="132">
        <f>'Survival-1cycle NMA'!E89</f>
        <v>9.5149594953190374E-3</v>
      </c>
      <c r="AF87" s="132">
        <f t="shared" si="40"/>
        <v>2.7931165216908319E-2</v>
      </c>
      <c r="AG87" s="132">
        <f>'Survival-1cycle NMA'!P89</f>
        <v>0.11468464537922378</v>
      </c>
      <c r="AH87" s="132">
        <f>'Survival-1cycle NMA'!Q89</f>
        <v>5.5546400965301015E-2</v>
      </c>
      <c r="AI87" s="132">
        <f t="shared" si="41"/>
        <v>5.9138244413922764E-2</v>
      </c>
      <c r="AJ87" s="132">
        <f>'Survival-1cycle NMA'!D89</f>
        <v>3.7446124712227358E-2</v>
      </c>
      <c r="AK87" s="132">
        <f>'Survival-1cycle NMA'!E89</f>
        <v>9.5149594953190374E-3</v>
      </c>
      <c r="AL87" s="132">
        <f t="shared" si="42"/>
        <v>2.7931165216908319E-2</v>
      </c>
      <c r="AM87" s="135">
        <v>83</v>
      </c>
      <c r="AN87" s="135">
        <f t="shared" si="44"/>
        <v>6.3671232876712329</v>
      </c>
      <c r="AO87" s="135">
        <f>'Survival-1cycle NMA'!U89</f>
        <v>5.6443054480895802E-2</v>
      </c>
      <c r="AP87" s="135">
        <f>'Survival-1cycle NMA'!V89</f>
        <v>1.4613128939973701E-2</v>
      </c>
      <c r="AQ87" s="135">
        <f t="shared" si="45"/>
        <v>4.1829925540922103E-2</v>
      </c>
      <c r="AR87" s="135">
        <f>'Survival-1cycle NMA'!W89</f>
        <v>2.04422249830188E-2</v>
      </c>
      <c r="AS87" s="135">
        <f>'Survival-1cycle NMA'!X89</f>
        <v>5.4244791829199902E-3</v>
      </c>
      <c r="AT87" s="135">
        <f t="shared" si="43"/>
        <v>1.5017745800098809E-2</v>
      </c>
    </row>
    <row r="88" spans="1:46">
      <c r="A88" s="132">
        <v>84</v>
      </c>
      <c r="B88" s="132">
        <f t="shared" si="30"/>
        <v>4.8328767123287673</v>
      </c>
      <c r="C88" s="132">
        <f>'Survival-1cycle NMA'!F90</f>
        <v>9.9838318245991473E-2</v>
      </c>
      <c r="D88" s="132">
        <f>'Survival-1cycle NMA'!G90</f>
        <v>7.399826780835593E-2</v>
      </c>
      <c r="E88" s="132">
        <f t="shared" si="31"/>
        <v>2.5840050437635542E-2</v>
      </c>
      <c r="F88" s="132">
        <f>'Survival-1cycle NMA'!D90</f>
        <v>3.6544374127318195E-2</v>
      </c>
      <c r="G88" s="132">
        <f>'Survival-1cycle NMA'!E90</f>
        <v>9.2870207362987182E-3</v>
      </c>
      <c r="H88" s="132">
        <f t="shared" si="32"/>
        <v>2.7257353391019479E-2</v>
      </c>
      <c r="I88" s="132">
        <f>'Survival-1cycle NMA'!H90</f>
        <v>8.6183199628739701E-2</v>
      </c>
      <c r="J88" s="132">
        <f>'Survival-1cycle NMA'!I90</f>
        <v>2.2971568902142199E-2</v>
      </c>
      <c r="K88" s="132">
        <f t="shared" si="33"/>
        <v>6.3211630726597495E-2</v>
      </c>
      <c r="L88" s="132">
        <f>'Survival-1cycle NMA'!D90</f>
        <v>3.6544374127318195E-2</v>
      </c>
      <c r="M88" s="132">
        <f>'Survival-1cycle NMA'!E90</f>
        <v>9.2870207362987182E-3</v>
      </c>
      <c r="N88" s="132">
        <f t="shared" si="34"/>
        <v>2.7257353391019479E-2</v>
      </c>
      <c r="O88" s="132">
        <f>'Survival-1cycle NMA'!J90</f>
        <v>0.1244827636580232</v>
      </c>
      <c r="P88" s="132">
        <f>'Survival-1cycle NMA'!K90</f>
        <v>7.399826780835593E-2</v>
      </c>
      <c r="Q88" s="132">
        <f t="shared" si="35"/>
        <v>5.0484495849667271E-2</v>
      </c>
      <c r="R88" s="132">
        <f>'Survival-1cycle NMA'!D90</f>
        <v>3.6544374127318195E-2</v>
      </c>
      <c r="S88" s="132">
        <f>'Survival-1cycle NMA'!E90</f>
        <v>9.2870207362987182E-3</v>
      </c>
      <c r="T88" s="132">
        <f t="shared" si="36"/>
        <v>2.7257353391019479E-2</v>
      </c>
      <c r="U88" s="132">
        <f>'Survival-1cycle NMA'!L90</f>
        <v>0.14778475591187473</v>
      </c>
      <c r="V88" s="132">
        <f>'Survival-1cycle NMA'!M90</f>
        <v>6.6078058390017805E-2</v>
      </c>
      <c r="W88" s="132">
        <f t="shared" si="37"/>
        <v>8.1706697521856927E-2</v>
      </c>
      <c r="X88" s="132">
        <f>'Survival-1cycle NMA'!D90</f>
        <v>3.6544374127318195E-2</v>
      </c>
      <c r="Y88" s="132">
        <f>'Survival-1cycle NMA'!E90</f>
        <v>9.2870207362987182E-3</v>
      </c>
      <c r="Z88" s="132">
        <f t="shared" si="38"/>
        <v>2.7257353391019479E-2</v>
      </c>
      <c r="AA88" s="132">
        <f>'Survival-1cycle NMA'!N90</f>
        <v>8.8321896820332008E-2</v>
      </c>
      <c r="AB88" s="132">
        <f>'Survival-1cycle NMA'!O90</f>
        <v>4.8859894620958209E-2</v>
      </c>
      <c r="AC88" s="132">
        <f t="shared" si="39"/>
        <v>3.9462002199373798E-2</v>
      </c>
      <c r="AD88" s="132">
        <f>'Survival-1cycle NMA'!D90</f>
        <v>3.6544374127318195E-2</v>
      </c>
      <c r="AE88" s="132">
        <f>'Survival-1cycle NMA'!E90</f>
        <v>9.2870207362987182E-3</v>
      </c>
      <c r="AF88" s="132">
        <f t="shared" si="40"/>
        <v>2.7257353391019479E-2</v>
      </c>
      <c r="AG88" s="132">
        <f>'Survival-1cycle NMA'!P90</f>
        <v>0.11285638272086197</v>
      </c>
      <c r="AH88" s="132">
        <f>'Survival-1cycle NMA'!Q90</f>
        <v>5.4716310608120163E-2</v>
      </c>
      <c r="AI88" s="132">
        <f t="shared" si="41"/>
        <v>5.814007211274181E-2</v>
      </c>
      <c r="AJ88" s="132">
        <f>'Survival-1cycle NMA'!D90</f>
        <v>3.6544374127318195E-2</v>
      </c>
      <c r="AK88" s="132">
        <f>'Survival-1cycle NMA'!E90</f>
        <v>9.2870207362987182E-3</v>
      </c>
      <c r="AL88" s="132">
        <f t="shared" si="42"/>
        <v>2.7257353391019479E-2</v>
      </c>
      <c r="AM88" s="135">
        <v>84</v>
      </c>
      <c r="AN88" s="135">
        <f t="shared" si="44"/>
        <v>6.4438356164383563</v>
      </c>
      <c r="AO88" s="135">
        <f>'Survival-1cycle NMA'!U90</f>
        <v>5.53990244363625E-2</v>
      </c>
      <c r="AP88" s="135">
        <f>'Survival-1cycle NMA'!V90</f>
        <v>1.43276503766294E-2</v>
      </c>
      <c r="AQ88" s="135">
        <f t="shared" si="45"/>
        <v>4.1071374059733101E-2</v>
      </c>
      <c r="AR88" s="135">
        <f>'Survival-1cycle NMA'!W90</f>
        <v>1.9722465872590501E-2</v>
      </c>
      <c r="AS88" s="135">
        <f>'Survival-1cycle NMA'!X90</f>
        <v>5.2947806235192898E-3</v>
      </c>
      <c r="AT88" s="135">
        <f t="shared" si="43"/>
        <v>1.4427685249071211E-2</v>
      </c>
    </row>
    <row r="89" spans="1:46">
      <c r="A89" s="132">
        <v>85</v>
      </c>
      <c r="B89" s="132">
        <f t="shared" si="30"/>
        <v>4.8904109589041092</v>
      </c>
      <c r="C89" s="132">
        <f>'Survival-1cycle NMA'!F91</f>
        <v>9.8174998361369545E-2</v>
      </c>
      <c r="D89" s="132">
        <f>'Survival-1cycle NMA'!G91</f>
        <v>7.3017763007526423E-2</v>
      </c>
      <c r="E89" s="132">
        <f t="shared" si="31"/>
        <v>2.5157235353843121E-2</v>
      </c>
      <c r="F89" s="132">
        <f>'Survival-1cycle NMA'!D91</f>
        <v>3.567317151904071E-2</v>
      </c>
      <c r="G89" s="132">
        <f>'Survival-1cycle NMA'!E91</f>
        <v>9.0670446137079089E-3</v>
      </c>
      <c r="H89" s="132">
        <f t="shared" si="32"/>
        <v>2.6606126905332803E-2</v>
      </c>
      <c r="I89" s="132">
        <f>'Survival-1cycle NMA'!H91</f>
        <v>8.4656543965374503E-2</v>
      </c>
      <c r="J89" s="132">
        <f>'Survival-1cycle NMA'!I91</f>
        <v>2.2531751967217899E-2</v>
      </c>
      <c r="K89" s="132">
        <f t="shared" si="33"/>
        <v>6.2124791998156605E-2</v>
      </c>
      <c r="L89" s="132">
        <f>'Survival-1cycle NMA'!D91</f>
        <v>3.567317151904071E-2</v>
      </c>
      <c r="M89" s="132">
        <f>'Survival-1cycle NMA'!E91</f>
        <v>9.0670446137079089E-3</v>
      </c>
      <c r="N89" s="132">
        <f t="shared" si="34"/>
        <v>2.6606126905332803E-2</v>
      </c>
      <c r="O89" s="132">
        <f>'Survival-1cycle NMA'!J91</f>
        <v>0.12260592396951334</v>
      </c>
      <c r="P89" s="132">
        <f>'Survival-1cycle NMA'!K91</f>
        <v>7.3017763007526423E-2</v>
      </c>
      <c r="Q89" s="132">
        <f t="shared" si="35"/>
        <v>4.9588160961986913E-2</v>
      </c>
      <c r="R89" s="132">
        <f>'Survival-1cycle NMA'!D91</f>
        <v>3.567317151904071E-2</v>
      </c>
      <c r="S89" s="132">
        <f>'Survival-1cycle NMA'!E91</f>
        <v>9.0670446137079089E-3</v>
      </c>
      <c r="T89" s="132">
        <f t="shared" si="36"/>
        <v>2.6606126905332803E-2</v>
      </c>
      <c r="U89" s="132">
        <f>'Survival-1cycle NMA'!L91</f>
        <v>0.14573880935132796</v>
      </c>
      <c r="V89" s="132">
        <f>'Survival-1cycle NMA'!M91</f>
        <v>6.5164695840156633E-2</v>
      </c>
      <c r="W89" s="132">
        <f t="shared" si="37"/>
        <v>8.057411351117133E-2</v>
      </c>
      <c r="X89" s="132">
        <f>'Survival-1cycle NMA'!D91</f>
        <v>3.567317151904071E-2</v>
      </c>
      <c r="Y89" s="132">
        <f>'Survival-1cycle NMA'!E91</f>
        <v>9.0670446137079089E-3</v>
      </c>
      <c r="Z89" s="132">
        <f t="shared" si="38"/>
        <v>2.6606126905332803E-2</v>
      </c>
      <c r="AA89" s="132">
        <f>'Survival-1cycle NMA'!N91</f>
        <v>8.6772863509794809E-2</v>
      </c>
      <c r="AB89" s="132">
        <f>'Survival-1cycle NMA'!O91</f>
        <v>4.811006785650334E-2</v>
      </c>
      <c r="AC89" s="132">
        <f t="shared" si="39"/>
        <v>3.8662795653291469E-2</v>
      </c>
      <c r="AD89" s="132">
        <f>'Survival-1cycle NMA'!D91</f>
        <v>3.567317151904071E-2</v>
      </c>
      <c r="AE89" s="132">
        <f>'Survival-1cycle NMA'!E91</f>
        <v>9.0670446137079089E-3</v>
      </c>
      <c r="AF89" s="132">
        <f t="shared" si="40"/>
        <v>2.6606126905332803E-2</v>
      </c>
      <c r="AG89" s="132">
        <f>'Survival-1cycle NMA'!P91</f>
        <v>0.11107539746186836</v>
      </c>
      <c r="AH89" s="132">
        <f>'Survival-1cycle NMA'!Q91</f>
        <v>5.3907863571388243E-2</v>
      </c>
      <c r="AI89" s="132">
        <f t="shared" si="41"/>
        <v>5.7167533890480113E-2</v>
      </c>
      <c r="AJ89" s="132">
        <f>'Survival-1cycle NMA'!D91</f>
        <v>3.567317151904071E-2</v>
      </c>
      <c r="AK89" s="132">
        <f>'Survival-1cycle NMA'!E91</f>
        <v>9.0670446137079089E-3</v>
      </c>
      <c r="AL89" s="132">
        <f t="shared" si="42"/>
        <v>2.6606126905332803E-2</v>
      </c>
      <c r="AM89" s="135">
        <v>85</v>
      </c>
      <c r="AN89" s="135">
        <f t="shared" si="44"/>
        <v>6.5205479452054798</v>
      </c>
      <c r="AO89" s="135">
        <f>'Survival-1cycle NMA'!U91</f>
        <v>5.4385227992688197E-2</v>
      </c>
      <c r="AP89" s="135">
        <f>'Survival-1cycle NMA'!V91</f>
        <v>1.40509510647069E-2</v>
      </c>
      <c r="AQ89" s="135">
        <f t="shared" si="45"/>
        <v>4.0334276927981298E-2</v>
      </c>
      <c r="AR89" s="135">
        <f>'Survival-1cycle NMA'!W91</f>
        <v>1.90299478139224E-2</v>
      </c>
      <c r="AS89" s="135">
        <f>'Survival-1cycle NMA'!X91</f>
        <v>5.1693337258251803E-3</v>
      </c>
      <c r="AT89" s="135">
        <f t="shared" si="43"/>
        <v>1.3860614088097221E-2</v>
      </c>
    </row>
    <row r="90" spans="1:46">
      <c r="A90" s="132">
        <v>86</v>
      </c>
      <c r="B90" s="132">
        <f t="shared" si="30"/>
        <v>4.9479452054794519</v>
      </c>
      <c r="C90" s="132">
        <f>'Survival-1cycle NMA'!F92</f>
        <v>9.6555722365755353E-2</v>
      </c>
      <c r="D90" s="132">
        <f>'Survival-1cycle NMA'!G92</f>
        <v>7.206107094721359E-2</v>
      </c>
      <c r="E90" s="132">
        <f t="shared" si="31"/>
        <v>2.4494651418541763E-2</v>
      </c>
      <c r="F90" s="132">
        <f>'Survival-1cycle NMA'!D92</f>
        <v>3.4831199368576558E-2</v>
      </c>
      <c r="G90" s="132">
        <f>'Survival-1cycle NMA'!E92</f>
        <v>8.8546682465971954E-3</v>
      </c>
      <c r="H90" s="132">
        <f t="shared" si="32"/>
        <v>2.5976531121979361E-2</v>
      </c>
      <c r="I90" s="132">
        <f>'Survival-1cycle NMA'!H92</f>
        <v>8.3171898356520793E-2</v>
      </c>
      <c r="J90" s="132">
        <f>'Survival-1cycle NMA'!I92</f>
        <v>2.2105166261782199E-2</v>
      </c>
      <c r="K90" s="132">
        <f t="shared" si="33"/>
        <v>6.1066732094738591E-2</v>
      </c>
      <c r="L90" s="132">
        <f>'Survival-1cycle NMA'!D92</f>
        <v>3.4831199368576558E-2</v>
      </c>
      <c r="M90" s="132">
        <f>'Survival-1cycle NMA'!E92</f>
        <v>8.8546682465971954E-3</v>
      </c>
      <c r="N90" s="132">
        <f t="shared" si="34"/>
        <v>2.5976531121979361E-2</v>
      </c>
      <c r="O90" s="132">
        <f>'Survival-1cycle NMA'!J92</f>
        <v>0.12077585538555716</v>
      </c>
      <c r="P90" s="132">
        <f>'Survival-1cycle NMA'!K92</f>
        <v>7.206107094721359E-2</v>
      </c>
      <c r="Q90" s="132">
        <f t="shared" si="35"/>
        <v>4.8714784438343567E-2</v>
      </c>
      <c r="R90" s="132">
        <f>'Survival-1cycle NMA'!D92</f>
        <v>3.4831199368576558E-2</v>
      </c>
      <c r="S90" s="132">
        <f>'Survival-1cycle NMA'!E92</f>
        <v>8.8546682465971954E-3</v>
      </c>
      <c r="T90" s="132">
        <f t="shared" si="36"/>
        <v>2.5976531121979361E-2</v>
      </c>
      <c r="U90" s="132">
        <f>'Survival-1cycle NMA'!L92</f>
        <v>0.14374136312614152</v>
      </c>
      <c r="V90" s="132">
        <f>'Survival-1cycle NMA'!M92</f>
        <v>6.4274029199738222E-2</v>
      </c>
      <c r="W90" s="132">
        <f t="shared" si="37"/>
        <v>7.9467333926403302E-2</v>
      </c>
      <c r="X90" s="132">
        <f>'Survival-1cycle NMA'!D92</f>
        <v>3.4831199368576558E-2</v>
      </c>
      <c r="Y90" s="132">
        <f>'Survival-1cycle NMA'!E92</f>
        <v>8.8546682465971954E-3</v>
      </c>
      <c r="Z90" s="132">
        <f t="shared" si="38"/>
        <v>2.5976531121979361E-2</v>
      </c>
      <c r="AA90" s="132">
        <f>'Survival-1cycle NMA'!N92</f>
        <v>8.5266188120969838E-2</v>
      </c>
      <c r="AB90" s="132">
        <f>'Survival-1cycle NMA'!O92</f>
        <v>4.7379996969121735E-2</v>
      </c>
      <c r="AC90" s="132">
        <f t="shared" si="39"/>
        <v>3.7886191151848103E-2</v>
      </c>
      <c r="AD90" s="132">
        <f>'Survival-1cycle NMA'!D92</f>
        <v>3.4831199368576558E-2</v>
      </c>
      <c r="AE90" s="132">
        <f>'Survival-1cycle NMA'!E92</f>
        <v>8.8546682465971954E-3</v>
      </c>
      <c r="AF90" s="132">
        <f t="shared" si="40"/>
        <v>2.5976531121979361E-2</v>
      </c>
      <c r="AG90" s="132">
        <f>'Survival-1cycle NMA'!P92</f>
        <v>0.10934002946567731</v>
      </c>
      <c r="AH90" s="132">
        <f>'Survival-1cycle NMA'!Q92</f>
        <v>5.3120262811912747E-2</v>
      </c>
      <c r="AI90" s="132">
        <f t="shared" si="41"/>
        <v>5.6219766653764561E-2</v>
      </c>
      <c r="AJ90" s="132">
        <f>'Survival-1cycle NMA'!D92</f>
        <v>3.4831199368576558E-2</v>
      </c>
      <c r="AK90" s="132">
        <f>'Survival-1cycle NMA'!E92</f>
        <v>8.8546682465971954E-3</v>
      </c>
      <c r="AL90" s="132">
        <f t="shared" si="42"/>
        <v>2.5976531121979361E-2</v>
      </c>
      <c r="AM90" s="135">
        <v>86</v>
      </c>
      <c r="AN90" s="135">
        <f t="shared" si="44"/>
        <v>6.5972602739726032</v>
      </c>
      <c r="AO90" s="135">
        <f>'Survival-1cycle NMA'!U92</f>
        <v>5.3400487998447002E-2</v>
      </c>
      <c r="AP90" s="135">
        <f>'Survival-1cycle NMA'!V92</f>
        <v>1.3782665356544E-2</v>
      </c>
      <c r="AQ90" s="135">
        <f t="shared" si="45"/>
        <v>3.9617822641903E-2</v>
      </c>
      <c r="AR90" s="135">
        <f>'Survival-1cycle NMA'!W92</f>
        <v>1.8363551936864501E-2</v>
      </c>
      <c r="AS90" s="135">
        <f>'Survival-1cycle NMA'!X92</f>
        <v>5.0479599025876603E-3</v>
      </c>
      <c r="AT90" s="135">
        <f t="shared" si="43"/>
        <v>1.3315592034276841E-2</v>
      </c>
    </row>
    <row r="91" spans="1:46">
      <c r="A91" s="132">
        <v>87</v>
      </c>
      <c r="B91" s="132">
        <f t="shared" si="30"/>
        <v>5.0054794520547947</v>
      </c>
      <c r="C91" s="132">
        <f>'Survival-1cycle NMA'!F93</f>
        <v>9.4978919189548608E-2</v>
      </c>
      <c r="D91" s="132">
        <f>'Survival-1cycle NMA'!G93</f>
        <v>7.1127359471435281E-2</v>
      </c>
      <c r="E91" s="132">
        <f t="shared" si="31"/>
        <v>2.3851559718113327E-2</v>
      </c>
      <c r="F91" s="132">
        <f>'Survival-1cycle NMA'!D93</f>
        <v>3.4017208479446968E-2</v>
      </c>
      <c r="G91" s="132">
        <f>'Survival-1cycle NMA'!E93</f>
        <v>8.6495490372224225E-3</v>
      </c>
      <c r="H91" s="132">
        <f t="shared" si="32"/>
        <v>2.5367659442224546E-2</v>
      </c>
      <c r="I91" s="132">
        <f>'Survival-1cycle NMA'!H93</f>
        <v>8.1727720576276502E-2</v>
      </c>
      <c r="J91" s="132">
        <f>'Survival-1cycle NMA'!I93</f>
        <v>2.16912736132354E-2</v>
      </c>
      <c r="K91" s="132">
        <f t="shared" si="33"/>
        <v>6.0036446963041099E-2</v>
      </c>
      <c r="L91" s="132">
        <f>'Survival-1cycle NMA'!D93</f>
        <v>3.4017208479446968E-2</v>
      </c>
      <c r="M91" s="132">
        <f>'Survival-1cycle NMA'!E93</f>
        <v>8.6495490372224225E-3</v>
      </c>
      <c r="N91" s="132">
        <f t="shared" si="34"/>
        <v>2.5367659442224546E-2</v>
      </c>
      <c r="O91" s="132">
        <f>'Survival-1cycle NMA'!J93</f>
        <v>0.1189909627661047</v>
      </c>
      <c r="P91" s="132">
        <f>'Survival-1cycle NMA'!K93</f>
        <v>7.1127359471435281E-2</v>
      </c>
      <c r="Q91" s="132">
        <f t="shared" si="35"/>
        <v>4.7863603294669418E-2</v>
      </c>
      <c r="R91" s="132">
        <f>'Survival-1cycle NMA'!D93</f>
        <v>3.4017208479446968E-2</v>
      </c>
      <c r="S91" s="132">
        <f>'Survival-1cycle NMA'!E93</f>
        <v>8.6495490372224225E-3</v>
      </c>
      <c r="T91" s="132">
        <f t="shared" si="36"/>
        <v>2.5367659442224546E-2</v>
      </c>
      <c r="U91" s="132">
        <f>'Survival-1cycle NMA'!L93</f>
        <v>0.14179082237914178</v>
      </c>
      <c r="V91" s="132">
        <f>'Survival-1cycle NMA'!M93</f>
        <v>6.3405252713091387E-2</v>
      </c>
      <c r="W91" s="132">
        <f t="shared" si="37"/>
        <v>7.8385569666050398E-2</v>
      </c>
      <c r="X91" s="132">
        <f>'Survival-1cycle NMA'!D93</f>
        <v>3.4017208479446968E-2</v>
      </c>
      <c r="Y91" s="132">
        <f>'Survival-1cycle NMA'!E93</f>
        <v>8.6495490372224225E-3</v>
      </c>
      <c r="Z91" s="132">
        <f t="shared" si="38"/>
        <v>2.5367659442224546E-2</v>
      </c>
      <c r="AA91" s="132">
        <f>'Survival-1cycle NMA'!N93</f>
        <v>8.3800322994663196E-2</v>
      </c>
      <c r="AB91" s="132">
        <f>'Survival-1cycle NMA'!O93</f>
        <v>4.6668951311562831E-2</v>
      </c>
      <c r="AC91" s="132">
        <f t="shared" si="39"/>
        <v>3.7131371683100364E-2</v>
      </c>
      <c r="AD91" s="132">
        <f>'Survival-1cycle NMA'!D93</f>
        <v>3.4017208479446968E-2</v>
      </c>
      <c r="AE91" s="132">
        <f>'Survival-1cycle NMA'!E93</f>
        <v>8.6495490372224225E-3</v>
      </c>
      <c r="AF91" s="132">
        <f t="shared" si="40"/>
        <v>2.5367659442224546E-2</v>
      </c>
      <c r="AG91" s="132">
        <f>'Survival-1cycle NMA'!P93</f>
        <v>0.10764869117496483</v>
      </c>
      <c r="AH91" s="132">
        <f>'Survival-1cycle NMA'!Q93</f>
        <v>5.2352748929381215E-2</v>
      </c>
      <c r="AI91" s="132">
        <f t="shared" si="41"/>
        <v>5.529594224558361E-2</v>
      </c>
      <c r="AJ91" s="132">
        <f>'Survival-1cycle NMA'!D93</f>
        <v>3.4017208479446968E-2</v>
      </c>
      <c r="AK91" s="132">
        <f>'Survival-1cycle NMA'!E93</f>
        <v>8.6495490372224225E-3</v>
      </c>
      <c r="AL91" s="132">
        <f t="shared" si="42"/>
        <v>2.5367659442224546E-2</v>
      </c>
      <c r="AM91" s="135">
        <v>87</v>
      </c>
      <c r="AN91" s="135">
        <f t="shared" si="44"/>
        <v>6.6739726027397257</v>
      </c>
      <c r="AO91" s="135">
        <f>'Survival-1cycle NMA'!U93</f>
        <v>5.2443684340644101E-2</v>
      </c>
      <c r="AP91" s="135">
        <f>'Survival-1cycle NMA'!V93</f>
        <v>1.3522446706999E-2</v>
      </c>
      <c r="AQ91" s="135">
        <f t="shared" si="45"/>
        <v>3.8921237633645099E-2</v>
      </c>
      <c r="AR91" s="135">
        <f>'Survival-1cycle NMA'!W93</f>
        <v>1.7722209740383701E-2</v>
      </c>
      <c r="AS91" s="135">
        <f>'Survival-1cycle NMA'!X93</f>
        <v>4.9304897440800603E-3</v>
      </c>
      <c r="AT91" s="135">
        <f t="shared" si="43"/>
        <v>1.279171999630364E-2</v>
      </c>
    </row>
    <row r="92" spans="1:46">
      <c r="A92" s="132">
        <v>88</v>
      </c>
      <c r="B92" s="132">
        <f t="shared" si="30"/>
        <v>5.0630136986301366</v>
      </c>
      <c r="C92" s="132">
        <f>'Survival-1cycle NMA'!F94</f>
        <v>9.3443087275934339E-2</v>
      </c>
      <c r="D92" s="132">
        <f>'Survival-1cycle NMA'!G94</f>
        <v>7.0215834083745168E-2</v>
      </c>
      <c r="E92" s="132">
        <f t="shared" si="31"/>
        <v>2.3227253192189171E-2</v>
      </c>
      <c r="F92" s="132">
        <f>'Survival-1cycle NMA'!D94</f>
        <v>3.3230013874543836E-2</v>
      </c>
      <c r="G92" s="132">
        <f>'Survival-1cycle NMA'!E94</f>
        <v>8.45136333407253E-3</v>
      </c>
      <c r="H92" s="132">
        <f t="shared" si="32"/>
        <v>2.4778650540471306E-2</v>
      </c>
      <c r="I92" s="132">
        <f>'Survival-1cycle NMA'!H94</f>
        <v>8.0322538272122795E-2</v>
      </c>
      <c r="J92" s="132">
        <f>'Survival-1cycle NMA'!I94</f>
        <v>2.1289563263795198E-2</v>
      </c>
      <c r="K92" s="132">
        <f t="shared" si="33"/>
        <v>5.9032975008327597E-2</v>
      </c>
      <c r="L92" s="132">
        <f>'Survival-1cycle NMA'!D94</f>
        <v>3.3230013874543836E-2</v>
      </c>
      <c r="M92" s="132">
        <f>'Survival-1cycle NMA'!E94</f>
        <v>8.45136333407253E-3</v>
      </c>
      <c r="N92" s="132">
        <f t="shared" si="34"/>
        <v>2.4778650540471306E-2</v>
      </c>
      <c r="O92" s="132">
        <f>'Survival-1cycle NMA'!J94</f>
        <v>0.11724971899229557</v>
      </c>
      <c r="P92" s="132">
        <f>'Survival-1cycle NMA'!K94</f>
        <v>7.0215834083745168E-2</v>
      </c>
      <c r="Q92" s="132">
        <f t="shared" si="35"/>
        <v>4.70338849085504E-2</v>
      </c>
      <c r="R92" s="132">
        <f>'Survival-1cycle NMA'!D94</f>
        <v>3.3230013874543836E-2</v>
      </c>
      <c r="S92" s="132">
        <f>'Survival-1cycle NMA'!E94</f>
        <v>8.45136333407253E-3</v>
      </c>
      <c r="T92" s="132">
        <f t="shared" si="36"/>
        <v>2.4778650540471306E-2</v>
      </c>
      <c r="U92" s="132">
        <f>'Survival-1cycle NMA'!L94</f>
        <v>0.13988565825795599</v>
      </c>
      <c r="V92" s="132">
        <f>'Survival-1cycle NMA'!M94</f>
        <v>6.2557597535068149E-2</v>
      </c>
      <c r="W92" s="132">
        <f t="shared" si="37"/>
        <v>7.7328060722887837E-2</v>
      </c>
      <c r="X92" s="132">
        <f>'Survival-1cycle NMA'!D94</f>
        <v>3.3230013874543836E-2</v>
      </c>
      <c r="Y92" s="132">
        <f>'Survival-1cycle NMA'!E94</f>
        <v>8.45136333407253E-3</v>
      </c>
      <c r="Z92" s="132">
        <f t="shared" si="38"/>
        <v>2.4778650540471306E-2</v>
      </c>
      <c r="AA92" s="132">
        <f>'Survival-1cycle NMA'!N94</f>
        <v>8.237379031803814E-2</v>
      </c>
      <c r="AB92" s="132">
        <f>'Survival-1cycle NMA'!O94</f>
        <v>4.5976234781850887E-2</v>
      </c>
      <c r="AC92" s="132">
        <f t="shared" si="39"/>
        <v>3.6397555536187252E-2</v>
      </c>
      <c r="AD92" s="132">
        <f>'Survival-1cycle NMA'!D94</f>
        <v>3.3230013874543836E-2</v>
      </c>
      <c r="AE92" s="132">
        <f>'Survival-1cycle NMA'!E94</f>
        <v>8.45136333407253E-3</v>
      </c>
      <c r="AF92" s="132">
        <f t="shared" si="40"/>
        <v>2.4778650540471306E-2</v>
      </c>
      <c r="AG92" s="132">
        <f>'Survival-1cycle NMA'!P94</f>
        <v>0.10599986386380768</v>
      </c>
      <c r="AH92" s="132">
        <f>'Survival-1cycle NMA'!Q94</f>
        <v>5.1604598009507598E-2</v>
      </c>
      <c r="AI92" s="132">
        <f t="shared" si="41"/>
        <v>5.439526585430008E-2</v>
      </c>
      <c r="AJ92" s="132">
        <f>'Survival-1cycle NMA'!D94</f>
        <v>3.3230013874543836E-2</v>
      </c>
      <c r="AK92" s="132">
        <f>'Survival-1cycle NMA'!E94</f>
        <v>8.45136333407253E-3</v>
      </c>
      <c r="AL92" s="132">
        <f t="shared" si="42"/>
        <v>2.4778650540471306E-2</v>
      </c>
      <c r="AM92" s="135">
        <v>88</v>
      </c>
      <c r="AN92" s="135">
        <f t="shared" si="44"/>
        <v>6.7506849315068491</v>
      </c>
      <c r="AO92" s="135">
        <f>'Survival-1cycle NMA'!U94</f>
        <v>5.1513750663336598E-2</v>
      </c>
      <c r="AP92" s="135">
        <f>'Survival-1cycle NMA'!V94</f>
        <v>1.32699664785942E-2</v>
      </c>
      <c r="AQ92" s="135">
        <f t="shared" si="45"/>
        <v>3.8243784184742398E-2</v>
      </c>
      <c r="AR92" s="135">
        <f>'Survival-1cycle NMA'!W94</f>
        <v>1.7104900583818201E-2</v>
      </c>
      <c r="AS92" s="135">
        <f>'Survival-1cycle NMA'!X94</f>
        <v>4.8167624598801596E-3</v>
      </c>
      <c r="AT92" s="135">
        <f t="shared" si="43"/>
        <v>1.2288138123938041E-2</v>
      </c>
    </row>
    <row r="93" spans="1:46">
      <c r="A93" s="132">
        <v>89</v>
      </c>
      <c r="B93" s="132">
        <f t="shared" si="30"/>
        <v>5.1205479452054794</v>
      </c>
      <c r="C93" s="132">
        <f>'Survival-1cycle NMA'!F95</f>
        <v>9.1946790953793572E-2</v>
      </c>
      <c r="D93" s="132">
        <f>'Survival-1cycle NMA'!G95</f>
        <v>6.9325735867158081E-2</v>
      </c>
      <c r="E93" s="132">
        <f t="shared" si="31"/>
        <v>2.2621055086635491E-2</v>
      </c>
      <c r="F93" s="132">
        <f>'Survival-1cycle NMA'!D95</f>
        <v>3.2468490970895582E-2</v>
      </c>
      <c r="G93" s="132">
        <f>'Survival-1cycle NMA'!E95</f>
        <v>8.259805196034968E-3</v>
      </c>
      <c r="H93" s="132">
        <f t="shared" si="32"/>
        <v>2.4208685774860614E-2</v>
      </c>
      <c r="I93" s="132">
        <f>'Survival-1cycle NMA'!H95</f>
        <v>7.8954945241747204E-2</v>
      </c>
      <c r="J93" s="132">
        <f>'Survival-1cycle NMA'!I95</f>
        <v>2.08995502009665E-2</v>
      </c>
      <c r="K93" s="132">
        <f t="shared" si="33"/>
        <v>5.8055395040780708E-2</v>
      </c>
      <c r="L93" s="132">
        <f>'Survival-1cycle NMA'!D95</f>
        <v>3.2468490970895582E-2</v>
      </c>
      <c r="M93" s="132">
        <f>'Survival-1cycle NMA'!E95</f>
        <v>8.259805196034968E-3</v>
      </c>
      <c r="N93" s="132">
        <f t="shared" si="34"/>
        <v>2.4208685774860614E-2</v>
      </c>
      <c r="O93" s="132">
        <f>'Survival-1cycle NMA'!J95</f>
        <v>0.11555066153149883</v>
      </c>
      <c r="P93" s="132">
        <f>'Survival-1cycle NMA'!K95</f>
        <v>6.9325735867158081E-2</v>
      </c>
      <c r="Q93" s="132">
        <f t="shared" si="35"/>
        <v>4.6224925664340749E-2</v>
      </c>
      <c r="R93" s="132">
        <f>'Survival-1cycle NMA'!D95</f>
        <v>3.2468490970895582E-2</v>
      </c>
      <c r="S93" s="132">
        <f>'Survival-1cycle NMA'!E95</f>
        <v>8.259805196034968E-3</v>
      </c>
      <c r="T93" s="132">
        <f t="shared" si="36"/>
        <v>2.4208685774860614E-2</v>
      </c>
      <c r="U93" s="132">
        <f>'Survival-1cycle NMA'!L95</f>
        <v>0.1380244046695133</v>
      </c>
      <c r="V93" s="132">
        <f>'Survival-1cycle NMA'!M95</f>
        <v>6.17303296719394E-2</v>
      </c>
      <c r="W93" s="132">
        <f t="shared" si="37"/>
        <v>7.6294074997573902E-2</v>
      </c>
      <c r="X93" s="132">
        <f>'Survival-1cycle NMA'!D95</f>
        <v>3.2468490970895582E-2</v>
      </c>
      <c r="Y93" s="132">
        <f>'Survival-1cycle NMA'!E95</f>
        <v>8.259805196034968E-3</v>
      </c>
      <c r="Z93" s="132">
        <f t="shared" si="38"/>
        <v>2.4208685774860614E-2</v>
      </c>
      <c r="AA93" s="132">
        <f>'Survival-1cycle NMA'!N95</f>
        <v>8.098517841570102E-2</v>
      </c>
      <c r="AB93" s="132">
        <f>'Survival-1cycle NMA'!O95</f>
        <v>4.5301183845392202E-2</v>
      </c>
      <c r="AC93" s="132">
        <f t="shared" si="39"/>
        <v>3.5683994570308818E-2</v>
      </c>
      <c r="AD93" s="132">
        <f>'Survival-1cycle NMA'!D95</f>
        <v>3.2468490970895582E-2</v>
      </c>
      <c r="AE93" s="132">
        <f>'Survival-1cycle NMA'!E95</f>
        <v>8.259805196034968E-3</v>
      </c>
      <c r="AF93" s="132">
        <f t="shared" si="40"/>
        <v>2.4208685774860614E-2</v>
      </c>
      <c r="AG93" s="132">
        <f>'Survival-1cycle NMA'!P95</f>
        <v>0.10439209411016802</v>
      </c>
      <c r="AH93" s="132">
        <f>'Survival-1cycle NMA'!Q95</f>
        <v>5.0875119611791336E-2</v>
      </c>
      <c r="AI93" s="132">
        <f t="shared" si="41"/>
        <v>5.3516974498376682E-2</v>
      </c>
      <c r="AJ93" s="132">
        <f>'Survival-1cycle NMA'!D95</f>
        <v>3.2468490970895582E-2</v>
      </c>
      <c r="AK93" s="132">
        <f>'Survival-1cycle NMA'!E95</f>
        <v>8.259805196034968E-3</v>
      </c>
      <c r="AL93" s="132">
        <f t="shared" si="42"/>
        <v>2.4208685774860614E-2</v>
      </c>
      <c r="AM93" s="135">
        <v>89</v>
      </c>
      <c r="AN93" s="135">
        <f t="shared" si="44"/>
        <v>6.8273972602739725</v>
      </c>
      <c r="AO93" s="135">
        <f>'Survival-1cycle NMA'!U95</f>
        <v>5.0609671303349701E-2</v>
      </c>
      <c r="AP93" s="135">
        <f>'Survival-1cycle NMA'!V95</f>
        <v>1.30249128333876E-2</v>
      </c>
      <c r="AQ93" s="135">
        <f t="shared" si="45"/>
        <v>3.75847584699621E-2</v>
      </c>
      <c r="AR93" s="135">
        <f>'Survival-1cycle NMA'!W95</f>
        <v>1.6510649317447199E-2</v>
      </c>
      <c r="AS93" s="135">
        <f>'Survival-1cycle NMA'!X95</f>
        <v>4.7066253598510004E-3</v>
      </c>
      <c r="AT93" s="135">
        <f t="shared" si="43"/>
        <v>1.1804023957596199E-2</v>
      </c>
    </row>
    <row r="94" spans="1:46">
      <c r="A94" s="132">
        <v>90</v>
      </c>
      <c r="B94" s="132">
        <f t="shared" si="30"/>
        <v>5.1780821917808222</v>
      </c>
      <c r="C94" s="132">
        <f>'Survival-1cycle NMA'!F96</f>
        <v>9.0488657026067079E-2</v>
      </c>
      <c r="D94" s="132">
        <f>'Survival-1cycle NMA'!G96</f>
        <v>6.8456339539062272E-2</v>
      </c>
      <c r="E94" s="132">
        <f t="shared" si="31"/>
        <v>2.2032317487004807E-2</v>
      </c>
      <c r="F94" s="132">
        <f>'Survival-1cycle NMA'!D96</f>
        <v>3.173157201141609E-2</v>
      </c>
      <c r="G94" s="132">
        <f>'Survival-1cycle NMA'!E96</f>
        <v>8.0745852490927486E-3</v>
      </c>
      <c r="H94" s="132">
        <f t="shared" si="32"/>
        <v>2.3656986762323341E-2</v>
      </c>
      <c r="I94" s="132">
        <f>'Survival-1cycle NMA'!H96</f>
        <v>7.7623597935434593E-2</v>
      </c>
      <c r="J94" s="132">
        <f>'Survival-1cycle NMA'!I96</f>
        <v>2.0520773605818401E-2</v>
      </c>
      <c r="K94" s="132">
        <f t="shared" si="33"/>
        <v>5.7102824329616192E-2</v>
      </c>
      <c r="L94" s="132">
        <f>'Survival-1cycle NMA'!D96</f>
        <v>3.173157201141609E-2</v>
      </c>
      <c r="M94" s="132">
        <f>'Survival-1cycle NMA'!E96</f>
        <v>8.0745852490927486E-3</v>
      </c>
      <c r="N94" s="132">
        <f t="shared" si="34"/>
        <v>2.3656986762323341E-2</v>
      </c>
      <c r="O94" s="132">
        <f>'Survival-1cycle NMA'!J96</f>
        <v>0.11389238920015553</v>
      </c>
      <c r="P94" s="132">
        <f>'Survival-1cycle NMA'!K96</f>
        <v>6.8456339539062272E-2</v>
      </c>
      <c r="Q94" s="132">
        <f t="shared" si="35"/>
        <v>4.5436049661093256E-2</v>
      </c>
      <c r="R94" s="132">
        <f>'Survival-1cycle NMA'!D96</f>
        <v>3.173157201141609E-2</v>
      </c>
      <c r="S94" s="132">
        <f>'Survival-1cycle NMA'!E96</f>
        <v>8.0745852490927486E-3</v>
      </c>
      <c r="T94" s="132">
        <f t="shared" si="36"/>
        <v>2.3656986762323341E-2</v>
      </c>
      <c r="U94" s="132">
        <f>'Survival-1cycle NMA'!L96</f>
        <v>0.1362056552167249</v>
      </c>
      <c r="V94" s="132">
        <f>'Survival-1cycle NMA'!M96</f>
        <v>6.0922748057059162E-2</v>
      </c>
      <c r="W94" s="132">
        <f t="shared" si="37"/>
        <v>7.5282907159665735E-2</v>
      </c>
      <c r="X94" s="132">
        <f>'Survival-1cycle NMA'!D96</f>
        <v>3.173157201141609E-2</v>
      </c>
      <c r="Y94" s="132">
        <f>'Survival-1cycle NMA'!E96</f>
        <v>8.0745852490927486E-3</v>
      </c>
      <c r="Z94" s="132">
        <f t="shared" si="38"/>
        <v>2.3656986762323341E-2</v>
      </c>
      <c r="AA94" s="132">
        <f>'Survival-1cycle NMA'!N96</f>
        <v>7.9633138264764786E-2</v>
      </c>
      <c r="AB94" s="132">
        <f>'Survival-1cycle NMA'!O96</f>
        <v>4.4643165689446949E-2</v>
      </c>
      <c r="AC94" s="132">
        <f t="shared" si="39"/>
        <v>3.4989972575317836E-2</v>
      </c>
      <c r="AD94" s="132">
        <f>'Survival-1cycle NMA'!D96</f>
        <v>3.173157201141609E-2</v>
      </c>
      <c r="AE94" s="132">
        <f>'Survival-1cycle NMA'!E96</f>
        <v>8.0745852490927486E-3</v>
      </c>
      <c r="AF94" s="132">
        <f t="shared" si="40"/>
        <v>2.3656986762323341E-2</v>
      </c>
      <c r="AG94" s="132">
        <f>'Survival-1cycle NMA'!P96</f>
        <v>0.10282399047438046</v>
      </c>
      <c r="AH94" s="132">
        <f>'Survival-1cycle NMA'!Q96</f>
        <v>5.0163654890831598E-2</v>
      </c>
      <c r="AI94" s="132">
        <f t="shared" si="41"/>
        <v>5.2660335583548858E-2</v>
      </c>
      <c r="AJ94" s="132">
        <f>'Survival-1cycle NMA'!D96</f>
        <v>3.173157201141609E-2</v>
      </c>
      <c r="AK94" s="132">
        <f>'Survival-1cycle NMA'!E96</f>
        <v>8.0745852490927486E-3</v>
      </c>
      <c r="AL94" s="132">
        <f t="shared" si="42"/>
        <v>2.3656986762323341E-2</v>
      </c>
      <c r="AM94" s="135">
        <v>90</v>
      </c>
      <c r="AN94" s="135">
        <f t="shared" si="44"/>
        <v>6.904109589041096</v>
      </c>
      <c r="AO94" s="135">
        <f>'Survival-1cycle NMA'!U96</f>
        <v>4.9730478426944599E-2</v>
      </c>
      <c r="AP94" s="135">
        <f>'Survival-1cycle NMA'!V96</f>
        <v>1.2786989704424901E-2</v>
      </c>
      <c r="AQ94" s="135">
        <f t="shared" si="45"/>
        <v>3.69434887225197E-2</v>
      </c>
      <c r="AR94" s="135">
        <f>'Survival-1cycle NMA'!W96</f>
        <v>1.5938524043689901E-2</v>
      </c>
      <c r="AS94" s="135">
        <f>'Survival-1cycle NMA'!X96</f>
        <v>4.5999333712193301E-3</v>
      </c>
      <c r="AT94" s="135">
        <f t="shared" si="43"/>
        <v>1.1338590672470571E-2</v>
      </c>
    </row>
    <row r="95" spans="1:46">
      <c r="A95" s="132">
        <v>91</v>
      </c>
      <c r="B95" s="132">
        <f t="shared" si="30"/>
        <v>5.2356164383561641</v>
      </c>
      <c r="C95" s="132">
        <f>'Survival-1cycle NMA'!F97</f>
        <v>8.9067371559401587E-2</v>
      </c>
      <c r="D95" s="132">
        <f>'Survival-1cycle NMA'!G97</f>
        <v>6.7606951631095855E-2</v>
      </c>
      <c r="E95" s="132">
        <f t="shared" si="31"/>
        <v>2.1460419928305732E-2</v>
      </c>
      <c r="F95" s="132">
        <f>'Survival-1cycle NMA'!D97</f>
        <v>3.1018242734567988E-2</v>
      </c>
      <c r="G95" s="132">
        <f>'Survival-1cycle NMA'!E97</f>
        <v>7.8954296277575966E-3</v>
      </c>
      <c r="H95" s="132">
        <f t="shared" si="32"/>
        <v>2.3122813106810393E-2</v>
      </c>
      <c r="I95" s="132">
        <f>'Survival-1cycle NMA'!H97</f>
        <v>7.6327212168893696E-2</v>
      </c>
      <c r="J95" s="132">
        <f>'Survival-1cycle NMA'!I97</f>
        <v>2.0152795409650402E-2</v>
      </c>
      <c r="K95" s="132">
        <f t="shared" si="33"/>
        <v>5.6174416759243298E-2</v>
      </c>
      <c r="L95" s="132">
        <f>'Survival-1cycle NMA'!D97</f>
        <v>3.1018242734567988E-2</v>
      </c>
      <c r="M95" s="132">
        <f>'Survival-1cycle NMA'!E97</f>
        <v>7.8954296277575966E-3</v>
      </c>
      <c r="N95" s="132">
        <f t="shared" si="34"/>
        <v>2.3122813106810393E-2</v>
      </c>
      <c r="O95" s="132">
        <f>'Survival-1cycle NMA'!J97</f>
        <v>0.11227355911181749</v>
      </c>
      <c r="P95" s="132">
        <f>'Survival-1cycle NMA'!K97</f>
        <v>6.7606951631095855E-2</v>
      </c>
      <c r="Q95" s="132">
        <f t="shared" si="35"/>
        <v>4.466660748072164E-2</v>
      </c>
      <c r="R95" s="132">
        <f>'Survival-1cycle NMA'!D97</f>
        <v>3.1018242734567988E-2</v>
      </c>
      <c r="S95" s="132">
        <f>'Survival-1cycle NMA'!E97</f>
        <v>7.8954296277575966E-3</v>
      </c>
      <c r="T95" s="132">
        <f t="shared" si="36"/>
        <v>2.3122813106810393E-2</v>
      </c>
      <c r="U95" s="132">
        <f>'Survival-1cycle NMA'!L97</f>
        <v>0.13442806030603582</v>
      </c>
      <c r="V95" s="132">
        <f>'Survival-1cycle NMA'!M97</f>
        <v>6.0134182751215536E-2</v>
      </c>
      <c r="W95" s="132">
        <f t="shared" si="37"/>
        <v>7.4293877554820281E-2</v>
      </c>
      <c r="X95" s="132">
        <f>'Survival-1cycle NMA'!D97</f>
        <v>3.1018242734567988E-2</v>
      </c>
      <c r="Y95" s="132">
        <f>'Survival-1cycle NMA'!E97</f>
        <v>7.8954296277575966E-3</v>
      </c>
      <c r="Z95" s="132">
        <f t="shared" si="38"/>
        <v>2.3122813106810393E-2</v>
      </c>
      <c r="AA95" s="132">
        <f>'Survival-1cycle NMA'!N97</f>
        <v>7.8316380218911921E-2</v>
      </c>
      <c r="AB95" s="132">
        <f>'Survival-1cycle NMA'!O97</f>
        <v>4.4001576499868238E-2</v>
      </c>
      <c r="AC95" s="132">
        <f t="shared" si="39"/>
        <v>3.4314803719043684E-2</v>
      </c>
      <c r="AD95" s="132">
        <f>'Survival-1cycle NMA'!D97</f>
        <v>3.1018242734567988E-2</v>
      </c>
      <c r="AE95" s="132">
        <f>'Survival-1cycle NMA'!E97</f>
        <v>7.8954296277575966E-3</v>
      </c>
      <c r="AF95" s="132">
        <f t="shared" si="40"/>
        <v>2.3122813106810393E-2</v>
      </c>
      <c r="AG95" s="132">
        <f>'Survival-1cycle NMA'!P97</f>
        <v>0.10129422037032337</v>
      </c>
      <c r="AH95" s="132">
        <f>'Survival-1cycle NMA'!Q97</f>
        <v>4.9469574841081922E-2</v>
      </c>
      <c r="AI95" s="132">
        <f t="shared" si="41"/>
        <v>5.1824645529241452E-2</v>
      </c>
      <c r="AJ95" s="132">
        <f>'Survival-1cycle NMA'!D97</f>
        <v>3.1018242734567988E-2</v>
      </c>
      <c r="AK95" s="132">
        <f>'Survival-1cycle NMA'!E97</f>
        <v>7.8954296277575966E-3</v>
      </c>
      <c r="AL95" s="132">
        <f t="shared" si="42"/>
        <v>2.3122813106810393E-2</v>
      </c>
      <c r="AM95" s="135">
        <v>91</v>
      </c>
      <c r="AN95" s="135">
        <f t="shared" si="44"/>
        <v>6.9808219178082194</v>
      </c>
      <c r="AO95" s="135">
        <f>'Survival-1cycle NMA'!U97</f>
        <v>4.8875249352634702E-2</v>
      </c>
      <c r="AP95" s="135">
        <f>'Survival-1cycle NMA'!V97</f>
        <v>1.2555915840289899E-2</v>
      </c>
      <c r="AQ95" s="135">
        <f t="shared" si="45"/>
        <v>3.6319333512344801E-2</v>
      </c>
      <c r="AR95" s="135">
        <f>'Survival-1cycle NMA'!W97</f>
        <v>1.5387634000897399E-2</v>
      </c>
      <c r="AS95" s="135">
        <f>'Survival-1cycle NMA'!X97</f>
        <v>4.49654858889859E-3</v>
      </c>
      <c r="AT95" s="135">
        <f t="shared" si="43"/>
        <v>1.0891085411998808E-2</v>
      </c>
    </row>
    <row r="96" spans="1:46">
      <c r="A96" s="132">
        <v>92</v>
      </c>
      <c r="B96" s="132">
        <f t="shared" si="30"/>
        <v>5.2931506849315069</v>
      </c>
      <c r="C96" s="132">
        <f>'Survival-1cycle NMA'!F98</f>
        <v>8.7681676861911459E-2</v>
      </c>
      <c r="D96" s="132">
        <f>'Survival-1cycle NMA'!G98</f>
        <v>6.6776908784797723E-2</v>
      </c>
      <c r="E96" s="132">
        <f t="shared" si="31"/>
        <v>2.0904768077113736E-2</v>
      </c>
      <c r="F96" s="132">
        <f>'Survival-1cycle NMA'!D98</f>
        <v>3.0327539264406466E-2</v>
      </c>
      <c r="G96" s="132">
        <f>'Survival-1cycle NMA'!E98</f>
        <v>7.7220789941708874E-3</v>
      </c>
      <c r="H96" s="132">
        <f t="shared" si="32"/>
        <v>2.2605460270235578E-2</v>
      </c>
      <c r="I96" s="132">
        <f>'Survival-1cycle NMA'!H98</f>
        <v>7.5064560032482394E-2</v>
      </c>
      <c r="J96" s="132">
        <f>'Survival-1cycle NMA'!I98</f>
        <v>1.9795198950467802E-2</v>
      </c>
      <c r="K96" s="132">
        <f t="shared" si="33"/>
        <v>5.5269361082014593E-2</v>
      </c>
      <c r="L96" s="132">
        <f>'Survival-1cycle NMA'!D98</f>
        <v>3.0327539264406466E-2</v>
      </c>
      <c r="M96" s="132">
        <f>'Survival-1cycle NMA'!E98</f>
        <v>7.7220789941708874E-3</v>
      </c>
      <c r="N96" s="132">
        <f t="shared" si="34"/>
        <v>2.2605460270235578E-2</v>
      </c>
      <c r="O96" s="132">
        <f>'Survival-1cycle NMA'!J98</f>
        <v>0.11069288379864144</v>
      </c>
      <c r="P96" s="132">
        <f>'Survival-1cycle NMA'!K98</f>
        <v>6.6776908784797723E-2</v>
      </c>
      <c r="Q96" s="132">
        <f t="shared" si="35"/>
        <v>4.3915975013843714E-2</v>
      </c>
      <c r="R96" s="132">
        <f>'Survival-1cycle NMA'!D98</f>
        <v>3.0327539264406466E-2</v>
      </c>
      <c r="S96" s="132">
        <f>'Survival-1cycle NMA'!E98</f>
        <v>7.7220789941708874E-3</v>
      </c>
      <c r="T96" s="132">
        <f t="shared" si="36"/>
        <v>2.2605460270235578E-2</v>
      </c>
      <c r="U96" s="132">
        <f>'Survival-1cycle NMA'!L98</f>
        <v>0.13269032441529396</v>
      </c>
      <c r="V96" s="132">
        <f>'Survival-1cycle NMA'!M98</f>
        <v>5.9363993258430191E-2</v>
      </c>
      <c r="W96" s="132">
        <f t="shared" si="37"/>
        <v>7.3326331156863767E-2</v>
      </c>
      <c r="X96" s="132">
        <f>'Survival-1cycle NMA'!D98</f>
        <v>3.0327539264406466E-2</v>
      </c>
      <c r="Y96" s="132">
        <f>'Survival-1cycle NMA'!E98</f>
        <v>7.7220789941708874E-3</v>
      </c>
      <c r="Z96" s="132">
        <f t="shared" si="38"/>
        <v>2.2605460270235578E-2</v>
      </c>
      <c r="AA96" s="132">
        <f>'Survival-1cycle NMA'!N98</f>
        <v>7.7033670927560985E-2</v>
      </c>
      <c r="AB96" s="132">
        <f>'Survival-1cycle NMA'!O98</f>
        <v>4.3375839850869867E-2</v>
      </c>
      <c r="AC96" s="132">
        <f t="shared" si="39"/>
        <v>3.3657831076691118E-2</v>
      </c>
      <c r="AD96" s="132">
        <f>'Survival-1cycle NMA'!D98</f>
        <v>3.0327539264406466E-2</v>
      </c>
      <c r="AE96" s="132">
        <f>'Survival-1cycle NMA'!E98</f>
        <v>7.7220789941708874E-3</v>
      </c>
      <c r="AF96" s="132">
        <f t="shared" si="40"/>
        <v>2.2605460270235578E-2</v>
      </c>
      <c r="AG96" s="132">
        <f>'Survival-1cycle NMA'!P98</f>
        <v>9.9801507116883723E-2</v>
      </c>
      <c r="AH96" s="132">
        <f>'Survival-1cycle NMA'!Q98</f>
        <v>4.8792278655786045E-2</v>
      </c>
      <c r="AI96" s="132">
        <f t="shared" si="41"/>
        <v>5.1009228461097678E-2</v>
      </c>
      <c r="AJ96" s="132">
        <f>'Survival-1cycle NMA'!D98</f>
        <v>3.0327539264406466E-2</v>
      </c>
      <c r="AK96" s="132">
        <f>'Survival-1cycle NMA'!E98</f>
        <v>7.7220789941708874E-3</v>
      </c>
      <c r="AL96" s="132">
        <f t="shared" si="42"/>
        <v>2.2605460270235578E-2</v>
      </c>
      <c r="AM96" s="135">
        <v>92</v>
      </c>
      <c r="AN96" s="135">
        <f t="shared" si="44"/>
        <v>7.0575342465753428</v>
      </c>
      <c r="AO96" s="135">
        <f>'Survival-1cycle NMA'!U98</f>
        <v>4.8043104046531997E-2</v>
      </c>
      <c r="AP96" s="135">
        <f>'Survival-1cycle NMA'!V98</f>
        <v>1.2331423916856901E-2</v>
      </c>
      <c r="AQ96" s="135">
        <f t="shared" si="45"/>
        <v>3.57116801296751E-2</v>
      </c>
      <c r="AR96" s="135">
        <f>'Survival-1cycle NMA'!W98</f>
        <v>1.48571275622168E-2</v>
      </c>
      <c r="AS96" s="135">
        <f>'Survival-1cycle NMA'!X98</f>
        <v>4.3963398564606003E-3</v>
      </c>
      <c r="AT96" s="135">
        <f t="shared" si="43"/>
        <v>1.0460787705756199E-2</v>
      </c>
    </row>
    <row r="97" spans="1:46">
      <c r="A97" s="132">
        <v>93</v>
      </c>
      <c r="B97" s="132">
        <f t="shared" si="30"/>
        <v>5.3506849315068497</v>
      </c>
      <c r="C97" s="132">
        <f>'Survival-1cycle NMA'!F99</f>
        <v>8.6330368636822155E-2</v>
      </c>
      <c r="D97" s="132">
        <f>'Survival-1cycle NMA'!G99</f>
        <v>6.5965576154604549E-2</v>
      </c>
      <c r="E97" s="132">
        <f t="shared" si="31"/>
        <v>2.0364792482217606E-2</v>
      </c>
      <c r="F97" s="132">
        <f>'Survival-1cycle NMA'!D99</f>
        <v>2.9658545204873245E-2</v>
      </c>
      <c r="G97" s="132">
        <f>'Survival-1cycle NMA'!E99</f>
        <v>7.5542876284581551E-3</v>
      </c>
      <c r="H97" s="132">
        <f t="shared" si="32"/>
        <v>2.2104257576415091E-2</v>
      </c>
      <c r="I97" s="132">
        <f>'Survival-1cycle NMA'!H99</f>
        <v>7.3834466983810396E-2</v>
      </c>
      <c r="J97" s="132">
        <f>'Survival-1cycle NMA'!I99</f>
        <v>1.9447587721443799E-2</v>
      </c>
      <c r="K97" s="132">
        <f t="shared" si="33"/>
        <v>5.43868792623666E-2</v>
      </c>
      <c r="L97" s="132">
        <f>'Survival-1cycle NMA'!D99</f>
        <v>2.9658545204873245E-2</v>
      </c>
      <c r="M97" s="132">
        <f>'Survival-1cycle NMA'!E99</f>
        <v>7.5542876284581551E-3</v>
      </c>
      <c r="N97" s="132">
        <f t="shared" si="34"/>
        <v>2.2104257576415091E-2</v>
      </c>
      <c r="O97" s="132">
        <f>'Survival-1cycle NMA'!J99</f>
        <v>0.10914912849539668</v>
      </c>
      <c r="P97" s="132">
        <f>'Survival-1cycle NMA'!K99</f>
        <v>6.5965576154604549E-2</v>
      </c>
      <c r="Q97" s="132">
        <f t="shared" si="35"/>
        <v>4.3183552340792131E-2</v>
      </c>
      <c r="R97" s="132">
        <f>'Survival-1cycle NMA'!D99</f>
        <v>2.9658545204873245E-2</v>
      </c>
      <c r="S97" s="132">
        <f>'Survival-1cycle NMA'!E99</f>
        <v>7.5542876284581551E-3</v>
      </c>
      <c r="T97" s="132">
        <f t="shared" si="36"/>
        <v>2.2104257576415091E-2</v>
      </c>
      <c r="U97" s="132">
        <f>'Survival-1cycle NMA'!L99</f>
        <v>0.13099120351208035</v>
      </c>
      <c r="V97" s="132">
        <f>'Survival-1cycle NMA'!M99</f>
        <v>5.8611566948738099E-2</v>
      </c>
      <c r="W97" s="132">
        <f t="shared" si="37"/>
        <v>7.2379636563342259E-2</v>
      </c>
      <c r="X97" s="132">
        <f>'Survival-1cycle NMA'!D99</f>
        <v>2.9658545204873245E-2</v>
      </c>
      <c r="Y97" s="132">
        <f>'Survival-1cycle NMA'!E99</f>
        <v>7.5542876284581551E-3</v>
      </c>
      <c r="Z97" s="132">
        <f t="shared" si="38"/>
        <v>2.2104257576415091E-2</v>
      </c>
      <c r="AA97" s="132">
        <f>'Survival-1cycle NMA'!N99</f>
        <v>7.5783830437241767E-2</v>
      </c>
      <c r="AB97" s="132">
        <f>'Survival-1cycle NMA'!O99</f>
        <v>4.2765405199368813E-2</v>
      </c>
      <c r="AC97" s="132">
        <f t="shared" si="39"/>
        <v>3.3018425237872955E-2</v>
      </c>
      <c r="AD97" s="132">
        <f>'Survival-1cycle NMA'!D99</f>
        <v>2.9658545204873245E-2</v>
      </c>
      <c r="AE97" s="132">
        <f>'Survival-1cycle NMA'!E99</f>
        <v>7.5542876284581551E-3</v>
      </c>
      <c r="AF97" s="132">
        <f t="shared" si="40"/>
        <v>2.2104257576415091E-2</v>
      </c>
      <c r="AG97" s="132">
        <f>'Survival-1cycle NMA'!P99</f>
        <v>9.8344627158184331E-2</v>
      </c>
      <c r="AH97" s="132">
        <f>'Survival-1cycle NMA'!Q99</f>
        <v>4.8131192191616039E-2</v>
      </c>
      <c r="AI97" s="132">
        <f t="shared" si="41"/>
        <v>5.0213434966568292E-2</v>
      </c>
      <c r="AJ97" s="132">
        <f>'Survival-1cycle NMA'!D99</f>
        <v>2.9658545204873245E-2</v>
      </c>
      <c r="AK97" s="132">
        <f>'Survival-1cycle NMA'!E99</f>
        <v>7.5542876284581551E-3</v>
      </c>
      <c r="AL97" s="132">
        <f t="shared" si="42"/>
        <v>2.2104257576415091E-2</v>
      </c>
      <c r="AM97" s="135">
        <v>93</v>
      </c>
      <c r="AN97" s="135">
        <f t="shared" si="44"/>
        <v>7.1342465753424653</v>
      </c>
      <c r="AO97" s="135">
        <f>'Survival-1cycle NMA'!U99</f>
        <v>4.7233202777722902E-2</v>
      </c>
      <c r="AP97" s="135">
        <f>'Survival-1cycle NMA'!V99</f>
        <v>1.2113259710876199E-2</v>
      </c>
      <c r="AQ97" s="135">
        <f t="shared" si="45"/>
        <v>3.5119943066846702E-2</v>
      </c>
      <c r="AR97" s="135">
        <f>'Survival-1cycle NMA'!W99</f>
        <v>1.43461903425494E-2</v>
      </c>
      <c r="AS97" s="135">
        <f>'Survival-1cycle NMA'!X99</f>
        <v>4.2991823753949499E-3</v>
      </c>
      <c r="AT97" s="135">
        <f t="shared" si="43"/>
        <v>1.004700796715445E-2</v>
      </c>
    </row>
    <row r="98" spans="1:46">
      <c r="A98" s="132">
        <v>94</v>
      </c>
      <c r="B98" s="132">
        <f t="shared" si="30"/>
        <v>5.4082191780821915</v>
      </c>
      <c r="C98" s="132">
        <f>'Survival-1cycle NMA'!F100</f>
        <v>8.5012293300623862E-2</v>
      </c>
      <c r="D98" s="132">
        <f>'Survival-1cycle NMA'!G100</f>
        <v>6.5172345910454066E-2</v>
      </c>
      <c r="E98" s="132">
        <f t="shared" si="31"/>
        <v>1.9839947390169796E-2</v>
      </c>
      <c r="F98" s="132">
        <f>'Survival-1cycle NMA'!D100</f>
        <v>2.9010388923494741E-2</v>
      </c>
      <c r="G98" s="132">
        <f>'Survival-1cycle NMA'!E100</f>
        <v>7.391822584510376E-3</v>
      </c>
      <c r="H98" s="132">
        <f t="shared" si="32"/>
        <v>2.1618566338984364E-2</v>
      </c>
      <c r="I98" s="132">
        <f>'Survival-1cycle NMA'!H100</f>
        <v>7.2635809111634905E-2</v>
      </c>
      <c r="J98" s="132">
        <f>'Survival-1cycle NMA'!I100</f>
        <v>1.9109584204229701E-2</v>
      </c>
      <c r="K98" s="132">
        <f t="shared" si="33"/>
        <v>5.3526224907405204E-2</v>
      </c>
      <c r="L98" s="132">
        <f>'Survival-1cycle NMA'!D100</f>
        <v>2.9010388923494741E-2</v>
      </c>
      <c r="M98" s="132">
        <f>'Survival-1cycle NMA'!E100</f>
        <v>7.391822584510376E-3</v>
      </c>
      <c r="N98" s="132">
        <f t="shared" si="34"/>
        <v>2.1618566338984364E-2</v>
      </c>
      <c r="O98" s="132">
        <f>'Survival-1cycle NMA'!J100</f>
        <v>0.10764110857579527</v>
      </c>
      <c r="P98" s="132">
        <f>'Survival-1cycle NMA'!K100</f>
        <v>6.5172345910454066E-2</v>
      </c>
      <c r="Q98" s="132">
        <f t="shared" si="35"/>
        <v>4.2468762665341206E-2</v>
      </c>
      <c r="R98" s="132">
        <f>'Survival-1cycle NMA'!D100</f>
        <v>2.9010388923494741E-2</v>
      </c>
      <c r="S98" s="132">
        <f>'Survival-1cycle NMA'!E100</f>
        <v>7.391822584510376E-3</v>
      </c>
      <c r="T98" s="132">
        <f t="shared" si="36"/>
        <v>2.1618566338984364E-2</v>
      </c>
      <c r="U98" s="132">
        <f>'Survival-1cycle NMA'!L100</f>
        <v>0.12932950261330062</v>
      </c>
      <c r="V98" s="132">
        <f>'Survival-1cycle NMA'!M100</f>
        <v>5.7876317580176681E-2</v>
      </c>
      <c r="W98" s="132">
        <f t="shared" si="37"/>
        <v>7.1453185033123937E-2</v>
      </c>
      <c r="X98" s="132">
        <f>'Survival-1cycle NMA'!D100</f>
        <v>2.9010388923494741E-2</v>
      </c>
      <c r="Y98" s="132">
        <f>'Survival-1cycle NMA'!E100</f>
        <v>7.391822584510376E-3</v>
      </c>
      <c r="Z98" s="132">
        <f t="shared" si="38"/>
        <v>2.1618566338984364E-2</v>
      </c>
      <c r="AA98" s="132">
        <f>'Survival-1cycle NMA'!N100</f>
        <v>7.4565729463209052E-2</v>
      </c>
      <c r="AB98" s="132">
        <f>'Survival-1cycle NMA'!O100</f>
        <v>4.2169746476155776E-2</v>
      </c>
      <c r="AC98" s="132">
        <f t="shared" si="39"/>
        <v>3.2395982987053276E-2</v>
      </c>
      <c r="AD98" s="132">
        <f>'Survival-1cycle NMA'!D100</f>
        <v>2.9010388923494741E-2</v>
      </c>
      <c r="AE98" s="132">
        <f>'Survival-1cycle NMA'!E100</f>
        <v>7.391822584510376E-3</v>
      </c>
      <c r="AF98" s="132">
        <f t="shared" si="40"/>
        <v>2.1618566338984364E-2</v>
      </c>
      <c r="AG98" s="132">
        <f>'Survival-1cycle NMA'!P100</f>
        <v>9.6922407441841801E-2</v>
      </c>
      <c r="AH98" s="132">
        <f>'Survival-1cycle NMA'!Q100</f>
        <v>4.7485766531240071E-2</v>
      </c>
      <c r="AI98" s="132">
        <f t="shared" si="41"/>
        <v>4.943664091060173E-2</v>
      </c>
      <c r="AJ98" s="132">
        <f>'Survival-1cycle NMA'!D100</f>
        <v>2.9010388923494741E-2</v>
      </c>
      <c r="AK98" s="132">
        <f>'Survival-1cycle NMA'!E100</f>
        <v>7.391822584510376E-3</v>
      </c>
      <c r="AL98" s="132">
        <f t="shared" si="42"/>
        <v>2.1618566338984364E-2</v>
      </c>
      <c r="AM98" s="135">
        <v>94</v>
      </c>
      <c r="AN98" s="135">
        <f t="shared" si="44"/>
        <v>7.2109589041095887</v>
      </c>
      <c r="AO98" s="135">
        <f>'Survival-1cycle NMA'!U100</f>
        <v>4.6444743922161497E-2</v>
      </c>
      <c r="AP98" s="135">
        <f>'Survival-1cycle NMA'!V100</f>
        <v>1.19011813305114E-2</v>
      </c>
      <c r="AQ98" s="135">
        <f t="shared" si="45"/>
        <v>3.4543562591650097E-2</v>
      </c>
      <c r="AR98" s="135">
        <f>'Survival-1cycle NMA'!W100</f>
        <v>1.38540434070786E-2</v>
      </c>
      <c r="AS98" s="135">
        <f>'Survival-1cycle NMA'!X100</f>
        <v>4.2049573404899796E-3</v>
      </c>
      <c r="AT98" s="135">
        <f t="shared" si="43"/>
        <v>9.6490860665886212E-3</v>
      </c>
    </row>
    <row r="99" spans="1:46">
      <c r="A99" s="132">
        <v>95</v>
      </c>
      <c r="B99" s="132">
        <f t="shared" si="30"/>
        <v>5.4657534246575343</v>
      </c>
      <c r="C99" s="132">
        <f>'Survival-1cycle NMA'!F101</f>
        <v>8.3726345455165066E-2</v>
      </c>
      <c r="D99" s="132">
        <f>'Survival-1cycle NMA'!G101</f>
        <v>6.4396635832877469E-2</v>
      </c>
      <c r="E99" s="132">
        <f t="shared" si="31"/>
        <v>1.9329709622287597E-2</v>
      </c>
      <c r="F99" s="132">
        <f>'Survival-1cycle NMA'!D101</f>
        <v>2.8382241010813658E-2</v>
      </c>
      <c r="G99" s="132">
        <f>'Survival-1cycle NMA'!E101</f>
        <v>7.2344629058925507E-3</v>
      </c>
      <c r="H99" s="132">
        <f t="shared" si="32"/>
        <v>2.1147778104921106E-2</v>
      </c>
      <c r="I99" s="132">
        <f>'Survival-1cycle NMA'!H101</f>
        <v>7.1467510559833095E-2</v>
      </c>
      <c r="J99" s="132">
        <f>'Survival-1cycle NMA'!I101</f>
        <v>1.8780828780589599E-2</v>
      </c>
      <c r="K99" s="132">
        <f t="shared" si="33"/>
        <v>5.2686681779243495E-2</v>
      </c>
      <c r="L99" s="132">
        <f>'Survival-1cycle NMA'!D101</f>
        <v>2.8382241010813658E-2</v>
      </c>
      <c r="M99" s="132">
        <f>'Survival-1cycle NMA'!E101</f>
        <v>7.2344629058925507E-3</v>
      </c>
      <c r="N99" s="132">
        <f t="shared" si="34"/>
        <v>2.1147778104921106E-2</v>
      </c>
      <c r="O99" s="132">
        <f>'Survival-1cycle NMA'!J101</f>
        <v>0.1061676871316458</v>
      </c>
      <c r="P99" s="132">
        <f>'Survival-1cycle NMA'!K101</f>
        <v>6.4396635832877469E-2</v>
      </c>
      <c r="Q99" s="132">
        <f t="shared" si="35"/>
        <v>4.1771051298768333E-2</v>
      </c>
      <c r="R99" s="132">
        <f>'Survival-1cycle NMA'!D101</f>
        <v>2.8382241010813658E-2</v>
      </c>
      <c r="S99" s="132">
        <f>'Survival-1cycle NMA'!E101</f>
        <v>7.2344629058925507E-3</v>
      </c>
      <c r="T99" s="132">
        <f t="shared" si="36"/>
        <v>2.1147778104921106E-2</v>
      </c>
      <c r="U99" s="132">
        <f>'Survival-1cycle NMA'!L101</f>
        <v>0.12770407347744656</v>
      </c>
      <c r="V99" s="132">
        <f>'Survival-1cycle NMA'!M101</f>
        <v>5.7157683912842525E-2</v>
      </c>
      <c r="W99" s="132">
        <f t="shared" si="37"/>
        <v>7.0546389564604031E-2</v>
      </c>
      <c r="X99" s="132">
        <f>'Survival-1cycle NMA'!D101</f>
        <v>2.8382241010813658E-2</v>
      </c>
      <c r="Y99" s="132">
        <f>'Survival-1cycle NMA'!E101</f>
        <v>7.2344629058925507E-3</v>
      </c>
      <c r="Z99" s="132">
        <f t="shared" si="38"/>
        <v>2.1147778104921106E-2</v>
      </c>
      <c r="AA99" s="132">
        <f>'Survival-1cycle NMA'!N101</f>
        <v>7.3378286820182062E-2</v>
      </c>
      <c r="AB99" s="132">
        <f>'Survival-1cycle NMA'!O101</f>
        <v>4.1588360766787028E-2</v>
      </c>
      <c r="AC99" s="132">
        <f t="shared" si="39"/>
        <v>3.1789926053395035E-2</v>
      </c>
      <c r="AD99" s="132">
        <f>'Survival-1cycle NMA'!D101</f>
        <v>2.8382241010813658E-2</v>
      </c>
      <c r="AE99" s="132">
        <f>'Survival-1cycle NMA'!E101</f>
        <v>7.2344629058925507E-3</v>
      </c>
      <c r="AF99" s="132">
        <f t="shared" si="40"/>
        <v>2.1147778104921106E-2</v>
      </c>
      <c r="AG99" s="132">
        <f>'Survival-1cycle NMA'!P101</f>
        <v>9.5533722945267421E-2</v>
      </c>
      <c r="AH99" s="132">
        <f>'Survival-1cycle NMA'!Q101</f>
        <v>4.6855476636683144E-2</v>
      </c>
      <c r="AI99" s="132">
        <f t="shared" si="41"/>
        <v>4.8678246308584278E-2</v>
      </c>
      <c r="AJ99" s="132">
        <f>'Survival-1cycle NMA'!D101</f>
        <v>2.8382241010813658E-2</v>
      </c>
      <c r="AK99" s="132">
        <f>'Survival-1cycle NMA'!E101</f>
        <v>7.2344629058925507E-3</v>
      </c>
      <c r="AL99" s="132">
        <f t="shared" si="42"/>
        <v>2.1147778104921106E-2</v>
      </c>
      <c r="AM99" s="135">
        <v>95</v>
      </c>
      <c r="AN99" s="135">
        <f t="shared" si="44"/>
        <v>7.2876712328767121</v>
      </c>
      <c r="AO99" s="135">
        <f>'Survival-1cycle NMA'!U101</f>
        <v>4.5676961904489402E-2</v>
      </c>
      <c r="AP99" s="135">
        <f>'Survival-1cycle NMA'!V101</f>
        <v>1.1694958498366799E-2</v>
      </c>
      <c r="AQ99" s="135">
        <f t="shared" si="45"/>
        <v>3.3982003406122605E-2</v>
      </c>
      <c r="AR99" s="135">
        <f>'Survival-1cycle NMA'!W101</f>
        <v>1.3379941575301001E-2</v>
      </c>
      <c r="AS99" s="135">
        <f>'Survival-1cycle NMA'!X101</f>
        <v>4.1135515993572201E-3</v>
      </c>
      <c r="AT99" s="135">
        <f t="shared" si="43"/>
        <v>9.2663899759437805E-3</v>
      </c>
    </row>
    <row r="100" spans="1:46">
      <c r="A100" s="132">
        <v>96</v>
      </c>
      <c r="B100" s="132">
        <f t="shared" si="30"/>
        <v>5.5232876712328771</v>
      </c>
      <c r="C100" s="132">
        <f>'Survival-1cycle NMA'!F102</f>
        <v>8.2471465503848318E-2</v>
      </c>
      <c r="D100" s="132">
        <f>'Survival-1cycle NMA'!G102</f>
        <v>6.3637887994042464E-2</v>
      </c>
      <c r="E100" s="132">
        <f t="shared" si="31"/>
        <v>1.8833577509805854E-2</v>
      </c>
      <c r="F100" s="132">
        <f>'Survival-1cycle NMA'!D102</f>
        <v>2.7773311902955688E-2</v>
      </c>
      <c r="G100" s="132">
        <f>'Survival-1cycle NMA'!E102</f>
        <v>7.0819988970577423E-3</v>
      </c>
      <c r="H100" s="132">
        <f t="shared" si="32"/>
        <v>2.0691313005897945E-2</v>
      </c>
      <c r="I100" s="132">
        <f>'Survival-1cycle NMA'!H102</f>
        <v>7.0328541101028902E-2</v>
      </c>
      <c r="J100" s="132">
        <f>'Survival-1cycle NMA'!I102</f>
        <v>1.8460978716398999E-2</v>
      </c>
      <c r="K100" s="132">
        <f t="shared" si="33"/>
        <v>5.1867562384629903E-2</v>
      </c>
      <c r="L100" s="132">
        <f>'Survival-1cycle NMA'!D102</f>
        <v>2.7773311902955688E-2</v>
      </c>
      <c r="M100" s="132">
        <f>'Survival-1cycle NMA'!E102</f>
        <v>7.0819988970577423E-3</v>
      </c>
      <c r="N100" s="132">
        <f t="shared" si="34"/>
        <v>2.0691313005897945E-2</v>
      </c>
      <c r="O100" s="132">
        <f>'Survival-1cycle NMA'!J102</f>
        <v>0.10472777268597033</v>
      </c>
      <c r="P100" s="132">
        <f>'Survival-1cycle NMA'!K102</f>
        <v>6.3637887994042464E-2</v>
      </c>
      <c r="Q100" s="132">
        <f t="shared" si="35"/>
        <v>4.1089884691927869E-2</v>
      </c>
      <c r="R100" s="132">
        <f>'Survival-1cycle NMA'!D102</f>
        <v>2.7773311902955688E-2</v>
      </c>
      <c r="S100" s="132">
        <f>'Survival-1cycle NMA'!E102</f>
        <v>7.0819988970577423E-3</v>
      </c>
      <c r="T100" s="132">
        <f t="shared" si="36"/>
        <v>2.0691313005897945E-2</v>
      </c>
      <c r="U100" s="132">
        <f>'Survival-1cycle NMA'!L102</f>
        <v>0.12611381242149766</v>
      </c>
      <c r="V100" s="132">
        <f>'Survival-1cycle NMA'!M102</f>
        <v>5.6455128408458073E-2</v>
      </c>
      <c r="W100" s="132">
        <f t="shared" si="37"/>
        <v>6.9658684013039596E-2</v>
      </c>
      <c r="X100" s="132">
        <f>'Survival-1cycle NMA'!D102</f>
        <v>2.7773311902955688E-2</v>
      </c>
      <c r="Y100" s="132">
        <f>'Survival-1cycle NMA'!E102</f>
        <v>7.0819988970577423E-3</v>
      </c>
      <c r="Z100" s="132">
        <f t="shared" si="38"/>
        <v>2.0691313005897945E-2</v>
      </c>
      <c r="AA100" s="132">
        <f>'Survival-1cycle NMA'!N102</f>
        <v>7.2220467001881242E-2</v>
      </c>
      <c r="AB100" s="132">
        <f>'Survival-1cycle NMA'!O102</f>
        <v>4.1020767075680704E-2</v>
      </c>
      <c r="AC100" s="132">
        <f t="shared" si="39"/>
        <v>3.1199699926200537E-2</v>
      </c>
      <c r="AD100" s="132">
        <f>'Survival-1cycle NMA'!D102</f>
        <v>2.7773311902955688E-2</v>
      </c>
      <c r="AE100" s="132">
        <f>'Survival-1cycle NMA'!E102</f>
        <v>7.0819988970577423E-3</v>
      </c>
      <c r="AF100" s="132">
        <f t="shared" si="40"/>
        <v>2.0691313005897945E-2</v>
      </c>
      <c r="AG100" s="132">
        <f>'Survival-1cycle NMA'!P102</f>
        <v>9.4177494340700857E-2</v>
      </c>
      <c r="AH100" s="132">
        <f>'Survival-1cycle NMA'!Q102</f>
        <v>4.623982008693428E-2</v>
      </c>
      <c r="AI100" s="132">
        <f t="shared" si="41"/>
        <v>4.7937674253766577E-2</v>
      </c>
      <c r="AJ100" s="132">
        <f>'Survival-1cycle NMA'!D102</f>
        <v>2.7773311902955688E-2</v>
      </c>
      <c r="AK100" s="132">
        <f>'Survival-1cycle NMA'!E102</f>
        <v>7.0819988970577423E-3</v>
      </c>
      <c r="AL100" s="132">
        <f t="shared" si="42"/>
        <v>2.0691313005897945E-2</v>
      </c>
      <c r="AM100" s="135">
        <v>96</v>
      </c>
      <c r="AN100" s="135">
        <f t="shared" si="44"/>
        <v>7.3643835616438356</v>
      </c>
      <c r="AO100" s="135">
        <f>'Survival-1cycle NMA'!U102</f>
        <v>4.4929125268028502E-2</v>
      </c>
      <c r="AP100" s="135">
        <f>'Survival-1cycle NMA'!V102</f>
        <v>1.1494371882940399E-2</v>
      </c>
      <c r="AQ100" s="135">
        <f t="shared" si="45"/>
        <v>3.3434753385088105E-2</v>
      </c>
      <c r="AR100" s="135">
        <f>'Survival-1cycle NMA'!W102</f>
        <v>1.29231718148877E-2</v>
      </c>
      <c r="AS100" s="135">
        <f>'Survival-1cycle NMA'!X102</f>
        <v>4.0248573342832597E-3</v>
      </c>
      <c r="AT100" s="135">
        <f t="shared" si="43"/>
        <v>8.8983144806044391E-3</v>
      </c>
    </row>
    <row r="101" spans="1:46">
      <c r="A101" s="132">
        <v>97</v>
      </c>
      <c r="B101" s="132">
        <f t="shared" si="30"/>
        <v>5.580821917808219</v>
      </c>
      <c r="C101" s="132">
        <f>'Survival-1cycle NMA'!F103</f>
        <v>8.1246637402777516E-2</v>
      </c>
      <c r="D101" s="132">
        <f>'Survival-1cycle NMA'!G103</f>
        <v>6.2895567518716722E-2</v>
      </c>
      <c r="E101" s="132">
        <f t="shared" si="31"/>
        <v>1.8351069884060794E-2</v>
      </c>
      <c r="F101" s="132">
        <f>'Survival-1cycle NMA'!D103</f>
        <v>2.7182849655717697E-2</v>
      </c>
      <c r="G101" s="132">
        <f>'Survival-1cycle NMA'!E103</f>
        <v>6.9342314454713281E-3</v>
      </c>
      <c r="H101" s="132">
        <f t="shared" si="32"/>
        <v>2.0248618210246368E-2</v>
      </c>
      <c r="I101" s="132">
        <f>'Survival-1cycle NMA'!H103</f>
        <v>6.9217913850193394E-2</v>
      </c>
      <c r="J101" s="132">
        <f>'Survival-1cycle NMA'!I103</f>
        <v>1.81497072125473E-2</v>
      </c>
      <c r="K101" s="132">
        <f t="shared" si="33"/>
        <v>5.1068206637646094E-2</v>
      </c>
      <c r="L101" s="132">
        <f>'Survival-1cycle NMA'!D103</f>
        <v>2.7182849655717697E-2</v>
      </c>
      <c r="M101" s="132">
        <f>'Survival-1cycle NMA'!E103</f>
        <v>6.9342314454713281E-3</v>
      </c>
      <c r="N101" s="132">
        <f t="shared" si="34"/>
        <v>2.0248618210246368E-2</v>
      </c>
      <c r="O101" s="132">
        <f>'Survival-1cycle NMA'!J103</f>
        <v>0.10332031703182294</v>
      </c>
      <c r="P101" s="132">
        <f>'Survival-1cycle NMA'!K103</f>
        <v>6.2895567518716722E-2</v>
      </c>
      <c r="Q101" s="132">
        <f t="shared" si="35"/>
        <v>4.042474951310622E-2</v>
      </c>
      <c r="R101" s="132">
        <f>'Survival-1cycle NMA'!D103</f>
        <v>2.7182849655717697E-2</v>
      </c>
      <c r="S101" s="132">
        <f>'Survival-1cycle NMA'!E103</f>
        <v>6.9342314454713281E-3</v>
      </c>
      <c r="T101" s="132">
        <f t="shared" si="36"/>
        <v>2.0248618210246368E-2</v>
      </c>
      <c r="U101" s="132">
        <f>'Survival-1cycle NMA'!L103</f>
        <v>0.12455765825495974</v>
      </c>
      <c r="V101" s="132">
        <f>'Survival-1cycle NMA'!M103</f>
        <v>5.5768136009404466E-2</v>
      </c>
      <c r="W101" s="132">
        <f t="shared" si="37"/>
        <v>6.8789522245555262E-2</v>
      </c>
      <c r="X101" s="132">
        <f>'Survival-1cycle NMA'!D103</f>
        <v>2.7182849655717697E-2</v>
      </c>
      <c r="Y101" s="132">
        <f>'Survival-1cycle NMA'!E103</f>
        <v>6.9342314454713281E-3</v>
      </c>
      <c r="Z101" s="132">
        <f t="shared" si="38"/>
        <v>2.0248618210246368E-2</v>
      </c>
      <c r="AA101" s="132">
        <f>'Survival-1cycle NMA'!N103</f>
        <v>7.1091277899765742E-2</v>
      </c>
      <c r="AB101" s="132">
        <f>'Survival-1cycle NMA'!O103</f>
        <v>4.0466505167422132E-2</v>
      </c>
      <c r="AC101" s="132">
        <f t="shared" si="39"/>
        <v>3.0624772732343611E-2</v>
      </c>
      <c r="AD101" s="132">
        <f>'Survival-1cycle NMA'!D103</f>
        <v>2.7182849655717697E-2</v>
      </c>
      <c r="AE101" s="132">
        <f>'Survival-1cycle NMA'!E103</f>
        <v>6.9342314454713281E-3</v>
      </c>
      <c r="AF101" s="132">
        <f t="shared" si="40"/>
        <v>2.0248618210246368E-2</v>
      </c>
      <c r="AG101" s="132">
        <f>'Survival-1cycle NMA'!P103</f>
        <v>9.2852685790307823E-2</v>
      </c>
      <c r="AH101" s="132">
        <f>'Survival-1cycle NMA'!Q103</f>
        <v>4.5638315893772992E-2</v>
      </c>
      <c r="AI101" s="132">
        <f t="shared" si="41"/>
        <v>4.7214369896534832E-2</v>
      </c>
      <c r="AJ101" s="132">
        <f>'Survival-1cycle NMA'!D103</f>
        <v>2.7182849655717697E-2</v>
      </c>
      <c r="AK101" s="132">
        <f>'Survival-1cycle NMA'!E103</f>
        <v>6.9342314454713281E-3</v>
      </c>
      <c r="AL101" s="132">
        <f t="shared" si="42"/>
        <v>2.0248618210246368E-2</v>
      </c>
      <c r="AM101" s="135">
        <v>97</v>
      </c>
      <c r="AN101" s="135">
        <f t="shared" si="44"/>
        <v>7.441095890410959</v>
      </c>
      <c r="AO101" s="135">
        <f>'Survival-1cycle NMA'!U103</f>
        <v>4.4200534863947698E-2</v>
      </c>
      <c r="AP101" s="135">
        <f>'Survival-1cycle NMA'!V103</f>
        <v>1.1299212474790699E-2</v>
      </c>
      <c r="AQ101" s="135">
        <f t="shared" si="45"/>
        <v>3.2901322389156995E-2</v>
      </c>
      <c r="AR101" s="135">
        <f>'Survival-1cycle NMA'!W103</f>
        <v>1.24830517200801E-2</v>
      </c>
      <c r="AS101" s="135">
        <f>'Survival-1cycle NMA'!X103</f>
        <v>3.9387717647559901E-3</v>
      </c>
      <c r="AT101" s="135">
        <f t="shared" si="43"/>
        <v>8.5442799553241099E-3</v>
      </c>
    </row>
    <row r="102" spans="1:46">
      <c r="A102" s="132">
        <v>98</v>
      </c>
      <c r="B102" s="132">
        <f t="shared" si="30"/>
        <v>5.6383561643835618</v>
      </c>
      <c r="C102" s="132">
        <f>'Survival-1cycle NMA'!F104</f>
        <v>8.0050886538342234E-2</v>
      </c>
      <c r="D102" s="132">
        <f>'Survival-1cycle NMA'!G104</f>
        <v>6.2169161419611062E-2</v>
      </c>
      <c r="E102" s="132">
        <f t="shared" si="31"/>
        <v>1.7881725118731172E-2</v>
      </c>
      <c r="F102" s="132">
        <f>'Survival-1cycle NMA'!D104</f>
        <v>2.6610137859467649E-2</v>
      </c>
      <c r="G102" s="132">
        <f>'Survival-1cycle NMA'!E104</f>
        <v>6.7909713906408398E-3</v>
      </c>
      <c r="H102" s="132">
        <f t="shared" si="32"/>
        <v>1.981916646882681E-2</v>
      </c>
      <c r="I102" s="132">
        <f>'Survival-1cycle NMA'!H104</f>
        <v>6.8134683109223895E-2</v>
      </c>
      <c r="J102" s="132">
        <f>'Survival-1cycle NMA'!I104</f>
        <v>1.7846702517750199E-2</v>
      </c>
      <c r="K102" s="132">
        <f t="shared" si="33"/>
        <v>5.0287980591473699E-2</v>
      </c>
      <c r="L102" s="132">
        <f>'Survival-1cycle NMA'!D104</f>
        <v>2.6610137859467649E-2</v>
      </c>
      <c r="M102" s="132">
        <f>'Survival-1cycle NMA'!E104</f>
        <v>6.7909713906408398E-3</v>
      </c>
      <c r="N102" s="132">
        <f t="shared" si="34"/>
        <v>1.981916646882681E-2</v>
      </c>
      <c r="O102" s="132">
        <f>'Survival-1cycle NMA'!J104</f>
        <v>0.10194431318910679</v>
      </c>
      <c r="P102" s="132">
        <f>'Survival-1cycle NMA'!K104</f>
        <v>6.2169161419611062E-2</v>
      </c>
      <c r="Q102" s="132">
        <f t="shared" si="35"/>
        <v>3.9775151769495733E-2</v>
      </c>
      <c r="R102" s="132">
        <f>'Survival-1cycle NMA'!D104</f>
        <v>2.6610137859467649E-2</v>
      </c>
      <c r="S102" s="132">
        <f>'Survival-1cycle NMA'!E104</f>
        <v>6.7909713906408398E-3</v>
      </c>
      <c r="T102" s="132">
        <f t="shared" si="36"/>
        <v>1.981916646882681E-2</v>
      </c>
      <c r="U102" s="132">
        <f>'Survival-1cycle NMA'!L104</f>
        <v>0.12303459032403551</v>
      </c>
      <c r="V102" s="132">
        <f>'Survival-1cycle NMA'!M104</f>
        <v>5.5096212991670099E-2</v>
      </c>
      <c r="W102" s="132">
        <f t="shared" si="37"/>
        <v>6.7938377332365407E-2</v>
      </c>
      <c r="X102" s="132">
        <f>'Survival-1cycle NMA'!D104</f>
        <v>2.6610137859467649E-2</v>
      </c>
      <c r="Y102" s="132">
        <f>'Survival-1cycle NMA'!E104</f>
        <v>6.7909713906408398E-3</v>
      </c>
      <c r="Z102" s="132">
        <f t="shared" si="38"/>
        <v>1.981916646882681E-2</v>
      </c>
      <c r="AA102" s="132">
        <f>'Survival-1cycle NMA'!N104</f>
        <v>6.9989768652053336E-2</v>
      </c>
      <c r="AB102" s="132">
        <f>'Survival-1cycle NMA'!O104</f>
        <v>3.9925134479778544E-2</v>
      </c>
      <c r="AC102" s="132">
        <f t="shared" si="39"/>
        <v>3.0064634172274791E-2</v>
      </c>
      <c r="AD102" s="132">
        <f>'Survival-1cycle NMA'!D104</f>
        <v>2.6610137859467649E-2</v>
      </c>
      <c r="AE102" s="132">
        <f>'Survival-1cycle NMA'!E104</f>
        <v>6.7909713906408398E-3</v>
      </c>
      <c r="AF102" s="132">
        <f t="shared" si="40"/>
        <v>1.981916646882681E-2</v>
      </c>
      <c r="AG102" s="132">
        <f>'Survival-1cycle NMA'!P104</f>
        <v>9.1558302863264898E-2</v>
      </c>
      <c r="AH102" s="132">
        <f>'Survival-1cycle NMA'!Q104</f>
        <v>4.505050339028379E-2</v>
      </c>
      <c r="AI102" s="132">
        <f t="shared" si="41"/>
        <v>4.6507799472981108E-2</v>
      </c>
      <c r="AJ102" s="132">
        <f>'Survival-1cycle NMA'!D104</f>
        <v>2.6610137859467649E-2</v>
      </c>
      <c r="AK102" s="132">
        <f>'Survival-1cycle NMA'!E104</f>
        <v>6.7909713906408398E-3</v>
      </c>
      <c r="AL102" s="132">
        <f t="shared" si="42"/>
        <v>1.981916646882681E-2</v>
      </c>
      <c r="AM102" s="135">
        <v>98</v>
      </c>
      <c r="AN102" s="135">
        <f t="shared" si="44"/>
        <v>7.5178082191780824</v>
      </c>
      <c r="AO102" s="135">
        <f>'Survival-1cycle NMA'!U104</f>
        <v>4.3490522151316199E-2</v>
      </c>
      <c r="AP102" s="135">
        <f>'Survival-1cycle NMA'!V104</f>
        <v>1.1109281004011999E-2</v>
      </c>
      <c r="AQ102" s="135">
        <f t="shared" si="45"/>
        <v>3.2381241147304202E-2</v>
      </c>
      <c r="AR102" s="135">
        <f>'Survival-1cycle NMA'!W104</f>
        <v>1.2058928069672599E-2</v>
      </c>
      <c r="AS102" s="135">
        <f>'Survival-1cycle NMA'!X104</f>
        <v>3.8551968691429299E-3</v>
      </c>
      <c r="AT102" s="135">
        <f t="shared" si="43"/>
        <v>8.2037312005296698E-3</v>
      </c>
    </row>
    <row r="103" spans="1:46">
      <c r="A103" s="132">
        <v>99</v>
      </c>
      <c r="B103" s="132">
        <f t="shared" si="30"/>
        <v>5.6958904109589037</v>
      </c>
      <c r="C103" s="132">
        <f>'Survival-1cycle NMA'!F105</f>
        <v>7.8883277723304945E-2</v>
      </c>
      <c r="D103" s="132">
        <f>'Survival-1cycle NMA'!G105</f>
        <v>6.145817750197749E-2</v>
      </c>
      <c r="E103" s="132">
        <f t="shared" si="31"/>
        <v>1.7425100221327455E-2</v>
      </c>
      <c r="F103" s="132">
        <f>'Survival-1cycle NMA'!D105</f>
        <v>2.6054493684969145E-2</v>
      </c>
      <c r="G103" s="132">
        <f>'Survival-1cycle NMA'!E105</f>
        <v>6.6520389363926334E-3</v>
      </c>
      <c r="H103" s="132">
        <f t="shared" si="32"/>
        <v>1.9402454748576513E-2</v>
      </c>
      <c r="I103" s="132">
        <f>'Survival-1cycle NMA'!H105</f>
        <v>6.7077942334131793E-2</v>
      </c>
      <c r="J103" s="132">
        <f>'Survival-1cycle NMA'!I105</f>
        <v>1.75516670986865E-2</v>
      </c>
      <c r="K103" s="132">
        <f t="shared" si="33"/>
        <v>4.9526275235445297E-2</v>
      </c>
      <c r="L103" s="132">
        <f>'Survival-1cycle NMA'!D105</f>
        <v>2.6054493684969145E-2</v>
      </c>
      <c r="M103" s="132">
        <f>'Survival-1cycle NMA'!E105</f>
        <v>6.6520389363926334E-3</v>
      </c>
      <c r="N103" s="132">
        <f t="shared" si="34"/>
        <v>1.9402454748576513E-2</v>
      </c>
      <c r="O103" s="132">
        <f>'Survival-1cycle NMA'!J105</f>
        <v>0.10059879347219394</v>
      </c>
      <c r="P103" s="132">
        <f>'Survival-1cycle NMA'!K105</f>
        <v>6.145817750197749E-2</v>
      </c>
      <c r="Q103" s="132">
        <f t="shared" si="35"/>
        <v>3.9140615970216452E-2</v>
      </c>
      <c r="R103" s="132">
        <f>'Survival-1cycle NMA'!D105</f>
        <v>2.6054493684969145E-2</v>
      </c>
      <c r="S103" s="132">
        <f>'Survival-1cycle NMA'!E105</f>
        <v>6.6520389363926334E-3</v>
      </c>
      <c r="T103" s="132">
        <f t="shared" si="36"/>
        <v>1.9402454748576513E-2</v>
      </c>
      <c r="U103" s="132">
        <f>'Survival-1cycle NMA'!L105</f>
        <v>0.12154362665936613</v>
      </c>
      <c r="V103" s="132">
        <f>'Survival-1cycle NMA'!M105</f>
        <v>5.4438885886584375E-2</v>
      </c>
      <c r="W103" s="132">
        <f t="shared" si="37"/>
        <v>6.7104740772781751E-2</v>
      </c>
      <c r="X103" s="132">
        <f>'Survival-1cycle NMA'!D105</f>
        <v>2.6054493684969145E-2</v>
      </c>
      <c r="Y103" s="132">
        <f>'Survival-1cycle NMA'!E105</f>
        <v>6.6520389363926334E-3</v>
      </c>
      <c r="Z103" s="132">
        <f t="shared" si="38"/>
        <v>1.9402454748576513E-2</v>
      </c>
      <c r="AA103" s="132">
        <f>'Survival-1cycle NMA'!N105</f>
        <v>6.8915027614721971E-2</v>
      </c>
      <c r="AB103" s="132">
        <f>'Survival-1cycle NMA'!O105</f>
        <v>3.939623310334979E-2</v>
      </c>
      <c r="AC103" s="132">
        <f t="shared" si="39"/>
        <v>2.9518794511372182E-2</v>
      </c>
      <c r="AD103" s="132">
        <f>'Survival-1cycle NMA'!D105</f>
        <v>2.6054493684969145E-2</v>
      </c>
      <c r="AE103" s="132">
        <f>'Survival-1cycle NMA'!E105</f>
        <v>6.6520389363926334E-3</v>
      </c>
      <c r="AF103" s="132">
        <f t="shared" si="40"/>
        <v>1.9402454748576513E-2</v>
      </c>
      <c r="AG103" s="132">
        <f>'Survival-1cycle NMA'!P105</f>
        <v>9.0293390567295684E-2</v>
      </c>
      <c r="AH103" s="132">
        <f>'Survival-1cycle NMA'!Q105</f>
        <v>4.447594118695266E-2</v>
      </c>
      <c r="AI103" s="132">
        <f t="shared" si="41"/>
        <v>4.5817449380343024E-2</v>
      </c>
      <c r="AJ103" s="132">
        <f>'Survival-1cycle NMA'!D105</f>
        <v>2.6054493684969145E-2</v>
      </c>
      <c r="AK103" s="132">
        <f>'Survival-1cycle NMA'!E105</f>
        <v>6.6520389363926334E-3</v>
      </c>
      <c r="AL103" s="132">
        <f t="shared" si="42"/>
        <v>1.9402454748576513E-2</v>
      </c>
      <c r="AM103" s="135">
        <v>99</v>
      </c>
      <c r="AN103" s="135">
        <f t="shared" si="44"/>
        <v>7.5945205479452058</v>
      </c>
      <c r="AO103" s="135">
        <f>'Survival-1cycle NMA'!U105</f>
        <v>4.2798447600382497E-2</v>
      </c>
      <c r="AP103" s="135">
        <f>'Survival-1cycle NMA'!V105</f>
        <v>1.0924387395920601E-2</v>
      </c>
      <c r="AQ103" s="135">
        <f t="shared" si="45"/>
        <v>3.1874060204461895E-2</v>
      </c>
      <c r="AR103" s="135">
        <f>'Survival-1cycle NMA'!W105</f>
        <v>1.16501754599661E-2</v>
      </c>
      <c r="AS103" s="135">
        <f>'Survival-1cycle NMA'!X105</f>
        <v>3.7740391241158902E-3</v>
      </c>
      <c r="AT103" s="135">
        <f t="shared" si="43"/>
        <v>7.8761363358502111E-3</v>
      </c>
    </row>
    <row r="104" spans="1:46">
      <c r="A104" s="132">
        <v>100</v>
      </c>
      <c r="B104" s="132">
        <f t="shared" si="30"/>
        <v>5.7534246575342465</v>
      </c>
      <c r="C104" s="132">
        <f>'Survival-1cycle NMA'!F106</f>
        <v>7.77429133040035E-2</v>
      </c>
      <c r="D104" s="132">
        <f>'Survival-1cycle NMA'!G106</f>
        <v>6.0762143332745516E-2</v>
      </c>
      <c r="E104" s="132">
        <f t="shared" si="31"/>
        <v>1.6980769971257983E-2</v>
      </c>
      <c r="F104" s="132">
        <f>'Survival-1cycle NMA'!D106</f>
        <v>2.5515266051003318E-2</v>
      </c>
      <c r="G104" s="132">
        <f>'Survival-1cycle NMA'!E106</f>
        <v>6.517263103056131E-3</v>
      </c>
      <c r="H104" s="132">
        <f t="shared" si="32"/>
        <v>1.8998002947947186E-2</v>
      </c>
      <c r="I104" s="132">
        <f>'Survival-1cycle NMA'!H106</f>
        <v>6.6046822217057197E-2</v>
      </c>
      <c r="J104" s="132">
        <f>'Survival-1cycle NMA'!I106</f>
        <v>1.7264316863258002E-2</v>
      </c>
      <c r="K104" s="132">
        <f t="shared" si="33"/>
        <v>4.8782505353799195E-2</v>
      </c>
      <c r="L104" s="132">
        <f>'Survival-1cycle NMA'!D106</f>
        <v>2.5515266051003318E-2</v>
      </c>
      <c r="M104" s="132">
        <f>'Survival-1cycle NMA'!E106</f>
        <v>6.517263103056131E-3</v>
      </c>
      <c r="N104" s="132">
        <f t="shared" si="34"/>
        <v>1.8998002947947186E-2</v>
      </c>
      <c r="O104" s="132">
        <f>'Survival-1cycle NMA'!J106</f>
        <v>9.9282827661634696E-2</v>
      </c>
      <c r="P104" s="132">
        <f>'Survival-1cycle NMA'!K106</f>
        <v>6.0762143332745516E-2</v>
      </c>
      <c r="Q104" s="132">
        <f t="shared" si="35"/>
        <v>3.8520684328889179E-2</v>
      </c>
      <c r="R104" s="132">
        <f>'Survival-1cycle NMA'!D106</f>
        <v>2.5515266051003318E-2</v>
      </c>
      <c r="S104" s="132">
        <f>'Survival-1cycle NMA'!E106</f>
        <v>6.517263103056131E-3</v>
      </c>
      <c r="T104" s="132">
        <f t="shared" si="36"/>
        <v>1.8998002947947186E-2</v>
      </c>
      <c r="U104" s="132">
        <f>'Survival-1cycle NMA'!L106</f>
        <v>0.12008382222121695</v>
      </c>
      <c r="V104" s="132">
        <f>'Survival-1cycle NMA'!M106</f>
        <v>5.379570046661715E-2</v>
      </c>
      <c r="W104" s="132">
        <f t="shared" si="37"/>
        <v>6.6288121754599805E-2</v>
      </c>
      <c r="X104" s="132">
        <f>'Survival-1cycle NMA'!D106</f>
        <v>2.5515266051003318E-2</v>
      </c>
      <c r="Y104" s="132">
        <f>'Survival-1cycle NMA'!E106</f>
        <v>6.517263103056131E-3</v>
      </c>
      <c r="Z104" s="132">
        <f t="shared" si="38"/>
        <v>1.8998002947947186E-2</v>
      </c>
      <c r="AA104" s="132">
        <f>'Survival-1cycle NMA'!N106</f>
        <v>6.7866180446774019E-2</v>
      </c>
      <c r="AB104" s="132">
        <f>'Survival-1cycle NMA'!O106</f>
        <v>3.8879396823192844E-2</v>
      </c>
      <c r="AC104" s="132">
        <f t="shared" si="39"/>
        <v>2.8986783623581175E-2</v>
      </c>
      <c r="AD104" s="132">
        <f>'Survival-1cycle NMA'!D106</f>
        <v>2.5515266051003318E-2</v>
      </c>
      <c r="AE104" s="132">
        <f>'Survival-1cycle NMA'!E106</f>
        <v>6.517263103056131E-3</v>
      </c>
      <c r="AF104" s="132">
        <f t="shared" si="40"/>
        <v>1.8998002947947186E-2</v>
      </c>
      <c r="AG104" s="132">
        <f>'Survival-1cycle NMA'!P106</f>
        <v>8.9057031487633914E-2</v>
      </c>
      <c r="AH104" s="132">
        <f>'Survival-1cycle NMA'!Q106</f>
        <v>4.3914206190651159E-2</v>
      </c>
      <c r="AI104" s="132">
        <f t="shared" si="41"/>
        <v>4.5142825296982755E-2</v>
      </c>
      <c r="AJ104" s="132">
        <f>'Survival-1cycle NMA'!D106</f>
        <v>2.5515266051003318E-2</v>
      </c>
      <c r="AK104" s="132">
        <f>'Survival-1cycle NMA'!E106</f>
        <v>6.517263103056131E-3</v>
      </c>
      <c r="AL104" s="132">
        <f t="shared" si="42"/>
        <v>1.8998002947947186E-2</v>
      </c>
      <c r="AM104" s="135">
        <v>100</v>
      </c>
      <c r="AN104" s="135">
        <f t="shared" si="44"/>
        <v>7.6712328767123283</v>
      </c>
      <c r="AO104" s="135">
        <f>'Survival-1cycle NMA'!U106</f>
        <v>4.2123699192010998E-2</v>
      </c>
      <c r="AP104" s="135">
        <f>'Survival-1cycle NMA'!V106</f>
        <v>1.0744350262095199E-2</v>
      </c>
      <c r="AQ104" s="135">
        <f t="shared" si="45"/>
        <v>3.1379348929915798E-2</v>
      </c>
      <c r="AR104" s="135">
        <f>'Survival-1cycle NMA'!W106</f>
        <v>1.1256195008355299E-2</v>
      </c>
      <c r="AS104" s="135">
        <f>'Survival-1cycle NMA'!X106</f>
        <v>3.6952092605521099E-3</v>
      </c>
      <c r="AT104" s="135">
        <f t="shared" si="43"/>
        <v>7.5609857478031893E-3</v>
      </c>
    </row>
    <row r="105" spans="1:46">
      <c r="A105" s="132">
        <v>101</v>
      </c>
      <c r="B105" s="132">
        <f t="shared" si="30"/>
        <v>5.8109589041095893</v>
      </c>
      <c r="C105" s="132">
        <f>'Survival-1cycle NMA'!F107</f>
        <v>7.6628931371784961E-2</v>
      </c>
      <c r="D105" s="132">
        <f>'Survival-1cycle NMA'!G107</f>
        <v>6.0080605269840451E-2</v>
      </c>
      <c r="E105" s="132">
        <f t="shared" si="31"/>
        <v>1.654832610194451E-2</v>
      </c>
      <c r="F105" s="132">
        <f>'Survival-1cycle NMA'!D107</f>
        <v>2.4991833905355608E-2</v>
      </c>
      <c r="G105" s="132">
        <f>'Survival-1cycle NMA'!E107</f>
        <v>6.3864812165018749E-3</v>
      </c>
      <c r="H105" s="132">
        <f t="shared" si="32"/>
        <v>1.8605352688853733E-2</v>
      </c>
      <c r="I105" s="132">
        <f>'Survival-1cycle NMA'!H107</f>
        <v>6.5040488875867997E-2</v>
      </c>
      <c r="J105" s="132">
        <f>'Survival-1cycle NMA'!I107</f>
        <v>1.6984380433114201E-2</v>
      </c>
      <c r="K105" s="132">
        <f t="shared" si="33"/>
        <v>4.8056108442753792E-2</v>
      </c>
      <c r="L105" s="132">
        <f>'Survival-1cycle NMA'!D107</f>
        <v>2.4991833905355608E-2</v>
      </c>
      <c r="M105" s="132">
        <f>'Survival-1cycle NMA'!E107</f>
        <v>6.3864812165018749E-3</v>
      </c>
      <c r="N105" s="132">
        <f t="shared" si="34"/>
        <v>1.8605352688853733E-2</v>
      </c>
      <c r="O105" s="132">
        <f>'Survival-1cycle NMA'!J107</f>
        <v>9.799552127368634E-2</v>
      </c>
      <c r="P105" s="132">
        <f>'Survival-1cycle NMA'!K107</f>
        <v>6.0080605269840451E-2</v>
      </c>
      <c r="Q105" s="132">
        <f t="shared" si="35"/>
        <v>3.7914916003845889E-2</v>
      </c>
      <c r="R105" s="132">
        <f>'Survival-1cycle NMA'!D107</f>
        <v>2.4991833905355608E-2</v>
      </c>
      <c r="S105" s="132">
        <f>'Survival-1cycle NMA'!E107</f>
        <v>6.3864812165018749E-3</v>
      </c>
      <c r="T105" s="132">
        <f t="shared" si="36"/>
        <v>1.8605352688853733E-2</v>
      </c>
      <c r="U105" s="132">
        <f>'Survival-1cycle NMA'!L107</f>
        <v>0.11865426723637144</v>
      </c>
      <c r="V105" s="132">
        <f>'Survival-1cycle NMA'!M107</f>
        <v>5.3166220790887168E-2</v>
      </c>
      <c r="W105" s="132">
        <f t="shared" si="37"/>
        <v>6.5488046445484283E-2</v>
      </c>
      <c r="X105" s="132">
        <f>'Survival-1cycle NMA'!D107</f>
        <v>2.4991833905355608E-2</v>
      </c>
      <c r="Y105" s="132">
        <f>'Survival-1cycle NMA'!E107</f>
        <v>6.3864812165018749E-3</v>
      </c>
      <c r="Z105" s="132">
        <f t="shared" si="38"/>
        <v>1.8605352688853733E-2</v>
      </c>
      <c r="AA105" s="132">
        <f>'Survival-1cycle NMA'!N107</f>
        <v>6.6842388302577008E-2</v>
      </c>
      <c r="AB105" s="132">
        <f>'Survival-1cycle NMA'!O107</f>
        <v>3.8374238218123025E-2</v>
      </c>
      <c r="AC105" s="132">
        <f t="shared" si="39"/>
        <v>2.8468150084453983E-2</v>
      </c>
      <c r="AD105" s="132">
        <f>'Survival-1cycle NMA'!D107</f>
        <v>2.4991833905355608E-2</v>
      </c>
      <c r="AE105" s="132">
        <f>'Survival-1cycle NMA'!E107</f>
        <v>6.3864812165018749E-3</v>
      </c>
      <c r="AF105" s="132">
        <f t="shared" si="40"/>
        <v>1.8605352688853733E-2</v>
      </c>
      <c r="AG105" s="132">
        <f>'Survival-1cycle NMA'!P107</f>
        <v>8.7848344026859648E-2</v>
      </c>
      <c r="AH105" s="132">
        <f>'Survival-1cycle NMA'!Q107</f>
        <v>4.3364892682179378E-2</v>
      </c>
      <c r="AI105" s="132">
        <f t="shared" si="41"/>
        <v>4.4483451344680271E-2</v>
      </c>
      <c r="AJ105" s="132">
        <f>'Survival-1cycle NMA'!D107</f>
        <v>2.4991833905355608E-2</v>
      </c>
      <c r="AK105" s="132">
        <f>'Survival-1cycle NMA'!E107</f>
        <v>6.3864812165018749E-3</v>
      </c>
      <c r="AL105" s="132">
        <f t="shared" si="42"/>
        <v>1.8605352688853733E-2</v>
      </c>
      <c r="AM105" s="135">
        <v>101</v>
      </c>
      <c r="AN105" s="135">
        <f t="shared" si="44"/>
        <v>7.7479452054794518</v>
      </c>
      <c r="AO105" s="135">
        <f>'Survival-1cycle NMA'!U107</f>
        <v>4.1465691006745603E-2</v>
      </c>
      <c r="AP105" s="135">
        <f>'Survival-1cycle NMA'!V107</f>
        <v>1.0568996424167599E-2</v>
      </c>
      <c r="AQ105" s="135">
        <f t="shared" si="45"/>
        <v>3.0896694582578002E-2</v>
      </c>
      <c r="AR105" s="135">
        <f>'Survival-1cycle NMA'!W107</f>
        <v>1.08764131235173E-2</v>
      </c>
      <c r="AS105" s="135">
        <f>'Survival-1cycle NMA'!X107</f>
        <v>3.6186220347219598E-3</v>
      </c>
      <c r="AT105" s="135">
        <f t="shared" si="43"/>
        <v>7.2577910887953404E-3</v>
      </c>
    </row>
    <row r="106" spans="1:46">
      <c r="A106" s="132">
        <v>102</v>
      </c>
      <c r="B106" s="132">
        <f t="shared" si="30"/>
        <v>5.8684931506849312</v>
      </c>
      <c r="C106" s="132">
        <f>'Survival-1cycle NMA'!F108</f>
        <v>7.5540504072255377E-2</v>
      </c>
      <c r="D106" s="132">
        <f>'Survival-1cycle NMA'!G108</f>
        <v>5.9413127547647784E-2</v>
      </c>
      <c r="E106" s="132">
        <f t="shared" si="31"/>
        <v>1.6127376524607592E-2</v>
      </c>
      <c r="F106" s="132">
        <f>'Survival-1cycle NMA'!D108</f>
        <v>2.4483604611374093E-2</v>
      </c>
      <c r="G106" s="132">
        <f>'Survival-1cycle NMA'!E108</f>
        <v>6.2595384312374332E-3</v>
      </c>
      <c r="H106" s="132">
        <f t="shared" si="32"/>
        <v>1.822406618013666E-2</v>
      </c>
      <c r="I106" s="132">
        <f>'Survival-1cycle NMA'!H108</f>
        <v>6.4058142144602495E-2</v>
      </c>
      <c r="J106" s="132">
        <f>'Survival-1cycle NMA'!I108</f>
        <v>1.67115984618917E-2</v>
      </c>
      <c r="K106" s="132">
        <f t="shared" si="33"/>
        <v>4.7346543682710795E-2</v>
      </c>
      <c r="L106" s="132">
        <f>'Survival-1cycle NMA'!D108</f>
        <v>2.4483604611374093E-2</v>
      </c>
      <c r="M106" s="132">
        <f>'Survival-1cycle NMA'!E108</f>
        <v>6.2595384312374332E-3</v>
      </c>
      <c r="N106" s="132">
        <f t="shared" si="34"/>
        <v>1.822406618013666E-2</v>
      </c>
      <c r="O106" s="132">
        <f>'Survival-1cycle NMA'!J108</f>
        <v>9.673601392180782E-2</v>
      </c>
      <c r="P106" s="132">
        <f>'Survival-1cycle NMA'!K108</f>
        <v>5.9413127547647784E-2</v>
      </c>
      <c r="Q106" s="132">
        <f t="shared" si="35"/>
        <v>3.7322886374160036E-2</v>
      </c>
      <c r="R106" s="132">
        <f>'Survival-1cycle NMA'!D108</f>
        <v>2.4483604611374093E-2</v>
      </c>
      <c r="S106" s="132">
        <f>'Survival-1cycle NMA'!E108</f>
        <v>6.2595384312374332E-3</v>
      </c>
      <c r="T106" s="132">
        <f t="shared" si="36"/>
        <v>1.822406618013666E-2</v>
      </c>
      <c r="U106" s="132">
        <f>'Survival-1cycle NMA'!L108</f>
        <v>0.1172540856213713</v>
      </c>
      <c r="V106" s="132">
        <f>'Survival-1cycle NMA'!M108</f>
        <v>5.2550028306346121E-2</v>
      </c>
      <c r="W106" s="132">
        <f t="shared" si="37"/>
        <v>6.4704057315025182E-2</v>
      </c>
      <c r="X106" s="132">
        <f>'Survival-1cycle NMA'!D108</f>
        <v>2.4483604611374093E-2</v>
      </c>
      <c r="Y106" s="132">
        <f>'Survival-1cycle NMA'!E108</f>
        <v>6.2595384312374332E-3</v>
      </c>
      <c r="Z106" s="132">
        <f t="shared" si="38"/>
        <v>1.822406618013666E-2</v>
      </c>
      <c r="AA106" s="132">
        <f>'Survival-1cycle NMA'!N108</f>
        <v>6.5842846124591597E-2</v>
      </c>
      <c r="AB106" s="132">
        <f>'Survival-1cycle NMA'!O108</f>
        <v>3.7880385813721273E-2</v>
      </c>
      <c r="AC106" s="132">
        <f t="shared" si="39"/>
        <v>2.7962460310870324E-2</v>
      </c>
      <c r="AD106" s="132">
        <f>'Survival-1cycle NMA'!D108</f>
        <v>2.4483604611374093E-2</v>
      </c>
      <c r="AE106" s="132">
        <f>'Survival-1cycle NMA'!E108</f>
        <v>6.2595384312374332E-3</v>
      </c>
      <c r="AF106" s="132">
        <f t="shared" si="40"/>
        <v>1.822406618013666E-2</v>
      </c>
      <c r="AG106" s="132">
        <f>'Survival-1cycle NMA'!P108</f>
        <v>8.6666480739494622E-2</v>
      </c>
      <c r="AH106" s="132">
        <f>'Survival-1cycle NMA'!Q108</f>
        <v>4.282761144836416E-2</v>
      </c>
      <c r="AI106" s="132">
        <f t="shared" si="41"/>
        <v>4.3838869291130463E-2</v>
      </c>
      <c r="AJ106" s="132">
        <f>'Survival-1cycle NMA'!D108</f>
        <v>2.4483604611374093E-2</v>
      </c>
      <c r="AK106" s="132">
        <f>'Survival-1cycle NMA'!E108</f>
        <v>6.2595384312374332E-3</v>
      </c>
      <c r="AL106" s="132">
        <f t="shared" si="42"/>
        <v>1.822406618013666E-2</v>
      </c>
      <c r="AM106" s="135">
        <v>102</v>
      </c>
      <c r="AN106" s="135">
        <f t="shared" si="44"/>
        <v>7.8246575342465752</v>
      </c>
      <c r="AO106" s="135">
        <f>'Survival-1cycle NMA'!U108</f>
        <v>4.0823861897454898E-2</v>
      </c>
      <c r="AP106" s="135">
        <f>'Survival-1cycle NMA'!V108</f>
        <v>1.03981604679653E-2</v>
      </c>
      <c r="AQ106" s="135">
        <f t="shared" si="45"/>
        <v>3.0425701429489596E-2</v>
      </c>
      <c r="AR106" s="135">
        <f>'Survival-1cycle NMA'!W108</f>
        <v>1.0510280338392301E-2</v>
      </c>
      <c r="AS106" s="135">
        <f>'Survival-1cycle NMA'!X108</f>
        <v>3.5441960136811698E-3</v>
      </c>
      <c r="AT106" s="135">
        <f t="shared" si="43"/>
        <v>6.9660843247111304E-3</v>
      </c>
    </row>
    <row r="107" spans="1:46">
      <c r="A107" s="132">
        <v>103</v>
      </c>
      <c r="B107" s="132">
        <f t="shared" si="30"/>
        <v>5.9260273972602739</v>
      </c>
      <c r="C107" s="132">
        <f>'Survival-1cycle NMA'!F109</f>
        <v>7.4476836006354699E-2</v>
      </c>
      <c r="D107" s="132">
        <f>'Survival-1cycle NMA'!G109</f>
        <v>5.875929141490472E-2</v>
      </c>
      <c r="E107" s="132">
        <f t="shared" si="31"/>
        <v>1.5717544591449979E-2</v>
      </c>
      <c r="F107" s="132">
        <f>'Survival-1cycle NMA'!D109</f>
        <v>2.3990012432888733E-2</v>
      </c>
      <c r="G107" s="132">
        <f>'Survival-1cycle NMA'!E109</f>
        <v>6.1362872850028536E-3</v>
      </c>
      <c r="H107" s="132">
        <f t="shared" si="32"/>
        <v>1.7853725147885878E-2</v>
      </c>
      <c r="I107" s="132">
        <f>'Survival-1cycle NMA'!H109</f>
        <v>6.3099013958471104E-2</v>
      </c>
      <c r="J107" s="132">
        <f>'Survival-1cycle NMA'!I109</f>
        <v>1.6445722995909701E-2</v>
      </c>
      <c r="K107" s="132">
        <f t="shared" si="33"/>
        <v>4.6653290962561406E-2</v>
      </c>
      <c r="L107" s="132">
        <f>'Survival-1cycle NMA'!D109</f>
        <v>2.3990012432888733E-2</v>
      </c>
      <c r="M107" s="132">
        <f>'Survival-1cycle NMA'!E109</f>
        <v>6.1362872850028536E-3</v>
      </c>
      <c r="N107" s="132">
        <f t="shared" si="34"/>
        <v>1.7853725147885878E-2</v>
      </c>
      <c r="O107" s="132">
        <f>'Survival-1cycle NMA'!J109</f>
        <v>9.5503477764640077E-2</v>
      </c>
      <c r="P107" s="132">
        <f>'Survival-1cycle NMA'!K109</f>
        <v>5.875929141490472E-2</v>
      </c>
      <c r="Q107" s="132">
        <f t="shared" si="35"/>
        <v>3.6744186349735357E-2</v>
      </c>
      <c r="R107" s="132">
        <f>'Survival-1cycle NMA'!D109</f>
        <v>2.3990012432888733E-2</v>
      </c>
      <c r="S107" s="132">
        <f>'Survival-1cycle NMA'!E109</f>
        <v>6.1362872850028536E-3</v>
      </c>
      <c r="T107" s="132">
        <f t="shared" si="36"/>
        <v>1.7853725147885878E-2</v>
      </c>
      <c r="U107" s="132">
        <f>'Survival-1cycle NMA'!L109</f>
        <v>0.11588243348707304</v>
      </c>
      <c r="V107" s="132">
        <f>'Survival-1cycle NMA'!M109</f>
        <v>5.1946721000923179E-2</v>
      </c>
      <c r="W107" s="132">
        <f t="shared" si="37"/>
        <v>6.3935712486149862E-2</v>
      </c>
      <c r="X107" s="132">
        <f>'Survival-1cycle NMA'!D109</f>
        <v>2.3990012432888733E-2</v>
      </c>
      <c r="Y107" s="132">
        <f>'Survival-1cycle NMA'!E109</f>
        <v>6.1362872850028536E-3</v>
      </c>
      <c r="Z107" s="132">
        <f t="shared" si="38"/>
        <v>1.7853725147885878E-2</v>
      </c>
      <c r="AA107" s="132">
        <f>'Survival-1cycle NMA'!N109</f>
        <v>6.4866781030248802E-2</v>
      </c>
      <c r="AB107" s="132">
        <f>'Survival-1cycle NMA'!O109</f>
        <v>3.7397483285392788E-2</v>
      </c>
      <c r="AC107" s="132">
        <f t="shared" si="39"/>
        <v>2.7469297744856014E-2</v>
      </c>
      <c r="AD107" s="132">
        <f>'Survival-1cycle NMA'!D109</f>
        <v>2.3990012432888733E-2</v>
      </c>
      <c r="AE107" s="132">
        <f>'Survival-1cycle NMA'!E109</f>
        <v>6.1362872850028536E-3</v>
      </c>
      <c r="AF107" s="132">
        <f t="shared" si="40"/>
        <v>1.7853725147885878E-2</v>
      </c>
      <c r="AG107" s="132">
        <f>'Survival-1cycle NMA'!P109</f>
        <v>8.5510626755640265E-2</v>
      </c>
      <c r="AH107" s="132">
        <f>'Survival-1cycle NMA'!Q109</f>
        <v>4.230198896502764E-2</v>
      </c>
      <c r="AI107" s="132">
        <f t="shared" si="41"/>
        <v>4.3208637790612625E-2</v>
      </c>
      <c r="AJ107" s="132">
        <f>'Survival-1cycle NMA'!D109</f>
        <v>2.3990012432888733E-2</v>
      </c>
      <c r="AK107" s="132">
        <f>'Survival-1cycle NMA'!E109</f>
        <v>6.1362872850028536E-3</v>
      </c>
      <c r="AL107" s="132">
        <f t="shared" si="42"/>
        <v>1.7853725147885878E-2</v>
      </c>
      <c r="AM107" s="135">
        <v>103</v>
      </c>
      <c r="AN107" s="135">
        <f t="shared" si="44"/>
        <v>7.9013698630136986</v>
      </c>
      <c r="AO107" s="135">
        <f>'Survival-1cycle NMA'!U109</f>
        <v>4.01976742399731E-2</v>
      </c>
      <c r="AP107" s="135">
        <f>'Survival-1cycle NMA'!V109</f>
        <v>1.02316843258078E-2</v>
      </c>
      <c r="AQ107" s="135">
        <f t="shared" si="45"/>
        <v>2.9965989914165297E-2</v>
      </c>
      <c r="AR107" s="135">
        <f>'Survival-1cycle NMA'!W109</f>
        <v>1.0157270202427401E-2</v>
      </c>
      <c r="AS107" s="135">
        <f>'Survival-1cycle NMA'!X109</f>
        <v>3.4718533738725701E-3</v>
      </c>
      <c r="AT107" s="135">
        <f t="shared" si="43"/>
        <v>6.6854168285548302E-3</v>
      </c>
    </row>
    <row r="108" spans="1:46">
      <c r="A108" s="132">
        <v>104</v>
      </c>
      <c r="B108" s="132">
        <f t="shared" si="30"/>
        <v>5.9835616438356167</v>
      </c>
      <c r="C108" s="132">
        <f>'Survival-1cycle NMA'!F110</f>
        <v>7.3437162717677154E-2</v>
      </c>
      <c r="D108" s="132">
        <f>'Survival-1cycle NMA'!G110</f>
        <v>5.8118694321572899E-2</v>
      </c>
      <c r="E108" s="132">
        <f t="shared" si="31"/>
        <v>1.5318468396104255E-2</v>
      </c>
      <c r="F108" s="132">
        <f>'Survival-1cycle NMA'!D110</f>
        <v>2.3510517110823241E-2</v>
      </c>
      <c r="G108" s="132">
        <f>'Survival-1cycle NMA'!E110</f>
        <v>6.0165872825200346E-3</v>
      </c>
      <c r="H108" s="132">
        <f t="shared" si="32"/>
        <v>1.7493929828303206E-2</v>
      </c>
      <c r="I108" s="132">
        <f>'Survival-1cycle NMA'!H110</f>
        <v>6.2162366827569301E-2</v>
      </c>
      <c r="J108" s="132">
        <f>'Survival-1cycle NMA'!I110</f>
        <v>1.6186516874319601E-2</v>
      </c>
      <c r="K108" s="132">
        <f t="shared" si="33"/>
        <v>4.5975849953249701E-2</v>
      </c>
      <c r="L108" s="132">
        <f>'Survival-1cycle NMA'!D110</f>
        <v>2.3510517110823241E-2</v>
      </c>
      <c r="M108" s="132">
        <f>'Survival-1cycle NMA'!E110</f>
        <v>6.0165872825200346E-3</v>
      </c>
      <c r="N108" s="132">
        <f t="shared" si="34"/>
        <v>1.7493929828303206E-2</v>
      </c>
      <c r="O108" s="132">
        <f>'Survival-1cycle NMA'!J110</f>
        <v>9.4297116035360104E-2</v>
      </c>
      <c r="P108" s="132">
        <f>'Survival-1cycle NMA'!K110</f>
        <v>5.8118694321572899E-2</v>
      </c>
      <c r="Q108" s="132">
        <f t="shared" si="35"/>
        <v>3.6178421713787205E-2</v>
      </c>
      <c r="R108" s="132">
        <f>'Survival-1cycle NMA'!D110</f>
        <v>2.3510517110823241E-2</v>
      </c>
      <c r="S108" s="132">
        <f>'Survival-1cycle NMA'!E110</f>
        <v>6.0165872825200346E-3</v>
      </c>
      <c r="T108" s="132">
        <f t="shared" si="36"/>
        <v>1.7493929828303206E-2</v>
      </c>
      <c r="U108" s="132">
        <f>'Survival-1cycle NMA'!L110</f>
        <v>0.11453849771982233</v>
      </c>
      <c r="V108" s="132">
        <f>'Survival-1cycle NMA'!M110</f>
        <v>5.1355912605189E-2</v>
      </c>
      <c r="W108" s="132">
        <f t="shared" si="37"/>
        <v>6.318258511463333E-2</v>
      </c>
      <c r="X108" s="132">
        <f>'Survival-1cycle NMA'!D110</f>
        <v>2.3510517110823241E-2</v>
      </c>
      <c r="Y108" s="132">
        <f>'Survival-1cycle NMA'!E110</f>
        <v>6.0165872825200346E-3</v>
      </c>
      <c r="Z108" s="132">
        <f t="shared" si="38"/>
        <v>1.7493929828303206E-2</v>
      </c>
      <c r="AA108" s="132">
        <f>'Survival-1cycle NMA'!N110</f>
        <v>6.391345078717027E-2</v>
      </c>
      <c r="AB108" s="132">
        <f>'Survival-1cycle NMA'!O110</f>
        <v>3.6925188708098015E-2</v>
      </c>
      <c r="AC108" s="132">
        <f t="shared" si="39"/>
        <v>2.6988262079072255E-2</v>
      </c>
      <c r="AD108" s="132">
        <f>'Survival-1cycle NMA'!D110</f>
        <v>2.3510517110823241E-2</v>
      </c>
      <c r="AE108" s="132">
        <f>'Survival-1cycle NMA'!E110</f>
        <v>6.0165872825200346E-3</v>
      </c>
      <c r="AF108" s="132">
        <f t="shared" si="40"/>
        <v>1.7493929828303206E-2</v>
      </c>
      <c r="AG108" s="132">
        <f>'Survival-1cycle NMA'!P110</f>
        <v>8.4379998288328414E-2</v>
      </c>
      <c r="AH108" s="132">
        <f>'Survival-1cycle NMA'!Q110</f>
        <v>4.1787666627415898E-2</v>
      </c>
      <c r="AI108" s="132">
        <f t="shared" si="41"/>
        <v>4.2592331660912516E-2</v>
      </c>
      <c r="AJ108" s="132">
        <f>'Survival-1cycle NMA'!D110</f>
        <v>2.3510517110823241E-2</v>
      </c>
      <c r="AK108" s="132">
        <f>'Survival-1cycle NMA'!E110</f>
        <v>6.0165872825200346E-3</v>
      </c>
      <c r="AL108" s="132">
        <f t="shared" si="42"/>
        <v>1.7493929828303206E-2</v>
      </c>
      <c r="AM108" s="135">
        <v>104</v>
      </c>
      <c r="AN108" s="135">
        <f t="shared" si="44"/>
        <v>7.978082191780822</v>
      </c>
      <c r="AO108" s="135">
        <f>'Survival-1cycle NMA'!U110</f>
        <v>3.9586612756558198E-2</v>
      </c>
      <c r="AP108" s="135">
        <f>'Survival-1cycle NMA'!V110</f>
        <v>1.0069416884937499E-2</v>
      </c>
      <c r="AQ108" s="135">
        <f t="shared" si="45"/>
        <v>2.9517195871620699E-2</v>
      </c>
      <c r="AR108" s="135">
        <f>'Survival-1cycle NMA'!W110</f>
        <v>9.8168782297425299E-3</v>
      </c>
      <c r="AS108" s="135">
        <f>'Survival-1cycle NMA'!X110</f>
        <v>3.4015197120084201E-3</v>
      </c>
      <c r="AT108" s="135">
        <f t="shared" si="43"/>
        <v>6.4153585177341103E-3</v>
      </c>
    </row>
    <row r="109" spans="1:46">
      <c r="A109" s="132">
        <v>105</v>
      </c>
      <c r="B109" s="132">
        <f t="shared" si="30"/>
        <v>6.0410958904109586</v>
      </c>
      <c r="C109" s="132">
        <f>'Survival-1cycle NMA'!F111</f>
        <v>7.2420749260827616E-2</v>
      </c>
      <c r="D109" s="132">
        <f>'Survival-1cycle NMA'!G111</f>
        <v>5.7490949151494525E-2</v>
      </c>
      <c r="E109" s="132">
        <f t="shared" si="31"/>
        <v>1.4929800109333091E-2</v>
      </c>
      <c r="F109" s="132">
        <f>'Survival-1cycle NMA'!D111</f>
        <v>2.3044602525326006E-2</v>
      </c>
      <c r="G109" s="132">
        <f>'Survival-1cycle NMA'!E111</f>
        <v>5.9003045062431137E-3</v>
      </c>
      <c r="H109" s="132">
        <f t="shared" si="32"/>
        <v>1.714429801908289E-2</v>
      </c>
      <c r="I109" s="132">
        <f>'Survival-1cycle NMA'!H111</f>
        <v>6.1247492393849502E-2</v>
      </c>
      <c r="J109" s="132">
        <f>'Survival-1cycle NMA'!I111</f>
        <v>1.59337531659417E-2</v>
      </c>
      <c r="K109" s="132">
        <f t="shared" si="33"/>
        <v>4.5313739227907802E-2</v>
      </c>
      <c r="L109" s="132">
        <f>'Survival-1cycle NMA'!D111</f>
        <v>2.3044602525326006E-2</v>
      </c>
      <c r="M109" s="132">
        <f>'Survival-1cycle NMA'!E111</f>
        <v>5.9003045062431137E-3</v>
      </c>
      <c r="N109" s="132">
        <f t="shared" si="34"/>
        <v>1.714429801908289E-2</v>
      </c>
      <c r="O109" s="132">
        <f>'Survival-1cycle NMA'!J111</f>
        <v>9.311616164762658E-2</v>
      </c>
      <c r="P109" s="132">
        <f>'Survival-1cycle NMA'!K111</f>
        <v>5.7490949151494525E-2</v>
      </c>
      <c r="Q109" s="132">
        <f t="shared" si="35"/>
        <v>3.5625212496132055E-2</v>
      </c>
      <c r="R109" s="132">
        <f>'Survival-1cycle NMA'!D111</f>
        <v>2.3044602525326006E-2</v>
      </c>
      <c r="S109" s="132">
        <f>'Survival-1cycle NMA'!E111</f>
        <v>5.9003045062431137E-3</v>
      </c>
      <c r="T109" s="132">
        <f t="shared" si="36"/>
        <v>1.714429801908289E-2</v>
      </c>
      <c r="U109" s="132">
        <f>'Survival-1cycle NMA'!L111</f>
        <v>0.11322149463484432</v>
      </c>
      <c r="V109" s="132">
        <f>'Survival-1cycle NMA'!M111</f>
        <v>5.0777231839348659E-2</v>
      </c>
      <c r="W109" s="132">
        <f t="shared" si="37"/>
        <v>6.2444262795495663E-2</v>
      </c>
      <c r="X109" s="132">
        <f>'Survival-1cycle NMA'!D111</f>
        <v>2.3044602525326006E-2</v>
      </c>
      <c r="Y109" s="132">
        <f>'Survival-1cycle NMA'!E111</f>
        <v>5.9003045062431137E-3</v>
      </c>
      <c r="Z109" s="132">
        <f t="shared" si="38"/>
        <v>1.714429801908289E-2</v>
      </c>
      <c r="AA109" s="132">
        <f>'Survival-1cycle NMA'!N111</f>
        <v>6.2982142371318037E-2</v>
      </c>
      <c r="AB109" s="132">
        <f>'Survival-1cycle NMA'!O111</f>
        <v>3.6463173849628286E-2</v>
      </c>
      <c r="AC109" s="132">
        <f t="shared" si="39"/>
        <v>2.6518968521689751E-2</v>
      </c>
      <c r="AD109" s="132">
        <f>'Survival-1cycle NMA'!D111</f>
        <v>2.3044602525326006E-2</v>
      </c>
      <c r="AE109" s="132">
        <f>'Survival-1cycle NMA'!E111</f>
        <v>5.9003045062431137E-3</v>
      </c>
      <c r="AF109" s="132">
        <f t="shared" si="40"/>
        <v>1.714429801908289E-2</v>
      </c>
      <c r="AG109" s="132">
        <f>'Survival-1cycle NMA'!P111</f>
        <v>8.3273841219604516E-2</v>
      </c>
      <c r="AH109" s="132">
        <f>'Survival-1cycle NMA'!Q111</f>
        <v>4.1284300024929728E-2</v>
      </c>
      <c r="AI109" s="132">
        <f t="shared" si="41"/>
        <v>4.1989541194674788E-2</v>
      </c>
      <c r="AJ109" s="132">
        <f>'Survival-1cycle NMA'!D111</f>
        <v>2.3044602525326006E-2</v>
      </c>
      <c r="AK109" s="132">
        <f>'Survival-1cycle NMA'!E111</f>
        <v>5.9003045062431137E-3</v>
      </c>
      <c r="AL109" s="132">
        <f t="shared" si="42"/>
        <v>1.714429801908289E-2</v>
      </c>
      <c r="AM109" s="135">
        <v>105</v>
      </c>
      <c r="AN109" s="135">
        <f t="shared" si="44"/>
        <v>8.0547945205479454</v>
      </c>
      <c r="AO109" s="135">
        <f>'Survival-1cycle NMA'!U111</f>
        <v>3.8990183407377997E-2</v>
      </c>
      <c r="AP109" s="135">
        <f>'Survival-1cycle NMA'!V111</f>
        <v>9.9112136202212896E-3</v>
      </c>
      <c r="AQ109" s="135">
        <f t="shared" si="45"/>
        <v>2.9078969787156708E-2</v>
      </c>
      <c r="AR109" s="135">
        <f>'Survival-1cycle NMA'!W111</f>
        <v>9.4886209000990505E-3</v>
      </c>
      <c r="AS109" s="135">
        <f>'Survival-1cycle NMA'!X111</f>
        <v>3.3331238673931498E-3</v>
      </c>
      <c r="AT109" s="135">
        <f t="shared" si="43"/>
        <v>6.1554970327059007E-3</v>
      </c>
    </row>
    <row r="110" spans="1:46">
      <c r="A110" s="132">
        <v>106</v>
      </c>
      <c r="B110" s="132">
        <f t="shared" si="30"/>
        <v>6.0986301369863014</v>
      </c>
      <c r="C110" s="132">
        <f>'Survival-1cycle NMA'!F112</f>
        <v>7.1426888845941935E-2</v>
      </c>
      <c r="D110" s="132">
        <f>'Survival-1cycle NMA'!G112</f>
        <v>5.6875683497874384E-2</v>
      </c>
      <c r="E110" s="132">
        <f t="shared" si="31"/>
        <v>1.4551205348067552E-2</v>
      </c>
      <c r="F110" s="132">
        <f>'Survival-1cycle NMA'!D112</f>
        <v>2.2591775437697706E-2</v>
      </c>
      <c r="G110" s="132">
        <f>'Survival-1cycle NMA'!E112</f>
        <v>5.7873112521345952E-3</v>
      </c>
      <c r="H110" s="132">
        <f t="shared" si="32"/>
        <v>1.6804464185563112E-2</v>
      </c>
      <c r="I110" s="132">
        <f>'Survival-1cycle NMA'!H112</f>
        <v>6.0353710066260002E-2</v>
      </c>
      <c r="J110" s="132">
        <f>'Survival-1cycle NMA'!I112</f>
        <v>1.5687214640240799E-2</v>
      </c>
      <c r="K110" s="132">
        <f t="shared" si="33"/>
        <v>4.4666495426019207E-2</v>
      </c>
      <c r="L110" s="132">
        <f>'Survival-1cycle NMA'!D112</f>
        <v>2.2591775437697706E-2</v>
      </c>
      <c r="M110" s="132">
        <f>'Survival-1cycle NMA'!E112</f>
        <v>5.7873112521345952E-3</v>
      </c>
      <c r="N110" s="132">
        <f t="shared" si="34"/>
        <v>1.6804464185563112E-2</v>
      </c>
      <c r="O110" s="132">
        <f>'Survival-1cycle NMA'!J112</f>
        <v>9.1959875873633398E-2</v>
      </c>
      <c r="P110" s="132">
        <f>'Survival-1cycle NMA'!K112</f>
        <v>5.6875683497874384E-2</v>
      </c>
      <c r="Q110" s="132">
        <f t="shared" si="35"/>
        <v>3.5084192375759014E-2</v>
      </c>
      <c r="R110" s="132">
        <f>'Survival-1cycle NMA'!D112</f>
        <v>2.2591775437697706E-2</v>
      </c>
      <c r="S110" s="132">
        <f>'Survival-1cycle NMA'!E112</f>
        <v>5.7873112521345952E-3</v>
      </c>
      <c r="T110" s="132">
        <f t="shared" si="36"/>
        <v>1.6804464185563112E-2</v>
      </c>
      <c r="U110" s="132">
        <f>'Survival-1cycle NMA'!L112</f>
        <v>0.11193066869771333</v>
      </c>
      <c r="V110" s="132">
        <f>'Survival-1cycle NMA'!M112</f>
        <v>5.0210321702614198E-2</v>
      </c>
      <c r="W110" s="132">
        <f t="shared" si="37"/>
        <v>6.172034699509913E-2</v>
      </c>
      <c r="X110" s="132">
        <f>'Survival-1cycle NMA'!D112</f>
        <v>2.2591775437697706E-2</v>
      </c>
      <c r="Y110" s="132">
        <f>'Survival-1cycle NMA'!E112</f>
        <v>5.7873112521345952E-3</v>
      </c>
      <c r="Z110" s="132">
        <f t="shared" si="38"/>
        <v>1.6804464185563112E-2</v>
      </c>
      <c r="AA110" s="132">
        <f>'Survival-1cycle NMA'!N112</f>
        <v>6.2072170603015529E-2</v>
      </c>
      <c r="AB110" s="132">
        <f>'Survival-1cycle NMA'!O112</f>
        <v>3.6011123504537466E-2</v>
      </c>
      <c r="AC110" s="132">
        <f t="shared" si="39"/>
        <v>2.6061047098478063E-2</v>
      </c>
      <c r="AD110" s="132">
        <f>'Survival-1cycle NMA'!D112</f>
        <v>2.2591775437697706E-2</v>
      </c>
      <c r="AE110" s="132">
        <f>'Survival-1cycle NMA'!E112</f>
        <v>5.7873112521345952E-3</v>
      </c>
      <c r="AF110" s="132">
        <f t="shared" si="40"/>
        <v>1.6804464185563112E-2</v>
      </c>
      <c r="AG110" s="132">
        <f>'Survival-1cycle NMA'!P112</f>
        <v>8.2191429760677559E-2</v>
      </c>
      <c r="AH110" s="132">
        <f>'Survival-1cycle NMA'!Q112</f>
        <v>4.0791558257239777E-2</v>
      </c>
      <c r="AI110" s="132">
        <f t="shared" si="41"/>
        <v>4.1399871503437782E-2</v>
      </c>
      <c r="AJ110" s="132">
        <f>'Survival-1cycle NMA'!D112</f>
        <v>2.2591775437697706E-2</v>
      </c>
      <c r="AK110" s="132">
        <f>'Survival-1cycle NMA'!E112</f>
        <v>5.7873112521345952E-3</v>
      </c>
      <c r="AL110" s="132">
        <f t="shared" si="42"/>
        <v>1.6804464185563112E-2</v>
      </c>
      <c r="AM110" s="135">
        <v>106</v>
      </c>
      <c r="AN110" s="135">
        <f t="shared" si="44"/>
        <v>8.131506849315068</v>
      </c>
      <c r="AO110" s="135">
        <f>'Survival-1cycle NMA'!U112</f>
        <v>3.8407912345575099E-2</v>
      </c>
      <c r="AP110" s="135">
        <f>'Survival-1cycle NMA'!V112</f>
        <v>9.7569362494182004E-3</v>
      </c>
      <c r="AQ110" s="135">
        <f t="shared" si="45"/>
        <v>2.8650976096156897E-2</v>
      </c>
      <c r="AR110" s="135">
        <f>'Survival-1cycle NMA'!W112</f>
        <v>9.1720347097505907E-3</v>
      </c>
      <c r="AS110" s="135">
        <f>'Survival-1cycle NMA'!X112</f>
        <v>3.2665977548944599E-3</v>
      </c>
      <c r="AT110" s="135">
        <f t="shared" si="43"/>
        <v>5.9054369548561308E-3</v>
      </c>
    </row>
    <row r="111" spans="1:46">
      <c r="A111" s="132">
        <v>107</v>
      </c>
      <c r="B111" s="132">
        <f t="shared" si="30"/>
        <v>6.1561643835616442</v>
      </c>
      <c r="C111" s="132">
        <f>'Survival-1cycle NMA'!F113</f>
        <v>7.0454901554833652E-2</v>
      </c>
      <c r="D111" s="132">
        <f>'Survival-1cycle NMA'!G113</f>
        <v>5.6272538978854425E-2</v>
      </c>
      <c r="E111" s="132">
        <f t="shared" si="31"/>
        <v>1.4182362575979227E-2</v>
      </c>
      <c r="F111" s="132">
        <f>'Survival-1cycle NMA'!D113</f>
        <v>2.2151564306818767E-2</v>
      </c>
      <c r="G111" s="132">
        <f>'Survival-1cycle NMA'!E113</f>
        <v>5.6774856886539571E-3</v>
      </c>
      <c r="H111" s="132">
        <f t="shared" si="32"/>
        <v>1.6474078618164811E-2</v>
      </c>
      <c r="I111" s="132">
        <f>'Survival-1cycle NMA'!H113</f>
        <v>5.9480365729312798E-2</v>
      </c>
      <c r="J111" s="132">
        <f>'Survival-1cycle NMA'!I113</f>
        <v>1.54466932700934E-2</v>
      </c>
      <c r="K111" s="132">
        <f t="shared" si="33"/>
        <v>4.4033672459219395E-2</v>
      </c>
      <c r="L111" s="132">
        <f>'Survival-1cycle NMA'!D113</f>
        <v>2.2151564306818767E-2</v>
      </c>
      <c r="M111" s="132">
        <f>'Survival-1cycle NMA'!E113</f>
        <v>5.6774856886539571E-3</v>
      </c>
      <c r="N111" s="132">
        <f t="shared" si="34"/>
        <v>1.6474078618164811E-2</v>
      </c>
      <c r="O111" s="132">
        <f>'Survival-1cycle NMA'!J113</f>
        <v>9.0827547090090666E-2</v>
      </c>
      <c r="P111" s="132">
        <f>'Survival-1cycle NMA'!K113</f>
        <v>5.6272538978854425E-2</v>
      </c>
      <c r="Q111" s="132">
        <f t="shared" si="35"/>
        <v>3.4555008111236241E-2</v>
      </c>
      <c r="R111" s="132">
        <f>'Survival-1cycle NMA'!D113</f>
        <v>2.2151564306818767E-2</v>
      </c>
      <c r="S111" s="132">
        <f>'Survival-1cycle NMA'!E113</f>
        <v>5.6774856886539571E-3</v>
      </c>
      <c r="T111" s="132">
        <f t="shared" si="36"/>
        <v>1.6474078618164811E-2</v>
      </c>
      <c r="U111" s="132">
        <f>'Survival-1cycle NMA'!L113</f>
        <v>0.1106652913100432</v>
      </c>
      <c r="V111" s="132">
        <f>'Survival-1cycle NMA'!M113</f>
        <v>4.9654838802230837E-2</v>
      </c>
      <c r="W111" s="132">
        <f t="shared" si="37"/>
        <v>6.1010452507812361E-2</v>
      </c>
      <c r="X111" s="132">
        <f>'Survival-1cycle NMA'!D113</f>
        <v>2.2151564306818767E-2</v>
      </c>
      <c r="Y111" s="132">
        <f>'Survival-1cycle NMA'!E113</f>
        <v>5.6774856886539571E-3</v>
      </c>
      <c r="Z111" s="132">
        <f t="shared" si="38"/>
        <v>1.6474078618164811E-2</v>
      </c>
      <c r="AA111" s="132">
        <f>'Survival-1cycle NMA'!N113</f>
        <v>6.1182876856133613E-2</v>
      </c>
      <c r="AB111" s="132">
        <f>'Survival-1cycle NMA'!O113</f>
        <v>3.5568734866062761E-2</v>
      </c>
      <c r="AC111" s="132">
        <f t="shared" si="39"/>
        <v>2.5614141990070852E-2</v>
      </c>
      <c r="AD111" s="132">
        <f>'Survival-1cycle NMA'!D113</f>
        <v>2.2151564306818767E-2</v>
      </c>
      <c r="AE111" s="132">
        <f>'Survival-1cycle NMA'!E113</f>
        <v>5.6774856886539571E-3</v>
      </c>
      <c r="AF111" s="132">
        <f t="shared" si="40"/>
        <v>1.6474078618164811E-2</v>
      </c>
      <c r="AG111" s="132">
        <f>'Survival-1cycle NMA'!P113</f>
        <v>8.1132065181790544E-2</v>
      </c>
      <c r="AH111" s="132">
        <f>'Survival-1cycle NMA'!Q113</f>
        <v>4.0309123289090851E-2</v>
      </c>
      <c r="AI111" s="132">
        <f t="shared" si="41"/>
        <v>4.0822941892699693E-2</v>
      </c>
      <c r="AJ111" s="132">
        <f>'Survival-1cycle NMA'!D113</f>
        <v>2.2151564306818767E-2</v>
      </c>
      <c r="AK111" s="132">
        <f>'Survival-1cycle NMA'!E113</f>
        <v>5.6774856886539571E-3</v>
      </c>
      <c r="AL111" s="132">
        <f t="shared" si="42"/>
        <v>1.6474078618164811E-2</v>
      </c>
      <c r="AM111" s="135">
        <v>107</v>
      </c>
      <c r="AN111" s="135">
        <f t="shared" si="44"/>
        <v>8.2082191780821923</v>
      </c>
      <c r="AO111" s="135">
        <f>'Survival-1cycle NMA'!U113</f>
        <v>3.7839344931793903E-2</v>
      </c>
      <c r="AP111" s="135">
        <f>'Survival-1cycle NMA'!V113</f>
        <v>9.6064524094313705E-3</v>
      </c>
      <c r="AQ111" s="135">
        <f t="shared" si="45"/>
        <v>2.8232892522362531E-2</v>
      </c>
      <c r="AR111" s="135">
        <f>'Survival-1cycle NMA'!W113</f>
        <v>8.8666752694222008E-3</v>
      </c>
      <c r="AS111" s="135">
        <f>'Survival-1cycle NMA'!X113</f>
        <v>3.2018762078455101E-3</v>
      </c>
      <c r="AT111" s="135">
        <f t="shared" si="43"/>
        <v>5.6647990615766907E-3</v>
      </c>
    </row>
    <row r="112" spans="1:46">
      <c r="A112" s="132">
        <v>108</v>
      </c>
      <c r="B112" s="132">
        <f t="shared" si="30"/>
        <v>6.2136986301369861</v>
      </c>
      <c r="C112" s="132">
        <f>'Survival-1cycle NMA'!F114</f>
        <v>6.9504133124514089E-2</v>
      </c>
      <c r="D112" s="132">
        <f>'Survival-1cycle NMA'!G114</f>
        <v>5.5681170590623011E-2</v>
      </c>
      <c r="E112" s="132">
        <f t="shared" si="31"/>
        <v>1.3822962533891078E-2</v>
      </c>
      <c r="F112" s="132">
        <f>'Survival-1cycle NMA'!D114</f>
        <v>2.1723518175159526E-2</v>
      </c>
      <c r="G112" s="132">
        <f>'Survival-1cycle NMA'!E114</f>
        <v>5.5707115372878747E-3</v>
      </c>
      <c r="H112" s="132">
        <f t="shared" si="32"/>
        <v>1.615280663787165E-2</v>
      </c>
      <c r="I112" s="132">
        <f>'Survival-1cycle NMA'!H114</f>
        <v>5.8626830520646697E-2</v>
      </c>
      <c r="J112" s="132">
        <f>'Survival-1cycle NMA'!I114</f>
        <v>1.52119897641716E-2</v>
      </c>
      <c r="K112" s="132">
        <f t="shared" si="33"/>
        <v>4.3414840756475101E-2</v>
      </c>
      <c r="L112" s="132">
        <f>'Survival-1cycle NMA'!D114</f>
        <v>2.1723518175159526E-2</v>
      </c>
      <c r="M112" s="132">
        <f>'Survival-1cycle NMA'!E114</f>
        <v>5.5707115372878747E-3</v>
      </c>
      <c r="N112" s="132">
        <f t="shared" si="34"/>
        <v>1.615280663787165E-2</v>
      </c>
      <c r="O112" s="132">
        <f>'Survival-1cycle NMA'!J114</f>
        <v>8.97184895882049E-2</v>
      </c>
      <c r="P112" s="132">
        <f>'Survival-1cycle NMA'!K114</f>
        <v>5.5681170590623011E-2</v>
      </c>
      <c r="Q112" s="132">
        <f t="shared" si="35"/>
        <v>3.4037318997581889E-2</v>
      </c>
      <c r="R112" s="132">
        <f>'Survival-1cycle NMA'!D114</f>
        <v>2.1723518175159526E-2</v>
      </c>
      <c r="S112" s="132">
        <f>'Survival-1cycle NMA'!E114</f>
        <v>5.5707115372878747E-3</v>
      </c>
      <c r="T112" s="132">
        <f t="shared" si="36"/>
        <v>1.615280663787165E-2</v>
      </c>
      <c r="U112" s="132">
        <f>'Survival-1cycle NMA'!L114</f>
        <v>0.10942465965576367</v>
      </c>
      <c r="V112" s="132">
        <f>'Survival-1cycle NMA'!M114</f>
        <v>4.9110452719609302E-2</v>
      </c>
      <c r="W112" s="132">
        <f t="shared" si="37"/>
        <v>6.0314206936154371E-2</v>
      </c>
      <c r="X112" s="132">
        <f>'Survival-1cycle NMA'!D114</f>
        <v>2.1723518175159526E-2</v>
      </c>
      <c r="Y112" s="132">
        <f>'Survival-1cycle NMA'!E114</f>
        <v>5.5707115372878747E-3</v>
      </c>
      <c r="Z112" s="132">
        <f t="shared" si="38"/>
        <v>1.615280663787165E-2</v>
      </c>
      <c r="AA112" s="132">
        <f>'Survival-1cycle NMA'!N114</f>
        <v>6.0313627836035791E-2</v>
      </c>
      <c r="AB112" s="132">
        <f>'Survival-1cycle NMA'!O114</f>
        <v>3.5135716933548368E-2</v>
      </c>
      <c r="AC112" s="132">
        <f t="shared" si="39"/>
        <v>2.5177910902487423E-2</v>
      </c>
      <c r="AD112" s="132">
        <f>'Survival-1cycle NMA'!D114</f>
        <v>2.1723518175159526E-2</v>
      </c>
      <c r="AE112" s="132">
        <f>'Survival-1cycle NMA'!E114</f>
        <v>5.5707115372878747E-3</v>
      </c>
      <c r="AF112" s="132">
        <f t="shared" si="40"/>
        <v>1.615280663787165E-2</v>
      </c>
      <c r="AG112" s="132">
        <f>'Survival-1cycle NMA'!P114</f>
        <v>8.009507460773041E-2</v>
      </c>
      <c r="AH112" s="132">
        <f>'Survival-1cycle NMA'!Q114</f>
        <v>3.9836689341281067E-2</v>
      </c>
      <c r="AI112" s="132">
        <f t="shared" si="41"/>
        <v>4.0258385266449342E-2</v>
      </c>
      <c r="AJ112" s="132">
        <f>'Survival-1cycle NMA'!D114</f>
        <v>2.1723518175159526E-2</v>
      </c>
      <c r="AK112" s="132">
        <f>'Survival-1cycle NMA'!E114</f>
        <v>5.5707115372878747E-3</v>
      </c>
      <c r="AL112" s="132">
        <f t="shared" si="42"/>
        <v>1.615280663787165E-2</v>
      </c>
      <c r="AM112" s="135">
        <v>108</v>
      </c>
      <c r="AN112" s="135">
        <f t="shared" si="44"/>
        <v>8.2849315068493148</v>
      </c>
      <c r="AO112" s="135">
        <f>'Survival-1cycle NMA'!U114</f>
        <v>3.72840448043429E-2</v>
      </c>
      <c r="AP112" s="135">
        <f>'Survival-1cycle NMA'!V114</f>
        <v>9.4596353520943807E-3</v>
      </c>
      <c r="AQ112" s="135">
        <f t="shared" si="45"/>
        <v>2.7824409452248518E-2</v>
      </c>
      <c r="AR112" s="135">
        <f>'Survival-1cycle NMA'!W114</f>
        <v>8.5721164468384198E-3</v>
      </c>
      <c r="AS112" s="135">
        <f>'Survival-1cycle NMA'!X114</f>
        <v>3.1388968302099602E-3</v>
      </c>
      <c r="AT112" s="135">
        <f t="shared" si="43"/>
        <v>5.4332196166284596E-3</v>
      </c>
    </row>
    <row r="113" spans="1:46">
      <c r="A113" s="132">
        <v>109</v>
      </c>
      <c r="B113" s="132">
        <f t="shared" si="30"/>
        <v>6.2712328767123289</v>
      </c>
      <c r="C113" s="132">
        <f>'Survival-1cycle NMA'!F115</f>
        <v>6.857395379412147E-2</v>
      </c>
      <c r="D113" s="132">
        <f>'Survival-1cycle NMA'!G115</f>
        <v>5.5101246095698025E-2</v>
      </c>
      <c r="E113" s="132">
        <f t="shared" si="31"/>
        <v>1.3472707698423445E-2</v>
      </c>
      <c r="F113" s="132">
        <f>'Survival-1cycle NMA'!D115</f>
        <v>2.130720561981651E-2</v>
      </c>
      <c r="G113" s="132">
        <f>'Survival-1cycle NMA'!E115</f>
        <v>5.4668777730869861E-3</v>
      </c>
      <c r="H113" s="132">
        <f t="shared" si="32"/>
        <v>1.5840327846729525E-2</v>
      </c>
      <c r="I113" s="132">
        <f>'Survival-1cycle NMA'!H115</f>
        <v>5.7792499673455199E-2</v>
      </c>
      <c r="J113" s="132">
        <f>'Survival-1cycle NMA'!I115</f>
        <v>1.49829131269401E-2</v>
      </c>
      <c r="K113" s="132">
        <f t="shared" si="33"/>
        <v>4.2809586546515101E-2</v>
      </c>
      <c r="L113" s="132">
        <f>'Survival-1cycle NMA'!D115</f>
        <v>2.130720561981651E-2</v>
      </c>
      <c r="M113" s="132">
        <f>'Survival-1cycle NMA'!E115</f>
        <v>5.4668777730869861E-3</v>
      </c>
      <c r="N113" s="132">
        <f t="shared" si="34"/>
        <v>1.5840327846729525E-2</v>
      </c>
      <c r="O113" s="132">
        <f>'Survival-1cycle NMA'!J115</f>
        <v>8.8632042443991685E-2</v>
      </c>
      <c r="P113" s="132">
        <f>'Survival-1cycle NMA'!K115</f>
        <v>5.5101246095698025E-2</v>
      </c>
      <c r="Q113" s="132">
        <f t="shared" si="35"/>
        <v>3.3530796348293659E-2</v>
      </c>
      <c r="R113" s="132">
        <f>'Survival-1cycle NMA'!D115</f>
        <v>2.130720561981651E-2</v>
      </c>
      <c r="S113" s="132">
        <f>'Survival-1cycle NMA'!E115</f>
        <v>5.4668777730869861E-3</v>
      </c>
      <c r="T113" s="132">
        <f t="shared" si="36"/>
        <v>1.5840327846729525E-2</v>
      </c>
      <c r="U113" s="132">
        <f>'Survival-1cycle NMA'!L115</f>
        <v>0.10820809560458665</v>
      </c>
      <c r="V113" s="132">
        <f>'Survival-1cycle NMA'!M115</f>
        <v>4.8576845411213466E-2</v>
      </c>
      <c r="W113" s="132">
        <f t="shared" si="37"/>
        <v>5.9631250193373182E-2</v>
      </c>
      <c r="X113" s="132">
        <f>'Survival-1cycle NMA'!D115</f>
        <v>2.130720561981651E-2</v>
      </c>
      <c r="Y113" s="132">
        <f>'Survival-1cycle NMA'!E115</f>
        <v>5.4668777730869861E-3</v>
      </c>
      <c r="Z113" s="132">
        <f t="shared" si="38"/>
        <v>1.5840327846729525E-2</v>
      </c>
      <c r="AA113" s="132">
        <f>'Survival-1cycle NMA'!N115</f>
        <v>5.9463814422177776E-2</v>
      </c>
      <c r="AB113" s="132">
        <f>'Survival-1cycle NMA'!O115</f>
        <v>3.4711789953079324E-2</v>
      </c>
      <c r="AC113" s="132">
        <f t="shared" si="39"/>
        <v>2.4752024469098452E-2</v>
      </c>
      <c r="AD113" s="132">
        <f>'Survival-1cycle NMA'!D115</f>
        <v>2.130720561981651E-2</v>
      </c>
      <c r="AE113" s="132">
        <f>'Survival-1cycle NMA'!E115</f>
        <v>5.4668777730869861E-3</v>
      </c>
      <c r="AF113" s="132">
        <f t="shared" si="40"/>
        <v>1.5840327846729525E-2</v>
      </c>
      <c r="AG113" s="132">
        <f>'Survival-1cycle NMA'!P115</f>
        <v>7.9079809875171589E-2</v>
      </c>
      <c r="AH113" s="132">
        <f>'Survival-1cycle NMA'!Q115</f>
        <v>3.9373962315496149E-2</v>
      </c>
      <c r="AI113" s="132">
        <f t="shared" si="41"/>
        <v>3.970584755967544E-2</v>
      </c>
      <c r="AJ113" s="132">
        <f>'Survival-1cycle NMA'!D115</f>
        <v>2.130720561981651E-2</v>
      </c>
      <c r="AK113" s="132">
        <f>'Survival-1cycle NMA'!E115</f>
        <v>5.4668777730869861E-3</v>
      </c>
      <c r="AL113" s="132">
        <f t="shared" si="42"/>
        <v>1.5840327846729525E-2</v>
      </c>
      <c r="AM113" s="135">
        <v>109</v>
      </c>
      <c r="AN113" s="135">
        <f t="shared" si="44"/>
        <v>8.3616438356164391</v>
      </c>
      <c r="AO113" s="135">
        <f>'Survival-1cycle NMA'!U115</f>
        <v>3.6741593001439803E-2</v>
      </c>
      <c r="AP113" s="135">
        <f>'Survival-1cycle NMA'!V115</f>
        <v>9.3163636581486999E-3</v>
      </c>
      <c r="AQ113" s="135">
        <f t="shared" si="45"/>
        <v>2.7425229343291103E-2</v>
      </c>
      <c r="AR113" s="135">
        <f>'Survival-1cycle NMA'!W115</f>
        <v>8.2879495513801197E-3</v>
      </c>
      <c r="AS113" s="135">
        <f>'Survival-1cycle NMA'!X115</f>
        <v>3.0775998573815402E-3</v>
      </c>
      <c r="AT113" s="135">
        <f t="shared" si="43"/>
        <v>5.2103496939985795E-3</v>
      </c>
    </row>
    <row r="114" spans="1:46">
      <c r="A114" s="132">
        <v>110</v>
      </c>
      <c r="B114" s="132">
        <f t="shared" si="30"/>
        <v>6.3287671232876717</v>
      </c>
      <c r="C114" s="132">
        <f>'Survival-1cycle NMA'!F116</f>
        <v>6.766375721154326E-2</v>
      </c>
      <c r="D114" s="132">
        <f>'Survival-1cycle NMA'!G116</f>
        <v>5.4532445444198087E-2</v>
      </c>
      <c r="E114" s="132">
        <f t="shared" si="31"/>
        <v>1.3131311767345173E-2</v>
      </c>
      <c r="F114" s="132">
        <f>'Survival-1cycle NMA'!D116</f>
        <v>2.0902213764342349E-2</v>
      </c>
      <c r="G114" s="132">
        <f>'Survival-1cycle NMA'!E116</f>
        <v>5.3658783437973362E-3</v>
      </c>
      <c r="H114" s="132">
        <f t="shared" si="32"/>
        <v>1.5536335420545014E-2</v>
      </c>
      <c r="I114" s="132">
        <f>'Survival-1cycle NMA'!H116</f>
        <v>5.6976791419915199E-2</v>
      </c>
      <c r="J114" s="132">
        <f>'Survival-1cycle NMA'!I116</f>
        <v>1.47592802444172E-2</v>
      </c>
      <c r="K114" s="132">
        <f t="shared" si="33"/>
        <v>4.2217511175497997E-2</v>
      </c>
      <c r="L114" s="132">
        <f>'Survival-1cycle NMA'!D116</f>
        <v>2.0902213764342349E-2</v>
      </c>
      <c r="M114" s="132">
        <f>'Survival-1cycle NMA'!E116</f>
        <v>5.3658783437973362E-3</v>
      </c>
      <c r="N114" s="132">
        <f t="shared" si="34"/>
        <v>1.5536335420545014E-2</v>
      </c>
      <c r="O114" s="132">
        <f>'Survival-1cycle NMA'!J116</f>
        <v>8.7567568445477167E-2</v>
      </c>
      <c r="P114" s="132">
        <f>'Survival-1cycle NMA'!K116</f>
        <v>5.4532445444198087E-2</v>
      </c>
      <c r="Q114" s="132">
        <f t="shared" si="35"/>
        <v>3.3035123001279081E-2</v>
      </c>
      <c r="R114" s="132">
        <f>'Survival-1cycle NMA'!D116</f>
        <v>2.0902213764342349E-2</v>
      </c>
      <c r="S114" s="132">
        <f>'Survival-1cycle NMA'!E116</f>
        <v>5.3658783437973362E-3</v>
      </c>
      <c r="T114" s="132">
        <f t="shared" si="36"/>
        <v>1.5536335420545014E-2</v>
      </c>
      <c r="U114" s="132">
        <f>'Survival-1cycle NMA'!L116</f>
        <v>0.10701494466946694</v>
      </c>
      <c r="V114" s="132">
        <f>'Survival-1cycle NMA'!M116</f>
        <v>4.8053710642026626E-2</v>
      </c>
      <c r="W114" s="132">
        <f t="shared" si="37"/>
        <v>5.8961234027440315E-2</v>
      </c>
      <c r="X114" s="132">
        <f>'Survival-1cycle NMA'!D116</f>
        <v>2.0902213764342349E-2</v>
      </c>
      <c r="Y114" s="132">
        <f>'Survival-1cycle NMA'!E116</f>
        <v>5.3658783437973362E-3</v>
      </c>
      <c r="Z114" s="132">
        <f t="shared" si="38"/>
        <v>1.5536335420545014E-2</v>
      </c>
      <c r="AA114" s="132">
        <f>'Survival-1cycle NMA'!N116</f>
        <v>5.8632850571520685E-2</v>
      </c>
      <c r="AB114" s="132">
        <f>'Survival-1cycle NMA'!O116</f>
        <v>3.4296684889203219E-2</v>
      </c>
      <c r="AC114" s="132">
        <f t="shared" si="39"/>
        <v>2.4336165682317466E-2</v>
      </c>
      <c r="AD114" s="132">
        <f>'Survival-1cycle NMA'!D116</f>
        <v>2.0902213764342349E-2</v>
      </c>
      <c r="AE114" s="132">
        <f>'Survival-1cycle NMA'!E116</f>
        <v>5.3658783437973362E-3</v>
      </c>
      <c r="AF114" s="132">
        <f t="shared" si="40"/>
        <v>1.5536335420545014E-2</v>
      </c>
      <c r="AG114" s="132">
        <f>'Survival-1cycle NMA'!P116</f>
        <v>7.8085646448281282E-2</v>
      </c>
      <c r="AH114" s="132">
        <f>'Survival-1cycle NMA'!Q116</f>
        <v>3.892065925085135E-2</v>
      </c>
      <c r="AI114" s="132">
        <f t="shared" si="41"/>
        <v>3.9164987197429932E-2</v>
      </c>
      <c r="AJ114" s="132">
        <f>'Survival-1cycle NMA'!D116</f>
        <v>2.0902213764342349E-2</v>
      </c>
      <c r="AK114" s="132">
        <f>'Survival-1cycle NMA'!E116</f>
        <v>5.3658783437973362E-3</v>
      </c>
      <c r="AL114" s="132">
        <f t="shared" si="42"/>
        <v>1.5536335420545014E-2</v>
      </c>
      <c r="AM114" s="135">
        <v>110</v>
      </c>
      <c r="AN114" s="135">
        <f t="shared" si="44"/>
        <v>8.4383561643835616</v>
      </c>
      <c r="AO114" s="135">
        <f>'Survival-1cycle NMA'!U116</f>
        <v>3.6211587132244497E-2</v>
      </c>
      <c r="AP114" s="135">
        <f>'Survival-1cycle NMA'!V116</f>
        <v>9.1765209681797799E-3</v>
      </c>
      <c r="AQ114" s="135">
        <f t="shared" si="45"/>
        <v>2.7035066164064717E-2</v>
      </c>
      <c r="AR114" s="135">
        <f>'Survival-1cycle NMA'!W116</f>
        <v>8.0137825585877599E-3</v>
      </c>
      <c r="AS114" s="135">
        <f>'Survival-1cycle NMA'!X116</f>
        <v>3.0179280250611801E-3</v>
      </c>
      <c r="AT114" s="135">
        <f t="shared" si="43"/>
        <v>4.9958545335265798E-3</v>
      </c>
    </row>
    <row r="115" spans="1:46">
      <c r="A115" s="132">
        <v>111</v>
      </c>
      <c r="B115" s="132">
        <f t="shared" si="30"/>
        <v>6.3863013698630136</v>
      </c>
      <c r="C115" s="132">
        <f>'Survival-1cycle NMA'!F117</f>
        <v>6.6772959396260795E-2</v>
      </c>
      <c r="D115" s="132">
        <f>'Survival-1cycle NMA'!G117</f>
        <v>5.3974460226044289E-2</v>
      </c>
      <c r="E115" s="132">
        <f t="shared" si="31"/>
        <v>1.2798499170216505E-2</v>
      </c>
      <c r="F115" s="132">
        <f>'Survival-1cycle NMA'!D117</f>
        <v>2.0508147347441177E-2</v>
      </c>
      <c r="G115" s="132">
        <f>'Survival-1cycle NMA'!E117</f>
        <v>5.2676119062807138E-3</v>
      </c>
      <c r="H115" s="132">
        <f t="shared" si="32"/>
        <v>1.5240535441160464E-2</v>
      </c>
      <c r="I115" s="132">
        <f>'Survival-1cycle NMA'!H117</f>
        <v>5.6179145952008597E-2</v>
      </c>
      <c r="J115" s="132">
        <f>'Survival-1cycle NMA'!I117</f>
        <v>1.4540915493979499E-2</v>
      </c>
      <c r="K115" s="132">
        <f t="shared" si="33"/>
        <v>4.1638230458029099E-2</v>
      </c>
      <c r="L115" s="132">
        <f>'Survival-1cycle NMA'!D117</f>
        <v>2.0508147347441177E-2</v>
      </c>
      <c r="M115" s="132">
        <f>'Survival-1cycle NMA'!E117</f>
        <v>5.2676119062807138E-3</v>
      </c>
      <c r="N115" s="132">
        <f t="shared" si="34"/>
        <v>1.5240535441160464E-2</v>
      </c>
      <c r="O115" s="132">
        <f>'Survival-1cycle NMA'!J117</f>
        <v>8.6524453073565516E-2</v>
      </c>
      <c r="P115" s="132">
        <f>'Survival-1cycle NMA'!K117</f>
        <v>5.3974460226044289E-2</v>
      </c>
      <c r="Q115" s="132">
        <f t="shared" si="35"/>
        <v>3.2549992847521227E-2</v>
      </c>
      <c r="R115" s="132">
        <f>'Survival-1cycle NMA'!D117</f>
        <v>2.0508147347441177E-2</v>
      </c>
      <c r="S115" s="132">
        <f>'Survival-1cycle NMA'!E117</f>
        <v>5.2676119062807138E-3</v>
      </c>
      <c r="T115" s="132">
        <f t="shared" si="36"/>
        <v>1.5240535441160464E-2</v>
      </c>
      <c r="U115" s="132">
        <f>'Survival-1cycle NMA'!L117</f>
        <v>0.10584457501506497</v>
      </c>
      <c r="V115" s="132">
        <f>'Survival-1cycle NMA'!M117</f>
        <v>4.7540753449550617E-2</v>
      </c>
      <c r="W115" s="132">
        <f t="shared" si="37"/>
        <v>5.8303821565514356E-2</v>
      </c>
      <c r="X115" s="132">
        <f>'Survival-1cycle NMA'!D117</f>
        <v>2.0508147347441177E-2</v>
      </c>
      <c r="Y115" s="132">
        <f>'Survival-1cycle NMA'!E117</f>
        <v>5.2676119062807138E-3</v>
      </c>
      <c r="Z115" s="132">
        <f t="shared" si="38"/>
        <v>1.5240535441160464E-2</v>
      </c>
      <c r="AA115" s="132">
        <f>'Survival-1cycle NMA'!N117</f>
        <v>5.7820172279170821E-2</v>
      </c>
      <c r="AB115" s="132">
        <f>'Survival-1cycle NMA'!O117</f>
        <v>3.389014292575316E-2</v>
      </c>
      <c r="AC115" s="132">
        <f t="shared" si="39"/>
        <v>2.3930029353417662E-2</v>
      </c>
      <c r="AD115" s="132">
        <f>'Survival-1cycle NMA'!D117</f>
        <v>2.0508147347441177E-2</v>
      </c>
      <c r="AE115" s="132">
        <f>'Survival-1cycle NMA'!E117</f>
        <v>5.2676119062807138E-3</v>
      </c>
      <c r="AF115" s="132">
        <f t="shared" si="40"/>
        <v>1.5240535441160464E-2</v>
      </c>
      <c r="AG115" s="132">
        <f>'Survival-1cycle NMA'!P117</f>
        <v>7.7111982389247741E-2</v>
      </c>
      <c r="AH115" s="132">
        <f>'Survival-1cycle NMA'!Q117</f>
        <v>3.8476507810128326E-2</v>
      </c>
      <c r="AI115" s="132">
        <f t="shared" si="41"/>
        <v>3.8635474579119415E-2</v>
      </c>
      <c r="AJ115" s="132">
        <f>'Survival-1cycle NMA'!D117</f>
        <v>2.0508147347441177E-2</v>
      </c>
      <c r="AK115" s="132">
        <f>'Survival-1cycle NMA'!E117</f>
        <v>5.2676119062807138E-3</v>
      </c>
      <c r="AL115" s="132">
        <f t="shared" si="42"/>
        <v>1.5240535441160464E-2</v>
      </c>
      <c r="AM115" s="135">
        <v>111</v>
      </c>
      <c r="AN115" s="135">
        <f t="shared" si="44"/>
        <v>8.5150684931506841</v>
      </c>
      <c r="AO115" s="135">
        <f>'Survival-1cycle NMA'!U117</f>
        <v>3.5693640593605698E-2</v>
      </c>
      <c r="AP115" s="135">
        <f>'Survival-1cycle NMA'!V117</f>
        <v>9.0399957293592105E-3</v>
      </c>
      <c r="AQ115" s="135">
        <f t="shared" si="45"/>
        <v>2.6653644864246488E-2</v>
      </c>
      <c r="AR115" s="135">
        <f>'Survival-1cycle NMA'!W117</f>
        <v>7.7492393723694901E-3</v>
      </c>
      <c r="AS115" s="135">
        <f>'Survival-1cycle NMA'!X117</f>
        <v>2.9598264456679501E-3</v>
      </c>
      <c r="AT115" s="135">
        <f t="shared" si="43"/>
        <v>4.78941292670154E-3</v>
      </c>
    </row>
    <row r="116" spans="1:46">
      <c r="A116" s="132">
        <v>112</v>
      </c>
      <c r="B116" s="132">
        <f t="shared" si="30"/>
        <v>6.4438356164383563</v>
      </c>
      <c r="C116" s="132">
        <f>'Survival-1cycle NMA'!F118</f>
        <v>6.5900997755164503E-2</v>
      </c>
      <c r="D116" s="132">
        <f>'Survival-1cycle NMA'!G118</f>
        <v>5.3426993152208245E-2</v>
      </c>
      <c r="E116" s="132">
        <f t="shared" si="31"/>
        <v>1.2474004602956258E-2</v>
      </c>
      <c r="F116" s="132">
        <f>'Survival-1cycle NMA'!D118</f>
        <v>2.0124627844878385E-2</v>
      </c>
      <c r="G116" s="132">
        <f>'Survival-1cycle NMA'!E118</f>
        <v>5.1719815790253598E-3</v>
      </c>
      <c r="H116" s="132">
        <f t="shared" si="32"/>
        <v>1.4952646265853025E-2</v>
      </c>
      <c r="I116" s="132">
        <f>'Survival-1cycle NMA'!H118</f>
        <v>5.53990244363625E-2</v>
      </c>
      <c r="J116" s="132">
        <f>'Survival-1cycle NMA'!I118</f>
        <v>1.43276503766294E-2</v>
      </c>
      <c r="K116" s="132">
        <f t="shared" si="33"/>
        <v>4.1071374059733101E-2</v>
      </c>
      <c r="L116" s="132">
        <f>'Survival-1cycle NMA'!D118</f>
        <v>2.0124627844878385E-2</v>
      </c>
      <c r="M116" s="132">
        <f>'Survival-1cycle NMA'!E118</f>
        <v>5.1719815790253598E-3</v>
      </c>
      <c r="N116" s="132">
        <f t="shared" si="34"/>
        <v>1.4952646265853025E-2</v>
      </c>
      <c r="O116" s="132">
        <f>'Survival-1cycle NMA'!J118</f>
        <v>8.5502103533548424E-2</v>
      </c>
      <c r="P116" s="132">
        <f>'Survival-1cycle NMA'!K118</f>
        <v>5.3426993152208245E-2</v>
      </c>
      <c r="Q116" s="132">
        <f t="shared" si="35"/>
        <v>3.2075110381340179E-2</v>
      </c>
      <c r="R116" s="132">
        <f>'Survival-1cycle NMA'!D118</f>
        <v>2.0124627844878385E-2</v>
      </c>
      <c r="S116" s="132">
        <f>'Survival-1cycle NMA'!E118</f>
        <v>5.1719815790253598E-3</v>
      </c>
      <c r="T116" s="132">
        <f t="shared" si="36"/>
        <v>1.4952646265853025E-2</v>
      </c>
      <c r="U116" s="132">
        <f>'Survival-1cycle NMA'!L118</f>
        <v>0.10469637651439626</v>
      </c>
      <c r="V116" s="132">
        <f>'Survival-1cycle NMA'!M118</f>
        <v>4.7037689636463542E-2</v>
      </c>
      <c r="W116" s="132">
        <f t="shared" si="37"/>
        <v>5.7658686877932713E-2</v>
      </c>
      <c r="X116" s="132">
        <f>'Survival-1cycle NMA'!D118</f>
        <v>2.0124627844878385E-2</v>
      </c>
      <c r="Y116" s="132">
        <f>'Survival-1cycle NMA'!E118</f>
        <v>5.1719815790253598E-3</v>
      </c>
      <c r="Z116" s="132">
        <f t="shared" si="38"/>
        <v>1.4952646265853025E-2</v>
      </c>
      <c r="AA116" s="132">
        <f>'Survival-1cycle NMA'!N118</f>
        <v>5.7025236592890854E-2</v>
      </c>
      <c r="AB116" s="132">
        <f>'Survival-1cycle NMA'!O118</f>
        <v>3.349191499394797E-2</v>
      </c>
      <c r="AC116" s="132">
        <f t="shared" si="39"/>
        <v>2.3533321598942884E-2</v>
      </c>
      <c r="AD116" s="132">
        <f>'Survival-1cycle NMA'!D118</f>
        <v>2.0124627844878385E-2</v>
      </c>
      <c r="AE116" s="132">
        <f>'Survival-1cycle NMA'!E118</f>
        <v>5.1719815790253598E-3</v>
      </c>
      <c r="AF116" s="132">
        <f t="shared" si="40"/>
        <v>1.4952646265853025E-2</v>
      </c>
      <c r="AG116" s="132">
        <f>'Survival-1cycle NMA'!P118</f>
        <v>7.6158237380598903E-2</v>
      </c>
      <c r="AH116" s="132">
        <f>'Survival-1cycle NMA'!Q118</f>
        <v>3.8041245793859757E-2</v>
      </c>
      <c r="AI116" s="132">
        <f t="shared" si="41"/>
        <v>3.8116991586739146E-2</v>
      </c>
      <c r="AJ116" s="132">
        <f>'Survival-1cycle NMA'!D118</f>
        <v>2.0124627844878385E-2</v>
      </c>
      <c r="AK116" s="132">
        <f>'Survival-1cycle NMA'!E118</f>
        <v>5.1719815790253598E-3</v>
      </c>
      <c r="AL116" s="132">
        <f t="shared" si="42"/>
        <v>1.4952646265853025E-2</v>
      </c>
      <c r="AM116" s="135">
        <v>112</v>
      </c>
      <c r="AN116" s="135">
        <f t="shared" si="44"/>
        <v>8.5917808219178085</v>
      </c>
      <c r="AO116" s="135">
        <f>'Survival-1cycle NMA'!U118</f>
        <v>3.5187381829675297E-2</v>
      </c>
      <c r="AP116" s="135">
        <f>'Survival-1cycle NMA'!V118</f>
        <v>8.9066809569464701E-3</v>
      </c>
      <c r="AQ116" s="135">
        <f t="shared" si="45"/>
        <v>2.6280700872728827E-2</v>
      </c>
      <c r="AR116" s="135">
        <f>'Survival-1cycle NMA'!W118</f>
        <v>7.4939591229022896E-3</v>
      </c>
      <c r="AS116" s="135">
        <f>'Survival-1cycle NMA'!X118</f>
        <v>2.9032424918008499E-3</v>
      </c>
      <c r="AT116" s="135">
        <f t="shared" si="43"/>
        <v>4.5907166311014401E-3</v>
      </c>
    </row>
    <row r="117" spans="1:46">
      <c r="A117" s="132">
        <v>113</v>
      </c>
      <c r="B117" s="132">
        <f t="shared" si="30"/>
        <v>6.5013698630136982</v>
      </c>
      <c r="C117" s="132">
        <f>'Survival-1cycle NMA'!F119</f>
        <v>6.5047330148299193E-2</v>
      </c>
      <c r="D117" s="132">
        <f>'Survival-1cycle NMA'!G119</f>
        <v>5.2889757563228237E-2</v>
      </c>
      <c r="E117" s="132">
        <f t="shared" si="31"/>
        <v>1.2157572585070955E-2</v>
      </c>
      <c r="F117" s="132">
        <f>'Survival-1cycle NMA'!D119</f>
        <v>1.9751292641213478E-2</v>
      </c>
      <c r="G117" s="132">
        <f>'Survival-1cycle NMA'!E119</f>
        <v>5.0788947096365141E-3</v>
      </c>
      <c r="H117" s="132">
        <f t="shared" si="32"/>
        <v>1.4672397931576965E-2</v>
      </c>
      <c r="I117" s="132">
        <f>'Survival-1cycle NMA'!H119</f>
        <v>5.46359080799554E-2</v>
      </c>
      <c r="J117" s="132">
        <f>'Survival-1cycle NMA'!I119</f>
        <v>1.4119323170251901E-2</v>
      </c>
      <c r="K117" s="132">
        <f t="shared" si="33"/>
        <v>4.0516584909703501E-2</v>
      </c>
      <c r="L117" s="132">
        <f>'Survival-1cycle NMA'!D119</f>
        <v>1.9751292641213478E-2</v>
      </c>
      <c r="M117" s="132">
        <f>'Survival-1cycle NMA'!E119</f>
        <v>5.0788947096365141E-3</v>
      </c>
      <c r="N117" s="132">
        <f t="shared" si="34"/>
        <v>1.4672397931576965E-2</v>
      </c>
      <c r="O117" s="132">
        <f>'Survival-1cycle NMA'!J119</f>
        <v>8.4499947834424521E-2</v>
      </c>
      <c r="P117" s="132">
        <f>'Survival-1cycle NMA'!K119</f>
        <v>5.2889757563228237E-2</v>
      </c>
      <c r="Q117" s="132">
        <f t="shared" si="35"/>
        <v>3.1610190271196284E-2</v>
      </c>
      <c r="R117" s="132">
        <f>'Survival-1cycle NMA'!D119</f>
        <v>1.9751292641213478E-2</v>
      </c>
      <c r="S117" s="132">
        <f>'Survival-1cycle NMA'!E119</f>
        <v>5.0788947096365141E-3</v>
      </c>
      <c r="T117" s="132">
        <f t="shared" si="36"/>
        <v>1.4672397931576965E-2</v>
      </c>
      <c r="U117" s="132">
        <f>'Survival-1cycle NMA'!L119</f>
        <v>0.10356975985103073</v>
      </c>
      <c r="V117" s="132">
        <f>'Survival-1cycle NMA'!M119</f>
        <v>4.6544245290168741E-2</v>
      </c>
      <c r="W117" s="132">
        <f t="shared" si="37"/>
        <v>5.7025514560861988E-2</v>
      </c>
      <c r="X117" s="132">
        <f>'Survival-1cycle NMA'!D119</f>
        <v>1.9751292641213478E-2</v>
      </c>
      <c r="Y117" s="132">
        <f>'Survival-1cycle NMA'!E119</f>
        <v>5.0788947096365141E-3</v>
      </c>
      <c r="Z117" s="132">
        <f t="shared" si="38"/>
        <v>1.4672397931576965E-2</v>
      </c>
      <c r="AA117" s="132">
        <f>'Survival-1cycle NMA'!N119</f>
        <v>5.6247520678346333E-2</v>
      </c>
      <c r="AB117" s="132">
        <f>'Survival-1cycle NMA'!O119</f>
        <v>3.3101761326057501E-2</v>
      </c>
      <c r="AC117" s="132">
        <f t="shared" si="39"/>
        <v>2.3145759352288832E-2</v>
      </c>
      <c r="AD117" s="132">
        <f>'Survival-1cycle NMA'!D119</f>
        <v>1.9751292641213478E-2</v>
      </c>
      <c r="AE117" s="132">
        <f>'Survival-1cycle NMA'!E119</f>
        <v>5.0788947096365141E-3</v>
      </c>
      <c r="AF117" s="132">
        <f t="shared" si="40"/>
        <v>1.4672397931576965E-2</v>
      </c>
      <c r="AG117" s="132">
        <f>'Survival-1cycle NMA'!P119</f>
        <v>7.5223851796381511E-2</v>
      </c>
      <c r="AH117" s="132">
        <f>'Survival-1cycle NMA'!Q119</f>
        <v>3.7614620680525353E-2</v>
      </c>
      <c r="AI117" s="132">
        <f t="shared" si="41"/>
        <v>3.7609231115856158E-2</v>
      </c>
      <c r="AJ117" s="132">
        <f>'Survival-1cycle NMA'!D119</f>
        <v>1.9751292641213478E-2</v>
      </c>
      <c r="AK117" s="132">
        <f>'Survival-1cycle NMA'!E119</f>
        <v>5.0788947096365141E-3</v>
      </c>
      <c r="AL117" s="132">
        <f t="shared" si="42"/>
        <v>1.4672397931576965E-2</v>
      </c>
      <c r="AM117" s="135">
        <v>113</v>
      </c>
      <c r="AN117" s="135">
        <f t="shared" si="44"/>
        <v>8.668493150684931</v>
      </c>
      <c r="AO117" s="135">
        <f>'Survival-1cycle NMA'!U119</f>
        <v>3.4692453631732102E-2</v>
      </c>
      <c r="AP117" s="135">
        <f>'Survival-1cycle NMA'!V119</f>
        <v>8.7764740095636097E-3</v>
      </c>
      <c r="AQ117" s="135">
        <f t="shared" si="45"/>
        <v>2.5915979622168493E-2</v>
      </c>
      <c r="AR117" s="135">
        <f>'Survival-1cycle NMA'!W119</f>
        <v>7.2475954983223199E-3</v>
      </c>
      <c r="AS117" s="135">
        <f>'Survival-1cycle NMA'!X119</f>
        <v>2.8481256862945602E-3</v>
      </c>
      <c r="AT117" s="135">
        <f t="shared" si="43"/>
        <v>4.3994698120277597E-3</v>
      </c>
    </row>
    <row r="118" spans="1:46">
      <c r="A118" s="132">
        <v>114</v>
      </c>
      <c r="B118" s="132">
        <f t="shared" si="30"/>
        <v>6.558904109589041</v>
      </c>
      <c r="C118" s="132">
        <f>'Survival-1cycle NMA'!F120</f>
        <v>6.4211434001685649E-2</v>
      </c>
      <c r="D118" s="132">
        <f>'Survival-1cycle NMA'!G120</f>
        <v>5.2362476963346477E-2</v>
      </c>
      <c r="E118" s="132">
        <f t="shared" si="31"/>
        <v>1.1848957038339172E-2</v>
      </c>
      <c r="F118" s="132">
        <f>'Survival-1cycle NMA'!D120</f>
        <v>1.9387794248198729E-2</v>
      </c>
      <c r="G118" s="132">
        <f>'Survival-1cycle NMA'!E120</f>
        <v>4.9882626562832936E-3</v>
      </c>
      <c r="H118" s="132">
        <f t="shared" si="32"/>
        <v>1.4399531591915435E-2</v>
      </c>
      <c r="I118" s="132">
        <f>'Survival-1cycle NMA'!H120</f>
        <v>5.38892972437338E-2</v>
      </c>
      <c r="J118" s="132">
        <f>'Survival-1cycle NMA'!I120</f>
        <v>1.39157786024983E-2</v>
      </c>
      <c r="K118" s="132">
        <f t="shared" si="33"/>
        <v>3.9973518641235502E-2</v>
      </c>
      <c r="L118" s="132">
        <f>'Survival-1cycle NMA'!D120</f>
        <v>1.9387794248198729E-2</v>
      </c>
      <c r="M118" s="132">
        <f>'Survival-1cycle NMA'!E120</f>
        <v>4.9882626562832936E-3</v>
      </c>
      <c r="N118" s="132">
        <f t="shared" si="34"/>
        <v>1.4399531591915435E-2</v>
      </c>
      <c r="O118" s="132">
        <f>'Survival-1cycle NMA'!J120</f>
        <v>8.3517433913364136E-2</v>
      </c>
      <c r="P118" s="132">
        <f>'Survival-1cycle NMA'!K120</f>
        <v>5.2362476963346477E-2</v>
      </c>
      <c r="Q118" s="132">
        <f t="shared" si="35"/>
        <v>3.1154956950017659E-2</v>
      </c>
      <c r="R118" s="132">
        <f>'Survival-1cycle NMA'!D120</f>
        <v>1.9387794248198729E-2</v>
      </c>
      <c r="S118" s="132">
        <f>'Survival-1cycle NMA'!E120</f>
        <v>4.9882626562832936E-3</v>
      </c>
      <c r="T118" s="132">
        <f t="shared" si="36"/>
        <v>1.4399531591915435E-2</v>
      </c>
      <c r="U118" s="132">
        <f>'Survival-1cycle NMA'!L120</f>
        <v>0.10246415566435475</v>
      </c>
      <c r="V118" s="132">
        <f>'Survival-1cycle NMA'!M120</f>
        <v>4.6060156327599848E-2</v>
      </c>
      <c r="W118" s="132">
        <f t="shared" si="37"/>
        <v>5.6403999336754905E-2</v>
      </c>
      <c r="X118" s="132">
        <f>'Survival-1cycle NMA'!D120</f>
        <v>1.9387794248198729E-2</v>
      </c>
      <c r="Y118" s="132">
        <f>'Survival-1cycle NMA'!E120</f>
        <v>4.9882626562832936E-3</v>
      </c>
      <c r="Z118" s="132">
        <f t="shared" si="38"/>
        <v>1.4399531591915435E-2</v>
      </c>
      <c r="AA118" s="132">
        <f>'Survival-1cycle NMA'!N120</f>
        <v>5.5486520932148647E-2</v>
      </c>
      <c r="AB118" s="132">
        <f>'Survival-1cycle NMA'!O120</f>
        <v>3.2719451033047943E-2</v>
      </c>
      <c r="AC118" s="132">
        <f t="shared" si="39"/>
        <v>2.2767069899100704E-2</v>
      </c>
      <c r="AD118" s="132">
        <f>'Survival-1cycle NMA'!D120</f>
        <v>1.9387794248198729E-2</v>
      </c>
      <c r="AE118" s="132">
        <f>'Survival-1cycle NMA'!E120</f>
        <v>4.9882626562832936E-3</v>
      </c>
      <c r="AF118" s="132">
        <f t="shared" si="40"/>
        <v>1.4399531591915435E-2</v>
      </c>
      <c r="AG118" s="132">
        <f>'Survival-1cycle NMA'!P120</f>
        <v>7.4308285819446956E-2</v>
      </c>
      <c r="AH118" s="132">
        <f>'Survival-1cycle NMA'!Q120</f>
        <v>3.719638919125208E-2</v>
      </c>
      <c r="AI118" s="132">
        <f t="shared" si="41"/>
        <v>3.7111896628194876E-2</v>
      </c>
      <c r="AJ118" s="132">
        <f>'Survival-1cycle NMA'!D120</f>
        <v>1.9387794248198729E-2</v>
      </c>
      <c r="AK118" s="132">
        <f>'Survival-1cycle NMA'!E120</f>
        <v>4.9882626562832936E-3</v>
      </c>
      <c r="AL118" s="132">
        <f t="shared" si="42"/>
        <v>1.4399531591915435E-2</v>
      </c>
      <c r="AM118" s="135">
        <v>114</v>
      </c>
      <c r="AN118" s="135">
        <f t="shared" si="44"/>
        <v>8.7452054794520553</v>
      </c>
      <c r="AO118" s="135">
        <f>'Survival-1cycle NMA'!U120</f>
        <v>3.4208512475742699E-2</v>
      </c>
      <c r="AP118" s="135">
        <f>'Survival-1cycle NMA'!V120</f>
        <v>8.6492763773400299E-3</v>
      </c>
      <c r="AQ118" s="135">
        <f t="shared" si="45"/>
        <v>2.5559236098402667E-2</v>
      </c>
      <c r="AR118" s="135">
        <f>'Survival-1cycle NMA'!W120</f>
        <v>7.0098161084288799E-3</v>
      </c>
      <c r="AS118" s="135">
        <f>'Survival-1cycle NMA'!X120</f>
        <v>2.7944275984410601E-3</v>
      </c>
      <c r="AT118" s="135">
        <f t="shared" si="43"/>
        <v>4.2153885099878198E-3</v>
      </c>
    </row>
    <row r="119" spans="1:46">
      <c r="A119" s="132">
        <v>115</v>
      </c>
      <c r="B119" s="132">
        <f t="shared" si="30"/>
        <v>6.6164383561643838</v>
      </c>
      <c r="C119" s="132">
        <f>'Survival-1cycle NMA'!F121</f>
        <v>6.3392805464551422E-2</v>
      </c>
      <c r="D119" s="132">
        <f>'Survival-1cycle NMA'!G121</f>
        <v>5.1844884578743346E-2</v>
      </c>
      <c r="E119" s="132">
        <f t="shared" si="31"/>
        <v>1.1547920885808076E-2</v>
      </c>
      <c r="F119" s="132">
        <f>'Survival-1cycle NMA'!D121</f>
        <v>1.903379956691003E-2</v>
      </c>
      <c r="G119" s="132">
        <f>'Survival-1cycle NMA'!E121</f>
        <v>4.9000005821577385E-3</v>
      </c>
      <c r="H119" s="132">
        <f t="shared" si="32"/>
        <v>1.4133798984752291E-2</v>
      </c>
      <c r="I119" s="132">
        <f>'Survival-1cycle NMA'!H121</f>
        <v>5.3158710601380402E-2</v>
      </c>
      <c r="J119" s="132">
        <f>'Survival-1cycle NMA'!I121</f>
        <v>1.3716867542037599E-2</v>
      </c>
      <c r="K119" s="132">
        <f t="shared" si="33"/>
        <v>3.9441843059342799E-2</v>
      </c>
      <c r="L119" s="132">
        <f>'Survival-1cycle NMA'!D121</f>
        <v>1.903379956691003E-2</v>
      </c>
      <c r="M119" s="132">
        <f>'Survival-1cycle NMA'!E121</f>
        <v>4.9000005821577385E-3</v>
      </c>
      <c r="N119" s="132">
        <f t="shared" si="34"/>
        <v>1.4133798984752291E-2</v>
      </c>
      <c r="O119" s="132">
        <f>'Survival-1cycle NMA'!J121</f>
        <v>8.2554028802827764E-2</v>
      </c>
      <c r="P119" s="132">
        <f>'Survival-1cycle NMA'!K121</f>
        <v>5.1844884578743346E-2</v>
      </c>
      <c r="Q119" s="132">
        <f t="shared" si="35"/>
        <v>3.0709144224084418E-2</v>
      </c>
      <c r="R119" s="132">
        <f>'Survival-1cycle NMA'!D121</f>
        <v>1.903379956691003E-2</v>
      </c>
      <c r="S119" s="132">
        <f>'Survival-1cycle NMA'!E121</f>
        <v>4.9000005821577385E-3</v>
      </c>
      <c r="T119" s="132">
        <f t="shared" si="36"/>
        <v>1.4133798984752291E-2</v>
      </c>
      <c r="U119" s="132">
        <f>'Survival-1cycle NMA'!L121</f>
        <v>0.10137901373556914</v>
      </c>
      <c r="V119" s="132">
        <f>'Survival-1cycle NMA'!M121</f>
        <v>4.5585168063767036E-2</v>
      </c>
      <c r="W119" s="132">
        <f t="shared" si="37"/>
        <v>5.5793845671802102E-2</v>
      </c>
      <c r="X119" s="132">
        <f>'Survival-1cycle NMA'!D121</f>
        <v>1.903379956691003E-2</v>
      </c>
      <c r="Y119" s="132">
        <f>'Survival-1cycle NMA'!E121</f>
        <v>4.9000005821577385E-3</v>
      </c>
      <c r="Z119" s="132">
        <f t="shared" si="38"/>
        <v>1.4133798984752291E-2</v>
      </c>
      <c r="AA119" s="132">
        <f>'Survival-1cycle NMA'!N121</f>
        <v>5.4741752139948155E-2</v>
      </c>
      <c r="AB119" s="132">
        <f>'Survival-1cycle NMA'!O121</f>
        <v>3.2344761704739843E-2</v>
      </c>
      <c r="AC119" s="132">
        <f t="shared" si="39"/>
        <v>2.2396990435208312E-2</v>
      </c>
      <c r="AD119" s="132">
        <f>'Survival-1cycle NMA'!D121</f>
        <v>1.903379956691003E-2</v>
      </c>
      <c r="AE119" s="132">
        <f>'Survival-1cycle NMA'!E121</f>
        <v>4.9000005821577385E-3</v>
      </c>
      <c r="AF119" s="132">
        <f t="shared" si="40"/>
        <v>1.4133798984752291E-2</v>
      </c>
      <c r="AG119" s="132">
        <f>'Survival-1cycle NMA'!P121</f>
        <v>7.3411018602267675E-2</v>
      </c>
      <c r="AH119" s="132">
        <f>'Survival-1cycle NMA'!Q121</f>
        <v>3.6786316877529993E-2</v>
      </c>
      <c r="AI119" s="132">
        <f t="shared" si="41"/>
        <v>3.6624701724737682E-2</v>
      </c>
      <c r="AJ119" s="132">
        <f>'Survival-1cycle NMA'!D121</f>
        <v>1.903379956691003E-2</v>
      </c>
      <c r="AK119" s="132">
        <f>'Survival-1cycle NMA'!E121</f>
        <v>4.9000005821577385E-3</v>
      </c>
      <c r="AL119" s="132">
        <f t="shared" si="42"/>
        <v>1.4133798984752291E-2</v>
      </c>
      <c r="AM119" s="135">
        <v>115</v>
      </c>
      <c r="AN119" s="135">
        <f t="shared" si="44"/>
        <v>8.8219178082191778</v>
      </c>
      <c r="AO119" s="135">
        <f>'Survival-1cycle NMA'!U121</f>
        <v>3.3735227895358301E-2</v>
      </c>
      <c r="AP119" s="135">
        <f>'Survival-1cycle NMA'!V121</f>
        <v>8.5249934820917899E-3</v>
      </c>
      <c r="AQ119" s="135">
        <f t="shared" si="45"/>
        <v>2.5210234413266509E-2</v>
      </c>
      <c r="AR119" s="135">
        <f>'Survival-1cycle NMA'!W121</f>
        <v>6.7803018787131498E-3</v>
      </c>
      <c r="AS119" s="135">
        <f>'Survival-1cycle NMA'!X121</f>
        <v>2.7421017459954302E-3</v>
      </c>
      <c r="AT119" s="135">
        <f t="shared" si="43"/>
        <v>4.0382001327177192E-3</v>
      </c>
    </row>
    <row r="120" spans="1:46">
      <c r="A120" s="132">
        <v>116</v>
      </c>
      <c r="B120" s="132">
        <f t="shared" ref="B120:B175" si="46">A120*21/365</f>
        <v>6.6739726027397257</v>
      </c>
      <c r="C120" s="132">
        <f>'Survival-1cycle NMA'!F122</f>
        <v>6.2590958608465072E-2</v>
      </c>
      <c r="D120" s="132">
        <f>'Survival-1cycle NMA'!G122</f>
        <v>5.1336722938426803E-2</v>
      </c>
      <c r="E120" s="132">
        <f t="shared" ref="E120:E175" si="47">IF(C120-D120&gt;0,C120-D120,0)</f>
        <v>1.1254235670038269E-2</v>
      </c>
      <c r="F120" s="132">
        <f>'Survival-1cycle NMA'!D122</f>
        <v>1.8688989190876019E-2</v>
      </c>
      <c r="G120" s="132">
        <f>'Survival-1cycle NMA'!E122</f>
        <v>4.8140272620695798E-3</v>
      </c>
      <c r="H120" s="132">
        <f t="shared" ref="H120:H175" si="48">IF(F120-G120&gt;0,F120-G120,0)</f>
        <v>1.387496192880644E-2</v>
      </c>
      <c r="I120" s="132">
        <f>'Survival-1cycle NMA'!H122</f>
        <v>5.2443684340644101E-2</v>
      </c>
      <c r="J120" s="132">
        <f>'Survival-1cycle NMA'!I122</f>
        <v>1.3522446706999E-2</v>
      </c>
      <c r="K120" s="132">
        <f t="shared" ref="K120:K175" si="49">IF(I120-J120&gt;0,I120-J120,0)</f>
        <v>3.8921237633645099E-2</v>
      </c>
      <c r="L120" s="132">
        <f>'Survival-1cycle NMA'!D122</f>
        <v>1.8688989190876019E-2</v>
      </c>
      <c r="M120" s="132">
        <f>'Survival-1cycle NMA'!E122</f>
        <v>4.8140272620695798E-3</v>
      </c>
      <c r="N120" s="132">
        <f t="shared" ref="N120:N175" si="50">IF(L120-M120&gt;0,L120-M120,0)</f>
        <v>1.387496192880644E-2</v>
      </c>
      <c r="O120" s="132">
        <f>'Survival-1cycle NMA'!J122</f>
        <v>8.1609217837990897E-2</v>
      </c>
      <c r="P120" s="132">
        <f>'Survival-1cycle NMA'!K122</f>
        <v>5.1336722938426803E-2</v>
      </c>
      <c r="Q120" s="132">
        <f t="shared" ref="Q120:Q175" si="51">IF(O120-P120&gt;0,O120-P120,0)</f>
        <v>3.0272494899564094E-2</v>
      </c>
      <c r="R120" s="132">
        <f>'Survival-1cycle NMA'!D122</f>
        <v>1.8688989190876019E-2</v>
      </c>
      <c r="S120" s="132">
        <f>'Survival-1cycle NMA'!E122</f>
        <v>4.8140272620695798E-3</v>
      </c>
      <c r="T120" s="132">
        <f t="shared" ref="T120:T175" si="52">IF(R120-S120&gt;0,R120-S120,0)</f>
        <v>1.387496192880644E-2</v>
      </c>
      <c r="U120" s="132">
        <f>'Survival-1cycle NMA'!L122</f>
        <v>0.10031380221222705</v>
      </c>
      <c r="V120" s="132">
        <f>'Survival-1cycle NMA'!M122</f>
        <v>4.5119034802614692E-2</v>
      </c>
      <c r="W120" s="132">
        <f t="shared" ref="W120:W175" si="53">IF(U120-V120&gt;0,U120-V120,0)</f>
        <v>5.5194767409612357E-2</v>
      </c>
      <c r="X120" s="132">
        <f>'Survival-1cycle NMA'!D122</f>
        <v>1.8688989190876019E-2</v>
      </c>
      <c r="Y120" s="132">
        <f>'Survival-1cycle NMA'!E122</f>
        <v>4.8140272620695798E-3</v>
      </c>
      <c r="Z120" s="132">
        <f t="shared" ref="Z120:Z175" si="54">IF(X120-Y120&gt;0,X120-Y120,0)</f>
        <v>1.387496192880644E-2</v>
      </c>
      <c r="AA120" s="132">
        <f>'Survival-1cycle NMA'!N122</f>
        <v>5.401274667700165E-2</v>
      </c>
      <c r="AB120" s="132">
        <f>'Survival-1cycle NMA'!O122</f>
        <v>3.1977479031098439E-2</v>
      </c>
      <c r="AC120" s="132">
        <f t="shared" ref="AC120:AC175" si="55">IF(AA120-AB120&gt;0,AA120-AB120,0)</f>
        <v>2.203526764590321E-2</v>
      </c>
      <c r="AD120" s="132">
        <f>'Survival-1cycle NMA'!D122</f>
        <v>1.8688989190876019E-2</v>
      </c>
      <c r="AE120" s="132">
        <f>'Survival-1cycle NMA'!E122</f>
        <v>4.8140272620695798E-3</v>
      </c>
      <c r="AF120" s="132">
        <f t="shared" ref="AF120:AF175" si="56">IF(AD120-AE120&gt;0,AD120-AE120,0)</f>
        <v>1.387496192880644E-2</v>
      </c>
      <c r="AG120" s="132">
        <f>'Survival-1cycle NMA'!P122</f>
        <v>7.2531547468862409E-2</v>
      </c>
      <c r="AH120" s="132">
        <f>'Survival-1cycle NMA'!Q122</f>
        <v>3.6384177730542228E-2</v>
      </c>
      <c r="AI120" s="132">
        <f t="shared" ref="AI120:AI175" si="57">IF(AG120-AH120&gt;0,AG120-AH120,0)</f>
        <v>3.6147369738320181E-2</v>
      </c>
      <c r="AJ120" s="132">
        <f>'Survival-1cycle NMA'!D122</f>
        <v>1.8688989190876019E-2</v>
      </c>
      <c r="AK120" s="132">
        <f>'Survival-1cycle NMA'!E122</f>
        <v>4.8140272620695798E-3</v>
      </c>
      <c r="AL120" s="132">
        <f t="shared" ref="AL120:AL175" si="58">IF(AJ120-AK120&gt;0,AJ120-AK120,0)</f>
        <v>1.387496192880644E-2</v>
      </c>
      <c r="AM120" s="135">
        <v>116</v>
      </c>
      <c r="AN120" s="135">
        <f t="shared" si="44"/>
        <v>8.8986301369863021</v>
      </c>
      <c r="AO120" s="135">
        <f>'Survival-1cycle NMA'!U122</f>
        <v>3.3272281888201E-2</v>
      </c>
      <c r="AP120" s="135">
        <f>'Survival-1cycle NMA'!V122</f>
        <v>8.4035344887504193E-3</v>
      </c>
      <c r="AQ120" s="135">
        <f t="shared" si="45"/>
        <v>2.486874739945058E-2</v>
      </c>
      <c r="AR120" s="135">
        <f>'Survival-1cycle NMA'!W122</f>
        <v>6.5587464731298199E-3</v>
      </c>
      <c r="AS120" s="135">
        <f>'Survival-1cycle NMA'!X122</f>
        <v>2.6911035025910502E-3</v>
      </c>
      <c r="AT120" s="135">
        <f t="shared" si="43"/>
        <v>3.8676429705387697E-3</v>
      </c>
    </row>
    <row r="121" spans="1:46">
      <c r="A121" s="132">
        <v>117</v>
      </c>
      <c r="B121" s="132">
        <f t="shared" si="46"/>
        <v>6.7315068493150685</v>
      </c>
      <c r="C121" s="132">
        <f>'Survival-1cycle NMA'!F123</f>
        <v>6.1805424666028001E-2</v>
      </c>
      <c r="D121" s="132">
        <f>'Survival-1cycle NMA'!G123</f>
        <v>5.0837743476441793E-2</v>
      </c>
      <c r="E121" s="132">
        <f t="shared" si="47"/>
        <v>1.0967681189586208E-2</v>
      </c>
      <c r="F121" s="132">
        <f>'Survival-1cycle NMA'!D123</f>
        <v>1.835305674766155E-2</v>
      </c>
      <c r="G121" s="132">
        <f>'Survival-1cycle NMA'!E123</f>
        <v>4.7302649003676187E-3</v>
      </c>
      <c r="H121" s="132">
        <f t="shared" si="48"/>
        <v>1.3622791847293932E-2</v>
      </c>
      <c r="I121" s="132">
        <f>'Survival-1cycle NMA'!H123</f>
        <v>5.1743771404810499E-2</v>
      </c>
      <c r="J121" s="132">
        <f>'Survival-1cycle NMA'!I123</f>
        <v>1.33323783895168E-2</v>
      </c>
      <c r="K121" s="132">
        <f t="shared" si="49"/>
        <v>3.8411393015293699E-2</v>
      </c>
      <c r="L121" s="132">
        <f>'Survival-1cycle NMA'!D123</f>
        <v>1.835305674766155E-2</v>
      </c>
      <c r="M121" s="132">
        <f>'Survival-1cycle NMA'!E123</f>
        <v>4.7302649003676187E-3</v>
      </c>
      <c r="N121" s="132">
        <f t="shared" si="50"/>
        <v>1.3622791847293932E-2</v>
      </c>
      <c r="O121" s="132">
        <f>'Survival-1cycle NMA'!J123</f>
        <v>8.0682503902275771E-2</v>
      </c>
      <c r="P121" s="132">
        <f>'Survival-1cycle NMA'!K123</f>
        <v>5.0837743476441793E-2</v>
      </c>
      <c r="Q121" s="132">
        <f t="shared" si="51"/>
        <v>2.9844760425833977E-2</v>
      </c>
      <c r="R121" s="132">
        <f>'Survival-1cycle NMA'!D123</f>
        <v>1.835305674766155E-2</v>
      </c>
      <c r="S121" s="132">
        <f>'Survival-1cycle NMA'!E123</f>
        <v>4.7302649003676187E-3</v>
      </c>
      <c r="T121" s="132">
        <f t="shared" si="52"/>
        <v>1.3622791847293932E-2</v>
      </c>
      <c r="U121" s="132">
        <f>'Survival-1cycle NMA'!L123</f>
        <v>9.9268006869251371E-2</v>
      </c>
      <c r="V121" s="132">
        <f>'Survival-1cycle NMA'!M123</f>
        <v>4.4661519448865934E-2</v>
      </c>
      <c r="W121" s="132">
        <f t="shared" si="53"/>
        <v>5.4606487420385437E-2</v>
      </c>
      <c r="X121" s="132">
        <f>'Survival-1cycle NMA'!D123</f>
        <v>1.835305674766155E-2</v>
      </c>
      <c r="Y121" s="132">
        <f>'Survival-1cycle NMA'!E123</f>
        <v>4.7302649003676187E-3</v>
      </c>
      <c r="Z121" s="132">
        <f t="shared" si="54"/>
        <v>1.3622791847293932E-2</v>
      </c>
      <c r="AA121" s="132">
        <f>'Survival-1cycle NMA'!N123</f>
        <v>5.3299053748803539E-2</v>
      </c>
      <c r="AB121" s="132">
        <f>'Survival-1cycle NMA'!O123</f>
        <v>3.161739644337782E-2</v>
      </c>
      <c r="AC121" s="132">
        <f t="shared" si="55"/>
        <v>2.1681657305425719E-2</v>
      </c>
      <c r="AD121" s="132">
        <f>'Survival-1cycle NMA'!D123</f>
        <v>1.835305674766155E-2</v>
      </c>
      <c r="AE121" s="132">
        <f>'Survival-1cycle NMA'!E123</f>
        <v>4.7302649003676187E-3</v>
      </c>
      <c r="AF121" s="132">
        <f t="shared" si="56"/>
        <v>1.3622791847293932E-2</v>
      </c>
      <c r="AG121" s="132">
        <f>'Survival-1cycle NMA'!P123</f>
        <v>7.1669387155561065E-2</v>
      </c>
      <c r="AH121" s="132">
        <f>'Survival-1cycle NMA'!Q123</f>
        <v>3.5989753810810376E-2</v>
      </c>
      <c r="AI121" s="132">
        <f t="shared" si="57"/>
        <v>3.5679633344750689E-2</v>
      </c>
      <c r="AJ121" s="132">
        <f>'Survival-1cycle NMA'!D123</f>
        <v>1.835305674766155E-2</v>
      </c>
      <c r="AK121" s="132">
        <f>'Survival-1cycle NMA'!E123</f>
        <v>4.7302649003676187E-3</v>
      </c>
      <c r="AL121" s="132">
        <f t="shared" si="58"/>
        <v>1.3622791847293932E-2</v>
      </c>
      <c r="AM121" s="135">
        <v>117</v>
      </c>
      <c r="AN121" s="135">
        <f t="shared" si="44"/>
        <v>8.9753424657534246</v>
      </c>
      <c r="AO121" s="135">
        <f>'Survival-1cycle NMA'!U123</f>
        <v>3.28193683534342E-2</v>
      </c>
      <c r="AP121" s="135">
        <f>'Survival-1cycle NMA'!V123</f>
        <v>8.2848121273270108E-3</v>
      </c>
      <c r="AQ121" s="135">
        <f t="shared" si="45"/>
        <v>2.4534556226107188E-2</v>
      </c>
      <c r="AR121" s="135">
        <f>'Survival-1cycle NMA'!W123</f>
        <v>6.3448557441165799E-3</v>
      </c>
      <c r="AS121" s="135">
        <f>'Survival-1cycle NMA'!X123</f>
        <v>2.64139001023E-3</v>
      </c>
      <c r="AT121" s="135">
        <f t="shared" si="43"/>
        <v>3.7034657338865799E-3</v>
      </c>
    </row>
    <row r="122" spans="1:46">
      <c r="A122" s="132">
        <v>118</v>
      </c>
      <c r="B122" s="132">
        <f t="shared" si="46"/>
        <v>6.7890410958904113</v>
      </c>
      <c r="C122" s="132">
        <f>'Survival-1cycle NMA'!F124</f>
        <v>6.1035751306921897E-2</v>
      </c>
      <c r="D122" s="132">
        <f>'Survival-1cycle NMA'!G124</f>
        <v>5.0347706154162314E-2</v>
      </c>
      <c r="E122" s="132">
        <f t="shared" si="47"/>
        <v>1.0688045152759583E-2</v>
      </c>
      <c r="F122" s="132">
        <f>'Survival-1cycle NMA'!D124</f>
        <v>1.8025708276534314E-2</v>
      </c>
      <c r="G122" s="132">
        <f>'Survival-1cycle NMA'!E124</f>
        <v>4.6486389594400388E-3</v>
      </c>
      <c r="H122" s="132">
        <f t="shared" si="48"/>
        <v>1.3377069317094276E-2</v>
      </c>
      <c r="I122" s="132">
        <f>'Survival-1cycle NMA'!H124</f>
        <v>5.10585407720415E-2</v>
      </c>
      <c r="J122" s="132">
        <f>'Survival-1cycle NMA'!I124</f>
        <v>1.31465301953697E-2</v>
      </c>
      <c r="K122" s="132">
        <f t="shared" si="49"/>
        <v>3.7912010576671804E-2</v>
      </c>
      <c r="L122" s="132">
        <f>'Survival-1cycle NMA'!D124</f>
        <v>1.8025708276534314E-2</v>
      </c>
      <c r="M122" s="132">
        <f>'Survival-1cycle NMA'!E124</f>
        <v>4.6486389594400388E-3</v>
      </c>
      <c r="N122" s="132">
        <f t="shared" si="50"/>
        <v>1.3377069317094276E-2</v>
      </c>
      <c r="O122" s="132">
        <f>'Survival-1cycle NMA'!J124</f>
        <v>7.9773406708921371E-2</v>
      </c>
      <c r="P122" s="132">
        <f>'Survival-1cycle NMA'!K124</f>
        <v>5.0347706154162314E-2</v>
      </c>
      <c r="Q122" s="132">
        <f t="shared" si="51"/>
        <v>2.9425700554759057E-2</v>
      </c>
      <c r="R122" s="132">
        <f>'Survival-1cycle NMA'!D124</f>
        <v>1.8025708276534314E-2</v>
      </c>
      <c r="S122" s="132">
        <f>'Survival-1cycle NMA'!E124</f>
        <v>4.6486389594400388E-3</v>
      </c>
      <c r="T122" s="132">
        <f t="shared" si="52"/>
        <v>1.3377069317094276E-2</v>
      </c>
      <c r="U122" s="132">
        <f>'Survival-1cycle NMA'!L124</f>
        <v>9.8241130404492338E-2</v>
      </c>
      <c r="V122" s="132">
        <f>'Survival-1cycle NMA'!M124</f>
        <v>4.4212393139626473E-2</v>
      </c>
      <c r="W122" s="132">
        <f t="shared" si="53"/>
        <v>5.4028737264865866E-2</v>
      </c>
      <c r="X122" s="132">
        <f>'Survival-1cycle NMA'!D124</f>
        <v>1.8025708276534314E-2</v>
      </c>
      <c r="Y122" s="132">
        <f>'Survival-1cycle NMA'!E124</f>
        <v>4.6486389594400388E-3</v>
      </c>
      <c r="Z122" s="132">
        <f t="shared" si="54"/>
        <v>1.3377069317094276E-2</v>
      </c>
      <c r="AA122" s="132">
        <f>'Survival-1cycle NMA'!N124</f>
        <v>5.2600238669520093E-2</v>
      </c>
      <c r="AB122" s="132">
        <f>'Survival-1cycle NMA'!O124</f>
        <v>3.1264314773933641E-2</v>
      </c>
      <c r="AC122" s="132">
        <f t="shared" si="55"/>
        <v>2.1335923895586452E-2</v>
      </c>
      <c r="AD122" s="132">
        <f>'Survival-1cycle NMA'!D124</f>
        <v>1.8025708276534314E-2</v>
      </c>
      <c r="AE122" s="132">
        <f>'Survival-1cycle NMA'!E124</f>
        <v>4.6486389594400388E-3</v>
      </c>
      <c r="AF122" s="132">
        <f t="shared" si="56"/>
        <v>1.3377069317094276E-2</v>
      </c>
      <c r="AG122" s="132">
        <f>'Survival-1cycle NMA'!P124</f>
        <v>7.0824069088475966E-2</v>
      </c>
      <c r="AH122" s="132">
        <f>'Survival-1cycle NMA'!Q124</f>
        <v>3.5602834896951818E-2</v>
      </c>
      <c r="AI122" s="132">
        <f t="shared" si="57"/>
        <v>3.5221234191524148E-2</v>
      </c>
      <c r="AJ122" s="132">
        <f>'Survival-1cycle NMA'!D124</f>
        <v>1.8025708276534314E-2</v>
      </c>
      <c r="AK122" s="132">
        <f>'Survival-1cycle NMA'!E124</f>
        <v>4.6486389594400388E-3</v>
      </c>
      <c r="AL122" s="132">
        <f t="shared" si="58"/>
        <v>1.3377069317094276E-2</v>
      </c>
      <c r="AM122" s="135">
        <v>118</v>
      </c>
      <c r="AN122" s="135">
        <f t="shared" si="44"/>
        <v>9.0520547945205472</v>
      </c>
      <c r="AO122" s="135">
        <f>'Survival-1cycle NMA'!U124</f>
        <v>3.2376192558756497E-2</v>
      </c>
      <c r="AP122" s="135">
        <f>'Survival-1cycle NMA'!V124</f>
        <v>8.1687425247376506E-3</v>
      </c>
      <c r="AQ122" s="135">
        <f t="shared" si="45"/>
        <v>2.4207450034018849E-2</v>
      </c>
      <c r="AR122" s="135">
        <f>'Survival-1cycle NMA'!W124</f>
        <v>6.1383472084579598E-3</v>
      </c>
      <c r="AS122" s="135">
        <f>'Survival-1cycle NMA'!X124</f>
        <v>2.5929200965362199E-3</v>
      </c>
      <c r="AT122" s="135">
        <f t="shared" si="43"/>
        <v>3.54542711192174E-3</v>
      </c>
    </row>
    <row r="123" spans="1:46">
      <c r="A123" s="132">
        <v>119</v>
      </c>
      <c r="B123" s="132">
        <f t="shared" si="46"/>
        <v>6.8465753424657532</v>
      </c>
      <c r="C123" s="132">
        <f>'Survival-1cycle NMA'!F125</f>
        <v>6.0281501949243782E-2</v>
      </c>
      <c r="D123" s="132">
        <f>'Survival-1cycle NMA'!G125</f>
        <v>4.986637910148925E-2</v>
      </c>
      <c r="E123" s="132">
        <f t="shared" si="47"/>
        <v>1.0415122847754532E-2</v>
      </c>
      <c r="F123" s="132">
        <f>'Survival-1cycle NMA'!D125</f>
        <v>1.7706661640003968E-2</v>
      </c>
      <c r="G123" s="132">
        <f>'Survival-1cycle NMA'!E125</f>
        <v>4.5690779980974774E-3</v>
      </c>
      <c r="H123" s="132">
        <f t="shared" si="48"/>
        <v>1.3137583641906491E-2</v>
      </c>
      <c r="I123" s="132">
        <f>'Survival-1cycle NMA'!H125</f>
        <v>5.0387576770454398E-2</v>
      </c>
      <c r="J123" s="132">
        <f>'Survival-1cycle NMA'!I125</f>
        <v>1.2964774797769099E-2</v>
      </c>
      <c r="K123" s="132">
        <f t="shared" si="49"/>
        <v>3.7422801972685299E-2</v>
      </c>
      <c r="L123" s="132">
        <f>'Survival-1cycle NMA'!D125</f>
        <v>1.7706661640003968E-2</v>
      </c>
      <c r="M123" s="132">
        <f>'Survival-1cycle NMA'!E125</f>
        <v>4.5690779980974774E-3</v>
      </c>
      <c r="N123" s="132">
        <f t="shared" si="50"/>
        <v>1.3137583641906491E-2</v>
      </c>
      <c r="O123" s="132">
        <f>'Survival-1cycle NMA'!J125</f>
        <v>7.8881462116645984E-2</v>
      </c>
      <c r="P123" s="132">
        <f>'Survival-1cycle NMA'!K125</f>
        <v>4.986637910148925E-2</v>
      </c>
      <c r="Q123" s="132">
        <f t="shared" si="51"/>
        <v>2.9015083015156734E-2</v>
      </c>
      <c r="R123" s="132">
        <f>'Survival-1cycle NMA'!D125</f>
        <v>1.7706661640003968E-2</v>
      </c>
      <c r="S123" s="132">
        <f>'Survival-1cycle NMA'!E125</f>
        <v>4.5690779980974774E-3</v>
      </c>
      <c r="T123" s="132">
        <f t="shared" si="52"/>
        <v>1.3137583641906491E-2</v>
      </c>
      <c r="U123" s="132">
        <f>'Survival-1cycle NMA'!L125</f>
        <v>9.7232691766996754E-2</v>
      </c>
      <c r="V123" s="132">
        <f>'Survival-1cycle NMA'!M125</f>
        <v>4.3771434894582274E-2</v>
      </c>
      <c r="W123" s="132">
        <f t="shared" si="53"/>
        <v>5.346125687241448E-2</v>
      </c>
      <c r="X123" s="132">
        <f>'Survival-1cycle NMA'!D125</f>
        <v>1.7706661640003968E-2</v>
      </c>
      <c r="Y123" s="132">
        <f>'Survival-1cycle NMA'!E125</f>
        <v>4.5690779980974774E-3</v>
      </c>
      <c r="Z123" s="132">
        <f t="shared" si="54"/>
        <v>1.3137583641906491E-2</v>
      </c>
      <c r="AA123" s="132">
        <f>'Survival-1cycle NMA'!N125</f>
        <v>5.1915882176106043E-2</v>
      </c>
      <c r="AB123" s="132">
        <f>'Survival-1cycle NMA'!O125</f>
        <v>3.0918041933584269E-2</v>
      </c>
      <c r="AC123" s="132">
        <f t="shared" si="55"/>
        <v>2.0997840242521774E-2</v>
      </c>
      <c r="AD123" s="132">
        <f>'Survival-1cycle NMA'!D125</f>
        <v>1.7706661640003968E-2</v>
      </c>
      <c r="AE123" s="132">
        <f>'Survival-1cycle NMA'!E125</f>
        <v>4.5690779980974774E-3</v>
      </c>
      <c r="AF123" s="132">
        <f t="shared" si="56"/>
        <v>1.3137583641906491E-2</v>
      </c>
      <c r="AG123" s="132">
        <f>'Survival-1cycle NMA'!P125</f>
        <v>6.9995140695676E-2</v>
      </c>
      <c r="AH123" s="132">
        <f>'Survival-1cycle NMA'!Q125</f>
        <v>3.5223218152409363E-2</v>
      </c>
      <c r="AI123" s="132">
        <f t="shared" si="57"/>
        <v>3.4771922543266637E-2</v>
      </c>
      <c r="AJ123" s="132">
        <f>'Survival-1cycle NMA'!D125</f>
        <v>1.7706661640003968E-2</v>
      </c>
      <c r="AK123" s="132">
        <f>'Survival-1cycle NMA'!E125</f>
        <v>4.5690779980974774E-3</v>
      </c>
      <c r="AL123" s="132">
        <f t="shared" si="58"/>
        <v>1.3137583641906491E-2</v>
      </c>
      <c r="AM123" s="135">
        <v>119</v>
      </c>
      <c r="AN123" s="135">
        <f t="shared" si="44"/>
        <v>9.1287671232876715</v>
      </c>
      <c r="AO123" s="135">
        <f>'Survival-1cycle NMA'!U125</f>
        <v>3.1942470635066597E-2</v>
      </c>
      <c r="AP123" s="135">
        <f>'Survival-1cycle NMA'!V125</f>
        <v>8.0552450458684106E-3</v>
      </c>
      <c r="AQ123" s="135">
        <f t="shared" si="45"/>
        <v>2.3887225589198188E-2</v>
      </c>
      <c r="AR123" s="135">
        <f>'Survival-1cycle NMA'!W125</f>
        <v>5.93894954766105E-3</v>
      </c>
      <c r="AS123" s="135">
        <f>'Survival-1cycle NMA'!X125</f>
        <v>2.5456541964719E-3</v>
      </c>
      <c r="AT123" s="135">
        <f t="shared" si="43"/>
        <v>3.39329535118915E-3</v>
      </c>
    </row>
    <row r="124" spans="1:46">
      <c r="A124" s="132">
        <v>120</v>
      </c>
      <c r="B124" s="132">
        <f t="shared" si="46"/>
        <v>6.904109589041096</v>
      </c>
      <c r="C124" s="132">
        <f>'Survival-1cycle NMA'!F126</f>
        <v>5.9542255104189763E-2</v>
      </c>
      <c r="D124" s="132">
        <f>'Survival-1cycle NMA'!G126</f>
        <v>4.9393538275874962E-2</v>
      </c>
      <c r="E124" s="132">
        <f t="shared" si="47"/>
        <v>1.0148716828314801E-2</v>
      </c>
      <c r="F124" s="132">
        <f>'Survival-1cycle NMA'!D126</f>
        <v>1.7395645967173023E-2</v>
      </c>
      <c r="G124" s="132">
        <f>'Survival-1cycle NMA'!E126</f>
        <v>4.4915135191969553E-3</v>
      </c>
      <c r="H124" s="132">
        <f t="shared" si="48"/>
        <v>1.2904132447976068E-2</v>
      </c>
      <c r="I124" s="132">
        <f>'Survival-1cycle NMA'!H126</f>
        <v>4.9730478426944599E-2</v>
      </c>
      <c r="J124" s="132">
        <f>'Survival-1cycle NMA'!I126</f>
        <v>1.2786989704424901E-2</v>
      </c>
      <c r="K124" s="132">
        <f t="shared" si="49"/>
        <v>3.69434887225197E-2</v>
      </c>
      <c r="L124" s="132">
        <f>'Survival-1cycle NMA'!D126</f>
        <v>1.7395645967173023E-2</v>
      </c>
      <c r="M124" s="132">
        <f>'Survival-1cycle NMA'!E126</f>
        <v>4.4915135191969553E-3</v>
      </c>
      <c r="N124" s="132">
        <f t="shared" si="50"/>
        <v>1.2904132447976068E-2</v>
      </c>
      <c r="O124" s="132">
        <f>'Survival-1cycle NMA'!J126</f>
        <v>7.8006221477574827E-2</v>
      </c>
      <c r="P124" s="132">
        <f>'Survival-1cycle NMA'!K126</f>
        <v>4.9393538275874962E-2</v>
      </c>
      <c r="Q124" s="132">
        <f t="shared" si="51"/>
        <v>2.8612683201699865E-2</v>
      </c>
      <c r="R124" s="132">
        <f>'Survival-1cycle NMA'!D126</f>
        <v>1.7395645967173023E-2</v>
      </c>
      <c r="S124" s="132">
        <f>'Survival-1cycle NMA'!E126</f>
        <v>4.4915135191969553E-3</v>
      </c>
      <c r="T124" s="132">
        <f t="shared" si="52"/>
        <v>1.2904132447976068E-2</v>
      </c>
      <c r="U124" s="132">
        <f>'Survival-1cycle NMA'!L126</f>
        <v>9.6242225516272095E-2</v>
      </c>
      <c r="V124" s="132">
        <f>'Survival-1cycle NMA'!M126</f>
        <v>4.3338431283721328E-2</v>
      </c>
      <c r="W124" s="132">
        <f t="shared" si="53"/>
        <v>5.2903794232550767E-2</v>
      </c>
      <c r="X124" s="132">
        <f>'Survival-1cycle NMA'!D126</f>
        <v>1.7395645967173023E-2</v>
      </c>
      <c r="Y124" s="132">
        <f>'Survival-1cycle NMA'!E126</f>
        <v>4.4915135191969553E-3</v>
      </c>
      <c r="Z124" s="132">
        <f t="shared" si="54"/>
        <v>1.2904132447976068E-2</v>
      </c>
      <c r="AA124" s="132">
        <f>'Survival-1cycle NMA'!N126</f>
        <v>5.1245579776116705E-2</v>
      </c>
      <c r="AB124" s="132">
        <f>'Survival-1cycle NMA'!O126</f>
        <v>3.0578392605489797E-2</v>
      </c>
      <c r="AC124" s="132">
        <f t="shared" si="55"/>
        <v>2.0667187170626908E-2</v>
      </c>
      <c r="AD124" s="132">
        <f>'Survival-1cycle NMA'!D126</f>
        <v>1.7395645967173023E-2</v>
      </c>
      <c r="AE124" s="132">
        <f>'Survival-1cycle NMA'!E126</f>
        <v>4.4915135191969553E-3</v>
      </c>
      <c r="AF124" s="132">
        <f t="shared" si="56"/>
        <v>1.2904132447976068E-2</v>
      </c>
      <c r="AG124" s="132">
        <f>'Survival-1cycle NMA'!P126</f>
        <v>6.918216475218239E-2</v>
      </c>
      <c r="AH124" s="132">
        <f>'Survival-1cycle NMA'!Q126</f>
        <v>3.4850707809106041E-2</v>
      </c>
      <c r="AI124" s="132">
        <f t="shared" si="57"/>
        <v>3.4331456943076349E-2</v>
      </c>
      <c r="AJ124" s="132">
        <f>'Survival-1cycle NMA'!D126</f>
        <v>1.7395645967173023E-2</v>
      </c>
      <c r="AK124" s="132">
        <f>'Survival-1cycle NMA'!E126</f>
        <v>4.4915135191969553E-3</v>
      </c>
      <c r="AL124" s="132">
        <f t="shared" si="58"/>
        <v>1.2904132447976068E-2</v>
      </c>
      <c r="AM124" s="135">
        <v>120</v>
      </c>
      <c r="AN124" s="135">
        <f t="shared" si="44"/>
        <v>9.205479452054794</v>
      </c>
      <c r="AO124" s="135">
        <f>'Survival-1cycle NMA'!U126</f>
        <v>3.15179290971788E-2</v>
      </c>
      <c r="AP124" s="135">
        <f>'Survival-1cycle NMA'!V126</f>
        <v>7.9442421433036908E-3</v>
      </c>
      <c r="AQ124" s="135">
        <f t="shared" si="45"/>
        <v>2.3573686953875107E-2</v>
      </c>
      <c r="AR124" s="135">
        <f>'Survival-1cycle NMA'!W126</f>
        <v>5.7464021315895E-3</v>
      </c>
      <c r="AS124" s="135">
        <f>'Survival-1cycle NMA'!X126</f>
        <v>2.4995542782476599E-3</v>
      </c>
      <c r="AT124" s="135">
        <f t="shared" si="43"/>
        <v>3.2468478533418401E-3</v>
      </c>
    </row>
    <row r="125" spans="1:46">
      <c r="A125" s="132">
        <v>121</v>
      </c>
      <c r="B125" s="132">
        <f t="shared" si="46"/>
        <v>6.9616438356164387</v>
      </c>
      <c r="C125" s="132">
        <f>'Survival-1cycle NMA'!F127</f>
        <v>5.8817603752266835E-2</v>
      </c>
      <c r="D125" s="132">
        <f>'Survival-1cycle NMA'!G127</f>
        <v>4.8928967138153812E-2</v>
      </c>
      <c r="E125" s="132">
        <f t="shared" si="47"/>
        <v>9.8886366141130236E-3</v>
      </c>
      <c r="F125" s="132">
        <f>'Survival-1cycle NMA'!D127</f>
        <v>1.7092401126977075E-2</v>
      </c>
      <c r="G125" s="132">
        <f>'Survival-1cycle NMA'!E127</f>
        <v>4.4158798259094035E-3</v>
      </c>
      <c r="H125" s="132">
        <f t="shared" si="48"/>
        <v>1.267652130106767E-2</v>
      </c>
      <c r="I125" s="132">
        <f>'Survival-1cycle NMA'!H127</f>
        <v>4.9086858847879902E-2</v>
      </c>
      <c r="J125" s="132">
        <f>'Survival-1cycle NMA'!I127</f>
        <v>1.26130570370733E-2</v>
      </c>
      <c r="K125" s="132">
        <f t="shared" si="49"/>
        <v>3.6473801810806603E-2</v>
      </c>
      <c r="L125" s="132">
        <f>'Survival-1cycle NMA'!D127</f>
        <v>1.7092401126977075E-2</v>
      </c>
      <c r="M125" s="132">
        <f>'Survival-1cycle NMA'!E127</f>
        <v>4.4158798259094035E-3</v>
      </c>
      <c r="N125" s="132">
        <f t="shared" si="50"/>
        <v>1.267652130106767E-2</v>
      </c>
      <c r="O125" s="132">
        <f>'Survival-1cycle NMA'!J127</f>
        <v>7.7147251015715429E-2</v>
      </c>
      <c r="P125" s="132">
        <f>'Survival-1cycle NMA'!K127</f>
        <v>4.8928967138153812E-2</v>
      </c>
      <c r="Q125" s="132">
        <f t="shared" si="51"/>
        <v>2.8218283877561617E-2</v>
      </c>
      <c r="R125" s="132">
        <f>'Survival-1cycle NMA'!D127</f>
        <v>1.7092401126977075E-2</v>
      </c>
      <c r="S125" s="132">
        <f>'Survival-1cycle NMA'!E127</f>
        <v>4.4158798259094035E-3</v>
      </c>
      <c r="T125" s="132">
        <f t="shared" si="52"/>
        <v>1.267652130106767E-2</v>
      </c>
      <c r="U125" s="132">
        <f>'Survival-1cycle NMA'!L127</f>
        <v>9.526928121092805E-2</v>
      </c>
      <c r="V125" s="132">
        <f>'Survival-1cycle NMA'!M127</f>
        <v>4.2913176111569293E-2</v>
      </c>
      <c r="W125" s="132">
        <f t="shared" si="53"/>
        <v>5.2356105099358757E-2</v>
      </c>
      <c r="X125" s="132">
        <f>'Survival-1cycle NMA'!D127</f>
        <v>1.7092401126977075E-2</v>
      </c>
      <c r="Y125" s="132">
        <f>'Survival-1cycle NMA'!E127</f>
        <v>4.4158798259094035E-3</v>
      </c>
      <c r="Z125" s="132">
        <f t="shared" si="54"/>
        <v>1.267652130106767E-2</v>
      </c>
      <c r="AA125" s="132">
        <f>'Survival-1cycle NMA'!N127</f>
        <v>5.0588941127350691E-2</v>
      </c>
      <c r="AB125" s="132">
        <f>'Survival-1cycle NMA'!O127</f>
        <v>3.0245187954579044E-2</v>
      </c>
      <c r="AC125" s="132">
        <f t="shared" si="55"/>
        <v>2.0343753172771647E-2</v>
      </c>
      <c r="AD125" s="132">
        <f>'Survival-1cycle NMA'!D127</f>
        <v>1.7092401126977075E-2</v>
      </c>
      <c r="AE125" s="132">
        <f>'Survival-1cycle NMA'!E127</f>
        <v>4.4158798259094035E-3</v>
      </c>
      <c r="AF125" s="132">
        <f t="shared" si="56"/>
        <v>1.267652130106767E-2</v>
      </c>
      <c r="AG125" s="132">
        <f>'Survival-1cycle NMA'!P127</f>
        <v>6.8384718756018884E-2</v>
      </c>
      <c r="AH125" s="132">
        <f>'Survival-1cycle NMA'!Q127</f>
        <v>3.4485114867037675E-2</v>
      </c>
      <c r="AI125" s="132">
        <f t="shared" si="57"/>
        <v>3.3899603888981208E-2</v>
      </c>
      <c r="AJ125" s="132">
        <f>'Survival-1cycle NMA'!D127</f>
        <v>1.7092401126977075E-2</v>
      </c>
      <c r="AK125" s="132">
        <f>'Survival-1cycle NMA'!E127</f>
        <v>4.4158798259094035E-3</v>
      </c>
      <c r="AL125" s="132">
        <f t="shared" si="58"/>
        <v>1.267652130106767E-2</v>
      </c>
      <c r="AM125" s="135">
        <v>121</v>
      </c>
      <c r="AN125" s="135">
        <f t="shared" si="44"/>
        <v>9.2821917808219183</v>
      </c>
      <c r="AO125" s="135">
        <f>'Survival-1cycle NMA'!U127</f>
        <v>3.1102304389060701E-2</v>
      </c>
      <c r="AP125" s="135">
        <f>'Survival-1cycle NMA'!V127</f>
        <v>7.8356592151778096E-3</v>
      </c>
      <c r="AQ125" s="135">
        <f t="shared" si="45"/>
        <v>2.326664517388289E-2</v>
      </c>
      <c r="AR125" s="135">
        <f>'Survival-1cycle NMA'!W127</f>
        <v>5.5604545641772E-3</v>
      </c>
      <c r="AS125" s="135">
        <f>'Survival-1cycle NMA'!X127</f>
        <v>2.4545837731748698E-3</v>
      </c>
      <c r="AT125" s="135">
        <f t="shared" si="43"/>
        <v>3.1058707910023302E-3</v>
      </c>
    </row>
    <row r="126" spans="1:46">
      <c r="A126" s="132">
        <v>122</v>
      </c>
      <c r="B126" s="132">
        <f t="shared" si="46"/>
        <v>7.0191780821917806</v>
      </c>
      <c r="C126" s="132">
        <f>'Survival-1cycle NMA'!F128</f>
        <v>5.8107154749318518E-2</v>
      </c>
      <c r="D126" s="132">
        <f>'Survival-1cycle NMA'!G128</f>
        <v>4.8472456344223612E-2</v>
      </c>
      <c r="E126" s="132">
        <f t="shared" si="47"/>
        <v>9.6346984050949061E-3</v>
      </c>
      <c r="F126" s="132">
        <f>'Survival-1cycle NMA'!D128</f>
        <v>1.6796677229518095E-2</v>
      </c>
      <c r="G126" s="132">
        <f>'Survival-1cycle NMA'!E128</f>
        <v>4.3421138860763025E-3</v>
      </c>
      <c r="H126" s="132">
        <f t="shared" si="48"/>
        <v>1.2454563343441792E-2</v>
      </c>
      <c r="I126" s="132">
        <f>'Survival-1cycle NMA'!H128</f>
        <v>4.8456344629906403E-2</v>
      </c>
      <c r="J126" s="132">
        <f>'Survival-1cycle NMA'!I128</f>
        <v>1.2442863322706801E-2</v>
      </c>
      <c r="K126" s="132">
        <f t="shared" si="49"/>
        <v>3.6013481307199599E-2</v>
      </c>
      <c r="L126" s="132">
        <f>'Survival-1cycle NMA'!D128</f>
        <v>1.6796677229518095E-2</v>
      </c>
      <c r="M126" s="132">
        <f>'Survival-1cycle NMA'!E128</f>
        <v>4.3421138860763025E-3</v>
      </c>
      <c r="N126" s="132">
        <f t="shared" si="50"/>
        <v>1.2454563343441792E-2</v>
      </c>
      <c r="O126" s="132">
        <f>'Survival-1cycle NMA'!J128</f>
        <v>7.6304131234359598E-2</v>
      </c>
      <c r="P126" s="132">
        <f>'Survival-1cycle NMA'!K128</f>
        <v>4.8472456344223612E-2</v>
      </c>
      <c r="Q126" s="132">
        <f t="shared" si="51"/>
        <v>2.7831674890135986E-2</v>
      </c>
      <c r="R126" s="132">
        <f>'Survival-1cycle NMA'!D128</f>
        <v>1.6796677229518095E-2</v>
      </c>
      <c r="S126" s="132">
        <f>'Survival-1cycle NMA'!E128</f>
        <v>4.3421138860763025E-3</v>
      </c>
      <c r="T126" s="132">
        <f t="shared" si="52"/>
        <v>1.2454563343441792E-2</v>
      </c>
      <c r="U126" s="132">
        <f>'Survival-1cycle NMA'!L128</f>
        <v>9.431342282516729E-2</v>
      </c>
      <c r="V126" s="132">
        <f>'Survival-1cycle NMA'!M128</f>
        <v>4.2495470116993513E-2</v>
      </c>
      <c r="W126" s="132">
        <f t="shared" si="53"/>
        <v>5.1817952708173777E-2</v>
      </c>
      <c r="X126" s="132">
        <f>'Survival-1cycle NMA'!D128</f>
        <v>1.6796677229518095E-2</v>
      </c>
      <c r="Y126" s="132">
        <f>'Survival-1cycle NMA'!E128</f>
        <v>4.3421138860763025E-3</v>
      </c>
      <c r="Z126" s="132">
        <f t="shared" si="54"/>
        <v>1.2454563343441792E-2</v>
      </c>
      <c r="AA126" s="132">
        <f>'Survival-1cycle NMA'!N128</f>
        <v>4.9945589447570077E-2</v>
      </c>
      <c r="AB126" s="132">
        <f>'Survival-1cycle NMA'!O128</f>
        <v>2.9918255351617719E-2</v>
      </c>
      <c r="AC126" s="132">
        <f t="shared" si="55"/>
        <v>2.0027334095952358E-2</v>
      </c>
      <c r="AD126" s="132">
        <f>'Survival-1cycle NMA'!D128</f>
        <v>1.6796677229518095E-2</v>
      </c>
      <c r="AE126" s="132">
        <f>'Survival-1cycle NMA'!E128</f>
        <v>4.3421138860763025E-3</v>
      </c>
      <c r="AF126" s="132">
        <f t="shared" si="56"/>
        <v>1.2454563343441792E-2</v>
      </c>
      <c r="AG126" s="132">
        <f>'Survival-1cycle NMA'!P128</f>
        <v>6.7602394333650548E-2</v>
      </c>
      <c r="AH126" s="132">
        <f>'Survival-1cycle NMA'!Q128</f>
        <v>3.4126256808880436E-2</v>
      </c>
      <c r="AI126" s="132">
        <f t="shared" si="57"/>
        <v>3.3476137524770112E-2</v>
      </c>
      <c r="AJ126" s="132">
        <f>'Survival-1cycle NMA'!D128</f>
        <v>1.6796677229518095E-2</v>
      </c>
      <c r="AK126" s="132">
        <f>'Survival-1cycle NMA'!E128</f>
        <v>4.3421138860763025E-3</v>
      </c>
      <c r="AL126" s="132">
        <f t="shared" si="58"/>
        <v>1.2454563343441792E-2</v>
      </c>
      <c r="AM126" s="135">
        <v>122</v>
      </c>
      <c r="AN126" s="135">
        <f t="shared" si="44"/>
        <v>9.3589041095890408</v>
      </c>
      <c r="AO126" s="135">
        <f>'Survival-1cycle NMA'!U128</f>
        <v>3.0695342452176502E-2</v>
      </c>
      <c r="AP126" s="135">
        <f>'Survival-1cycle NMA'!V128</f>
        <v>7.7294244706519501E-3</v>
      </c>
      <c r="AQ126" s="135">
        <f t="shared" si="45"/>
        <v>2.2965917981524551E-2</v>
      </c>
      <c r="AR126" s="135">
        <f>'Survival-1cycle NMA'!W128</f>
        <v>5.3808662500998104E-3</v>
      </c>
      <c r="AS126" s="135">
        <f>'Survival-1cycle NMA'!X128</f>
        <v>2.4107075092136801E-3</v>
      </c>
      <c r="AT126" s="135">
        <f t="shared" si="43"/>
        <v>2.9701587408861303E-3</v>
      </c>
    </row>
    <row r="127" spans="1:46">
      <c r="A127" s="132">
        <v>123</v>
      </c>
      <c r="B127" s="132">
        <f t="shared" si="46"/>
        <v>7.0767123287671234</v>
      </c>
      <c r="C127" s="132">
        <f>'Survival-1cycle NMA'!F129</f>
        <v>5.741052826075569E-2</v>
      </c>
      <c r="D127" s="132">
        <f>'Survival-1cycle NMA'!G129</f>
        <v>4.8023803451688794E-2</v>
      </c>
      <c r="E127" s="132">
        <f t="shared" si="47"/>
        <v>9.3867248090668959E-3</v>
      </c>
      <c r="F127" s="132">
        <f>'Survival-1cycle NMA'!D129</f>
        <v>1.6508234153815003E-2</v>
      </c>
      <c r="G127" s="132">
        <f>'Survival-1cycle NMA'!E129</f>
        <v>4.2701552041414037E-3</v>
      </c>
      <c r="H127" s="132">
        <f t="shared" si="48"/>
        <v>1.22380789496736E-2</v>
      </c>
      <c r="I127" s="132">
        <f>'Survival-1cycle NMA'!H129</f>
        <v>4.7838575299215202E-2</v>
      </c>
      <c r="J127" s="132">
        <f>'Survival-1cycle NMA'!I129</f>
        <v>1.2276299295800401E-2</v>
      </c>
      <c r="K127" s="132">
        <f t="shared" si="49"/>
        <v>3.55622760034148E-2</v>
      </c>
      <c r="L127" s="132">
        <f>'Survival-1cycle NMA'!D129</f>
        <v>1.6508234153815003E-2</v>
      </c>
      <c r="M127" s="132">
        <f>'Survival-1cycle NMA'!E129</f>
        <v>4.2701552041414037E-3</v>
      </c>
      <c r="N127" s="132">
        <f t="shared" si="50"/>
        <v>1.22380789496736E-2</v>
      </c>
      <c r="O127" s="132">
        <f>'Survival-1cycle NMA'!J129</f>
        <v>7.5476456350889051E-2</v>
      </c>
      <c r="P127" s="132">
        <f>'Survival-1cycle NMA'!K129</f>
        <v>4.8023803451688794E-2</v>
      </c>
      <c r="Q127" s="132">
        <f t="shared" si="51"/>
        <v>2.7452652899200257E-2</v>
      </c>
      <c r="R127" s="132">
        <f>'Survival-1cycle NMA'!D129</f>
        <v>1.6508234153815003E-2</v>
      </c>
      <c r="S127" s="132">
        <f>'Survival-1cycle NMA'!E129</f>
        <v>4.2701552041414037E-3</v>
      </c>
      <c r="T127" s="132">
        <f t="shared" si="52"/>
        <v>1.22380789496736E-2</v>
      </c>
      <c r="U127" s="132">
        <f>'Survival-1cycle NMA'!L129</f>
        <v>9.337422819168828E-2</v>
      </c>
      <c r="V127" s="132">
        <f>'Survival-1cycle NMA'!M129</f>
        <v>4.2085120687696036E-2</v>
      </c>
      <c r="W127" s="132">
        <f t="shared" si="53"/>
        <v>5.1289107503992244E-2</v>
      </c>
      <c r="X127" s="132">
        <f>'Survival-1cycle NMA'!D129</f>
        <v>1.6508234153815003E-2</v>
      </c>
      <c r="Y127" s="132">
        <f>'Survival-1cycle NMA'!E129</f>
        <v>4.2701552041414037E-3</v>
      </c>
      <c r="Z127" s="132">
        <f t="shared" si="54"/>
        <v>1.22380789496736E-2</v>
      </c>
      <c r="AA127" s="132">
        <f>'Survival-1cycle NMA'!N129</f>
        <v>4.9315160952653696E-2</v>
      </c>
      <c r="AB127" s="132">
        <f>'Survival-1cycle NMA'!O129</f>
        <v>2.9597428111074475E-2</v>
      </c>
      <c r="AC127" s="132">
        <f t="shared" si="55"/>
        <v>1.9717732841579221E-2</v>
      </c>
      <c r="AD127" s="132">
        <f>'Survival-1cycle NMA'!D129</f>
        <v>1.6508234153815003E-2</v>
      </c>
      <c r="AE127" s="132">
        <f>'Survival-1cycle NMA'!E129</f>
        <v>4.2701552041414037E-3</v>
      </c>
      <c r="AF127" s="132">
        <f t="shared" si="56"/>
        <v>1.22380789496736E-2</v>
      </c>
      <c r="AG127" s="132">
        <f>'Survival-1cycle NMA'!P129</f>
        <v>6.6834796673246363E-2</v>
      </c>
      <c r="AH127" s="132">
        <f>'Survival-1cycle NMA'!Q129</f>
        <v>3.3773957328754503E-2</v>
      </c>
      <c r="AI127" s="132">
        <f t="shared" si="57"/>
        <v>3.306083934449186E-2</v>
      </c>
      <c r="AJ127" s="132">
        <f>'Survival-1cycle NMA'!D129</f>
        <v>1.6508234153815003E-2</v>
      </c>
      <c r="AK127" s="132">
        <f>'Survival-1cycle NMA'!E129</f>
        <v>4.2701552041414037E-3</v>
      </c>
      <c r="AL127" s="132">
        <f t="shared" si="58"/>
        <v>1.22380789496736E-2</v>
      </c>
      <c r="AM127" s="135">
        <v>123</v>
      </c>
      <c r="AN127" s="135">
        <f t="shared" si="44"/>
        <v>9.4356164383561651</v>
      </c>
      <c r="AO127" s="135">
        <f>'Survival-1cycle NMA'!U129</f>
        <v>3.02967983155993E-2</v>
      </c>
      <c r="AP127" s="135">
        <f>'Survival-1cycle NMA'!V129</f>
        <v>7.6254688025490002E-3</v>
      </c>
      <c r="AQ127" s="135">
        <f t="shared" si="45"/>
        <v>2.2671329513050301E-2</v>
      </c>
      <c r="AR127" s="135">
        <f>'Survival-1cycle NMA'!W129</f>
        <v>5.2074059813538298E-3</v>
      </c>
      <c r="AS127" s="135">
        <f>'Survival-1cycle NMA'!X129</f>
        <v>2.3678916480101E-3</v>
      </c>
      <c r="AT127" s="135">
        <f t="shared" si="43"/>
        <v>2.8395143333437298E-3</v>
      </c>
    </row>
    <row r="128" spans="1:46">
      <c r="A128" s="132">
        <v>124</v>
      </c>
      <c r="B128" s="132">
        <f t="shared" si="46"/>
        <v>7.1342465753424653</v>
      </c>
      <c r="C128" s="132">
        <f>'Survival-1cycle NMA'!F130</f>
        <v>5.6727357222484523E-2</v>
      </c>
      <c r="D128" s="132">
        <f>'Survival-1cycle NMA'!G130</f>
        <v>4.7582812640634319E-2</v>
      </c>
      <c r="E128" s="132">
        <f t="shared" si="47"/>
        <v>9.1445445818502044E-3</v>
      </c>
      <c r="F128" s="132">
        <f>'Survival-1cycle NMA'!D130</f>
        <v>1.6226841100406852E-2</v>
      </c>
      <c r="G128" s="132">
        <f>'Survival-1cycle NMA'!E130</f>
        <v>4.1999457001801188E-3</v>
      </c>
      <c r="H128" s="132">
        <f t="shared" si="48"/>
        <v>1.2026895400226733E-2</v>
      </c>
      <c r="I128" s="132">
        <f>'Survival-1cycle NMA'!H130</f>
        <v>4.7233202777722902E-2</v>
      </c>
      <c r="J128" s="132">
        <f>'Survival-1cycle NMA'!I130</f>
        <v>1.2113259710876199E-2</v>
      </c>
      <c r="K128" s="132">
        <f t="shared" si="49"/>
        <v>3.5119943066846702E-2</v>
      </c>
      <c r="L128" s="132">
        <f>'Survival-1cycle NMA'!D130</f>
        <v>1.6226841100406852E-2</v>
      </c>
      <c r="M128" s="132">
        <f>'Survival-1cycle NMA'!E130</f>
        <v>4.1999457001801188E-3</v>
      </c>
      <c r="N128" s="132">
        <f t="shared" si="50"/>
        <v>1.2026895400226733E-2</v>
      </c>
      <c r="O128" s="132">
        <f>'Survival-1cycle NMA'!J130</f>
        <v>7.4663833757555947E-2</v>
      </c>
      <c r="P128" s="132">
        <f>'Survival-1cycle NMA'!K130</f>
        <v>4.7582812640634319E-2</v>
      </c>
      <c r="Q128" s="132">
        <f t="shared" si="51"/>
        <v>2.7081021116921629E-2</v>
      </c>
      <c r="R128" s="132">
        <f>'Survival-1cycle NMA'!D130</f>
        <v>1.6226841100406852E-2</v>
      </c>
      <c r="S128" s="132">
        <f>'Survival-1cycle NMA'!E130</f>
        <v>4.1999457001801188E-3</v>
      </c>
      <c r="T128" s="132">
        <f t="shared" si="52"/>
        <v>1.2026895400226733E-2</v>
      </c>
      <c r="U128" s="132">
        <f>'Survival-1cycle NMA'!L130</f>
        <v>9.245128846965138E-2</v>
      </c>
      <c r="V128" s="132">
        <f>'Survival-1cycle NMA'!M130</f>
        <v>4.168194158857319E-2</v>
      </c>
      <c r="W128" s="132">
        <f t="shared" si="53"/>
        <v>5.0769346881078189E-2</v>
      </c>
      <c r="X128" s="132">
        <f>'Survival-1cycle NMA'!D130</f>
        <v>1.6226841100406852E-2</v>
      </c>
      <c r="Y128" s="132">
        <f>'Survival-1cycle NMA'!E130</f>
        <v>4.1999457001801188E-3</v>
      </c>
      <c r="Z128" s="132">
        <f t="shared" si="54"/>
        <v>1.2026895400226733E-2</v>
      </c>
      <c r="AA128" s="132">
        <f>'Survival-1cycle NMA'!N130</f>
        <v>4.8697304321642015E-2</v>
      </c>
      <c r="AB128" s="132">
        <f>'Survival-1cycle NMA'!O130</f>
        <v>2.9282545241997086E-2</v>
      </c>
      <c r="AC128" s="132">
        <f t="shared" si="55"/>
        <v>1.941475907964493E-2</v>
      </c>
      <c r="AD128" s="132">
        <f>'Survival-1cycle NMA'!D130</f>
        <v>1.6226841100406852E-2</v>
      </c>
      <c r="AE128" s="132">
        <f>'Survival-1cycle NMA'!E130</f>
        <v>4.1999457001801188E-3</v>
      </c>
      <c r="AF128" s="132">
        <f t="shared" si="56"/>
        <v>1.2026895400226733E-2</v>
      </c>
      <c r="AG128" s="132">
        <f>'Survival-1cycle NMA'!P130</f>
        <v>6.6081543984298663E-2</v>
      </c>
      <c r="AH128" s="132">
        <f>'Survival-1cycle NMA'!Q130</f>
        <v>3.3428046074341723E-2</v>
      </c>
      <c r="AI128" s="132">
        <f t="shared" si="57"/>
        <v>3.265349790995694E-2</v>
      </c>
      <c r="AJ128" s="132">
        <f>'Survival-1cycle NMA'!D130</f>
        <v>1.6226841100406852E-2</v>
      </c>
      <c r="AK128" s="132">
        <f>'Survival-1cycle NMA'!E130</f>
        <v>4.1999457001801188E-3</v>
      </c>
      <c r="AL128" s="132">
        <f t="shared" si="58"/>
        <v>1.2026895400226733E-2</v>
      </c>
      <c r="AM128" s="135">
        <v>124</v>
      </c>
      <c r="AN128" s="135">
        <f t="shared" si="44"/>
        <v>9.5123287671232877</v>
      </c>
      <c r="AO128" s="135">
        <f>'Survival-1cycle NMA'!U130</f>
        <v>2.9906435706651299E-2</v>
      </c>
      <c r="AP128" s="135">
        <f>'Survival-1cycle NMA'!V130</f>
        <v>7.5237256667127798E-3</v>
      </c>
      <c r="AQ128" s="135">
        <f t="shared" si="45"/>
        <v>2.2382710039938518E-2</v>
      </c>
      <c r="AR128" s="135">
        <f>'Survival-1cycle NMA'!W130</f>
        <v>5.0398515427393402E-3</v>
      </c>
      <c r="AS128" s="135">
        <f>'Survival-1cycle NMA'!X130</f>
        <v>2.3261036251959201E-3</v>
      </c>
      <c r="AT128" s="135">
        <f t="shared" si="43"/>
        <v>2.71374791754342E-3</v>
      </c>
    </row>
    <row r="129" spans="1:46">
      <c r="A129" s="132">
        <v>125</v>
      </c>
      <c r="B129" s="132">
        <f t="shared" si="46"/>
        <v>7.1917808219178081</v>
      </c>
      <c r="C129" s="132">
        <f>'Survival-1cycle NMA'!F131</f>
        <v>5.6057286827101351E-2</v>
      </c>
      <c r="D129" s="132">
        <f>'Survival-1cycle NMA'!G131</f>
        <v>4.7149294447738209E-2</v>
      </c>
      <c r="E129" s="132">
        <f t="shared" si="47"/>
        <v>8.9079923793631416E-3</v>
      </c>
      <c r="F129" s="132">
        <f>'Survival-1cycle NMA'!D131</f>
        <v>1.5952276167342239E-2</v>
      </c>
      <c r="G129" s="132">
        <f>'Survival-1cycle NMA'!E131</f>
        <v>4.1314295955805153E-3</v>
      </c>
      <c r="H129" s="132">
        <f t="shared" si="48"/>
        <v>1.1820846571761724E-2</v>
      </c>
      <c r="I129" s="132">
        <f>'Survival-1cycle NMA'!H131</f>
        <v>4.66398908747035E-2</v>
      </c>
      <c r="J129" s="132">
        <f>'Survival-1cycle NMA'!I131</f>
        <v>1.19536431647879E-2</v>
      </c>
      <c r="K129" s="132">
        <f t="shared" si="49"/>
        <v>3.4686247709915602E-2</v>
      </c>
      <c r="L129" s="132">
        <f>'Survival-1cycle NMA'!D131</f>
        <v>1.5952276167342239E-2</v>
      </c>
      <c r="M129" s="132">
        <f>'Survival-1cycle NMA'!E131</f>
        <v>4.1314295955805153E-3</v>
      </c>
      <c r="N129" s="132">
        <f t="shared" si="50"/>
        <v>1.1820846571761724E-2</v>
      </c>
      <c r="O129" s="132">
        <f>'Survival-1cycle NMA'!J131</f>
        <v>7.3865883506879351E-2</v>
      </c>
      <c r="P129" s="132">
        <f>'Survival-1cycle NMA'!K131</f>
        <v>4.7149294447738209E-2</v>
      </c>
      <c r="Q129" s="132">
        <f t="shared" si="51"/>
        <v>2.6716589059141142E-2</v>
      </c>
      <c r="R129" s="132">
        <f>'Survival-1cycle NMA'!D131</f>
        <v>1.5952276167342239E-2</v>
      </c>
      <c r="S129" s="132">
        <f>'Survival-1cycle NMA'!E131</f>
        <v>4.1314295955805153E-3</v>
      </c>
      <c r="T129" s="132">
        <f t="shared" si="52"/>
        <v>1.1820846571761724E-2</v>
      </c>
      <c r="U129" s="132">
        <f>'Survival-1cycle NMA'!L131</f>
        <v>9.1544207636420752E-2</v>
      </c>
      <c r="V129" s="132">
        <f>'Survival-1cycle NMA'!M131</f>
        <v>4.1285752703159859E-2</v>
      </c>
      <c r="W129" s="132">
        <f t="shared" si="53"/>
        <v>5.0258454933260893E-2</v>
      </c>
      <c r="X129" s="132">
        <f>'Survival-1cycle NMA'!D131</f>
        <v>1.5952276167342239E-2</v>
      </c>
      <c r="Y129" s="132">
        <f>'Survival-1cycle NMA'!E131</f>
        <v>4.1314295955805153E-3</v>
      </c>
      <c r="Z129" s="132">
        <f t="shared" si="54"/>
        <v>1.1820846571761724E-2</v>
      </c>
      <c r="AA129" s="132">
        <f>'Survival-1cycle NMA'!N131</f>
        <v>4.8091680187215761E-2</v>
      </c>
      <c r="AB129" s="132">
        <f>'Survival-1cycle NMA'!O131</f>
        <v>2.8973451211152523E-2</v>
      </c>
      <c r="AC129" s="132">
        <f t="shared" si="55"/>
        <v>1.9118228976063238E-2</v>
      </c>
      <c r="AD129" s="132">
        <f>'Survival-1cycle NMA'!D131</f>
        <v>1.5952276167342239E-2</v>
      </c>
      <c r="AE129" s="132">
        <f>'Survival-1cycle NMA'!E131</f>
        <v>4.1314295955805153E-3</v>
      </c>
      <c r="AF129" s="132">
        <f t="shared" si="56"/>
        <v>1.1820846571761724E-2</v>
      </c>
      <c r="AG129" s="132">
        <f>'Survival-1cycle NMA'!P131</f>
        <v>6.5342266982205799E-2</v>
      </c>
      <c r="AH129" s="132">
        <f>'Survival-1cycle NMA'!Q131</f>
        <v>3.3088358401595845E-2</v>
      </c>
      <c r="AI129" s="132">
        <f t="shared" si="57"/>
        <v>3.2253908580609954E-2</v>
      </c>
      <c r="AJ129" s="132">
        <f>'Survival-1cycle NMA'!D131</f>
        <v>1.5952276167342239E-2</v>
      </c>
      <c r="AK129" s="132">
        <f>'Survival-1cycle NMA'!E131</f>
        <v>4.1314295955805153E-3</v>
      </c>
      <c r="AL129" s="132">
        <f t="shared" si="58"/>
        <v>1.1820846571761724E-2</v>
      </c>
      <c r="AM129" s="135">
        <v>125</v>
      </c>
      <c r="AN129" s="135">
        <f t="shared" si="44"/>
        <v>9.5890410958904102</v>
      </c>
      <c r="AO129" s="135">
        <f>'Survival-1cycle NMA'!U131</f>
        <v>2.95240266809037E-2</v>
      </c>
      <c r="AP129" s="135">
        <f>'Survival-1cycle NMA'!V131</f>
        <v>7.4241309676867902E-3</v>
      </c>
      <c r="AQ129" s="135">
        <f t="shared" si="45"/>
        <v>2.209989571321691E-2</v>
      </c>
      <c r="AR129" s="135">
        <f>'Survival-1cycle NMA'!W131</f>
        <v>4.8779893353130301E-3</v>
      </c>
      <c r="AS129" s="135">
        <f>'Survival-1cycle NMA'!X131</f>
        <v>2.2853120937823498E-3</v>
      </c>
      <c r="AT129" s="135">
        <f t="shared" si="43"/>
        <v>2.5926772415306803E-3</v>
      </c>
    </row>
    <row r="130" spans="1:46">
      <c r="A130" s="132">
        <v>126</v>
      </c>
      <c r="B130" s="132">
        <f t="shared" si="46"/>
        <v>7.2493150684931509</v>
      </c>
      <c r="C130" s="132">
        <f>'Survival-1cycle NMA'!F132</f>
        <v>5.5399974034022643E-2</v>
      </c>
      <c r="D130" s="132">
        <f>'Survival-1cycle NMA'!G132</f>
        <v>4.6723065512998367E-2</v>
      </c>
      <c r="E130" s="132">
        <f t="shared" si="47"/>
        <v>8.6769085210242763E-3</v>
      </c>
      <c r="F130" s="132">
        <f>'Survival-1cycle NMA'!D132</f>
        <v>1.5684325948188672E-2</v>
      </c>
      <c r="G130" s="132">
        <f>'Survival-1cycle NMA'!E132</f>
        <v>4.064553304963932E-3</v>
      </c>
      <c r="H130" s="132">
        <f t="shared" si="48"/>
        <v>1.1619772643224741E-2</v>
      </c>
      <c r="I130" s="132">
        <f>'Survival-1cycle NMA'!H132</f>
        <v>4.6058314802506703E-2</v>
      </c>
      <c r="J130" s="132">
        <f>'Survival-1cycle NMA'!I132</f>
        <v>1.1797351928154599E-2</v>
      </c>
      <c r="K130" s="132">
        <f t="shared" si="49"/>
        <v>3.4260962874352104E-2</v>
      </c>
      <c r="L130" s="132">
        <f>'Survival-1cycle NMA'!D132</f>
        <v>1.5684325948188672E-2</v>
      </c>
      <c r="M130" s="132">
        <f>'Survival-1cycle NMA'!E132</f>
        <v>4.064553304963932E-3</v>
      </c>
      <c r="N130" s="132">
        <f t="shared" si="50"/>
        <v>1.1619772643224741E-2</v>
      </c>
      <c r="O130" s="132">
        <f>'Survival-1cycle NMA'!J132</f>
        <v>7.3082237820391902E-2</v>
      </c>
      <c r="P130" s="132">
        <f>'Survival-1cycle NMA'!K132</f>
        <v>4.6723065512998367E-2</v>
      </c>
      <c r="Q130" s="132">
        <f t="shared" si="51"/>
        <v>2.6359172307393534E-2</v>
      </c>
      <c r="R130" s="132">
        <f>'Survival-1cycle NMA'!D132</f>
        <v>1.5684325948188672E-2</v>
      </c>
      <c r="S130" s="132">
        <f>'Survival-1cycle NMA'!E132</f>
        <v>4.064553304963932E-3</v>
      </c>
      <c r="T130" s="132">
        <f t="shared" si="52"/>
        <v>1.1619772643224741E-2</v>
      </c>
      <c r="U130" s="132">
        <f>'Survival-1cycle NMA'!L132</f>
        <v>9.0652602001884852E-2</v>
      </c>
      <c r="V130" s="132">
        <f>'Survival-1cycle NMA'!M132</f>
        <v>4.0896379787441657E-2</v>
      </c>
      <c r="W130" s="132">
        <f t="shared" si="53"/>
        <v>4.9756222214443195E-2</v>
      </c>
      <c r="X130" s="132">
        <f>'Survival-1cycle NMA'!D132</f>
        <v>1.5684325948188672E-2</v>
      </c>
      <c r="Y130" s="132">
        <f>'Survival-1cycle NMA'!E132</f>
        <v>4.064553304963932E-3</v>
      </c>
      <c r="Z130" s="132">
        <f t="shared" si="54"/>
        <v>1.1619772643224741E-2</v>
      </c>
      <c r="AA130" s="132">
        <f>'Survival-1cycle NMA'!N132</f>
        <v>4.7497960650248194E-2</v>
      </c>
      <c r="AB130" s="132">
        <f>'Survival-1cycle NMA'!O132</f>
        <v>2.866999571774512E-2</v>
      </c>
      <c r="AC130" s="132">
        <f t="shared" si="55"/>
        <v>1.8827964932503074E-2</v>
      </c>
      <c r="AD130" s="132">
        <f>'Survival-1cycle NMA'!D132</f>
        <v>1.5684325948188672E-2</v>
      </c>
      <c r="AE130" s="132">
        <f>'Survival-1cycle NMA'!E132</f>
        <v>4.064553304963932E-3</v>
      </c>
      <c r="AF130" s="132">
        <f t="shared" si="56"/>
        <v>1.1619772643224741E-2</v>
      </c>
      <c r="AG130" s="132">
        <f>'Survival-1cycle NMA'!P132</f>
        <v>6.4616608396519559E-2</v>
      </c>
      <c r="AH130" s="132">
        <f>'Survival-1cycle NMA'!Q132</f>
        <v>3.2754735141346983E-2</v>
      </c>
      <c r="AI130" s="132">
        <f t="shared" si="57"/>
        <v>3.1861873255172576E-2</v>
      </c>
      <c r="AJ130" s="132">
        <f>'Survival-1cycle NMA'!D132</f>
        <v>1.5684325948188672E-2</v>
      </c>
      <c r="AK130" s="132">
        <f>'Survival-1cycle NMA'!E132</f>
        <v>4.064553304963932E-3</v>
      </c>
      <c r="AL130" s="132">
        <f t="shared" si="58"/>
        <v>1.1619772643224741E-2</v>
      </c>
      <c r="AM130" s="135">
        <v>126</v>
      </c>
      <c r="AN130" s="135">
        <f t="shared" si="44"/>
        <v>9.6657534246575345</v>
      </c>
      <c r="AO130" s="135">
        <f>'Survival-1cycle NMA'!U132</f>
        <v>2.91493512704455E-2</v>
      </c>
      <c r="AP130" s="135">
        <f>'Survival-1cycle NMA'!V132</f>
        <v>7.3266229503372599E-3</v>
      </c>
      <c r="AQ130" s="135">
        <f t="shared" si="45"/>
        <v>2.1822728320108238E-2</v>
      </c>
      <c r="AR130" s="135">
        <f>'Survival-1cycle NMA'!W132</f>
        <v>4.7216140169130697E-3</v>
      </c>
      <c r="AS130" s="135">
        <f>'Survival-1cycle NMA'!X132</f>
        <v>2.2454868704439002E-3</v>
      </c>
      <c r="AT130" s="135">
        <f t="shared" si="43"/>
        <v>2.4761271464691695E-3</v>
      </c>
    </row>
    <row r="131" spans="1:46">
      <c r="A131" s="132">
        <v>127</v>
      </c>
      <c r="B131" s="132">
        <f t="shared" si="46"/>
        <v>7.3068493150684928</v>
      </c>
      <c r="C131" s="132">
        <f>'Survival-1cycle NMA'!F133</f>
        <v>5.4755087102285702E-2</v>
      </c>
      <c r="D131" s="132">
        <f>'Survival-1cycle NMA'!G133</f>
        <v>4.6303948338382125E-2</v>
      </c>
      <c r="E131" s="132">
        <f t="shared" si="47"/>
        <v>8.4511387639035762E-3</v>
      </c>
      <c r="F131" s="132">
        <f>'Survival-1cycle NMA'!D133</f>
        <v>1.5422785150780091E-2</v>
      </c>
      <c r="G131" s="132">
        <f>'Survival-1cycle NMA'!E133</f>
        <v>3.9992653339597679E-3</v>
      </c>
      <c r="H131" s="132">
        <f t="shared" si="48"/>
        <v>1.1423519816820323E-2</v>
      </c>
      <c r="I131" s="132">
        <f>'Survival-1cycle NMA'!H133</f>
        <v>4.54881607150718E-2</v>
      </c>
      <c r="J131" s="132">
        <f>'Survival-1cycle NMA'!I133</f>
        <v>1.1644291785406401E-2</v>
      </c>
      <c r="K131" s="132">
        <f t="shared" si="49"/>
        <v>3.3843868929665399E-2</v>
      </c>
      <c r="L131" s="132">
        <f>'Survival-1cycle NMA'!D133</f>
        <v>1.5422785150780091E-2</v>
      </c>
      <c r="M131" s="132">
        <f>'Survival-1cycle NMA'!E133</f>
        <v>3.9992653339597679E-3</v>
      </c>
      <c r="N131" s="132">
        <f t="shared" si="50"/>
        <v>1.1423519816820323E-2</v>
      </c>
      <c r="O131" s="132">
        <f>'Survival-1cycle NMA'!J133</f>
        <v>7.2312540619532323E-2</v>
      </c>
      <c r="P131" s="132">
        <f>'Survival-1cycle NMA'!K133</f>
        <v>4.6303948338382125E-2</v>
      </c>
      <c r="Q131" s="132">
        <f t="shared" si="51"/>
        <v>2.6008592281150197E-2</v>
      </c>
      <c r="R131" s="132">
        <f>'Survival-1cycle NMA'!D133</f>
        <v>1.5422785150780091E-2</v>
      </c>
      <c r="S131" s="132">
        <f>'Survival-1cycle NMA'!E133</f>
        <v>3.9992653339597679E-3</v>
      </c>
      <c r="T131" s="132">
        <f t="shared" si="52"/>
        <v>1.1423519816820323E-2</v>
      </c>
      <c r="U131" s="132">
        <f>'Survival-1cycle NMA'!L133</f>
        <v>8.9776099744213272E-2</v>
      </c>
      <c r="V131" s="132">
        <f>'Survival-1cycle NMA'!M133</f>
        <v>4.0513654235352851E-2</v>
      </c>
      <c r="W131" s="132">
        <f t="shared" si="53"/>
        <v>4.9262445508860421E-2</v>
      </c>
      <c r="X131" s="132">
        <f>'Survival-1cycle NMA'!D133</f>
        <v>1.5422785150780091E-2</v>
      </c>
      <c r="Y131" s="132">
        <f>'Survival-1cycle NMA'!E133</f>
        <v>3.9992653339597679E-3</v>
      </c>
      <c r="Z131" s="132">
        <f t="shared" si="54"/>
        <v>1.1423519816820323E-2</v>
      </c>
      <c r="AA131" s="132">
        <f>'Survival-1cycle NMA'!N133</f>
        <v>4.6915828817144206E-2</v>
      </c>
      <c r="AB131" s="132">
        <f>'Survival-1cycle NMA'!O133</f>
        <v>2.8372033479062048E-2</v>
      </c>
      <c r="AC131" s="132">
        <f t="shared" si="55"/>
        <v>1.8543795338082158E-2</v>
      </c>
      <c r="AD131" s="132">
        <f>'Survival-1cycle NMA'!D133</f>
        <v>1.5422785150780091E-2</v>
      </c>
      <c r="AE131" s="132">
        <f>'Survival-1cycle NMA'!E133</f>
        <v>3.9992653339597679E-3</v>
      </c>
      <c r="AF131" s="132">
        <f t="shared" si="56"/>
        <v>1.1423519816820323E-2</v>
      </c>
      <c r="AG131" s="132">
        <f>'Survival-1cycle NMA'!P133</f>
        <v>6.3904222501624156E-2</v>
      </c>
      <c r="AH131" s="132">
        <f>'Survival-1cycle NMA'!Q133</f>
        <v>3.2427022377135982E-2</v>
      </c>
      <c r="AI131" s="132">
        <f t="shared" si="57"/>
        <v>3.1477200124488174E-2</v>
      </c>
      <c r="AJ131" s="132">
        <f>'Survival-1cycle NMA'!D133</f>
        <v>1.5422785150780091E-2</v>
      </c>
      <c r="AK131" s="132">
        <f>'Survival-1cycle NMA'!E133</f>
        <v>3.9992653339597679E-3</v>
      </c>
      <c r="AL131" s="132">
        <f t="shared" si="58"/>
        <v>1.1423519816820323E-2</v>
      </c>
      <c r="AM131" s="135">
        <v>127</v>
      </c>
      <c r="AN131" s="135">
        <f t="shared" si="44"/>
        <v>9.742465753424657</v>
      </c>
      <c r="AO131" s="135">
        <f>'Survival-1cycle NMA'!U133</f>
        <v>2.8782197149397001E-2</v>
      </c>
      <c r="AP131" s="135">
        <f>'Survival-1cycle NMA'!V133</f>
        <v>7.2311420970659901E-3</v>
      </c>
      <c r="AQ131" s="135">
        <f t="shared" si="45"/>
        <v>2.1551055052331011E-2</v>
      </c>
      <c r="AR131" s="135">
        <f>'Survival-1cycle NMA'!W133</f>
        <v>4.5705281589169004E-3</v>
      </c>
      <c r="AS131" s="135">
        <f>'Survival-1cycle NMA'!X133</f>
        <v>2.2065988845407802E-3</v>
      </c>
      <c r="AT131" s="135">
        <f t="shared" si="43"/>
        <v>2.3639292743761202E-3</v>
      </c>
    </row>
    <row r="132" spans="1:46">
      <c r="A132" s="132">
        <v>128</v>
      </c>
      <c r="B132" s="132">
        <f t="shared" si="46"/>
        <v>7.3643835616438356</v>
      </c>
      <c r="C132" s="132">
        <f>'Survival-1cycle NMA'!F134</f>
        <v>5.4122305144837485E-2</v>
      </c>
      <c r="D132" s="132">
        <f>'Survival-1cycle NMA'!G134</f>
        <v>4.5891771057751239E-2</v>
      </c>
      <c r="E132" s="132">
        <f t="shared" si="47"/>
        <v>8.2305340870862456E-3</v>
      </c>
      <c r="F132" s="132">
        <f>'Survival-1cycle NMA'!D134</f>
        <v>1.5167456235505486E-2</v>
      </c>
      <c r="G132" s="132">
        <f>'Survival-1cycle NMA'!E134</f>
        <v>3.9355161824756657E-3</v>
      </c>
      <c r="H132" s="132">
        <f t="shared" si="48"/>
        <v>1.1231940053029819E-2</v>
      </c>
      <c r="I132" s="132">
        <f>'Survival-1cycle NMA'!H134</f>
        <v>4.4929125268028502E-2</v>
      </c>
      <c r="J132" s="132">
        <f>'Survival-1cycle NMA'!I134</f>
        <v>1.1494371882940399E-2</v>
      </c>
      <c r="K132" s="132">
        <f t="shared" si="49"/>
        <v>3.3434753385088105E-2</v>
      </c>
      <c r="L132" s="132">
        <f>'Survival-1cycle NMA'!D134</f>
        <v>1.5167456235505486E-2</v>
      </c>
      <c r="M132" s="132">
        <f>'Survival-1cycle NMA'!E134</f>
        <v>3.9355161824756657E-3</v>
      </c>
      <c r="N132" s="132">
        <f t="shared" si="50"/>
        <v>1.1231940053029819E-2</v>
      </c>
      <c r="O132" s="132">
        <f>'Survival-1cycle NMA'!J134</f>
        <v>7.1556447077557095E-2</v>
      </c>
      <c r="P132" s="132">
        <f>'Survival-1cycle NMA'!K134</f>
        <v>4.5891771057751239E-2</v>
      </c>
      <c r="Q132" s="132">
        <f t="shared" si="51"/>
        <v>2.5664676019805856E-2</v>
      </c>
      <c r="R132" s="132">
        <f>'Survival-1cycle NMA'!D134</f>
        <v>1.5167456235505486E-2</v>
      </c>
      <c r="S132" s="132">
        <f>'Survival-1cycle NMA'!E134</f>
        <v>3.9355161824756657E-3</v>
      </c>
      <c r="T132" s="132">
        <f t="shared" si="52"/>
        <v>1.1231940053029819E-2</v>
      </c>
      <c r="U132" s="132">
        <f>'Survival-1cycle NMA'!L134</f>
        <v>8.8914340465980526E-2</v>
      </c>
      <c r="V132" s="132">
        <f>'Survival-1cycle NMA'!M134</f>
        <v>4.0137412855320624E-2</v>
      </c>
      <c r="W132" s="132">
        <f t="shared" si="53"/>
        <v>4.8776927610659902E-2</v>
      </c>
      <c r="X132" s="132">
        <f>'Survival-1cycle NMA'!D134</f>
        <v>1.5167456235505486E-2</v>
      </c>
      <c r="Y132" s="132">
        <f>'Survival-1cycle NMA'!E134</f>
        <v>3.9355161824756657E-3</v>
      </c>
      <c r="Z132" s="132">
        <f t="shared" si="54"/>
        <v>1.1231940053029819E-2</v>
      </c>
      <c r="AA132" s="132">
        <f>'Survival-1cycle NMA'!N134</f>
        <v>4.6344978358760822E-2</v>
      </c>
      <c r="AB132" s="132">
        <f>'Survival-1cycle NMA'!O134</f>
        <v>2.8079424026437757E-2</v>
      </c>
      <c r="AC132" s="132">
        <f t="shared" si="55"/>
        <v>1.8265554332323065E-2</v>
      </c>
      <c r="AD132" s="132">
        <f>'Survival-1cycle NMA'!D134</f>
        <v>1.5167456235505486E-2</v>
      </c>
      <c r="AE132" s="132">
        <f>'Survival-1cycle NMA'!E134</f>
        <v>3.9355161824756657E-3</v>
      </c>
      <c r="AF132" s="132">
        <f t="shared" si="56"/>
        <v>1.1231940053029819E-2</v>
      </c>
      <c r="AG132" s="132">
        <f>'Survival-1cycle NMA'!P134</f>
        <v>6.3204774668692343E-2</v>
      </c>
      <c r="AH132" s="132">
        <f>'Survival-1cycle NMA'!Q134</f>
        <v>3.21050712336578E-2</v>
      </c>
      <c r="AI132" s="132">
        <f t="shared" si="57"/>
        <v>3.1099703435034542E-2</v>
      </c>
      <c r="AJ132" s="132">
        <f>'Survival-1cycle NMA'!D134</f>
        <v>1.5167456235505486E-2</v>
      </c>
      <c r="AK132" s="132">
        <f>'Survival-1cycle NMA'!E134</f>
        <v>3.9355161824756657E-3</v>
      </c>
      <c r="AL132" s="132">
        <f t="shared" si="58"/>
        <v>1.1231940053029819E-2</v>
      </c>
      <c r="AM132" s="135">
        <v>128</v>
      </c>
      <c r="AN132" s="135">
        <f t="shared" si="44"/>
        <v>9.8191780821917813</v>
      </c>
      <c r="AO132" s="135">
        <f>'Survival-1cycle NMA'!U134</f>
        <v>2.8422359315708901E-2</v>
      </c>
      <c r="AP132" s="135">
        <f>'Survival-1cycle NMA'!V134</f>
        <v>7.1376310302846404E-3</v>
      </c>
      <c r="AQ132" s="135">
        <f t="shared" si="45"/>
        <v>2.128472828542426E-2</v>
      </c>
      <c r="AR132" s="135">
        <f>'Survival-1cycle NMA'!W134</f>
        <v>4.42454191843333E-3</v>
      </c>
      <c r="AS132" s="135">
        <f>'Survival-1cycle NMA'!X134</f>
        <v>2.1686201297154198E-3</v>
      </c>
      <c r="AT132" s="135">
        <f t="shared" si="43"/>
        <v>2.2559217887179101E-3</v>
      </c>
    </row>
    <row r="133" spans="1:46">
      <c r="A133" s="132">
        <v>129</v>
      </c>
      <c r="B133" s="132">
        <f t="shared" si="46"/>
        <v>7.4219178082191783</v>
      </c>
      <c r="C133" s="132">
        <f>'Survival-1cycle NMA'!F135</f>
        <v>5.3501317703189243E-2</v>
      </c>
      <c r="D133" s="132">
        <f>'Survival-1cycle NMA'!G135</f>
        <v>4.5486367217461035E-2</v>
      </c>
      <c r="E133" s="132">
        <f t="shared" si="47"/>
        <v>8.0149504857282075E-3</v>
      </c>
      <c r="F133" s="132">
        <f>'Survival-1cycle NMA'!D135</f>
        <v>1.4918149072015026E-2</v>
      </c>
      <c r="G133" s="132">
        <f>'Survival-1cycle NMA'!E135</f>
        <v>3.8732582531299815E-3</v>
      </c>
      <c r="H133" s="132">
        <f t="shared" si="48"/>
        <v>1.1044890818885045E-2</v>
      </c>
      <c r="I133" s="132">
        <f>'Survival-1cycle NMA'!H135</f>
        <v>4.4380915199240402E-2</v>
      </c>
      <c r="J133" s="132">
        <f>'Survival-1cycle NMA'!I135</f>
        <v>1.1347504584920599E-2</v>
      </c>
      <c r="K133" s="132">
        <f t="shared" si="49"/>
        <v>3.3033410614319803E-2</v>
      </c>
      <c r="L133" s="132">
        <f>'Survival-1cycle NMA'!D135</f>
        <v>1.4918149072015026E-2</v>
      </c>
      <c r="M133" s="132">
        <f>'Survival-1cycle NMA'!E135</f>
        <v>3.8732582531299815E-3</v>
      </c>
      <c r="N133" s="132">
        <f t="shared" si="50"/>
        <v>1.1044890818885045E-2</v>
      </c>
      <c r="O133" s="132">
        <f>'Survival-1cycle NMA'!J135</f>
        <v>7.081362319139807E-2</v>
      </c>
      <c r="P133" s="132">
        <f>'Survival-1cycle NMA'!K135</f>
        <v>4.5486367217461035E-2</v>
      </c>
      <c r="Q133" s="132">
        <f t="shared" si="51"/>
        <v>2.5327255973937035E-2</v>
      </c>
      <c r="R133" s="132">
        <f>'Survival-1cycle NMA'!D135</f>
        <v>1.4918149072015026E-2</v>
      </c>
      <c r="S133" s="132">
        <f>'Survival-1cycle NMA'!E135</f>
        <v>3.8732582531299815E-3</v>
      </c>
      <c r="T133" s="132">
        <f t="shared" si="52"/>
        <v>1.1044890818885045E-2</v>
      </c>
      <c r="U133" s="132">
        <f>'Survival-1cycle NMA'!L135</f>
        <v>8.8066974769636208E-2</v>
      </c>
      <c r="V133" s="132">
        <f>'Survival-1cycle NMA'!M135</f>
        <v>3.9767497657262292E-2</v>
      </c>
      <c r="W133" s="132">
        <f t="shared" si="53"/>
        <v>4.8299477112373916E-2</v>
      </c>
      <c r="X133" s="132">
        <f>'Survival-1cycle NMA'!D135</f>
        <v>1.4918149072015026E-2</v>
      </c>
      <c r="Y133" s="132">
        <f>'Survival-1cycle NMA'!E135</f>
        <v>3.8732582531299815E-3</v>
      </c>
      <c r="Z133" s="132">
        <f t="shared" si="54"/>
        <v>1.1044890818885045E-2</v>
      </c>
      <c r="AA133" s="132">
        <f>'Survival-1cycle NMA'!N135</f>
        <v>4.5785113089768334E-2</v>
      </c>
      <c r="AB133" s="132">
        <f>'Survival-1cycle NMA'!O135</f>
        <v>2.7792031510971187E-2</v>
      </c>
      <c r="AC133" s="132">
        <f t="shared" si="55"/>
        <v>1.7993081578797147E-2</v>
      </c>
      <c r="AD133" s="132">
        <f>'Survival-1cycle NMA'!D135</f>
        <v>1.4918149072015026E-2</v>
      </c>
      <c r="AE133" s="132">
        <f>'Survival-1cycle NMA'!E135</f>
        <v>3.8732582531299815E-3</v>
      </c>
      <c r="AF133" s="132">
        <f t="shared" si="56"/>
        <v>1.1044890818885045E-2</v>
      </c>
      <c r="AG133" s="132">
        <f>'Survival-1cycle NMA'!P135</f>
        <v>6.251794093782094E-2</v>
      </c>
      <c r="AH133" s="132">
        <f>'Survival-1cycle NMA'!Q135</f>
        <v>3.1788737675236281E-2</v>
      </c>
      <c r="AI133" s="132">
        <f t="shared" si="57"/>
        <v>3.0729203262584659E-2</v>
      </c>
      <c r="AJ133" s="132">
        <f>'Survival-1cycle NMA'!D135</f>
        <v>1.4918149072015026E-2</v>
      </c>
      <c r="AK133" s="132">
        <f>'Survival-1cycle NMA'!E135</f>
        <v>3.8732582531299815E-3</v>
      </c>
      <c r="AL133" s="132">
        <f t="shared" si="58"/>
        <v>1.1044890818885045E-2</v>
      </c>
      <c r="AM133" s="135"/>
      <c r="AN133" s="135"/>
      <c r="AO133" s="135"/>
      <c r="AP133" s="135"/>
      <c r="AQ133" s="135"/>
      <c r="AR133" s="135"/>
      <c r="AS133" s="135"/>
      <c r="AT133" s="135"/>
    </row>
    <row r="134" spans="1:46">
      <c r="A134" s="132">
        <v>130</v>
      </c>
      <c r="B134" s="132">
        <f t="shared" si="46"/>
        <v>7.4794520547945202</v>
      </c>
      <c r="C134" s="132">
        <f>'Survival-1cycle NMA'!F136</f>
        <v>5.289182434138899E-2</v>
      </c>
      <c r="D134" s="132">
        <f>'Survival-1cycle NMA'!G136</f>
        <v>4.5087575567055636E-2</v>
      </c>
      <c r="E134" s="132">
        <f t="shared" si="47"/>
        <v>7.8042487743333541E-3</v>
      </c>
      <c r="F134" s="132">
        <f>'Survival-1cycle NMA'!D136</f>
        <v>1.4674680613294683E-2</v>
      </c>
      <c r="G134" s="132">
        <f>'Survival-1cycle NMA'!E136</f>
        <v>3.8124457645336502E-3</v>
      </c>
      <c r="H134" s="132">
        <f t="shared" si="48"/>
        <v>1.0862234848761032E-2</v>
      </c>
      <c r="I134" s="132">
        <f>'Survival-1cycle NMA'!H136</f>
        <v>4.3843246928721998E-2</v>
      </c>
      <c r="J134" s="132">
        <f>'Survival-1cycle NMA'!I136</f>
        <v>1.12036053362804E-2</v>
      </c>
      <c r="K134" s="132">
        <f t="shared" si="49"/>
        <v>3.26396415924416E-2</v>
      </c>
      <c r="L134" s="132">
        <f>'Survival-1cycle NMA'!D136</f>
        <v>1.4674680613294683E-2</v>
      </c>
      <c r="M134" s="132">
        <f>'Survival-1cycle NMA'!E136</f>
        <v>3.8124457645336502E-3</v>
      </c>
      <c r="N134" s="132">
        <f t="shared" si="50"/>
        <v>1.0862234848761032E-2</v>
      </c>
      <c r="O134" s="132">
        <f>'Survival-1cycle NMA'!J136</f>
        <v>7.0083745372465062E-2</v>
      </c>
      <c r="P134" s="132">
        <f>'Survival-1cycle NMA'!K136</f>
        <v>4.5087575567055636E-2</v>
      </c>
      <c r="Q134" s="132">
        <f t="shared" si="51"/>
        <v>2.4996169805409425E-2</v>
      </c>
      <c r="R134" s="132">
        <f>'Survival-1cycle NMA'!D136</f>
        <v>1.4674680613294683E-2</v>
      </c>
      <c r="S134" s="132">
        <f>'Survival-1cycle NMA'!E136</f>
        <v>3.8124457645336502E-3</v>
      </c>
      <c r="T134" s="132">
        <f t="shared" si="52"/>
        <v>1.0862234848761032E-2</v>
      </c>
      <c r="U134" s="132">
        <f>'Survival-1cycle NMA'!L136</f>
        <v>8.7233663851370685E-2</v>
      </c>
      <c r="V134" s="132">
        <f>'Survival-1cycle NMA'!M136</f>
        <v>3.9403755649465876E-2</v>
      </c>
      <c r="W134" s="132">
        <f t="shared" si="53"/>
        <v>4.782990820190481E-2</v>
      </c>
      <c r="X134" s="132">
        <f>'Survival-1cycle NMA'!D136</f>
        <v>1.4674680613294683E-2</v>
      </c>
      <c r="Y134" s="132">
        <f>'Survival-1cycle NMA'!E136</f>
        <v>3.8124457645336502E-3</v>
      </c>
      <c r="Z134" s="132">
        <f t="shared" si="54"/>
        <v>1.0862234848761032E-2</v>
      </c>
      <c r="AA134" s="132">
        <f>'Survival-1cycle NMA'!N136</f>
        <v>4.523594656738561E-2</v>
      </c>
      <c r="AB134" s="132">
        <f>'Survival-1cycle NMA'!O136</f>
        <v>2.7509724518455715E-2</v>
      </c>
      <c r="AC134" s="132">
        <f t="shared" si="55"/>
        <v>1.7726222048929895E-2</v>
      </c>
      <c r="AD134" s="132">
        <f>'Survival-1cycle NMA'!D136</f>
        <v>1.4674680613294683E-2</v>
      </c>
      <c r="AE134" s="132">
        <f>'Survival-1cycle NMA'!E136</f>
        <v>3.8124457645336502E-3</v>
      </c>
      <c r="AF134" s="132">
        <f t="shared" si="56"/>
        <v>1.0862234848761032E-2</v>
      </c>
      <c r="AG134" s="132">
        <f>'Survival-1cycle NMA'!P136</f>
        <v>6.1843407609322228E-2</v>
      </c>
      <c r="AH134" s="132">
        <f>'Survival-1cycle NMA'!Q136</f>
        <v>3.1477882313778092E-2</v>
      </c>
      <c r="AI134" s="132">
        <f t="shared" si="57"/>
        <v>3.0365525295544135E-2</v>
      </c>
      <c r="AJ134" s="132">
        <f>'Survival-1cycle NMA'!D136</f>
        <v>1.4674680613294683E-2</v>
      </c>
      <c r="AK134" s="132">
        <f>'Survival-1cycle NMA'!E136</f>
        <v>3.8124457645336502E-3</v>
      </c>
      <c r="AL134" s="132">
        <f t="shared" si="58"/>
        <v>1.0862234848761032E-2</v>
      </c>
      <c r="AM134" s="135"/>
      <c r="AN134" s="135"/>
      <c r="AO134" s="135"/>
      <c r="AP134" s="135"/>
      <c r="AQ134" s="135"/>
      <c r="AR134" s="135"/>
      <c r="AS134" s="135"/>
      <c r="AT134" s="135"/>
    </row>
    <row r="135" spans="1:46">
      <c r="A135" s="132">
        <v>131</v>
      </c>
      <c r="B135" s="132">
        <f t="shared" si="46"/>
        <v>7.536986301369863</v>
      </c>
      <c r="C135" s="132">
        <f>'Survival-1cycle NMA'!F137</f>
        <v>5.2293534258317606E-2</v>
      </c>
      <c r="D135" s="132">
        <f>'Survival-1cycle NMA'!G137</f>
        <v>4.4695239859531659E-2</v>
      </c>
      <c r="E135" s="132">
        <f t="shared" si="47"/>
        <v>7.5982943987859472E-3</v>
      </c>
      <c r="F135" s="132">
        <f>'Survival-1cycle NMA'!D137</f>
        <v>1.4436874586124184E-2</v>
      </c>
      <c r="G135" s="132">
        <f>'Survival-1cycle NMA'!E137</f>
        <v>3.7530346691322068E-3</v>
      </c>
      <c r="H135" s="132">
        <f t="shared" si="48"/>
        <v>1.0683839916991978E-2</v>
      </c>
      <c r="I135" s="132">
        <f>'Survival-1cycle NMA'!H137</f>
        <v>4.3315846176917E-2</v>
      </c>
      <c r="J135" s="132">
        <f>'Survival-1cycle NMA'!I137</f>
        <v>1.1062592532520701E-2</v>
      </c>
      <c r="K135" s="132">
        <f t="shared" si="49"/>
        <v>3.2253253644396296E-2</v>
      </c>
      <c r="L135" s="132">
        <f>'Survival-1cycle NMA'!D137</f>
        <v>1.4436874586124184E-2</v>
      </c>
      <c r="M135" s="132">
        <f>'Survival-1cycle NMA'!E137</f>
        <v>3.7530346691322068E-3</v>
      </c>
      <c r="N135" s="132">
        <f t="shared" si="50"/>
        <v>1.0683839916991978E-2</v>
      </c>
      <c r="O135" s="132">
        <f>'Survival-1cycle NMA'!J137</f>
        <v>6.9366500055441663E-2</v>
      </c>
      <c r="P135" s="132">
        <f>'Survival-1cycle NMA'!K137</f>
        <v>4.4695239859531659E-2</v>
      </c>
      <c r="Q135" s="132">
        <f t="shared" si="51"/>
        <v>2.4671260195910004E-2</v>
      </c>
      <c r="R135" s="132">
        <f>'Survival-1cycle NMA'!D137</f>
        <v>1.4436874586124184E-2</v>
      </c>
      <c r="S135" s="132">
        <f>'Survival-1cycle NMA'!E137</f>
        <v>3.7530346691322068E-3</v>
      </c>
      <c r="T135" s="132">
        <f t="shared" si="52"/>
        <v>1.0683839916991978E-2</v>
      </c>
      <c r="U135" s="132">
        <f>'Survival-1cycle NMA'!L137</f>
        <v>8.6414079112468678E-2</v>
      </c>
      <c r="V135" s="132">
        <f>'Survival-1cycle NMA'!M137</f>
        <v>3.9046038644833178E-2</v>
      </c>
      <c r="W135" s="132">
        <f t="shared" si="53"/>
        <v>4.73680404676355E-2</v>
      </c>
      <c r="X135" s="132">
        <f>'Survival-1cycle NMA'!D137</f>
        <v>1.4436874586124184E-2</v>
      </c>
      <c r="Y135" s="132">
        <f>'Survival-1cycle NMA'!E137</f>
        <v>3.7530346691322068E-3</v>
      </c>
      <c r="Z135" s="132">
        <f t="shared" si="54"/>
        <v>1.0683839916991978E-2</v>
      </c>
      <c r="AA135" s="132">
        <f>'Survival-1cycle NMA'!N137</f>
        <v>4.4697201708480072E-2</v>
      </c>
      <c r="AB135" s="132">
        <f>'Survival-1cycle NMA'!O137</f>
        <v>2.7232375893025934E-2</v>
      </c>
      <c r="AC135" s="132">
        <f t="shared" si="55"/>
        <v>1.7464825815454138E-2</v>
      </c>
      <c r="AD135" s="132">
        <f>'Survival-1cycle NMA'!D137</f>
        <v>1.4436874586124184E-2</v>
      </c>
      <c r="AE135" s="132">
        <f>'Survival-1cycle NMA'!E137</f>
        <v>3.7530346691322068E-3</v>
      </c>
      <c r="AF135" s="132">
        <f t="shared" si="56"/>
        <v>1.0683839916991978E-2</v>
      </c>
      <c r="AG135" s="132">
        <f>'Survival-1cycle NMA'!P137</f>
        <v>6.1180870853197483E-2</v>
      </c>
      <c r="AH135" s="132">
        <f>'Survival-1cycle NMA'!Q137</f>
        <v>3.117237022569979E-2</v>
      </c>
      <c r="AI135" s="132">
        <f t="shared" si="57"/>
        <v>3.0008500627497693E-2</v>
      </c>
      <c r="AJ135" s="132">
        <f>'Survival-1cycle NMA'!D137</f>
        <v>1.4436874586124184E-2</v>
      </c>
      <c r="AK135" s="132">
        <f>'Survival-1cycle NMA'!E137</f>
        <v>3.7530346691322068E-3</v>
      </c>
      <c r="AL135" s="132">
        <f t="shared" si="58"/>
        <v>1.0683839916991978E-2</v>
      </c>
      <c r="AM135" s="135"/>
      <c r="AN135" s="135"/>
      <c r="AO135" s="135"/>
      <c r="AP135" s="135"/>
      <c r="AQ135" s="135"/>
      <c r="AR135" s="135"/>
      <c r="AS135" s="135"/>
      <c r="AT135" s="135"/>
    </row>
    <row r="136" spans="1:46">
      <c r="A136" s="132">
        <v>132</v>
      </c>
      <c r="B136" s="132">
        <f t="shared" si="46"/>
        <v>7.5945205479452058</v>
      </c>
      <c r="C136" s="132">
        <f>'Survival-1cycle NMA'!F138</f>
        <v>5.1706165917368929E-2</v>
      </c>
      <c r="D136" s="132">
        <f>'Survival-1cycle NMA'!G138</f>
        <v>4.4309208660669751E-2</v>
      </c>
      <c r="E136" s="132">
        <f t="shared" si="47"/>
        <v>7.3969572566991784E-3</v>
      </c>
      <c r="F136" s="132">
        <f>'Survival-1cycle NMA'!D138</f>
        <v>1.4204561196993771E-2</v>
      </c>
      <c r="G136" s="132">
        <f>'Survival-1cycle NMA'!E138</f>
        <v>3.6949825753372018E-3</v>
      </c>
      <c r="H136" s="132">
        <f t="shared" si="48"/>
        <v>1.0509578621656569E-2</v>
      </c>
      <c r="I136" s="132">
        <f>'Survival-1cycle NMA'!H138</f>
        <v>4.2798447600382497E-2</v>
      </c>
      <c r="J136" s="132">
        <f>'Survival-1cycle NMA'!I138</f>
        <v>1.0924387395920601E-2</v>
      </c>
      <c r="K136" s="132">
        <f t="shared" si="49"/>
        <v>3.1874060204461895E-2</v>
      </c>
      <c r="L136" s="132">
        <f>'Survival-1cycle NMA'!D138</f>
        <v>1.4204561196993771E-2</v>
      </c>
      <c r="M136" s="132">
        <f>'Survival-1cycle NMA'!E138</f>
        <v>3.6949825753372018E-3</v>
      </c>
      <c r="N136" s="132">
        <f t="shared" si="50"/>
        <v>1.0509578621656569E-2</v>
      </c>
      <c r="O136" s="132">
        <f>'Survival-1cycle NMA'!J138</f>
        <v>6.8661583324171743E-2</v>
      </c>
      <c r="P136" s="132">
        <f>'Survival-1cycle NMA'!K138</f>
        <v>4.4309208660669751E-2</v>
      </c>
      <c r="Q136" s="132">
        <f t="shared" si="51"/>
        <v>2.4352374663501992E-2</v>
      </c>
      <c r="R136" s="132">
        <f>'Survival-1cycle NMA'!D138</f>
        <v>1.4204561196993771E-2</v>
      </c>
      <c r="S136" s="132">
        <f>'Survival-1cycle NMA'!E138</f>
        <v>3.6949825753372018E-3</v>
      </c>
      <c r="T136" s="132">
        <f t="shared" si="52"/>
        <v>1.0509578621656569E-2</v>
      </c>
      <c r="U136" s="132">
        <f>'Survival-1cycle NMA'!L138</f>
        <v>8.5607901787290747E-2</v>
      </c>
      <c r="V136" s="132">
        <f>'Survival-1cycle NMA'!M138</f>
        <v>3.8694203075991883E-2</v>
      </c>
      <c r="W136" s="132">
        <f t="shared" si="53"/>
        <v>4.6913698711298864E-2</v>
      </c>
      <c r="X136" s="132">
        <f>'Survival-1cycle NMA'!D138</f>
        <v>1.4204561196993771E-2</v>
      </c>
      <c r="Y136" s="132">
        <f>'Survival-1cycle NMA'!E138</f>
        <v>3.6949825753372018E-3</v>
      </c>
      <c r="Z136" s="132">
        <f t="shared" si="54"/>
        <v>1.0509578621656569E-2</v>
      </c>
      <c r="AA136" s="132">
        <f>'Survival-1cycle NMA'!N138</f>
        <v>4.4168610424078665E-2</v>
      </c>
      <c r="AB136" s="132">
        <f>'Survival-1cycle NMA'!O138</f>
        <v>2.6959862569052705E-2</v>
      </c>
      <c r="AC136" s="132">
        <f t="shared" si="55"/>
        <v>1.720874785502596E-2</v>
      </c>
      <c r="AD136" s="132">
        <f>'Survival-1cycle NMA'!D138</f>
        <v>1.4204561196993771E-2</v>
      </c>
      <c r="AE136" s="132">
        <f>'Survival-1cycle NMA'!E138</f>
        <v>3.6949825753372018E-3</v>
      </c>
      <c r="AF136" s="132">
        <f t="shared" si="56"/>
        <v>1.0509578621656569E-2</v>
      </c>
      <c r="AG136" s="132">
        <f>'Survival-1cycle NMA'!P138</f>
        <v>6.0530036335872575E-2</v>
      </c>
      <c r="AH136" s="132">
        <f>'Survival-1cycle NMA'!Q138</f>
        <v>3.0872070777349003E-2</v>
      </c>
      <c r="AI136" s="132">
        <f t="shared" si="57"/>
        <v>2.9657965558523573E-2</v>
      </c>
      <c r="AJ136" s="132">
        <f>'Survival-1cycle NMA'!D138</f>
        <v>1.4204561196993771E-2</v>
      </c>
      <c r="AK136" s="132">
        <f>'Survival-1cycle NMA'!E138</f>
        <v>3.6949825753372018E-3</v>
      </c>
      <c r="AL136" s="132">
        <f t="shared" si="58"/>
        <v>1.0509578621656569E-2</v>
      </c>
      <c r="AM136" s="135"/>
      <c r="AN136" s="135"/>
      <c r="AO136" s="135"/>
      <c r="AP136" s="135"/>
      <c r="AQ136" s="135"/>
      <c r="AR136" s="135"/>
      <c r="AS136" s="135"/>
      <c r="AT136" s="135"/>
    </row>
    <row r="137" spans="1:46">
      <c r="A137" s="132">
        <v>133</v>
      </c>
      <c r="B137" s="132">
        <f t="shared" si="46"/>
        <v>7.6520547945205477</v>
      </c>
      <c r="C137" s="132">
        <f>'Survival-1cycle NMA'!F139</f>
        <v>5.1129446692639184E-2</v>
      </c>
      <c r="D137" s="132">
        <f>'Survival-1cycle NMA'!G139</f>
        <v>4.3929335166947456E-2</v>
      </c>
      <c r="E137" s="132">
        <f t="shared" si="47"/>
        <v>7.2001115256917284E-3</v>
      </c>
      <c r="F137" s="132">
        <f>'Survival-1cycle NMA'!D139</f>
        <v>1.3977576852617106E-2</v>
      </c>
      <c r="G137" s="132">
        <f>'Survival-1cycle NMA'!E139</f>
        <v>3.6382486736917892E-3</v>
      </c>
      <c r="H137" s="132">
        <f t="shared" si="48"/>
        <v>1.0339328178925317E-2</v>
      </c>
      <c r="I137" s="132">
        <f>'Survival-1cycle NMA'!H139</f>
        <v>4.2290794443988297E-2</v>
      </c>
      <c r="J137" s="132">
        <f>'Survival-1cycle NMA'!I139</f>
        <v>1.07889138577963E-2</v>
      </c>
      <c r="K137" s="132">
        <f t="shared" si="49"/>
        <v>3.1501880586191994E-2</v>
      </c>
      <c r="L137" s="132">
        <f>'Survival-1cycle NMA'!D139</f>
        <v>1.3977576852617106E-2</v>
      </c>
      <c r="M137" s="132">
        <f>'Survival-1cycle NMA'!E139</f>
        <v>3.6382486736917892E-3</v>
      </c>
      <c r="N137" s="132">
        <f t="shared" si="50"/>
        <v>1.0339328178925317E-2</v>
      </c>
      <c r="O137" s="132">
        <f>'Survival-1cycle NMA'!J139</f>
        <v>6.7968700553799194E-2</v>
      </c>
      <c r="P137" s="132">
        <f>'Survival-1cycle NMA'!K139</f>
        <v>4.3929335166947456E-2</v>
      </c>
      <c r="Q137" s="132">
        <f t="shared" si="51"/>
        <v>2.4039365386851738E-2</v>
      </c>
      <c r="R137" s="132">
        <f>'Survival-1cycle NMA'!D139</f>
        <v>1.3977576852617106E-2</v>
      </c>
      <c r="S137" s="132">
        <f>'Survival-1cycle NMA'!E139</f>
        <v>3.6382486736917892E-3</v>
      </c>
      <c r="T137" s="132">
        <f t="shared" si="52"/>
        <v>1.0339328178925317E-2</v>
      </c>
      <c r="U137" s="132">
        <f>'Survival-1cycle NMA'!L139</f>
        <v>8.4814822587083658E-2</v>
      </c>
      <c r="V137" s="132">
        <f>'Survival-1cycle NMA'!M139</f>
        <v>3.8348109818798159E-2</v>
      </c>
      <c r="W137" s="132">
        <f t="shared" si="53"/>
        <v>4.6466712768285498E-2</v>
      </c>
      <c r="X137" s="132">
        <f>'Survival-1cycle NMA'!D139</f>
        <v>1.3977576852617106E-2</v>
      </c>
      <c r="Y137" s="132">
        <f>'Survival-1cycle NMA'!E139</f>
        <v>3.6382486736917892E-3</v>
      </c>
      <c r="Z137" s="132">
        <f t="shared" si="54"/>
        <v>1.0339328178925317E-2</v>
      </c>
      <c r="AA137" s="132">
        <f>'Survival-1cycle NMA'!N139</f>
        <v>4.364991327040197E-2</v>
      </c>
      <c r="AB137" s="132">
        <f>'Survival-1cycle NMA'!O139</f>
        <v>2.6692065410834923E-2</v>
      </c>
      <c r="AC137" s="132">
        <f t="shared" si="55"/>
        <v>1.6957847859567048E-2</v>
      </c>
      <c r="AD137" s="132">
        <f>'Survival-1cycle NMA'!D139</f>
        <v>1.3977576852617106E-2</v>
      </c>
      <c r="AE137" s="132">
        <f>'Survival-1cycle NMA'!E139</f>
        <v>3.6382486736917892E-3</v>
      </c>
      <c r="AF137" s="132">
        <f t="shared" si="56"/>
        <v>1.0339328178925317E-2</v>
      </c>
      <c r="AG137" s="132">
        <f>'Survival-1cycle NMA'!P139</f>
        <v>5.9890618863338622E-2</v>
      </c>
      <c r="AH137" s="132">
        <f>'Survival-1cycle NMA'!Q139</f>
        <v>3.0576857458457146E-2</v>
      </c>
      <c r="AI137" s="132">
        <f t="shared" si="57"/>
        <v>2.9313761404881476E-2</v>
      </c>
      <c r="AJ137" s="132">
        <f>'Survival-1cycle NMA'!D139</f>
        <v>1.3977576852617106E-2</v>
      </c>
      <c r="AK137" s="132">
        <f>'Survival-1cycle NMA'!E139</f>
        <v>3.6382486736917892E-3</v>
      </c>
      <c r="AL137" s="132">
        <f t="shared" si="58"/>
        <v>1.0339328178925317E-2</v>
      </c>
      <c r="AM137" s="135"/>
      <c r="AN137" s="135"/>
      <c r="AO137" s="135"/>
      <c r="AP137" s="135"/>
      <c r="AQ137" s="135"/>
      <c r="AR137" s="135"/>
      <c r="AS137" s="135"/>
      <c r="AT137" s="135"/>
    </row>
    <row r="138" spans="1:46">
      <c r="A138" s="132">
        <v>134</v>
      </c>
      <c r="B138" s="132">
        <f t="shared" si="46"/>
        <v>7.7095890410958905</v>
      </c>
      <c r="C138" s="132">
        <f>'Survival-1cycle NMA'!F140</f>
        <v>5.0563112530784743E-2</v>
      </c>
      <c r="D138" s="132">
        <f>'Survival-1cycle NMA'!G140</f>
        <v>4.3555477031600578E-2</v>
      </c>
      <c r="E138" s="132">
        <f t="shared" si="47"/>
        <v>7.0076354991841644E-3</v>
      </c>
      <c r="F138" s="132">
        <f>'Survival-1cycle NMA'!D140</f>
        <v>1.3755763894225372E-2</v>
      </c>
      <c r="G138" s="132">
        <f>'Survival-1cycle NMA'!E140</f>
        <v>3.5827936668359731E-3</v>
      </c>
      <c r="H138" s="132">
        <f t="shared" si="48"/>
        <v>1.0172970227389399E-2</v>
      </c>
      <c r="I138" s="132">
        <f>'Survival-1cycle NMA'!H140</f>
        <v>4.1792638208778397E-2</v>
      </c>
      <c r="J138" s="132">
        <f>'Survival-1cycle NMA'!I140</f>
        <v>1.06560984464761E-2</v>
      </c>
      <c r="K138" s="132">
        <f t="shared" si="49"/>
        <v>3.1136539762302295E-2</v>
      </c>
      <c r="L138" s="132">
        <f>'Survival-1cycle NMA'!D140</f>
        <v>1.3755763894225372E-2</v>
      </c>
      <c r="M138" s="132">
        <f>'Survival-1cycle NMA'!E140</f>
        <v>3.5827936668359731E-3</v>
      </c>
      <c r="N138" s="132">
        <f t="shared" si="50"/>
        <v>1.0172970227389399E-2</v>
      </c>
      <c r="O138" s="132">
        <f>'Survival-1cycle NMA'!J140</f>
        <v>6.7287566068350124E-2</v>
      </c>
      <c r="P138" s="132">
        <f>'Survival-1cycle NMA'!K140</f>
        <v>4.3555477031600578E-2</v>
      </c>
      <c r="Q138" s="132">
        <f t="shared" si="51"/>
        <v>2.3732089036749546E-2</v>
      </c>
      <c r="R138" s="132">
        <f>'Survival-1cycle NMA'!D140</f>
        <v>1.3755763894225372E-2</v>
      </c>
      <c r="S138" s="132">
        <f>'Survival-1cycle NMA'!E140</f>
        <v>3.5827936668359731E-3</v>
      </c>
      <c r="T138" s="132">
        <f t="shared" si="52"/>
        <v>1.0172970227389399E-2</v>
      </c>
      <c r="U138" s="132">
        <f>'Survival-1cycle NMA'!L140</f>
        <v>8.4034541358844458E-2</v>
      </c>
      <c r="V138" s="132">
        <f>'Survival-1cycle NMA'!M140</f>
        <v>3.8007624023803116E-2</v>
      </c>
      <c r="W138" s="132">
        <f t="shared" si="53"/>
        <v>4.6026917335041342E-2</v>
      </c>
      <c r="X138" s="132">
        <f>'Survival-1cycle NMA'!D140</f>
        <v>1.3755763894225372E-2</v>
      </c>
      <c r="Y138" s="132">
        <f>'Survival-1cycle NMA'!E140</f>
        <v>3.5827936668359731E-3</v>
      </c>
      <c r="Z138" s="132">
        <f t="shared" si="54"/>
        <v>1.0172970227389399E-2</v>
      </c>
      <c r="AA138" s="132">
        <f>'Survival-1cycle NMA'!N140</f>
        <v>4.3140859115569127E-2</v>
      </c>
      <c r="AB138" s="132">
        <f>'Survival-1cycle NMA'!O140</f>
        <v>2.6428869059682027E-2</v>
      </c>
      <c r="AC138" s="132">
        <f t="shared" si="55"/>
        <v>1.67119900558871E-2</v>
      </c>
      <c r="AD138" s="132">
        <f>'Survival-1cycle NMA'!D140</f>
        <v>1.3755763894225372E-2</v>
      </c>
      <c r="AE138" s="132">
        <f>'Survival-1cycle NMA'!E140</f>
        <v>3.5827936668359731E-3</v>
      </c>
      <c r="AF138" s="132">
        <f t="shared" si="56"/>
        <v>1.0172970227389399E-2</v>
      </c>
      <c r="AG138" s="132">
        <f>'Survival-1cycle NMA'!P140</f>
        <v>5.9262342039872254E-2</v>
      </c>
      <c r="AH138" s="132">
        <f>'Survival-1cycle NMA'!Q140</f>
        <v>3.0286607723209548E-2</v>
      </c>
      <c r="AI138" s="132">
        <f t="shared" si="57"/>
        <v>2.8975734316662706E-2</v>
      </c>
      <c r="AJ138" s="132">
        <f>'Survival-1cycle NMA'!D140</f>
        <v>1.3755763894225372E-2</v>
      </c>
      <c r="AK138" s="132">
        <f>'Survival-1cycle NMA'!E140</f>
        <v>3.5827936668359731E-3</v>
      </c>
      <c r="AL138" s="132">
        <f t="shared" si="58"/>
        <v>1.0172970227389399E-2</v>
      </c>
      <c r="AM138" s="135"/>
      <c r="AN138" s="135"/>
      <c r="AO138" s="135"/>
      <c r="AP138" s="135"/>
      <c r="AQ138" s="135"/>
      <c r="AR138" s="135"/>
      <c r="AS138" s="135"/>
      <c r="AT138" s="135"/>
    </row>
    <row r="139" spans="1:46">
      <c r="A139" s="132">
        <v>135</v>
      </c>
      <c r="B139" s="132">
        <f t="shared" si="46"/>
        <v>7.7671232876712333</v>
      </c>
      <c r="C139" s="132">
        <f>'Survival-1cycle NMA'!F141</f>
        <v>5.0006907627767244E-2</v>
      </c>
      <c r="D139" s="132">
        <f>'Survival-1cycle NMA'!G141</f>
        <v>4.3187496198411598E-2</v>
      </c>
      <c r="E139" s="132">
        <f t="shared" si="47"/>
        <v>6.8194114293556457E-3</v>
      </c>
      <c r="F139" s="132">
        <f>'Survival-1cycle NMA'!D141</f>
        <v>1.3538970344882252E-2</v>
      </c>
      <c r="G139" s="132">
        <f>'Survival-1cycle NMA'!E141</f>
        <v>3.5285797030499581E-3</v>
      </c>
      <c r="H139" s="132">
        <f t="shared" si="48"/>
        <v>1.0010390641832293E-2</v>
      </c>
      <c r="I139" s="132">
        <f>'Survival-1cycle NMA'!H141</f>
        <v>4.1303738334701502E-2</v>
      </c>
      <c r="J139" s="132">
        <f>'Survival-1cycle NMA'!I141</f>
        <v>1.05258701806743E-2</v>
      </c>
      <c r="K139" s="132">
        <f t="shared" si="49"/>
        <v>3.0777868154027201E-2</v>
      </c>
      <c r="L139" s="132">
        <f>'Survival-1cycle NMA'!D141</f>
        <v>1.3538970344882252E-2</v>
      </c>
      <c r="M139" s="132">
        <f>'Survival-1cycle NMA'!E141</f>
        <v>3.5285797030499581E-3</v>
      </c>
      <c r="N139" s="132">
        <f t="shared" si="50"/>
        <v>1.0010390641832293E-2</v>
      </c>
      <c r="O139" s="132">
        <f>'Survival-1cycle NMA'!J141</f>
        <v>6.6617902813007543E-2</v>
      </c>
      <c r="P139" s="132">
        <f>'Survival-1cycle NMA'!K141</f>
        <v>4.3187496198411598E-2</v>
      </c>
      <c r="Q139" s="132">
        <f t="shared" si="51"/>
        <v>2.3430406614595944E-2</v>
      </c>
      <c r="R139" s="132">
        <f>'Survival-1cycle NMA'!D141</f>
        <v>1.3538970344882252E-2</v>
      </c>
      <c r="S139" s="132">
        <f>'Survival-1cycle NMA'!E141</f>
        <v>3.5285797030499581E-3</v>
      </c>
      <c r="T139" s="132">
        <f t="shared" si="52"/>
        <v>1.0010390641832293E-2</v>
      </c>
      <c r="U139" s="132">
        <f>'Survival-1cycle NMA'!L141</f>
        <v>8.3266766758521418E-2</v>
      </c>
      <c r="V139" s="132">
        <f>'Survival-1cycle NMA'!M141</f>
        <v>3.7672614955267532E-2</v>
      </c>
      <c r="W139" s="132">
        <f t="shared" si="53"/>
        <v>4.5594151803253886E-2</v>
      </c>
      <c r="X139" s="132">
        <f>'Survival-1cycle NMA'!D141</f>
        <v>1.3538970344882252E-2</v>
      </c>
      <c r="Y139" s="132">
        <f>'Survival-1cycle NMA'!E141</f>
        <v>3.5285797030499581E-3</v>
      </c>
      <c r="Z139" s="132">
        <f t="shared" si="54"/>
        <v>1.0010390641832293E-2</v>
      </c>
      <c r="AA139" s="132">
        <f>'Survival-1cycle NMA'!N141</f>
        <v>4.2641204821182929E-2</v>
      </c>
      <c r="AB139" s="132">
        <f>'Survival-1cycle NMA'!O141</f>
        <v>2.6170161787994944E-2</v>
      </c>
      <c r="AC139" s="132">
        <f t="shared" si="55"/>
        <v>1.6471043033187985E-2</v>
      </c>
      <c r="AD139" s="132">
        <f>'Survival-1cycle NMA'!D141</f>
        <v>1.3538970344882252E-2</v>
      </c>
      <c r="AE139" s="132">
        <f>'Survival-1cycle NMA'!E141</f>
        <v>3.5285797030499581E-3</v>
      </c>
      <c r="AF139" s="132">
        <f t="shared" si="56"/>
        <v>1.0010390641832293E-2</v>
      </c>
      <c r="AG139" s="132">
        <f>'Survival-1cycle NMA'!P141</f>
        <v>5.8644937941569941E-2</v>
      </c>
      <c r="AH139" s="132">
        <f>'Survival-1cycle NMA'!Q141</f>
        <v>3.0001202838530746E-2</v>
      </c>
      <c r="AI139" s="132">
        <f t="shared" si="57"/>
        <v>2.8643735103039195E-2</v>
      </c>
      <c r="AJ139" s="132">
        <f>'Survival-1cycle NMA'!D141</f>
        <v>1.3538970344882252E-2</v>
      </c>
      <c r="AK139" s="132">
        <f>'Survival-1cycle NMA'!E141</f>
        <v>3.5285797030499581E-3</v>
      </c>
      <c r="AL139" s="132">
        <f t="shared" si="58"/>
        <v>1.0010390641832293E-2</v>
      </c>
      <c r="AM139" s="135"/>
      <c r="AN139" s="135"/>
      <c r="AO139" s="135"/>
      <c r="AP139" s="135"/>
      <c r="AQ139" s="135"/>
      <c r="AR139" s="135"/>
      <c r="AS139" s="135"/>
      <c r="AT139" s="135"/>
    </row>
    <row r="140" spans="1:46">
      <c r="A140" s="132">
        <v>136</v>
      </c>
      <c r="B140" s="132">
        <f t="shared" si="46"/>
        <v>7.8246575342465752</v>
      </c>
      <c r="C140" s="132">
        <f>'Survival-1cycle NMA'!F142</f>
        <v>4.9460584119740962E-2</v>
      </c>
      <c r="D140" s="132">
        <f>'Survival-1cycle NMA'!G142</f>
        <v>4.2825258742822156E-2</v>
      </c>
      <c r="E140" s="132">
        <f t="shared" si="47"/>
        <v>6.6353253769188061E-3</v>
      </c>
      <c r="F140" s="132">
        <f>'Survival-1cycle NMA'!D142</f>
        <v>1.3327049669103055E-2</v>
      </c>
      <c r="G140" s="132">
        <f>'Survival-1cycle NMA'!E142</f>
        <v>3.4755703131678075E-3</v>
      </c>
      <c r="H140" s="132">
        <f t="shared" si="48"/>
        <v>9.8514793559352463E-3</v>
      </c>
      <c r="I140" s="132">
        <f>'Survival-1cycle NMA'!H142</f>
        <v>4.0823861897454898E-2</v>
      </c>
      <c r="J140" s="132">
        <f>'Survival-1cycle NMA'!I142</f>
        <v>1.03981604679653E-2</v>
      </c>
      <c r="K140" s="132">
        <f t="shared" si="49"/>
        <v>3.0425701429489596E-2</v>
      </c>
      <c r="L140" s="132">
        <f>'Survival-1cycle NMA'!D142</f>
        <v>1.3327049669103055E-2</v>
      </c>
      <c r="M140" s="132">
        <f>'Survival-1cycle NMA'!E142</f>
        <v>3.4755703131678075E-3</v>
      </c>
      <c r="N140" s="132">
        <f t="shared" si="50"/>
        <v>9.8514793559352463E-3</v>
      </c>
      <c r="O140" s="132">
        <f>'Survival-1cycle NMA'!J142</f>
        <v>6.5959442040358793E-2</v>
      </c>
      <c r="P140" s="132">
        <f>'Survival-1cycle NMA'!K142</f>
        <v>4.2825258742822156E-2</v>
      </c>
      <c r="Q140" s="132">
        <f t="shared" si="51"/>
        <v>2.3134183297536637E-2</v>
      </c>
      <c r="R140" s="132">
        <f>'Survival-1cycle NMA'!D142</f>
        <v>1.3327049669103055E-2</v>
      </c>
      <c r="S140" s="132">
        <f>'Survival-1cycle NMA'!E142</f>
        <v>3.4755703131678075E-3</v>
      </c>
      <c r="T140" s="132">
        <f t="shared" si="52"/>
        <v>9.8514793559352463E-3</v>
      </c>
      <c r="U140" s="132">
        <f>'Survival-1cycle NMA'!L142</f>
        <v>8.2511215937862523E-2</v>
      </c>
      <c r="V140" s="132">
        <f>'Survival-1cycle NMA'!M142</f>
        <v>3.7342955837330001E-2</v>
      </c>
      <c r="W140" s="132">
        <f t="shared" si="53"/>
        <v>4.5168260100532522E-2</v>
      </c>
      <c r="X140" s="132">
        <f>'Survival-1cycle NMA'!D142</f>
        <v>1.3327049669103055E-2</v>
      </c>
      <c r="Y140" s="132">
        <f>'Survival-1cycle NMA'!E142</f>
        <v>3.4755703131678075E-3</v>
      </c>
      <c r="Z140" s="132">
        <f t="shared" si="54"/>
        <v>9.8514793559352463E-3</v>
      </c>
      <c r="AA140" s="132">
        <f>'Survival-1cycle NMA'!N142</f>
        <v>4.215071493804004E-2</v>
      </c>
      <c r="AB140" s="132">
        <f>'Survival-1cycle NMA'!O142</f>
        <v>2.5915835359973032E-2</v>
      </c>
      <c r="AC140" s="132">
        <f t="shared" si="55"/>
        <v>1.6234879578067008E-2</v>
      </c>
      <c r="AD140" s="132">
        <f>'Survival-1cycle NMA'!D142</f>
        <v>1.3327049669103055E-2</v>
      </c>
      <c r="AE140" s="132">
        <f>'Survival-1cycle NMA'!E142</f>
        <v>3.4755703131678075E-3</v>
      </c>
      <c r="AF140" s="132">
        <f t="shared" si="56"/>
        <v>9.8514793559352463E-3</v>
      </c>
      <c r="AG140" s="132">
        <f>'Survival-1cycle NMA'!P142</f>
        <v>5.8038146803963159E-2</v>
      </c>
      <c r="AH140" s="132">
        <f>'Survival-1cycle NMA'!Q142</f>
        <v>2.9720527739203677E-2</v>
      </c>
      <c r="AI140" s="132">
        <f t="shared" si="57"/>
        <v>2.8317619064759481E-2</v>
      </c>
      <c r="AJ140" s="132">
        <f>'Survival-1cycle NMA'!D142</f>
        <v>1.3327049669103055E-2</v>
      </c>
      <c r="AK140" s="132">
        <f>'Survival-1cycle NMA'!E142</f>
        <v>3.4755703131678075E-3</v>
      </c>
      <c r="AL140" s="132">
        <f t="shared" si="58"/>
        <v>9.8514793559352463E-3</v>
      </c>
      <c r="AM140" s="135"/>
      <c r="AN140" s="135"/>
      <c r="AO140" s="135"/>
      <c r="AP140" s="135"/>
      <c r="AQ140" s="135"/>
      <c r="AR140" s="135"/>
      <c r="AS140" s="135"/>
      <c r="AT140" s="135"/>
    </row>
    <row r="141" spans="1:46">
      <c r="A141" s="132">
        <v>137</v>
      </c>
      <c r="B141" s="132">
        <f t="shared" si="46"/>
        <v>7.882191780821918</v>
      </c>
      <c r="C141" s="132">
        <f>'Survival-1cycle NMA'!F143</f>
        <v>4.8923901787384136E-2</v>
      </c>
      <c r="D141" s="132">
        <f>'Survival-1cycle NMA'!G143</f>
        <v>4.2468634720008877E-2</v>
      </c>
      <c r="E141" s="132">
        <f t="shared" si="47"/>
        <v>6.4552670673752588E-3</v>
      </c>
      <c r="F141" s="132">
        <f>'Survival-1cycle NMA'!D143</f>
        <v>1.3119860544107151E-2</v>
      </c>
      <c r="G141" s="132">
        <f>'Survival-1cycle NMA'!E143</f>
        <v>3.4237303506695297E-3</v>
      </c>
      <c r="H141" s="132">
        <f t="shared" si="48"/>
        <v>9.6961301934376208E-3</v>
      </c>
      <c r="I141" s="132">
        <f>'Survival-1cycle NMA'!H143</f>
        <v>4.0352783318734403E-2</v>
      </c>
      <c r="J141" s="132">
        <f>'Survival-1cycle NMA'!I143</f>
        <v>1.02729030080834E-2</v>
      </c>
      <c r="K141" s="132">
        <f t="shared" si="49"/>
        <v>3.0079880310651001E-2</v>
      </c>
      <c r="L141" s="132">
        <f>'Survival-1cycle NMA'!D143</f>
        <v>1.3119860544107151E-2</v>
      </c>
      <c r="M141" s="132">
        <f>'Survival-1cycle NMA'!E143</f>
        <v>3.4237303506695297E-3</v>
      </c>
      <c r="N141" s="132">
        <f t="shared" si="50"/>
        <v>9.6961301934376208E-3</v>
      </c>
      <c r="O141" s="132">
        <f>'Survival-1cycle NMA'!J143</f>
        <v>6.531192300994336E-2</v>
      </c>
      <c r="P141" s="132">
        <f>'Survival-1cycle NMA'!K143</f>
        <v>4.2468634720008877E-2</v>
      </c>
      <c r="Q141" s="132">
        <f t="shared" si="51"/>
        <v>2.2843288289934482E-2</v>
      </c>
      <c r="R141" s="132">
        <f>'Survival-1cycle NMA'!D143</f>
        <v>1.3119860544107151E-2</v>
      </c>
      <c r="S141" s="132">
        <f>'Survival-1cycle NMA'!E143</f>
        <v>3.4237303506695297E-3</v>
      </c>
      <c r="T141" s="132">
        <f t="shared" si="52"/>
        <v>9.6961301934376208E-3</v>
      </c>
      <c r="U141" s="132">
        <f>'Survival-1cycle NMA'!L143</f>
        <v>8.1767614244267456E-2</v>
      </c>
      <c r="V141" s="132">
        <f>'Survival-1cycle NMA'!M143</f>
        <v>3.7018523706971847E-2</v>
      </c>
      <c r="W141" s="132">
        <f t="shared" si="53"/>
        <v>4.4749090537295609E-2</v>
      </c>
      <c r="X141" s="132">
        <f>'Survival-1cycle NMA'!D143</f>
        <v>1.3119860544107151E-2</v>
      </c>
      <c r="Y141" s="132">
        <f>'Survival-1cycle NMA'!E143</f>
        <v>3.4237303506695297E-3</v>
      </c>
      <c r="Z141" s="132">
        <f t="shared" si="54"/>
        <v>9.6961301934376208E-3</v>
      </c>
      <c r="AA141" s="132">
        <f>'Survival-1cycle NMA'!N143</f>
        <v>4.166916141526078E-2</v>
      </c>
      <c r="AB141" s="132">
        <f>'Survival-1cycle NMA'!O143</f>
        <v>2.566578489860924E-2</v>
      </c>
      <c r="AC141" s="132">
        <f t="shared" si="55"/>
        <v>1.6003376516651541E-2</v>
      </c>
      <c r="AD141" s="132">
        <f>'Survival-1cycle NMA'!D143</f>
        <v>1.3119860544107151E-2</v>
      </c>
      <c r="AE141" s="132">
        <f>'Survival-1cycle NMA'!E143</f>
        <v>3.4237303506695297E-3</v>
      </c>
      <c r="AF141" s="132">
        <f t="shared" si="56"/>
        <v>9.6961301934376208E-3</v>
      </c>
      <c r="AG141" s="132">
        <f>'Survival-1cycle NMA'!P143</f>
        <v>5.7441716723029654E-2</v>
      </c>
      <c r="AH141" s="132">
        <f>'Survival-1cycle NMA'!Q143</f>
        <v>2.9444470889477249E-2</v>
      </c>
      <c r="AI141" s="132">
        <f t="shared" si="57"/>
        <v>2.7997245833552405E-2</v>
      </c>
      <c r="AJ141" s="132">
        <f>'Survival-1cycle NMA'!D143</f>
        <v>1.3119860544107151E-2</v>
      </c>
      <c r="AK141" s="132">
        <f>'Survival-1cycle NMA'!E143</f>
        <v>3.4237303506695297E-3</v>
      </c>
      <c r="AL141" s="132">
        <f t="shared" si="58"/>
        <v>9.6961301934376208E-3</v>
      </c>
      <c r="AM141" s="135"/>
      <c r="AN141" s="135"/>
      <c r="AO141" s="135"/>
      <c r="AP141" s="135"/>
      <c r="AQ141" s="135"/>
      <c r="AR141" s="135"/>
      <c r="AS141" s="135"/>
      <c r="AT141" s="135"/>
    </row>
    <row r="142" spans="1:46">
      <c r="A142" s="132">
        <v>138</v>
      </c>
      <c r="B142" s="132">
        <f t="shared" si="46"/>
        <v>7.9397260273972599</v>
      </c>
      <c r="C142" s="132">
        <f>'Survival-1cycle NMA'!F144</f>
        <v>4.839662777300701E-2</v>
      </c>
      <c r="D142" s="132">
        <f>'Survival-1cycle NMA'!G144</f>
        <v>4.2117498019562216E-2</v>
      </c>
      <c r="E142" s="132">
        <f t="shared" si="47"/>
        <v>6.279129753444794E-3</v>
      </c>
      <c r="F142" s="132">
        <f>'Survival-1cycle NMA'!D144</f>
        <v>1.2917266642069918E-2</v>
      </c>
      <c r="G142" s="132">
        <f>'Survival-1cycle NMA'!E144</f>
        <v>3.3730259347692147E-3</v>
      </c>
      <c r="H142" s="132">
        <f t="shared" si="48"/>
        <v>9.5442407073007031E-3</v>
      </c>
      <c r="I142" s="132">
        <f>'Survival-1cycle NMA'!H144</f>
        <v>3.98902840892148E-2</v>
      </c>
      <c r="J142" s="132">
        <f>'Survival-1cycle NMA'!I144</f>
        <v>1.0150033700783901E-2</v>
      </c>
      <c r="K142" s="132">
        <f t="shared" si="49"/>
        <v>2.9740250388430901E-2</v>
      </c>
      <c r="L142" s="132">
        <f>'Survival-1cycle NMA'!D144</f>
        <v>1.2917266642069918E-2</v>
      </c>
      <c r="M142" s="132">
        <f>'Survival-1cycle NMA'!E144</f>
        <v>3.3730259347692147E-3</v>
      </c>
      <c r="N142" s="132">
        <f t="shared" si="50"/>
        <v>9.5442407073007031E-3</v>
      </c>
      <c r="O142" s="132">
        <f>'Survival-1cycle NMA'!J144</f>
        <v>6.4675092700454448E-2</v>
      </c>
      <c r="P142" s="132">
        <f>'Survival-1cycle NMA'!K144</f>
        <v>4.2117498019562216E-2</v>
      </c>
      <c r="Q142" s="132">
        <f t="shared" si="51"/>
        <v>2.2557594680892232E-2</v>
      </c>
      <c r="R142" s="132">
        <f>'Survival-1cycle NMA'!D144</f>
        <v>1.2917266642069918E-2</v>
      </c>
      <c r="S142" s="132">
        <f>'Survival-1cycle NMA'!E144</f>
        <v>3.3730259347692147E-3</v>
      </c>
      <c r="T142" s="132">
        <f t="shared" si="52"/>
        <v>9.5442407073007031E-3</v>
      </c>
      <c r="U142" s="132">
        <f>'Survival-1cycle NMA'!L144</f>
        <v>8.1035694933021749E-2</v>
      </c>
      <c r="V142" s="132">
        <f>'Survival-1cycle NMA'!M144</f>
        <v>3.6699199273425846E-2</v>
      </c>
      <c r="W142" s="132">
        <f t="shared" si="53"/>
        <v>4.4336495659595902E-2</v>
      </c>
      <c r="X142" s="132">
        <f>'Survival-1cycle NMA'!D144</f>
        <v>1.2917266642069918E-2</v>
      </c>
      <c r="Y142" s="132">
        <f>'Survival-1cycle NMA'!E144</f>
        <v>3.3730259347692147E-3</v>
      </c>
      <c r="Z142" s="132">
        <f t="shared" si="54"/>
        <v>9.5442407073007031E-3</v>
      </c>
      <c r="AA142" s="132">
        <f>'Survival-1cycle NMA'!N144</f>
        <v>4.1196323322163567E-2</v>
      </c>
      <c r="AB142" s="132">
        <f>'Survival-1cycle NMA'!O144</f>
        <v>2.541990875864189E-2</v>
      </c>
      <c r="AC142" s="132">
        <f t="shared" si="55"/>
        <v>1.5776414563521676E-2</v>
      </c>
      <c r="AD142" s="132">
        <f>'Survival-1cycle NMA'!D144</f>
        <v>1.2917266642069918E-2</v>
      </c>
      <c r="AE142" s="132">
        <f>'Survival-1cycle NMA'!E144</f>
        <v>3.3730259347692147E-3</v>
      </c>
      <c r="AF142" s="132">
        <f t="shared" si="56"/>
        <v>9.5442407073007031E-3</v>
      </c>
      <c r="AG142" s="132">
        <f>'Survival-1cycle NMA'!P144</f>
        <v>5.6855403368942722E-2</v>
      </c>
      <c r="AH142" s="132">
        <f>'Survival-1cycle NMA'!Q144</f>
        <v>2.9172924150821931E-2</v>
      </c>
      <c r="AI142" s="132">
        <f t="shared" si="57"/>
        <v>2.7682479218120792E-2</v>
      </c>
      <c r="AJ142" s="132">
        <f>'Survival-1cycle NMA'!D144</f>
        <v>1.2917266642069918E-2</v>
      </c>
      <c r="AK142" s="132">
        <f>'Survival-1cycle NMA'!E144</f>
        <v>3.3730259347692147E-3</v>
      </c>
      <c r="AL142" s="132">
        <f t="shared" si="58"/>
        <v>9.5442407073007031E-3</v>
      </c>
      <c r="AM142" s="135"/>
      <c r="AN142" s="135"/>
      <c r="AO142" s="135"/>
      <c r="AP142" s="135"/>
      <c r="AQ142" s="135"/>
      <c r="AR142" s="135"/>
      <c r="AS142" s="135"/>
      <c r="AT142" s="135"/>
    </row>
    <row r="143" spans="1:46">
      <c r="A143" s="132">
        <v>139</v>
      </c>
      <c r="B143" s="132">
        <f t="shared" si="46"/>
        <v>7.9972602739726026</v>
      </c>
      <c r="C143" s="132">
        <f>'Survival-1cycle NMA'!F145</f>
        <v>4.7878536309817532E-2</v>
      </c>
      <c r="D143" s="132">
        <f>'Survival-1cycle NMA'!G145</f>
        <v>4.1771726226444476E-2</v>
      </c>
      <c r="E143" s="132">
        <f t="shared" si="47"/>
        <v>6.1068100833730557E-3</v>
      </c>
      <c r="F143" s="132">
        <f>'Survival-1cycle NMA'!D145</f>
        <v>1.2719136422783691E-2</v>
      </c>
      <c r="G143" s="132">
        <f>'Survival-1cycle NMA'!E145</f>
        <v>3.3234243963306087E-3</v>
      </c>
      <c r="H143" s="132">
        <f t="shared" si="48"/>
        <v>9.3957120264530816E-3</v>
      </c>
      <c r="I143" s="132">
        <f>'Survival-1cycle NMA'!H145</f>
        <v>3.94361525036344E-2</v>
      </c>
      <c r="J143" s="132">
        <f>'Survival-1cycle NMA'!I145</f>
        <v>1.00294905580228E-2</v>
      </c>
      <c r="K143" s="132">
        <f t="shared" si="49"/>
        <v>2.94066619456116E-2</v>
      </c>
      <c r="L143" s="132">
        <f>'Survival-1cycle NMA'!D145</f>
        <v>1.2719136422783691E-2</v>
      </c>
      <c r="M143" s="132">
        <f>'Survival-1cycle NMA'!E145</f>
        <v>3.3234243963306087E-3</v>
      </c>
      <c r="N143" s="132">
        <f t="shared" si="50"/>
        <v>9.3957120264530816E-3</v>
      </c>
      <c r="O143" s="132">
        <f>'Survival-1cycle NMA'!J145</f>
        <v>6.4048705533997219E-2</v>
      </c>
      <c r="P143" s="132">
        <f>'Survival-1cycle NMA'!K145</f>
        <v>4.1771726226444476E-2</v>
      </c>
      <c r="Q143" s="132">
        <f t="shared" si="51"/>
        <v>2.2276979307552743E-2</v>
      </c>
      <c r="R143" s="132">
        <f>'Survival-1cycle NMA'!D145</f>
        <v>1.2719136422783691E-2</v>
      </c>
      <c r="S143" s="132">
        <f>'Survival-1cycle NMA'!E145</f>
        <v>3.3234243963306087E-3</v>
      </c>
      <c r="T143" s="132">
        <f t="shared" si="52"/>
        <v>9.3957120264530816E-3</v>
      </c>
      <c r="U143" s="132">
        <f>'Survival-1cycle NMA'!L145</f>
        <v>8.0315198891341616E-2</v>
      </c>
      <c r="V143" s="132">
        <f>'Survival-1cycle NMA'!M145</f>
        <v>3.638486678370989E-2</v>
      </c>
      <c r="W143" s="132">
        <f t="shared" si="53"/>
        <v>4.3930332107631725E-2</v>
      </c>
      <c r="X143" s="132">
        <f>'Survival-1cycle NMA'!D145</f>
        <v>1.2719136422783691E-2</v>
      </c>
      <c r="Y143" s="132">
        <f>'Survival-1cycle NMA'!E145</f>
        <v>3.3234243963306087E-3</v>
      </c>
      <c r="Z143" s="132">
        <f t="shared" si="54"/>
        <v>9.3957120264530816E-3</v>
      </c>
      <c r="AA143" s="132">
        <f>'Survival-1cycle NMA'!N145</f>
        <v>4.073198658225851E-2</v>
      </c>
      <c r="AB143" s="132">
        <f>'Survival-1cycle NMA'!O145</f>
        <v>2.5178108405161638E-2</v>
      </c>
      <c r="AC143" s="132">
        <f t="shared" si="55"/>
        <v>1.5553878177096872E-2</v>
      </c>
      <c r="AD143" s="132">
        <f>'Survival-1cycle NMA'!D145</f>
        <v>1.2719136422783691E-2</v>
      </c>
      <c r="AE143" s="132">
        <f>'Survival-1cycle NMA'!E145</f>
        <v>3.3234243963306087E-3</v>
      </c>
      <c r="AF143" s="132">
        <f t="shared" si="56"/>
        <v>9.3957120264530816E-3</v>
      </c>
      <c r="AG143" s="132">
        <f>'Survival-1cycle NMA'!P145</f>
        <v>5.6278969711950809E-2</v>
      </c>
      <c r="AH143" s="132">
        <f>'Survival-1cycle NMA'!Q145</f>
        <v>2.8905782655525094E-2</v>
      </c>
      <c r="AI143" s="132">
        <f t="shared" si="57"/>
        <v>2.7373187056425715E-2</v>
      </c>
      <c r="AJ143" s="132">
        <f>'Survival-1cycle NMA'!D145</f>
        <v>1.2719136422783691E-2</v>
      </c>
      <c r="AK143" s="132">
        <f>'Survival-1cycle NMA'!E145</f>
        <v>3.3234243963306087E-3</v>
      </c>
      <c r="AL143" s="132">
        <f t="shared" si="58"/>
        <v>9.3957120264530816E-3</v>
      </c>
      <c r="AM143" s="135"/>
      <c r="AN143" s="135"/>
      <c r="AO143" s="135"/>
      <c r="AP143" s="135"/>
      <c r="AQ143" s="135"/>
      <c r="AR143" s="135"/>
      <c r="AS143" s="135"/>
      <c r="AT143" s="135"/>
    </row>
    <row r="144" spans="1:46">
      <c r="A144" s="132">
        <v>140</v>
      </c>
      <c r="B144" s="132">
        <f t="shared" si="46"/>
        <v>8.0547945205479454</v>
      </c>
      <c r="C144" s="132">
        <f>'Survival-1cycle NMA'!F146</f>
        <v>4.73694084627449E-2</v>
      </c>
      <c r="D144" s="132">
        <f>'Survival-1cycle NMA'!G146</f>
        <v>4.1431200487906321E-2</v>
      </c>
      <c r="E144" s="132">
        <f t="shared" si="47"/>
        <v>5.9382079748385788E-3</v>
      </c>
      <c r="F144" s="132">
        <f>'Survival-1cycle NMA'!D146</f>
        <v>1.2525342936166119E-2</v>
      </c>
      <c r="G144" s="132">
        <f>'Survival-1cycle NMA'!E146</f>
        <v>3.2748942264499972E-3</v>
      </c>
      <c r="H144" s="132">
        <f t="shared" si="48"/>
        <v>9.2504487097161206E-3</v>
      </c>
      <c r="I144" s="132">
        <f>'Survival-1cycle NMA'!H146</f>
        <v>3.8990183407377997E-2</v>
      </c>
      <c r="J144" s="132">
        <f>'Survival-1cycle NMA'!I146</f>
        <v>9.9112136202212896E-3</v>
      </c>
      <c r="K144" s="132">
        <f t="shared" si="49"/>
        <v>2.9078969787156708E-2</v>
      </c>
      <c r="L144" s="132">
        <f>'Survival-1cycle NMA'!D146</f>
        <v>1.2525342936166119E-2</v>
      </c>
      <c r="M144" s="132">
        <f>'Survival-1cycle NMA'!E146</f>
        <v>3.2748942264499972E-3</v>
      </c>
      <c r="N144" s="132">
        <f t="shared" si="50"/>
        <v>9.2504487097161206E-3</v>
      </c>
      <c r="O144" s="132">
        <f>'Survival-1cycle NMA'!J146</f>
        <v>6.3432523111820974E-2</v>
      </c>
      <c r="P144" s="132">
        <f>'Survival-1cycle NMA'!K146</f>
        <v>4.1431200487906321E-2</v>
      </c>
      <c r="Q144" s="132">
        <f t="shared" si="51"/>
        <v>2.2001322623914653E-2</v>
      </c>
      <c r="R144" s="132">
        <f>'Survival-1cycle NMA'!D146</f>
        <v>1.2525342936166119E-2</v>
      </c>
      <c r="S144" s="132">
        <f>'Survival-1cycle NMA'!E146</f>
        <v>3.2748942264499972E-3</v>
      </c>
      <c r="T144" s="132">
        <f t="shared" si="52"/>
        <v>9.2504487097161206E-3</v>
      </c>
      <c r="U144" s="132">
        <f>'Survival-1cycle NMA'!L146</f>
        <v>7.9605874373666896E-2</v>
      </c>
      <c r="V144" s="132">
        <f>'Survival-1cycle NMA'!M146</f>
        <v>3.6075413893970731E-2</v>
      </c>
      <c r="W144" s="132">
        <f t="shared" si="53"/>
        <v>4.3530460479696165E-2</v>
      </c>
      <c r="X144" s="132">
        <f>'Survival-1cycle NMA'!D146</f>
        <v>1.2525342936166119E-2</v>
      </c>
      <c r="Y144" s="132">
        <f>'Survival-1cycle NMA'!E146</f>
        <v>3.2748942264499972E-3</v>
      </c>
      <c r="Z144" s="132">
        <f t="shared" si="54"/>
        <v>9.2504487097161206E-3</v>
      </c>
      <c r="AA144" s="132">
        <f>'Survival-1cycle NMA'!N146</f>
        <v>4.0275943718755328E-2</v>
      </c>
      <c r="AB144" s="132">
        <f>'Survival-1cycle NMA'!O146</f>
        <v>2.4940288297578887E-2</v>
      </c>
      <c r="AC144" s="132">
        <f t="shared" si="55"/>
        <v>1.5335655421176441E-2</v>
      </c>
      <c r="AD144" s="132">
        <f>'Survival-1cycle NMA'!D146</f>
        <v>1.2525342936166119E-2</v>
      </c>
      <c r="AE144" s="132">
        <f>'Survival-1cycle NMA'!E146</f>
        <v>3.2748942264499972E-3</v>
      </c>
      <c r="AF144" s="132">
        <f t="shared" si="56"/>
        <v>9.2504487097161206E-3</v>
      </c>
      <c r="AG144" s="132">
        <f>'Survival-1cycle NMA'!P146</f>
        <v>5.5712185759795529E-2</v>
      </c>
      <c r="AH144" s="132">
        <f>'Survival-1cycle NMA'!Q146</f>
        <v>2.8642944685823013E-2</v>
      </c>
      <c r="AI144" s="132">
        <f t="shared" si="57"/>
        <v>2.7069241073972516E-2</v>
      </c>
      <c r="AJ144" s="132">
        <f>'Survival-1cycle NMA'!D146</f>
        <v>1.2525342936166119E-2</v>
      </c>
      <c r="AK144" s="132">
        <f>'Survival-1cycle NMA'!E146</f>
        <v>3.2748942264499972E-3</v>
      </c>
      <c r="AL144" s="132">
        <f t="shared" si="58"/>
        <v>9.2504487097161206E-3</v>
      </c>
      <c r="AM144" s="135"/>
      <c r="AN144" s="135"/>
      <c r="AO144" s="135"/>
      <c r="AP144" s="135"/>
      <c r="AQ144" s="135"/>
      <c r="AR144" s="135"/>
      <c r="AS144" s="135"/>
      <c r="AT144" s="135"/>
    </row>
    <row r="145" spans="1:46">
      <c r="A145" s="132">
        <v>141</v>
      </c>
      <c r="B145" s="132">
        <f t="shared" si="46"/>
        <v>8.1123287671232873</v>
      </c>
      <c r="C145" s="132">
        <f>'Survival-1cycle NMA'!F147</f>
        <v>4.6869031880266851E-2</v>
      </c>
      <c r="D145" s="132">
        <f>'Survival-1cycle NMA'!G147</f>
        <v>4.1095805386079647E-2</v>
      </c>
      <c r="E145" s="132">
        <f t="shared" si="47"/>
        <v>5.7732264941872044E-3</v>
      </c>
      <c r="F145" s="132">
        <f>'Survival-1cycle NMA'!D147</f>
        <v>1.2335763634093064E-2</v>
      </c>
      <c r="G145" s="132">
        <f>'Survival-1cycle NMA'!E147</f>
        <v>3.2274050275593199E-3</v>
      </c>
      <c r="H145" s="132">
        <f t="shared" si="48"/>
        <v>9.1083586065337438E-3</v>
      </c>
      <c r="I145" s="132">
        <f>'Survival-1cycle NMA'!H147</f>
        <v>3.8552177953997999E-2</v>
      </c>
      <c r="J145" s="132">
        <f>'Survival-1cycle NMA'!I147</f>
        <v>9.7951448764028708E-3</v>
      </c>
      <c r="K145" s="132">
        <f t="shared" si="49"/>
        <v>2.8757033077595126E-2</v>
      </c>
      <c r="L145" s="132">
        <f>'Survival-1cycle NMA'!D147</f>
        <v>1.2335763634093064E-2</v>
      </c>
      <c r="M145" s="132">
        <f>'Survival-1cycle NMA'!E147</f>
        <v>3.2274050275593199E-3</v>
      </c>
      <c r="N145" s="132">
        <f t="shared" si="50"/>
        <v>9.1083586065337438E-3</v>
      </c>
      <c r="O145" s="132">
        <f>'Survival-1cycle NMA'!J147</f>
        <v>6.2826313960988797E-2</v>
      </c>
      <c r="P145" s="132">
        <f>'Survival-1cycle NMA'!K147</f>
        <v>4.1095805386079647E-2</v>
      </c>
      <c r="Q145" s="132">
        <f t="shared" si="51"/>
        <v>2.1730508574909151E-2</v>
      </c>
      <c r="R145" s="132">
        <f>'Survival-1cycle NMA'!D147</f>
        <v>1.2335763634093064E-2</v>
      </c>
      <c r="S145" s="132">
        <f>'Survival-1cycle NMA'!E147</f>
        <v>3.2274050275593199E-3</v>
      </c>
      <c r="T145" s="132">
        <f t="shared" si="52"/>
        <v>9.1083586065337438E-3</v>
      </c>
      <c r="U145" s="132">
        <f>'Survival-1cycle NMA'!L147</f>
        <v>7.8907476747687846E-2</v>
      </c>
      <c r="V145" s="132">
        <f>'Survival-1cycle NMA'!M147</f>
        <v>3.5770731546360506E-2</v>
      </c>
      <c r="W145" s="132">
        <f t="shared" si="53"/>
        <v>4.3136745201327341E-2</v>
      </c>
      <c r="X145" s="132">
        <f>'Survival-1cycle NMA'!D147</f>
        <v>1.2335763634093064E-2</v>
      </c>
      <c r="Y145" s="132">
        <f>'Survival-1cycle NMA'!E147</f>
        <v>3.2274050275593199E-3</v>
      </c>
      <c r="Z145" s="132">
        <f t="shared" si="54"/>
        <v>9.1083586065337438E-3</v>
      </c>
      <c r="AA145" s="132">
        <f>'Survival-1cycle NMA'!N147</f>
        <v>3.9827993611025972E-2</v>
      </c>
      <c r="AB145" s="132">
        <f>'Survival-1cycle NMA'!O147</f>
        <v>2.4706355778688842E-2</v>
      </c>
      <c r="AC145" s="132">
        <f t="shared" si="55"/>
        <v>1.512163783233713E-2</v>
      </c>
      <c r="AD145" s="132">
        <f>'Survival-1cycle NMA'!D147</f>
        <v>1.2335763634093064E-2</v>
      </c>
      <c r="AE145" s="132">
        <f>'Survival-1cycle NMA'!E147</f>
        <v>3.2274050275593199E-3</v>
      </c>
      <c r="AF145" s="132">
        <f t="shared" si="56"/>
        <v>9.1083586065337438E-3</v>
      </c>
      <c r="AG145" s="132">
        <f>'Survival-1cycle NMA'!P147</f>
        <v>5.5154828306122228E-2</v>
      </c>
      <c r="AH145" s="132">
        <f>'Survival-1cycle NMA'!Q147</f>
        <v>2.8384311558300943E-2</v>
      </c>
      <c r="AI145" s="132">
        <f t="shared" si="57"/>
        <v>2.6770516747821285E-2</v>
      </c>
      <c r="AJ145" s="132">
        <f>'Survival-1cycle NMA'!D147</f>
        <v>1.2335763634093064E-2</v>
      </c>
      <c r="AK145" s="132">
        <f>'Survival-1cycle NMA'!E147</f>
        <v>3.2274050275593199E-3</v>
      </c>
      <c r="AL145" s="132">
        <f t="shared" si="58"/>
        <v>9.1083586065337438E-3</v>
      </c>
      <c r="AM145" s="135"/>
      <c r="AN145" s="135"/>
      <c r="AO145" s="135"/>
      <c r="AP145" s="135"/>
      <c r="AQ145" s="135"/>
      <c r="AR145" s="135"/>
      <c r="AS145" s="135"/>
      <c r="AT145" s="135"/>
    </row>
    <row r="146" spans="1:46">
      <c r="A146" s="132">
        <v>142</v>
      </c>
      <c r="B146" s="132">
        <f t="shared" si="46"/>
        <v>8.169863013698631</v>
      </c>
      <c r="C146" s="132">
        <f>'Survival-1cycle NMA'!F148</f>
        <v>4.637720055670938E-2</v>
      </c>
      <c r="D146" s="132">
        <f>'Survival-1cycle NMA'!G148</f>
        <v>4.0765428815958786E-2</v>
      </c>
      <c r="E146" s="132">
        <f t="shared" si="47"/>
        <v>5.6117717407505943E-3</v>
      </c>
      <c r="F146" s="132">
        <f>'Survival-1cycle NMA'!D148</f>
        <v>1.2150280191061343E-2</v>
      </c>
      <c r="G146" s="132">
        <f>'Survival-1cycle NMA'!E148</f>
        <v>3.1809274669083181E-3</v>
      </c>
      <c r="H146" s="132">
        <f t="shared" si="48"/>
        <v>8.9693527241530256E-3</v>
      </c>
      <c r="I146" s="132">
        <f>'Survival-1cycle NMA'!H148</f>
        <v>3.8121943373138102E-2</v>
      </c>
      <c r="J146" s="132">
        <f>'Survival-1cycle NMA'!I148</f>
        <v>9.6812281879956608E-3</v>
      </c>
      <c r="K146" s="132">
        <f t="shared" si="49"/>
        <v>2.8440715185142441E-2</v>
      </c>
      <c r="L146" s="132">
        <f>'Survival-1cycle NMA'!D148</f>
        <v>1.2150280191061343E-2</v>
      </c>
      <c r="M146" s="132">
        <f>'Survival-1cycle NMA'!E148</f>
        <v>3.1809274669083181E-3</v>
      </c>
      <c r="N146" s="132">
        <f t="shared" si="50"/>
        <v>8.9693527241530256E-3</v>
      </c>
      <c r="O146" s="132">
        <f>'Survival-1cycle NMA'!J148</f>
        <v>6.2229853291468455E-2</v>
      </c>
      <c r="P146" s="132">
        <f>'Survival-1cycle NMA'!K148</f>
        <v>4.0765428815958786E-2</v>
      </c>
      <c r="Q146" s="132">
        <f t="shared" si="51"/>
        <v>2.1464424475509669E-2</v>
      </c>
      <c r="R146" s="132">
        <f>'Survival-1cycle NMA'!D148</f>
        <v>1.2150280191061343E-2</v>
      </c>
      <c r="S146" s="132">
        <f>'Survival-1cycle NMA'!E148</f>
        <v>3.1809274669083181E-3</v>
      </c>
      <c r="T146" s="132">
        <f t="shared" si="52"/>
        <v>8.9693527241530256E-3</v>
      </c>
      <c r="U146" s="132">
        <f>'Survival-1cycle NMA'!L148</f>
        <v>7.8219768250607793E-2</v>
      </c>
      <c r="V146" s="132">
        <f>'Survival-1cycle NMA'!M148</f>
        <v>3.5470713851163356E-2</v>
      </c>
      <c r="W146" s="132">
        <f t="shared" si="53"/>
        <v>4.2749054399444437E-2</v>
      </c>
      <c r="X146" s="132">
        <f>'Survival-1cycle NMA'!D148</f>
        <v>1.2150280191061343E-2</v>
      </c>
      <c r="Y146" s="132">
        <f>'Survival-1cycle NMA'!E148</f>
        <v>3.1809274669083181E-3</v>
      </c>
      <c r="Z146" s="132">
        <f t="shared" si="54"/>
        <v>8.9693527241530256E-3</v>
      </c>
      <c r="AA146" s="132">
        <f>'Survival-1cycle NMA'!N148</f>
        <v>3.9387941261486627E-2</v>
      </c>
      <c r="AB146" s="132">
        <f>'Survival-1cycle NMA'!O148</f>
        <v>2.4476220968570484E-2</v>
      </c>
      <c r="AC146" s="132">
        <f t="shared" si="55"/>
        <v>1.4911720292916143E-2</v>
      </c>
      <c r="AD146" s="132">
        <f>'Survival-1cycle NMA'!D148</f>
        <v>1.2150280191061343E-2</v>
      </c>
      <c r="AE146" s="132">
        <f>'Survival-1cycle NMA'!E148</f>
        <v>3.1809274669083181E-3</v>
      </c>
      <c r="AF146" s="132">
        <f t="shared" si="56"/>
        <v>8.9693527241530256E-3</v>
      </c>
      <c r="AG146" s="132">
        <f>'Survival-1cycle NMA'!P148</f>
        <v>5.4606680689359373E-2</v>
      </c>
      <c r="AH146" s="132">
        <f>'Survival-1cycle NMA'!Q148</f>
        <v>2.8129787513289997E-2</v>
      </c>
      <c r="AI146" s="132">
        <f t="shared" si="57"/>
        <v>2.6476893176069376E-2</v>
      </c>
      <c r="AJ146" s="132">
        <f>'Survival-1cycle NMA'!D148</f>
        <v>1.2150280191061343E-2</v>
      </c>
      <c r="AK146" s="132">
        <f>'Survival-1cycle NMA'!E148</f>
        <v>3.1809274669083181E-3</v>
      </c>
      <c r="AL146" s="132">
        <f t="shared" si="58"/>
        <v>8.9693527241530256E-3</v>
      </c>
      <c r="AM146" s="135"/>
      <c r="AN146" s="135"/>
      <c r="AO146" s="135"/>
      <c r="AP146" s="135"/>
      <c r="AQ146" s="135"/>
      <c r="AR146" s="135"/>
      <c r="AS146" s="135"/>
      <c r="AT146" s="135"/>
    </row>
    <row r="147" spans="1:46">
      <c r="A147" s="132">
        <v>143</v>
      </c>
      <c r="B147" s="132">
        <f t="shared" si="46"/>
        <v>8.2273972602739729</v>
      </c>
      <c r="C147" s="132">
        <f>'Survival-1cycle NMA'!F149</f>
        <v>4.5893714604515697E-2</v>
      </c>
      <c r="D147" s="132">
        <f>'Survival-1cycle NMA'!G149</f>
        <v>4.0439961868503155E-2</v>
      </c>
      <c r="E147" s="132">
        <f t="shared" si="47"/>
        <v>5.4537527360125418E-3</v>
      </c>
      <c r="F147" s="132">
        <f>'Survival-1cycle NMA'!D149</f>
        <v>1.1968778333215312E-2</v>
      </c>
      <c r="G147" s="132">
        <f>'Survival-1cycle NMA'!E149</f>
        <v>3.1354332322942073E-3</v>
      </c>
      <c r="H147" s="132">
        <f t="shared" si="48"/>
        <v>8.8333451009211042E-3</v>
      </c>
      <c r="I147" s="132">
        <f>'Survival-1cycle NMA'!H149</f>
        <v>3.7699292748352001E-2</v>
      </c>
      <c r="J147" s="132">
        <f>'Survival-1cycle NMA'!I149</f>
        <v>9.5694092161066092E-3</v>
      </c>
      <c r="K147" s="132">
        <f t="shared" si="49"/>
        <v>2.8129883532245391E-2</v>
      </c>
      <c r="L147" s="132">
        <f>'Survival-1cycle NMA'!D149</f>
        <v>1.1968778333215312E-2</v>
      </c>
      <c r="M147" s="132">
        <f>'Survival-1cycle NMA'!E149</f>
        <v>3.1354332322942073E-3</v>
      </c>
      <c r="N147" s="132">
        <f t="shared" si="50"/>
        <v>8.8333451009211042E-3</v>
      </c>
      <c r="O147" s="132">
        <f>'Survival-1cycle NMA'!J149</f>
        <v>6.1642922763154896E-2</v>
      </c>
      <c r="P147" s="132">
        <f>'Survival-1cycle NMA'!K149</f>
        <v>4.0439961868503155E-2</v>
      </c>
      <c r="Q147" s="132">
        <f t="shared" si="51"/>
        <v>2.1202960894651741E-2</v>
      </c>
      <c r="R147" s="132">
        <f>'Survival-1cycle NMA'!D149</f>
        <v>1.1968778333215312E-2</v>
      </c>
      <c r="S147" s="132">
        <f>'Survival-1cycle NMA'!E149</f>
        <v>3.1354332322942073E-3</v>
      </c>
      <c r="T147" s="132">
        <f t="shared" si="52"/>
        <v>8.8333451009211042E-3</v>
      </c>
      <c r="U147" s="132">
        <f>'Survival-1cycle NMA'!L149</f>
        <v>7.7542517755169404E-2</v>
      </c>
      <c r="V147" s="132">
        <f>'Survival-1cycle NMA'!M149</f>
        <v>3.5175257973910905E-2</v>
      </c>
      <c r="W147" s="132">
        <f t="shared" si="53"/>
        <v>4.23672597812585E-2</v>
      </c>
      <c r="X147" s="132">
        <f>'Survival-1cycle NMA'!D149</f>
        <v>1.1968778333215312E-2</v>
      </c>
      <c r="Y147" s="132">
        <f>'Survival-1cycle NMA'!E149</f>
        <v>3.1354332322942073E-3</v>
      </c>
      <c r="Z147" s="132">
        <f t="shared" si="54"/>
        <v>8.8333451009211042E-3</v>
      </c>
      <c r="AA147" s="132">
        <f>'Survival-1cycle NMA'!N149</f>
        <v>3.8955597572392399E-2</v>
      </c>
      <c r="AB147" s="132">
        <f>'Survival-1cycle NMA'!O149</f>
        <v>2.4249796663074891E-2</v>
      </c>
      <c r="AC147" s="132">
        <f t="shared" si="55"/>
        <v>1.4705800909317508E-2</v>
      </c>
      <c r="AD147" s="132">
        <f>'Survival-1cycle NMA'!D149</f>
        <v>1.1968778333215312E-2</v>
      </c>
      <c r="AE147" s="132">
        <f>'Survival-1cycle NMA'!E149</f>
        <v>3.1354332322942073E-3</v>
      </c>
      <c r="AF147" s="132">
        <f t="shared" si="56"/>
        <v>8.8333451009211042E-3</v>
      </c>
      <c r="AG147" s="132">
        <f>'Survival-1cycle NMA'!P149</f>
        <v>5.4067532561569827E-2</v>
      </c>
      <c r="AH147" s="132">
        <f>'Survival-1cycle NMA'!Q149</f>
        <v>2.7879279609009502E-2</v>
      </c>
      <c r="AI147" s="132">
        <f t="shared" si="57"/>
        <v>2.6188252952560324E-2</v>
      </c>
      <c r="AJ147" s="132">
        <f>'Survival-1cycle NMA'!D149</f>
        <v>1.1968778333215312E-2</v>
      </c>
      <c r="AK147" s="132">
        <f>'Survival-1cycle NMA'!E149</f>
        <v>3.1354332322942073E-3</v>
      </c>
      <c r="AL147" s="132">
        <f t="shared" si="58"/>
        <v>8.8333451009211042E-3</v>
      </c>
      <c r="AM147" s="135"/>
      <c r="AN147" s="135"/>
      <c r="AO147" s="135"/>
      <c r="AP147" s="135"/>
      <c r="AQ147" s="135"/>
      <c r="AR147" s="135"/>
      <c r="AS147" s="135"/>
      <c r="AT147" s="135"/>
    </row>
    <row r="148" spans="1:46">
      <c r="A148" s="132">
        <v>144</v>
      </c>
      <c r="B148" s="132">
        <f t="shared" si="46"/>
        <v>8.2849315068493148</v>
      </c>
      <c r="C148" s="132">
        <f>'Survival-1cycle NMA'!F150</f>
        <v>4.5418380036013929E-2</v>
      </c>
      <c r="D148" s="132">
        <f>'Survival-1cycle NMA'!G150</f>
        <v>4.0119298718633713E-2</v>
      </c>
      <c r="E148" s="132">
        <f t="shared" si="47"/>
        <v>5.2990813173802165E-3</v>
      </c>
      <c r="F148" s="132">
        <f>'Survival-1cycle NMA'!D150</f>
        <v>1.1791147675300585E-2</v>
      </c>
      <c r="G148" s="132">
        <f>'Survival-1cycle NMA'!E150</f>
        <v>3.0908949899187102E-3</v>
      </c>
      <c r="H148" s="132">
        <f t="shared" si="48"/>
        <v>8.7002526853818749E-3</v>
      </c>
      <c r="I148" s="132">
        <f>'Survival-1cycle NMA'!H150</f>
        <v>3.72840448043429E-2</v>
      </c>
      <c r="J148" s="132">
        <f>'Survival-1cycle NMA'!I150</f>
        <v>9.4596353520943807E-3</v>
      </c>
      <c r="K148" s="132">
        <f t="shared" si="49"/>
        <v>2.7824409452248518E-2</v>
      </c>
      <c r="L148" s="132">
        <f>'Survival-1cycle NMA'!D150</f>
        <v>1.1791147675300585E-2</v>
      </c>
      <c r="M148" s="132">
        <f>'Survival-1cycle NMA'!E150</f>
        <v>3.0908949899187102E-3</v>
      </c>
      <c r="N148" s="132">
        <f t="shared" si="50"/>
        <v>8.7002526853818749E-3</v>
      </c>
      <c r="O148" s="132">
        <f>'Survival-1cycle NMA'!J150</f>
        <v>6.1065310262367022E-2</v>
      </c>
      <c r="P148" s="132">
        <f>'Survival-1cycle NMA'!K150</f>
        <v>4.0119298718633713E-2</v>
      </c>
      <c r="Q148" s="132">
        <f t="shared" si="51"/>
        <v>2.0946011543733309E-2</v>
      </c>
      <c r="R148" s="132">
        <f>'Survival-1cycle NMA'!D150</f>
        <v>1.1791147675300585E-2</v>
      </c>
      <c r="S148" s="132">
        <f>'Survival-1cycle NMA'!E150</f>
        <v>3.0908949899187102E-3</v>
      </c>
      <c r="T148" s="132">
        <f t="shared" si="52"/>
        <v>8.7002526853818749E-3</v>
      </c>
      <c r="U148" s="132">
        <f>'Survival-1cycle NMA'!L150</f>
        <v>7.6875500545003889E-2</v>
      </c>
      <c r="V148" s="132">
        <f>'Survival-1cycle NMA'!M150</f>
        <v>3.4884264027261677E-2</v>
      </c>
      <c r="W148" s="132">
        <f t="shared" si="53"/>
        <v>4.1991236517742211E-2</v>
      </c>
      <c r="X148" s="132">
        <f>'Survival-1cycle NMA'!D150</f>
        <v>1.1791147675300585E-2</v>
      </c>
      <c r="Y148" s="132">
        <f>'Survival-1cycle NMA'!E150</f>
        <v>3.0908949899187102E-3</v>
      </c>
      <c r="Z148" s="132">
        <f t="shared" si="54"/>
        <v>8.7002526853818749E-3</v>
      </c>
      <c r="AA148" s="132">
        <f>'Survival-1cycle NMA'!N150</f>
        <v>3.8530779132070245E-2</v>
      </c>
      <c r="AB148" s="132">
        <f>'Survival-1cycle NMA'!O150</f>
        <v>2.40269982366891E-2</v>
      </c>
      <c r="AC148" s="132">
        <f t="shared" si="55"/>
        <v>1.4503780895381145E-2</v>
      </c>
      <c r="AD148" s="132">
        <f>'Survival-1cycle NMA'!D150</f>
        <v>1.1791147675300585E-2</v>
      </c>
      <c r="AE148" s="132">
        <f>'Survival-1cycle NMA'!E150</f>
        <v>3.0908949899187102E-3</v>
      </c>
      <c r="AF148" s="132">
        <f t="shared" si="56"/>
        <v>8.7002526853818749E-3</v>
      </c>
      <c r="AG148" s="132">
        <f>'Survival-1cycle NMA'!P150</f>
        <v>5.3537179666809237E-2</v>
      </c>
      <c r="AH148" s="132">
        <f>'Survival-1cycle NMA'!Q150</f>
        <v>2.7632697620236495E-2</v>
      </c>
      <c r="AI148" s="132">
        <f t="shared" si="57"/>
        <v>2.5904482046572742E-2</v>
      </c>
      <c r="AJ148" s="132">
        <f>'Survival-1cycle NMA'!D150</f>
        <v>1.1791147675300585E-2</v>
      </c>
      <c r="AK148" s="132">
        <f>'Survival-1cycle NMA'!E150</f>
        <v>3.0908949899187102E-3</v>
      </c>
      <c r="AL148" s="132">
        <f t="shared" si="58"/>
        <v>8.7002526853818749E-3</v>
      </c>
      <c r="AM148" s="135"/>
      <c r="AN148" s="135"/>
      <c r="AO148" s="135"/>
      <c r="AP148" s="135"/>
      <c r="AQ148" s="135"/>
      <c r="AR148" s="135"/>
      <c r="AS148" s="135"/>
      <c r="AT148" s="135"/>
    </row>
    <row r="149" spans="1:46">
      <c r="A149" s="132">
        <v>145</v>
      </c>
      <c r="B149" s="132">
        <f t="shared" si="46"/>
        <v>8.3424657534246567</v>
      </c>
      <c r="C149" s="132">
        <f>'Survival-1cycle NMA'!F151</f>
        <v>4.4951008554227422E-2</v>
      </c>
      <c r="D149" s="132">
        <f>'Survival-1cycle NMA'!G151</f>
        <v>3.9803336517859882E-2</v>
      </c>
      <c r="E149" s="132">
        <f t="shared" si="47"/>
        <v>5.1476720363675399E-3</v>
      </c>
      <c r="F149" s="132">
        <f>'Survival-1cycle NMA'!D151</f>
        <v>1.1617281565129884E-2</v>
      </c>
      <c r="G149" s="132">
        <f>'Survival-1cycle NMA'!E151</f>
        <v>3.0472863442529692E-3</v>
      </c>
      <c r="H149" s="132">
        <f t="shared" si="48"/>
        <v>8.5699952208769144E-3</v>
      </c>
      <c r="I149" s="132">
        <f>'Survival-1cycle NMA'!H151</f>
        <v>3.6876023703165298E-2</v>
      </c>
      <c r="J149" s="132">
        <f>'Survival-1cycle NMA'!I151</f>
        <v>9.3518556512606193E-3</v>
      </c>
      <c r="K149" s="132">
        <f t="shared" si="49"/>
        <v>2.7524168051904677E-2</v>
      </c>
      <c r="L149" s="132">
        <f>'Survival-1cycle NMA'!D151</f>
        <v>1.1617281565129884E-2</v>
      </c>
      <c r="M149" s="132">
        <f>'Survival-1cycle NMA'!E151</f>
        <v>3.0472863442529692E-3</v>
      </c>
      <c r="N149" s="132">
        <f t="shared" si="50"/>
        <v>8.5699952208769144E-3</v>
      </c>
      <c r="O149" s="132">
        <f>'Survival-1cycle NMA'!J151</f>
        <v>6.0496809687372734E-2</v>
      </c>
      <c r="P149" s="132">
        <f>'Survival-1cycle NMA'!K151</f>
        <v>3.9803336517859882E-2</v>
      </c>
      <c r="Q149" s="132">
        <f t="shared" si="51"/>
        <v>2.0693473169512852E-2</v>
      </c>
      <c r="R149" s="132">
        <f>'Survival-1cycle NMA'!D151</f>
        <v>1.1617281565129884E-2</v>
      </c>
      <c r="S149" s="132">
        <f>'Survival-1cycle NMA'!E151</f>
        <v>3.0472863442529692E-3</v>
      </c>
      <c r="T149" s="132">
        <f t="shared" si="52"/>
        <v>8.5699952208769144E-3</v>
      </c>
      <c r="U149" s="132">
        <f>'Survival-1cycle NMA'!L151</f>
        <v>7.6218498098871171E-2</v>
      </c>
      <c r="V149" s="132">
        <f>'Survival-1cycle NMA'!M151</f>
        <v>3.4597634967388297E-2</v>
      </c>
      <c r="W149" s="132">
        <f t="shared" si="53"/>
        <v>4.1620863131482874E-2</v>
      </c>
      <c r="X149" s="132">
        <f>'Survival-1cycle NMA'!D151</f>
        <v>1.1617281565129884E-2</v>
      </c>
      <c r="Y149" s="132">
        <f>'Survival-1cycle NMA'!E151</f>
        <v>3.0472863442529692E-3</v>
      </c>
      <c r="Z149" s="132">
        <f t="shared" si="54"/>
        <v>8.5699952208769144E-3</v>
      </c>
      <c r="AA149" s="132">
        <f>'Survival-1cycle NMA'!N151</f>
        <v>3.8113308010132449E-2</v>
      </c>
      <c r="AB149" s="132">
        <f>'Survival-1cycle NMA'!O151</f>
        <v>2.3807743549539895E-2</v>
      </c>
      <c r="AC149" s="132">
        <f t="shared" si="55"/>
        <v>1.4305564460592553E-2</v>
      </c>
      <c r="AD149" s="132">
        <f>'Survival-1cycle NMA'!D151</f>
        <v>1.1617281565129884E-2</v>
      </c>
      <c r="AE149" s="132">
        <f>'Survival-1cycle NMA'!E151</f>
        <v>3.0472863442529692E-3</v>
      </c>
      <c r="AF149" s="132">
        <f t="shared" si="56"/>
        <v>8.5699952208769144E-3</v>
      </c>
      <c r="AG149" s="132">
        <f>'Survival-1cycle NMA'!P151</f>
        <v>5.3015423628540698E-2</v>
      </c>
      <c r="AH149" s="132">
        <f>'Survival-1cycle NMA'!Q151</f>
        <v>2.7389953941258618E-2</v>
      </c>
      <c r="AI149" s="132">
        <f t="shared" si="57"/>
        <v>2.562546968728208E-2</v>
      </c>
      <c r="AJ149" s="132">
        <f>'Survival-1cycle NMA'!D151</f>
        <v>1.1617281565129884E-2</v>
      </c>
      <c r="AK149" s="132">
        <f>'Survival-1cycle NMA'!E151</f>
        <v>3.0472863442529692E-3</v>
      </c>
      <c r="AL149" s="132">
        <f t="shared" si="58"/>
        <v>8.5699952208769144E-3</v>
      </c>
      <c r="AM149" s="135"/>
      <c r="AN149" s="135"/>
      <c r="AO149" s="135"/>
      <c r="AP149" s="135"/>
      <c r="AQ149" s="135"/>
      <c r="AR149" s="135"/>
      <c r="AS149" s="135"/>
      <c r="AT149" s="135"/>
    </row>
    <row r="150" spans="1:46">
      <c r="A150" s="132">
        <v>146</v>
      </c>
      <c r="B150" s="132">
        <f t="shared" si="46"/>
        <v>8.4</v>
      </c>
      <c r="C150" s="132">
        <f>'Survival-1cycle NMA'!F152</f>
        <v>4.4491417352312851E-2</v>
      </c>
      <c r="D150" s="132">
        <f>'Survival-1cycle NMA'!G152</f>
        <v>3.9491975291341533E-2</v>
      </c>
      <c r="E150" s="132">
        <f t="shared" si="47"/>
        <v>4.999442060971318E-3</v>
      </c>
      <c r="F150" s="132">
        <f>'Survival-1cycle NMA'!D152</f>
        <v>1.1447076935175977E-2</v>
      </c>
      <c r="G150" s="132">
        <f>'Survival-1cycle NMA'!E152</f>
        <v>3.0045817998055019E-3</v>
      </c>
      <c r="H150" s="132">
        <f t="shared" si="48"/>
        <v>8.4424951353704748E-3</v>
      </c>
      <c r="I150" s="132">
        <f>'Survival-1cycle NMA'!H152</f>
        <v>3.6475058848970697E-2</v>
      </c>
      <c r="J150" s="132">
        <f>'Survival-1cycle NMA'!I152</f>
        <v>9.2460207695088704E-3</v>
      </c>
      <c r="K150" s="132">
        <f t="shared" si="49"/>
        <v>2.7229038079461827E-2</v>
      </c>
      <c r="L150" s="132">
        <f>'Survival-1cycle NMA'!D152</f>
        <v>1.1447076935175977E-2</v>
      </c>
      <c r="M150" s="132">
        <f>'Survival-1cycle NMA'!E152</f>
        <v>3.0045817998055019E-3</v>
      </c>
      <c r="N150" s="132">
        <f t="shared" si="50"/>
        <v>8.4424951353704748E-3</v>
      </c>
      <c r="O150" s="132">
        <f>'Survival-1cycle NMA'!J152</f>
        <v>5.9937220742540112E-2</v>
      </c>
      <c r="P150" s="132">
        <f>'Survival-1cycle NMA'!K152</f>
        <v>3.9491975291341533E-2</v>
      </c>
      <c r="Q150" s="132">
        <f t="shared" si="51"/>
        <v>2.0445245451198579E-2</v>
      </c>
      <c r="R150" s="132">
        <f>'Survival-1cycle NMA'!D152</f>
        <v>1.1447076935175977E-2</v>
      </c>
      <c r="S150" s="132">
        <f>'Survival-1cycle NMA'!E152</f>
        <v>3.0045817998055019E-3</v>
      </c>
      <c r="T150" s="132">
        <f t="shared" si="52"/>
        <v>8.4424951353704748E-3</v>
      </c>
      <c r="U150" s="132">
        <f>'Survival-1cycle NMA'!L152</f>
        <v>7.5571297883404248E-2</v>
      </c>
      <c r="V150" s="132">
        <f>'Survival-1cycle NMA'!M152</f>
        <v>3.4315276494678963E-2</v>
      </c>
      <c r="W150" s="132">
        <f t="shared" si="53"/>
        <v>4.1256021388725285E-2</v>
      </c>
      <c r="X150" s="132">
        <f>'Survival-1cycle NMA'!D152</f>
        <v>1.1447076935175977E-2</v>
      </c>
      <c r="Y150" s="132">
        <f>'Survival-1cycle NMA'!E152</f>
        <v>3.0045817998055019E-3</v>
      </c>
      <c r="Z150" s="132">
        <f t="shared" si="54"/>
        <v>8.4424951353704748E-3</v>
      </c>
      <c r="AA150" s="132">
        <f>'Survival-1cycle NMA'!N152</f>
        <v>3.770301156125213E-2</v>
      </c>
      <c r="AB150" s="132">
        <f>'Survival-1cycle NMA'!O152</f>
        <v>2.3591952858352642E-2</v>
      </c>
      <c r="AC150" s="132">
        <f t="shared" si="55"/>
        <v>1.4111058702899488E-2</v>
      </c>
      <c r="AD150" s="132">
        <f>'Survival-1cycle NMA'!D152</f>
        <v>1.1447076935175977E-2</v>
      </c>
      <c r="AE150" s="132">
        <f>'Survival-1cycle NMA'!E152</f>
        <v>3.0045817998055019E-3</v>
      </c>
      <c r="AF150" s="132">
        <f t="shared" si="56"/>
        <v>8.4424951353704748E-3</v>
      </c>
      <c r="AG150" s="132">
        <f>'Survival-1cycle NMA'!P152</f>
        <v>5.2502071745696537E-2</v>
      </c>
      <c r="AH150" s="132">
        <f>'Survival-1cycle NMA'!Q152</f>
        <v>2.7150963492922106E-2</v>
      </c>
      <c r="AI150" s="132">
        <f t="shared" si="57"/>
        <v>2.5351108252774431E-2</v>
      </c>
      <c r="AJ150" s="132">
        <f>'Survival-1cycle NMA'!D152</f>
        <v>1.1447076935175977E-2</v>
      </c>
      <c r="AK150" s="132">
        <f>'Survival-1cycle NMA'!E152</f>
        <v>3.0045817998055019E-3</v>
      </c>
      <c r="AL150" s="132">
        <f t="shared" si="58"/>
        <v>8.4424951353704748E-3</v>
      </c>
      <c r="AM150" s="135"/>
      <c r="AN150" s="135"/>
      <c r="AO150" s="135"/>
      <c r="AP150" s="135"/>
      <c r="AQ150" s="135"/>
      <c r="AR150" s="135"/>
      <c r="AS150" s="135"/>
      <c r="AT150" s="135"/>
    </row>
    <row r="151" spans="1:46">
      <c r="A151" s="132">
        <v>147</v>
      </c>
      <c r="B151" s="132">
        <f t="shared" si="46"/>
        <v>8.4575342465753423</v>
      </c>
      <c r="C151" s="132">
        <f>'Survival-1cycle NMA'!F153</f>
        <v>4.4039428921209087E-2</v>
      </c>
      <c r="D151" s="132">
        <f>'Survival-1cycle NMA'!G153</f>
        <v>3.9185117839157846E-2</v>
      </c>
      <c r="E151" s="132">
        <f t="shared" si="47"/>
        <v>4.8543110820512408E-3</v>
      </c>
      <c r="F151" s="132">
        <f>'Survival-1cycle NMA'!D153</f>
        <v>1.1280434160919922E-2</v>
      </c>
      <c r="G151" s="132">
        <f>'Survival-1cycle NMA'!E153</f>
        <v>2.9627567246887534E-3</v>
      </c>
      <c r="H151" s="132">
        <f t="shared" si="48"/>
        <v>8.3176774362311683E-3</v>
      </c>
      <c r="I151" s="132">
        <f>'Survival-1cycle NMA'!H153</f>
        <v>3.60809847008794E-2</v>
      </c>
      <c r="J151" s="132">
        <f>'Survival-1cycle NMA'!I153</f>
        <v>9.1420829028135992E-3</v>
      </c>
      <c r="K151" s="132">
        <f t="shared" si="49"/>
        <v>2.6938901798065802E-2</v>
      </c>
      <c r="L151" s="132">
        <f>'Survival-1cycle NMA'!D153</f>
        <v>1.1280434160919922E-2</v>
      </c>
      <c r="M151" s="132">
        <f>'Survival-1cycle NMA'!E153</f>
        <v>2.9627567246887534E-3</v>
      </c>
      <c r="N151" s="132">
        <f t="shared" si="50"/>
        <v>8.3176774362311683E-3</v>
      </c>
      <c r="O151" s="132">
        <f>'Survival-1cycle NMA'!J153</f>
        <v>5.9386348740703546E-2</v>
      </c>
      <c r="P151" s="132">
        <f>'Survival-1cycle NMA'!K153</f>
        <v>3.9185117839157846E-2</v>
      </c>
      <c r="Q151" s="132">
        <f t="shared" si="51"/>
        <v>2.02012309015457E-2</v>
      </c>
      <c r="R151" s="132">
        <f>'Survival-1cycle NMA'!D153</f>
        <v>1.1280434160919922E-2</v>
      </c>
      <c r="S151" s="132">
        <f>'Survival-1cycle NMA'!E153</f>
        <v>2.9627567246887534E-3</v>
      </c>
      <c r="T151" s="132">
        <f t="shared" si="52"/>
        <v>8.3176774362311683E-3</v>
      </c>
      <c r="U151" s="132">
        <f>'Survival-1cycle NMA'!L153</f>
        <v>7.4933693153957245E-2</v>
      </c>
      <c r="V151" s="132">
        <f>'Survival-1cycle NMA'!M153</f>
        <v>3.4037096958531E-2</v>
      </c>
      <c r="W151" s="132">
        <f t="shared" si="53"/>
        <v>4.0896596195426245E-2</v>
      </c>
      <c r="X151" s="132">
        <f>'Survival-1cycle NMA'!D153</f>
        <v>1.1280434160919922E-2</v>
      </c>
      <c r="Y151" s="132">
        <f>'Survival-1cycle NMA'!E153</f>
        <v>2.9627567246887534E-3</v>
      </c>
      <c r="Z151" s="132">
        <f t="shared" si="54"/>
        <v>8.3176774362311683E-3</v>
      </c>
      <c r="AA151" s="132">
        <f>'Survival-1cycle NMA'!N153</f>
        <v>3.7299722237083062E-2</v>
      </c>
      <c r="AB151" s="132">
        <f>'Survival-1cycle NMA'!O153</f>
        <v>2.3379548731160191E-2</v>
      </c>
      <c r="AC151" s="132">
        <f t="shared" si="55"/>
        <v>1.3920173505922871E-2</v>
      </c>
      <c r="AD151" s="132">
        <f>'Survival-1cycle NMA'!D153</f>
        <v>1.1280434160919922E-2</v>
      </c>
      <c r="AE151" s="132">
        <f>'Survival-1cycle NMA'!E153</f>
        <v>2.9627567246887534E-3</v>
      </c>
      <c r="AF151" s="132">
        <f t="shared" si="56"/>
        <v>8.3176774362311683E-3</v>
      </c>
      <c r="AG151" s="132">
        <f>'Survival-1cycle NMA'!P153</f>
        <v>5.1996936796972225E-2</v>
      </c>
      <c r="AH151" s="132">
        <f>'Survival-1cycle NMA'!Q153</f>
        <v>2.691564363356282E-2</v>
      </c>
      <c r="AI151" s="132">
        <f t="shared" si="57"/>
        <v>2.5081293163409405E-2</v>
      </c>
      <c r="AJ151" s="132">
        <f>'Survival-1cycle NMA'!D153</f>
        <v>1.1280434160919922E-2</v>
      </c>
      <c r="AK151" s="132">
        <f>'Survival-1cycle NMA'!E153</f>
        <v>2.9627567246887534E-3</v>
      </c>
      <c r="AL151" s="132">
        <f t="shared" si="58"/>
        <v>8.3176774362311683E-3</v>
      </c>
      <c r="AM151" s="135"/>
      <c r="AN151" s="135"/>
      <c r="AO151" s="135"/>
      <c r="AP151" s="135"/>
      <c r="AQ151" s="135"/>
      <c r="AR151" s="135"/>
      <c r="AS151" s="135"/>
      <c r="AT151" s="135"/>
    </row>
    <row r="152" spans="1:46">
      <c r="A152" s="132">
        <v>148</v>
      </c>
      <c r="B152" s="132">
        <f t="shared" si="46"/>
        <v>8.5150684931506841</v>
      </c>
      <c r="C152" s="132">
        <f>'Survival-1cycle NMA'!F154</f>
        <v>4.3594870865126915E-2</v>
      </c>
      <c r="D152" s="132">
        <f>'Survival-1cycle NMA'!G154</f>
        <v>3.8882669641590442E-2</v>
      </c>
      <c r="E152" s="132">
        <f t="shared" si="47"/>
        <v>4.7122012235364732E-3</v>
      </c>
      <c r="F152" s="132">
        <f>'Survival-1cycle NMA'!D154</f>
        <v>1.1117256925613623E-2</v>
      </c>
      <c r="G152" s="132">
        <f>'Survival-1cycle NMA'!E154</f>
        <v>2.9217873158891459E-3</v>
      </c>
      <c r="H152" s="132">
        <f t="shared" si="48"/>
        <v>8.1954696097244761E-3</v>
      </c>
      <c r="I152" s="132">
        <f>'Survival-1cycle NMA'!H154</f>
        <v>3.5693640593605698E-2</v>
      </c>
      <c r="J152" s="132">
        <f>'Survival-1cycle NMA'!I154</f>
        <v>9.0399957293592105E-3</v>
      </c>
      <c r="K152" s="132">
        <f t="shared" si="49"/>
        <v>2.6653644864246488E-2</v>
      </c>
      <c r="L152" s="132">
        <f>'Survival-1cycle NMA'!D154</f>
        <v>1.1117256925613623E-2</v>
      </c>
      <c r="M152" s="132">
        <f>'Survival-1cycle NMA'!E154</f>
        <v>2.9217873158891459E-3</v>
      </c>
      <c r="N152" s="132">
        <f t="shared" si="50"/>
        <v>8.1954696097244761E-3</v>
      </c>
      <c r="O152" s="132">
        <f>'Survival-1cycle NMA'!J154</f>
        <v>5.8844004413386698E-2</v>
      </c>
      <c r="P152" s="132">
        <f>'Survival-1cycle NMA'!K154</f>
        <v>3.8882669641590442E-2</v>
      </c>
      <c r="Q152" s="132">
        <f t="shared" si="51"/>
        <v>1.9961334771796256E-2</v>
      </c>
      <c r="R152" s="132">
        <f>'Survival-1cycle NMA'!D154</f>
        <v>1.1117256925613623E-2</v>
      </c>
      <c r="S152" s="132">
        <f>'Survival-1cycle NMA'!E154</f>
        <v>2.9217873158891459E-3</v>
      </c>
      <c r="T152" s="132">
        <f t="shared" si="52"/>
        <v>8.1954696097244761E-3</v>
      </c>
      <c r="U152" s="132">
        <f>'Survival-1cycle NMA'!L154</f>
        <v>7.4305482763212527E-2</v>
      </c>
      <c r="V152" s="132">
        <f>'Survival-1cycle NMA'!M154</f>
        <v>3.3763007266047307E-2</v>
      </c>
      <c r="W152" s="132">
        <f t="shared" si="53"/>
        <v>4.054247549716522E-2</v>
      </c>
      <c r="X152" s="132">
        <f>'Survival-1cycle NMA'!D154</f>
        <v>1.1117256925613623E-2</v>
      </c>
      <c r="Y152" s="132">
        <f>'Survival-1cycle NMA'!E154</f>
        <v>2.9217873158891459E-3</v>
      </c>
      <c r="Z152" s="132">
        <f t="shared" si="54"/>
        <v>8.1954696097244761E-3</v>
      </c>
      <c r="AA152" s="132">
        <f>'Survival-1cycle NMA'!N154</f>
        <v>3.6903277405951465E-2</v>
      </c>
      <c r="AB152" s="132">
        <f>'Survival-1cycle NMA'!O154</f>
        <v>2.3170455965584355E-2</v>
      </c>
      <c r="AC152" s="132">
        <f t="shared" si="55"/>
        <v>1.373282144036711E-2</v>
      </c>
      <c r="AD152" s="132">
        <f>'Survival-1cycle NMA'!D154</f>
        <v>1.1117256925613623E-2</v>
      </c>
      <c r="AE152" s="132">
        <f>'Survival-1cycle NMA'!E154</f>
        <v>2.9217873158891459E-3</v>
      </c>
      <c r="AF152" s="132">
        <f t="shared" si="56"/>
        <v>8.1954696097244761E-3</v>
      </c>
      <c r="AG152" s="132">
        <f>'Survival-1cycle NMA'!P154</f>
        <v>5.1499836852988888E-2</v>
      </c>
      <c r="AH152" s="132">
        <f>'Survival-1cycle NMA'!Q154</f>
        <v>2.668391407363839E-2</v>
      </c>
      <c r="AI152" s="132">
        <f t="shared" si="57"/>
        <v>2.4815922779350498E-2</v>
      </c>
      <c r="AJ152" s="132">
        <f>'Survival-1cycle NMA'!D154</f>
        <v>1.1117256925613623E-2</v>
      </c>
      <c r="AK152" s="132">
        <f>'Survival-1cycle NMA'!E154</f>
        <v>2.9217873158891459E-3</v>
      </c>
      <c r="AL152" s="132">
        <f t="shared" si="58"/>
        <v>8.1954696097244761E-3</v>
      </c>
      <c r="AM152" s="135"/>
      <c r="AN152" s="135"/>
      <c r="AO152" s="135"/>
      <c r="AP152" s="135"/>
      <c r="AQ152" s="135"/>
      <c r="AR152" s="135"/>
      <c r="AS152" s="135"/>
      <c r="AT152" s="135"/>
    </row>
    <row r="153" spans="1:46">
      <c r="A153" s="132">
        <v>149</v>
      </c>
      <c r="B153" s="132">
        <f t="shared" si="46"/>
        <v>8.5726027397260278</v>
      </c>
      <c r="C153" s="132">
        <f>'Survival-1cycle NMA'!F155</f>
        <v>4.3157575724509928E-2</v>
      </c>
      <c r="D153" s="132">
        <f>'Survival-1cycle NMA'!G155</f>
        <v>3.8584538768239023E-2</v>
      </c>
      <c r="E153" s="132">
        <f t="shared" si="47"/>
        <v>4.5730369562709053E-3</v>
      </c>
      <c r="F153" s="132">
        <f>'Survival-1cycle NMA'!D155</f>
        <v>1.0957452091127652E-2</v>
      </c>
      <c r="G153" s="132">
        <f>'Survival-1cycle NMA'!E155</f>
        <v>2.881650566151374E-3</v>
      </c>
      <c r="H153" s="132">
        <f t="shared" si="48"/>
        <v>8.0758015249762782E-3</v>
      </c>
      <c r="I153" s="132">
        <f>'Survival-1cycle NMA'!H155</f>
        <v>3.5312870565466101E-2</v>
      </c>
      <c r="J153" s="132">
        <f>'Survival-1cycle NMA'!I155</f>
        <v>8.93971435421681E-3</v>
      </c>
      <c r="K153" s="132">
        <f t="shared" si="49"/>
        <v>2.6373156211249291E-2</v>
      </c>
      <c r="L153" s="132">
        <f>'Survival-1cycle NMA'!D155</f>
        <v>1.0957452091127652E-2</v>
      </c>
      <c r="M153" s="132">
        <f>'Survival-1cycle NMA'!E155</f>
        <v>2.881650566151374E-3</v>
      </c>
      <c r="N153" s="132">
        <f t="shared" si="50"/>
        <v>8.0758015249762782E-3</v>
      </c>
      <c r="O153" s="132">
        <f>'Survival-1cycle NMA'!J155</f>
        <v>5.8310003728517905E-2</v>
      </c>
      <c r="P153" s="132">
        <f>'Survival-1cycle NMA'!K155</f>
        <v>3.8584538768239023E-2</v>
      </c>
      <c r="Q153" s="132">
        <f t="shared" si="51"/>
        <v>1.9725464960278882E-2</v>
      </c>
      <c r="R153" s="132">
        <f>'Survival-1cycle NMA'!D155</f>
        <v>1.0957452091127652E-2</v>
      </c>
      <c r="S153" s="132">
        <f>'Survival-1cycle NMA'!E155</f>
        <v>2.881650566151374E-3</v>
      </c>
      <c r="T153" s="132">
        <f t="shared" si="52"/>
        <v>8.0758015249762782E-3</v>
      </c>
      <c r="U153" s="132">
        <f>'Survival-1cycle NMA'!L155</f>
        <v>7.3686470977192484E-2</v>
      </c>
      <c r="V153" s="132">
        <f>'Survival-1cycle NMA'!M155</f>
        <v>3.3492920794457252E-2</v>
      </c>
      <c r="W153" s="132">
        <f t="shared" si="53"/>
        <v>4.0193550182735231E-2</v>
      </c>
      <c r="X153" s="132">
        <f>'Survival-1cycle NMA'!D155</f>
        <v>1.0957452091127652E-2</v>
      </c>
      <c r="Y153" s="132">
        <f>'Survival-1cycle NMA'!E155</f>
        <v>2.881650566151374E-3</v>
      </c>
      <c r="Z153" s="132">
        <f t="shared" si="54"/>
        <v>8.0758015249762782E-3</v>
      </c>
      <c r="AA153" s="132">
        <f>'Survival-1cycle NMA'!N155</f>
        <v>3.6513519179949085E-2</v>
      </c>
      <c r="AB153" s="132">
        <f>'Survival-1cycle NMA'!O155</f>
        <v>2.2964601510522684E-2</v>
      </c>
      <c r="AC153" s="132">
        <f t="shared" si="55"/>
        <v>1.35489176694264E-2</v>
      </c>
      <c r="AD153" s="132">
        <f>'Survival-1cycle NMA'!D155</f>
        <v>1.0957452091127652E-2</v>
      </c>
      <c r="AE153" s="132">
        <f>'Survival-1cycle NMA'!E155</f>
        <v>2.881650566151374E-3</v>
      </c>
      <c r="AF153" s="132">
        <f t="shared" si="56"/>
        <v>8.0758015249762782E-3</v>
      </c>
      <c r="AG153" s="132">
        <f>'Survival-1cycle NMA'!P155</f>
        <v>5.101059509595602E-2</v>
      </c>
      <c r="AH153" s="132">
        <f>'Survival-1cycle NMA'!Q155</f>
        <v>2.6455696793889646E-2</v>
      </c>
      <c r="AI153" s="132">
        <f t="shared" si="57"/>
        <v>2.4554898302066374E-2</v>
      </c>
      <c r="AJ153" s="132">
        <f>'Survival-1cycle NMA'!D155</f>
        <v>1.0957452091127652E-2</v>
      </c>
      <c r="AK153" s="132">
        <f>'Survival-1cycle NMA'!E155</f>
        <v>2.881650566151374E-3</v>
      </c>
      <c r="AL153" s="132">
        <f t="shared" si="58"/>
        <v>8.0758015249762782E-3</v>
      </c>
      <c r="AM153" s="135"/>
      <c r="AN153" s="135"/>
      <c r="AO153" s="135"/>
      <c r="AP153" s="135"/>
      <c r="AQ153" s="135"/>
      <c r="AR153" s="135"/>
      <c r="AS153" s="135"/>
      <c r="AT153" s="135"/>
    </row>
    <row r="154" spans="1:46">
      <c r="A154" s="132">
        <v>150</v>
      </c>
      <c r="B154" s="132">
        <f t="shared" si="46"/>
        <v>8.6301369863013697</v>
      </c>
      <c r="C154" s="132">
        <f>'Survival-1cycle NMA'!F156</f>
        <v>4.2727380806123913E-2</v>
      </c>
      <c r="D154" s="132">
        <f>'Survival-1cycle NMA'!G156</f>
        <v>3.8290635790776531E-2</v>
      </c>
      <c r="E154" s="132">
        <f t="shared" si="47"/>
        <v>4.436745015347382E-3</v>
      </c>
      <c r="F154" s="132">
        <f>'Survival-1cycle NMA'!D156</f>
        <v>1.0800929574577031E-2</v>
      </c>
      <c r="G154" s="132">
        <f>'Survival-1cycle NMA'!E156</f>
        <v>2.8423242323900129E-3</v>
      </c>
      <c r="H154" s="132">
        <f t="shared" si="48"/>
        <v>7.9586053421870188E-3</v>
      </c>
      <c r="I154" s="132">
        <f>'Survival-1cycle NMA'!H156</f>
        <v>3.4938523193426899E-2</v>
      </c>
      <c r="J154" s="132">
        <f>'Survival-1cycle NMA'!I156</f>
        <v>8.8411952564270094E-3</v>
      </c>
      <c r="K154" s="132">
        <f t="shared" si="49"/>
        <v>2.6097327936999891E-2</v>
      </c>
      <c r="L154" s="132">
        <f>'Survival-1cycle NMA'!D156</f>
        <v>1.0800929574577031E-2</v>
      </c>
      <c r="M154" s="132">
        <f>'Survival-1cycle NMA'!E156</f>
        <v>2.8423242323900129E-3</v>
      </c>
      <c r="N154" s="132">
        <f t="shared" si="50"/>
        <v>7.9586053421870188E-3</v>
      </c>
      <c r="O154" s="132">
        <f>'Survival-1cycle NMA'!J156</f>
        <v>5.7784167715302759E-2</v>
      </c>
      <c r="P154" s="132">
        <f>'Survival-1cycle NMA'!K156</f>
        <v>3.8290635790776531E-2</v>
      </c>
      <c r="Q154" s="132">
        <f t="shared" si="51"/>
        <v>1.9493531924526228E-2</v>
      </c>
      <c r="R154" s="132">
        <f>'Survival-1cycle NMA'!D156</f>
        <v>1.0800929574577031E-2</v>
      </c>
      <c r="S154" s="132">
        <f>'Survival-1cycle NMA'!E156</f>
        <v>2.8423242323900129E-3</v>
      </c>
      <c r="T154" s="132">
        <f t="shared" si="52"/>
        <v>7.9586053421870188E-3</v>
      </c>
      <c r="U154" s="132">
        <f>'Survival-1cycle NMA'!L156</f>
        <v>7.3076467298350545E-2</v>
      </c>
      <c r="V154" s="132">
        <f>'Survival-1cycle NMA'!M156</f>
        <v>3.3226753307074225E-2</v>
      </c>
      <c r="W154" s="132">
        <f t="shared" si="53"/>
        <v>3.984971399127632E-2</v>
      </c>
      <c r="X154" s="132">
        <f>'Survival-1cycle NMA'!D156</f>
        <v>1.0800929574577031E-2</v>
      </c>
      <c r="Y154" s="132">
        <f>'Survival-1cycle NMA'!E156</f>
        <v>2.8423242323900129E-3</v>
      </c>
      <c r="Z154" s="132">
        <f t="shared" si="54"/>
        <v>7.9586053421870188E-3</v>
      </c>
      <c r="AA154" s="132">
        <f>'Survival-1cycle NMA'!N156</f>
        <v>3.613029424908417E-2</v>
      </c>
      <c r="AB154" s="132">
        <f>'Survival-1cycle NMA'!O156</f>
        <v>2.2761914391067513E-2</v>
      </c>
      <c r="AC154" s="132">
        <f t="shared" si="55"/>
        <v>1.3368379858016657E-2</v>
      </c>
      <c r="AD154" s="132">
        <f>'Survival-1cycle NMA'!D156</f>
        <v>1.0800929574577031E-2</v>
      </c>
      <c r="AE154" s="132">
        <f>'Survival-1cycle NMA'!E156</f>
        <v>2.8423242323900129E-3</v>
      </c>
      <c r="AF154" s="132">
        <f t="shared" si="56"/>
        <v>7.9586053421870188E-3</v>
      </c>
      <c r="AG154" s="132">
        <f>'Survival-1cycle NMA'!P156</f>
        <v>5.0529039646495591E-2</v>
      </c>
      <c r="AH154" s="132">
        <f>'Survival-1cycle NMA'!Q156</f>
        <v>2.6230915966852449E-2</v>
      </c>
      <c r="AI154" s="132">
        <f t="shared" si="57"/>
        <v>2.4298123679643142E-2</v>
      </c>
      <c r="AJ154" s="132">
        <f>'Survival-1cycle NMA'!D156</f>
        <v>1.0800929574577031E-2</v>
      </c>
      <c r="AK154" s="132">
        <f>'Survival-1cycle NMA'!E156</f>
        <v>2.8423242323900129E-3</v>
      </c>
      <c r="AL154" s="132">
        <f t="shared" si="58"/>
        <v>7.9586053421870188E-3</v>
      </c>
      <c r="AM154" s="135"/>
      <c r="AN154" s="135"/>
      <c r="AO154" s="135"/>
      <c r="AP154" s="135"/>
      <c r="AQ154" s="135"/>
      <c r="AR154" s="135"/>
      <c r="AS154" s="135"/>
      <c r="AT154" s="135"/>
    </row>
    <row r="155" spans="1:46">
      <c r="A155" s="132">
        <v>151</v>
      </c>
      <c r="B155" s="132">
        <f t="shared" si="46"/>
        <v>8.6876712328767116</v>
      </c>
      <c r="C155" s="132">
        <f>'Survival-1cycle NMA'!F157</f>
        <v>4.2304128019952127E-2</v>
      </c>
      <c r="D155" s="132">
        <f>'Survival-1cycle NMA'!G157</f>
        <v>3.8000873699192993E-2</v>
      </c>
      <c r="E155" s="132">
        <f t="shared" si="47"/>
        <v>4.3032543207591339E-3</v>
      </c>
      <c r="F155" s="132">
        <f>'Survival-1cycle NMA'!D157</f>
        <v>1.0647602230435635E-2</v>
      </c>
      <c r="G155" s="132">
        <f>'Survival-1cycle NMA'!E157</f>
        <v>2.8037868055510126E-3</v>
      </c>
      <c r="H155" s="132">
        <f t="shared" si="48"/>
        <v>7.8438154248846228E-3</v>
      </c>
      <c r="I155" s="132">
        <f>'Survival-1cycle NMA'!H157</f>
        <v>3.4570451434867297E-2</v>
      </c>
      <c r="J155" s="132">
        <f>'Survival-1cycle NMA'!I157</f>
        <v>8.7443962383751996E-3</v>
      </c>
      <c r="K155" s="132">
        <f t="shared" si="49"/>
        <v>2.5826055196492097E-2</v>
      </c>
      <c r="L155" s="132">
        <f>'Survival-1cycle NMA'!D157</f>
        <v>1.0647602230435635E-2</v>
      </c>
      <c r="M155" s="132">
        <f>'Survival-1cycle NMA'!E157</f>
        <v>2.8037868055510126E-3</v>
      </c>
      <c r="N155" s="132">
        <f t="shared" si="50"/>
        <v>7.8438154248846228E-3</v>
      </c>
      <c r="O155" s="132">
        <f>'Survival-1cycle NMA'!J157</f>
        <v>5.7266322295937741E-2</v>
      </c>
      <c r="P155" s="132">
        <f>'Survival-1cycle NMA'!K157</f>
        <v>3.8000873699192993E-2</v>
      </c>
      <c r="Q155" s="132">
        <f t="shared" si="51"/>
        <v>1.9265448596744748E-2</v>
      </c>
      <c r="R155" s="132">
        <f>'Survival-1cycle NMA'!D157</f>
        <v>1.0647602230435635E-2</v>
      </c>
      <c r="S155" s="132">
        <f>'Survival-1cycle NMA'!E157</f>
        <v>2.8037868055510126E-3</v>
      </c>
      <c r="T155" s="132">
        <f t="shared" si="52"/>
        <v>7.8438154248846228E-3</v>
      </c>
      <c r="U155" s="132">
        <f>'Survival-1cycle NMA'!L157</f>
        <v>7.2475286295435176E-2</v>
      </c>
      <c r="V155" s="132">
        <f>'Survival-1cycle NMA'!M157</f>
        <v>3.2964422872640932E-2</v>
      </c>
      <c r="W155" s="132">
        <f t="shared" si="53"/>
        <v>3.9510863422794244E-2</v>
      </c>
      <c r="X155" s="132">
        <f>'Survival-1cycle NMA'!D157</f>
        <v>1.0647602230435635E-2</v>
      </c>
      <c r="Y155" s="132">
        <f>'Survival-1cycle NMA'!E157</f>
        <v>2.8037868055510126E-3</v>
      </c>
      <c r="Z155" s="132">
        <f t="shared" si="54"/>
        <v>7.8438154248846228E-3</v>
      </c>
      <c r="AA155" s="132">
        <f>'Survival-1cycle NMA'!N157</f>
        <v>3.5753453722166186E-2</v>
      </c>
      <c r="AB155" s="132">
        <f>'Survival-1cycle NMA'!O157</f>
        <v>2.2562325636516334E-2</v>
      </c>
      <c r="AC155" s="132">
        <f t="shared" si="55"/>
        <v>1.3191128085649852E-2</v>
      </c>
      <c r="AD155" s="132">
        <f>'Survival-1cycle NMA'!D157</f>
        <v>1.0647602230435635E-2</v>
      </c>
      <c r="AE155" s="132">
        <f>'Survival-1cycle NMA'!E157</f>
        <v>2.8037868055510126E-3</v>
      </c>
      <c r="AF155" s="132">
        <f t="shared" si="56"/>
        <v>7.8438154248846228E-3</v>
      </c>
      <c r="AG155" s="132">
        <f>'Survival-1cycle NMA'!P157</f>
        <v>5.0055003397307306E-2</v>
      </c>
      <c r="AH155" s="132">
        <f>'Survival-1cycle NMA'!Q157</f>
        <v>2.6009497881575732E-2</v>
      </c>
      <c r="AI155" s="132">
        <f t="shared" si="57"/>
        <v>2.4045505515731574E-2</v>
      </c>
      <c r="AJ155" s="132">
        <f>'Survival-1cycle NMA'!D157</f>
        <v>1.0647602230435635E-2</v>
      </c>
      <c r="AK155" s="132">
        <f>'Survival-1cycle NMA'!E157</f>
        <v>2.8037868055510126E-3</v>
      </c>
      <c r="AL155" s="132">
        <f t="shared" si="58"/>
        <v>7.8438154248846228E-3</v>
      </c>
      <c r="AM155" s="135"/>
      <c r="AN155" s="135"/>
      <c r="AO155" s="135"/>
      <c r="AP155" s="135"/>
      <c r="AQ155" s="135"/>
      <c r="AR155" s="135"/>
      <c r="AS155" s="135"/>
      <c r="AT155" s="135"/>
    </row>
    <row r="156" spans="1:46">
      <c r="A156" s="132">
        <v>152</v>
      </c>
      <c r="B156" s="132">
        <f t="shared" si="46"/>
        <v>8.7452054794520553</v>
      </c>
      <c r="C156" s="132">
        <f>'Survival-1cycle NMA'!F158</f>
        <v>4.1887663722580612E-2</v>
      </c>
      <c r="D156" s="132">
        <f>'Survival-1cycle NMA'!G158</f>
        <v>3.7715167821349573E-2</v>
      </c>
      <c r="E156" s="132">
        <f t="shared" si="47"/>
        <v>4.1724959012310395E-3</v>
      </c>
      <c r="F156" s="132">
        <f>'Survival-1cycle NMA'!D158</f>
        <v>1.0497385737862608E-2</v>
      </c>
      <c r="G156" s="132">
        <f>'Survival-1cycle NMA'!E158</f>
        <v>2.7660174818453687E-3</v>
      </c>
      <c r="H156" s="132">
        <f t="shared" si="48"/>
        <v>7.7313682560172393E-3</v>
      </c>
      <c r="I156" s="132">
        <f>'Survival-1cycle NMA'!H158</f>
        <v>3.4208512475742699E-2</v>
      </c>
      <c r="J156" s="132">
        <f>'Survival-1cycle NMA'!I158</f>
        <v>8.6492763773400299E-3</v>
      </c>
      <c r="K156" s="132">
        <f t="shared" si="49"/>
        <v>2.5559236098402667E-2</v>
      </c>
      <c r="L156" s="132">
        <f>'Survival-1cycle NMA'!D158</f>
        <v>1.0497385737862608E-2</v>
      </c>
      <c r="M156" s="132">
        <f>'Survival-1cycle NMA'!E158</f>
        <v>2.7660174818453687E-3</v>
      </c>
      <c r="N156" s="132">
        <f t="shared" si="50"/>
        <v>7.7313682560172393E-3</v>
      </c>
      <c r="O156" s="132">
        <f>'Survival-1cycle NMA'!J158</f>
        <v>5.6756298123853438E-2</v>
      </c>
      <c r="P156" s="132">
        <f>'Survival-1cycle NMA'!K158</f>
        <v>3.7715167821349573E-2</v>
      </c>
      <c r="Q156" s="132">
        <f t="shared" si="51"/>
        <v>1.9041130302503866E-2</v>
      </c>
      <c r="R156" s="132">
        <f>'Survival-1cycle NMA'!D158</f>
        <v>1.0497385737862608E-2</v>
      </c>
      <c r="S156" s="132">
        <f>'Survival-1cycle NMA'!E158</f>
        <v>2.7660174818453687E-3</v>
      </c>
      <c r="T156" s="132">
        <f t="shared" si="52"/>
        <v>7.7313682560172393E-3</v>
      </c>
      <c r="U156" s="132">
        <f>'Survival-1cycle NMA'!L158</f>
        <v>7.1882747439823202E-2</v>
      </c>
      <c r="V156" s="132">
        <f>'Survival-1cycle NMA'!M158</f>
        <v>3.270584978788918E-2</v>
      </c>
      <c r="W156" s="132">
        <f t="shared" si="53"/>
        <v>3.9176897651934023E-2</v>
      </c>
      <c r="X156" s="132">
        <f>'Survival-1cycle NMA'!D158</f>
        <v>1.0497385737862608E-2</v>
      </c>
      <c r="Y156" s="132">
        <f>'Survival-1cycle NMA'!E158</f>
        <v>2.7660174818453687E-3</v>
      </c>
      <c r="Z156" s="132">
        <f t="shared" si="54"/>
        <v>7.7313682560172393E-3</v>
      </c>
      <c r="AA156" s="132">
        <f>'Survival-1cycle NMA'!N158</f>
        <v>3.5382852974109119E-2</v>
      </c>
      <c r="AB156" s="132">
        <f>'Survival-1cycle NMA'!O158</f>
        <v>2.2365768211314741E-2</v>
      </c>
      <c r="AC156" s="132">
        <f t="shared" si="55"/>
        <v>1.3017084762794378E-2</v>
      </c>
      <c r="AD156" s="132">
        <f>'Survival-1cycle NMA'!D158</f>
        <v>1.0497385737862608E-2</v>
      </c>
      <c r="AE156" s="132">
        <f>'Survival-1cycle NMA'!E158</f>
        <v>2.7660174818453687E-3</v>
      </c>
      <c r="AF156" s="132">
        <f t="shared" si="56"/>
        <v>7.7313682560172393E-3</v>
      </c>
      <c r="AG156" s="132">
        <f>'Survival-1cycle NMA'!P158</f>
        <v>4.9588323853361413E-2</v>
      </c>
      <c r="AH156" s="132">
        <f>'Survival-1cycle NMA'!Q158</f>
        <v>2.5791370871381416E-2</v>
      </c>
      <c r="AI156" s="132">
        <f t="shared" si="57"/>
        <v>2.3796952981979997E-2</v>
      </c>
      <c r="AJ156" s="132">
        <f>'Survival-1cycle NMA'!D158</f>
        <v>1.0497385737862608E-2</v>
      </c>
      <c r="AK156" s="132">
        <f>'Survival-1cycle NMA'!E158</f>
        <v>2.7660174818453687E-3</v>
      </c>
      <c r="AL156" s="132">
        <f t="shared" si="58"/>
        <v>7.7313682560172393E-3</v>
      </c>
      <c r="AM156" s="135"/>
      <c r="AN156" s="135"/>
      <c r="AO156" s="135"/>
      <c r="AP156" s="135"/>
      <c r="AQ156" s="135"/>
      <c r="AR156" s="135"/>
      <c r="AS156" s="135"/>
      <c r="AT156" s="135"/>
    </row>
    <row r="157" spans="1:46">
      <c r="A157" s="132">
        <v>153</v>
      </c>
      <c r="B157" s="132">
        <f t="shared" si="46"/>
        <v>8.8027397260273972</v>
      </c>
      <c r="C157" s="132">
        <f>'Survival-1cycle NMA'!F159</f>
        <v>4.1477838566787259E-2</v>
      </c>
      <c r="D157" s="132">
        <f>'Survival-1cycle NMA'!G159</f>
        <v>3.7433435745711063E-2</v>
      </c>
      <c r="E157" s="132">
        <f t="shared" si="47"/>
        <v>4.0444028210761956E-3</v>
      </c>
      <c r="F157" s="132">
        <f>'Survival-1cycle NMA'!D159</f>
        <v>1.0350198492984086E-2</v>
      </c>
      <c r="G157" s="132">
        <f>'Survival-1cycle NMA'!E159</f>
        <v>2.7289961352867146E-3</v>
      </c>
      <c r="H157" s="132">
        <f t="shared" si="48"/>
        <v>7.6212023576973705E-3</v>
      </c>
      <c r="I157" s="132">
        <f>'Survival-1cycle NMA'!H159</f>
        <v>3.3852567584860702E-2</v>
      </c>
      <c r="J157" s="132">
        <f>'Survival-1cycle NMA'!I159</f>
        <v>8.5557959791151498E-3</v>
      </c>
      <c r="K157" s="132">
        <f t="shared" si="49"/>
        <v>2.5296771605745554E-2</v>
      </c>
      <c r="L157" s="132">
        <f>'Survival-1cycle NMA'!D159</f>
        <v>1.0350198492984086E-2</v>
      </c>
      <c r="M157" s="132">
        <f>'Survival-1cycle NMA'!E159</f>
        <v>2.7289961352867146E-3</v>
      </c>
      <c r="N157" s="132">
        <f t="shared" si="50"/>
        <v>7.6212023576973705E-3</v>
      </c>
      <c r="O157" s="132">
        <f>'Survival-1cycle NMA'!J159</f>
        <v>5.6253930428207116E-2</v>
      </c>
      <c r="P157" s="132">
        <f>'Survival-1cycle NMA'!K159</f>
        <v>3.7433435745711063E-2</v>
      </c>
      <c r="Q157" s="132">
        <f t="shared" si="51"/>
        <v>1.8820494682496053E-2</v>
      </c>
      <c r="R157" s="132">
        <f>'Survival-1cycle NMA'!D159</f>
        <v>1.0350198492984086E-2</v>
      </c>
      <c r="S157" s="132">
        <f>'Survival-1cycle NMA'!E159</f>
        <v>2.7289961352867146E-3</v>
      </c>
      <c r="T157" s="132">
        <f t="shared" si="52"/>
        <v>7.6212023576973705E-3</v>
      </c>
      <c r="U157" s="132">
        <f>'Survival-1cycle NMA'!L159</f>
        <v>7.1298674948050422E-2</v>
      </c>
      <c r="V157" s="132">
        <f>'Survival-1cycle NMA'!M159</f>
        <v>3.2450956503183817E-2</v>
      </c>
      <c r="W157" s="132">
        <f t="shared" si="53"/>
        <v>3.8847718444866605E-2</v>
      </c>
      <c r="X157" s="132">
        <f>'Survival-1cycle NMA'!D159</f>
        <v>1.0350198492984086E-2</v>
      </c>
      <c r="Y157" s="132">
        <f>'Survival-1cycle NMA'!E159</f>
        <v>2.7289961352867146E-3</v>
      </c>
      <c r="Z157" s="132">
        <f t="shared" si="54"/>
        <v>7.6212023576973705E-3</v>
      </c>
      <c r="AA157" s="132">
        <f>'Survival-1cycle NMA'!N159</f>
        <v>3.5018351499365413E-2</v>
      </c>
      <c r="AB157" s="132">
        <f>'Survival-1cycle NMA'!O159</f>
        <v>2.2172176948808305E-2</v>
      </c>
      <c r="AC157" s="132">
        <f t="shared" si="55"/>
        <v>1.2846174550557109E-2</v>
      </c>
      <c r="AD157" s="132">
        <f>'Survival-1cycle NMA'!D159</f>
        <v>1.0350198492984086E-2</v>
      </c>
      <c r="AE157" s="132">
        <f>'Survival-1cycle NMA'!E159</f>
        <v>2.7289961352867146E-3</v>
      </c>
      <c r="AF157" s="132">
        <f t="shared" si="56"/>
        <v>7.6212023576973705E-3</v>
      </c>
      <c r="AG157" s="132">
        <f>'Survival-1cycle NMA'!P159</f>
        <v>4.9128842978334947E-2</v>
      </c>
      <c r="AH157" s="132">
        <f>'Survival-1cycle NMA'!Q159</f>
        <v>2.5576465244539728E-2</v>
      </c>
      <c r="AI157" s="132">
        <f t="shared" si="57"/>
        <v>2.3552377733795218E-2</v>
      </c>
      <c r="AJ157" s="132">
        <f>'Survival-1cycle NMA'!D159</f>
        <v>1.0350198492984086E-2</v>
      </c>
      <c r="AK157" s="132">
        <f>'Survival-1cycle NMA'!E159</f>
        <v>2.7289961352867146E-3</v>
      </c>
      <c r="AL157" s="132">
        <f t="shared" si="58"/>
        <v>7.6212023576973705E-3</v>
      </c>
      <c r="AM157" s="135"/>
      <c r="AN157" s="135"/>
      <c r="AO157" s="135"/>
      <c r="AP157" s="135"/>
      <c r="AQ157" s="135"/>
      <c r="AR157" s="135"/>
      <c r="AS157" s="135"/>
      <c r="AT157" s="135"/>
    </row>
    <row r="158" spans="1:46">
      <c r="A158" s="132">
        <v>154</v>
      </c>
      <c r="B158" s="132">
        <f t="shared" si="46"/>
        <v>8.8602739726027391</v>
      </c>
      <c r="C158" s="132">
        <f>'Survival-1cycle NMA'!F160</f>
        <v>4.1074507357049629E-2</v>
      </c>
      <c r="D158" s="132">
        <f>'Survival-1cycle NMA'!G160</f>
        <v>3.7155597247091575E-2</v>
      </c>
      <c r="E158" s="132">
        <f t="shared" si="47"/>
        <v>3.9189101099580542E-3</v>
      </c>
      <c r="F158" s="132">
        <f>'Survival-1cycle NMA'!D160</f>
        <v>1.0205961505883331E-2</v>
      </c>
      <c r="G158" s="132">
        <f>'Survival-1cycle NMA'!E160</f>
        <v>2.6927032914632501E-3</v>
      </c>
      <c r="H158" s="132">
        <f t="shared" si="48"/>
        <v>7.5132582144200807E-3</v>
      </c>
      <c r="I158" s="132">
        <f>'Survival-1cycle NMA'!H160</f>
        <v>3.3502481973985497E-2</v>
      </c>
      <c r="J158" s="132">
        <f>'Survival-1cycle NMA'!I160</f>
        <v>8.4639165335961292E-3</v>
      </c>
      <c r="K158" s="132">
        <f t="shared" si="49"/>
        <v>2.503856544038937E-2</v>
      </c>
      <c r="L158" s="132">
        <f>'Survival-1cycle NMA'!D160</f>
        <v>1.0205961505883331E-2</v>
      </c>
      <c r="M158" s="132">
        <f>'Survival-1cycle NMA'!E160</f>
        <v>2.6927032914632501E-3</v>
      </c>
      <c r="N158" s="132">
        <f t="shared" si="50"/>
        <v>7.5132582144200807E-3</v>
      </c>
      <c r="O158" s="132">
        <f>'Survival-1cycle NMA'!J160</f>
        <v>5.5759058864342716E-2</v>
      </c>
      <c r="P158" s="132">
        <f>'Survival-1cycle NMA'!K160</f>
        <v>3.7155597247091575E-2</v>
      </c>
      <c r="Q158" s="132">
        <f t="shared" si="51"/>
        <v>1.8603461617251141E-2</v>
      </c>
      <c r="R158" s="132">
        <f>'Survival-1cycle NMA'!D160</f>
        <v>1.0205961505883331E-2</v>
      </c>
      <c r="S158" s="132">
        <f>'Survival-1cycle NMA'!E160</f>
        <v>2.6927032914632501E-3</v>
      </c>
      <c r="T158" s="132">
        <f t="shared" si="52"/>
        <v>7.5132582144200807E-3</v>
      </c>
      <c r="U158" s="132">
        <f>'Survival-1cycle NMA'!L160</f>
        <v>7.0722897630265014E-2</v>
      </c>
      <c r="V158" s="132">
        <f>'Survival-1cycle NMA'!M160</f>
        <v>3.2199667551091112E-2</v>
      </c>
      <c r="W158" s="132">
        <f t="shared" si="53"/>
        <v>3.8523230079173902E-2</v>
      </c>
      <c r="X158" s="132">
        <f>'Survival-1cycle NMA'!D160</f>
        <v>1.0205961505883331E-2</v>
      </c>
      <c r="Y158" s="132">
        <f>'Survival-1cycle NMA'!E160</f>
        <v>2.6927032914632501E-3</v>
      </c>
      <c r="Z158" s="132">
        <f t="shared" si="54"/>
        <v>7.5132582144200807E-3</v>
      </c>
      <c r="AA158" s="132">
        <f>'Survival-1cycle NMA'!N160</f>
        <v>3.4659812771206534E-2</v>
      </c>
      <c r="AB158" s="132">
        <f>'Survival-1cycle NMA'!O160</f>
        <v>2.1981488487657783E-2</v>
      </c>
      <c r="AC158" s="132">
        <f t="shared" si="55"/>
        <v>1.2678324283548752E-2</v>
      </c>
      <c r="AD158" s="132">
        <f>'Survival-1cycle NMA'!D160</f>
        <v>1.0205961505883331E-2</v>
      </c>
      <c r="AE158" s="132">
        <f>'Survival-1cycle NMA'!E160</f>
        <v>2.6927032914632501E-3</v>
      </c>
      <c r="AF158" s="132">
        <f t="shared" si="56"/>
        <v>7.5132582144200807E-3</v>
      </c>
      <c r="AG158" s="132">
        <f>'Survival-1cycle NMA'!P160</f>
        <v>4.8676407047007646E-2</v>
      </c>
      <c r="AH158" s="132">
        <f>'Survival-1cycle NMA'!Q160</f>
        <v>2.5364713217708886E-2</v>
      </c>
      <c r="AI158" s="132">
        <f t="shared" si="57"/>
        <v>2.331169382929876E-2</v>
      </c>
      <c r="AJ158" s="132">
        <f>'Survival-1cycle NMA'!D160</f>
        <v>1.0205961505883331E-2</v>
      </c>
      <c r="AK158" s="132">
        <f>'Survival-1cycle NMA'!E160</f>
        <v>2.6927032914632501E-3</v>
      </c>
      <c r="AL158" s="132">
        <f t="shared" si="58"/>
        <v>7.5132582144200807E-3</v>
      </c>
      <c r="AM158" s="135"/>
      <c r="AN158" s="135"/>
      <c r="AO158" s="135"/>
      <c r="AP158" s="135"/>
      <c r="AQ158" s="135"/>
      <c r="AR158" s="135"/>
      <c r="AS158" s="135"/>
      <c r="AT158" s="135"/>
    </row>
    <row r="159" spans="1:46">
      <c r="A159" s="132">
        <v>155</v>
      </c>
      <c r="B159" s="132">
        <f t="shared" si="46"/>
        <v>8.9178082191780828</v>
      </c>
      <c r="C159" s="132">
        <f>'Survival-1cycle NMA'!F161</f>
        <v>4.0677528910709311E-2</v>
      </c>
      <c r="D159" s="132">
        <f>'Survival-1cycle NMA'!G161</f>
        <v>3.688157421529506E-2</v>
      </c>
      <c r="E159" s="132">
        <f t="shared" si="47"/>
        <v>3.7959546954142512E-3</v>
      </c>
      <c r="F159" s="132">
        <f>'Survival-1cycle NMA'!D161</f>
        <v>1.0064598302068678E-2</v>
      </c>
      <c r="G159" s="132">
        <f>'Survival-1cycle NMA'!E161</f>
        <v>2.6571201024833593E-3</v>
      </c>
      <c r="H159" s="132">
        <f t="shared" si="48"/>
        <v>7.4074781995853191E-3</v>
      </c>
      <c r="I159" s="132">
        <f>'Survival-1cycle NMA'!H161</f>
        <v>3.3158124663508599E-2</v>
      </c>
      <c r="J159" s="132">
        <f>'Survival-1cycle NMA'!I161</f>
        <v>8.3736006722432404E-3</v>
      </c>
      <c r="K159" s="132">
        <f t="shared" si="49"/>
        <v>2.4784523991265357E-2</v>
      </c>
      <c r="L159" s="132">
        <f>'Survival-1cycle NMA'!D161</f>
        <v>1.0064598302068678E-2</v>
      </c>
      <c r="M159" s="132">
        <f>'Survival-1cycle NMA'!E161</f>
        <v>2.6571201024833593E-3</v>
      </c>
      <c r="N159" s="132">
        <f t="shared" si="50"/>
        <v>7.4074781995853191E-3</v>
      </c>
      <c r="O159" s="132">
        <f>'Survival-1cycle NMA'!J161</f>
        <v>5.5271527369960716E-2</v>
      </c>
      <c r="P159" s="132">
        <f>'Survival-1cycle NMA'!K161</f>
        <v>3.688157421529506E-2</v>
      </c>
      <c r="Q159" s="132">
        <f t="shared" si="51"/>
        <v>1.8389953154665656E-2</v>
      </c>
      <c r="R159" s="132">
        <f>'Survival-1cycle NMA'!D161</f>
        <v>1.0064598302068678E-2</v>
      </c>
      <c r="S159" s="132">
        <f>'Survival-1cycle NMA'!E161</f>
        <v>2.6571201024833593E-3</v>
      </c>
      <c r="T159" s="132">
        <f t="shared" si="52"/>
        <v>7.4074781995853191E-3</v>
      </c>
      <c r="U159" s="132">
        <f>'Survival-1cycle NMA'!L161</f>
        <v>7.0155248744351639E-2</v>
      </c>
      <c r="V159" s="132">
        <f>'Survival-1cycle NMA'!M161</f>
        <v>3.1951909477754087E-2</v>
      </c>
      <c r="W159" s="132">
        <f t="shared" si="53"/>
        <v>3.8203339266597552E-2</v>
      </c>
      <c r="X159" s="132">
        <f>'Survival-1cycle NMA'!D161</f>
        <v>1.0064598302068678E-2</v>
      </c>
      <c r="Y159" s="132">
        <f>'Survival-1cycle NMA'!E161</f>
        <v>2.6571201024833593E-3</v>
      </c>
      <c r="Z159" s="132">
        <f t="shared" si="54"/>
        <v>7.4074781995853191E-3</v>
      </c>
      <c r="AA159" s="132">
        <f>'Survival-1cycle NMA'!N161</f>
        <v>3.4307104106587299E-2</v>
      </c>
      <c r="AB159" s="132">
        <f>'Survival-1cycle NMA'!O161</f>
        <v>2.1793641210806632E-2</v>
      </c>
      <c r="AC159" s="132">
        <f t="shared" si="55"/>
        <v>1.2513462895780668E-2</v>
      </c>
      <c r="AD159" s="132">
        <f>'Survival-1cycle NMA'!D161</f>
        <v>1.0064598302068678E-2</v>
      </c>
      <c r="AE159" s="132">
        <f>'Survival-1cycle NMA'!E161</f>
        <v>2.6571201024833593E-3</v>
      </c>
      <c r="AF159" s="132">
        <f t="shared" si="56"/>
        <v>7.4074781995853191E-3</v>
      </c>
      <c r="AG159" s="132">
        <f>'Survival-1cycle NMA'!P161</f>
        <v>4.8230866503357221E-2</v>
      </c>
      <c r="AH159" s="132">
        <f>'Survival-1cycle NMA'!Q161</f>
        <v>2.5156048852025478E-2</v>
      </c>
      <c r="AI159" s="132">
        <f t="shared" si="57"/>
        <v>2.3074817651331743E-2</v>
      </c>
      <c r="AJ159" s="132">
        <f>'Survival-1cycle NMA'!D161</f>
        <v>1.0064598302068678E-2</v>
      </c>
      <c r="AK159" s="132">
        <f>'Survival-1cycle NMA'!E161</f>
        <v>2.6571201024833593E-3</v>
      </c>
      <c r="AL159" s="132">
        <f t="shared" si="58"/>
        <v>7.4074781995853191E-3</v>
      </c>
      <c r="AM159" s="135"/>
      <c r="AN159" s="135"/>
      <c r="AO159" s="135"/>
      <c r="AP159" s="135"/>
      <c r="AQ159" s="135"/>
      <c r="AR159" s="135"/>
      <c r="AS159" s="135"/>
      <c r="AT159" s="135"/>
    </row>
    <row r="160" spans="1:46">
      <c r="A160" s="132">
        <v>156</v>
      </c>
      <c r="B160" s="132">
        <f t="shared" si="46"/>
        <v>8.9753424657534246</v>
      </c>
      <c r="C160" s="132">
        <f>'Survival-1cycle NMA'!F162</f>
        <v>4.0286765924541161E-2</v>
      </c>
      <c r="D160" s="132">
        <f>'Survival-1cycle NMA'!G162</f>
        <v>3.6611290586512454E-2</v>
      </c>
      <c r="E160" s="132">
        <f t="shared" si="47"/>
        <v>3.6754753380287067E-3</v>
      </c>
      <c r="F160" s="132">
        <f>'Survival-1cycle NMA'!D162</f>
        <v>9.9260348282002881E-3</v>
      </c>
      <c r="G160" s="132">
        <f>'Survival-1cycle NMA'!E162</f>
        <v>2.6222283230344264E-3</v>
      </c>
      <c r="H160" s="132">
        <f t="shared" si="48"/>
        <v>7.3038065051658618E-3</v>
      </c>
      <c r="I160" s="132">
        <f>'Survival-1cycle NMA'!H162</f>
        <v>3.28193683534342E-2</v>
      </c>
      <c r="J160" s="132">
        <f>'Survival-1cycle NMA'!I162</f>
        <v>8.2848121273270108E-3</v>
      </c>
      <c r="K160" s="132">
        <f t="shared" si="49"/>
        <v>2.4534556226107188E-2</v>
      </c>
      <c r="L160" s="132">
        <f>'Survival-1cycle NMA'!D162</f>
        <v>9.9260348282002881E-3</v>
      </c>
      <c r="M160" s="132">
        <f>'Survival-1cycle NMA'!E162</f>
        <v>2.6222283230344264E-3</v>
      </c>
      <c r="N160" s="132">
        <f t="shared" si="50"/>
        <v>7.3038065051658618E-3</v>
      </c>
      <c r="O160" s="132">
        <f>'Survival-1cycle NMA'!J162</f>
        <v>5.4791184026748721E-2</v>
      </c>
      <c r="P160" s="132">
        <f>'Survival-1cycle NMA'!K162</f>
        <v>3.6611290586512454E-2</v>
      </c>
      <c r="Q160" s="132">
        <f t="shared" si="51"/>
        <v>1.8179893440236267E-2</v>
      </c>
      <c r="R160" s="132">
        <f>'Survival-1cycle NMA'!D162</f>
        <v>9.9260348282002881E-3</v>
      </c>
      <c r="S160" s="132">
        <f>'Survival-1cycle NMA'!E162</f>
        <v>2.6222283230344264E-3</v>
      </c>
      <c r="T160" s="132">
        <f t="shared" si="52"/>
        <v>7.3038065051658618E-3</v>
      </c>
      <c r="U160" s="132">
        <f>'Survival-1cycle NMA'!L162</f>
        <v>6.9595565855485111E-2</v>
      </c>
      <c r="V160" s="132">
        <f>'Survival-1cycle NMA'!M162</f>
        <v>3.1707610776941002E-2</v>
      </c>
      <c r="W160" s="132">
        <f t="shared" si="53"/>
        <v>3.788795507854411E-2</v>
      </c>
      <c r="X160" s="132">
        <f>'Survival-1cycle NMA'!D162</f>
        <v>9.9260348282002881E-3</v>
      </c>
      <c r="Y160" s="132">
        <f>'Survival-1cycle NMA'!E162</f>
        <v>2.6222283230344264E-3</v>
      </c>
      <c r="Z160" s="132">
        <f t="shared" si="54"/>
        <v>7.3038065051658618E-3</v>
      </c>
      <c r="AA160" s="132">
        <f>'Survival-1cycle NMA'!N162</f>
        <v>3.3960096536342833E-2</v>
      </c>
      <c r="AB160" s="132">
        <f>'Survival-1cycle NMA'!O162</f>
        <v>2.1608575186877463E-2</v>
      </c>
      <c r="AC160" s="132">
        <f t="shared" si="55"/>
        <v>1.2351521349465371E-2</v>
      </c>
      <c r="AD160" s="132">
        <f>'Survival-1cycle NMA'!D162</f>
        <v>9.9260348282002881E-3</v>
      </c>
      <c r="AE160" s="132">
        <f>'Survival-1cycle NMA'!E162</f>
        <v>2.6222283230344264E-3</v>
      </c>
      <c r="AF160" s="132">
        <f t="shared" si="56"/>
        <v>7.3038065051658618E-3</v>
      </c>
      <c r="AG160" s="132">
        <f>'Survival-1cycle NMA'!P162</f>
        <v>4.7792075824103455E-2</v>
      </c>
      <c r="AH160" s="132">
        <f>'Survival-1cycle NMA'!Q162</f>
        <v>2.4950407991718028E-2</v>
      </c>
      <c r="AI160" s="132">
        <f t="shared" si="57"/>
        <v>2.2841667832385427E-2</v>
      </c>
      <c r="AJ160" s="132">
        <f>'Survival-1cycle NMA'!D162</f>
        <v>9.9260348282002881E-3</v>
      </c>
      <c r="AK160" s="132">
        <f>'Survival-1cycle NMA'!E162</f>
        <v>2.6222283230344264E-3</v>
      </c>
      <c r="AL160" s="132">
        <f t="shared" si="58"/>
        <v>7.3038065051658618E-3</v>
      </c>
      <c r="AM160" s="135"/>
      <c r="AN160" s="135"/>
      <c r="AO160" s="135"/>
      <c r="AP160" s="135"/>
      <c r="AQ160" s="135"/>
      <c r="AR160" s="135"/>
      <c r="AS160" s="135"/>
      <c r="AT160" s="135"/>
    </row>
    <row r="161" spans="1:46">
      <c r="A161" s="132">
        <v>157</v>
      </c>
      <c r="B161" s="132">
        <f t="shared" si="46"/>
        <v>9.0328767123287665</v>
      </c>
      <c r="C161" s="132">
        <f>'Survival-1cycle NMA'!F163</f>
        <v>3.9902084846487919E-2</v>
      </c>
      <c r="D161" s="132">
        <f>'Survival-1cycle NMA'!G163</f>
        <v>3.6344672277352462E-2</v>
      </c>
      <c r="E161" s="132">
        <f t="shared" si="47"/>
        <v>3.5574125691354569E-3</v>
      </c>
      <c r="F161" s="132">
        <f>'Survival-1cycle NMA'!D163</f>
        <v>9.7901993618687601E-3</v>
      </c>
      <c r="G161" s="132">
        <f>'Survival-1cycle NMA'!E163</f>
        <v>2.5880102874987734E-3</v>
      </c>
      <c r="H161" s="132">
        <f t="shared" si="48"/>
        <v>7.2021890743699871E-3</v>
      </c>
      <c r="I161" s="132">
        <f>'Survival-1cycle NMA'!H163</f>
        <v>3.2486089299440697E-2</v>
      </c>
      <c r="J161" s="132">
        <f>'Survival-1cycle NMA'!I163</f>
        <v>8.1975156928714207E-3</v>
      </c>
      <c r="K161" s="132">
        <f t="shared" si="49"/>
        <v>2.4288573606569275E-2</v>
      </c>
      <c r="L161" s="132">
        <f>'Survival-1cycle NMA'!D163</f>
        <v>9.7901993618687601E-3</v>
      </c>
      <c r="M161" s="132">
        <f>'Survival-1cycle NMA'!E163</f>
        <v>2.5880102874987734E-3</v>
      </c>
      <c r="N161" s="132">
        <f t="shared" si="50"/>
        <v>7.2021890743699871E-3</v>
      </c>
      <c r="O161" s="132">
        <f>'Survival-1cycle NMA'!J163</f>
        <v>5.4317880927237161E-2</v>
      </c>
      <c r="P161" s="132">
        <f>'Survival-1cycle NMA'!K163</f>
        <v>3.6344672277352462E-2</v>
      </c>
      <c r="Q161" s="132">
        <f t="shared" si="51"/>
        <v>1.7973208649884699E-2</v>
      </c>
      <c r="R161" s="132">
        <f>'Survival-1cycle NMA'!D163</f>
        <v>9.7901993618687601E-3</v>
      </c>
      <c r="S161" s="132">
        <f>'Survival-1cycle NMA'!E163</f>
        <v>2.5880102874987734E-3</v>
      </c>
      <c r="T161" s="132">
        <f t="shared" si="52"/>
        <v>7.2021890743699871E-3</v>
      </c>
      <c r="U161" s="132">
        <f>'Survival-1cycle NMA'!L163</f>
        <v>6.9043690700881635E-2</v>
      </c>
      <c r="V161" s="132">
        <f>'Survival-1cycle NMA'!M163</f>
        <v>3.1466701826646536E-2</v>
      </c>
      <c r="W161" s="132">
        <f t="shared" si="53"/>
        <v>3.75769888742351E-2</v>
      </c>
      <c r="X161" s="132">
        <f>'Survival-1cycle NMA'!D163</f>
        <v>9.7901993618687601E-3</v>
      </c>
      <c r="Y161" s="132">
        <f>'Survival-1cycle NMA'!E163</f>
        <v>2.5880102874987734E-3</v>
      </c>
      <c r="Z161" s="132">
        <f t="shared" si="54"/>
        <v>7.2021890743699871E-3</v>
      </c>
      <c r="AA161" s="132">
        <f>'Survival-1cycle NMA'!N163</f>
        <v>3.3618664680478756E-2</v>
      </c>
      <c r="AB161" s="132">
        <f>'Survival-1cycle NMA'!O163</f>
        <v>2.1426232113886574E-2</v>
      </c>
      <c r="AC161" s="132">
        <f t="shared" si="55"/>
        <v>1.2192432566592182E-2</v>
      </c>
      <c r="AD161" s="132">
        <f>'Survival-1cycle NMA'!D163</f>
        <v>9.7901993618687601E-3</v>
      </c>
      <c r="AE161" s="132">
        <f>'Survival-1cycle NMA'!E163</f>
        <v>2.5880102874987734E-3</v>
      </c>
      <c r="AF161" s="132">
        <f t="shared" si="56"/>
        <v>7.2021890743699871E-3</v>
      </c>
      <c r="AG161" s="132">
        <f>'Survival-1cycle NMA'!P163</f>
        <v>4.735989338746241E-2</v>
      </c>
      <c r="AH161" s="132">
        <f>'Survival-1cycle NMA'!Q163</f>
        <v>2.4747728205129244E-2</v>
      </c>
      <c r="AI161" s="132">
        <f t="shared" si="57"/>
        <v>2.2612165182333166E-2</v>
      </c>
      <c r="AJ161" s="132">
        <f>'Survival-1cycle NMA'!D163</f>
        <v>9.7901993618687601E-3</v>
      </c>
      <c r="AK161" s="132">
        <f>'Survival-1cycle NMA'!E163</f>
        <v>2.5880102874987734E-3</v>
      </c>
      <c r="AL161" s="132">
        <f t="shared" si="58"/>
        <v>7.2021890743699871E-3</v>
      </c>
      <c r="AM161" s="135"/>
      <c r="AN161" s="135"/>
      <c r="AO161" s="135"/>
      <c r="AP161" s="135"/>
      <c r="AQ161" s="135"/>
      <c r="AR161" s="135"/>
      <c r="AS161" s="135"/>
      <c r="AT161" s="135"/>
    </row>
    <row r="162" spans="1:46">
      <c r="A162" s="132">
        <v>158</v>
      </c>
      <c r="B162" s="132">
        <f t="shared" si="46"/>
        <v>9.0904109589041102</v>
      </c>
      <c r="C162" s="132">
        <f>'Survival-1cycle NMA'!F164</f>
        <v>3.9523355752331193E-2</v>
      </c>
      <c r="D162" s="132">
        <f>'Survival-1cycle NMA'!G164</f>
        <v>3.6081647121394167E-2</v>
      </c>
      <c r="E162" s="132">
        <f t="shared" si="47"/>
        <v>3.4417086309370265E-3</v>
      </c>
      <c r="F162" s="132">
        <f>'Survival-1cycle NMA'!D164</f>
        <v>9.6570224252289037E-3</v>
      </c>
      <c r="G162" s="132">
        <f>'Survival-1cycle NMA'!E164</f>
        <v>2.5544488880744586E-3</v>
      </c>
      <c r="H162" s="132">
        <f t="shared" si="48"/>
        <v>7.1025735371544451E-3</v>
      </c>
      <c r="I162" s="132">
        <f>'Survival-1cycle NMA'!H164</f>
        <v>3.2158167193789798E-2</v>
      </c>
      <c r="J162" s="132">
        <f>'Survival-1cycle NMA'!I164</f>
        <v>8.1116771872152792E-3</v>
      </c>
      <c r="K162" s="132">
        <f t="shared" si="49"/>
        <v>2.4046490006574519E-2</v>
      </c>
      <c r="L162" s="132">
        <f>'Survival-1cycle NMA'!D164</f>
        <v>9.6570224252289037E-3</v>
      </c>
      <c r="M162" s="132">
        <f>'Survival-1cycle NMA'!E164</f>
        <v>2.5544488880744586E-3</v>
      </c>
      <c r="N162" s="132">
        <f t="shared" si="50"/>
        <v>7.1025735371544451E-3</v>
      </c>
      <c r="O162" s="132">
        <f>'Survival-1cycle NMA'!J164</f>
        <v>5.3851474046652081E-2</v>
      </c>
      <c r="P162" s="132">
        <f>'Survival-1cycle NMA'!K164</f>
        <v>3.6081647121394167E-2</v>
      </c>
      <c r="Q162" s="132">
        <f t="shared" si="51"/>
        <v>1.7769826925257914E-2</v>
      </c>
      <c r="R162" s="132">
        <f>'Survival-1cycle NMA'!D164</f>
        <v>9.6570224252289037E-3</v>
      </c>
      <c r="S162" s="132">
        <f>'Survival-1cycle NMA'!E164</f>
        <v>2.5544488880744586E-3</v>
      </c>
      <c r="T162" s="132">
        <f t="shared" si="52"/>
        <v>7.1025735371544451E-3</v>
      </c>
      <c r="U162" s="132">
        <f>'Survival-1cycle NMA'!L164</f>
        <v>6.8499469059526003E-2</v>
      </c>
      <c r="V162" s="132">
        <f>'Survival-1cycle NMA'!M164</f>
        <v>3.1229114828136274E-2</v>
      </c>
      <c r="W162" s="132">
        <f t="shared" si="53"/>
        <v>3.7270354231389732E-2</v>
      </c>
      <c r="X162" s="132">
        <f>'Survival-1cycle NMA'!D164</f>
        <v>9.6570224252289037E-3</v>
      </c>
      <c r="Y162" s="132">
        <f>'Survival-1cycle NMA'!E164</f>
        <v>2.5544488880744586E-3</v>
      </c>
      <c r="Z162" s="132">
        <f t="shared" si="54"/>
        <v>7.1025735371544451E-3</v>
      </c>
      <c r="AA162" s="132">
        <f>'Survival-1cycle NMA'!N164</f>
        <v>3.3282686628326237E-2</v>
      </c>
      <c r="AB162" s="132">
        <f>'Survival-1cycle NMA'!O164</f>
        <v>2.1246555265174088E-2</v>
      </c>
      <c r="AC162" s="132">
        <f t="shared" si="55"/>
        <v>1.2036131363152149E-2</v>
      </c>
      <c r="AD162" s="132">
        <f>'Survival-1cycle NMA'!D164</f>
        <v>9.6570224252289037E-3</v>
      </c>
      <c r="AE162" s="132">
        <f>'Survival-1cycle NMA'!E164</f>
        <v>2.5544488880744586E-3</v>
      </c>
      <c r="AF162" s="132">
        <f t="shared" si="56"/>
        <v>7.1025735371544451E-3</v>
      </c>
      <c r="AG162" s="132">
        <f>'Survival-1cycle NMA'!P164</f>
        <v>4.693418134688266E-2</v>
      </c>
      <c r="AH162" s="132">
        <f>'Survival-1cycle NMA'!Q164</f>
        <v>2.454794872804153E-2</v>
      </c>
      <c r="AI162" s="132">
        <f t="shared" si="57"/>
        <v>2.238623261884113E-2</v>
      </c>
      <c r="AJ162" s="132">
        <f>'Survival-1cycle NMA'!D164</f>
        <v>9.6570224252289037E-3</v>
      </c>
      <c r="AK162" s="132">
        <f>'Survival-1cycle NMA'!E164</f>
        <v>2.5544488880744586E-3</v>
      </c>
      <c r="AL162" s="132">
        <f t="shared" si="58"/>
        <v>7.1025735371544451E-3</v>
      </c>
      <c r="AM162" s="135"/>
      <c r="AN162" s="135"/>
      <c r="AO162" s="135"/>
      <c r="AP162" s="135"/>
      <c r="AQ162" s="135"/>
      <c r="AR162" s="135"/>
      <c r="AS162" s="135"/>
      <c r="AT162" s="135"/>
    </row>
    <row r="163" spans="1:46">
      <c r="A163" s="132">
        <v>159</v>
      </c>
      <c r="B163" s="132">
        <f t="shared" si="46"/>
        <v>9.1479452054794521</v>
      </c>
      <c r="C163" s="132">
        <f>'Survival-1cycle NMA'!F165</f>
        <v>3.915045222708715E-2</v>
      </c>
      <c r="D163" s="132">
        <f>'Survival-1cycle NMA'!G165</f>
        <v>3.5822144808140881E-2</v>
      </c>
      <c r="E163" s="132">
        <f t="shared" si="47"/>
        <v>3.3283074189462691E-3</v>
      </c>
      <c r="F163" s="132">
        <f>'Survival-1cycle NMA'!D165</f>
        <v>9.5264367023051282E-3</v>
      </c>
      <c r="G163" s="132">
        <f>'Survival-1cycle NMA'!E165</f>
        <v>2.5215275538497633E-3</v>
      </c>
      <c r="H163" s="132">
        <f t="shared" si="48"/>
        <v>7.0049091484553645E-3</v>
      </c>
      <c r="I163" s="132">
        <f>'Survival-1cycle NMA'!H165</f>
        <v>3.1835485050872199E-2</v>
      </c>
      <c r="J163" s="132">
        <f>'Survival-1cycle NMA'!I165</f>
        <v>8.0272634171125699E-3</v>
      </c>
      <c r="K163" s="132">
        <f t="shared" si="49"/>
        <v>2.3808221633759629E-2</v>
      </c>
      <c r="L163" s="132">
        <f>'Survival-1cycle NMA'!D165</f>
        <v>9.5264367023051282E-3</v>
      </c>
      <c r="M163" s="132">
        <f>'Survival-1cycle NMA'!E165</f>
        <v>2.5215275538497633E-3</v>
      </c>
      <c r="N163" s="132">
        <f t="shared" si="50"/>
        <v>7.0049091484553645E-3</v>
      </c>
      <c r="O163" s="132">
        <f>'Survival-1cycle NMA'!J165</f>
        <v>5.339182311955764E-2</v>
      </c>
      <c r="P163" s="132">
        <f>'Survival-1cycle NMA'!K165</f>
        <v>3.5822144808140881E-2</v>
      </c>
      <c r="Q163" s="132">
        <f t="shared" si="51"/>
        <v>1.7569678311416759E-2</v>
      </c>
      <c r="R163" s="132">
        <f>'Survival-1cycle NMA'!D165</f>
        <v>9.5264367023051282E-3</v>
      </c>
      <c r="S163" s="132">
        <f>'Survival-1cycle NMA'!E165</f>
        <v>2.5215275538497633E-3</v>
      </c>
      <c r="T163" s="132">
        <f t="shared" si="52"/>
        <v>7.0049091484553645E-3</v>
      </c>
      <c r="U163" s="132">
        <f>'Survival-1cycle NMA'!L165</f>
        <v>6.7962750626671911E-2</v>
      </c>
      <c r="V163" s="132">
        <f>'Survival-1cycle NMA'!M165</f>
        <v>3.099478374731748E-2</v>
      </c>
      <c r="W163" s="132">
        <f t="shared" si="53"/>
        <v>3.6967966879354427E-2</v>
      </c>
      <c r="X163" s="132">
        <f>'Survival-1cycle NMA'!D165</f>
        <v>9.5264367023051282E-3</v>
      </c>
      <c r="Y163" s="132">
        <f>'Survival-1cycle NMA'!E165</f>
        <v>2.5215275538497633E-3</v>
      </c>
      <c r="Z163" s="132">
        <f t="shared" si="54"/>
        <v>7.0049091484553645E-3</v>
      </c>
      <c r="AA163" s="132">
        <f>'Survival-1cycle NMA'!N165</f>
        <v>3.2952043823350659E-2</v>
      </c>
      <c r="AB163" s="132">
        <f>'Survival-1cycle NMA'!O165</f>
        <v>2.1069489437443391E-2</v>
      </c>
      <c r="AC163" s="132">
        <f t="shared" si="55"/>
        <v>1.1882554385907268E-2</v>
      </c>
      <c r="AD163" s="132">
        <f>'Survival-1cycle NMA'!D165</f>
        <v>9.5264367023051282E-3</v>
      </c>
      <c r="AE163" s="132">
        <f>'Survival-1cycle NMA'!E165</f>
        <v>2.5215275538497633E-3</v>
      </c>
      <c r="AF163" s="132">
        <f t="shared" si="56"/>
        <v>7.0049091484553645E-3</v>
      </c>
      <c r="AG163" s="132">
        <f>'Survival-1cycle NMA'!P165</f>
        <v>4.6514805509553281E-2</v>
      </c>
      <c r="AH163" s="132">
        <f>'Survival-1cycle NMA'!Q165</f>
        <v>2.4351010409195527E-2</v>
      </c>
      <c r="AI163" s="132">
        <f t="shared" si="57"/>
        <v>2.2163795100357753E-2</v>
      </c>
      <c r="AJ163" s="132">
        <f>'Survival-1cycle NMA'!D165</f>
        <v>9.5264367023051282E-3</v>
      </c>
      <c r="AK163" s="132">
        <f>'Survival-1cycle NMA'!E165</f>
        <v>2.5215275538497633E-3</v>
      </c>
      <c r="AL163" s="132">
        <f t="shared" si="58"/>
        <v>7.0049091484553645E-3</v>
      </c>
      <c r="AM163" s="135"/>
      <c r="AN163" s="135"/>
      <c r="AO163" s="135"/>
      <c r="AP163" s="135"/>
      <c r="AQ163" s="135"/>
      <c r="AR163" s="135"/>
      <c r="AS163" s="135"/>
      <c r="AT163" s="135"/>
    </row>
    <row r="164" spans="1:46">
      <c r="A164" s="132">
        <v>160</v>
      </c>
      <c r="B164" s="132">
        <f t="shared" si="46"/>
        <v>9.205479452054794</v>
      </c>
      <c r="C164" s="132">
        <f>'Survival-1cycle NMA'!F166</f>
        <v>3.8783251250914537E-2</v>
      </c>
      <c r="D164" s="132">
        <f>'Survival-1cycle NMA'!G166</f>
        <v>3.5566096824283737E-2</v>
      </c>
      <c r="E164" s="132">
        <f t="shared" si="47"/>
        <v>3.2171544266308E-3</v>
      </c>
      <c r="F164" s="132">
        <f>'Survival-1cycle NMA'!D166</f>
        <v>9.3983769597902698E-3</v>
      </c>
      <c r="G164" s="132">
        <f>'Survival-1cycle NMA'!E166</f>
        <v>2.4892302307859605E-3</v>
      </c>
      <c r="H164" s="132">
        <f t="shared" si="48"/>
        <v>6.9091467290043097E-3</v>
      </c>
      <c r="I164" s="132">
        <f>'Survival-1cycle NMA'!H166</f>
        <v>3.15179290971788E-2</v>
      </c>
      <c r="J164" s="132">
        <f>'Survival-1cycle NMA'!I166</f>
        <v>7.9442421433036908E-3</v>
      </c>
      <c r="K164" s="132">
        <f t="shared" si="49"/>
        <v>2.3573686953875107E-2</v>
      </c>
      <c r="L164" s="132">
        <f>'Survival-1cycle NMA'!D166</f>
        <v>9.3983769597902698E-3</v>
      </c>
      <c r="M164" s="132">
        <f>'Survival-1cycle NMA'!E166</f>
        <v>2.4892302307859605E-3</v>
      </c>
      <c r="N164" s="132">
        <f t="shared" si="50"/>
        <v>6.9091467290043097E-3</v>
      </c>
      <c r="O164" s="132">
        <f>'Survival-1cycle NMA'!J166</f>
        <v>5.2938791521075189E-2</v>
      </c>
      <c r="P164" s="132">
        <f>'Survival-1cycle NMA'!K166</f>
        <v>3.5566096824283737E-2</v>
      </c>
      <c r="Q164" s="132">
        <f t="shared" si="51"/>
        <v>1.7372694696791452E-2</v>
      </c>
      <c r="R164" s="132">
        <f>'Survival-1cycle NMA'!D166</f>
        <v>9.3983769597902698E-3</v>
      </c>
      <c r="S164" s="132">
        <f>'Survival-1cycle NMA'!E166</f>
        <v>2.4892302307859605E-3</v>
      </c>
      <c r="T164" s="132">
        <f t="shared" si="52"/>
        <v>6.9091467290043097E-3</v>
      </c>
      <c r="U164" s="132">
        <f>'Survival-1cycle NMA'!L166</f>
        <v>6.7433388892905788E-2</v>
      </c>
      <c r="V164" s="132">
        <f>'Survival-1cycle NMA'!M166</f>
        <v>3.0763644258345997E-2</v>
      </c>
      <c r="W164" s="132">
        <f t="shared" si="53"/>
        <v>3.6669744634559791E-2</v>
      </c>
      <c r="X164" s="132">
        <f>'Survival-1cycle NMA'!D166</f>
        <v>9.3983769597902698E-3</v>
      </c>
      <c r="Y164" s="132">
        <f>'Survival-1cycle NMA'!E166</f>
        <v>2.4892302307859605E-3</v>
      </c>
      <c r="Z164" s="132">
        <f t="shared" si="54"/>
        <v>6.9091467290043097E-3</v>
      </c>
      <c r="AA164" s="132">
        <f>'Survival-1cycle NMA'!N166</f>
        <v>3.2626620952402111E-2</v>
      </c>
      <c r="AB164" s="132">
        <f>'Survival-1cycle NMA'!O166</f>
        <v>2.0894980900824443E-2</v>
      </c>
      <c r="AC164" s="132">
        <f t="shared" si="55"/>
        <v>1.1731640051577667E-2</v>
      </c>
      <c r="AD164" s="132">
        <f>'Survival-1cycle NMA'!D166</f>
        <v>9.3983769597902698E-3</v>
      </c>
      <c r="AE164" s="132">
        <f>'Survival-1cycle NMA'!E166</f>
        <v>2.4892302307859605E-3</v>
      </c>
      <c r="AF164" s="132">
        <f t="shared" si="56"/>
        <v>6.9091467290043097E-3</v>
      </c>
      <c r="AG164" s="132">
        <f>'Survival-1cycle NMA'!P166</f>
        <v>4.6101635219470138E-2</v>
      </c>
      <c r="AH164" s="132">
        <f>'Survival-1cycle NMA'!Q166</f>
        <v>2.4156855657914086E-2</v>
      </c>
      <c r="AI164" s="132">
        <f t="shared" si="57"/>
        <v>2.1944779561556053E-2</v>
      </c>
      <c r="AJ164" s="132">
        <f>'Survival-1cycle NMA'!D166</f>
        <v>9.3983769597902698E-3</v>
      </c>
      <c r="AK164" s="132">
        <f>'Survival-1cycle NMA'!E166</f>
        <v>2.4892302307859605E-3</v>
      </c>
      <c r="AL164" s="132">
        <f t="shared" si="58"/>
        <v>6.9091467290043097E-3</v>
      </c>
      <c r="AM164" s="135"/>
      <c r="AN164" s="135"/>
      <c r="AO164" s="135"/>
      <c r="AP164" s="135"/>
      <c r="AQ164" s="135"/>
      <c r="AR164" s="135"/>
      <c r="AS164" s="135"/>
      <c r="AT164" s="135"/>
    </row>
    <row r="165" spans="1:46">
      <c r="A165" s="132">
        <v>161</v>
      </c>
      <c r="B165" s="132">
        <f t="shared" si="46"/>
        <v>9.2630136986301377</v>
      </c>
      <c r="C165" s="132">
        <f>'Survival-1cycle NMA'!F167</f>
        <v>3.8421633089346284E-2</v>
      </c>
      <c r="D165" s="132">
        <f>'Survival-1cycle NMA'!G167</f>
        <v>3.5313436397164166E-2</v>
      </c>
      <c r="E165" s="132">
        <f t="shared" si="47"/>
        <v>3.1081966921821177E-3</v>
      </c>
      <c r="F165" s="132">
        <f>'Survival-1cycle NMA'!D167</f>
        <v>9.2727799711743268E-3</v>
      </c>
      <c r="G165" s="132">
        <f>'Survival-1cycle NMA'!E167</f>
        <v>2.457541362562419E-3</v>
      </c>
      <c r="H165" s="132">
        <f t="shared" si="48"/>
        <v>6.8152386086119078E-3</v>
      </c>
      <c r="I165" s="132">
        <f>'Survival-1cycle NMA'!H167</f>
        <v>3.12053886655091E-2</v>
      </c>
      <c r="J165" s="132">
        <f>'Survival-1cycle NMA'!I167</f>
        <v>7.8625820474855796E-3</v>
      </c>
      <c r="K165" s="132">
        <f t="shared" si="49"/>
        <v>2.3342806618023522E-2</v>
      </c>
      <c r="L165" s="132">
        <f>'Survival-1cycle NMA'!D167</f>
        <v>9.2727799711743268E-3</v>
      </c>
      <c r="M165" s="132">
        <f>'Survival-1cycle NMA'!E167</f>
        <v>2.457541362562419E-3</v>
      </c>
      <c r="N165" s="132">
        <f t="shared" si="50"/>
        <v>6.8152386086119078E-3</v>
      </c>
      <c r="O165" s="132">
        <f>'Survival-1cycle NMA'!J167</f>
        <v>5.2492246152494128E-2</v>
      </c>
      <c r="P165" s="132">
        <f>'Survival-1cycle NMA'!K167</f>
        <v>3.5313436397164166E-2</v>
      </c>
      <c r="Q165" s="132">
        <f t="shared" si="51"/>
        <v>1.7178809755329962E-2</v>
      </c>
      <c r="R165" s="132">
        <f>'Survival-1cycle NMA'!D167</f>
        <v>9.2727799711743268E-3</v>
      </c>
      <c r="S165" s="132">
        <f>'Survival-1cycle NMA'!E167</f>
        <v>2.457541362562419E-3</v>
      </c>
      <c r="T165" s="132">
        <f t="shared" si="52"/>
        <v>6.8152386086119078E-3</v>
      </c>
      <c r="U165" s="132">
        <f>'Survival-1cycle NMA'!L167</f>
        <v>6.6911241027594479E-2</v>
      </c>
      <c r="V165" s="132">
        <f>'Survival-1cycle NMA'!M167</f>
        <v>3.0535633689361893E-2</v>
      </c>
      <c r="W165" s="132">
        <f t="shared" si="53"/>
        <v>3.6375607338232585E-2</v>
      </c>
      <c r="X165" s="132">
        <f>'Survival-1cycle NMA'!D167</f>
        <v>9.2727799711743268E-3</v>
      </c>
      <c r="Y165" s="132">
        <f>'Survival-1cycle NMA'!E167</f>
        <v>2.457541362562419E-3</v>
      </c>
      <c r="Z165" s="132">
        <f t="shared" si="54"/>
        <v>6.8152386086119078E-3</v>
      </c>
      <c r="AA165" s="132">
        <f>'Survival-1cycle NMA'!N167</f>
        <v>3.2306305839219798E-2</v>
      </c>
      <c r="AB165" s="132">
        <f>'Survival-1cycle NMA'!O167</f>
        <v>2.0722977350863262E-2</v>
      </c>
      <c r="AC165" s="132">
        <f t="shared" si="55"/>
        <v>1.1583328488356536E-2</v>
      </c>
      <c r="AD165" s="132">
        <f>'Survival-1cycle NMA'!D167</f>
        <v>9.2727799711743268E-3</v>
      </c>
      <c r="AE165" s="132">
        <f>'Survival-1cycle NMA'!E167</f>
        <v>2.457541362562419E-3</v>
      </c>
      <c r="AF165" s="132">
        <f t="shared" si="56"/>
        <v>6.8152386086119078E-3</v>
      </c>
      <c r="AG165" s="132">
        <f>'Survival-1cycle NMA'!P167</f>
        <v>4.5694543244873834E-2</v>
      </c>
      <c r="AH165" s="132">
        <f>'Survival-1cycle NMA'!Q167</f>
        <v>2.3965428393730372E-2</v>
      </c>
      <c r="AI165" s="132">
        <f t="shared" si="57"/>
        <v>2.1729114851143462E-2</v>
      </c>
      <c r="AJ165" s="132">
        <f>'Survival-1cycle NMA'!D167</f>
        <v>9.2727799711743268E-3</v>
      </c>
      <c r="AK165" s="132">
        <f>'Survival-1cycle NMA'!E167</f>
        <v>2.457541362562419E-3</v>
      </c>
      <c r="AL165" s="132">
        <f t="shared" si="58"/>
        <v>6.8152386086119078E-3</v>
      </c>
      <c r="AM165" s="135"/>
      <c r="AN165" s="135"/>
      <c r="AO165" s="135"/>
      <c r="AP165" s="135"/>
      <c r="AQ165" s="135"/>
      <c r="AR165" s="135"/>
      <c r="AS165" s="135"/>
      <c r="AT165" s="135"/>
    </row>
    <row r="166" spans="1:46">
      <c r="A166" s="132">
        <v>162</v>
      </c>
      <c r="B166" s="132">
        <f t="shared" si="46"/>
        <v>9.3205479452054796</v>
      </c>
      <c r="C166" s="132">
        <f>'Survival-1cycle NMA'!F168</f>
        <v>3.8065481187654696E-2</v>
      </c>
      <c r="D166" s="132">
        <f>'Survival-1cycle NMA'!G168</f>
        <v>3.5064098440341064E-2</v>
      </c>
      <c r="E166" s="132">
        <f t="shared" si="47"/>
        <v>3.0013827473136315E-3</v>
      </c>
      <c r="F166" s="132">
        <f>'Survival-1cycle NMA'!D168</f>
        <v>9.1495844440441405E-3</v>
      </c>
      <c r="G166" s="132">
        <f>'Survival-1cycle NMA'!E168</f>
        <v>2.426445872242047E-3</v>
      </c>
      <c r="H166" s="132">
        <f t="shared" si="48"/>
        <v>6.7231385718020936E-3</v>
      </c>
      <c r="I166" s="132">
        <f>'Survival-1cycle NMA'!H168</f>
        <v>3.0897756093228101E-2</v>
      </c>
      <c r="J166" s="132">
        <f>'Survival-1cycle NMA'!I168</f>
        <v>7.78225270061617E-3</v>
      </c>
      <c r="K166" s="132">
        <f t="shared" si="49"/>
        <v>2.3115503392611932E-2</v>
      </c>
      <c r="L166" s="132">
        <f>'Survival-1cycle NMA'!D168</f>
        <v>9.1495844440441405E-3</v>
      </c>
      <c r="M166" s="132">
        <f>'Survival-1cycle NMA'!E168</f>
        <v>2.426445872242047E-3</v>
      </c>
      <c r="N166" s="132">
        <f t="shared" si="50"/>
        <v>6.7231385718020936E-3</v>
      </c>
      <c r="O166" s="132">
        <f>'Survival-1cycle NMA'!J168</f>
        <v>5.2052057331084416E-2</v>
      </c>
      <c r="P166" s="132">
        <f>'Survival-1cycle NMA'!K168</f>
        <v>3.5064098440341064E-2</v>
      </c>
      <c r="Q166" s="132">
        <f t="shared" si="51"/>
        <v>1.6987958890743352E-2</v>
      </c>
      <c r="R166" s="132">
        <f>'Survival-1cycle NMA'!D168</f>
        <v>9.1495844440441405E-3</v>
      </c>
      <c r="S166" s="132">
        <f>'Survival-1cycle NMA'!E168</f>
        <v>2.426445872242047E-3</v>
      </c>
      <c r="T166" s="132">
        <f t="shared" si="52"/>
        <v>6.7231385718020936E-3</v>
      </c>
      <c r="U166" s="132">
        <f>'Survival-1cycle NMA'!L168</f>
        <v>6.6396167766529679E-2</v>
      </c>
      <c r="V166" s="132">
        <f>'Survival-1cycle NMA'!M168</f>
        <v>3.0310690970261844E-2</v>
      </c>
      <c r="W166" s="132">
        <f t="shared" si="53"/>
        <v>3.6085476796267835E-2</v>
      </c>
      <c r="X166" s="132">
        <f>'Survival-1cycle NMA'!D168</f>
        <v>9.1495844440441405E-3</v>
      </c>
      <c r="Y166" s="132">
        <f>'Survival-1cycle NMA'!E168</f>
        <v>2.426445872242047E-3</v>
      </c>
      <c r="Z166" s="132">
        <f t="shared" si="54"/>
        <v>6.7231385718020936E-3</v>
      </c>
      <c r="AA166" s="132">
        <f>'Survival-1cycle NMA'!N168</f>
        <v>3.1990989342000939E-2</v>
      </c>
      <c r="AB166" s="132">
        <f>'Survival-1cycle NMA'!O168</f>
        <v>2.0553427862353053E-2</v>
      </c>
      <c r="AC166" s="132">
        <f t="shared" si="55"/>
        <v>1.1437561479647886E-2</v>
      </c>
      <c r="AD166" s="132">
        <f>'Survival-1cycle NMA'!D168</f>
        <v>9.1495844440441405E-3</v>
      </c>
      <c r="AE166" s="132">
        <f>'Survival-1cycle NMA'!E168</f>
        <v>2.426445872242047E-3</v>
      </c>
      <c r="AF166" s="132">
        <f t="shared" si="56"/>
        <v>6.7231385718020936E-3</v>
      </c>
      <c r="AG166" s="132">
        <f>'Survival-1cycle NMA'!P168</f>
        <v>4.5293405669868628E-2</v>
      </c>
      <c r="AH166" s="132">
        <f>'Survival-1cycle NMA'!Q168</f>
        <v>2.3776673997932634E-2</v>
      </c>
      <c r="AI166" s="132">
        <f t="shared" si="57"/>
        <v>2.1516731671935994E-2</v>
      </c>
      <c r="AJ166" s="132">
        <f>'Survival-1cycle NMA'!D168</f>
        <v>9.1495844440441405E-3</v>
      </c>
      <c r="AK166" s="132">
        <f>'Survival-1cycle NMA'!E168</f>
        <v>2.426445872242047E-3</v>
      </c>
      <c r="AL166" s="132">
        <f t="shared" si="58"/>
        <v>6.7231385718020936E-3</v>
      </c>
      <c r="AM166" s="135"/>
      <c r="AN166" s="135"/>
      <c r="AO166" s="135"/>
      <c r="AP166" s="135"/>
      <c r="AQ166" s="135"/>
      <c r="AR166" s="135"/>
      <c r="AS166" s="135"/>
      <c r="AT166" s="135"/>
    </row>
    <row r="167" spans="1:46">
      <c r="A167" s="132">
        <v>163</v>
      </c>
      <c r="B167" s="132">
        <f t="shared" si="46"/>
        <v>9.3780821917808215</v>
      </c>
      <c r="C167" s="132">
        <f>'Survival-1cycle NMA'!F169</f>
        <v>3.7714682069171702E-2</v>
      </c>
      <c r="D167" s="132">
        <f>'Survival-1cycle NMA'!G169</f>
        <v>3.4818019501178604E-2</v>
      </c>
      <c r="E167" s="132">
        <f t="shared" si="47"/>
        <v>2.8966625679930982E-3</v>
      </c>
      <c r="F167" s="132">
        <f>'Survival-1cycle NMA'!D169</f>
        <v>9.0287309504044188E-3</v>
      </c>
      <c r="G167" s="132">
        <f>'Survival-1cycle NMA'!E169</f>
        <v>2.3959291447180893E-3</v>
      </c>
      <c r="H167" s="132">
        <f t="shared" si="48"/>
        <v>6.6328018056863291E-3</v>
      </c>
      <c r="I167" s="132">
        <f>'Survival-1cycle NMA'!H169</f>
        <v>3.0594926624394801E-2</v>
      </c>
      <c r="J167" s="132">
        <f>'Survival-1cycle NMA'!I169</f>
        <v>7.7032245324936098E-3</v>
      </c>
      <c r="K167" s="132">
        <f t="shared" si="49"/>
        <v>2.2891702091901191E-2</v>
      </c>
      <c r="L167" s="132">
        <f>'Survival-1cycle NMA'!D169</f>
        <v>9.0287309504044188E-3</v>
      </c>
      <c r="M167" s="132">
        <f>'Survival-1cycle NMA'!E169</f>
        <v>2.3959291447180893E-3</v>
      </c>
      <c r="N167" s="132">
        <f t="shared" si="50"/>
        <v>6.6328018056863291E-3</v>
      </c>
      <c r="O167" s="132">
        <f>'Survival-1cycle NMA'!J169</f>
        <v>5.1618098683933231E-2</v>
      </c>
      <c r="P167" s="132">
        <f>'Survival-1cycle NMA'!K169</f>
        <v>3.4818019501178604E-2</v>
      </c>
      <c r="Q167" s="132">
        <f t="shared" si="51"/>
        <v>1.6800079182754626E-2</v>
      </c>
      <c r="R167" s="132">
        <f>'Survival-1cycle NMA'!D169</f>
        <v>9.0287309504044188E-3</v>
      </c>
      <c r="S167" s="132">
        <f>'Survival-1cycle NMA'!E169</f>
        <v>2.3959291447180893E-3</v>
      </c>
      <c r="T167" s="132">
        <f t="shared" si="52"/>
        <v>6.6328018056863291E-3</v>
      </c>
      <c r="U167" s="132">
        <f>'Survival-1cycle NMA'!L169</f>
        <v>6.5888033303594343E-2</v>
      </c>
      <c r="V167" s="132">
        <f>'Survival-1cycle NMA'!M169</f>
        <v>3.0088756582425973E-2</v>
      </c>
      <c r="W167" s="132">
        <f t="shared" si="53"/>
        <v>3.5799276721168366E-2</v>
      </c>
      <c r="X167" s="132">
        <f>'Survival-1cycle NMA'!D169</f>
        <v>9.0287309504044188E-3</v>
      </c>
      <c r="Y167" s="132">
        <f>'Survival-1cycle NMA'!E169</f>
        <v>2.3959291447180893E-3</v>
      </c>
      <c r="Z167" s="132">
        <f t="shared" si="54"/>
        <v>6.6328018056863291E-3</v>
      </c>
      <c r="AA167" s="132">
        <f>'Survival-1cycle NMA'!N169</f>
        <v>3.1680565254857032E-2</v>
      </c>
      <c r="AB167" s="132">
        <f>'Survival-1cycle NMA'!O169</f>
        <v>2.0386282844929913E-2</v>
      </c>
      <c r="AC167" s="132">
        <f t="shared" si="55"/>
        <v>1.1294282409927119E-2</v>
      </c>
      <c r="AD167" s="132">
        <f>'Survival-1cycle NMA'!D169</f>
        <v>9.0287309504044188E-3</v>
      </c>
      <c r="AE167" s="132">
        <f>'Survival-1cycle NMA'!E169</f>
        <v>2.3959291447180893E-3</v>
      </c>
      <c r="AF167" s="132">
        <f t="shared" si="56"/>
        <v>6.6328018056863291E-3</v>
      </c>
      <c r="AG167" s="132">
        <f>'Survival-1cycle NMA'!P169</f>
        <v>4.4898101790043977E-2</v>
      </c>
      <c r="AH167" s="132">
        <f>'Survival-1cycle NMA'!Q169</f>
        <v>2.3590539266946417E-2</v>
      </c>
      <c r="AI167" s="132">
        <f t="shared" si="57"/>
        <v>2.130756252309756E-2</v>
      </c>
      <c r="AJ167" s="132">
        <f>'Survival-1cycle NMA'!D169</f>
        <v>9.0287309504044188E-3</v>
      </c>
      <c r="AK167" s="132">
        <f>'Survival-1cycle NMA'!E169</f>
        <v>2.3959291447180893E-3</v>
      </c>
      <c r="AL167" s="132">
        <f t="shared" si="58"/>
        <v>6.6328018056863291E-3</v>
      </c>
      <c r="AM167" s="135"/>
      <c r="AN167" s="135"/>
      <c r="AO167" s="135"/>
      <c r="AP167" s="135"/>
      <c r="AQ167" s="135"/>
      <c r="AR167" s="135"/>
      <c r="AS167" s="135"/>
      <c r="AT167" s="135"/>
    </row>
    <row r="168" spans="1:46">
      <c r="A168" s="132">
        <v>164</v>
      </c>
      <c r="B168" s="132">
        <f t="shared" si="46"/>
        <v>9.4356164383561651</v>
      </c>
      <c r="C168" s="132">
        <f>'Survival-1cycle NMA'!F170</f>
        <v>3.736912523740122E-2</v>
      </c>
      <c r="D168" s="132">
        <f>'Survival-1cycle NMA'!G170</f>
        <v>3.4575137710359333E-2</v>
      </c>
      <c r="E168" s="132">
        <f t="shared" si="47"/>
        <v>2.7939875270418871E-3</v>
      </c>
      <c r="F168" s="132">
        <f>'Survival-1cycle NMA'!D170</f>
        <v>8.9101618598806769E-3</v>
      </c>
      <c r="G168" s="132">
        <f>'Survival-1cycle NMA'!E170</f>
        <v>2.3659770099034006E-3</v>
      </c>
      <c r="H168" s="132">
        <f t="shared" si="48"/>
        <v>6.5441848499772758E-3</v>
      </c>
      <c r="I168" s="132">
        <f>'Survival-1cycle NMA'!H170</f>
        <v>3.02967983155993E-2</v>
      </c>
      <c r="J168" s="132">
        <f>'Survival-1cycle NMA'!I170</f>
        <v>7.6254688025490002E-3</v>
      </c>
      <c r="K168" s="132">
        <f t="shared" si="49"/>
        <v>2.2671329513050301E-2</v>
      </c>
      <c r="L168" s="132">
        <f>'Survival-1cycle NMA'!D170</f>
        <v>8.9101618598806769E-3</v>
      </c>
      <c r="M168" s="132">
        <f>'Survival-1cycle NMA'!E170</f>
        <v>2.3659770099034006E-3</v>
      </c>
      <c r="N168" s="132">
        <f t="shared" si="50"/>
        <v>6.5441848499772758E-3</v>
      </c>
      <c r="O168" s="132">
        <f>'Survival-1cycle NMA'!J170</f>
        <v>5.1190247045644593E-2</v>
      </c>
      <c r="P168" s="132">
        <f>'Survival-1cycle NMA'!K170</f>
        <v>3.4575137710359333E-2</v>
      </c>
      <c r="Q168" s="132">
        <f t="shared" si="51"/>
        <v>1.6615109335285261E-2</v>
      </c>
      <c r="R168" s="132">
        <f>'Survival-1cycle NMA'!D170</f>
        <v>8.9101618598806769E-3</v>
      </c>
      <c r="S168" s="132">
        <f>'Survival-1cycle NMA'!E170</f>
        <v>2.3659770099034006E-3</v>
      </c>
      <c r="T168" s="132">
        <f t="shared" si="52"/>
        <v>6.5441848499772758E-3</v>
      </c>
      <c r="U168" s="132">
        <f>'Survival-1cycle NMA'!L170</f>
        <v>6.5386705186294469E-2</v>
      </c>
      <c r="V168" s="132">
        <f>'Survival-1cycle NMA'!M170</f>
        <v>2.9869772510307008E-2</v>
      </c>
      <c r="W168" s="132">
        <f t="shared" si="53"/>
        <v>3.5516932675987462E-2</v>
      </c>
      <c r="X168" s="132">
        <f>'Survival-1cycle NMA'!D170</f>
        <v>8.9101618598806769E-3</v>
      </c>
      <c r="Y168" s="132">
        <f>'Survival-1cycle NMA'!E170</f>
        <v>2.3659770099034006E-3</v>
      </c>
      <c r="Z168" s="132">
        <f t="shared" si="54"/>
        <v>6.5441848499772758E-3</v>
      </c>
      <c r="AA168" s="132">
        <f>'Survival-1cycle NMA'!N170</f>
        <v>3.137493021299434E-2</v>
      </c>
      <c r="AB168" s="132">
        <f>'Survival-1cycle NMA'!O170</f>
        <v>2.0221494000349692E-2</v>
      </c>
      <c r="AC168" s="132">
        <f t="shared" si="55"/>
        <v>1.1153436212644648E-2</v>
      </c>
      <c r="AD168" s="132">
        <f>'Survival-1cycle NMA'!D170</f>
        <v>8.9101618598806769E-3</v>
      </c>
      <c r="AE168" s="132">
        <f>'Survival-1cycle NMA'!E170</f>
        <v>2.3659770099034006E-3</v>
      </c>
      <c r="AF168" s="132">
        <f t="shared" si="56"/>
        <v>6.5441848499772758E-3</v>
      </c>
      <c r="AG168" s="132">
        <f>'Survival-1cycle NMA'!P170</f>
        <v>4.4508514011936104E-2</v>
      </c>
      <c r="AH168" s="132">
        <f>'Survival-1cycle NMA'!Q170</f>
        <v>2.3406972367467471E-2</v>
      </c>
      <c r="AI168" s="132">
        <f t="shared" si="57"/>
        <v>2.1101541644468633E-2</v>
      </c>
      <c r="AJ168" s="132">
        <f>'Survival-1cycle NMA'!D170</f>
        <v>8.9101618598806769E-3</v>
      </c>
      <c r="AK168" s="132">
        <f>'Survival-1cycle NMA'!E170</f>
        <v>2.3659770099034006E-3</v>
      </c>
      <c r="AL168" s="132">
        <f t="shared" si="58"/>
        <v>6.5441848499772758E-3</v>
      </c>
      <c r="AM168" s="135"/>
      <c r="AN168" s="135"/>
      <c r="AO168" s="135"/>
      <c r="AP168" s="135"/>
      <c r="AQ168" s="135"/>
      <c r="AR168" s="135"/>
      <c r="AS168" s="135"/>
      <c r="AT168" s="135"/>
    </row>
    <row r="169" spans="1:46">
      <c r="A169" s="132">
        <v>165</v>
      </c>
      <c r="B169" s="132">
        <f t="shared" si="46"/>
        <v>9.493150684931507</v>
      </c>
      <c r="C169" s="132">
        <f>'Survival-1cycle NMA'!F171</f>
        <v>3.7028703081756625E-2</v>
      </c>
      <c r="D169" s="132">
        <f>'Survival-1cycle NMA'!G171</f>
        <v>3.4335392733252812E-2</v>
      </c>
      <c r="E169" s="132">
        <f t="shared" si="47"/>
        <v>2.6933103485038135E-3</v>
      </c>
      <c r="F169" s="132">
        <f>'Survival-1cycle NMA'!D171</f>
        <v>8.793821275667895E-3</v>
      </c>
      <c r="G169" s="132">
        <f>'Survival-1cycle NMA'!E171</f>
        <v>2.3365757266281153E-3</v>
      </c>
      <c r="H169" s="132">
        <f t="shared" si="48"/>
        <v>6.4572455490397793E-3</v>
      </c>
      <c r="I169" s="132">
        <f>'Survival-1cycle NMA'!H171</f>
        <v>3.00032719453441E-2</v>
      </c>
      <c r="J169" s="132">
        <f>'Survival-1cycle NMA'!I171</f>
        <v>7.5489575718010703E-3</v>
      </c>
      <c r="K169" s="132">
        <f t="shared" si="49"/>
        <v>2.2454314373543029E-2</v>
      </c>
      <c r="L169" s="132">
        <f>'Survival-1cycle NMA'!D171</f>
        <v>8.793821275667895E-3</v>
      </c>
      <c r="M169" s="132">
        <f>'Survival-1cycle NMA'!E171</f>
        <v>2.3365757266281153E-3</v>
      </c>
      <c r="N169" s="132">
        <f t="shared" si="50"/>
        <v>6.4572455490397793E-3</v>
      </c>
      <c r="O169" s="132">
        <f>'Survival-1cycle NMA'!J171</f>
        <v>5.0768382359734722E-2</v>
      </c>
      <c r="P169" s="132">
        <f>'Survival-1cycle NMA'!K171</f>
        <v>3.4335392733252812E-2</v>
      </c>
      <c r="Q169" s="132">
        <f t="shared" si="51"/>
        <v>1.643298962648191E-2</v>
      </c>
      <c r="R169" s="132">
        <f>'Survival-1cycle NMA'!D171</f>
        <v>8.793821275667895E-3</v>
      </c>
      <c r="S169" s="132">
        <f>'Survival-1cycle NMA'!E171</f>
        <v>2.3365757266281153E-3</v>
      </c>
      <c r="T169" s="132">
        <f t="shared" si="52"/>
        <v>6.4572455490397793E-3</v>
      </c>
      <c r="U169" s="132">
        <f>'Survival-1cycle NMA'!L171</f>
        <v>6.4892054214990044E-2</v>
      </c>
      <c r="V169" s="132">
        <f>'Survival-1cycle NMA'!M171</f>
        <v>2.9653682194812681E-2</v>
      </c>
      <c r="W169" s="132">
        <f t="shared" si="53"/>
        <v>3.5238372020177364E-2</v>
      </c>
      <c r="X169" s="132">
        <f>'Survival-1cycle NMA'!D171</f>
        <v>8.793821275667895E-3</v>
      </c>
      <c r="Y169" s="132">
        <f>'Survival-1cycle NMA'!E171</f>
        <v>2.3365757266281153E-3</v>
      </c>
      <c r="Z169" s="132">
        <f t="shared" si="54"/>
        <v>6.4572455490397793E-3</v>
      </c>
      <c r="AA169" s="132">
        <f>'Survival-1cycle NMA'!N171</f>
        <v>3.107398360145389E-2</v>
      </c>
      <c r="AB169" s="132">
        <f>'Survival-1cycle NMA'!O171</f>
        <v>2.0059014281380967E-2</v>
      </c>
      <c r="AC169" s="132">
        <f t="shared" si="55"/>
        <v>1.1014969320072922E-2</v>
      </c>
      <c r="AD169" s="132">
        <f>'Survival-1cycle NMA'!D171</f>
        <v>8.793821275667895E-3</v>
      </c>
      <c r="AE169" s="132">
        <f>'Survival-1cycle NMA'!E171</f>
        <v>2.3365757266281153E-3</v>
      </c>
      <c r="AF169" s="132">
        <f t="shared" si="56"/>
        <v>6.4572455490397793E-3</v>
      </c>
      <c r="AG169" s="132">
        <f>'Survival-1cycle NMA'!P171</f>
        <v>4.4124527756162546E-2</v>
      </c>
      <c r="AH169" s="132">
        <f>'Survival-1cycle NMA'!Q171</f>
        <v>2.3225922793278685E-2</v>
      </c>
      <c r="AI169" s="132">
        <f t="shared" si="57"/>
        <v>2.0898604962883861E-2</v>
      </c>
      <c r="AJ169" s="132">
        <f>'Survival-1cycle NMA'!D171</f>
        <v>8.793821275667895E-3</v>
      </c>
      <c r="AK169" s="132">
        <f>'Survival-1cycle NMA'!E171</f>
        <v>2.3365757266281153E-3</v>
      </c>
      <c r="AL169" s="132">
        <f t="shared" si="58"/>
        <v>6.4572455490397793E-3</v>
      </c>
      <c r="AM169" s="135"/>
      <c r="AN169" s="135"/>
      <c r="AO169" s="135"/>
      <c r="AP169" s="135"/>
      <c r="AQ169" s="135"/>
      <c r="AR169" s="135"/>
      <c r="AS169" s="135"/>
      <c r="AT169" s="135"/>
    </row>
    <row r="170" spans="1:46">
      <c r="A170" s="132">
        <v>166</v>
      </c>
      <c r="B170" s="132">
        <f t="shared" si="46"/>
        <v>9.5506849315068489</v>
      </c>
      <c r="C170" s="132">
        <f>'Survival-1cycle NMA'!F172</f>
        <v>3.6693310786773251E-2</v>
      </c>
      <c r="D170" s="132">
        <f>'Survival-1cycle NMA'!G172</f>
        <v>3.4098725723044371E-2</v>
      </c>
      <c r="E170" s="132">
        <f t="shared" si="47"/>
        <v>2.5945850637288798E-3</v>
      </c>
      <c r="F170" s="132">
        <f>'Survival-1cycle NMA'!D172</f>
        <v>8.6796549730986418E-3</v>
      </c>
      <c r="G170" s="132">
        <f>'Survival-1cycle NMA'!E172</f>
        <v>2.3077119672098036E-3</v>
      </c>
      <c r="H170" s="132">
        <f t="shared" si="48"/>
        <v>6.3719430058888377E-3</v>
      </c>
      <c r="I170" s="132">
        <f>'Survival-1cycle NMA'!H172</f>
        <v>2.971425092682E-2</v>
      </c>
      <c r="J170" s="132">
        <f>'Survival-1cycle NMA'!I172</f>
        <v>7.4736636759147297E-3</v>
      </c>
      <c r="K170" s="132">
        <f t="shared" si="49"/>
        <v>2.2240587250905271E-2</v>
      </c>
      <c r="L170" s="132">
        <f>'Survival-1cycle NMA'!D172</f>
        <v>8.6796549730986418E-3</v>
      </c>
      <c r="M170" s="132">
        <f>'Survival-1cycle NMA'!E172</f>
        <v>2.3077119672098036E-3</v>
      </c>
      <c r="N170" s="132">
        <f t="shared" si="50"/>
        <v>6.3719430058888377E-3</v>
      </c>
      <c r="O170" s="132">
        <f>'Survival-1cycle NMA'!J172</f>
        <v>5.0352387583573383E-2</v>
      </c>
      <c r="P170" s="132">
        <f>'Survival-1cycle NMA'!K172</f>
        <v>3.4098725723044371E-2</v>
      </c>
      <c r="Q170" s="132">
        <f t="shared" si="51"/>
        <v>1.6253661860529012E-2</v>
      </c>
      <c r="R170" s="132">
        <f>'Survival-1cycle NMA'!D172</f>
        <v>8.6796549730986418E-3</v>
      </c>
      <c r="S170" s="132">
        <f>'Survival-1cycle NMA'!E172</f>
        <v>2.3077119672098036E-3</v>
      </c>
      <c r="T170" s="132">
        <f t="shared" si="52"/>
        <v>6.3719430058888377E-3</v>
      </c>
      <c r="U170" s="132">
        <f>'Survival-1cycle NMA'!L172</f>
        <v>6.4403954345679096E-2</v>
      </c>
      <c r="V170" s="132">
        <f>'Survival-1cycle NMA'!M172</f>
        <v>2.9440430488389995E-2</v>
      </c>
      <c r="W170" s="132">
        <f t="shared" si="53"/>
        <v>3.4963523857289097E-2</v>
      </c>
      <c r="X170" s="132">
        <f>'Survival-1cycle NMA'!D172</f>
        <v>8.6796549730986418E-3</v>
      </c>
      <c r="Y170" s="132">
        <f>'Survival-1cycle NMA'!E172</f>
        <v>2.3077119672098036E-3</v>
      </c>
      <c r="Z170" s="132">
        <f t="shared" si="54"/>
        <v>6.3719430058888377E-3</v>
      </c>
      <c r="AA170" s="132">
        <f>'Survival-1cycle NMA'!N172</f>
        <v>3.0777627467260909E-2</v>
      </c>
      <c r="AB170" s="132">
        <f>'Survival-1cycle NMA'!O172</f>
        <v>1.9898797852232378E-2</v>
      </c>
      <c r="AC170" s="132">
        <f t="shared" si="55"/>
        <v>1.0878829615028531E-2</v>
      </c>
      <c r="AD170" s="132">
        <f>'Survival-1cycle NMA'!D172</f>
        <v>8.6796549730986418E-3</v>
      </c>
      <c r="AE170" s="132">
        <f>'Survival-1cycle NMA'!E172</f>
        <v>2.3077119672098036E-3</v>
      </c>
      <c r="AF170" s="132">
        <f t="shared" si="56"/>
        <v>6.3719430058888377E-3</v>
      </c>
      <c r="AG170" s="132">
        <f>'Survival-1cycle NMA'!P172</f>
        <v>4.3746031364078827E-2</v>
      </c>
      <c r="AH170" s="132">
        <f>'Survival-1cycle NMA'!Q172</f>
        <v>2.3047341323665631E-2</v>
      </c>
      <c r="AI170" s="132">
        <f t="shared" si="57"/>
        <v>2.0698690040413196E-2</v>
      </c>
      <c r="AJ170" s="132">
        <f>'Survival-1cycle NMA'!D172</f>
        <v>8.6796549730986418E-3</v>
      </c>
      <c r="AK170" s="132">
        <f>'Survival-1cycle NMA'!E172</f>
        <v>2.3077119672098036E-3</v>
      </c>
      <c r="AL170" s="132">
        <f t="shared" si="58"/>
        <v>6.3719430058888377E-3</v>
      </c>
      <c r="AM170" s="135"/>
      <c r="AN170" s="135"/>
      <c r="AO170" s="135"/>
      <c r="AP170" s="135"/>
      <c r="AQ170" s="135"/>
      <c r="AR170" s="135"/>
      <c r="AS170" s="135"/>
      <c r="AT170" s="135"/>
    </row>
    <row r="171" spans="1:46">
      <c r="A171" s="132">
        <v>167</v>
      </c>
      <c r="B171" s="132">
        <f t="shared" si="46"/>
        <v>9.6082191780821926</v>
      </c>
      <c r="C171" s="132">
        <f>'Survival-1cycle NMA'!F173</f>
        <v>3.6362846244651512E-2</v>
      </c>
      <c r="D171" s="132">
        <f>'Survival-1cycle NMA'!G173</f>
        <v>3.386507927556779E-2</v>
      </c>
      <c r="E171" s="132">
        <f t="shared" si="47"/>
        <v>2.4977669690837215E-3</v>
      </c>
      <c r="F171" s="132">
        <f>'Survival-1cycle NMA'!D173</f>
        <v>8.5676103407106435E-3</v>
      </c>
      <c r="G171" s="132">
        <f>'Survival-1cycle NMA'!E173</f>
        <v>2.279372802666409E-3</v>
      </c>
      <c r="H171" s="132">
        <f t="shared" si="48"/>
        <v>6.2882375380442345E-3</v>
      </c>
      <c r="I171" s="132">
        <f>'Survival-1cycle NMA'!H173</f>
        <v>2.94296412239335E-2</v>
      </c>
      <c r="J171" s="132">
        <f>'Survival-1cycle NMA'!I173</f>
        <v>7.3995606993194603E-3</v>
      </c>
      <c r="K171" s="132">
        <f t="shared" si="49"/>
        <v>2.203008052461404E-2</v>
      </c>
      <c r="L171" s="132">
        <f>'Survival-1cycle NMA'!D173</f>
        <v>8.5676103407106435E-3</v>
      </c>
      <c r="M171" s="132">
        <f>'Survival-1cycle NMA'!E173</f>
        <v>2.279372802666409E-3</v>
      </c>
      <c r="N171" s="132">
        <f t="shared" si="50"/>
        <v>6.2882375380442345E-3</v>
      </c>
      <c r="O171" s="132">
        <f>'Survival-1cycle NMA'!J173</f>
        <v>4.9942148596728068E-2</v>
      </c>
      <c r="P171" s="132">
        <f>'Survival-1cycle NMA'!K173</f>
        <v>3.386507927556779E-2</v>
      </c>
      <c r="Q171" s="132">
        <f t="shared" si="51"/>
        <v>1.6077069321160278E-2</v>
      </c>
      <c r="R171" s="132">
        <f>'Survival-1cycle NMA'!D173</f>
        <v>8.5676103407106435E-3</v>
      </c>
      <c r="S171" s="132">
        <f>'Survival-1cycle NMA'!E173</f>
        <v>2.279372802666409E-3</v>
      </c>
      <c r="T171" s="132">
        <f t="shared" si="52"/>
        <v>6.2882375380442345E-3</v>
      </c>
      <c r="U171" s="132">
        <f>'Survival-1cycle NMA'!L173</f>
        <v>6.3922282596193827E-2</v>
      </c>
      <c r="V171" s="132">
        <f>'Survival-1cycle NMA'!M173</f>
        <v>2.9229963611755085E-2</v>
      </c>
      <c r="W171" s="132">
        <f t="shared" si="53"/>
        <v>3.4692318984438739E-2</v>
      </c>
      <c r="X171" s="132">
        <f>'Survival-1cycle NMA'!D173</f>
        <v>8.5676103407106435E-3</v>
      </c>
      <c r="Y171" s="132">
        <f>'Survival-1cycle NMA'!E173</f>
        <v>2.279372802666409E-3</v>
      </c>
      <c r="Z171" s="132">
        <f t="shared" si="54"/>
        <v>6.2882375380442345E-3</v>
      </c>
      <c r="AA171" s="132">
        <f>'Survival-1cycle NMA'!N173</f>
        <v>3.0485766434840498E-2</v>
      </c>
      <c r="AB171" s="132">
        <f>'Survival-1cycle NMA'!O173</f>
        <v>1.9740800050460361E-2</v>
      </c>
      <c r="AC171" s="132">
        <f t="shared" si="55"/>
        <v>1.0744966384380137E-2</v>
      </c>
      <c r="AD171" s="132">
        <f>'Survival-1cycle NMA'!D173</f>
        <v>8.5676103407106435E-3</v>
      </c>
      <c r="AE171" s="132">
        <f>'Survival-1cycle NMA'!E173</f>
        <v>2.279372802666409E-3</v>
      </c>
      <c r="AF171" s="132">
        <f t="shared" si="56"/>
        <v>6.2882375380442345E-3</v>
      </c>
      <c r="AG171" s="132">
        <f>'Survival-1cycle NMA'!P173</f>
        <v>4.337291600781381E-2</v>
      </c>
      <c r="AH171" s="132">
        <f>'Survival-1cycle NMA'!Q173</f>
        <v>2.2871179983375681E-2</v>
      </c>
      <c r="AI171" s="132">
        <f t="shared" si="57"/>
        <v>2.0501736024438128E-2</v>
      </c>
      <c r="AJ171" s="132">
        <f>'Survival-1cycle NMA'!D173</f>
        <v>8.5676103407106435E-3</v>
      </c>
      <c r="AK171" s="132">
        <f>'Survival-1cycle NMA'!E173</f>
        <v>2.279372802666409E-3</v>
      </c>
      <c r="AL171" s="132">
        <f t="shared" si="58"/>
        <v>6.2882375380442345E-3</v>
      </c>
      <c r="AM171" s="135"/>
      <c r="AN171" s="135"/>
      <c r="AO171" s="135"/>
      <c r="AP171" s="135"/>
      <c r="AQ171" s="135"/>
      <c r="AR171" s="135"/>
      <c r="AS171" s="135"/>
      <c r="AT171" s="135"/>
    </row>
    <row r="172" spans="1:46">
      <c r="A172" s="132">
        <v>168</v>
      </c>
      <c r="B172" s="132">
        <f t="shared" si="46"/>
        <v>9.6657534246575345</v>
      </c>
      <c r="C172" s="132">
        <f>'Survival-1cycle NMA'!F174</f>
        <v>3.603720997098879E-2</v>
      </c>
      <c r="D172" s="132">
        <f>'Survival-1cycle NMA'!G174</f>
        <v>3.3634397385762141E-2</v>
      </c>
      <c r="E172" s="132">
        <f t="shared" si="47"/>
        <v>2.4028125852266491E-3</v>
      </c>
      <c r="F172" s="132">
        <f>'Survival-1cycle NMA'!D174</f>
        <v>8.4576363236983348E-3</v>
      </c>
      <c r="G172" s="132">
        <f>'Survival-1cycle NMA'!E174</f>
        <v>2.2515456885406075E-3</v>
      </c>
      <c r="H172" s="132">
        <f t="shared" si="48"/>
        <v>6.2060906351577277E-3</v>
      </c>
      <c r="I172" s="132">
        <f>'Survival-1cycle NMA'!H174</f>
        <v>2.91493512704455E-2</v>
      </c>
      <c r="J172" s="132">
        <f>'Survival-1cycle NMA'!I174</f>
        <v>7.3266229503372599E-3</v>
      </c>
      <c r="K172" s="132">
        <f t="shared" si="49"/>
        <v>2.1822728320108238E-2</v>
      </c>
      <c r="L172" s="132">
        <f>'Survival-1cycle NMA'!D174</f>
        <v>8.4576363236983348E-3</v>
      </c>
      <c r="M172" s="132">
        <f>'Survival-1cycle NMA'!E174</f>
        <v>2.2515456885406075E-3</v>
      </c>
      <c r="N172" s="132">
        <f t="shared" si="50"/>
        <v>6.2060906351577277E-3</v>
      </c>
      <c r="O172" s="132">
        <f>'Survival-1cycle NMA'!J174</f>
        <v>4.9537554112568105E-2</v>
      </c>
      <c r="P172" s="132">
        <f>'Survival-1cycle NMA'!K174</f>
        <v>3.3634397385762141E-2</v>
      </c>
      <c r="Q172" s="132">
        <f t="shared" si="51"/>
        <v>1.5903156726805964E-2</v>
      </c>
      <c r="R172" s="132">
        <f>'Survival-1cycle NMA'!D174</f>
        <v>8.4576363236983348E-3</v>
      </c>
      <c r="S172" s="132">
        <f>'Survival-1cycle NMA'!E174</f>
        <v>2.2515456885406075E-3</v>
      </c>
      <c r="T172" s="132">
        <f t="shared" si="52"/>
        <v>6.2060906351577277E-3</v>
      </c>
      <c r="U172" s="132">
        <f>'Survival-1cycle NMA'!L174</f>
        <v>6.3446918955667286E-2</v>
      </c>
      <c r="V172" s="132">
        <f>'Survival-1cycle NMA'!M174</f>
        <v>2.9022229112192027E-2</v>
      </c>
      <c r="W172" s="132">
        <f t="shared" si="53"/>
        <v>3.4424689843475256E-2</v>
      </c>
      <c r="X172" s="132">
        <f>'Survival-1cycle NMA'!D174</f>
        <v>8.4576363236983348E-3</v>
      </c>
      <c r="Y172" s="132">
        <f>'Survival-1cycle NMA'!E174</f>
        <v>2.2515456885406075E-3</v>
      </c>
      <c r="Z172" s="132">
        <f t="shared" si="54"/>
        <v>6.2060906351577277E-3</v>
      </c>
      <c r="AA172" s="132">
        <f>'Survival-1cycle NMA'!N174</f>
        <v>3.019830762455902E-2</v>
      </c>
      <c r="AB172" s="132">
        <f>'Survival-1cycle NMA'!O174</f>
        <v>1.9584977350288031E-2</v>
      </c>
      <c r="AC172" s="132">
        <f t="shared" si="55"/>
        <v>1.0613330274270989E-2</v>
      </c>
      <c r="AD172" s="132">
        <f>'Survival-1cycle NMA'!D174</f>
        <v>8.4576363236983348E-3</v>
      </c>
      <c r="AE172" s="132">
        <f>'Survival-1cycle NMA'!E174</f>
        <v>2.2515456885406075E-3</v>
      </c>
      <c r="AF172" s="132">
        <f t="shared" si="56"/>
        <v>6.2060906351577277E-3</v>
      </c>
      <c r="AG172" s="132">
        <f>'Survival-1cycle NMA'!P174</f>
        <v>4.3005075603540478E-2</v>
      </c>
      <c r="AH172" s="132">
        <f>'Survival-1cycle NMA'!Q174</f>
        <v>2.2697392004048762E-2</v>
      </c>
      <c r="AI172" s="132">
        <f t="shared" si="57"/>
        <v>2.0307683599491717E-2</v>
      </c>
      <c r="AJ172" s="132">
        <f>'Survival-1cycle NMA'!D174</f>
        <v>8.4576363236983348E-3</v>
      </c>
      <c r="AK172" s="132">
        <f>'Survival-1cycle NMA'!E174</f>
        <v>2.2515456885406075E-3</v>
      </c>
      <c r="AL172" s="132">
        <f t="shared" si="58"/>
        <v>6.2060906351577277E-3</v>
      </c>
      <c r="AM172" s="135"/>
      <c r="AN172" s="135"/>
      <c r="AO172" s="135"/>
      <c r="AP172" s="135"/>
      <c r="AQ172" s="135"/>
      <c r="AR172" s="135"/>
      <c r="AS172" s="135"/>
      <c r="AT172" s="135"/>
    </row>
    <row r="173" spans="1:46">
      <c r="A173" s="132">
        <v>169</v>
      </c>
      <c r="B173" s="132">
        <f t="shared" si="46"/>
        <v>9.7232876712328764</v>
      </c>
      <c r="C173" s="132">
        <f>'Survival-1cycle NMA'!F175</f>
        <v>3.5716305023568255E-2</v>
      </c>
      <c r="D173" s="132">
        <f>'Survival-1cycle NMA'!G175</f>
        <v>3.340662540568138E-2</v>
      </c>
      <c r="E173" s="132">
        <f t="shared" si="47"/>
        <v>2.3096796178868756E-3</v>
      </c>
      <c r="F173" s="132">
        <f>'Survival-1cycle NMA'!D175</f>
        <v>8.3496833696398935E-3</v>
      </c>
      <c r="G173" s="132">
        <f>'Survival-1cycle NMA'!E175</f>
        <v>2.2242184513064454E-3</v>
      </c>
      <c r="H173" s="132">
        <f t="shared" si="48"/>
        <v>6.1254649183334481E-3</v>
      </c>
      <c r="I173" s="132">
        <f>'Survival-1cycle NMA'!H175</f>
        <v>2.8873291892090799E-2</v>
      </c>
      <c r="J173" s="132">
        <f>'Survival-1cycle NMA'!I175</f>
        <v>7.2548254372738503E-3</v>
      </c>
      <c r="K173" s="132">
        <f t="shared" si="49"/>
        <v>2.1618466454816951E-2</v>
      </c>
      <c r="L173" s="132">
        <f>'Survival-1cycle NMA'!D175</f>
        <v>8.3496833696398935E-3</v>
      </c>
      <c r="M173" s="132">
        <f>'Survival-1cycle NMA'!E175</f>
        <v>2.2242184513064454E-3</v>
      </c>
      <c r="N173" s="132">
        <f t="shared" si="50"/>
        <v>6.1254649183334481E-3</v>
      </c>
      <c r="O173" s="132">
        <f>'Survival-1cycle NMA'!J175</f>
        <v>4.9138495592997523E-2</v>
      </c>
      <c r="P173" s="132">
        <f>'Survival-1cycle NMA'!K175</f>
        <v>3.340662540568138E-2</v>
      </c>
      <c r="Q173" s="132">
        <f t="shared" si="51"/>
        <v>1.5731870187316144E-2</v>
      </c>
      <c r="R173" s="132">
        <f>'Survival-1cycle NMA'!D175</f>
        <v>8.3496833696398935E-3</v>
      </c>
      <c r="S173" s="132">
        <f>'Survival-1cycle NMA'!E175</f>
        <v>2.2242184513064454E-3</v>
      </c>
      <c r="T173" s="132">
        <f t="shared" si="52"/>
        <v>6.1254649183334481E-3</v>
      </c>
      <c r="U173" s="132">
        <f>'Survival-1cycle NMA'!L175</f>
        <v>6.2977746297142131E-2</v>
      </c>
      <c r="V173" s="132">
        <f>'Survival-1cycle NMA'!M175</f>
        <v>2.8817175823351037E-2</v>
      </c>
      <c r="W173" s="132">
        <f t="shared" si="53"/>
        <v>3.4160570473791091E-2</v>
      </c>
      <c r="X173" s="132">
        <f>'Survival-1cycle NMA'!D175</f>
        <v>8.3496833696398935E-3</v>
      </c>
      <c r="Y173" s="132">
        <f>'Survival-1cycle NMA'!E175</f>
        <v>2.2242184513064454E-3</v>
      </c>
      <c r="Z173" s="132">
        <f t="shared" si="54"/>
        <v>6.1254649183334481E-3</v>
      </c>
      <c r="AA173" s="132">
        <f>'Survival-1cycle NMA'!N175</f>
        <v>2.9915160574260361E-2</v>
      </c>
      <c r="AB173" s="132">
        <f>'Survival-1cycle NMA'!O175</f>
        <v>1.9431287327272246E-2</v>
      </c>
      <c r="AC173" s="132">
        <f t="shared" si="55"/>
        <v>1.0483873246988115E-2</v>
      </c>
      <c r="AD173" s="132">
        <f>'Survival-1cycle NMA'!D175</f>
        <v>8.3496833696398935E-3</v>
      </c>
      <c r="AE173" s="132">
        <f>'Survival-1cycle NMA'!E175</f>
        <v>2.2242184513064454E-3</v>
      </c>
      <c r="AF173" s="132">
        <f t="shared" si="56"/>
        <v>6.1254649183334481E-3</v>
      </c>
      <c r="AG173" s="132">
        <f>'Survival-1cycle NMA'!P175</f>
        <v>4.264240672785044E-2</v>
      </c>
      <c r="AH173" s="132">
        <f>'Survival-1cycle NMA'!Q175</f>
        <v>2.2525931787054029E-2</v>
      </c>
      <c r="AI173" s="132">
        <f t="shared" si="57"/>
        <v>2.0116474940796412E-2</v>
      </c>
      <c r="AJ173" s="132">
        <f>'Survival-1cycle NMA'!D175</f>
        <v>8.3496833696398935E-3</v>
      </c>
      <c r="AK173" s="132">
        <f>'Survival-1cycle NMA'!E175</f>
        <v>2.2242184513064454E-3</v>
      </c>
      <c r="AL173" s="132">
        <f t="shared" si="58"/>
        <v>6.1254649183334481E-3</v>
      </c>
      <c r="AM173" s="135"/>
      <c r="AN173" s="135"/>
      <c r="AO173" s="135"/>
      <c r="AP173" s="135"/>
      <c r="AQ173" s="135"/>
      <c r="AR173" s="135"/>
      <c r="AS173" s="135"/>
      <c r="AT173" s="135"/>
    </row>
    <row r="174" spans="1:46">
      <c r="A174" s="132">
        <v>170</v>
      </c>
      <c r="B174" s="132">
        <f t="shared" si="46"/>
        <v>9.7808219178082183</v>
      </c>
      <c r="C174" s="132">
        <f>'Survival-1cycle NMA'!F176</f>
        <v>3.5400036924080343E-2</v>
      </c>
      <c r="D174" s="132">
        <f>'Survival-1cycle NMA'!G176</f>
        <v>3.3181710003999589E-2</v>
      </c>
      <c r="E174" s="132">
        <f t="shared" si="47"/>
        <v>2.2183269200807543E-3</v>
      </c>
      <c r="F174" s="132">
        <f>'Survival-1cycle NMA'!D176</f>
        <v>8.2437033763974373E-3</v>
      </c>
      <c r="G174" s="132">
        <f>'Survival-1cycle NMA'!E176</f>
        <v>2.1973792753319848E-3</v>
      </c>
      <c r="H174" s="132">
        <f t="shared" si="48"/>
        <v>6.0463241010654525E-3</v>
      </c>
      <c r="I174" s="132">
        <f>'Survival-1cycle NMA'!H176</f>
        <v>2.86013762315552E-2</v>
      </c>
      <c r="J174" s="132">
        <f>'Survival-1cycle NMA'!I176</f>
        <v>7.18414384543287E-3</v>
      </c>
      <c r="K174" s="132">
        <f t="shared" si="49"/>
        <v>2.141723238612233E-2</v>
      </c>
      <c r="L174" s="132">
        <f>'Survival-1cycle NMA'!D176</f>
        <v>8.2437033763974373E-3</v>
      </c>
      <c r="M174" s="132">
        <f>'Survival-1cycle NMA'!E176</f>
        <v>2.1973792753319848E-3</v>
      </c>
      <c r="N174" s="132">
        <f t="shared" si="50"/>
        <v>6.0463241010654525E-3</v>
      </c>
      <c r="O174" s="132">
        <f>'Survival-1cycle NMA'!J176</f>
        <v>4.8744867166192064E-2</v>
      </c>
      <c r="P174" s="132">
        <f>'Survival-1cycle NMA'!K176</f>
        <v>3.3181710003999589E-2</v>
      </c>
      <c r="Q174" s="132">
        <f t="shared" si="51"/>
        <v>1.5563157162192476E-2</v>
      </c>
      <c r="R174" s="132">
        <f>'Survival-1cycle NMA'!D176</f>
        <v>8.2437033763974373E-3</v>
      </c>
      <c r="S174" s="132">
        <f>'Survival-1cycle NMA'!E176</f>
        <v>2.1973792753319848E-3</v>
      </c>
      <c r="T174" s="132">
        <f t="shared" si="52"/>
        <v>6.0463241010654525E-3</v>
      </c>
      <c r="U174" s="132">
        <f>'Survival-1cycle NMA'!L176</f>
        <v>6.2514650293198179E-2</v>
      </c>
      <c r="V174" s="132">
        <f>'Survival-1cycle NMA'!M176</f>
        <v>2.8614753826490397E-2</v>
      </c>
      <c r="W174" s="132">
        <f t="shared" si="53"/>
        <v>3.3899896466707782E-2</v>
      </c>
      <c r="X174" s="132">
        <f>'Survival-1cycle NMA'!D176</f>
        <v>8.2437033763974373E-3</v>
      </c>
      <c r="Y174" s="132">
        <f>'Survival-1cycle NMA'!E176</f>
        <v>2.1973792753319848E-3</v>
      </c>
      <c r="Z174" s="132">
        <f t="shared" si="54"/>
        <v>6.0463241010654525E-3</v>
      </c>
      <c r="AA174" s="132">
        <f>'Survival-1cycle NMA'!N176</f>
        <v>2.9636237163673477E-2</v>
      </c>
      <c r="AB174" s="132">
        <f>'Survival-1cycle NMA'!O176</f>
        <v>1.9279688624266711E-2</v>
      </c>
      <c r="AC174" s="132">
        <f t="shared" si="55"/>
        <v>1.0356548539406766E-2</v>
      </c>
      <c r="AD174" s="132">
        <f>'Survival-1cycle NMA'!D176</f>
        <v>8.2437033763974373E-3</v>
      </c>
      <c r="AE174" s="132">
        <f>'Survival-1cycle NMA'!E176</f>
        <v>2.1973792753319848E-3</v>
      </c>
      <c r="AF174" s="132">
        <f t="shared" si="56"/>
        <v>6.0463241010654525E-3</v>
      </c>
      <c r="AG174" s="132">
        <f>'Survival-1cycle NMA'!P176</f>
        <v>4.2284808537107796E-2</v>
      </c>
      <c r="AH174" s="132">
        <f>'Survival-1cycle NMA'!Q176</f>
        <v>2.2356754867679081E-2</v>
      </c>
      <c r="AI174" s="132">
        <f t="shared" si="57"/>
        <v>1.9928053669428715E-2</v>
      </c>
      <c r="AJ174" s="132">
        <f>'Survival-1cycle NMA'!D176</f>
        <v>8.2437033763974373E-3</v>
      </c>
      <c r="AK174" s="132">
        <f>'Survival-1cycle NMA'!E176</f>
        <v>2.1973792753319848E-3</v>
      </c>
      <c r="AL174" s="132">
        <f t="shared" si="58"/>
        <v>6.0463241010654525E-3</v>
      </c>
      <c r="AM174" s="135"/>
      <c r="AN174" s="135"/>
      <c r="AO174" s="135"/>
      <c r="AP174" s="135"/>
      <c r="AQ174" s="135"/>
      <c r="AR174" s="135"/>
      <c r="AS174" s="135"/>
      <c r="AT174" s="135"/>
    </row>
    <row r="175" spans="1:46">
      <c r="A175" s="132">
        <v>171</v>
      </c>
      <c r="B175" s="132">
        <f t="shared" si="46"/>
        <v>9.838356164383562</v>
      </c>
      <c r="C175" s="132">
        <f>'Survival-1cycle NMA'!F177</f>
        <v>3.5088313582654948E-2</v>
      </c>
      <c r="D175" s="132">
        <f>'Survival-1cycle NMA'!G177</f>
        <v>3.2959599126953183E-2</v>
      </c>
      <c r="E175" s="132">
        <f t="shared" si="47"/>
        <v>2.1287144557017648E-3</v>
      </c>
      <c r="F175" s="132">
        <f>'Survival-1cycle NMA'!D177</f>
        <v>8.1396496420918039E-3</v>
      </c>
      <c r="G175" s="132">
        <f>'Survival-1cycle NMA'!E177</f>
        <v>2.1710166903724814E-3</v>
      </c>
      <c r="H175" s="132">
        <f t="shared" si="48"/>
        <v>5.9686329517193229E-3</v>
      </c>
      <c r="I175" s="132">
        <f>'Survival-1cycle NMA'!H177</f>
        <v>2.8333519676189699E-2</v>
      </c>
      <c r="J175" s="132">
        <f>'Survival-1cycle NMA'!I177</f>
        <v>7.1145545150130803E-3</v>
      </c>
      <c r="K175" s="132">
        <f t="shared" si="49"/>
        <v>2.121896516117662E-2</v>
      </c>
      <c r="L175" s="132">
        <f>'Survival-1cycle NMA'!D177</f>
        <v>8.1396496420918039E-3</v>
      </c>
      <c r="M175" s="132">
        <f>'Survival-1cycle NMA'!E177</f>
        <v>2.1710166903724814E-3</v>
      </c>
      <c r="N175" s="132">
        <f t="shared" si="50"/>
        <v>5.9686329517193229E-3</v>
      </c>
      <c r="O175" s="132">
        <f>'Survival-1cycle NMA'!J177</f>
        <v>4.8356565547218434E-2</v>
      </c>
      <c r="P175" s="132">
        <f>'Survival-1cycle NMA'!K177</f>
        <v>3.2959599126953183E-2</v>
      </c>
      <c r="Q175" s="132">
        <f t="shared" si="51"/>
        <v>1.5396966420265251E-2</v>
      </c>
      <c r="R175" s="132">
        <f>'Survival-1cycle NMA'!D177</f>
        <v>8.1396496420918039E-3</v>
      </c>
      <c r="S175" s="132">
        <f>'Survival-1cycle NMA'!E177</f>
        <v>2.1710166903724814E-3</v>
      </c>
      <c r="T175" s="132">
        <f t="shared" si="52"/>
        <v>5.9686329517193229E-3</v>
      </c>
      <c r="U175" s="132">
        <f>'Survival-1cycle NMA'!L177</f>
        <v>6.2057519334478582E-2</v>
      </c>
      <c r="V175" s="132">
        <f>'Survival-1cycle NMA'!M177</f>
        <v>2.8414914413104557E-2</v>
      </c>
      <c r="W175" s="132">
        <f t="shared" si="53"/>
        <v>3.3642604921374025E-2</v>
      </c>
      <c r="X175" s="132">
        <f>'Survival-1cycle NMA'!D177</f>
        <v>8.1396496420918039E-3</v>
      </c>
      <c r="Y175" s="132">
        <f>'Survival-1cycle NMA'!E177</f>
        <v>2.1710166903724814E-3</v>
      </c>
      <c r="Z175" s="132">
        <f t="shared" si="54"/>
        <v>5.9686329517193229E-3</v>
      </c>
      <c r="AA175" s="132">
        <f>'Survival-1cycle NMA'!N177</f>
        <v>2.9361451541570757E-2</v>
      </c>
      <c r="AB175" s="132">
        <f>'Survival-1cycle NMA'!O177</f>
        <v>1.913014091862815E-2</v>
      </c>
      <c r="AC175" s="132">
        <f t="shared" si="55"/>
        <v>1.0231310622942608E-2</v>
      </c>
      <c r="AD175" s="132">
        <f>'Survival-1cycle NMA'!D177</f>
        <v>8.1396496420918039E-3</v>
      </c>
      <c r="AE175" s="132">
        <f>'Survival-1cycle NMA'!E177</f>
        <v>2.1710166903724814E-3</v>
      </c>
      <c r="AF175" s="132">
        <f t="shared" si="56"/>
        <v>5.9686329517193229E-3</v>
      </c>
      <c r="AG175" s="132">
        <f>'Survival-1cycle NMA'!P177</f>
        <v>4.1932182689659404E-2</v>
      </c>
      <c r="AH175" s="132">
        <f>'Survival-1cycle NMA'!Q177</f>
        <v>2.2189817880616938E-2</v>
      </c>
      <c r="AI175" s="132">
        <f t="shared" si="57"/>
        <v>1.9742364809042467E-2</v>
      </c>
      <c r="AJ175" s="132">
        <f>'Survival-1cycle NMA'!D177</f>
        <v>8.1396496420918039E-3</v>
      </c>
      <c r="AK175" s="132">
        <f>'Survival-1cycle NMA'!E177</f>
        <v>2.1710166903724814E-3</v>
      </c>
      <c r="AL175" s="132">
        <f t="shared" si="58"/>
        <v>5.9686329517193229E-3</v>
      </c>
      <c r="AM175" s="135"/>
      <c r="AN175" s="135"/>
      <c r="AO175" s="135"/>
      <c r="AP175" s="135"/>
      <c r="AQ175" s="135"/>
      <c r="AR175" s="135"/>
      <c r="AS175" s="135"/>
      <c r="AT175" s="135"/>
    </row>
  </sheetData>
  <mergeCells count="23">
    <mergeCell ref="C2:E2"/>
    <mergeCell ref="F2:H2"/>
    <mergeCell ref="C1:H1"/>
    <mergeCell ref="A1:B2"/>
    <mergeCell ref="AA2:AC2"/>
    <mergeCell ref="I1:N1"/>
    <mergeCell ref="I2:K2"/>
    <mergeCell ref="L2:N2"/>
    <mergeCell ref="U2:W2"/>
    <mergeCell ref="X2:Z2"/>
    <mergeCell ref="U1:Z1"/>
    <mergeCell ref="O1:T1"/>
    <mergeCell ref="O2:Q2"/>
    <mergeCell ref="R2:T2"/>
    <mergeCell ref="AM1:AN2"/>
    <mergeCell ref="AO1:AT1"/>
    <mergeCell ref="AO2:AQ2"/>
    <mergeCell ref="AR2:AT2"/>
    <mergeCell ref="AD2:AF2"/>
    <mergeCell ref="AA1:AF1"/>
    <mergeCell ref="AG1:AL1"/>
    <mergeCell ref="AJ2:AL2"/>
    <mergeCell ref="AG2:AI2"/>
  </mergeCells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31648-21AF-4C2A-800E-97C71B0C976E}">
  <sheetPr codeName="Sheet7"/>
  <dimension ref="A1:CH177"/>
  <sheetViews>
    <sheetView topLeftCell="A63" workbookViewId="0">
      <pane xSplit="1" topLeftCell="AU1" activePane="topRight" state="frozen"/>
      <selection pane="topRight" activeCell="BA72" sqref="BA72"/>
    </sheetView>
  </sheetViews>
  <sheetFormatPr defaultColWidth="8.90625" defaultRowHeight="14"/>
  <cols>
    <col min="1" max="3" width="8.90625" style="11"/>
    <col min="4" max="4" width="9.81640625" style="97" bestFit="1" customWidth="1"/>
    <col min="5" max="5" width="8.90625" style="97"/>
    <col min="6" max="6" width="9.1796875" style="97" bestFit="1" customWidth="1"/>
    <col min="7" max="10" width="8.90625" style="97"/>
    <col min="11" max="11" width="8.90625" style="11"/>
    <col min="12" max="18" width="8.90625" style="97"/>
    <col min="19" max="19" width="8.90625" style="11"/>
    <col min="20" max="26" width="8.90625" style="97"/>
    <col min="27" max="27" width="8.90625" style="11"/>
    <col min="28" max="34" width="8.90625" style="97"/>
    <col min="35" max="35" width="8.90625" style="11"/>
    <col min="36" max="40" width="8.90625" style="97"/>
    <col min="41" max="41" width="9.08984375" style="97" bestFit="1" customWidth="1"/>
    <col min="42" max="42" width="8.90625" style="97"/>
    <col min="43" max="43" width="8.90625" style="11"/>
    <col min="44" max="50" width="8.90625" style="97"/>
    <col min="51" max="52" width="8.90625" style="136"/>
    <col min="53" max="86" width="8.90625" style="69"/>
    <col min="87" max="16384" width="8.90625" style="11"/>
  </cols>
  <sheetData>
    <row r="1" spans="1:86" ht="14.4" customHeight="1">
      <c r="A1" s="146" t="s">
        <v>91</v>
      </c>
      <c r="B1" s="146"/>
      <c r="C1" s="146" t="s">
        <v>222</v>
      </c>
      <c r="D1" s="146"/>
      <c r="E1" s="146"/>
      <c r="F1" s="146"/>
      <c r="G1" s="146"/>
      <c r="H1" s="146"/>
      <c r="I1" s="146"/>
      <c r="J1" s="146"/>
      <c r="K1" s="146" t="s">
        <v>269</v>
      </c>
      <c r="L1" s="146"/>
      <c r="M1" s="146"/>
      <c r="N1" s="146"/>
      <c r="O1" s="146"/>
      <c r="P1" s="146"/>
      <c r="Q1" s="146"/>
      <c r="R1" s="146"/>
      <c r="S1" s="146" t="s">
        <v>224</v>
      </c>
      <c r="T1" s="146"/>
      <c r="U1" s="146"/>
      <c r="V1" s="146"/>
      <c r="W1" s="146"/>
      <c r="X1" s="146"/>
      <c r="Y1" s="146"/>
      <c r="Z1" s="146"/>
      <c r="AA1" s="146" t="s">
        <v>225</v>
      </c>
      <c r="AB1" s="146"/>
      <c r="AC1" s="146"/>
      <c r="AD1" s="146"/>
      <c r="AE1" s="146"/>
      <c r="AF1" s="146"/>
      <c r="AG1" s="146"/>
      <c r="AH1" s="146"/>
      <c r="AI1" s="146" t="s">
        <v>226</v>
      </c>
      <c r="AJ1" s="146"/>
      <c r="AK1" s="146"/>
      <c r="AL1" s="146"/>
      <c r="AM1" s="146"/>
      <c r="AN1" s="146"/>
      <c r="AO1" s="146"/>
      <c r="AP1" s="146"/>
      <c r="AQ1" s="146" t="s">
        <v>227</v>
      </c>
      <c r="AR1" s="146"/>
      <c r="AS1" s="146"/>
      <c r="AT1" s="146"/>
      <c r="AU1" s="146"/>
      <c r="AV1" s="146"/>
      <c r="AW1" s="146"/>
      <c r="AX1" s="146"/>
      <c r="AY1" s="146" t="s">
        <v>91</v>
      </c>
      <c r="AZ1" s="146"/>
      <c r="BA1" s="146" t="s">
        <v>223</v>
      </c>
      <c r="BB1" s="146"/>
      <c r="BC1" s="146"/>
      <c r="BD1" s="146"/>
      <c r="BE1" s="146"/>
      <c r="BF1" s="146"/>
      <c r="BG1" s="146"/>
      <c r="BH1" s="146"/>
    </row>
    <row r="2" spans="1:86">
      <c r="A2" s="146"/>
      <c r="B2" s="146"/>
      <c r="C2" s="146" t="s">
        <v>94</v>
      </c>
      <c r="D2" s="146"/>
      <c r="E2" s="146"/>
      <c r="F2" s="146"/>
      <c r="G2" s="146" t="s">
        <v>95</v>
      </c>
      <c r="H2" s="146"/>
      <c r="I2" s="146"/>
      <c r="J2" s="146"/>
      <c r="K2" s="146" t="s">
        <v>94</v>
      </c>
      <c r="L2" s="146"/>
      <c r="M2" s="146"/>
      <c r="N2" s="146"/>
      <c r="O2" s="146" t="s">
        <v>95</v>
      </c>
      <c r="P2" s="146"/>
      <c r="Q2" s="146"/>
      <c r="R2" s="146"/>
      <c r="S2" s="146" t="s">
        <v>94</v>
      </c>
      <c r="T2" s="146"/>
      <c r="U2" s="146"/>
      <c r="V2" s="146"/>
      <c r="W2" s="146" t="s">
        <v>95</v>
      </c>
      <c r="X2" s="146"/>
      <c r="Y2" s="146"/>
      <c r="Z2" s="146"/>
      <c r="AA2" s="146" t="s">
        <v>94</v>
      </c>
      <c r="AB2" s="146"/>
      <c r="AC2" s="146"/>
      <c r="AD2" s="146"/>
      <c r="AE2" s="146" t="s">
        <v>95</v>
      </c>
      <c r="AF2" s="146"/>
      <c r="AG2" s="146"/>
      <c r="AH2" s="146"/>
      <c r="AI2" s="146" t="s">
        <v>94</v>
      </c>
      <c r="AJ2" s="146"/>
      <c r="AK2" s="146"/>
      <c r="AL2" s="146"/>
      <c r="AM2" s="146" t="s">
        <v>95</v>
      </c>
      <c r="AN2" s="146"/>
      <c r="AO2" s="146"/>
      <c r="AP2" s="146"/>
      <c r="AQ2" s="146" t="s">
        <v>94</v>
      </c>
      <c r="AR2" s="146"/>
      <c r="AS2" s="146"/>
      <c r="AT2" s="146"/>
      <c r="AU2" s="146" t="s">
        <v>95</v>
      </c>
      <c r="AV2" s="146"/>
      <c r="AW2" s="146"/>
      <c r="AX2" s="146"/>
      <c r="AY2" s="146"/>
      <c r="AZ2" s="146"/>
      <c r="BA2" s="146" t="s">
        <v>94</v>
      </c>
      <c r="BB2" s="146"/>
      <c r="BC2" s="146"/>
      <c r="BD2" s="146"/>
      <c r="BE2" s="146" t="s">
        <v>95</v>
      </c>
      <c r="BF2" s="146"/>
      <c r="BG2" s="146"/>
      <c r="BH2" s="146"/>
    </row>
    <row r="3" spans="1:86">
      <c r="A3" s="146" t="s">
        <v>93</v>
      </c>
      <c r="B3" s="146" t="s">
        <v>92</v>
      </c>
      <c r="C3" s="146" t="s">
        <v>96</v>
      </c>
      <c r="D3" s="146"/>
      <c r="E3" s="146" t="s">
        <v>46</v>
      </c>
      <c r="F3" s="146"/>
      <c r="G3" s="146" t="s">
        <v>96</v>
      </c>
      <c r="H3" s="146"/>
      <c r="I3" s="146" t="s">
        <v>46</v>
      </c>
      <c r="J3" s="146"/>
      <c r="K3" s="146" t="s">
        <v>96</v>
      </c>
      <c r="L3" s="146"/>
      <c r="M3" s="146" t="s">
        <v>46</v>
      </c>
      <c r="N3" s="146"/>
      <c r="O3" s="146" t="s">
        <v>96</v>
      </c>
      <c r="P3" s="146"/>
      <c r="Q3" s="146" t="s">
        <v>46</v>
      </c>
      <c r="R3" s="146"/>
      <c r="S3" s="146" t="s">
        <v>96</v>
      </c>
      <c r="T3" s="146"/>
      <c r="U3" s="146" t="s">
        <v>46</v>
      </c>
      <c r="V3" s="146"/>
      <c r="W3" s="146" t="s">
        <v>96</v>
      </c>
      <c r="X3" s="146"/>
      <c r="Y3" s="146" t="s">
        <v>46</v>
      </c>
      <c r="Z3" s="146"/>
      <c r="AA3" s="146" t="s">
        <v>96</v>
      </c>
      <c r="AB3" s="146"/>
      <c r="AC3" s="146" t="s">
        <v>46</v>
      </c>
      <c r="AD3" s="146"/>
      <c r="AE3" s="146" t="s">
        <v>96</v>
      </c>
      <c r="AF3" s="146"/>
      <c r="AG3" s="146" t="s">
        <v>46</v>
      </c>
      <c r="AH3" s="146"/>
      <c r="AI3" s="146" t="s">
        <v>96</v>
      </c>
      <c r="AJ3" s="146"/>
      <c r="AK3" s="146" t="s">
        <v>46</v>
      </c>
      <c r="AL3" s="146"/>
      <c r="AM3" s="146" t="s">
        <v>96</v>
      </c>
      <c r="AN3" s="146"/>
      <c r="AO3" s="146" t="s">
        <v>46</v>
      </c>
      <c r="AP3" s="146"/>
      <c r="AQ3" s="146" t="s">
        <v>96</v>
      </c>
      <c r="AR3" s="146"/>
      <c r="AS3" s="146" t="s">
        <v>46</v>
      </c>
      <c r="AT3" s="146"/>
      <c r="AU3" s="146" t="s">
        <v>96</v>
      </c>
      <c r="AV3" s="146"/>
      <c r="AW3" s="146" t="s">
        <v>46</v>
      </c>
      <c r="AX3" s="146"/>
      <c r="AY3" s="146" t="s">
        <v>93</v>
      </c>
      <c r="AZ3" s="146" t="s">
        <v>92</v>
      </c>
      <c r="BA3" s="146" t="s">
        <v>96</v>
      </c>
      <c r="BB3" s="146"/>
      <c r="BC3" s="146" t="s">
        <v>46</v>
      </c>
      <c r="BD3" s="146"/>
      <c r="BE3" s="146" t="s">
        <v>96</v>
      </c>
      <c r="BF3" s="146"/>
      <c r="BG3" s="146" t="s">
        <v>46</v>
      </c>
      <c r="BH3" s="146"/>
    </row>
    <row r="4" spans="1:86">
      <c r="A4" s="146"/>
      <c r="B4" s="146"/>
      <c r="C4" s="68" t="s">
        <v>154</v>
      </c>
      <c r="D4" s="68" t="s">
        <v>155</v>
      </c>
      <c r="E4" s="68" t="s">
        <v>154</v>
      </c>
      <c r="F4" s="103" t="s">
        <v>155</v>
      </c>
      <c r="G4" s="68" t="s">
        <v>154</v>
      </c>
      <c r="H4" s="68" t="s">
        <v>155</v>
      </c>
      <c r="I4" s="68" t="s">
        <v>154</v>
      </c>
      <c r="J4" s="68" t="s">
        <v>155</v>
      </c>
      <c r="K4" s="68" t="s">
        <v>154</v>
      </c>
      <c r="L4" s="68" t="s">
        <v>155</v>
      </c>
      <c r="M4" s="68" t="s">
        <v>154</v>
      </c>
      <c r="N4" s="68" t="s">
        <v>155</v>
      </c>
      <c r="O4" s="68" t="s">
        <v>154</v>
      </c>
      <c r="P4" s="68" t="s">
        <v>155</v>
      </c>
      <c r="Q4" s="68" t="s">
        <v>154</v>
      </c>
      <c r="R4" s="68" t="s">
        <v>155</v>
      </c>
      <c r="S4" s="68" t="s">
        <v>154</v>
      </c>
      <c r="T4" s="68" t="s">
        <v>155</v>
      </c>
      <c r="U4" s="68" t="s">
        <v>154</v>
      </c>
      <c r="V4" s="68" t="s">
        <v>155</v>
      </c>
      <c r="W4" s="68" t="s">
        <v>154</v>
      </c>
      <c r="X4" s="68" t="s">
        <v>155</v>
      </c>
      <c r="Y4" s="68" t="s">
        <v>154</v>
      </c>
      <c r="Z4" s="68" t="s">
        <v>155</v>
      </c>
      <c r="AA4" s="68" t="s">
        <v>154</v>
      </c>
      <c r="AB4" s="68" t="s">
        <v>155</v>
      </c>
      <c r="AC4" s="68" t="s">
        <v>154</v>
      </c>
      <c r="AD4" s="68" t="s">
        <v>155</v>
      </c>
      <c r="AE4" s="68" t="s">
        <v>154</v>
      </c>
      <c r="AF4" s="68" t="s">
        <v>155</v>
      </c>
      <c r="AG4" s="68" t="s">
        <v>154</v>
      </c>
      <c r="AH4" s="68" t="s">
        <v>155</v>
      </c>
      <c r="AI4" s="68" t="s">
        <v>154</v>
      </c>
      <c r="AJ4" s="68" t="s">
        <v>155</v>
      </c>
      <c r="AK4" s="68" t="s">
        <v>154</v>
      </c>
      <c r="AL4" s="68" t="s">
        <v>155</v>
      </c>
      <c r="AM4" s="68" t="s">
        <v>154</v>
      </c>
      <c r="AN4" s="68" t="s">
        <v>155</v>
      </c>
      <c r="AO4" s="68" t="s">
        <v>154</v>
      </c>
      <c r="AP4" s="68" t="s">
        <v>155</v>
      </c>
      <c r="AQ4" s="68" t="s">
        <v>154</v>
      </c>
      <c r="AR4" s="68" t="s">
        <v>155</v>
      </c>
      <c r="AS4" s="68" t="s">
        <v>154</v>
      </c>
      <c r="AT4" s="68" t="s">
        <v>155</v>
      </c>
      <c r="AU4" s="68" t="s">
        <v>154</v>
      </c>
      <c r="AV4" s="68" t="s">
        <v>155</v>
      </c>
      <c r="AW4" s="68" t="s">
        <v>154</v>
      </c>
      <c r="AX4" s="68" t="s">
        <v>155</v>
      </c>
      <c r="AY4" s="146"/>
      <c r="AZ4" s="146"/>
      <c r="BA4" s="68" t="s">
        <v>154</v>
      </c>
      <c r="BB4" s="68" t="s">
        <v>155</v>
      </c>
      <c r="BC4" s="68" t="s">
        <v>154</v>
      </c>
      <c r="BD4" s="68" t="s">
        <v>155</v>
      </c>
      <c r="BE4" s="68" t="s">
        <v>154</v>
      </c>
      <c r="BF4" s="68" t="s">
        <v>155</v>
      </c>
      <c r="BG4" s="68" t="s">
        <v>154</v>
      </c>
      <c r="BH4" s="68" t="s">
        <v>155</v>
      </c>
    </row>
    <row r="5" spans="1:86" s="67" customFormat="1">
      <c r="A5" s="189" t="s">
        <v>67</v>
      </c>
      <c r="B5" s="189"/>
      <c r="C5" s="68">
        <f t="shared" ref="C5:AX5" si="0">SUM(C6:C177)</f>
        <v>18812.77632029686</v>
      </c>
      <c r="D5" s="68">
        <f t="shared" si="0"/>
        <v>17873.165739979526</v>
      </c>
      <c r="E5" s="68">
        <f t="shared" si="0"/>
        <v>14111.02703414819</v>
      </c>
      <c r="F5" s="103">
        <f t="shared" si="0"/>
        <v>13446.054684905685</v>
      </c>
      <c r="G5" s="68">
        <f t="shared" si="0"/>
        <v>9627.3190280263207</v>
      </c>
      <c r="H5" s="68">
        <f t="shared" si="0"/>
        <v>9206.5631061735621</v>
      </c>
      <c r="I5" s="68">
        <f t="shared" si="0"/>
        <v>3724.3209996025007</v>
      </c>
      <c r="J5" s="68">
        <f t="shared" si="0"/>
        <v>3616.2396200485127</v>
      </c>
      <c r="K5" s="68">
        <f t="shared" si="0"/>
        <v>96173.907987430255</v>
      </c>
      <c r="L5" s="68">
        <f t="shared" si="0"/>
        <v>94105.685432478276</v>
      </c>
      <c r="M5" s="68">
        <f t="shared" si="0"/>
        <v>89361.491618733548</v>
      </c>
      <c r="N5" s="68">
        <f t="shared" si="0"/>
        <v>87779.382008169589</v>
      </c>
      <c r="O5" s="68">
        <f t="shared" si="0"/>
        <v>10440.976574703569</v>
      </c>
      <c r="P5" s="68">
        <f t="shared" si="0"/>
        <v>10017.09245270196</v>
      </c>
      <c r="Q5" s="68">
        <f t="shared" si="0"/>
        <v>4537.9785462797554</v>
      </c>
      <c r="R5" s="68">
        <f t="shared" si="0"/>
        <v>4426.7689665769076</v>
      </c>
      <c r="S5" s="68">
        <f t="shared" si="0"/>
        <v>20880.889989502262</v>
      </c>
      <c r="T5" s="68">
        <f t="shared" si="0"/>
        <v>19712.143506473905</v>
      </c>
      <c r="U5" s="68">
        <f t="shared" si="0"/>
        <v>14533.731510957361</v>
      </c>
      <c r="V5" s="68">
        <f t="shared" si="0"/>
        <v>13831.583921754833</v>
      </c>
      <c r="W5" s="68">
        <f t="shared" si="0"/>
        <v>9647.6285446392158</v>
      </c>
      <c r="X5" s="68">
        <f t="shared" si="0"/>
        <v>9225.7829267654088</v>
      </c>
      <c r="Y5" s="68">
        <f t="shared" si="0"/>
        <v>3744.6305162153967</v>
      </c>
      <c r="Z5" s="68">
        <f t="shared" si="0"/>
        <v>3635.4594406403576</v>
      </c>
      <c r="AA5" s="68">
        <f t="shared" si="0"/>
        <v>21302.96240848201</v>
      </c>
      <c r="AB5" s="68">
        <f t="shared" si="0"/>
        <v>20003.167512445041</v>
      </c>
      <c r="AC5" s="68">
        <f t="shared" si="0"/>
        <v>13207.991561789981</v>
      </c>
      <c r="AD5" s="68">
        <f t="shared" si="0"/>
        <v>12592.827508026972</v>
      </c>
      <c r="AE5" s="68">
        <f t="shared" si="0"/>
        <v>9627.3190280263207</v>
      </c>
      <c r="AF5" s="68">
        <f t="shared" si="0"/>
        <v>9206.5631061735621</v>
      </c>
      <c r="AG5" s="68">
        <f t="shared" si="0"/>
        <v>3724.3209996025007</v>
      </c>
      <c r="AH5" s="68">
        <f t="shared" si="0"/>
        <v>3616.2396200485127</v>
      </c>
      <c r="AI5" s="68">
        <f t="shared" si="0"/>
        <v>90207.65319607385</v>
      </c>
      <c r="AJ5" s="68">
        <f t="shared" si="0"/>
        <v>88119.738691075967</v>
      </c>
      <c r="AK5" s="68">
        <f t="shared" si="0"/>
        <v>86544.577271087735</v>
      </c>
      <c r="AL5" s="68">
        <f t="shared" si="0"/>
        <v>84717.775650834184</v>
      </c>
      <c r="AM5" s="138">
        <f t="shared" si="0"/>
        <v>10440.976574703569</v>
      </c>
      <c r="AN5" s="68">
        <f t="shared" si="0"/>
        <v>10017.09245270196</v>
      </c>
      <c r="AO5" s="138">
        <f t="shared" si="0"/>
        <v>4537.9785462797554</v>
      </c>
      <c r="AP5" s="68">
        <f t="shared" si="0"/>
        <v>4426.7689665769076</v>
      </c>
      <c r="AQ5" s="68">
        <f t="shared" si="0"/>
        <v>21051.958869401988</v>
      </c>
      <c r="AR5" s="68">
        <f t="shared" si="0"/>
        <v>19968.22199306147</v>
      </c>
      <c r="AS5" s="68">
        <f t="shared" si="0"/>
        <v>14135.755505165776</v>
      </c>
      <c r="AT5" s="68">
        <f t="shared" si="0"/>
        <v>13570.534392910817</v>
      </c>
      <c r="AU5" s="68">
        <f t="shared" si="0"/>
        <v>9627.3190280263207</v>
      </c>
      <c r="AV5" s="68">
        <f t="shared" si="0"/>
        <v>9206.5631061735621</v>
      </c>
      <c r="AW5" s="68">
        <f t="shared" si="0"/>
        <v>3724.3209996025007</v>
      </c>
      <c r="AX5" s="68">
        <f t="shared" si="0"/>
        <v>3616.2396200485127</v>
      </c>
      <c r="AY5" s="189" t="s">
        <v>67</v>
      </c>
      <c r="AZ5" s="189"/>
      <c r="BA5" s="68">
        <f t="shared" ref="BA5" si="1">SUM(BA6:BA177)</f>
        <v>73966.382083467877</v>
      </c>
      <c r="BB5" s="68">
        <f t="shared" ref="BB5" si="2">SUM(BB6:BB177)</f>
        <v>72374.998596951817</v>
      </c>
      <c r="BC5" s="68">
        <f t="shared" ref="BC5" si="3">SUM(BC6:BC177)</f>
        <v>68503.372228008913</v>
      </c>
      <c r="BD5" s="68">
        <f t="shared" ref="BD5" si="4">SUM(BD6:BD177)</f>
        <v>67293.588286997983</v>
      </c>
      <c r="BE5" s="68">
        <f t="shared" ref="BE5" si="5">SUM(BE6:BE177)</f>
        <v>8771.3434449405868</v>
      </c>
      <c r="BF5" s="68">
        <f t="shared" ref="BF5" si="6">SUM(BF6:BF177)</f>
        <v>8417.5529143973527</v>
      </c>
      <c r="BG5" s="68">
        <f t="shared" ref="BG5" si="7">SUM(BG6:BG177)</f>
        <v>3432.4236321635012</v>
      </c>
      <c r="BH5" s="68">
        <f t="shared" ref="BH5" si="8">SUM(BH6:BH177)</f>
        <v>3356.010934044511</v>
      </c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</row>
    <row r="6" spans="1:86">
      <c r="A6" s="11">
        <v>0</v>
      </c>
      <c r="B6" s="11">
        <v>0</v>
      </c>
      <c r="C6" s="97">
        <f>'Surv-rate CEA'!D4*'Unit cost and utilities'!$F$6+'Surv-rate CEA'!E4*'Unit cost and utilities'!$H$6+'Unit cost and utilities'!$G$13*(1-'Surv-rate CEA'!C4)+'Unit cost and utilities'!$B39</f>
        <v>902.88590999999997</v>
      </c>
      <c r="D6" s="97">
        <f t="shared" ref="D6:D52" si="9">C6/(1+DISC)^($B6)</f>
        <v>902.88590999999997</v>
      </c>
      <c r="E6" s="97">
        <f>C6-'Surv-rate CEA'!E4*'Unit cost and utilities'!$H$6-'Unit cost and utilities'!$G$13*(1-'Surv-rate CEA'!C4)</f>
        <v>902.88590999999997</v>
      </c>
      <c r="F6" s="97">
        <f t="shared" ref="F6:F52" si="10">E6/(1+DISC)^($B6)</f>
        <v>902.88590999999997</v>
      </c>
      <c r="G6" s="97">
        <f>'Surv-rate CEA'!G4*'Unit cost and utilities'!$F$3+'Surv-rate CEA'!H4*'Unit cost and utilities'!$H$3+(1-'Surv-rate CEA'!F4)*'Unit cost and utilities'!$G$13+'Unit cost and utilities'!B36</f>
        <v>381.16034000000002</v>
      </c>
      <c r="H6" s="97">
        <f t="shared" ref="H6:H52" si="11">G6/(1+DISC)^($B6)</f>
        <v>381.16034000000002</v>
      </c>
      <c r="I6" s="97">
        <f>G6-'Surv-rate CEA'!H4*'Unit cost and utilities'!$H$3-(1-'Surv-rate CEA'!F4)*'Unit cost and utilities'!$G$13</f>
        <v>381.16034000000002</v>
      </c>
      <c r="J6" s="97">
        <f t="shared" ref="J6:J52" si="12">I6/(1+DISC)^($B6)</f>
        <v>381.16034000000002</v>
      </c>
      <c r="K6" s="97">
        <f>'Surv-rate CEA'!J4*'Unit cost and utilities'!$F$7+'Surv-rate CEA'!K4*'Unit cost and utilities'!$H$7+'Unit cost and utilities'!$G$13*(1-'Surv-rate CEA'!I4)+'Unit cost and utilities'!$B$40</f>
        <v>7043.7025999999996</v>
      </c>
      <c r="L6" s="97">
        <f t="shared" ref="L6:L52" si="13">K6/(1+DISC)^($B6)</f>
        <v>7043.7025999999996</v>
      </c>
      <c r="M6" s="97">
        <f>K6-'Surv-rate CEA'!K4*'Unit cost and utilities'!$H$7-'Unit cost and utilities'!$G$13*(1-'Surv-rate CEA'!I4)</f>
        <v>7043.7025999999996</v>
      </c>
      <c r="N6" s="97">
        <f t="shared" ref="N6:N52" si="14">M6/(1+DISC)^($B6)</f>
        <v>7043.7025999999996</v>
      </c>
      <c r="O6" s="97">
        <f>'Surv-rate CEA'!M4*'Unit cost and utilities'!$F$4+'Surv-rate CEA'!N4*'Unit cost and utilities'!$H$4+(1-'Surv-rate CEA'!L4)*'Unit cost and utilities'!$G$13+'Unit cost and utilities'!B37</f>
        <v>539.92034000000001</v>
      </c>
      <c r="P6" s="97">
        <f t="shared" ref="P6:P52" si="15">O6/(1+DISC)^($B6)</f>
        <v>539.92034000000001</v>
      </c>
      <c r="Q6" s="97">
        <f>O6-'Surv-rate CEA'!N4*'Unit cost and utilities'!$H$4-(1-'Surv-rate CEA'!L4)*'Unit cost and utilities'!$G$13</f>
        <v>539.92034000000001</v>
      </c>
      <c r="R6" s="97">
        <f t="shared" ref="R6:R52" si="16">Q6/(1+DISC)^($B6)</f>
        <v>539.92034000000001</v>
      </c>
      <c r="S6" s="97">
        <f>'Surv-rate CEA'!P4*'Unit cost and utilities'!$F$8+'Surv-rate CEA'!Q4*'Unit cost and utilities'!$H$8+'Unit cost and utilities'!$G$13*(1-'Surv-rate CEA'!O4)+'Unit cost and utilities'!$B41</f>
        <v>816.24903999999981</v>
      </c>
      <c r="T6" s="97">
        <f t="shared" ref="T6:T52" si="17">S6/(1+DISC)^($B6)</f>
        <v>816.24903999999981</v>
      </c>
      <c r="U6" s="97">
        <f>S6-'Surv-rate CEA'!Q4*'Unit cost and utilities'!$H$8-'Unit cost and utilities'!$G$13*(1-'Surv-rate CEA'!O4)</f>
        <v>816.24903999999981</v>
      </c>
      <c r="V6" s="97">
        <f t="shared" ref="V6:V52" si="18">U6/(1+DISC)^($B6)</f>
        <v>816.24903999999981</v>
      </c>
      <c r="W6" s="97">
        <f>'Surv-rate CEA'!S4*'Unit cost and utilities'!$F$3+'Surv-rate CEA'!T4*'Unit cost and utilities'!$H$3+(1-'Surv-rate CEA'!R4)*'Unit cost and utilities'!$G$13+'Unit cost and utilities'!B36</f>
        <v>381.16034000000002</v>
      </c>
      <c r="X6" s="97">
        <f t="shared" ref="X6:X52" si="19">W6/(1+DISC)^($B6)</f>
        <v>381.16034000000002</v>
      </c>
      <c r="Y6" s="97">
        <f>W6-'Surv-rate CEA'!T4*'Unit cost and utilities'!$H$3-(1-'Surv-rate CEA'!R4)*'Unit cost and utilities'!$G$13</f>
        <v>381.16034000000002</v>
      </c>
      <c r="Z6" s="97">
        <f t="shared" ref="Z6:Z52" si="20">Y6/(1+DISC)^($B6)</f>
        <v>381.16034000000002</v>
      </c>
      <c r="AA6" s="97">
        <f>'Surv-rate CEA'!V4*'Unit cost and utilities'!$F$9+'Surv-rate CEA'!W4*'Unit cost and utilities'!$H$9+'Unit cost and utilities'!$G$13*(1-'Surv-rate CEA'!U4)+'Unit cost and utilities'!$B42</f>
        <v>783.36379999999997</v>
      </c>
      <c r="AB6" s="97">
        <f t="shared" ref="AB6:AB52" si="21">AA6/(1+DISC)^($B6)</f>
        <v>783.36379999999997</v>
      </c>
      <c r="AC6" s="97">
        <f>AA6-'Surv-rate CEA'!W4*'Unit cost and utilities'!$H$9-'Unit cost and utilities'!$G$13*(1-'Surv-rate CEA'!U4)</f>
        <v>783.36379999999997</v>
      </c>
      <c r="AD6" s="97">
        <f t="shared" ref="AD6:AD52" si="22">AC6/(1+DISC)^($B6)</f>
        <v>783.36379999999997</v>
      </c>
      <c r="AE6" s="97">
        <f>'Surv-rate CEA'!Y4*'Unit cost and utilities'!$F$3+'Surv-rate CEA'!Z4*'Unit cost and utilities'!$H$3+(1-'Surv-rate CEA'!X4)*'Unit cost and utilities'!$G$13+'Unit cost and utilities'!B36</f>
        <v>381.16034000000002</v>
      </c>
      <c r="AF6" s="97">
        <f t="shared" ref="AF6:AF52" si="23">AE6/(1+DISC)^($B6)</f>
        <v>381.16034000000002</v>
      </c>
      <c r="AG6" s="97">
        <f>AE6-'Surv-rate CEA'!Z4*'Unit cost and utilities'!$H$3-(1-'Surv-rate CEA'!X4)*'Unit cost and utilities'!$G$13</f>
        <v>381.16034000000002</v>
      </c>
      <c r="AH6" s="97">
        <f t="shared" ref="AH6:AH52" si="24">AG6/(1+DISC)^($B6)</f>
        <v>381.16034000000002</v>
      </c>
      <c r="AI6" s="97">
        <f>'Surv-rate CEA'!AB4*'Unit cost and utilities'!$F$10+'Surv-rate CEA'!AC4*'Unit cost and utilities'!$H$10+'Unit cost and utilities'!$G$13*(1-'Surv-rate CEA'!AB4)+'Unit cost and utilities'!$B43</f>
        <v>5840.2528000000002</v>
      </c>
      <c r="AJ6" s="97">
        <f t="shared" ref="AJ6:AJ52" si="25">AI6/(1+DISC)^($B6)</f>
        <v>5840.2528000000002</v>
      </c>
      <c r="AK6" s="97">
        <f>AI6-'Surv-rate CEA'!AC4*'Unit cost and utilities'!$H$10-'Unit cost and utilities'!$G$13*(1-'Surv-rate CEA'!AB4)</f>
        <v>5840.2528000000002</v>
      </c>
      <c r="AL6" s="97">
        <f t="shared" ref="AL6:AL52" si="26">AK6/(1+DISC)^($B6)</f>
        <v>5840.2528000000002</v>
      </c>
      <c r="AM6" s="104">
        <f>'Surv-rate CEA'!AE4*'Unit cost and utilities'!$F$5+'Surv-rate CEA'!AF4*'Unit cost and utilities'!$H$5+(1-'Surv-rate CEA'!AD4)*'Unit cost and utilities'!$G$13+'Unit cost and utilities'!B38</f>
        <v>539.92034000000001</v>
      </c>
      <c r="AN6" s="97">
        <f t="shared" ref="AN6:AN52" si="27">AM6/(1+DISC)^($B6)</f>
        <v>539.92034000000001</v>
      </c>
      <c r="AO6" s="104">
        <f>AM6-'Surv-rate CEA'!AF4*'Unit cost and utilities'!$H$5-(1-'Surv-rate CEA'!AD4)*'Unit cost and utilities'!$G$13</f>
        <v>539.92034000000001</v>
      </c>
      <c r="AP6" s="97">
        <f t="shared" ref="AP6:AP52" si="28">AO6/(1+DISC)^($B6)</f>
        <v>539.92034000000001</v>
      </c>
      <c r="AQ6" s="97">
        <f>'Surv-rate CEA'!AH4*'Unit cost and utilities'!$F$11+'Surv-rate CEA'!AI4*'Unit cost and utilities'!$H$11+'Unit cost and utilities'!$G$13*(1-'Surv-rate CEA'!AG4)+'Unit cost and utilities'!$B44</f>
        <v>859.16724999999985</v>
      </c>
      <c r="AR6" s="97">
        <f t="shared" ref="AR6:AR52" si="29">AQ6/(1+DISC)^($B6)</f>
        <v>859.16724999999985</v>
      </c>
      <c r="AS6" s="97">
        <f>AQ6-'Surv-rate CEA'!AI4*'Unit cost and utilities'!$H$11-'Unit cost and utilities'!$G$13*(1-'Surv-rate CEA'!AG4)</f>
        <v>859.16724999999985</v>
      </c>
      <c r="AT6" s="97">
        <f t="shared" ref="AT6:AT52" si="30">AS6/(1+DISC)^($B6)</f>
        <v>859.16724999999985</v>
      </c>
      <c r="AU6" s="97">
        <f>'Surv-rate CEA'!AK4*'Unit cost and utilities'!$F$3+'Surv-rate CEA'!AL4*'Unit cost and utilities'!$H$3+(1-'Surv-rate CEA'!AJ4)*'Unit cost and utilities'!$G$13+'Unit cost and utilities'!B36</f>
        <v>381.16034000000002</v>
      </c>
      <c r="AV6" s="97">
        <f t="shared" ref="AV6:AV52" si="31">AU6/(1+DISC)^($B6)</f>
        <v>381.16034000000002</v>
      </c>
      <c r="AW6" s="97">
        <f>AU6-'Surv-rate CEA'!AL4*'Unit cost and utilities'!$H$3-(1-'Surv-rate CEA'!AJ4)*'Unit cost and utilities'!$G$13</f>
        <v>381.16034000000002</v>
      </c>
      <c r="AX6" s="97">
        <f t="shared" ref="AX6:AX52" si="32">AW6/(1+DISC)^($B6)</f>
        <v>381.16034000000002</v>
      </c>
      <c r="AY6" s="135">
        <v>0</v>
      </c>
      <c r="AZ6" s="135">
        <v>0</v>
      </c>
      <c r="BA6" s="136">
        <f>'Surv-rate CEA'!AP4*'Unit cost and utilities'!$F$7+'Surv-rate CEA'!AQ4*'Unit cost and utilities'!$H$7+'Unit cost and utilities'!$G$13*(1-'Surv-rate CEA'!AO4)+'Unit cost and utilities'!$B$40</f>
        <v>7043.7025999999996</v>
      </c>
      <c r="BB6" s="136">
        <f t="shared" ref="BB6:BB37" si="33">BA6/(1+DISC)^($AZ6)</f>
        <v>7043.7025999999996</v>
      </c>
      <c r="BC6" s="136">
        <f>BA6-'Surv-rate CEA'!AQ4*'Unit cost and utilities'!$H$7-'Unit cost and utilities'!$G$13*(1-'Surv-rate CEA'!AO4)</f>
        <v>7043.7025999999996</v>
      </c>
      <c r="BD6" s="136">
        <f t="shared" ref="BD6:BD37" si="34">BC6/(1+DISC)^(AZ6)</f>
        <v>7043.7025999999996</v>
      </c>
      <c r="BE6" s="136">
        <f>'Surv-rate CEA'!AS4*'Unit cost and utilities'!$F$4+'Surv-rate CEA'!AT4*'Unit cost and utilities'!$H$4+(1-'Surv-rate CEA'!AR4)*'Unit cost and utilities'!$G$13+'Unit cost and utilities'!B37</f>
        <v>539.92034000000001</v>
      </c>
      <c r="BF6" s="136">
        <f t="shared" ref="BF6:BF37" si="35">BE6/(1+DISC)^(AZ6)</f>
        <v>539.92034000000001</v>
      </c>
      <c r="BG6" s="136">
        <f>BE6-'Surv-rate CEA'!AT4*'Unit cost and utilities'!$H$4-(1-'Surv-rate CEA'!AR4)*'Unit cost and utilities'!$G$13</f>
        <v>539.92034000000001</v>
      </c>
      <c r="BH6" s="136">
        <f t="shared" ref="BH6:BH37" si="36">BG6/(1+DISC)^(AZ6)</f>
        <v>539.92034000000001</v>
      </c>
    </row>
    <row r="7" spans="1:86">
      <c r="A7" s="11">
        <v>1</v>
      </c>
      <c r="B7" s="11">
        <f>A7*21/365</f>
        <v>5.7534246575342465E-2</v>
      </c>
      <c r="C7" s="97">
        <f>'Surv-rate CEA'!D5*'Unit cost and utilities'!$F$6+'Surv-rate CEA'!E5*'Unit cost and utilities'!$H$6+'Unit cost and utilities'!$G$13*('Surv-rate CEA'!C4-'Surv-rate CEA'!C5)</f>
        <v>762.98554570889507</v>
      </c>
      <c r="D7" s="97">
        <f t="shared" si="9"/>
        <v>761.68908208722587</v>
      </c>
      <c r="E7" s="97">
        <f>C7-'Surv-rate CEA'!E5*'Unit cost and utilities'!$H$6-'Unit cost and utilities'!$G$13*('Surv-rate CEA'!C4-'Surv-rate CEA'!C5)</f>
        <v>749.41423357793815</v>
      </c>
      <c r="F7" s="97">
        <f t="shared" si="10"/>
        <v>748.14083030462689</v>
      </c>
      <c r="G7" s="97">
        <f>'Surv-rate CEA'!G5*'Unit cost and utilities'!$F$3+'Surv-rate CEA'!H5*'Unit cost and utilities'!$H$3+('Surv-rate CEA'!F4-'Surv-rate CEA'!F5)*'Unit cost and utilities'!$G$13</f>
        <v>274.66304794294012</v>
      </c>
      <c r="H7" s="97">
        <f t="shared" si="11"/>
        <v>274.1963410021894</v>
      </c>
      <c r="I7" s="97">
        <f>G7-'Surv-rate CEA'!H5*'Unit cost and utilities'!$H$3-('Surv-rate CEA'!F4-'Surv-rate CEA'!F5)*'Unit cost and utilities'!$G$13</f>
        <v>252.69033917018228</v>
      </c>
      <c r="J7" s="97">
        <f t="shared" si="12"/>
        <v>252.26096821535376</v>
      </c>
      <c r="K7" s="97">
        <f>'Surv-rate CEA'!J5*'Unit cost and utilities'!$F$7+'Surv-rate CEA'!K5*'Unit cost and utilities'!$H$7+'Unit cost and utilities'!$G$13*('Surv-rate CEA'!I4-'Surv-rate CEA'!I5)</f>
        <v>6840.112614005152</v>
      </c>
      <c r="L7" s="97">
        <f t="shared" si="13"/>
        <v>6828.4899073601146</v>
      </c>
      <c r="M7" s="97">
        <f>K7-'Surv-rate CEA'!K5*'Unit cost and utilities'!$H$7-'Unit cost and utilities'!$G$13*('Surv-rate CEA'!I4-'Surv-rate CEA'!I5)</f>
        <v>6824.1644030797661</v>
      </c>
      <c r="N7" s="97">
        <f t="shared" si="14"/>
        <v>6812.5687956051015</v>
      </c>
      <c r="O7" s="97">
        <f>'Surv-rate CEA'!M5*'Unit cost and utilities'!$F$4+'Surv-rate CEA'!N5*'Unit cost and utilities'!$H$4+('Surv-rate CEA'!L4-'Surv-rate CEA'!L5)*'Unit cost and utilities'!$G$13</f>
        <v>428.4804561966809</v>
      </c>
      <c r="P7" s="97">
        <f t="shared" si="15"/>
        <v>427.75238300161254</v>
      </c>
      <c r="Q7" s="97">
        <f>O7-'Surv-rate CEA'!N5*'Unit cost and utilities'!$H$4-('Surv-rate CEA'!L4-'Surv-rate CEA'!L5)*'Unit cost and utilities'!$G$13</f>
        <v>406.50774742392304</v>
      </c>
      <c r="R7" s="97">
        <f t="shared" si="16"/>
        <v>405.81701021477687</v>
      </c>
      <c r="S7" s="97">
        <f>'Surv-rate CEA'!P5*'Unit cost and utilities'!$F$8+'Surv-rate CEA'!Q5*'Unit cost and utilities'!$H$8+'Unit cost and utilities'!$G$13*('Surv-rate CEA'!O4-'Surv-rate CEA'!O5)</f>
        <v>702.98138862968835</v>
      </c>
      <c r="T7" s="97">
        <f t="shared" si="17"/>
        <v>701.78688396024256</v>
      </c>
      <c r="U7" s="97">
        <f>S7-'Surv-rate CEA'!Q5*'Unit cost and utilities'!$H$8-'Unit cost and utilities'!$G$13*('Surv-rate CEA'!O4-'Surv-rate CEA'!O5)</f>
        <v>689.91071199009457</v>
      </c>
      <c r="V7" s="97">
        <f t="shared" si="18"/>
        <v>688.73841699010995</v>
      </c>
      <c r="W7" s="97">
        <f>'Surv-rate CEA'!S5*'Unit cost and utilities'!$F$3+'Surv-rate CEA'!T5*'Unit cost and utilities'!$H$3+('Surv-rate CEA'!R4-'Surv-rate CEA'!R5)*'Unit cost and utilities'!$G$13</f>
        <v>274.66304794294012</v>
      </c>
      <c r="X7" s="97">
        <f t="shared" si="19"/>
        <v>274.1963410021894</v>
      </c>
      <c r="Y7" s="97">
        <f>W7-'Surv-rate CEA'!T5*'Unit cost and utilities'!$H$3-('Surv-rate CEA'!R4-'Surv-rate CEA'!R5)*'Unit cost and utilities'!$G$13</f>
        <v>252.69033917018228</v>
      </c>
      <c r="Z7" s="97">
        <f t="shared" si="20"/>
        <v>252.26096821535376</v>
      </c>
      <c r="AA7" s="97">
        <f>'Surv-rate CEA'!V5*'Unit cost and utilities'!$F$9+'Surv-rate CEA'!W5*'Unit cost and utilities'!$H$9+'Unit cost and utilities'!$G$13*('Surv-rate CEA'!U4-'Surv-rate CEA'!U5)</f>
        <v>666.83632501417162</v>
      </c>
      <c r="AB7" s="97">
        <f t="shared" si="21"/>
        <v>665.70323796966511</v>
      </c>
      <c r="AC7" s="97">
        <f>AA7-'Surv-rate CEA'!W5*'Unit cost and utilities'!$H$9-'Unit cost and utilities'!$G$13*('Surv-rate CEA'!U4-'Surv-rate CEA'!U5)</f>
        <v>654.13627020999365</v>
      </c>
      <c r="AD7" s="97">
        <f t="shared" si="22"/>
        <v>653.02476307501422</v>
      </c>
      <c r="AE7" s="97">
        <f>'Surv-rate CEA'!Y5*'Unit cost and utilities'!$F$3+'Surv-rate CEA'!Z5*'Unit cost and utilities'!$H$3+('Surv-rate CEA'!X4-'Surv-rate CEA'!X5)*'Unit cost and utilities'!$G$13</f>
        <v>274.66304794294012</v>
      </c>
      <c r="AF7" s="97">
        <f t="shared" si="23"/>
        <v>274.1963410021894</v>
      </c>
      <c r="AG7" s="97">
        <f>AE7-'Surv-rate CEA'!Z5*'Unit cost and utilities'!$H$3-('Surv-rate CEA'!X4-'Surv-rate CEA'!X5)*'Unit cost and utilities'!$G$13</f>
        <v>252.69033917018228</v>
      </c>
      <c r="AH7" s="97">
        <f t="shared" si="24"/>
        <v>252.26096821535376</v>
      </c>
      <c r="AI7" s="97">
        <f>'Surv-rate CEA'!AB5*'Unit cost and utilities'!$F$10+'Surv-rate CEA'!AC5*'Unit cost and utilities'!$H$10+'Unit cost and utilities'!$G$13*('Surv-rate CEA'!AB5-'Surv-rate CEA'!AB5)</f>
        <v>5643.5316989958856</v>
      </c>
      <c r="AJ7" s="97">
        <f t="shared" si="25"/>
        <v>5633.9422204184275</v>
      </c>
      <c r="AK7" s="97">
        <f>AI7-'Surv-rate CEA'!AC5*'Unit cost and utilities'!$H$10-'Unit cost and utilities'!$G$13*('Surv-rate CEA'!AB5-'Surv-rate CEA'!AB5)</f>
        <v>5639.4365792182589</v>
      </c>
      <c r="AL7" s="97">
        <f t="shared" si="26"/>
        <v>5629.854059060719</v>
      </c>
      <c r="AM7" s="104">
        <f>'Surv-rate CEA'!AE5*'Unit cost and utilities'!$F$5+'Surv-rate CEA'!AF5*'Unit cost and utilities'!$H$5+('Surv-rate CEA'!AD4-'Surv-rate CEA'!AD5)*'Unit cost and utilities'!$G$13</f>
        <v>428.4804561966809</v>
      </c>
      <c r="AN7" s="97">
        <f t="shared" si="27"/>
        <v>427.75238300161254</v>
      </c>
      <c r="AO7" s="104">
        <f>AM7-'Surv-rate CEA'!AF5*'Unit cost and utilities'!$H$5-('Surv-rate CEA'!AD4-'Surv-rate CEA'!AD5)*'Unit cost and utilities'!$G$13</f>
        <v>406.50774742392304</v>
      </c>
      <c r="AP7" s="97">
        <f t="shared" si="28"/>
        <v>405.81701021477687</v>
      </c>
      <c r="AQ7" s="97">
        <f>'Surv-rate CEA'!AH5*'Unit cost and utilities'!$F$11+'Surv-rate CEA'!AI5*'Unit cost and utilities'!$H$11+'Unit cost and utilities'!$G$13*('Surv-rate CEA'!AG4-'Surv-rate CEA'!AG5)</f>
        <v>787.34980508000035</v>
      </c>
      <c r="AR7" s="97">
        <f t="shared" si="29"/>
        <v>786.01194175407568</v>
      </c>
      <c r="AS7" s="97">
        <f>AQ7-'Surv-rate CEA'!AI5*'Unit cost and utilities'!$H$11-'Unit cost and utilities'!$G$13*('Surv-rate CEA'!AG4-'Surv-rate CEA'!AG5)</f>
        <v>773.3123439682787</v>
      </c>
      <c r="AT7" s="97">
        <f t="shared" si="30"/>
        <v>771.99833307019389</v>
      </c>
      <c r="AU7" s="97">
        <f>'Surv-rate CEA'!AK5*'Unit cost and utilities'!$F$3+'Surv-rate CEA'!AL5*'Unit cost and utilities'!$H$3+('Surv-rate CEA'!AJ4-'Surv-rate CEA'!AJ5)*'Unit cost and utilities'!$G$13</f>
        <v>274.66304794294012</v>
      </c>
      <c r="AV7" s="97">
        <f t="shared" si="31"/>
        <v>274.1963410021894</v>
      </c>
      <c r="AW7" s="97">
        <f>AU7-'Surv-rate CEA'!AL5*'Unit cost and utilities'!$H$3-('Surv-rate CEA'!AJ4-'Surv-rate CEA'!AJ5)*'Unit cost and utilities'!$G$13</f>
        <v>252.69033917018228</v>
      </c>
      <c r="AX7" s="97">
        <f t="shared" si="32"/>
        <v>252.26096821535376</v>
      </c>
      <c r="AY7" s="135">
        <v>1</v>
      </c>
      <c r="AZ7" s="135">
        <f>AY7*28/365</f>
        <v>7.6712328767123292E-2</v>
      </c>
      <c r="BA7" s="136">
        <f>'Surv-rate CEA'!AP5*'Unit cost and utilities'!$F$7+'Surv-rate CEA'!AQ5*'Unit cost and utilities'!$H$7+'Unit cost and utilities'!$G$13*('Surv-rate CEA'!AO4-'Surv-rate CEA'!AO5)</f>
        <v>6745.1399853116127</v>
      </c>
      <c r="BB7" s="136">
        <f t="shared" si="33"/>
        <v>6729.8625422990763</v>
      </c>
      <c r="BC7" s="136">
        <f>BA7-'Surv-rate CEA'!AQ5*'Unit cost and utilities'!$H$7-'Unit cost and utilities'!$G$13*('Surv-rate CEA'!AO4-'Surv-rate CEA'!AO5)</f>
        <v>6719.6704048686688</v>
      </c>
      <c r="BD7" s="136">
        <f t="shared" si="34"/>
        <v>6704.4506493266099</v>
      </c>
      <c r="BE7" s="136">
        <f>'Surv-rate CEA'!AS5*'Unit cost and utilities'!$F$4+'Surv-rate CEA'!AT5*'Unit cost and utilities'!$H$4+('Surv-rate CEA'!AR4-'Surv-rate CEA'!AR5)*'Unit cost and utilities'!$G$13</f>
        <v>432.95340558293049</v>
      </c>
      <c r="BF7" s="136">
        <f t="shared" si="35"/>
        <v>431.97278531481442</v>
      </c>
      <c r="BG7" s="136">
        <f>BE7-'Surv-rate CEA'!AT5*'Unit cost and utilities'!$H$4-('Surv-rate CEA'!AR4-'Surv-rate CEA'!AR5)*'Unit cost and utilities'!$G$13</f>
        <v>408.45810625714574</v>
      </c>
      <c r="BH7" s="136">
        <f t="shared" si="36"/>
        <v>407.53296675597289</v>
      </c>
    </row>
    <row r="8" spans="1:86">
      <c r="A8" s="102">
        <v>2</v>
      </c>
      <c r="B8" s="102">
        <f t="shared" ref="B8:B57" si="37">A8*21/365</f>
        <v>0.11506849315068493</v>
      </c>
      <c r="C8" s="97">
        <f>'Surv-rate CEA'!D6*'Unit cost and utilities'!$F$6+'Surv-rate CEA'!E6*'Unit cost and utilities'!$H$6+'Unit cost and utilities'!$G$13*('Surv-rate CEA'!C5-'Surv-rate CEA'!C6)</f>
        <v>754.29752126744836</v>
      </c>
      <c r="D8" s="97">
        <f t="shared" si="9"/>
        <v>751.73629723795477</v>
      </c>
      <c r="E8" s="97">
        <f>C8-'Surv-rate CEA'!E6*'Unit cost and utilities'!$H$6-'Unit cost and utilities'!$G$13*('Surv-rate CEA'!C5-'Surv-rate CEA'!C6)</f>
        <v>722.21482219520453</v>
      </c>
      <c r="F8" s="97">
        <f t="shared" si="10"/>
        <v>719.76253525946777</v>
      </c>
      <c r="G8" s="97">
        <f>'Surv-rate CEA'!G6*'Unit cost and utilities'!$F$3+'Surv-rate CEA'!H6*'Unit cost and utilities'!$H$3+('Surv-rate CEA'!F5-'Surv-rate CEA'!F6)*'Unit cost and utilities'!$G$13</f>
        <v>289.48175416840576</v>
      </c>
      <c r="H8" s="97">
        <f t="shared" si="11"/>
        <v>288.4988162639695</v>
      </c>
      <c r="I8" s="97">
        <f>G8-'Surv-rate CEA'!H6*'Unit cost and utilities'!$H$3-('Surv-rate CEA'!F5-'Surv-rate CEA'!F6)*'Unit cost and utilities'!$G$13</f>
        <v>236.44775999392328</v>
      </c>
      <c r="J8" s="97">
        <f t="shared" si="12"/>
        <v>235.64489949452937</v>
      </c>
      <c r="K8" s="97">
        <f>'Surv-rate CEA'!J6*'Unit cost and utilities'!$F$7+'Surv-rate CEA'!K6*'Unit cost and utilities'!$H$7+'Unit cost and utilities'!$G$13*('Surv-rate CEA'!I5-'Surv-rate CEA'!I6)</f>
        <v>6506.6989159628383</v>
      </c>
      <c r="L8" s="97">
        <f t="shared" si="13"/>
        <v>6484.6053611699745</v>
      </c>
      <c r="M8" s="97">
        <f>K8-'Surv-rate CEA'!K6*'Unit cost and utilities'!$H$7-'Unit cost and utilities'!$G$13*('Surv-rate CEA'!I5-'Surv-rate CEA'!I6)</f>
        <v>6468.1574394059571</v>
      </c>
      <c r="N8" s="97">
        <f t="shared" si="14"/>
        <v>6446.1947525439909</v>
      </c>
      <c r="O8" s="97">
        <f>'Surv-rate CEA'!M6*'Unit cost and utilities'!$F$4+'Surv-rate CEA'!N6*'Unit cost and utilities'!$H$4+('Surv-rate CEA'!L5-'Surv-rate CEA'!L6)*'Unit cost and utilities'!$G$13</f>
        <v>433.41199601739635</v>
      </c>
      <c r="P8" s="97">
        <f t="shared" si="15"/>
        <v>431.94034167998677</v>
      </c>
      <c r="Q8" s="97">
        <f>O8-'Surv-rate CEA'!N6*'Unit cost and utilities'!$H$4-('Surv-rate CEA'!L5-'Surv-rate CEA'!L6)*'Unit cost and utilities'!$G$13</f>
        <v>380.37800184291387</v>
      </c>
      <c r="R8" s="97">
        <f t="shared" si="16"/>
        <v>379.08642491054661</v>
      </c>
      <c r="S8" s="97">
        <f>'Surv-rate CEA'!P6*'Unit cost and utilities'!$F$8+'Surv-rate CEA'!Q6*'Unit cost and utilities'!$H$8+'Unit cost and utilities'!$G$13*('Surv-rate CEA'!O5-'Surv-rate CEA'!O6)</f>
        <v>696.31899145945385</v>
      </c>
      <c r="T8" s="97">
        <f t="shared" si="17"/>
        <v>693.95463405029523</v>
      </c>
      <c r="U8" s="97">
        <f>S8-'Surv-rate CEA'!Q6*'Unit cost and utilities'!$H$8-'Unit cost and utilities'!$G$13*('Surv-rate CEA'!O5-'Surv-rate CEA'!O6)</f>
        <v>664.87093501230424</v>
      </c>
      <c r="V8" s="97">
        <f t="shared" si="18"/>
        <v>662.61335976215094</v>
      </c>
      <c r="W8" s="97">
        <f>'Surv-rate CEA'!S6*'Unit cost and utilities'!$F$3+'Surv-rate CEA'!T6*'Unit cost and utilities'!$H$3+('Surv-rate CEA'!R5-'Surv-rate CEA'!R6)*'Unit cost and utilities'!$G$13</f>
        <v>289.48175416840576</v>
      </c>
      <c r="X8" s="97">
        <f t="shared" si="19"/>
        <v>288.4988162639695</v>
      </c>
      <c r="Y8" s="97">
        <f>W8-'Surv-rate CEA'!T6*'Unit cost and utilities'!$H$3-('Surv-rate CEA'!R5-'Surv-rate CEA'!R6)*'Unit cost and utilities'!$G$13</f>
        <v>236.44775999392328</v>
      </c>
      <c r="Z8" s="97">
        <f t="shared" si="20"/>
        <v>235.64489949452937</v>
      </c>
      <c r="AA8" s="97">
        <f>'Surv-rate CEA'!V6*'Unit cost and utilities'!$F$9+'Surv-rate CEA'!W6*'Unit cost and utilities'!$H$9+'Unit cost and utilities'!$G$13*('Surv-rate CEA'!U5-'Surv-rate CEA'!U6)</f>
        <v>660.38357928938353</v>
      </c>
      <c r="AB8" s="97">
        <f t="shared" si="21"/>
        <v>658.14124089601728</v>
      </c>
      <c r="AC8" s="97">
        <f>AA8-'Surv-rate CEA'!W6*'Unit cost and utilities'!$H$9-'Unit cost and utilities'!$G$13*('Surv-rate CEA'!U5-'Surv-rate CEA'!U6)</f>
        <v>629.38244225750543</v>
      </c>
      <c r="AD8" s="97">
        <f t="shared" si="22"/>
        <v>627.2453685042434</v>
      </c>
      <c r="AE8" s="97">
        <f>'Surv-rate CEA'!Y6*'Unit cost and utilities'!$F$3+'Surv-rate CEA'!Z6*'Unit cost and utilities'!$H$3+('Surv-rate CEA'!X5-'Surv-rate CEA'!X6)*'Unit cost and utilities'!$G$13</f>
        <v>289.48175416840576</v>
      </c>
      <c r="AF8" s="97">
        <f t="shared" si="23"/>
        <v>288.4988162639695</v>
      </c>
      <c r="AG8" s="97">
        <f>AE8-'Surv-rate CEA'!Z6*'Unit cost and utilities'!$H$3-('Surv-rate CEA'!X5-'Surv-rate CEA'!X6)*'Unit cost and utilities'!$G$13</f>
        <v>236.44775999392328</v>
      </c>
      <c r="AH8" s="97">
        <f t="shared" si="24"/>
        <v>235.64489949452937</v>
      </c>
      <c r="AI8" s="97">
        <f>'Surv-rate CEA'!AB6*'Unit cost and utilities'!$F$10+'Surv-rate CEA'!AC6*'Unit cost and utilities'!$H$10+'Unit cost and utilities'!$G$13*('Surv-rate CEA'!AB6-'Surv-rate CEA'!AB6)</f>
        <v>5415.1237981141358</v>
      </c>
      <c r="AJ8" s="97">
        <f t="shared" si="25"/>
        <v>5396.7366964687426</v>
      </c>
      <c r="AK8" s="97">
        <f>AI8-'Surv-rate CEA'!AC6*'Unit cost and utilities'!$H$10-'Unit cost and utilities'!$G$13*('Surv-rate CEA'!AB6-'Surv-rate CEA'!AB6)</f>
        <v>5402.8212343396117</v>
      </c>
      <c r="AL8" s="97">
        <f t="shared" si="26"/>
        <v>5384.4759061603581</v>
      </c>
      <c r="AM8" s="104">
        <f>'Surv-rate CEA'!AE6*'Unit cost and utilities'!$F$5+'Surv-rate CEA'!AF6*'Unit cost and utilities'!$H$5+('Surv-rate CEA'!AD5-'Surv-rate CEA'!AD6)*'Unit cost and utilities'!$G$13</f>
        <v>433.41199601739635</v>
      </c>
      <c r="AN8" s="97">
        <f t="shared" si="27"/>
        <v>431.94034167998677</v>
      </c>
      <c r="AO8" s="104">
        <f>AM8-'Surv-rate CEA'!AF6*'Unit cost and utilities'!$H$5-('Surv-rate CEA'!AD5-'Surv-rate CEA'!AD6)*'Unit cost and utilities'!$G$13</f>
        <v>380.37800184291387</v>
      </c>
      <c r="AP8" s="97">
        <f t="shared" si="28"/>
        <v>379.08642491054661</v>
      </c>
      <c r="AQ8" s="97">
        <f>'Surv-rate CEA'!AH6*'Unit cost and utilities'!$F$11+'Surv-rate CEA'!AI6*'Unit cost and utilities'!$H$11+'Unit cost and utilities'!$G$13*('Surv-rate CEA'!AG5-'Surv-rate CEA'!AG6)</f>
        <v>776.00738561490516</v>
      </c>
      <c r="AR8" s="97">
        <f t="shared" si="29"/>
        <v>773.3724455454194</v>
      </c>
      <c r="AS8" s="97">
        <f>AQ8-'Surv-rate CEA'!AI6*'Unit cost and utilities'!$H$11-'Unit cost and utilities'!$G$13*('Surv-rate CEA'!AG5-'Surv-rate CEA'!AG6)</f>
        <v>742.05806698836489</v>
      </c>
      <c r="AT8" s="97">
        <f t="shared" si="30"/>
        <v>739.53840213615035</v>
      </c>
      <c r="AU8" s="97">
        <f>'Surv-rate CEA'!AK6*'Unit cost and utilities'!$F$3+'Surv-rate CEA'!AL6*'Unit cost and utilities'!$H$3+('Surv-rate CEA'!AJ5-'Surv-rate CEA'!AJ6)*'Unit cost and utilities'!$G$13</f>
        <v>289.48175416840576</v>
      </c>
      <c r="AV8" s="97">
        <f t="shared" si="31"/>
        <v>288.4988162639695</v>
      </c>
      <c r="AW8" s="97">
        <f>AU8-'Surv-rate CEA'!AL6*'Unit cost and utilities'!$H$3-('Surv-rate CEA'!AJ5-'Surv-rate CEA'!AJ6)*'Unit cost and utilities'!$G$13</f>
        <v>236.44775999392328</v>
      </c>
      <c r="AX8" s="97">
        <f t="shared" si="32"/>
        <v>235.64489949452937</v>
      </c>
      <c r="AY8" s="135">
        <v>2</v>
      </c>
      <c r="AZ8" s="135">
        <f>AY8*28/365</f>
        <v>0.15342465753424658</v>
      </c>
      <c r="BA8" s="136">
        <f>'Surv-rate CEA'!AP6*'Unit cost and utilities'!$F$7+'Surv-rate CEA'!AQ6*'Unit cost and utilities'!$H$7+'Unit cost and utilities'!$G$13*('Surv-rate CEA'!AO5-'Surv-rate CEA'!AO6)</f>
        <v>6238.0964625921115</v>
      </c>
      <c r="BB8" s="136">
        <f t="shared" si="33"/>
        <v>6209.8704403497013</v>
      </c>
      <c r="BC8" s="136">
        <f>BA8-'Surv-rate CEA'!AQ6*'Unit cost and utilities'!$H$7-'Unit cost and utilities'!$G$13*('Surv-rate CEA'!AO5-'Surv-rate CEA'!AO6)</f>
        <v>6178.0799750119704</v>
      </c>
      <c r="BD8" s="136">
        <f t="shared" si="34"/>
        <v>6150.125514250456</v>
      </c>
      <c r="BE8" s="136">
        <f>'Surv-rate CEA'!AS6*'Unit cost and utilities'!$F$4+'Surv-rate CEA'!AT6*'Unit cost and utilities'!$H$4+('Surv-rate CEA'!AR5-'Surv-rate CEA'!AR6)*'Unit cost and utilities'!$G$13</f>
        <v>433.81559940600323</v>
      </c>
      <c r="BF8" s="136">
        <f t="shared" si="35"/>
        <v>431.85267869271081</v>
      </c>
      <c r="BG8" s="136">
        <f>BE8-'Surv-rate CEA'!AT6*'Unit cost and utilities'!$H$4-('Surv-rate CEA'!AR5-'Surv-rate CEA'!AR6)*'Unit cost and utilities'!$G$13</f>
        <v>368.65754958821367</v>
      </c>
      <c r="BH8" s="136">
        <f t="shared" si="36"/>
        <v>366.98945480049935</v>
      </c>
    </row>
    <row r="9" spans="1:86">
      <c r="A9" s="102">
        <v>3</v>
      </c>
      <c r="B9" s="102">
        <f t="shared" si="37"/>
        <v>0.17260273972602741</v>
      </c>
      <c r="C9" s="97">
        <f>'Surv-rate CEA'!D7*'Unit cost and utilities'!$F$6+'Surv-rate CEA'!E7*'Unit cost and utilities'!$H$6+'Unit cost and utilities'!$G$13*('Surv-rate CEA'!C6-'Surv-rate CEA'!C7)</f>
        <v>736.53597201851608</v>
      </c>
      <c r="D9" s="97">
        <f t="shared" si="9"/>
        <v>732.78778648364846</v>
      </c>
      <c r="E9" s="97">
        <f>C9-'Surv-rate CEA'!E7*'Unit cost and utilities'!$H$6-'Unit cost and utilities'!$G$13*('Surv-rate CEA'!C6-'Surv-rate CEA'!C7)</f>
        <v>687.62697231820539</v>
      </c>
      <c r="F9" s="97">
        <f t="shared" si="10"/>
        <v>684.12768162644932</v>
      </c>
      <c r="G9" s="97">
        <f>'Surv-rate CEA'!G7*'Unit cost and utilities'!$F$3+'Surv-rate CEA'!H7*'Unit cost and utilities'!$H$3+('Surv-rate CEA'!F6-'Surv-rate CEA'!F7)*'Unit cost and utilities'!$G$13</f>
        <v>298.28021509527457</v>
      </c>
      <c r="H9" s="97">
        <f t="shared" si="11"/>
        <v>296.76228572042908</v>
      </c>
      <c r="I9" s="97">
        <f>G9-'Surv-rate CEA'!H7*'Unit cost and utilities'!$H$3-('Surv-rate CEA'!F6-'Surv-rate CEA'!F7)*'Unit cost and utilities'!$G$13</f>
        <v>216.48743442805323</v>
      </c>
      <c r="J9" s="97">
        <f t="shared" si="12"/>
        <v>215.38574340272552</v>
      </c>
      <c r="K9" s="97">
        <f>'Surv-rate CEA'!J7*'Unit cost and utilities'!$F$7+'Surv-rate CEA'!K7*'Unit cost and utilities'!$H$7+'Unit cost and utilities'!$G$13*('Surv-rate CEA'!I6-'Surv-rate CEA'!I7)</f>
        <v>6083.8798406608739</v>
      </c>
      <c r="L9" s="97">
        <f t="shared" si="13"/>
        <v>6052.9193563383724</v>
      </c>
      <c r="M9" s="97">
        <f>K9-'Surv-rate CEA'!K7*'Unit cost and utilities'!$H$7-'Unit cost and utilities'!$G$13*('Surv-rate CEA'!I6-'Surv-rate CEA'!I7)</f>
        <v>6024.0901320430685</v>
      </c>
      <c r="N9" s="97">
        <f t="shared" si="14"/>
        <v>5993.4339138114156</v>
      </c>
      <c r="O9" s="97">
        <f>'Surv-rate CEA'!M7*'Unit cost and utilities'!$F$4+'Surv-rate CEA'!N7*'Unit cost and utilities'!$H$4+('Surv-rate CEA'!L6-'Surv-rate CEA'!L7)*'Unit cost and utilities'!$G$13</f>
        <v>430.06022770904593</v>
      </c>
      <c r="P9" s="97">
        <f t="shared" si="15"/>
        <v>427.87167808504961</v>
      </c>
      <c r="Q9" s="97">
        <f>O9-'Surv-rate CEA'!N7*'Unit cost and utilities'!$H$4-('Surv-rate CEA'!L6-'Surv-rate CEA'!L7)*'Unit cost and utilities'!$G$13</f>
        <v>348.2674470418246</v>
      </c>
      <c r="R9" s="97">
        <f t="shared" si="16"/>
        <v>346.49513576734608</v>
      </c>
      <c r="S9" s="97">
        <f>'Surv-rate CEA'!P7*'Unit cost and utilities'!$F$8+'Surv-rate CEA'!Q7*'Unit cost and utilities'!$H$8+'Unit cost and utilities'!$G$13*('Surv-rate CEA'!O6-'Surv-rate CEA'!O7)</f>
        <v>681.7700118514698</v>
      </c>
      <c r="T9" s="97">
        <f t="shared" si="17"/>
        <v>678.30052686552278</v>
      </c>
      <c r="U9" s="97">
        <f>S9-'Surv-rate CEA'!Q7*'Unit cost and utilities'!$H$8-'Unit cost and utilities'!$G$13*('Surv-rate CEA'!O6-'Surv-rate CEA'!O7)</f>
        <v>633.0293618666758</v>
      </c>
      <c r="V9" s="97">
        <f t="shared" si="18"/>
        <v>629.80791500265832</v>
      </c>
      <c r="W9" s="97">
        <f>'Surv-rate CEA'!S7*'Unit cost and utilities'!$F$3+'Surv-rate CEA'!T7*'Unit cost and utilities'!$H$3+('Surv-rate CEA'!R6-'Surv-rate CEA'!R7)*'Unit cost and utilities'!$G$13</f>
        <v>298.28021509527457</v>
      </c>
      <c r="X9" s="97">
        <f t="shared" si="19"/>
        <v>296.76228572042908</v>
      </c>
      <c r="Y9" s="97">
        <f>W9-'Surv-rate CEA'!T7*'Unit cost and utilities'!$H$3-('Surv-rate CEA'!R6-'Surv-rate CEA'!R7)*'Unit cost and utilities'!$G$13</f>
        <v>216.48743442805323</v>
      </c>
      <c r="Z9" s="97">
        <f t="shared" si="20"/>
        <v>215.38574340272552</v>
      </c>
      <c r="AA9" s="97">
        <f>'Surv-rate CEA'!V7*'Unit cost and utilities'!$F$9+'Surv-rate CEA'!W7*'Unit cost and utilities'!$H$9+'Unit cost and utilities'!$G$13*('Surv-rate CEA'!U6-'Surv-rate CEA'!U7)</f>
        <v>646.64473014931298</v>
      </c>
      <c r="AB9" s="97">
        <f t="shared" si="21"/>
        <v>643.35399552694059</v>
      </c>
      <c r="AC9" s="97">
        <f>AA9-'Surv-rate CEA'!W7*'Unit cost and utilities'!$H$9-'Unit cost and utilities'!$G$13*('Surv-rate CEA'!U6-'Surv-rate CEA'!U7)</f>
        <v>597.96319816639652</v>
      </c>
      <c r="AD9" s="97">
        <f t="shared" si="22"/>
        <v>594.92020081813655</v>
      </c>
      <c r="AE9" s="97">
        <f>'Surv-rate CEA'!Y7*'Unit cost and utilities'!$F$3+'Surv-rate CEA'!Z7*'Unit cost and utilities'!$H$3+('Surv-rate CEA'!X6-'Surv-rate CEA'!X7)*'Unit cost and utilities'!$G$13</f>
        <v>298.28021509527457</v>
      </c>
      <c r="AF9" s="97">
        <f t="shared" si="23"/>
        <v>296.76228572042908</v>
      </c>
      <c r="AG9" s="97">
        <f>AE9-'Surv-rate CEA'!Z7*'Unit cost and utilities'!$H$3-('Surv-rate CEA'!X6-'Surv-rate CEA'!X7)*'Unit cost and utilities'!$G$13</f>
        <v>216.48743442805323</v>
      </c>
      <c r="AH9" s="97">
        <f t="shared" si="24"/>
        <v>215.38574340272552</v>
      </c>
      <c r="AI9" s="97">
        <f>'Surv-rate CEA'!AB7*'Unit cost and utilities'!$F$10+'Surv-rate CEA'!AC7*'Unit cost and utilities'!$H$10+'Unit cost and utilities'!$G$13*('Surv-rate CEA'!AB7-'Surv-rate CEA'!AB7)</f>
        <v>5126.2611554823325</v>
      </c>
      <c r="AJ9" s="97">
        <f t="shared" si="25"/>
        <v>5100.1739328063304</v>
      </c>
      <c r="AK9" s="97">
        <f>AI9-'Surv-rate CEA'!AC7*'Unit cost and utilities'!$H$10-'Unit cost and utilities'!$G$13*('Surv-rate CEA'!AB7-'Surv-rate CEA'!AB7)</f>
        <v>5103.9839621194251</v>
      </c>
      <c r="AL9" s="97">
        <f t="shared" si="26"/>
        <v>5078.0101066883271</v>
      </c>
      <c r="AM9" s="104">
        <f>'Surv-rate CEA'!AE7*'Unit cost and utilities'!$F$5+'Surv-rate CEA'!AF7*'Unit cost and utilities'!$H$5+('Surv-rate CEA'!AD6-'Surv-rate CEA'!AD7)*'Unit cost and utilities'!$G$13</f>
        <v>430.06022770904593</v>
      </c>
      <c r="AN9" s="97">
        <f t="shared" si="27"/>
        <v>427.87167808504961</v>
      </c>
      <c r="AO9" s="104">
        <f>AM9-'Surv-rate CEA'!AF7*'Unit cost and utilities'!$H$5-('Surv-rate CEA'!AD6-'Surv-rate CEA'!AD7)*'Unit cost and utilities'!$G$13</f>
        <v>348.2674470418246</v>
      </c>
      <c r="AP9" s="97">
        <f t="shared" si="28"/>
        <v>346.49513576734608</v>
      </c>
      <c r="AQ9" s="97">
        <f>'Surv-rate CEA'!AH7*'Unit cost and utilities'!$F$11+'Surv-rate CEA'!AI7*'Unit cost and utilities'!$H$11+'Unit cost and utilities'!$G$13*('Surv-rate CEA'!AG6-'Surv-rate CEA'!AG7)</f>
        <v>755.3280552605903</v>
      </c>
      <c r="AR9" s="97">
        <f t="shared" si="29"/>
        <v>751.48423798843646</v>
      </c>
      <c r="AS9" s="97">
        <f>AQ9-'Surv-rate CEA'!AI7*'Unit cost and utilities'!$H$11-'Unit cost and utilities'!$G$13*('Surv-rate CEA'!AG6-'Surv-rate CEA'!AG7)</f>
        <v>702.51122398451798</v>
      </c>
      <c r="AT9" s="97">
        <f t="shared" si="30"/>
        <v>698.93618826616114</v>
      </c>
      <c r="AU9" s="97">
        <f>'Surv-rate CEA'!AK7*'Unit cost and utilities'!$F$3+'Surv-rate CEA'!AL7*'Unit cost and utilities'!$H$3+('Surv-rate CEA'!AJ6-'Surv-rate CEA'!AJ7)*'Unit cost and utilities'!$G$13</f>
        <v>298.28021509527457</v>
      </c>
      <c r="AV9" s="97">
        <f t="shared" si="31"/>
        <v>296.76228572042908</v>
      </c>
      <c r="AW9" s="97">
        <f>AU9-'Surv-rate CEA'!AL7*'Unit cost and utilities'!$H$3-('Surv-rate CEA'!AJ6-'Surv-rate CEA'!AJ7)*'Unit cost and utilities'!$G$13</f>
        <v>216.48743442805323</v>
      </c>
      <c r="AX9" s="97">
        <f t="shared" si="32"/>
        <v>215.38574340272552</v>
      </c>
      <c r="AY9" s="135">
        <v>3</v>
      </c>
      <c r="AZ9" s="135">
        <f t="shared" ref="AZ9:AZ72" si="38">AY9*28/365</f>
        <v>0.23013698630136986</v>
      </c>
      <c r="BA9" s="136">
        <f>'Surv-rate CEA'!AP7*'Unit cost and utilities'!$F$7+'Surv-rate CEA'!AQ7*'Unit cost and utilities'!$H$7+'Unit cost and utilities'!$G$13*('Surv-rate CEA'!AO6-'Surv-rate CEA'!AO7)</f>
        <v>5636.1269769588162</v>
      </c>
      <c r="BB9" s="136">
        <f t="shared" si="33"/>
        <v>5597.9169187194784</v>
      </c>
      <c r="BC9" s="136">
        <f>BA9-'Surv-rate CEA'!AQ7*'Unit cost and utilities'!$H$7-'Unit cost and utilities'!$G$13*('Surv-rate CEA'!AO6-'Surv-rate CEA'!AO7)</f>
        <v>5546.4190438382766</v>
      </c>
      <c r="BD9" s="136">
        <f t="shared" si="34"/>
        <v>5508.8171595033027</v>
      </c>
      <c r="BE9" s="136">
        <f>'Surv-rate CEA'!AS7*'Unit cost and utilities'!$F$4+'Surv-rate CEA'!AT7*'Unit cost and utilities'!$H$4+('Surv-rate CEA'!AR6-'Surv-rate CEA'!AR7)*'Unit cost and utilities'!$G$13</f>
        <v>429.25569206064472</v>
      </c>
      <c r="BF9" s="136">
        <f t="shared" si="35"/>
        <v>426.34555801642296</v>
      </c>
      <c r="BG9" s="136">
        <f>BE9-'Surv-rate CEA'!AT7*'Unit cost and utilities'!$H$4-('Surv-rate CEA'!AR6-'Surv-rate CEA'!AR7)*'Unit cost and utilities'!$G$13</f>
        <v>329.35653701087108</v>
      </c>
      <c r="BH9" s="136">
        <f t="shared" si="36"/>
        <v>327.12366814327106</v>
      </c>
    </row>
    <row r="10" spans="1:86">
      <c r="A10" s="102">
        <v>4</v>
      </c>
      <c r="B10" s="102">
        <f t="shared" si="37"/>
        <v>0.23013698630136986</v>
      </c>
      <c r="C10" s="97">
        <f>'Surv-rate CEA'!D8*'Unit cost and utilities'!$F$6+'Surv-rate CEA'!E8*'Unit cost and utilities'!$H$6+'Unit cost and utilities'!$G$13*('Surv-rate CEA'!C7-'Surv-rate CEA'!C8)</f>
        <v>713.7911675224849</v>
      </c>
      <c r="D10" s="97">
        <f t="shared" si="9"/>
        <v>708.95202848369843</v>
      </c>
      <c r="E10" s="97">
        <f>C10-'Surv-rate CEA'!E8*'Unit cost and utilities'!$H$6-'Unit cost and utilities'!$G$13*('Surv-rate CEA'!C7-'Surv-rate CEA'!C8)</f>
        <v>649.52600496852347</v>
      </c>
      <c r="F10" s="97">
        <f t="shared" si="10"/>
        <v>645.12255086266805</v>
      </c>
      <c r="G10" s="97">
        <f>'Surv-rate CEA'!G8*'Unit cost and utilities'!$F$3+'Surv-rate CEA'!H8*'Unit cost and utilities'!$H$3+('Surv-rate CEA'!F7-'Surv-rate CEA'!F8)*'Unit cost and utilities'!$G$13</f>
        <v>302.94092027486704</v>
      </c>
      <c r="H10" s="97">
        <f t="shared" si="11"/>
        <v>300.88713577815452</v>
      </c>
      <c r="I10" s="97">
        <f>G10-'Surv-rate CEA'!H8*'Unit cost and utilities'!$H$3-('Surv-rate CEA'!F7-'Surv-rate CEA'!F8)*'Unit cost and utilities'!$G$13</f>
        <v>195.40829844617988</v>
      </c>
      <c r="J10" s="97">
        <f t="shared" si="12"/>
        <v>194.08353012662238</v>
      </c>
      <c r="K10" s="97">
        <f>'Surv-rate CEA'!J8*'Unit cost and utilities'!$F$7+'Surv-rate CEA'!K8*'Unit cost and utilities'!$H$7+'Unit cost and utilities'!$G$13*('Surv-rate CEA'!I7-'Surv-rate CEA'!I8)</f>
        <v>5625.7994817371673</v>
      </c>
      <c r="L10" s="97">
        <f t="shared" si="13"/>
        <v>5587.6594386333118</v>
      </c>
      <c r="M10" s="97">
        <f>K10-'Surv-rate CEA'!K8*'Unit cost and utilities'!$H$7-'Unit cost and utilities'!$G$13*('Surv-rate CEA'!I7-'Surv-rate CEA'!I8)</f>
        <v>5546.4190438382766</v>
      </c>
      <c r="N10" s="97">
        <f t="shared" si="14"/>
        <v>5508.8171595033027</v>
      </c>
      <c r="O10" s="97">
        <f>'Surv-rate CEA'!M8*'Unit cost and utilities'!$F$4+'Surv-rate CEA'!N8*'Unit cost and utilities'!$H$4+('Surv-rate CEA'!L7-'Surv-rate CEA'!L8)*'Unit cost and utilities'!$G$13</f>
        <v>421.88966250605262</v>
      </c>
      <c r="P10" s="97">
        <f t="shared" si="15"/>
        <v>419.0294663747672</v>
      </c>
      <c r="Q10" s="97">
        <f>O10-'Surv-rate CEA'!N8*'Unit cost and utilities'!$H$4-('Surv-rate CEA'!L7-'Surv-rate CEA'!L8)*'Unit cost and utilities'!$G$13</f>
        <v>314.35704067736543</v>
      </c>
      <c r="R10" s="97">
        <f t="shared" si="16"/>
        <v>312.22586072323503</v>
      </c>
      <c r="S10" s="97">
        <f>'Surv-rate CEA'!P8*'Unit cost and utilities'!$F$8+'Surv-rate CEA'!Q8*'Unit cost and utilities'!$H$8+'Unit cost and utilities'!$G$13*('Surv-rate CEA'!O7-'Surv-rate CEA'!O8)</f>
        <v>662.84764219301235</v>
      </c>
      <c r="T10" s="97">
        <f t="shared" si="17"/>
        <v>658.3538742002853</v>
      </c>
      <c r="U10" s="97">
        <f>S10-'Surv-rate CEA'!Q8*'Unit cost and utilities'!$H$8-'Unit cost and utilities'!$G$13*('Surv-rate CEA'!O7-'Surv-rate CEA'!O8)</f>
        <v>597.95361292308883</v>
      </c>
      <c r="V10" s="97">
        <f t="shared" si="18"/>
        <v>593.89979325798572</v>
      </c>
      <c r="W10" s="97">
        <f>'Surv-rate CEA'!S8*'Unit cost and utilities'!$F$3+'Surv-rate CEA'!T8*'Unit cost and utilities'!$H$3+('Surv-rate CEA'!R7-'Surv-rate CEA'!R8)*'Unit cost and utilities'!$G$13</f>
        <v>302.94092027486704</v>
      </c>
      <c r="X10" s="97">
        <f t="shared" si="19"/>
        <v>300.88713577815452</v>
      </c>
      <c r="Y10" s="97">
        <f>W10-'Surv-rate CEA'!T8*'Unit cost and utilities'!$H$3-('Surv-rate CEA'!R7-'Surv-rate CEA'!R8)*'Unit cost and utilities'!$G$13</f>
        <v>195.40829844617988</v>
      </c>
      <c r="Z10" s="97">
        <f t="shared" si="20"/>
        <v>194.08353012662238</v>
      </c>
      <c r="AA10" s="97">
        <f>'Surv-rate CEA'!V8*'Unit cost and utilities'!$F$9+'Surv-rate CEA'!W8*'Unit cost and utilities'!$H$9+'Unit cost and utilities'!$G$13*('Surv-rate CEA'!U7-'Surv-rate CEA'!U8)</f>
        <v>628.90661905414629</v>
      </c>
      <c r="AB10" s="97">
        <f t="shared" si="21"/>
        <v>624.64295383875924</v>
      </c>
      <c r="AC10" s="97">
        <f>AA10-'Surv-rate CEA'!W8*'Unit cost and utilities'!$H$9-'Unit cost and utilities'!$G$13*('Surv-rate CEA'!U7-'Surv-rate CEA'!U8)</f>
        <v>563.43228984776101</v>
      </c>
      <c r="AD10" s="97">
        <f t="shared" si="22"/>
        <v>559.61250709676574</v>
      </c>
      <c r="AE10" s="97">
        <f>'Surv-rate CEA'!Y8*'Unit cost and utilities'!$F$3+'Surv-rate CEA'!Z8*'Unit cost and utilities'!$H$3+('Surv-rate CEA'!X7-'Surv-rate CEA'!X8)*'Unit cost and utilities'!$G$13</f>
        <v>302.94092027486704</v>
      </c>
      <c r="AF10" s="97">
        <f t="shared" si="23"/>
        <v>300.88713577815452</v>
      </c>
      <c r="AG10" s="97">
        <f>AE10-'Surv-rate CEA'!Z8*'Unit cost and utilities'!$H$3-('Surv-rate CEA'!X7-'Surv-rate CEA'!X8)*'Unit cost and utilities'!$G$13</f>
        <v>195.40829844617988</v>
      </c>
      <c r="AH10" s="97">
        <f t="shared" si="24"/>
        <v>194.08353012662238</v>
      </c>
      <c r="AI10" s="97">
        <f>'Surv-rate CEA'!AB8*'Unit cost and utilities'!$F$10+'Surv-rate CEA'!AC8*'Unit cost and utilities'!$H$10+'Unit cost and utilities'!$G$13*('Surv-rate CEA'!AB8-'Surv-rate CEA'!AB8)</f>
        <v>4810.1372134582243</v>
      </c>
      <c r="AJ10" s="97">
        <f t="shared" si="25"/>
        <v>4777.526943353093</v>
      </c>
      <c r="AK10" s="97">
        <f>AI10-'Surv-rate CEA'!AC8*'Unit cost and utilities'!$H$10-'Unit cost and utilities'!$G$13*('Surv-rate CEA'!AB8-'Surv-rate CEA'!AB8)</f>
        <v>4777.5613740875069</v>
      </c>
      <c r="AL10" s="97">
        <f t="shared" si="26"/>
        <v>4745.1719515120067</v>
      </c>
      <c r="AM10" s="104">
        <f>'Surv-rate CEA'!AE8*'Unit cost and utilities'!$F$5+'Surv-rate CEA'!AF8*'Unit cost and utilities'!$H$5+('Surv-rate CEA'!AD7-'Surv-rate CEA'!AD8)*'Unit cost and utilities'!$G$13</f>
        <v>421.88966250605262</v>
      </c>
      <c r="AN10" s="97">
        <f t="shared" si="27"/>
        <v>419.0294663747672</v>
      </c>
      <c r="AO10" s="104">
        <f>AM10-'Surv-rate CEA'!AF8*'Unit cost and utilities'!$H$5-('Surv-rate CEA'!AD7-'Surv-rate CEA'!AD8)*'Unit cost and utilities'!$G$13</f>
        <v>314.35704067736543</v>
      </c>
      <c r="AP10" s="97">
        <f t="shared" si="28"/>
        <v>312.22586072323503</v>
      </c>
      <c r="AQ10" s="97">
        <f>'Surv-rate CEA'!AH8*'Unit cost and utilities'!$F$11+'Surv-rate CEA'!AI8*'Unit cost and utilities'!$H$11+'Unit cost and utilities'!$G$13*('Surv-rate CEA'!AG7-'Surv-rate CEA'!AG8)</f>
        <v>729.66683390771448</v>
      </c>
      <c r="AR10" s="97">
        <f t="shared" si="29"/>
        <v>724.72006597063523</v>
      </c>
      <c r="AS10" s="97">
        <f>AQ10-'Surv-rate CEA'!AI8*'Unit cost and utilities'!$H$11-'Unit cost and utilities'!$G$13*('Surv-rate CEA'!AG7-'Surv-rate CEA'!AG8)</f>
        <v>659.2142770516075</v>
      </c>
      <c r="AT10" s="97">
        <f t="shared" si="30"/>
        <v>654.74514141621125</v>
      </c>
      <c r="AU10" s="97">
        <f>'Surv-rate CEA'!AK8*'Unit cost and utilities'!$F$3+'Surv-rate CEA'!AL8*'Unit cost and utilities'!$H$3+('Surv-rate CEA'!AJ7-'Surv-rate CEA'!AJ8)*'Unit cost and utilities'!$G$13</f>
        <v>302.94092027486704</v>
      </c>
      <c r="AV10" s="97">
        <f t="shared" si="31"/>
        <v>300.88713577815452</v>
      </c>
      <c r="AW10" s="97">
        <f>AU10-'Surv-rate CEA'!AL8*'Unit cost and utilities'!$H$3-('Surv-rate CEA'!AJ7-'Surv-rate CEA'!AJ8)*'Unit cost and utilities'!$G$13</f>
        <v>195.40829844617988</v>
      </c>
      <c r="AX10" s="97">
        <f t="shared" si="32"/>
        <v>194.08353012662238</v>
      </c>
      <c r="AY10" s="135">
        <v>4</v>
      </c>
      <c r="AZ10" s="135">
        <f t="shared" si="38"/>
        <v>0.30684931506849317</v>
      </c>
      <c r="BA10" s="136">
        <f>'Surv-rate CEA'!AP8*'Unit cost and utilities'!$F$7+'Surv-rate CEA'!AQ8*'Unit cost and utilities'!$H$7+'Unit cost and utilities'!$G$13*('Surv-rate CEA'!AO7-'Surv-rate CEA'!AO8)</f>
        <v>5029.9920316479675</v>
      </c>
      <c r="BB10" s="136">
        <f t="shared" si="33"/>
        <v>4984.5757861218508</v>
      </c>
      <c r="BC10" s="136">
        <f>BA10-'Surv-rate CEA'!AQ8*'Unit cost and utilities'!$H$7-'Unit cost and utilities'!$G$13*('Surv-rate CEA'!AO7-'Surv-rate CEA'!AO8)</f>
        <v>4915.9213855092748</v>
      </c>
      <c r="BD10" s="136">
        <f t="shared" si="34"/>
        <v>4871.5350939949658</v>
      </c>
      <c r="BE10" s="136">
        <f>'Surv-rate CEA'!AS8*'Unit cost and utilities'!$F$4+'Surv-rate CEA'!AT8*'Unit cost and utilities'!$H$4+('Surv-rate CEA'!AR7-'Surv-rate CEA'!AR8)*'Unit cost and utilities'!$G$13</f>
        <v>421.73658223334036</v>
      </c>
      <c r="BF10" s="136">
        <f t="shared" si="35"/>
        <v>417.92868511431067</v>
      </c>
      <c r="BG10" s="136">
        <f>BE10-'Surv-rate CEA'!AT8*'Unit cost and utilities'!$H$4-('Surv-rate CEA'!AR7-'Surv-rate CEA'!AR8)*'Unit cost and utilities'!$G$13</f>
        <v>295.0870702555905</v>
      </c>
      <c r="BH10" s="136">
        <f t="shared" si="36"/>
        <v>292.42270284705614</v>
      </c>
    </row>
    <row r="11" spans="1:86">
      <c r="A11" s="102">
        <v>5</v>
      </c>
      <c r="B11" s="102">
        <f t="shared" si="37"/>
        <v>0.28767123287671231</v>
      </c>
      <c r="C11" s="97">
        <f>'Surv-rate CEA'!D9*'Unit cost and utilities'!$F$6+'Surv-rate CEA'!E9*'Unit cost and utilities'!$H$6+'Unit cost and utilities'!$G$13*('Surv-rate CEA'!C8-'Surv-rate CEA'!C9)</f>
        <v>688.23020716118526</v>
      </c>
      <c r="D11" s="97">
        <f t="shared" si="9"/>
        <v>682.40284707250191</v>
      </c>
      <c r="E11" s="97">
        <f>C11-'Surv-rate CEA'!E9*'Unit cost and utilities'!$H$6-'Unit cost and utilities'!$G$13*('Surv-rate CEA'!C8-'Surv-rate CEA'!C9)</f>
        <v>610.52317970220599</v>
      </c>
      <c r="F11" s="97">
        <f t="shared" si="10"/>
        <v>605.35377799098546</v>
      </c>
      <c r="G11" s="97">
        <f>'Surv-rate CEA'!G9*'Unit cost and utilities'!$F$3+'Surv-rate CEA'!H9*'Unit cost and utilities'!$H$3+('Surv-rate CEA'!F8-'Surv-rate CEA'!F9)*'Unit cost and utilities'!$G$13</f>
        <v>303.98107029385739</v>
      </c>
      <c r="H11" s="97">
        <f t="shared" si="11"/>
        <v>301.40721181116686</v>
      </c>
      <c r="I11" s="97">
        <f>G11-'Surv-rate CEA'!H9*'Unit cost and utilities'!$H$3-('Surv-rate CEA'!F8-'Surv-rate CEA'!F9)*'Unit cost and utilities'!$G$13</f>
        <v>174.82802956971079</v>
      </c>
      <c r="J11" s="97">
        <f t="shared" si="12"/>
        <v>173.3477314495513</v>
      </c>
      <c r="K11" s="97">
        <f>'Surv-rate CEA'!J9*'Unit cost and utilities'!$F$7+'Surv-rate CEA'!K9*'Unit cost and utilities'!$H$7+'Unit cost and utilities'!$G$13*('Surv-rate CEA'!I8-'Surv-rate CEA'!I9)</f>
        <v>5166.8624424967666</v>
      </c>
      <c r="L11" s="97">
        <f t="shared" si="13"/>
        <v>5123.1137554036541</v>
      </c>
      <c r="M11" s="97">
        <f>K11-'Surv-rate CEA'!K9*'Unit cost and utilities'!$H$7-'Unit cost and utilities'!$G$13*('Surv-rate CEA'!I8-'Surv-rate CEA'!I9)</f>
        <v>5070.3192718690425</v>
      </c>
      <c r="N11" s="97">
        <f t="shared" si="14"/>
        <v>5027.3880319229711</v>
      </c>
      <c r="O11" s="97">
        <f>'Surv-rate CEA'!M9*'Unit cost and utilities'!$F$4+'Surv-rate CEA'!N9*'Unit cost and utilities'!$H$4+('Surv-rate CEA'!L8-'Surv-rate CEA'!L9)*'Unit cost and utilities'!$G$13</f>
        <v>410.40221202342025</v>
      </c>
      <c r="P11" s="97">
        <f t="shared" si="15"/>
        <v>406.92726796288946</v>
      </c>
      <c r="Q11" s="97">
        <f>O11-'Surv-rate CEA'!N9*'Unit cost and utilities'!$H$4-('Surv-rate CEA'!L8-'Surv-rate CEA'!L9)*'Unit cost and utilities'!$G$13</f>
        <v>281.24917129927366</v>
      </c>
      <c r="R11" s="97">
        <f t="shared" si="16"/>
        <v>278.8677876012739</v>
      </c>
      <c r="S11" s="97">
        <f>'Surv-rate CEA'!P9*'Unit cost and utilities'!$F$8+'Surv-rate CEA'!Q9*'Unit cost and utilities'!$H$8+'Unit cost and utilities'!$G$13*('Surv-rate CEA'!O8-'Surv-rate CEA'!O9)</f>
        <v>641.38339128267762</v>
      </c>
      <c r="T11" s="97">
        <f t="shared" si="17"/>
        <v>635.95269100678911</v>
      </c>
      <c r="U11" s="97">
        <f>S11-'Surv-rate CEA'!Q9*'Unit cost and utilities'!$H$8-'Unit cost and utilities'!$G$13*('Surv-rate CEA'!O8-'Surv-rate CEA'!O9)</f>
        <v>562.04761361928468</v>
      </c>
      <c r="V11" s="97">
        <f t="shared" si="18"/>
        <v>557.28866262081795</v>
      </c>
      <c r="W11" s="97">
        <f>'Surv-rate CEA'!S9*'Unit cost and utilities'!$F$3+'Surv-rate CEA'!T9*'Unit cost and utilities'!$H$3+('Surv-rate CEA'!R8-'Surv-rate CEA'!R9)*'Unit cost and utilities'!$G$13</f>
        <v>303.98107029385739</v>
      </c>
      <c r="X11" s="97">
        <f t="shared" si="19"/>
        <v>301.40721181116686</v>
      </c>
      <c r="Y11" s="97">
        <f>W11-'Surv-rate CEA'!T9*'Unit cost and utilities'!$H$3-('Surv-rate CEA'!R8-'Surv-rate CEA'!R9)*'Unit cost and utilities'!$G$13</f>
        <v>174.82802956971079</v>
      </c>
      <c r="Z11" s="97">
        <f t="shared" si="20"/>
        <v>173.3477314495513</v>
      </c>
      <c r="AA11" s="97">
        <f>'Surv-rate CEA'!V9*'Unit cost and utilities'!$F$9+'Surv-rate CEA'!W9*'Unit cost and utilities'!$H$9+'Unit cost and utilities'!$G$13*('Surv-rate CEA'!U8-'Surv-rate CEA'!U9)</f>
        <v>608.88431715622505</v>
      </c>
      <c r="AB11" s="97">
        <f t="shared" si="21"/>
        <v>603.72879196784811</v>
      </c>
      <c r="AC11" s="97">
        <f>AA11-'Surv-rate CEA'!W9*'Unit cost and utilities'!$H$9-'Unit cost and utilities'!$G$13*('Surv-rate CEA'!U8-'Surv-rate CEA'!U9)</f>
        <v>528.17522402094971</v>
      </c>
      <c r="AD11" s="97">
        <f t="shared" si="22"/>
        <v>523.70307620141898</v>
      </c>
      <c r="AE11" s="97">
        <f>'Surv-rate CEA'!Y9*'Unit cost and utilities'!$F$3+'Surv-rate CEA'!Z9*'Unit cost and utilities'!$H$3+('Surv-rate CEA'!X8-'Surv-rate CEA'!X9)*'Unit cost and utilities'!$G$13</f>
        <v>303.98107029385739</v>
      </c>
      <c r="AF11" s="97">
        <f t="shared" si="23"/>
        <v>301.40721181116686</v>
      </c>
      <c r="AG11" s="97">
        <f>AE11-'Surv-rate CEA'!Z9*'Unit cost and utilities'!$H$3-('Surv-rate CEA'!X8-'Surv-rate CEA'!X9)*'Unit cost and utilities'!$G$13</f>
        <v>174.82802956971079</v>
      </c>
      <c r="AH11" s="97">
        <f t="shared" si="24"/>
        <v>173.3477314495513</v>
      </c>
      <c r="AI11" s="97">
        <f>'Surv-rate CEA'!AB9*'Unit cost and utilities'!$F$10+'Surv-rate CEA'!AC9*'Unit cost and utilities'!$H$10+'Unit cost and utilities'!$G$13*('Surv-rate CEA'!AB9-'Surv-rate CEA'!AB9)</f>
        <v>4488.838207293039</v>
      </c>
      <c r="AJ11" s="97">
        <f t="shared" si="25"/>
        <v>4450.8304646197939</v>
      </c>
      <c r="AK11" s="97">
        <f>AI11-'Surv-rate CEA'!AC9*'Unit cost and utilities'!$H$10-'Unit cost and utilities'!$G$13*('Surv-rate CEA'!AB9-'Surv-rate CEA'!AB9)</f>
        <v>4446.5622631175484</v>
      </c>
      <c r="AL11" s="97">
        <f t="shared" si="26"/>
        <v>4408.9124779231188</v>
      </c>
      <c r="AM11" s="104">
        <f>'Surv-rate CEA'!AE9*'Unit cost and utilities'!$F$5+'Surv-rate CEA'!AF9*'Unit cost and utilities'!$H$5+('Surv-rate CEA'!AD8-'Surv-rate CEA'!AD9)*'Unit cost and utilities'!$G$13</f>
        <v>410.40221202342025</v>
      </c>
      <c r="AN11" s="97">
        <f t="shared" si="27"/>
        <v>406.92726796288946</v>
      </c>
      <c r="AO11" s="104">
        <f>AM11-'Surv-rate CEA'!AF9*'Unit cost and utilities'!$H$5-('Surv-rate CEA'!AD8-'Surv-rate CEA'!AD9)*'Unit cost and utilities'!$G$13</f>
        <v>281.24917129927366</v>
      </c>
      <c r="AP11" s="97">
        <f t="shared" si="28"/>
        <v>278.8677876012739</v>
      </c>
      <c r="AQ11" s="97">
        <f>'Surv-rate CEA'!AH9*'Unit cost and utilities'!$F$11+'Surv-rate CEA'!AI9*'Unit cost and utilities'!$H$11+'Unit cost and utilities'!$G$13*('Surv-rate CEA'!AG8-'Surv-rate CEA'!AG9)</f>
        <v>701.38226721890669</v>
      </c>
      <c r="AR11" s="97">
        <f t="shared" si="29"/>
        <v>695.44354644150781</v>
      </c>
      <c r="AS11" s="97">
        <f>AQ11-'Surv-rate CEA'!AI9*'Unit cost and utilities'!$H$11-'Unit cost and utilities'!$G$13*('Surv-rate CEA'!AG8-'Surv-rate CEA'!AG9)</f>
        <v>615.19674478927925</v>
      </c>
      <c r="AT11" s="97">
        <f t="shared" si="30"/>
        <v>609.98777122204763</v>
      </c>
      <c r="AU11" s="97">
        <f>'Surv-rate CEA'!AK9*'Unit cost and utilities'!$F$3+'Surv-rate CEA'!AL9*'Unit cost and utilities'!$H$3+('Surv-rate CEA'!AJ8-'Surv-rate CEA'!AJ9)*'Unit cost and utilities'!$G$13</f>
        <v>303.98107029385739</v>
      </c>
      <c r="AV11" s="97">
        <f t="shared" si="31"/>
        <v>301.40721181116686</v>
      </c>
      <c r="AW11" s="97">
        <f>AU11-'Surv-rate CEA'!AL9*'Unit cost and utilities'!$H$3-('Surv-rate CEA'!AJ8-'Surv-rate CEA'!AJ9)*'Unit cost and utilities'!$G$13</f>
        <v>174.82802956971079</v>
      </c>
      <c r="AX11" s="97">
        <f t="shared" si="32"/>
        <v>173.3477314495513</v>
      </c>
      <c r="AY11" s="135">
        <v>5</v>
      </c>
      <c r="AZ11" s="135">
        <f t="shared" si="38"/>
        <v>0.38356164383561642</v>
      </c>
      <c r="BA11" s="136">
        <f>'Surv-rate CEA'!AP9*'Unit cost and utilities'!$F$7+'Surv-rate CEA'!AQ9*'Unit cost and utilities'!$H$7+'Unit cost and utilities'!$G$13*('Surv-rate CEA'!AO8-'Surv-rate CEA'!AO9)</f>
        <v>4465.2519620138164</v>
      </c>
      <c r="BB11" s="136">
        <f t="shared" si="33"/>
        <v>4414.9125236682785</v>
      </c>
      <c r="BC11" s="136">
        <f>BA11-'Surv-rate CEA'!AQ9*'Unit cost and utilities'!$H$7-'Unit cost and utilities'!$G$13*('Surv-rate CEA'!AO8-'Surv-rate CEA'!AO9)</f>
        <v>4332.6749663673754</v>
      </c>
      <c r="BD11" s="136">
        <f t="shared" si="34"/>
        <v>4283.8301472628464</v>
      </c>
      <c r="BE11" s="136">
        <f>'Surv-rate CEA'!AS9*'Unit cost and utilities'!$F$4+'Surv-rate CEA'!AT9*'Unit cost and utilities'!$H$4+('Surv-rate CEA'!AR8-'Surv-rate CEA'!AR9)*'Unit cost and utilities'!$G$13</f>
        <v>410.3713158974038</v>
      </c>
      <c r="BF11" s="136">
        <f t="shared" si="35"/>
        <v>405.74495623592617</v>
      </c>
      <c r="BG11" s="136">
        <f>BE11-'Surv-rate CEA'!AT9*'Unit cost and utilities'!$H$4-('Surv-rate CEA'!AR8-'Surv-rate CEA'!AR9)*'Unit cost and utilities'!$G$13</f>
        <v>254.10823006982028</v>
      </c>
      <c r="BH11" s="136">
        <f t="shared" si="36"/>
        <v>251.24351701678026</v>
      </c>
    </row>
    <row r="12" spans="1:86">
      <c r="A12" s="102">
        <v>6</v>
      </c>
      <c r="B12" s="102">
        <f t="shared" si="37"/>
        <v>0.34520547945205482</v>
      </c>
      <c r="C12" s="97">
        <f>'Surv-rate CEA'!D10*'Unit cost and utilities'!$G$6+'Surv-rate CEA'!E10*'Unit cost and utilities'!$H$6+'Unit cost and utilities'!$G$13*('Surv-rate CEA'!C9-'Surv-rate CEA'!C10)</f>
        <v>502.76295962491764</v>
      </c>
      <c r="D12" s="97">
        <f>C12/(1+DISC)^($B12)</f>
        <v>497.65892125363035</v>
      </c>
      <c r="E12" s="97">
        <f>C12-'Surv-rate CEA'!E10*'Unit cost and utilities'!$H$6-'Unit cost and utilities'!$G$13*('Surv-rate CEA'!C9-'Surv-rate CEA'!C10)</f>
        <v>413.7886347531508</v>
      </c>
      <c r="F12" s="97">
        <f t="shared" si="10"/>
        <v>409.5878617468054</v>
      </c>
      <c r="G12" s="97">
        <f>'Surv-rate CEA'!G10*'Unit cost and utilities'!$G$3+'Surv-rate CEA'!H10*'Unit cost and utilities'!$H$3+('Surv-rate CEA'!F9-'Surv-rate CEA'!F10)*'Unit cost and utilities'!$G$13</f>
        <v>321.12960602668477</v>
      </c>
      <c r="H12" s="97">
        <f t="shared" si="11"/>
        <v>317.86950541676839</v>
      </c>
      <c r="I12" s="97">
        <f>G12-'Surv-rate CEA'!H10*'Unit cost and utilities'!$H$3-('Surv-rate CEA'!F9-'Surv-rate CEA'!F10)*'Unit cost and utilities'!$G$13</f>
        <v>174.91996934988103</v>
      </c>
      <c r="J12" s="97">
        <f t="shared" si="12"/>
        <v>173.14418571591511</v>
      </c>
      <c r="K12" s="97">
        <f>'Surv-rate CEA'!J10*'Unit cost and utilities'!$G$7+'Surv-rate CEA'!K10*'Unit cost and utilities'!$H$7+'Unit cost and utilities'!$G$13*('Surv-rate CEA'!I9-'Surv-rate CEA'!I10)</f>
        <v>4560.230186628628</v>
      </c>
      <c r="L12" s="97">
        <f t="shared" si="13"/>
        <v>4513.9348313148239</v>
      </c>
      <c r="M12" s="97">
        <f>K12-'Surv-rate CEA'!K10*'Unit cost and utilities'!$H$7-'Unit cost and utilities'!$G$13*('Surv-rate CEA'!I9-'Surv-rate CEA'!I10)</f>
        <v>4449.3531551303422</v>
      </c>
      <c r="N12" s="97">
        <f t="shared" si="14"/>
        <v>4404.1834209714534</v>
      </c>
      <c r="O12" s="97">
        <f>'Surv-rate CEA'!M10*'Unit cost and utilities'!$G$4+'Surv-rate CEA'!N10*'Unit cost and utilities'!$H$4+('Surv-rate CEA'!L9-'Surv-rate CEA'!L10)*'Unit cost and utilities'!$G$13</f>
        <v>321.12960602668477</v>
      </c>
      <c r="P12" s="97">
        <f t="shared" si="15"/>
        <v>317.86950541676839</v>
      </c>
      <c r="Q12" s="97">
        <f>O12-'Surv-rate CEA'!N10*'Unit cost and utilities'!$H$4-('Surv-rate CEA'!L9-'Surv-rate CEA'!L10)*'Unit cost and utilities'!$G$13</f>
        <v>174.91996934988103</v>
      </c>
      <c r="R12" s="97">
        <f t="shared" si="16"/>
        <v>173.14418571591511</v>
      </c>
      <c r="S12" s="97">
        <f>'Surv-rate CEA'!P10*'Unit cost and utilities'!$G$8+'Surv-rate CEA'!Q10*'Unit cost and utilities'!$H$8+'Unit cost and utilities'!$G$13*('Surv-rate CEA'!O9-'Surv-rate CEA'!O10)</f>
        <v>547.21185006628889</v>
      </c>
      <c r="T12" s="97">
        <f t="shared" si="17"/>
        <v>541.65656754896679</v>
      </c>
      <c r="U12" s="97">
        <f>S12-'Surv-rate CEA'!Q10*'Unit cost and utilities'!$H$8-'Unit cost and utilities'!$G$13*('Surv-rate CEA'!O9-'Surv-rate CEA'!O10)</f>
        <v>455.49239437666631</v>
      </c>
      <c r="V12" s="97">
        <f t="shared" si="18"/>
        <v>450.86824573122419</v>
      </c>
      <c r="W12" s="97">
        <f>'Surv-rate CEA'!S10*'Unit cost and utilities'!$G$3+'Surv-rate CEA'!T10*'Unit cost and utilities'!$H$3+('Surv-rate CEA'!R9-'Surv-rate CEA'!R10)*'Unit cost and utilities'!$G$13</f>
        <v>321.12960602668477</v>
      </c>
      <c r="X12" s="97">
        <f t="shared" si="19"/>
        <v>317.86950541676839</v>
      </c>
      <c r="Y12" s="97">
        <f>W12-'Surv-rate CEA'!T10*'Unit cost and utilities'!$H$3-('Surv-rate CEA'!R9-'Surv-rate CEA'!R10)*'Unit cost and utilities'!$G$13</f>
        <v>174.91996934988103</v>
      </c>
      <c r="Z12" s="97">
        <f t="shared" si="20"/>
        <v>173.14418571591511</v>
      </c>
      <c r="AA12" s="97">
        <f>'Surv-rate CEA'!V10*'Unit cost and utilities'!$G$9+'Surv-rate CEA'!W10*'Unit cost and utilities'!$H$9+'Unit cost and utilities'!$G$13*('Surv-rate CEA'!U9-'Surv-rate CEA'!U10)</f>
        <v>517.21300403301996</v>
      </c>
      <c r="AB12" s="97">
        <f t="shared" si="21"/>
        <v>511.96226913265508</v>
      </c>
      <c r="AC12" s="97">
        <f>AA12-'Surv-rate CEA'!W10*'Unit cost and utilities'!$H$9-'Unit cost and utilities'!$G$13*('Surv-rate CEA'!U9-'Surv-rate CEA'!U10)</f>
        <v>423.23660709429947</v>
      </c>
      <c r="AD12" s="97">
        <f t="shared" si="22"/>
        <v>418.93991848312101</v>
      </c>
      <c r="AE12" s="97">
        <f>'Surv-rate CEA'!Y10*'Unit cost and utilities'!$G$3+'Surv-rate CEA'!Z10*'Unit cost and utilities'!$H$3+('Surv-rate CEA'!X9-'Surv-rate CEA'!X10)*'Unit cost and utilities'!$G$13</f>
        <v>321.12960602668477</v>
      </c>
      <c r="AF12" s="97">
        <f t="shared" si="23"/>
        <v>317.86950541676839</v>
      </c>
      <c r="AG12" s="97">
        <f>AE12-'Surv-rate CEA'!Z10*'Unit cost and utilities'!$H$3-('Surv-rate CEA'!X9-'Surv-rate CEA'!X10)*'Unit cost and utilities'!$G$13</f>
        <v>174.91996934988103</v>
      </c>
      <c r="AH12" s="97">
        <f t="shared" si="24"/>
        <v>173.14418571591511</v>
      </c>
      <c r="AI12" s="97">
        <f>'Surv-rate CEA'!AB10*'Unit cost and utilities'!$G$10+'Surv-rate CEA'!AC10*'Unit cost and utilities'!$H$10+'Unit cost and utilities'!$G$13*('Surv-rate CEA'!AB10-'Surv-rate CEA'!AB10)</f>
        <v>3994.3065906013344</v>
      </c>
      <c r="AJ12" s="97">
        <f t="shared" si="25"/>
        <v>3953.7564790332017</v>
      </c>
      <c r="AK12" s="97">
        <f>AI12-'Surv-rate CEA'!AC10*'Unit cost and utilities'!$H$10-'Unit cost and utilities'!$G$13*('Surv-rate CEA'!AB10-'Surv-rate CEA'!AB10)</f>
        <v>3943.4507888454473</v>
      </c>
      <c r="AL12" s="97">
        <f t="shared" si="26"/>
        <v>3903.4169642443544</v>
      </c>
      <c r="AM12" s="104">
        <f>'Surv-rate CEA'!AE10*'Unit cost and utilities'!$G$5+'Surv-rate CEA'!AF10*'Unit cost and utilities'!$H$5+('Surv-rate CEA'!AD9-'Surv-rate CEA'!AD10)*'Unit cost and utilities'!$G$13</f>
        <v>321.12960602668477</v>
      </c>
      <c r="AN12" s="97">
        <f t="shared" si="27"/>
        <v>317.86950541676839</v>
      </c>
      <c r="AO12" s="104">
        <f>AM12-'Surv-rate CEA'!AF10*'Unit cost and utilities'!$H$5-('Surv-rate CEA'!AD9-'Surv-rate CEA'!AD10)*'Unit cost and utilities'!$G$13</f>
        <v>174.91996934988103</v>
      </c>
      <c r="AP12" s="97">
        <f t="shared" si="28"/>
        <v>173.14418571591511</v>
      </c>
      <c r="AQ12" s="97">
        <f>'Surv-rate CEA'!AH10*'Unit cost and utilities'!$G$11+'Surv-rate CEA'!AI10*'Unit cost and utilities'!$H$11+'Unit cost and utilities'!$G$13*('Surv-rate CEA'!AG9-'Surv-rate CEA'!AG10)</f>
        <v>602.96845783397737</v>
      </c>
      <c r="AR12" s="97">
        <f t="shared" si="29"/>
        <v>596.84713547610806</v>
      </c>
      <c r="AS12" s="97">
        <f>AQ12-'Surv-rate CEA'!AI10*'Unit cost and utilities'!$H$11-'Unit cost and utilities'!$G$13*('Surv-rate CEA'!AG9-'Surv-rate CEA'!AG10)</f>
        <v>503.34433504689349</v>
      </c>
      <c r="AT12" s="97">
        <f t="shared" si="30"/>
        <v>498.23439456526756</v>
      </c>
      <c r="AU12" s="97">
        <f>'Surv-rate CEA'!AK10*'Unit cost and utilities'!$G$3+'Surv-rate CEA'!AL10*'Unit cost and utilities'!$H$3+('Surv-rate CEA'!AJ9-'Surv-rate CEA'!AJ10)*'Unit cost and utilities'!$G$13</f>
        <v>321.12960602668477</v>
      </c>
      <c r="AV12" s="97">
        <f t="shared" si="31"/>
        <v>317.86950541676839</v>
      </c>
      <c r="AW12" s="97">
        <f>AU12-'Surv-rate CEA'!AL10*'Unit cost and utilities'!$H$3-('Surv-rate CEA'!AJ9-'Surv-rate CEA'!AJ10)*'Unit cost and utilities'!$G$13</f>
        <v>174.91996934988103</v>
      </c>
      <c r="AX12" s="97">
        <f t="shared" si="32"/>
        <v>173.14418571591511</v>
      </c>
      <c r="AY12" s="135">
        <v>6</v>
      </c>
      <c r="AZ12" s="135">
        <f t="shared" si="38"/>
        <v>0.46027397260273972</v>
      </c>
      <c r="BA12" s="136">
        <f>'Surv-rate CEA'!AP10*'Unit cost and utilities'!$G$7+'Surv-rate CEA'!AQ10*'Unit cost and utilities'!$H$7+'Unit cost and utilities'!$G$13*('Surv-rate CEA'!AO9-'Surv-rate CEA'!AO10)</f>
        <v>3821.8839219121141</v>
      </c>
      <c r="BB12" s="136">
        <f t="shared" si="33"/>
        <v>3770.2387448108138</v>
      </c>
      <c r="BC12" s="136">
        <f>BA12-'Surv-rate CEA'!AQ10*'Unit cost and utilities'!$H$7-'Unit cost and utilities'!$G$13*('Surv-rate CEA'!AO9-'Surv-rate CEA'!AO10)</f>
        <v>3676.3712848531004</v>
      </c>
      <c r="BD12" s="136">
        <f t="shared" si="34"/>
        <v>3626.692422288017</v>
      </c>
      <c r="BE12" s="136">
        <f>'Surv-rate CEA'!AS10*'Unit cost and utilities'!$G$4+'Surv-rate CEA'!AT10*'Unit cost and utilities'!$H$4+('Surv-rate CEA'!AR9-'Surv-rate CEA'!AR10)*'Unit cost and utilities'!$G$13</f>
        <v>333.39335790682327</v>
      </c>
      <c r="BF12" s="136">
        <f t="shared" si="35"/>
        <v>328.8882082567311</v>
      </c>
      <c r="BG12" s="136">
        <f>BE12-'Surv-rate CEA'!AT10*'Unit cost and utilities'!$H$4-('Surv-rate CEA'!AR9-'Surv-rate CEA'!AR10)*'Unit cost and utilities'!$G$13</f>
        <v>143.13226268598686</v>
      </c>
      <c r="BH12" s="136">
        <f t="shared" si="36"/>
        <v>141.19811418583322</v>
      </c>
    </row>
    <row r="13" spans="1:86">
      <c r="A13" s="102">
        <v>7</v>
      </c>
      <c r="B13" s="102">
        <f t="shared" si="37"/>
        <v>0.40273972602739727</v>
      </c>
      <c r="C13" s="97">
        <f>'Surv-rate CEA'!D11*'Unit cost and utilities'!$G$6+'Surv-rate CEA'!E11*'Unit cost and utilities'!$H$6+'Unit cost and utilities'!$G$13*('Surv-rate CEA'!C10-'Surv-rate CEA'!C11)</f>
        <v>485.44917987358389</v>
      </c>
      <c r="D13" s="97">
        <f t="shared" si="9"/>
        <v>479.70441037029673</v>
      </c>
      <c r="E13" s="97">
        <f>C13-'Surv-rate CEA'!E11*'Unit cost and utilities'!$H$6-'Unit cost and utilities'!$G$13*('Surv-rate CEA'!C10-'Surv-rate CEA'!C11)</f>
        <v>387.43276387415756</v>
      </c>
      <c r="F13" s="97">
        <f t="shared" si="10"/>
        <v>382.8479133506525</v>
      </c>
      <c r="G13" s="97">
        <f>'Surv-rate CEA'!G11*'Unit cost and utilities'!$G$3+'Surv-rate CEA'!H11*'Unit cost and utilities'!$H$3+('Surv-rate CEA'!F10-'Surv-rate CEA'!F11)*'Unit cost and utilities'!$G$13</f>
        <v>314.19551359997348</v>
      </c>
      <c r="H13" s="97">
        <f t="shared" si="11"/>
        <v>310.47734725129658</v>
      </c>
      <c r="I13" s="97">
        <f>G13-'Surv-rate CEA'!H11*'Unit cost and utilities'!$H$3-('Surv-rate CEA'!F10-'Surv-rate CEA'!F11)*'Unit cost and utilities'!$G$13</f>
        <v>155.40831642887167</v>
      </c>
      <c r="J13" s="97">
        <f t="shared" si="12"/>
        <v>153.56922596628141</v>
      </c>
      <c r="K13" s="97">
        <f>'Surv-rate CEA'!J11*'Unit cost and utilities'!$G$7+'Surv-rate CEA'!K11*'Unit cost and utilities'!$H$7+'Unit cost and utilities'!$G$13*('Surv-rate CEA'!I10-'Surv-rate CEA'!I11)</f>
        <v>4166.8938089665317</v>
      </c>
      <c r="L13" s="97">
        <f t="shared" si="13"/>
        <v>4117.5830974242426</v>
      </c>
      <c r="M13" s="97">
        <f>K13-'Surv-rate CEA'!K11*'Unit cost and utilities'!$H$7-'Unit cost and utilities'!$G$13*('Surv-rate CEA'!I10-'Surv-rate CEA'!I11)</f>
        <v>4044.5795394307015</v>
      </c>
      <c r="N13" s="97">
        <f t="shared" si="14"/>
        <v>3996.7162858604897</v>
      </c>
      <c r="O13" s="97">
        <f>'Surv-rate CEA'!M11*'Unit cost and utilities'!$G$4+'Surv-rate CEA'!N11*'Unit cost and utilities'!$H$4+('Surv-rate CEA'!L10-'Surv-rate CEA'!L11)*'Unit cost and utilities'!$G$13</f>
        <v>314.19551359997348</v>
      </c>
      <c r="P13" s="97">
        <f t="shared" si="15"/>
        <v>310.47734725129658</v>
      </c>
      <c r="Q13" s="97">
        <f>O13-'Surv-rate CEA'!N11*'Unit cost and utilities'!$H$4-('Surv-rate CEA'!L10-'Surv-rate CEA'!L11)*'Unit cost and utilities'!$G$13</f>
        <v>155.40831642887167</v>
      </c>
      <c r="R13" s="97">
        <f t="shared" si="16"/>
        <v>153.56922596628141</v>
      </c>
      <c r="S13" s="97">
        <f>'Surv-rate CEA'!P11*'Unit cost and utilities'!$G$8+'Surv-rate CEA'!Q11*'Unit cost and utilities'!$H$8+'Unit cost and utilities'!$G$13*('Surv-rate CEA'!O10-'Surv-rate CEA'!O11)</f>
        <v>528.41314037607208</v>
      </c>
      <c r="T13" s="97">
        <f t="shared" si="17"/>
        <v>522.15993855840884</v>
      </c>
      <c r="U13" s="97">
        <f>S13-'Surv-rate CEA'!Q11*'Unit cost and utilities'!$H$8-'Unit cost and utilities'!$G$13*('Surv-rate CEA'!O10-'Surv-rate CEA'!O11)</f>
        <v>426.48024246070918</v>
      </c>
      <c r="V13" s="97">
        <f t="shared" si="18"/>
        <v>421.43330697864531</v>
      </c>
      <c r="W13" s="97">
        <f>'Surv-rate CEA'!S11*'Unit cost and utilities'!$G$3+'Surv-rate CEA'!T11*'Unit cost and utilities'!$H$3+('Surv-rate CEA'!R10-'Surv-rate CEA'!R11)*'Unit cost and utilities'!$G$13</f>
        <v>314.19551359997348</v>
      </c>
      <c r="X13" s="97">
        <f t="shared" si="19"/>
        <v>310.47734725129658</v>
      </c>
      <c r="Y13" s="97">
        <f>W13-'Surv-rate CEA'!T11*'Unit cost and utilities'!$H$3-('Surv-rate CEA'!R10-'Surv-rate CEA'!R11)*'Unit cost and utilities'!$G$13</f>
        <v>155.40831642887167</v>
      </c>
      <c r="Z13" s="97">
        <f t="shared" si="20"/>
        <v>153.56922596628141</v>
      </c>
      <c r="AA13" s="97">
        <f>'Surv-rate CEA'!V11*'Unit cost and utilities'!$G$9+'Surv-rate CEA'!W11*'Unit cost and utilities'!$H$9+'Unit cost and utilities'!$G$13*('Surv-rate CEA'!U10-'Surv-rate CEA'!U11)</f>
        <v>500.2673324603835</v>
      </c>
      <c r="AB13" s="97">
        <f t="shared" si="21"/>
        <v>494.3472060410586</v>
      </c>
      <c r="AC13" s="97">
        <f>AA13-'Surv-rate CEA'!W11*'Unit cost and utilities'!$H$9-'Unit cost and utilities'!$G$13*('Surv-rate CEA'!U10-'Surv-rate CEA'!U11)</f>
        <v>395.14665142951071</v>
      </c>
      <c r="AD13" s="97">
        <f t="shared" si="22"/>
        <v>390.47051533417437</v>
      </c>
      <c r="AE13" s="97">
        <f>'Surv-rate CEA'!Y11*'Unit cost and utilities'!$G$3+'Surv-rate CEA'!Z11*'Unit cost and utilities'!$H$3+('Surv-rate CEA'!X10-'Surv-rate CEA'!X11)*'Unit cost and utilities'!$G$13</f>
        <v>314.19551359997348</v>
      </c>
      <c r="AF13" s="97">
        <f t="shared" si="23"/>
        <v>310.47734725129658</v>
      </c>
      <c r="AG13" s="97">
        <f>AE13-'Surv-rate CEA'!Z11*'Unit cost and utilities'!$H$3-('Surv-rate CEA'!X10-'Surv-rate CEA'!X11)*'Unit cost and utilities'!$G$13</f>
        <v>155.40831642887167</v>
      </c>
      <c r="AH13" s="97">
        <f t="shared" si="24"/>
        <v>153.56922596628141</v>
      </c>
      <c r="AI13" s="97">
        <f>'Surv-rate CEA'!AB11*'Unit cost and utilities'!$G$10+'Surv-rate CEA'!AC11*'Unit cost and utilities'!$H$10+'Unit cost and utilities'!$G$13*('Surv-rate CEA'!AB11-'Surv-rate CEA'!AB11)</f>
        <v>3711.8221443894799</v>
      </c>
      <c r="AJ13" s="97">
        <f t="shared" si="25"/>
        <v>3667.8967170929141</v>
      </c>
      <c r="AK13" s="97">
        <f>AI13-'Surv-rate CEA'!AC11*'Unit cost and utilities'!$H$10-'Unit cost and utilities'!$G$13*('Surv-rate CEA'!AB11-'Surv-rate CEA'!AB11)</f>
        <v>3653.7398973644831</v>
      </c>
      <c r="AL13" s="97">
        <f t="shared" si="26"/>
        <v>3610.5018110610126</v>
      </c>
      <c r="AM13" s="104">
        <f>'Surv-rate CEA'!AE11*'Unit cost and utilities'!$G$5+'Surv-rate CEA'!AF11*'Unit cost and utilities'!$H$5+('Surv-rate CEA'!AD10-'Surv-rate CEA'!AD11)*'Unit cost and utilities'!$G$13</f>
        <v>314.19551359997348</v>
      </c>
      <c r="AN13" s="97">
        <f t="shared" si="27"/>
        <v>310.47734725129658</v>
      </c>
      <c r="AO13" s="104">
        <f>AM13-'Surv-rate CEA'!AF11*'Unit cost and utilities'!$H$5-('Surv-rate CEA'!AD10-'Surv-rate CEA'!AD11)*'Unit cost and utilities'!$G$13</f>
        <v>155.40831642887167</v>
      </c>
      <c r="AP13" s="97">
        <f t="shared" si="28"/>
        <v>153.56922596628141</v>
      </c>
      <c r="AQ13" s="97">
        <f>'Surv-rate CEA'!AH11*'Unit cost and utilities'!$G$11+'Surv-rate CEA'!AI11*'Unit cost and utilities'!$H$11+'Unit cost and utilities'!$G$13*('Surv-rate CEA'!AG10-'Surv-rate CEA'!AG11)</f>
        <v>578.35143686632534</v>
      </c>
      <c r="AR13" s="97">
        <f t="shared" si="29"/>
        <v>571.50726896072263</v>
      </c>
      <c r="AS13" s="97">
        <f>AQ13-'Surv-rate CEA'!AI11*'Unit cost and utilities'!$H$11-'Unit cost and utilities'!$G$13*('Surv-rate CEA'!AG10-'Surv-rate CEA'!AG11)</f>
        <v>467.70185463395723</v>
      </c>
      <c r="AT13" s="97">
        <f t="shared" si="30"/>
        <v>462.16710565810837</v>
      </c>
      <c r="AU13" s="97">
        <f>'Surv-rate CEA'!AK11*'Unit cost and utilities'!$G$3+'Surv-rate CEA'!AL11*'Unit cost and utilities'!$H$3+('Surv-rate CEA'!AJ10-'Surv-rate CEA'!AJ11)*'Unit cost and utilities'!$G$13</f>
        <v>314.19551359997348</v>
      </c>
      <c r="AV13" s="97">
        <f t="shared" si="31"/>
        <v>310.47734725129658</v>
      </c>
      <c r="AW13" s="97">
        <f>AU13-'Surv-rate CEA'!AL11*'Unit cost and utilities'!$H$3-('Surv-rate CEA'!AJ10-'Surv-rate CEA'!AJ11)*'Unit cost and utilities'!$G$13</f>
        <v>155.40831642887167</v>
      </c>
      <c r="AX13" s="97">
        <f t="shared" si="32"/>
        <v>153.56922596628141</v>
      </c>
      <c r="AY13" s="135">
        <v>7</v>
      </c>
      <c r="AZ13" s="135">
        <f t="shared" si="38"/>
        <v>0.53698630136986303</v>
      </c>
      <c r="BA13" s="136">
        <f>'Surv-rate CEA'!AP11*'Unit cost and utilities'!$G$7+'Surv-rate CEA'!AQ11*'Unit cost and utilities'!$H$7+'Unit cost and utilities'!$G$13*('Surv-rate CEA'!AO10-'Surv-rate CEA'!AO11)</f>
        <v>3396.2754322783476</v>
      </c>
      <c r="BB13" s="136">
        <f t="shared" si="33"/>
        <v>3342.7930437664459</v>
      </c>
      <c r="BC13" s="136">
        <f>BA13-'Surv-rate CEA'!AQ11*'Unit cost and utilities'!$H$7-'Unit cost and utilities'!$G$13*('Surv-rate CEA'!AO10-'Surv-rate CEA'!AO11)</f>
        <v>3242.6573141693116</v>
      </c>
      <c r="BD13" s="136">
        <f t="shared" si="34"/>
        <v>3191.59400621757</v>
      </c>
      <c r="BE13" s="136">
        <f>'Surv-rate CEA'!AS11*'Unit cost and utilities'!$G$4+'Surv-rate CEA'!AT11*'Unit cost and utilities'!$H$4+('Surv-rate CEA'!AR10-'Surv-rate CEA'!AR11)*'Unit cost and utilities'!$G$13</f>
        <v>329.33358716421594</v>
      </c>
      <c r="BF13" s="136">
        <f t="shared" si="35"/>
        <v>324.1474509953602</v>
      </c>
      <c r="BG13" s="136">
        <f>BE13-'Surv-rate CEA'!AT11*'Unit cost and utilities'!$H$4-('Surv-rate CEA'!AR10-'Surv-rate CEA'!AR11)*'Unit cost and utilities'!$G$13</f>
        <v>111.49782857945661</v>
      </c>
      <c r="BH13" s="136">
        <f t="shared" si="36"/>
        <v>109.74203158795065</v>
      </c>
    </row>
    <row r="14" spans="1:86">
      <c r="A14" s="102">
        <v>8</v>
      </c>
      <c r="B14" s="102">
        <f t="shared" si="37"/>
        <v>0.46027397260273972</v>
      </c>
      <c r="C14" s="97">
        <f>'Surv-rate CEA'!D12*'Unit cost and utilities'!$G$6+'Surv-rate CEA'!E12*'Unit cost and utilities'!$H$6+'Unit cost and utilities'!$G$13*('Surv-rate CEA'!C11-'Surv-rate CEA'!C12)</f>
        <v>467.67319436074951</v>
      </c>
      <c r="D14" s="97">
        <f t="shared" si="9"/>
        <v>461.35351918437527</v>
      </c>
      <c r="E14" s="97">
        <f>C14-'Surv-rate CEA'!E12*'Unit cost and utilities'!$H$6-'Unit cost and utilities'!$G$13*('Surv-rate CEA'!C11-'Surv-rate CEA'!C12)</f>
        <v>362.73801678040178</v>
      </c>
      <c r="F14" s="97">
        <f t="shared" si="10"/>
        <v>357.8363322968433</v>
      </c>
      <c r="G14" s="97">
        <f>'Surv-rate CEA'!G12*'Unit cost and utilities'!$G$3+'Surv-rate CEA'!H12*'Unit cost and utilities'!$H$3+('Surv-rate CEA'!F11-'Surv-rate CEA'!F12)*'Unit cost and utilities'!$G$13</f>
        <v>305.35284185054377</v>
      </c>
      <c r="H14" s="97">
        <f t="shared" si="11"/>
        <v>301.22660413166847</v>
      </c>
      <c r="I14" s="97">
        <f>G14-'Surv-rate CEA'!H12*'Unit cost and utilities'!$H$3-('Surv-rate CEA'!F11-'Surv-rate CEA'!F12)*'Unit cost and utilities'!$G$13</f>
        <v>138.06108329659125</v>
      </c>
      <c r="J14" s="97">
        <f t="shared" si="12"/>
        <v>136.19546172269412</v>
      </c>
      <c r="K14" s="97">
        <f>'Surv-rate CEA'!J12*'Unit cost and utilities'!$G$7+'Surv-rate CEA'!K12*'Unit cost and utilities'!$H$7+'Unit cost and utilities'!$G$13*('Surv-rate CEA'!I11-'Surv-rate CEA'!I12)</f>
        <v>3807.380372158249</v>
      </c>
      <c r="L14" s="97">
        <f t="shared" si="13"/>
        <v>3755.9311817511916</v>
      </c>
      <c r="M14" s="97">
        <f>K14-'Surv-rate CEA'!K12*'Unit cost and utilities'!$H$7-'Unit cost and utilities'!$G$13*('Surv-rate CEA'!I11-'Surv-rate CEA'!I12)</f>
        <v>3676.3712848531004</v>
      </c>
      <c r="N14" s="97">
        <f t="shared" si="14"/>
        <v>3626.692422288017</v>
      </c>
      <c r="O14" s="97">
        <f>'Surv-rate CEA'!M12*'Unit cost and utilities'!$G$4+'Surv-rate CEA'!N12*'Unit cost and utilities'!$H$4+('Surv-rate CEA'!L11-'Surv-rate CEA'!L12)*'Unit cost and utilities'!$G$13</f>
        <v>305.35284185054377</v>
      </c>
      <c r="P14" s="97">
        <f t="shared" si="15"/>
        <v>301.22660413166847</v>
      </c>
      <c r="Q14" s="97">
        <f>O14-'Surv-rate CEA'!N12*'Unit cost and utilities'!$H$4-('Surv-rate CEA'!L11-'Surv-rate CEA'!L12)*'Unit cost and utilities'!$G$13</f>
        <v>138.06108329659125</v>
      </c>
      <c r="R14" s="97">
        <f t="shared" si="16"/>
        <v>136.19546172269412</v>
      </c>
      <c r="S14" s="97">
        <f>'Surv-rate CEA'!P12*'Unit cost and utilities'!$G$8+'Surv-rate CEA'!Q12*'Unit cost and utilities'!$H$8+'Unit cost and utilities'!$G$13*('Surv-rate CEA'!O11-'Surv-rate CEA'!O12)</f>
        <v>509.33013514203464</v>
      </c>
      <c r="T14" s="97">
        <f t="shared" si="17"/>
        <v>502.44754907456468</v>
      </c>
      <c r="U14" s="97">
        <f>S14-'Surv-rate CEA'!Q12*'Unit cost and utilities'!$H$8-'Unit cost and utilities'!$G$13*('Surv-rate CEA'!O11-'Surv-rate CEA'!O12)</f>
        <v>399.29663098000412</v>
      </c>
      <c r="V14" s="97">
        <f t="shared" si="18"/>
        <v>393.90092937203963</v>
      </c>
      <c r="W14" s="97">
        <f>'Surv-rate CEA'!S12*'Unit cost and utilities'!$G$3+'Surv-rate CEA'!T12*'Unit cost and utilities'!$H$3+('Surv-rate CEA'!R11-'Surv-rate CEA'!R12)*'Unit cost and utilities'!$G$13</f>
        <v>305.35284185054377</v>
      </c>
      <c r="X14" s="97">
        <f t="shared" si="19"/>
        <v>301.22660413166847</v>
      </c>
      <c r="Y14" s="97">
        <f>W14-'Surv-rate CEA'!T12*'Unit cost and utilities'!$H$3-('Surv-rate CEA'!R11-'Surv-rate CEA'!R12)*'Unit cost and utilities'!$G$13</f>
        <v>138.06108329659125</v>
      </c>
      <c r="Z14" s="97">
        <f t="shared" si="20"/>
        <v>136.19546172269412</v>
      </c>
      <c r="AA14" s="97">
        <f>'Surv-rate CEA'!V12*'Unit cost and utilities'!$G$9+'Surv-rate CEA'!W12*'Unit cost and utilities'!$H$9+'Unit cost and utilities'!$G$13*('Surv-rate CEA'!U11-'Surv-rate CEA'!U12)</f>
        <v>483.0708438268357</v>
      </c>
      <c r="AB14" s="97">
        <f t="shared" si="21"/>
        <v>476.54309997284923</v>
      </c>
      <c r="AC14" s="97">
        <f>AA14-'Surv-rate CEA'!W12*'Unit cost and utilities'!$H$9-'Unit cost and utilities'!$G$13*('Surv-rate CEA'!U11-'Surv-rate CEA'!U12)</f>
        <v>368.90234421871207</v>
      </c>
      <c r="AD14" s="97">
        <f t="shared" si="22"/>
        <v>363.91736108224666</v>
      </c>
      <c r="AE14" s="97">
        <f>'Surv-rate CEA'!Y12*'Unit cost and utilities'!$G$3+'Surv-rate CEA'!Z12*'Unit cost and utilities'!$H$3+('Surv-rate CEA'!X11-'Surv-rate CEA'!X12)*'Unit cost and utilities'!$G$13</f>
        <v>305.35284185054377</v>
      </c>
      <c r="AF14" s="97">
        <f t="shared" si="23"/>
        <v>301.22660413166847</v>
      </c>
      <c r="AG14" s="97">
        <f>AE14-'Surv-rate CEA'!Z12*'Unit cost and utilities'!$H$3-('Surv-rate CEA'!X11-'Surv-rate CEA'!X12)*'Unit cost and utilities'!$G$13</f>
        <v>138.06108329659125</v>
      </c>
      <c r="AH14" s="97">
        <f t="shared" si="24"/>
        <v>136.19546172269412</v>
      </c>
      <c r="AI14" s="97">
        <f>'Surv-rate CEA'!AB12*'Unit cost and utilities'!$G$10+'Surv-rate CEA'!AC12*'Unit cost and utilities'!$H$10+'Unit cost and utilities'!$G$13*('Surv-rate CEA'!AB12-'Surv-rate CEA'!AB12)</f>
        <v>3449.0345248153653</v>
      </c>
      <c r="AJ14" s="97">
        <f t="shared" si="25"/>
        <v>3402.4276674376897</v>
      </c>
      <c r="AK14" s="97">
        <f>AI14-'Surv-rate CEA'!AC12*'Unit cost and utilities'!$H$10-'Unit cost and utilities'!$G$13*('Surv-rate CEA'!AB12-'Surv-rate CEA'!AB12)</f>
        <v>3385.1227017975734</v>
      </c>
      <c r="AL14" s="97">
        <f t="shared" si="26"/>
        <v>3339.3794858820825</v>
      </c>
      <c r="AM14" s="104">
        <f>'Surv-rate CEA'!AE12*'Unit cost and utilities'!$G$5+'Surv-rate CEA'!AF12*'Unit cost and utilities'!$H$5+('Surv-rate CEA'!AD11-'Surv-rate CEA'!AD12)*'Unit cost and utilities'!$G$13</f>
        <v>305.35284185054377</v>
      </c>
      <c r="AN14" s="97">
        <f t="shared" si="27"/>
        <v>301.22660413166847</v>
      </c>
      <c r="AO14" s="104">
        <f>AM14-'Surv-rate CEA'!AF12*'Unit cost and utilities'!$H$5-('Surv-rate CEA'!AD11-'Surv-rate CEA'!AD12)*'Unit cost and utilities'!$G$13</f>
        <v>138.06108329659125</v>
      </c>
      <c r="AP14" s="97">
        <f t="shared" si="28"/>
        <v>136.19546172269412</v>
      </c>
      <c r="AQ14" s="97">
        <f>'Surv-rate CEA'!AH12*'Unit cost and utilities'!$G$11+'Surv-rate CEA'!AI12*'Unit cost and utilities'!$H$11+'Unit cost and utilities'!$G$13*('Surv-rate CEA'!AG11-'Surv-rate CEA'!AG12)</f>
        <v>553.89561679373924</v>
      </c>
      <c r="AR14" s="97">
        <f t="shared" si="29"/>
        <v>546.41081667698563</v>
      </c>
      <c r="AS14" s="97">
        <f>AQ14-'Surv-rate CEA'!AI12*'Unit cost and utilities'!$H$11-'Unit cost and utilities'!$G$13*('Surv-rate CEA'!AG11-'Surv-rate CEA'!AG12)</f>
        <v>434.55975191513505</v>
      </c>
      <c r="AT14" s="97">
        <f t="shared" si="30"/>
        <v>428.68753920347166</v>
      </c>
      <c r="AU14" s="97">
        <f>'Surv-rate CEA'!AK12*'Unit cost and utilities'!$G$3+'Surv-rate CEA'!AL12*'Unit cost and utilities'!$H$3+('Surv-rate CEA'!AJ11-'Surv-rate CEA'!AJ12)*'Unit cost and utilities'!$G$13</f>
        <v>305.35284185054377</v>
      </c>
      <c r="AV14" s="97">
        <f t="shared" si="31"/>
        <v>301.22660413166847</v>
      </c>
      <c r="AW14" s="97">
        <f>AU14-'Surv-rate CEA'!AL12*'Unit cost and utilities'!$H$3-('Surv-rate CEA'!AJ11-'Surv-rate CEA'!AJ12)*'Unit cost and utilities'!$G$13</f>
        <v>138.06108329659125</v>
      </c>
      <c r="AX14" s="97">
        <f t="shared" si="32"/>
        <v>136.19546172269412</v>
      </c>
      <c r="AY14" s="135">
        <v>8</v>
      </c>
      <c r="AZ14" s="135">
        <f t="shared" si="38"/>
        <v>0.61369863013698633</v>
      </c>
      <c r="BA14" s="136">
        <f>'Surv-rate CEA'!AP12*'Unit cost and utilities'!$G$7+'Surv-rate CEA'!AQ12*'Unit cost and utilities'!$H$7+'Unit cost and utilities'!$G$13*('Surv-rate CEA'!AO11-'Surv-rate CEA'!AO12)</f>
        <v>3027.6975793978777</v>
      </c>
      <c r="BB14" s="136">
        <f t="shared" si="33"/>
        <v>2973.2697091882551</v>
      </c>
      <c r="BC14" s="136">
        <f>BA14-'Surv-rate CEA'!AQ12*'Unit cost and utilities'!$H$7-'Unit cost and utilities'!$G$13*('Surv-rate CEA'!AO11-'Surv-rate CEA'!AO12)</f>
        <v>2869.9125537513673</v>
      </c>
      <c r="BD14" s="136">
        <f t="shared" si="34"/>
        <v>2818.3211302712157</v>
      </c>
      <c r="BE14" s="136">
        <f>'Surv-rate CEA'!AS12*'Unit cost and utilities'!$G$4+'Surv-rate CEA'!AT12*'Unit cost and utilities'!$H$4+('Surv-rate CEA'!AR11-'Surv-rate CEA'!AR12)*'Unit cost and utilities'!$G$13</f>
        <v>319.76222837305136</v>
      </c>
      <c r="BF14" s="136">
        <f t="shared" si="35"/>
        <v>314.01397359943911</v>
      </c>
      <c r="BG14" s="136">
        <f>BE14-'Surv-rate CEA'!AT12*'Unit cost and utilities'!$H$4-('Surv-rate CEA'!AR11-'Surv-rate CEA'!AR12)*'Unit cost and utilities'!$G$13</f>
        <v>87.491479565899965</v>
      </c>
      <c r="BH14" s="136">
        <f t="shared" si="36"/>
        <v>85.918675555795474</v>
      </c>
    </row>
    <row r="15" spans="1:86">
      <c r="A15" s="102">
        <v>9</v>
      </c>
      <c r="B15" s="102">
        <f t="shared" si="37"/>
        <v>0.51780821917808217</v>
      </c>
      <c r="C15" s="97">
        <f>'Surv-rate CEA'!D13*'Unit cost and utilities'!$G$6+'Surv-rate CEA'!E13*'Unit cost and utilities'!$H$6+'Unit cost and utilities'!$G$13*('Surv-rate CEA'!C12-'Surv-rate CEA'!C13)</f>
        <v>449.78250233356255</v>
      </c>
      <c r="D15" s="97">
        <f t="shared" si="9"/>
        <v>442.95064235249436</v>
      </c>
      <c r="E15" s="97">
        <f>C15-'Surv-rate CEA'!E13*'Unit cost and utilities'!$H$6-'Unit cost and utilities'!$G$13*('Surv-rate CEA'!C12-'Surv-rate CEA'!C13)</f>
        <v>339.85852950731953</v>
      </c>
      <c r="F15" s="97">
        <f t="shared" si="10"/>
        <v>334.69633250116783</v>
      </c>
      <c r="G15" s="97">
        <f>'Surv-rate CEA'!G13*'Unit cost and utilities'!$G$3+'Surv-rate CEA'!H13*'Unit cost and utilities'!$H$3+('Surv-rate CEA'!F12-'Surv-rate CEA'!F13)*'Unit cost and utilities'!$G$13</f>
        <v>295.08895666103439</v>
      </c>
      <c r="H15" s="97">
        <f t="shared" si="11"/>
        <v>290.60677599947411</v>
      </c>
      <c r="I15" s="97">
        <f>G15-'Surv-rate CEA'!H13*'Unit cost and utilities'!$H$3-('Surv-rate CEA'!F12-'Surv-rate CEA'!F13)*'Unit cost and utilities'!$G$13</f>
        <v>122.80681569540533</v>
      </c>
      <c r="J15" s="97">
        <f t="shared" si="12"/>
        <v>120.94147196771704</v>
      </c>
      <c r="K15" s="97">
        <f>'Surv-rate CEA'!J13*'Unit cost and utilities'!$G$7+'Surv-rate CEA'!K13*'Unit cost and utilities'!$H$7+'Unit cost and utilities'!$G$13*('Surv-rate CEA'!I12-'Surv-rate CEA'!I13)</f>
        <v>3482.3629642012411</v>
      </c>
      <c r="L15" s="97">
        <f t="shared" si="13"/>
        <v>3429.4684739726354</v>
      </c>
      <c r="M15" s="97">
        <f>K15-'Surv-rate CEA'!K13*'Unit cost and utilities'!$H$7-'Unit cost and utilities'!$G$13*('Surv-rate CEA'!I12-'Surv-rate CEA'!I13)</f>
        <v>3345.1243256135858</v>
      </c>
      <c r="N15" s="97">
        <f t="shared" si="14"/>
        <v>3294.3143877140697</v>
      </c>
      <c r="O15" s="97">
        <f>'Surv-rate CEA'!M13*'Unit cost and utilities'!$G$4+'Surv-rate CEA'!N13*'Unit cost and utilities'!$H$4+('Surv-rate CEA'!L12-'Surv-rate CEA'!L13)*'Unit cost and utilities'!$G$13</f>
        <v>295.08895666103439</v>
      </c>
      <c r="P15" s="97">
        <f t="shared" si="15"/>
        <v>290.60677599947411</v>
      </c>
      <c r="Q15" s="97">
        <f>O15-'Surv-rate CEA'!N13*'Unit cost and utilities'!$H$4-('Surv-rate CEA'!L12-'Surv-rate CEA'!L13)*'Unit cost and utilities'!$G$13</f>
        <v>122.80681569540533</v>
      </c>
      <c r="R15" s="97">
        <f t="shared" si="16"/>
        <v>120.94147196771704</v>
      </c>
      <c r="S15" s="97">
        <f>'Surv-rate CEA'!P13*'Unit cost and utilities'!$G$8+'Surv-rate CEA'!Q13*'Unit cost and utilities'!$H$8+'Unit cost and utilities'!$G$13*('Surv-rate CEA'!O12-'Surv-rate CEA'!O13)</f>
        <v>490.29388195931386</v>
      </c>
      <c r="T15" s="97">
        <f t="shared" si="17"/>
        <v>482.84668440551417</v>
      </c>
      <c r="U15" s="97">
        <f>S15-'Surv-rate CEA'!Q13*'Unit cost and utilities'!$H$8-'Unit cost and utilities'!$G$13*('Surv-rate CEA'!O12-'Surv-rate CEA'!O13)</f>
        <v>374.11123059716448</v>
      </c>
      <c r="V15" s="97">
        <f t="shared" si="18"/>
        <v>368.42876066664354</v>
      </c>
      <c r="W15" s="97">
        <f>'Surv-rate CEA'!S13*'Unit cost and utilities'!$G$3+'Surv-rate CEA'!T13*'Unit cost and utilities'!$H$3+('Surv-rate CEA'!R12-'Surv-rate CEA'!R13)*'Unit cost and utilities'!$G$13</f>
        <v>295.08895666103439</v>
      </c>
      <c r="X15" s="97">
        <f t="shared" si="19"/>
        <v>290.60677599947411</v>
      </c>
      <c r="Y15" s="97">
        <f>W15-'Surv-rate CEA'!T13*'Unit cost and utilities'!$H$3-('Surv-rate CEA'!R12-'Surv-rate CEA'!R13)*'Unit cost and utilities'!$G$13</f>
        <v>122.80681569540533</v>
      </c>
      <c r="Z15" s="97">
        <f t="shared" si="20"/>
        <v>120.94147196771704</v>
      </c>
      <c r="AA15" s="97">
        <f>'Surv-rate CEA'!V13*'Unit cost and utilities'!$G$9+'Surv-rate CEA'!W13*'Unit cost and utilities'!$H$9+'Unit cost and utilities'!$G$13*('Surv-rate CEA'!U12-'Surv-rate CEA'!U13)</f>
        <v>465.91526228912795</v>
      </c>
      <c r="AB15" s="97">
        <f t="shared" si="21"/>
        <v>458.83835774418105</v>
      </c>
      <c r="AC15" s="97">
        <f>AA15-'Surv-rate CEA'!W13*'Unit cost and utilities'!$H$9-'Unit cost and utilities'!$G$13*('Surv-rate CEA'!U12-'Surv-rate CEA'!U13)</f>
        <v>344.65636371865861</v>
      </c>
      <c r="AD15" s="97">
        <f t="shared" si="22"/>
        <v>339.4212911973986</v>
      </c>
      <c r="AE15" s="97">
        <f>'Surv-rate CEA'!Y13*'Unit cost and utilities'!$G$3+'Surv-rate CEA'!Z13*'Unit cost and utilities'!$H$3+('Surv-rate CEA'!X12-'Surv-rate CEA'!X13)*'Unit cost and utilities'!$G$13</f>
        <v>295.08895666103439</v>
      </c>
      <c r="AF15" s="97">
        <f t="shared" si="23"/>
        <v>290.60677599947411</v>
      </c>
      <c r="AG15" s="97">
        <f>AE15-'Surv-rate CEA'!Z13*'Unit cost and utilities'!$H$3-('Surv-rate CEA'!X12-'Surv-rate CEA'!X13)*'Unit cost and utilities'!$G$13</f>
        <v>122.80681569540533</v>
      </c>
      <c r="AH15" s="97">
        <f t="shared" si="24"/>
        <v>120.94147196771704</v>
      </c>
      <c r="AI15" s="97">
        <f>'Surv-rate CEA'!AB13*'Unit cost and utilities'!$G$10+'Surv-rate CEA'!AC13*'Unit cost and utilities'!$H$10+'Unit cost and utilities'!$G$13*('Surv-rate CEA'!AB13-'Surv-rate CEA'!AB13)</f>
        <v>3207.2510443743122</v>
      </c>
      <c r="AJ15" s="97">
        <f t="shared" si="25"/>
        <v>3158.535298551345</v>
      </c>
      <c r="AK15" s="97">
        <f>AI15-'Surv-rate CEA'!AC13*'Unit cost and utilities'!$H$10-'Unit cost and utilities'!$G$13*('Surv-rate CEA'!AB13-'Surv-rate CEA'!AB13)</f>
        <v>3138.8367871688356</v>
      </c>
      <c r="AL15" s="97">
        <f t="shared" si="26"/>
        <v>3091.1602027705826</v>
      </c>
      <c r="AM15" s="104">
        <f>'Surv-rate CEA'!AE13*'Unit cost and utilities'!$G$5+'Surv-rate CEA'!AF13*'Unit cost and utilities'!$H$5+('Surv-rate CEA'!AD12-'Surv-rate CEA'!AD13)*'Unit cost and utilities'!$G$13</f>
        <v>295.08895666103439</v>
      </c>
      <c r="AN15" s="97">
        <f t="shared" si="27"/>
        <v>290.60677599947411</v>
      </c>
      <c r="AO15" s="104">
        <f>AM15-'Surv-rate CEA'!AF13*'Unit cost and utilities'!$H$5-('Surv-rate CEA'!AD12-'Surv-rate CEA'!AD13)*'Unit cost and utilities'!$G$13</f>
        <v>122.80681569540533</v>
      </c>
      <c r="AP15" s="97">
        <f t="shared" si="28"/>
        <v>120.94147196771704</v>
      </c>
      <c r="AQ15" s="97">
        <f>'Surv-rate CEA'!AH13*'Unit cost and utilities'!$G$11+'Surv-rate CEA'!AI13*'Unit cost and utilities'!$H$11+'Unit cost and utilities'!$G$13*('Surv-rate CEA'!AG12-'Surv-rate CEA'!AG13)</f>
        <v>529.95864255519166</v>
      </c>
      <c r="AR15" s="97">
        <f t="shared" si="29"/>
        <v>521.90896693884463</v>
      </c>
      <c r="AS15" s="97">
        <f>AQ15-'Surv-rate CEA'!AI13*'Unit cost and utilities'!$H$11-'Unit cost and utilities'!$G$13*('Surv-rate CEA'!AG12-'Surv-rate CEA'!AG13)</f>
        <v>404.08621199817082</v>
      </c>
      <c r="AT15" s="97">
        <f t="shared" si="30"/>
        <v>397.94844450759729</v>
      </c>
      <c r="AU15" s="97">
        <f>'Surv-rate CEA'!AK13*'Unit cost and utilities'!$G$3+'Surv-rate CEA'!AL13*'Unit cost and utilities'!$H$3+('Surv-rate CEA'!AJ12-'Surv-rate CEA'!AJ13)*'Unit cost and utilities'!$G$13</f>
        <v>295.08895666103439</v>
      </c>
      <c r="AV15" s="97">
        <f t="shared" si="31"/>
        <v>290.60677599947411</v>
      </c>
      <c r="AW15" s="97">
        <f>AU15-'Surv-rate CEA'!AL13*'Unit cost and utilities'!$H$3-('Surv-rate CEA'!AJ12-'Surv-rate CEA'!AJ13)*'Unit cost and utilities'!$G$13</f>
        <v>122.80681569540533</v>
      </c>
      <c r="AX15" s="97">
        <f t="shared" si="32"/>
        <v>120.94147196771704</v>
      </c>
      <c r="AY15" s="135">
        <v>9</v>
      </c>
      <c r="AZ15" s="135">
        <f t="shared" si="38"/>
        <v>0.69041095890410964</v>
      </c>
      <c r="BA15" s="136">
        <f>'Surv-rate CEA'!AP13*'Unit cost and utilities'!$G$7+'Surv-rate CEA'!AQ13*'Unit cost and utilities'!$H$7+'Unit cost and utilities'!$G$13*('Surv-rate CEA'!AO12-'Surv-rate CEA'!AO13)</f>
        <v>2709.8358936134223</v>
      </c>
      <c r="BB15" s="136">
        <f t="shared" si="33"/>
        <v>2655.0947891806004</v>
      </c>
      <c r="BC15" s="136">
        <f>BA15-'Surv-rate CEA'!AQ13*'Unit cost and utilities'!$H$7-'Unit cost and utilities'!$G$13*('Surv-rate CEA'!AO12-'Surv-rate CEA'!AO13)</f>
        <v>2550.9550682976487</v>
      </c>
      <c r="BD15" s="136">
        <f t="shared" si="34"/>
        <v>2499.4234983873721</v>
      </c>
      <c r="BE15" s="136">
        <f>'Surv-rate CEA'!AS13*'Unit cost and utilities'!$G$4+'Surv-rate CEA'!AT13*'Unit cost and utilities'!$H$4+('Surv-rate CEA'!AR12-'Surv-rate CEA'!AR13)*'Unit cost and utilities'!$G$13</f>
        <v>304.22453716358712</v>
      </c>
      <c r="BF15" s="136">
        <f t="shared" si="35"/>
        <v>298.07892989668647</v>
      </c>
      <c r="BG15" s="136">
        <f>BE15-'Surv-rate CEA'!AT13*'Unit cost and utilities'!$H$4-('Surv-rate CEA'!AR12-'Surv-rate CEA'!AR13)*'Unit cost and utilities'!$G$13</f>
        <v>70.357512514212445</v>
      </c>
      <c r="BH15" s="136">
        <f t="shared" si="36"/>
        <v>68.93622794519068</v>
      </c>
    </row>
    <row r="16" spans="1:86">
      <c r="A16" s="102">
        <v>10</v>
      </c>
      <c r="B16" s="102">
        <f t="shared" si="37"/>
        <v>0.57534246575342463</v>
      </c>
      <c r="C16" s="97">
        <f>'Surv-rate CEA'!D14*'Unit cost and utilities'!$G$6+'Surv-rate CEA'!E14*'Unit cost and utilities'!$H$6+'Unit cost and utilities'!$G$13*('Surv-rate CEA'!C13-'Surv-rate CEA'!C14)</f>
        <v>432.02897146669159</v>
      </c>
      <c r="D16" s="97">
        <f t="shared" si="9"/>
        <v>424.74382199558698</v>
      </c>
      <c r="E16" s="97">
        <f>C16-'Surv-rate CEA'!E14*'Unit cost and utilities'!$H$6-'Unit cost and utilities'!$G$13*('Surv-rate CEA'!C13-'Surv-rate CEA'!C14)</f>
        <v>318.80896912972099</v>
      </c>
      <c r="F16" s="97">
        <f t="shared" si="10"/>
        <v>313.43300791824504</v>
      </c>
      <c r="G16" s="97">
        <f>'Surv-rate CEA'!G14*'Unit cost and utilities'!$G$3+'Surv-rate CEA'!H14*'Unit cost and utilities'!$H$3+('Surv-rate CEA'!F13-'Surv-rate CEA'!F14)*'Unit cost and utilities'!$G$13</f>
        <v>283.83406817764092</v>
      </c>
      <c r="H16" s="97">
        <f t="shared" si="11"/>
        <v>279.04787616684604</v>
      </c>
      <c r="I16" s="97">
        <f>G16-'Surv-rate CEA'!H14*'Unit cost and utilities'!$H$3-('Surv-rate CEA'!F13-'Surv-rate CEA'!F14)*'Unit cost and utilities'!$G$13</f>
        <v>109.47657427983938</v>
      </c>
      <c r="J16" s="97">
        <f t="shared" si="12"/>
        <v>107.6305101038525</v>
      </c>
      <c r="K16" s="97">
        <f>'Surv-rate CEA'!J14*'Unit cost and utilities'!$G$7+'Surv-rate CEA'!K14*'Unit cost and utilities'!$H$7+'Unit cost and utilities'!$G$13*('Surv-rate CEA'!I13-'Surv-rate CEA'!I14)</f>
        <v>3190.4154694009471</v>
      </c>
      <c r="L16" s="97">
        <f t="shared" si="13"/>
        <v>3136.6166385248512</v>
      </c>
      <c r="M16" s="97">
        <f>K16-'Surv-rate CEA'!K14*'Unit cost and utilities'!$H$7-'Unit cost and utilities'!$G$13*('Surv-rate CEA'!I13-'Surv-rate CEA'!I14)</f>
        <v>3049.0833936261502</v>
      </c>
      <c r="N16" s="97">
        <f t="shared" si="14"/>
        <v>2997.6677948133702</v>
      </c>
      <c r="O16" s="97">
        <f>'Surv-rate CEA'!M14*'Unit cost and utilities'!$G$4+'Surv-rate CEA'!N14*'Unit cost and utilities'!$H$4+('Surv-rate CEA'!L13-'Surv-rate CEA'!L14)*'Unit cost and utilities'!$G$13</f>
        <v>283.83406817764092</v>
      </c>
      <c r="P16" s="97">
        <f t="shared" si="15"/>
        <v>279.04787616684604</v>
      </c>
      <c r="Q16" s="97">
        <f>O16-'Surv-rate CEA'!N14*'Unit cost and utilities'!$H$4-('Surv-rate CEA'!L13-'Surv-rate CEA'!L14)*'Unit cost and utilities'!$G$13</f>
        <v>109.47657427983938</v>
      </c>
      <c r="R16" s="97">
        <f t="shared" si="16"/>
        <v>107.6305101038525</v>
      </c>
      <c r="S16" s="97">
        <f>'Surv-rate CEA'!P14*'Unit cost and utilities'!$G$8+'Surv-rate CEA'!Q14*'Unit cost and utilities'!$H$8+'Unit cost and utilities'!$G$13*('Surv-rate CEA'!O13-'Surv-rate CEA'!O14)</f>
        <v>471.53512435591807</v>
      </c>
      <c r="T16" s="97">
        <f t="shared" si="17"/>
        <v>463.5837968091875</v>
      </c>
      <c r="U16" s="97">
        <f>S16-'Surv-rate CEA'!Q14*'Unit cost and utilities'!$H$8-'Unit cost and utilities'!$G$13*('Surv-rate CEA'!O13-'Surv-rate CEA'!O14)</f>
        <v>350.94018661068981</v>
      </c>
      <c r="V16" s="97">
        <f t="shared" si="18"/>
        <v>345.02240821217947</v>
      </c>
      <c r="W16" s="97">
        <f>'Surv-rate CEA'!S14*'Unit cost and utilities'!$G$3+'Surv-rate CEA'!T14*'Unit cost and utilities'!$H$3+('Surv-rate CEA'!R13-'Surv-rate CEA'!R14)*'Unit cost and utilities'!$G$13</f>
        <v>283.83406817764092</v>
      </c>
      <c r="X16" s="97">
        <f t="shared" si="19"/>
        <v>279.04787616684604</v>
      </c>
      <c r="Y16" s="97">
        <f>W16-'Surv-rate CEA'!T14*'Unit cost and utilities'!$H$3-('Surv-rate CEA'!R13-'Surv-rate CEA'!R14)*'Unit cost and utilities'!$G$13</f>
        <v>109.47657427983938</v>
      </c>
      <c r="Z16" s="97">
        <f t="shared" si="20"/>
        <v>107.6305101038525</v>
      </c>
      <c r="AA16" s="97">
        <f>'Surv-rate CEA'!V14*'Unit cost and utilities'!$G$9+'Surv-rate CEA'!W14*'Unit cost and utilities'!$H$9+'Unit cost and utilities'!$G$13*('Surv-rate CEA'!U13-'Surv-rate CEA'!U14)</f>
        <v>449.00231829116888</v>
      </c>
      <c r="AB16" s="97">
        <f t="shared" si="21"/>
        <v>441.43095336506497</v>
      </c>
      <c r="AC16" s="97">
        <f>AA16-'Surv-rate CEA'!W14*'Unit cost and utilities'!$H$9-'Unit cost and utilities'!$G$13*('Surv-rate CEA'!U13-'Surv-rate CEA'!U14)</f>
        <v>322.41212788032647</v>
      </c>
      <c r="AD16" s="97">
        <f t="shared" si="22"/>
        <v>316.97540789617568</v>
      </c>
      <c r="AE16" s="97">
        <f>'Surv-rate CEA'!Y14*'Unit cost and utilities'!$G$3+'Surv-rate CEA'!Z14*'Unit cost and utilities'!$H$3+('Surv-rate CEA'!X13-'Surv-rate CEA'!X14)*'Unit cost and utilities'!$G$13</f>
        <v>283.83406817764092</v>
      </c>
      <c r="AF16" s="97">
        <f t="shared" si="23"/>
        <v>279.04787616684604</v>
      </c>
      <c r="AG16" s="97">
        <f>AE16-'Surv-rate CEA'!Z14*'Unit cost and utilities'!$H$3-('Surv-rate CEA'!X13-'Surv-rate CEA'!X14)*'Unit cost and utilities'!$G$13</f>
        <v>109.47657427983938</v>
      </c>
      <c r="AH16" s="97">
        <f t="shared" si="24"/>
        <v>107.6305101038525</v>
      </c>
      <c r="AI16" s="97">
        <f>'Surv-rate CEA'!AB14*'Unit cost and utilities'!$G$10+'Surv-rate CEA'!AC14*'Unit cost and utilities'!$H$10+'Unit cost and utilities'!$G$13*('Surv-rate CEA'!AB14-'Surv-rate CEA'!AB14)</f>
        <v>2986.2878799397145</v>
      </c>
      <c r="AJ16" s="97">
        <f t="shared" si="25"/>
        <v>2935.9311793340785</v>
      </c>
      <c r="AK16" s="97">
        <f>AI16-'Surv-rate CEA'!AC14*'Unit cost and utilities'!$H$10-'Unit cost and utilities'!$G$13*('Surv-rate CEA'!AB14-'Surv-rate CEA'!AB14)</f>
        <v>2914.5691603465734</v>
      </c>
      <c r="AL16" s="97">
        <f t="shared" si="26"/>
        <v>2865.4218267663446</v>
      </c>
      <c r="AM16" s="104">
        <f>'Surv-rate CEA'!AE14*'Unit cost and utilities'!$G$5+'Surv-rate CEA'!AF14*'Unit cost and utilities'!$H$5+('Surv-rate CEA'!AD13-'Surv-rate CEA'!AD14)*'Unit cost and utilities'!$G$13</f>
        <v>283.83406817764092</v>
      </c>
      <c r="AN16" s="97">
        <f t="shared" si="27"/>
        <v>279.04787616684604</v>
      </c>
      <c r="AO16" s="104">
        <f>AM16-'Surv-rate CEA'!AF14*'Unit cost and utilities'!$H$5-('Surv-rate CEA'!AD13-'Surv-rate CEA'!AD14)*'Unit cost and utilities'!$G$13</f>
        <v>109.47657427983938</v>
      </c>
      <c r="AP16" s="97">
        <f t="shared" si="28"/>
        <v>107.6305101038525</v>
      </c>
      <c r="AQ16" s="97">
        <f>'Surv-rate CEA'!AH14*'Unit cost and utilities'!$G$11+'Surv-rate CEA'!AI14*'Unit cost and utilities'!$H$11+'Unit cost and utilities'!$G$13*('Surv-rate CEA'!AG13-'Surv-rate CEA'!AG14)</f>
        <v>506.76488843283624</v>
      </c>
      <c r="AR16" s="97">
        <f t="shared" si="29"/>
        <v>498.21949402003236</v>
      </c>
      <c r="AS16" s="97">
        <f>AQ16-'Surv-rate CEA'!AI14*'Unit cost and utilities'!$H$11-'Unit cost and utilities'!$G$13*('Surv-rate CEA'!AG13-'Surv-rate CEA'!AG14)</f>
        <v>376.2590478102382</v>
      </c>
      <c r="AT16" s="97">
        <f t="shared" si="30"/>
        <v>369.91432654340434</v>
      </c>
      <c r="AU16" s="97">
        <f>'Surv-rate CEA'!AK14*'Unit cost and utilities'!$G$3+'Surv-rate CEA'!AL14*'Unit cost and utilities'!$H$3+('Surv-rate CEA'!AJ13-'Surv-rate CEA'!AJ14)*'Unit cost and utilities'!$G$13</f>
        <v>283.83406817764092</v>
      </c>
      <c r="AV16" s="97">
        <f t="shared" si="31"/>
        <v>279.04787616684604</v>
      </c>
      <c r="AW16" s="97">
        <f>AU16-'Surv-rate CEA'!AL14*'Unit cost and utilities'!$H$3-('Surv-rate CEA'!AJ13-'Surv-rate CEA'!AJ14)*'Unit cost and utilities'!$G$13</f>
        <v>109.47657427983938</v>
      </c>
      <c r="AX16" s="97">
        <f t="shared" si="32"/>
        <v>107.6305101038525</v>
      </c>
      <c r="AY16" s="135">
        <v>10</v>
      </c>
      <c r="AZ16" s="135">
        <f t="shared" si="38"/>
        <v>0.76712328767123283</v>
      </c>
      <c r="BA16" s="136">
        <f>'Surv-rate CEA'!AP14*'Unit cost and utilities'!$G$7+'Surv-rate CEA'!AQ14*'Unit cost and utilities'!$H$7+'Unit cost and utilities'!$G$13*('Surv-rate CEA'!AO13-'Surv-rate CEA'!AO14)</f>
        <v>2435.7935195300997</v>
      </c>
      <c r="BB16" s="136">
        <f t="shared" si="33"/>
        <v>2381.1827990001298</v>
      </c>
      <c r="BC16" s="136">
        <f>BA16-'Surv-rate CEA'!AQ14*'Unit cost and utilities'!$H$7-'Unit cost and utilities'!$G$13*('Surv-rate CEA'!AO13-'Surv-rate CEA'!AO14)</f>
        <v>2278.1253487975446</v>
      </c>
      <c r="BD16" s="136">
        <f t="shared" si="34"/>
        <v>2227.0495635317134</v>
      </c>
      <c r="BE16" s="136">
        <f>'Surv-rate CEA'!AS14*'Unit cost and utilities'!$G$4+'Surv-rate CEA'!AT14*'Unit cost and utilities'!$H$4+('Surv-rate CEA'!AR13-'Surv-rate CEA'!AR14)*'Unit cost and utilities'!$G$13</f>
        <v>284.68091935179575</v>
      </c>
      <c r="BF16" s="136">
        <f t="shared" si="35"/>
        <v>278.29834627970098</v>
      </c>
      <c r="BG16" s="136">
        <f>BE16-'Surv-rate CEA'!AT14*'Unit cost and utilities'!$H$4-('Surv-rate CEA'!AR13-'Surv-rate CEA'!AR14)*'Unit cost and utilities'!$G$13</f>
        <v>57.938701117845028</v>
      </c>
      <c r="BH16" s="136">
        <f t="shared" si="36"/>
        <v>56.639709972147884</v>
      </c>
    </row>
    <row r="17" spans="1:60">
      <c r="A17" s="102">
        <v>11</v>
      </c>
      <c r="B17" s="102">
        <f t="shared" si="37"/>
        <v>0.63287671232876708</v>
      </c>
      <c r="C17" s="97">
        <f>'Surv-rate CEA'!D15*'Unit cost and utilities'!$G$6+'Surv-rate CEA'!E15*'Unit cost and utilities'!$H$6+'Unit cost and utilities'!$G$13*('Surv-rate CEA'!C14-'Surv-rate CEA'!C15)</f>
        <v>414.59439428757315</v>
      </c>
      <c r="D17" s="97">
        <f t="shared" si="9"/>
        <v>406.91063916896712</v>
      </c>
      <c r="E17" s="97">
        <f>C17-'Surv-rate CEA'!E15*'Unit cost and utilities'!$H$6-'Unit cost and utilities'!$G$13*('Surv-rate CEA'!C14-'Surv-rate CEA'!C15)</f>
        <v>299.52261625886206</v>
      </c>
      <c r="F17" s="97">
        <f t="shared" si="10"/>
        <v>293.97150783210185</v>
      </c>
      <c r="G17" s="97">
        <f>'Surv-rate CEA'!G15*'Unit cost and utilities'!$G$3+'Surv-rate CEA'!H15*'Unit cost and utilities'!$H$3+('Surv-rate CEA'!F14-'Surv-rate CEA'!F15)*'Unit cost and utilities'!$G$13</f>
        <v>271.95427825485024</v>
      </c>
      <c r="H17" s="97">
        <f t="shared" si="11"/>
        <v>266.91409897032742</v>
      </c>
      <c r="I17" s="97">
        <f>G17-'Surv-rate CEA'!H15*'Unit cost and utilities'!$H$3-('Surv-rate CEA'!F14-'Surv-rate CEA'!F15)*'Unit cost and utilities'!$G$13</f>
        <v>97.86290730337609</v>
      </c>
      <c r="J17" s="97">
        <f t="shared" si="12"/>
        <v>96.04919581746438</v>
      </c>
      <c r="K17" s="97">
        <f>'Surv-rate CEA'!J15*'Unit cost and utilities'!$G$7+'Surv-rate CEA'!K15*'Unit cost and utilities'!$H$7+'Unit cost and utilities'!$G$13*('Surv-rate CEA'!I14-'Surv-rate CEA'!I15)</f>
        <v>2929.0577771688986</v>
      </c>
      <c r="L17" s="97">
        <f t="shared" si="13"/>
        <v>2874.7730039107164</v>
      </c>
      <c r="M17" s="97">
        <f>K17-'Surv-rate CEA'!K15*'Unit cost and utilities'!$H$7-'Unit cost and utilities'!$G$13*('Surv-rate CEA'!I14-'Surv-rate CEA'!I15)</f>
        <v>2785.4323860734739</v>
      </c>
      <c r="N17" s="97">
        <f t="shared" si="14"/>
        <v>2733.8094489355985</v>
      </c>
      <c r="O17" s="97">
        <f>'Surv-rate CEA'!M15*'Unit cost and utilities'!$G$4+'Surv-rate CEA'!N15*'Unit cost and utilities'!$H$4+('Surv-rate CEA'!L14-'Surv-rate CEA'!L15)*'Unit cost and utilities'!$G$13</f>
        <v>271.95427825485024</v>
      </c>
      <c r="P17" s="97">
        <f t="shared" si="15"/>
        <v>266.91409897032742</v>
      </c>
      <c r="Q17" s="97">
        <f>O17-'Surv-rate CEA'!N15*'Unit cost and utilities'!$H$4-('Surv-rate CEA'!L14-'Surv-rate CEA'!L15)*'Unit cost and utilities'!$G$13</f>
        <v>97.86290730337609</v>
      </c>
      <c r="R17" s="97">
        <f t="shared" si="16"/>
        <v>96.04919581746438</v>
      </c>
      <c r="S17" s="97">
        <f>'Surv-rate CEA'!P15*'Unit cost and utilities'!$G$8+'Surv-rate CEA'!Q15*'Unit cost and utilities'!$H$8+'Unit cost and utilities'!$G$13*('Surv-rate CEA'!O14-'Surv-rate CEA'!O15)</f>
        <v>453.21347153712964</v>
      </c>
      <c r="T17" s="97">
        <f t="shared" si="17"/>
        <v>444.81398186788641</v>
      </c>
      <c r="U17" s="97">
        <f>S17-'Surv-rate CEA'!Q15*'Unit cost and utilities'!$H$8-'Unit cost and utilities'!$G$13*('Surv-rate CEA'!O14-'Surv-rate CEA'!O15)</f>
        <v>329.7100553066208</v>
      </c>
      <c r="V17" s="97">
        <f t="shared" si="18"/>
        <v>323.59947745022828</v>
      </c>
      <c r="W17" s="97">
        <f>'Surv-rate CEA'!S15*'Unit cost and utilities'!$G$3+'Surv-rate CEA'!T15*'Unit cost and utilities'!$H$3+('Surv-rate CEA'!R14-'Surv-rate CEA'!R15)*'Unit cost and utilities'!$G$13</f>
        <v>271.95427825485024</v>
      </c>
      <c r="X17" s="97">
        <f t="shared" si="19"/>
        <v>266.91409897032742</v>
      </c>
      <c r="Y17" s="97">
        <f>W17-'Surv-rate CEA'!T15*'Unit cost and utilities'!$H$3-('Surv-rate CEA'!R14-'Surv-rate CEA'!R15)*'Unit cost and utilities'!$G$13</f>
        <v>97.86290730337609</v>
      </c>
      <c r="Z17" s="97">
        <f t="shared" si="20"/>
        <v>96.04919581746438</v>
      </c>
      <c r="AA17" s="97">
        <f>'Surv-rate CEA'!V15*'Unit cost and utilities'!$G$9+'Surv-rate CEA'!W15*'Unit cost and utilities'!$H$9+'Unit cost and utilities'!$G$13*('Surv-rate CEA'!U14-'Surv-rate CEA'!U15)</f>
        <v>432.4707066998904</v>
      </c>
      <c r="AB17" s="97">
        <f t="shared" si="21"/>
        <v>424.45564655426881</v>
      </c>
      <c r="AC17" s="97">
        <f>AA17-'Surv-rate CEA'!W15*'Unit cost and utilities'!$H$9-'Unit cost and utilities'!$G$13*('Surv-rate CEA'!U14-'Surv-rate CEA'!U15)</f>
        <v>302.0870853499718</v>
      </c>
      <c r="AD17" s="97">
        <f t="shared" si="22"/>
        <v>296.48844913996891</v>
      </c>
      <c r="AE17" s="97">
        <f>'Surv-rate CEA'!Y15*'Unit cost and utilities'!$G$3+'Surv-rate CEA'!Z15*'Unit cost and utilities'!$H$3+('Surv-rate CEA'!X14-'Surv-rate CEA'!X15)*'Unit cost and utilities'!$G$13</f>
        <v>271.95427825485024</v>
      </c>
      <c r="AF17" s="97">
        <f t="shared" si="23"/>
        <v>266.91409897032742</v>
      </c>
      <c r="AG17" s="97">
        <f>AE17-'Surv-rate CEA'!Z15*'Unit cost and utilities'!$H$3-('Surv-rate CEA'!X14-'Surv-rate CEA'!X15)*'Unit cost and utilities'!$G$13</f>
        <v>97.86290730337609</v>
      </c>
      <c r="AH17" s="97">
        <f t="shared" si="24"/>
        <v>96.04919581746438</v>
      </c>
      <c r="AI17" s="97">
        <f>'Surv-rate CEA'!AB15*'Unit cost and utilities'!$G$10+'Surv-rate CEA'!AC15*'Unit cost and utilities'!$H$10+'Unit cost and utilities'!$G$13*('Surv-rate CEA'!AB15-'Surv-rate CEA'!AB15)</f>
        <v>2785.1255764762291</v>
      </c>
      <c r="AJ17" s="97">
        <f t="shared" si="25"/>
        <v>2733.5083254977558</v>
      </c>
      <c r="AK17" s="97">
        <f>AI17-'Surv-rate CEA'!AC15*'Unit cost and utilities'!$H$10-'Unit cost and utilities'!$G$13*('Surv-rate CEA'!AB15-'Surv-rate CEA'!AB15)</f>
        <v>2711.1467117817151</v>
      </c>
      <c r="AL17" s="97">
        <f t="shared" si="26"/>
        <v>2660.9005248795952</v>
      </c>
      <c r="AM17" s="104">
        <f>'Surv-rate CEA'!AE15*'Unit cost and utilities'!$G$5+'Surv-rate CEA'!AF15*'Unit cost and utilities'!$H$5+('Surv-rate CEA'!AD14-'Surv-rate CEA'!AD15)*'Unit cost and utilities'!$G$13</f>
        <v>271.95427825485024</v>
      </c>
      <c r="AN17" s="97">
        <f t="shared" si="27"/>
        <v>266.91409897032742</v>
      </c>
      <c r="AO17" s="104">
        <f>AM17-'Surv-rate CEA'!AF15*'Unit cost and utilities'!$H$5-('Surv-rate CEA'!AD14-'Surv-rate CEA'!AD15)*'Unit cost and utilities'!$G$13</f>
        <v>97.86290730337609</v>
      </c>
      <c r="AP17" s="97">
        <f t="shared" si="28"/>
        <v>96.04919581746438</v>
      </c>
      <c r="AQ17" s="97">
        <f>'Surv-rate CEA'!AH15*'Unit cost and utilities'!$G$11+'Surv-rate CEA'!AI15*'Unit cost and utilities'!$H$11+'Unit cost and utilities'!$G$13*('Surv-rate CEA'!AG14-'Surv-rate CEA'!AG15)</f>
        <v>484.44943894943577</v>
      </c>
      <c r="AR17" s="97">
        <f t="shared" si="29"/>
        <v>475.47104727911426</v>
      </c>
      <c r="AS17" s="97">
        <f>AQ17-'Surv-rate CEA'!AI15*'Unit cost and utilities'!$H$11-'Unit cost and utilities'!$G$13*('Surv-rate CEA'!AG14-'Surv-rate CEA'!AG15)</f>
        <v>350.94891742634383</v>
      </c>
      <c r="AT17" s="97">
        <f t="shared" si="30"/>
        <v>344.44471578300596</v>
      </c>
      <c r="AU17" s="97">
        <f>'Surv-rate CEA'!AK15*'Unit cost and utilities'!$G$3+'Surv-rate CEA'!AL15*'Unit cost and utilities'!$H$3+('Surv-rate CEA'!AJ14-'Surv-rate CEA'!AJ15)*'Unit cost and utilities'!$G$13</f>
        <v>271.95427825485024</v>
      </c>
      <c r="AV17" s="97">
        <f t="shared" si="31"/>
        <v>266.91409897032742</v>
      </c>
      <c r="AW17" s="97">
        <f>AU17-'Surv-rate CEA'!AL15*'Unit cost and utilities'!$H$3-('Surv-rate CEA'!AJ14-'Surv-rate CEA'!AJ15)*'Unit cost and utilities'!$G$13</f>
        <v>97.86290730337609</v>
      </c>
      <c r="AX17" s="97">
        <f t="shared" si="32"/>
        <v>96.04919581746438</v>
      </c>
      <c r="AY17" s="135">
        <v>11</v>
      </c>
      <c r="AZ17" s="135">
        <f t="shared" si="38"/>
        <v>0.84383561643835614</v>
      </c>
      <c r="BA17" s="136">
        <f>'Surv-rate CEA'!AP15*'Unit cost and utilities'!$G$7+'Surv-rate CEA'!AQ15*'Unit cost and utilities'!$H$7+'Unit cost and utilities'!$G$13*('Surv-rate CEA'!AO14-'Surv-rate CEA'!AO15)</f>
        <v>2199.0605151696122</v>
      </c>
      <c r="BB17" s="136">
        <f t="shared" si="33"/>
        <v>2144.8882658006578</v>
      </c>
      <c r="BC17" s="136">
        <f>BA17-'Surv-rate CEA'!AQ15*'Unit cost and utilities'!$H$7-'Unit cost and utilities'!$G$13*('Surv-rate CEA'!AO14-'Surv-rate CEA'!AO15)</f>
        <v>2044.2810503236317</v>
      </c>
      <c r="BD17" s="136">
        <f t="shared" si="34"/>
        <v>1993.9216800041577</v>
      </c>
      <c r="BE17" s="136">
        <f>'Surv-rate CEA'!AS15*'Unit cost and utilities'!$G$4+'Surv-rate CEA'!AT15*'Unit cost and utilities'!$H$4+('Surv-rate CEA'!AR14-'Surv-rate CEA'!AR15)*'Unit cost and utilities'!$G$13</f>
        <v>263.13945005299496</v>
      </c>
      <c r="BF17" s="136">
        <f t="shared" si="35"/>
        <v>256.6572019253299</v>
      </c>
      <c r="BG17" s="136">
        <f>BE17-'Surv-rate CEA'!AT15*'Unit cost and utilities'!$H$4-('Surv-rate CEA'!AR14-'Surv-rate CEA'!AR15)*'Unit cost and utilities'!$G$13</f>
        <v>48.733835592552438</v>
      </c>
      <c r="BH17" s="136">
        <f t="shared" si="36"/>
        <v>47.533313152986125</v>
      </c>
    </row>
    <row r="18" spans="1:60">
      <c r="A18" s="102">
        <v>12</v>
      </c>
      <c r="B18" s="102">
        <f t="shared" si="37"/>
        <v>0.69041095890410964</v>
      </c>
      <c r="C18" s="97">
        <f>'Surv-rate CEA'!D16*'Unit cost and utilities'!$G$6+'Surv-rate CEA'!E16*'Unit cost and utilities'!$H$6+'Unit cost and utilities'!$G$13*('Surv-rate CEA'!C15-'Surv-rate CEA'!C16)</f>
        <v>397.60836156943606</v>
      </c>
      <c r="D18" s="97">
        <f t="shared" si="9"/>
        <v>389.57631767506854</v>
      </c>
      <c r="E18" s="97">
        <f>C18-'Surv-rate CEA'!E16*'Unit cost and utilities'!$H$6-'Unit cost and utilities'!$G$13*('Surv-rate CEA'!C15-'Surv-rate CEA'!C16)</f>
        <v>281.88933850949786</v>
      </c>
      <c r="F18" s="97">
        <f t="shared" si="10"/>
        <v>276.19492219660776</v>
      </c>
      <c r="G18" s="97">
        <f>'Surv-rate CEA'!G16*'Unit cost and utilities'!$G$3+'Surv-rate CEA'!H16*'Unit cost and utilities'!$H$3+('Surv-rate CEA'!F15-'Surv-rate CEA'!F16)*'Unit cost and utilities'!$G$13</f>
        <v>259.75143915309894</v>
      </c>
      <c r="H18" s="97">
        <f t="shared" si="11"/>
        <v>254.50422817225422</v>
      </c>
      <c r="I18" s="97">
        <f>G18-'Surv-rate CEA'!H16*'Unit cost and utilities'!$H$3-('Surv-rate CEA'!F15-'Surv-rate CEA'!F16)*'Unit cost and utilities'!$G$13</f>
        <v>87.753156513569081</v>
      </c>
      <c r="J18" s="97">
        <f t="shared" si="12"/>
        <v>85.980464404670357</v>
      </c>
      <c r="K18" s="97">
        <f>'Surv-rate CEA'!J16*'Unit cost and utilities'!$G$7+'Surv-rate CEA'!K16*'Unit cost and utilities'!$H$7+'Unit cost and utilities'!$G$13*('Surv-rate CEA'!I15-'Surv-rate CEA'!I16)</f>
        <v>2695.3905823690857</v>
      </c>
      <c r="L18" s="97">
        <f t="shared" si="13"/>
        <v>2640.9412861203887</v>
      </c>
      <c r="M18" s="97">
        <f>K18-'Surv-rate CEA'!K16*'Unit cost and utilities'!$H$7-'Unit cost and utilities'!$G$13*('Surv-rate CEA'!I15-'Surv-rate CEA'!I16)</f>
        <v>2550.9550682976487</v>
      </c>
      <c r="N18" s="97">
        <f t="shared" si="14"/>
        <v>2499.4234983873721</v>
      </c>
      <c r="O18" s="97">
        <f>'Surv-rate CEA'!M16*'Unit cost and utilities'!$G$4+'Surv-rate CEA'!N16*'Unit cost and utilities'!$H$4+('Surv-rate CEA'!L15-'Surv-rate CEA'!L16)*'Unit cost and utilities'!$G$13</f>
        <v>259.75143915309894</v>
      </c>
      <c r="P18" s="97">
        <f t="shared" si="15"/>
        <v>254.50422817225422</v>
      </c>
      <c r="Q18" s="97">
        <f>O18-'Surv-rate CEA'!N16*'Unit cost and utilities'!$H$4-('Surv-rate CEA'!L15-'Surv-rate CEA'!L16)*'Unit cost and utilities'!$G$13</f>
        <v>87.753156513569081</v>
      </c>
      <c r="R18" s="97">
        <f t="shared" si="16"/>
        <v>85.980464404670357</v>
      </c>
      <c r="S18" s="97">
        <f>'Surv-rate CEA'!P16*'Unit cost and utilities'!$G$8+'Surv-rate CEA'!Q16*'Unit cost and utilities'!$H$8+'Unit cost and utilities'!$G$13*('Surv-rate CEA'!O15-'Surv-rate CEA'!O16)</f>
        <v>435.4374249857259</v>
      </c>
      <c r="T18" s="97">
        <f t="shared" si="17"/>
        <v>426.64120023599827</v>
      </c>
      <c r="U18" s="97">
        <f>S18-'Surv-rate CEA'!Q16*'Unit cost and utilities'!$H$8-'Unit cost and utilities'!$G$13*('Surv-rate CEA'!O15-'Surv-rate CEA'!O16)</f>
        <v>310.29960458808392</v>
      </c>
      <c r="V18" s="97">
        <f t="shared" si="18"/>
        <v>304.03127553529782</v>
      </c>
      <c r="W18" s="97">
        <f>'Surv-rate CEA'!S16*'Unit cost and utilities'!$G$3+'Surv-rate CEA'!T16*'Unit cost and utilities'!$H$3+('Surv-rate CEA'!R15-'Surv-rate CEA'!R16)*'Unit cost and utilities'!$G$13</f>
        <v>259.75143915309894</v>
      </c>
      <c r="X18" s="97">
        <f t="shared" si="19"/>
        <v>254.50422817225422</v>
      </c>
      <c r="Y18" s="97">
        <f>W18-'Surv-rate CEA'!T16*'Unit cost and utilities'!$H$3-('Surv-rate CEA'!R15-'Surv-rate CEA'!R16)*'Unit cost and utilities'!$G$13</f>
        <v>87.753156513569081</v>
      </c>
      <c r="Z18" s="97">
        <f t="shared" si="20"/>
        <v>85.980464404670357</v>
      </c>
      <c r="AA18" s="97">
        <f>'Surv-rate CEA'!V16*'Unit cost and utilities'!$G$9+'Surv-rate CEA'!W16*'Unit cost and utilities'!$H$9+'Unit cost and utilities'!$G$13*('Surv-rate CEA'!U15-'Surv-rate CEA'!U16)</f>
        <v>416.41437175371783</v>
      </c>
      <c r="AB18" s="97">
        <f t="shared" si="21"/>
        <v>408.00242966334196</v>
      </c>
      <c r="AC18" s="97">
        <f>AA18-'Surv-rate CEA'!W16*'Unit cost and utilities'!$H$9-'Unit cost and utilities'!$G$13*('Surv-rate CEA'!U15-'Surv-rate CEA'!U16)</f>
        <v>283.55381487955015</v>
      </c>
      <c r="AD18" s="97">
        <f t="shared" si="22"/>
        <v>277.8257746579157</v>
      </c>
      <c r="AE18" s="97">
        <f>'Surv-rate CEA'!Y16*'Unit cost and utilities'!$G$3+'Surv-rate CEA'!Z16*'Unit cost and utilities'!$H$3+('Surv-rate CEA'!X15-'Surv-rate CEA'!X16)*'Unit cost and utilities'!$G$13</f>
        <v>259.75143915309894</v>
      </c>
      <c r="AF18" s="97">
        <f t="shared" si="23"/>
        <v>254.50422817225422</v>
      </c>
      <c r="AG18" s="97">
        <f>AE18-'Surv-rate CEA'!Z16*'Unit cost and utilities'!$H$3-('Surv-rate CEA'!X15-'Surv-rate CEA'!X16)*'Unit cost and utilities'!$G$13</f>
        <v>87.753156513569081</v>
      </c>
      <c r="AH18" s="97">
        <f t="shared" si="24"/>
        <v>85.980464404670357</v>
      </c>
      <c r="AI18" s="97">
        <f>'Surv-rate CEA'!AB16*'Unit cost and utilities'!$G$10+'Surv-rate CEA'!AC16*'Unit cost and utilities'!$H$10+'Unit cost and utilities'!$G$13*('Surv-rate CEA'!AB16-'Surv-rate CEA'!AB16)</f>
        <v>2602.3279446144797</v>
      </c>
      <c r="AJ18" s="97">
        <f t="shared" si="25"/>
        <v>2549.7585967361342</v>
      </c>
      <c r="AK18" s="97">
        <f>AI18-'Surv-rate CEA'!AC16*'Unit cost and utilities'!$H$10-'Unit cost and utilities'!$G$13*('Surv-rate CEA'!AB16-'Surv-rate CEA'!AB16)</f>
        <v>2526.9763096220568</v>
      </c>
      <c r="AL18" s="97">
        <f t="shared" si="26"/>
        <v>2475.9291320456196</v>
      </c>
      <c r="AM18" s="104">
        <f>'Surv-rate CEA'!AE16*'Unit cost and utilities'!$G$5+'Surv-rate CEA'!AF16*'Unit cost and utilities'!$H$5+('Surv-rate CEA'!AD15-'Surv-rate CEA'!AD16)*'Unit cost and utilities'!$G$13</f>
        <v>259.75143915309894</v>
      </c>
      <c r="AN18" s="97">
        <f t="shared" si="27"/>
        <v>254.50422817225422</v>
      </c>
      <c r="AO18" s="104">
        <f>AM18-'Surv-rate CEA'!AF16*'Unit cost and utilities'!$H$5-('Surv-rate CEA'!AD15-'Surv-rate CEA'!AD16)*'Unit cost and utilities'!$G$13</f>
        <v>87.753156513569081</v>
      </c>
      <c r="AP18" s="97">
        <f t="shared" si="28"/>
        <v>85.980464404670357</v>
      </c>
      <c r="AQ18" s="97">
        <f>'Surv-rate CEA'!AH16*'Unit cost and utilities'!$G$11+'Surv-rate CEA'!AI16*'Unit cost and utilities'!$H$11+'Unit cost and utilities'!$G$13*('Surv-rate CEA'!AG15-'Surv-rate CEA'!AG16)</f>
        <v>463.08743344770079</v>
      </c>
      <c r="AR18" s="97">
        <f t="shared" si="29"/>
        <v>453.73265384070208</v>
      </c>
      <c r="AS18" s="97">
        <f>AQ18-'Surv-rate CEA'!AI16*'Unit cost and utilities'!$H$11-'Unit cost and utilities'!$G$13*('Surv-rate CEA'!AG15-'Surv-rate CEA'!AG16)</f>
        <v>327.97274302433232</v>
      </c>
      <c r="AT18" s="97">
        <f t="shared" si="30"/>
        <v>321.3474007962929</v>
      </c>
      <c r="AU18" s="97">
        <f>'Surv-rate CEA'!AK16*'Unit cost and utilities'!$G$3+'Surv-rate CEA'!AL16*'Unit cost and utilities'!$H$3+('Surv-rate CEA'!AJ15-'Surv-rate CEA'!AJ16)*'Unit cost and utilities'!$G$13</f>
        <v>259.75143915309894</v>
      </c>
      <c r="AV18" s="97">
        <f t="shared" si="31"/>
        <v>254.50422817225422</v>
      </c>
      <c r="AW18" s="97">
        <f>AU18-'Surv-rate CEA'!AL16*'Unit cost and utilities'!$H$3-('Surv-rate CEA'!AJ15-'Surv-rate CEA'!AJ16)*'Unit cost and utilities'!$G$13</f>
        <v>87.753156513569081</v>
      </c>
      <c r="AX18" s="97">
        <f t="shared" si="32"/>
        <v>85.980464404670357</v>
      </c>
      <c r="AY18" s="135">
        <v>12</v>
      </c>
      <c r="AZ18" s="135">
        <f t="shared" si="38"/>
        <v>0.92054794520547945</v>
      </c>
      <c r="BA18" s="136">
        <f>'Surv-rate CEA'!AP16*'Unit cost and utilities'!$G$7+'Surv-rate CEA'!AQ16*'Unit cost and utilities'!$H$7+'Unit cost and utilities'!$G$13*('Surv-rate CEA'!AO15-'Surv-rate CEA'!AO16)</f>
        <v>1993.8826780268453</v>
      </c>
      <c r="BB18" s="136">
        <f t="shared" si="33"/>
        <v>1940.3600286654651</v>
      </c>
      <c r="BC18" s="136">
        <f>BA18-'Surv-rate CEA'!AQ16*'Unit cost and utilities'!$H$7-'Unit cost and utilities'!$G$13*('Surv-rate CEA'!AO15-'Surv-rate CEA'!AO16)</f>
        <v>1843.1631009693924</v>
      </c>
      <c r="BD18" s="136">
        <f t="shared" si="34"/>
        <v>1793.6862819688661</v>
      </c>
      <c r="BE18" s="136">
        <f>'Surv-rate CEA'!AS16*'Unit cost and utilities'!$G$4+'Surv-rate CEA'!AT16*'Unit cost and utilities'!$H$4+('Surv-rate CEA'!AR15-'Surv-rate CEA'!AR16)*'Unit cost and utilities'!$G$13</f>
        <v>241.27561086100926</v>
      </c>
      <c r="BF18" s="136">
        <f t="shared" si="35"/>
        <v>234.7989459790283</v>
      </c>
      <c r="BG18" s="136">
        <f>BE18-'Surv-rate CEA'!AT16*'Unit cost and utilities'!$H$4-('Surv-rate CEA'!AR15-'Surv-rate CEA'!AR16)*'Unit cost and utilities'!$G$13</f>
        <v>41.751034742495364</v>
      </c>
      <c r="BH18" s="136">
        <f t="shared" si="36"/>
        <v>40.630293779336604</v>
      </c>
    </row>
    <row r="19" spans="1:60">
      <c r="A19" s="102">
        <v>13</v>
      </c>
      <c r="B19" s="102">
        <f t="shared" si="37"/>
        <v>0.74794520547945209</v>
      </c>
      <c r="C19" s="97">
        <f>'Surv-rate CEA'!D17*'Unit cost and utilities'!$G$6+'Surv-rate CEA'!E17*'Unit cost and utilities'!$H$6+'Unit cost and utilities'!$G$13*('Surv-rate CEA'!C16-'Surv-rate CEA'!C17)</f>
        <v>381.1610431183297</v>
      </c>
      <c r="D19" s="97">
        <f t="shared" si="9"/>
        <v>372.82666507940263</v>
      </c>
      <c r="E19" s="97">
        <f>C19-'Surv-rate CEA'!E17*'Unit cost and utilities'!$H$6-'Unit cost and utilities'!$G$13*('Surv-rate CEA'!C16-'Surv-rate CEA'!C17)</f>
        <v>265.77948672033125</v>
      </c>
      <c r="F19" s="97">
        <f t="shared" si="10"/>
        <v>259.96801475247969</v>
      </c>
      <c r="G19" s="97">
        <f>'Surv-rate CEA'!G17*'Unit cost and utilities'!$G$3+'Surv-rate CEA'!H17*'Unit cost and utilities'!$H$3+('Surv-rate CEA'!F16-'Surv-rate CEA'!F17)*'Unit cost and utilities'!$G$13</f>
        <v>247.46741444536588</v>
      </c>
      <c r="H19" s="97">
        <f t="shared" si="11"/>
        <v>242.05634995821359</v>
      </c>
      <c r="I19" s="97">
        <f>G19-'Surv-rate CEA'!H17*'Unit cost and utilities'!$H$3-('Surv-rate CEA'!F16-'Surv-rate CEA'!F17)*'Unit cost and utilities'!$G$13</f>
        <v>78.9466816550853</v>
      </c>
      <c r="J19" s="97">
        <f t="shared" si="12"/>
        <v>77.220452016165865</v>
      </c>
      <c r="K19" s="97">
        <f>'Surv-rate CEA'!J17*'Unit cost and utilities'!$G$7+'Surv-rate CEA'!K17*'Unit cost and utilities'!$H$7+'Unit cost and utilities'!$G$13*('Surv-rate CEA'!I16-'Surv-rate CEA'!I17)</f>
        <v>2486.4599901819674</v>
      </c>
      <c r="L19" s="97">
        <f t="shared" si="13"/>
        <v>2432.0916387699108</v>
      </c>
      <c r="M19" s="97">
        <f>K19-'Surv-rate CEA'!K17*'Unit cost and utilities'!$H$7-'Unit cost and utilities'!$G$13*('Surv-rate CEA'!I16-'Surv-rate CEA'!I17)</f>
        <v>2342.4126258394963</v>
      </c>
      <c r="N19" s="97">
        <f t="shared" si="14"/>
        <v>2291.1939803368355</v>
      </c>
      <c r="O19" s="97">
        <f>'Surv-rate CEA'!M17*'Unit cost and utilities'!$G$4+'Surv-rate CEA'!N17*'Unit cost and utilities'!$H$4+('Surv-rate CEA'!L16-'Surv-rate CEA'!L17)*'Unit cost and utilities'!$G$13</f>
        <v>247.46741444536588</v>
      </c>
      <c r="P19" s="97">
        <f t="shared" si="15"/>
        <v>242.05634995821359</v>
      </c>
      <c r="Q19" s="97">
        <f>O19-'Surv-rate CEA'!N17*'Unit cost and utilities'!$H$4-('Surv-rate CEA'!L16-'Surv-rate CEA'!L17)*'Unit cost and utilities'!$G$13</f>
        <v>78.9466816550853</v>
      </c>
      <c r="R19" s="97">
        <f t="shared" si="16"/>
        <v>77.220452016165865</v>
      </c>
      <c r="S19" s="97">
        <f>'Surv-rate CEA'!P17*'Unit cost and utilities'!$G$8+'Surv-rate CEA'!Q17*'Unit cost and utilities'!$H$8+'Unit cost and utilities'!$G$13*('Surv-rate CEA'!O16-'Surv-rate CEA'!O17)</f>
        <v>418.27828299386448</v>
      </c>
      <c r="T19" s="97">
        <f t="shared" si="17"/>
        <v>409.13230808671233</v>
      </c>
      <c r="U19" s="97">
        <f>S19-'Surv-rate CEA'!Q17*'Unit cost and utilities'!$H$8-'Unit cost and utilities'!$G$13*('Surv-rate CEA'!O16-'Surv-rate CEA'!O17)</f>
        <v>292.56611858047961</v>
      </c>
      <c r="V19" s="97">
        <f t="shared" si="18"/>
        <v>286.16893639815913</v>
      </c>
      <c r="W19" s="97">
        <f>'Surv-rate CEA'!S17*'Unit cost and utilities'!$G$3+'Surv-rate CEA'!T17*'Unit cost and utilities'!$H$3+('Surv-rate CEA'!R16-'Surv-rate CEA'!R17)*'Unit cost and utilities'!$G$13</f>
        <v>247.46741444536588</v>
      </c>
      <c r="X19" s="97">
        <f t="shared" si="19"/>
        <v>242.05634995821359</v>
      </c>
      <c r="Y19" s="97">
        <f>W19-'Surv-rate CEA'!T17*'Unit cost and utilities'!$H$3-('Surv-rate CEA'!R16-'Surv-rate CEA'!R17)*'Unit cost and utilities'!$G$13</f>
        <v>78.9466816550853</v>
      </c>
      <c r="Z19" s="97">
        <f t="shared" si="20"/>
        <v>77.220452016165865</v>
      </c>
      <c r="AA19" s="97">
        <f>'Surv-rate CEA'!V17*'Unit cost and utilities'!$G$9+'Surv-rate CEA'!W17*'Unit cost and utilities'!$H$9+'Unit cost and utilities'!$G$13*('Surv-rate CEA'!U16-'Surv-rate CEA'!U17)</f>
        <v>400.89502296440139</v>
      </c>
      <c r="AB19" s="97">
        <f t="shared" si="21"/>
        <v>392.12914634706721</v>
      </c>
      <c r="AC19" s="97">
        <f>AA19-'Surv-rate CEA'!W17*'Unit cost and utilities'!$H$9-'Unit cost and utilities'!$G$13*('Surv-rate CEA'!U16-'Surv-rate CEA'!U17)</f>
        <v>266.66567681034411</v>
      </c>
      <c r="AD19" s="97">
        <f t="shared" si="22"/>
        <v>260.83482761767414</v>
      </c>
      <c r="AE19" s="97">
        <f>'Surv-rate CEA'!Y17*'Unit cost and utilities'!$G$3+'Surv-rate CEA'!Z17*'Unit cost and utilities'!$H$3+('Surv-rate CEA'!X16-'Surv-rate CEA'!X17)*'Unit cost and utilities'!$G$13</f>
        <v>247.46741444536588</v>
      </c>
      <c r="AF19" s="97">
        <f t="shared" si="23"/>
        <v>242.05634995821359</v>
      </c>
      <c r="AG19" s="97">
        <f>AE19-'Surv-rate CEA'!Z17*'Unit cost and utilities'!$H$3-('Surv-rate CEA'!X16-'Surv-rate CEA'!X17)*'Unit cost and utilities'!$G$13</f>
        <v>78.9466816550853</v>
      </c>
      <c r="AH19" s="97">
        <f t="shared" si="24"/>
        <v>77.220452016165865</v>
      </c>
      <c r="AI19" s="97">
        <f>'Surv-rate CEA'!AB17*'Unit cost and utilities'!$G$10+'Surv-rate CEA'!AC17*'Unit cost and utilities'!$H$10+'Unit cost and utilities'!$G$13*('Surv-rate CEA'!AB17-'Surv-rate CEA'!AB17)</f>
        <v>2436.2986524543226</v>
      </c>
      <c r="AJ19" s="97">
        <f t="shared" si="25"/>
        <v>2383.0271170970764</v>
      </c>
      <c r="AK19" s="97">
        <f>AI19-'Surv-rate CEA'!AC17*'Unit cost and utilities'!$H$10-'Unit cost and utilities'!$G$13*('Surv-rate CEA'!AB17-'Surv-rate CEA'!AB17)</f>
        <v>2360.3132443131044</v>
      </c>
      <c r="AL19" s="97">
        <f t="shared" si="26"/>
        <v>2308.7031880821355</v>
      </c>
      <c r="AM19" s="104">
        <f>'Surv-rate CEA'!AE17*'Unit cost and utilities'!$G$5+'Surv-rate CEA'!AF17*'Unit cost and utilities'!$H$5+('Surv-rate CEA'!AD16-'Surv-rate CEA'!AD17)*'Unit cost and utilities'!$G$13</f>
        <v>247.46741444536588</v>
      </c>
      <c r="AN19" s="97">
        <f t="shared" si="27"/>
        <v>242.05634995821359</v>
      </c>
      <c r="AO19" s="104">
        <f>AM19-'Surv-rate CEA'!AF17*'Unit cost and utilities'!$H$5-('Surv-rate CEA'!AD16-'Surv-rate CEA'!AD17)*'Unit cost and utilities'!$G$13</f>
        <v>78.9466816550853</v>
      </c>
      <c r="AP19" s="97">
        <f t="shared" si="28"/>
        <v>77.220452016165865</v>
      </c>
      <c r="AQ19" s="97">
        <f>'Surv-rate CEA'!AH17*'Unit cost and utilities'!$G$11+'Surv-rate CEA'!AI17*'Unit cost and utilities'!$H$11+'Unit cost and utilities'!$G$13*('Surv-rate CEA'!AG16-'Surv-rate CEA'!AG17)</f>
        <v>442.71359135945033</v>
      </c>
      <c r="AR19" s="97">
        <f t="shared" si="29"/>
        <v>433.03331972629906</v>
      </c>
      <c r="AS19" s="97">
        <f>AQ19-'Surv-rate CEA'!AI17*'Unit cost and utilities'!$H$11-'Unit cost and utilities'!$G$13*('Surv-rate CEA'!AG16-'Surv-rate CEA'!AG17)</f>
        <v>307.12658252311303</v>
      </c>
      <c r="AT19" s="97">
        <f t="shared" si="30"/>
        <v>300.41102464865128</v>
      </c>
      <c r="AU19" s="97">
        <f>'Surv-rate CEA'!AK17*'Unit cost and utilities'!$G$3+'Surv-rate CEA'!AL17*'Unit cost and utilities'!$H$3+('Surv-rate CEA'!AJ16-'Surv-rate CEA'!AJ17)*'Unit cost and utilities'!$G$13</f>
        <v>247.46741444536588</v>
      </c>
      <c r="AV19" s="97">
        <f t="shared" si="31"/>
        <v>242.05634995821359</v>
      </c>
      <c r="AW19" s="97">
        <f>AU19-'Surv-rate CEA'!AL17*'Unit cost and utilities'!$H$3-('Surv-rate CEA'!AJ16-'Surv-rate CEA'!AJ17)*'Unit cost and utilities'!$G$13</f>
        <v>78.9466816550853</v>
      </c>
      <c r="AX19" s="97">
        <f t="shared" si="32"/>
        <v>77.220452016165865</v>
      </c>
      <c r="AY19" s="135">
        <v>13</v>
      </c>
      <c r="AZ19" s="135">
        <f t="shared" si="38"/>
        <v>0.99726027397260275</v>
      </c>
      <c r="BA19" s="136">
        <f>'Surv-rate CEA'!AP17*'Unit cost and utilities'!$G$7+'Surv-rate CEA'!AQ17*'Unit cost and utilities'!$H$7+'Unit cost and utilities'!$G$13*('Surv-rate CEA'!AO16-'Surv-rate CEA'!AO17)</f>
        <v>1815.3402520019529</v>
      </c>
      <c r="BB19" s="136">
        <f t="shared" si="33"/>
        <v>1762.6089996994997</v>
      </c>
      <c r="BC19" s="136">
        <f>BA19-'Surv-rate CEA'!AQ17*'Unit cost and utilities'!$H$7-'Unit cost and utilities'!$G$13*('Surv-rate CEA'!AO16-'Surv-rate CEA'!AO17)</f>
        <v>1669.4594514033638</v>
      </c>
      <c r="BD19" s="136">
        <f t="shared" si="34"/>
        <v>1620.9656842191769</v>
      </c>
      <c r="BE19" s="136">
        <f>'Surv-rate CEA'!AS17*'Unit cost and utilities'!$G$4+'Surv-rate CEA'!AT17*'Unit cost and utilities'!$H$4+('Surv-rate CEA'!AR16-'Surv-rate CEA'!AR17)*'Unit cost and utilities'!$G$13</f>
        <v>220.77003918160466</v>
      </c>
      <c r="BF19" s="136">
        <f t="shared" si="35"/>
        <v>214.3572024563299</v>
      </c>
      <c r="BG19" s="136">
        <f>BE19-'Surv-rate CEA'!AT17*'Unit cost and utilities'!$H$4-('Surv-rate CEA'!AR16-'Surv-rate CEA'!AR17)*'Unit cost and utilities'!$G$13</f>
        <v>36.334763219537464</v>
      </c>
      <c r="BH19" s="136">
        <f t="shared" si="36"/>
        <v>35.279326055861731</v>
      </c>
    </row>
    <row r="20" spans="1:60">
      <c r="A20" s="102">
        <v>14</v>
      </c>
      <c r="B20" s="102">
        <f t="shared" si="37"/>
        <v>0.80547945205479454</v>
      </c>
      <c r="C20" s="97">
        <f>'Surv-rate CEA'!D18*'Unit cost and utilities'!$G$6+'Surv-rate CEA'!E18*'Unit cost and utilities'!$H$6+'Unit cost and utilities'!$G$13*('Surv-rate CEA'!C17-'Surv-rate CEA'!C18)</f>
        <v>365.31254964817788</v>
      </c>
      <c r="D20" s="97">
        <f t="shared" si="9"/>
        <v>356.7175455680495</v>
      </c>
      <c r="E20" s="97">
        <f>C20-'Surv-rate CEA'!E18*'Unit cost and utilities'!$H$6-'Unit cost and utilities'!$G$13*('Surv-rate CEA'!C17-'Surv-rate CEA'!C18)</f>
        <v>251.05836127347956</v>
      </c>
      <c r="F20" s="97">
        <f t="shared" si="10"/>
        <v>245.15150797327385</v>
      </c>
      <c r="G20" s="97">
        <f>'Surv-rate CEA'!G18*'Unit cost and utilities'!$G$3+'Surv-rate CEA'!H18*'Unit cost and utilities'!$H$3+('Surv-rate CEA'!F17-'Surv-rate CEA'!F18)*'Unit cost and utilities'!$G$13</f>
        <v>235.29069962979145</v>
      </c>
      <c r="H20" s="97">
        <f t="shared" si="11"/>
        <v>229.75482486917355</v>
      </c>
      <c r="I20" s="97">
        <f>G20-'Surv-rate CEA'!H18*'Unit cost and utilities'!$H$3-('Surv-rate CEA'!F17-'Surv-rate CEA'!F18)*'Unit cost and utilities'!$G$13</f>
        <v>71.262561100524835</v>
      </c>
      <c r="J20" s="97">
        <f t="shared" si="12"/>
        <v>69.585909137680162</v>
      </c>
      <c r="K20" s="97">
        <f>'Surv-rate CEA'!J18*'Unit cost and utilities'!$G$7+'Surv-rate CEA'!K18*'Unit cost and utilities'!$H$7+'Unit cost and utilities'!$G$13*('Surv-rate CEA'!I17-'Surv-rate CEA'!I18)</f>
        <v>2299.4526137543794</v>
      </c>
      <c r="L20" s="97">
        <f t="shared" si="13"/>
        <v>2245.3515306782169</v>
      </c>
      <c r="M20" s="97">
        <f>K20-'Surv-rate CEA'!K18*'Unit cost and utilities'!$H$7-'Unit cost and utilities'!$G$13*('Surv-rate CEA'!I17-'Surv-rate CEA'!I18)</f>
        <v>2156.7436011672689</v>
      </c>
      <c r="N20" s="97">
        <f t="shared" si="14"/>
        <v>2106.00014855477</v>
      </c>
      <c r="O20" s="97">
        <f>'Surv-rate CEA'!M18*'Unit cost and utilities'!$G$4+'Surv-rate CEA'!N18*'Unit cost and utilities'!$H$4+('Surv-rate CEA'!L17-'Surv-rate CEA'!L18)*'Unit cost and utilities'!$G$13</f>
        <v>235.29069962979145</v>
      </c>
      <c r="P20" s="97">
        <f t="shared" si="15"/>
        <v>229.75482486917355</v>
      </c>
      <c r="Q20" s="97">
        <f>O20-'Surv-rate CEA'!N18*'Unit cost and utilities'!$H$4-('Surv-rate CEA'!L17-'Surv-rate CEA'!L18)*'Unit cost and utilities'!$G$13</f>
        <v>71.262561100524835</v>
      </c>
      <c r="R20" s="97">
        <f t="shared" si="16"/>
        <v>69.585909137680162</v>
      </c>
      <c r="S20" s="97">
        <f>'Surv-rate CEA'!P18*'Unit cost and utilities'!$G$8+'Surv-rate CEA'!Q18*'Unit cost and utilities'!$H$8+'Unit cost and utilities'!$G$13*('Surv-rate CEA'!O17-'Surv-rate CEA'!O18)</f>
        <v>401.77995511657235</v>
      </c>
      <c r="T20" s="97">
        <f t="shared" si="17"/>
        <v>392.32695286722031</v>
      </c>
      <c r="U20" s="97">
        <f>S20-'Surv-rate CEA'!Q18*'Unit cost and utilities'!$H$8-'Unit cost and utilities'!$G$13*('Surv-rate CEA'!O17-'Surv-rate CEA'!O18)</f>
        <v>276.36132194147604</v>
      </c>
      <c r="V20" s="97">
        <f t="shared" si="18"/>
        <v>269.8591454026074</v>
      </c>
      <c r="W20" s="97">
        <f>'Surv-rate CEA'!S18*'Unit cost and utilities'!$G$3+'Surv-rate CEA'!T18*'Unit cost and utilities'!$H$3+('Surv-rate CEA'!R17-'Surv-rate CEA'!R18)*'Unit cost and utilities'!$G$13</f>
        <v>235.29069962979145</v>
      </c>
      <c r="X20" s="97">
        <f t="shared" si="19"/>
        <v>229.75482486917355</v>
      </c>
      <c r="Y20" s="97">
        <f>W20-'Surv-rate CEA'!T18*'Unit cost and utilities'!$H$3-('Surv-rate CEA'!R17-'Surv-rate CEA'!R18)*'Unit cost and utilities'!$G$13</f>
        <v>71.262561100524835</v>
      </c>
      <c r="Z20" s="97">
        <f t="shared" si="20"/>
        <v>69.585909137680162</v>
      </c>
      <c r="AA20" s="97">
        <f>'Surv-rate CEA'!V18*'Unit cost and utilities'!$G$9+'Surv-rate CEA'!W18*'Unit cost and utilities'!$H$9+'Unit cost and utilities'!$G$13*('Surv-rate CEA'!U17-'Surv-rate CEA'!U18)</f>
        <v>385.95083537730824</v>
      </c>
      <c r="AB20" s="97">
        <f t="shared" si="21"/>
        <v>376.87025764190969</v>
      </c>
      <c r="AC20" s="97">
        <f>AA20-'Surv-rate CEA'!W18*'Unit cost and utilities'!$H$9-'Unit cost and utilities'!$G$13*('Surv-rate CEA'!U17-'Surv-rate CEA'!U18)</f>
        <v>251.27217852252147</v>
      </c>
      <c r="AD20" s="97">
        <f t="shared" si="22"/>
        <v>245.36029457081011</v>
      </c>
      <c r="AE20" s="97">
        <f>'Surv-rate CEA'!Y18*'Unit cost and utilities'!$G$3+'Surv-rate CEA'!Z18*'Unit cost and utilities'!$H$3+('Surv-rate CEA'!X17-'Surv-rate CEA'!X18)*'Unit cost and utilities'!$G$13</f>
        <v>235.29069962979145</v>
      </c>
      <c r="AF20" s="97">
        <f t="shared" si="23"/>
        <v>229.75482486917355</v>
      </c>
      <c r="AG20" s="97">
        <f>AE20-'Surv-rate CEA'!Z18*'Unit cost and utilities'!$H$3-('Surv-rate CEA'!X17-'Surv-rate CEA'!X18)*'Unit cost and utilities'!$G$13</f>
        <v>71.262561100524835</v>
      </c>
      <c r="AH20" s="97">
        <f t="shared" si="24"/>
        <v>69.585909137680162</v>
      </c>
      <c r="AI20" s="97">
        <f>'Surv-rate CEA'!AB18*'Unit cost and utilities'!$G$10+'Surv-rate CEA'!AC18*'Unit cost and utilities'!$H$10+'Unit cost and utilities'!$G$13*('Surv-rate CEA'!AB18-'Surv-rate CEA'!AB18)</f>
        <v>2285.4313758757467</v>
      </c>
      <c r="AJ20" s="97">
        <f t="shared" si="25"/>
        <v>2231.6601818135023</v>
      </c>
      <c r="AK20" s="97">
        <f>AI20-'Surv-rate CEA'!AC18*'Unit cost and utilities'!$H$10-'Unit cost and utilities'!$G$13*('Surv-rate CEA'!AB18-'Surv-rate CEA'!AB18)</f>
        <v>2209.4172359536642</v>
      </c>
      <c r="AL20" s="97">
        <f t="shared" si="26"/>
        <v>2157.4344880956551</v>
      </c>
      <c r="AM20" s="104">
        <f>'Surv-rate CEA'!AE18*'Unit cost and utilities'!$G$5+'Surv-rate CEA'!AF18*'Unit cost and utilities'!$H$5+('Surv-rate CEA'!AD17-'Surv-rate CEA'!AD18)*'Unit cost and utilities'!$G$13</f>
        <v>235.29069962979145</v>
      </c>
      <c r="AN20" s="97">
        <f t="shared" si="27"/>
        <v>229.75482486917355</v>
      </c>
      <c r="AO20" s="104">
        <f>AM20-'Surv-rate CEA'!AF18*'Unit cost and utilities'!$H$5-('Surv-rate CEA'!AD17-'Surv-rate CEA'!AD18)*'Unit cost and utilities'!$G$13</f>
        <v>71.262561100524835</v>
      </c>
      <c r="AP20" s="97">
        <f t="shared" si="28"/>
        <v>69.585909137680162</v>
      </c>
      <c r="AQ20" s="97">
        <f>'Surv-rate CEA'!AH18*'Unit cost and utilities'!$G$11+'Surv-rate CEA'!AI18*'Unit cost and utilities'!$H$11+'Unit cost and utilities'!$G$13*('Surv-rate CEA'!AG17-'Surv-rate CEA'!AG18)</f>
        <v>423.33526507271546</v>
      </c>
      <c r="AR20" s="97">
        <f t="shared" si="29"/>
        <v>413.37511359676307</v>
      </c>
      <c r="AS20" s="97">
        <f>AQ20-'Surv-rate CEA'!AI18*'Unit cost and utilities'!$H$11-'Unit cost and utilities'!$G$13*('Surv-rate CEA'!AG17-'Surv-rate CEA'!AG18)</f>
        <v>288.20495823385085</v>
      </c>
      <c r="AT20" s="97">
        <f t="shared" si="30"/>
        <v>281.42412687637676</v>
      </c>
      <c r="AU20" s="97">
        <f>'Surv-rate CEA'!AK18*'Unit cost and utilities'!$G$3+'Surv-rate CEA'!AL18*'Unit cost and utilities'!$H$3+('Surv-rate CEA'!AJ17-'Surv-rate CEA'!AJ18)*'Unit cost and utilities'!$G$13</f>
        <v>235.29069962979145</v>
      </c>
      <c r="AV20" s="97">
        <f t="shared" si="31"/>
        <v>229.75482486917355</v>
      </c>
      <c r="AW20" s="97">
        <f>AU20-'Surv-rate CEA'!AL18*'Unit cost and utilities'!$H$3-('Surv-rate CEA'!AJ17-'Surv-rate CEA'!AJ18)*'Unit cost and utilities'!$G$13</f>
        <v>71.262561100524835</v>
      </c>
      <c r="AX20" s="97">
        <f t="shared" si="32"/>
        <v>69.585909137680162</v>
      </c>
      <c r="AY20" s="135">
        <v>14</v>
      </c>
      <c r="AZ20" s="135">
        <f t="shared" si="38"/>
        <v>1.0739726027397261</v>
      </c>
      <c r="BA20" s="136">
        <f>'Surv-rate CEA'!AP18*'Unit cost and utilities'!$G$7+'Surv-rate CEA'!AQ18*'Unit cost and utilities'!$H$7+'Unit cost and utilities'!$G$13*('Surv-rate CEA'!AO17-'Surv-rate CEA'!AO18)</f>
        <v>1659.2988452196419</v>
      </c>
      <c r="BB20" s="136">
        <f t="shared" si="33"/>
        <v>1607.451148552416</v>
      </c>
      <c r="BC20" s="136">
        <f>BA20-'Surv-rate CEA'!AQ18*'Unit cost and utilities'!$H$7-'Unit cost and utilities'!$G$13*('Surv-rate CEA'!AO17-'Surv-rate CEA'!AO18)</f>
        <v>1518.7372868431105</v>
      </c>
      <c r="BD20" s="136">
        <f t="shared" si="34"/>
        <v>1471.2816820903547</v>
      </c>
      <c r="BE20" s="136">
        <f>'Surv-rate CEA'!AS18*'Unit cost and utilities'!$G$4+'Surv-rate CEA'!AT18*'Unit cost and utilities'!$H$4+('Surv-rate CEA'!AR17-'Surv-rate CEA'!AR18)*'Unit cost and utilities'!$G$13</f>
        <v>202.35673513485554</v>
      </c>
      <c r="BF20" s="136">
        <f t="shared" si="35"/>
        <v>196.03374476330896</v>
      </c>
      <c r="BG20" s="136">
        <f>BE20-'Surv-rate CEA'!AT18*'Unit cost and utilities'!$H$4-('Surv-rate CEA'!AR17-'Surv-rate CEA'!AR18)*'Unit cost and utilities'!$G$13</f>
        <v>32.04609999376116</v>
      </c>
      <c r="BH20" s="136">
        <f t="shared" si="36"/>
        <v>31.044763509600475</v>
      </c>
    </row>
    <row r="21" spans="1:60">
      <c r="A21" s="102">
        <v>15</v>
      </c>
      <c r="B21" s="102">
        <f t="shared" si="37"/>
        <v>0.86301369863013699</v>
      </c>
      <c r="C21" s="97">
        <f>'Surv-rate CEA'!D19*'Unit cost and utilities'!$G$6+'Surv-rate CEA'!E19*'Unit cost and utilities'!$H$6+'Unit cost and utilities'!$G$13*('Surv-rate CEA'!C18-'Surv-rate CEA'!C19)</f>
        <v>350.0999548583888</v>
      </c>
      <c r="D21" s="97">
        <f t="shared" si="9"/>
        <v>341.28197705743025</v>
      </c>
      <c r="E21" s="97">
        <f>C21-'Surv-rate CEA'!E19*'Unit cost and utilities'!$H$6-'Unit cost and utilities'!$G$13*('Surv-rate CEA'!C18-'Surv-rate CEA'!C19)</f>
        <v>237.59456237872706</v>
      </c>
      <c r="F21" s="97">
        <f t="shared" si="10"/>
        <v>231.61026118813848</v>
      </c>
      <c r="G21" s="97">
        <f>'Surv-rate CEA'!G19*'Unit cost and utilities'!$G$3+'Surv-rate CEA'!H19*'Unit cost and utilities'!$H$3+('Surv-rate CEA'!F18-'Surv-rate CEA'!F19)*'Unit cost and utilities'!$G$13</f>
        <v>223.36395705116649</v>
      </c>
      <c r="H21" s="97">
        <f t="shared" si="11"/>
        <v>217.73808253310742</v>
      </c>
      <c r="I21" s="97">
        <f>G21-'Surv-rate CEA'!H19*'Unit cost and utilities'!$H$3-('Surv-rate CEA'!F18-'Surv-rate CEA'!F19)*'Unit cost and utilities'!$G$13</f>
        <v>64.541947492475671</v>
      </c>
      <c r="J21" s="97">
        <f t="shared" si="12"/>
        <v>62.916327573588546</v>
      </c>
      <c r="K21" s="97">
        <f>'Surv-rate CEA'!J19*'Unit cost and utilities'!$G$7+'Surv-rate CEA'!K19*'Unit cost and utilities'!$H$7+'Unit cost and utilities'!$G$13*('Surv-rate CEA'!I18-'Surv-rate CEA'!I19)</f>
        <v>2131.7884971858953</v>
      </c>
      <c r="L21" s="97">
        <f t="shared" si="13"/>
        <v>2078.0950779675823</v>
      </c>
      <c r="M21" s="97">
        <f>K21-'Surv-rate CEA'!K19*'Unit cost and utilities'!$H$7-'Unit cost and utilities'!$G$13*('Surv-rate CEA'!I18-'Surv-rate CEA'!I19)</f>
        <v>1991.1569105678911</v>
      </c>
      <c r="N21" s="97">
        <f t="shared" si="14"/>
        <v>1941.005583234202</v>
      </c>
      <c r="O21" s="97">
        <f>'Surv-rate CEA'!M19*'Unit cost and utilities'!$G$4+'Surv-rate CEA'!N19*'Unit cost and utilities'!$H$4+('Surv-rate CEA'!L18-'Surv-rate CEA'!L19)*'Unit cost and utilities'!$G$13</f>
        <v>223.36395705116649</v>
      </c>
      <c r="P21" s="97">
        <f t="shared" si="15"/>
        <v>217.73808253310742</v>
      </c>
      <c r="Q21" s="97">
        <f>O21-'Surv-rate CEA'!N19*'Unit cost and utilities'!$H$4-('Surv-rate CEA'!L18-'Surv-rate CEA'!L19)*'Unit cost and utilities'!$G$13</f>
        <v>64.541947492475671</v>
      </c>
      <c r="R21" s="97">
        <f t="shared" si="16"/>
        <v>62.916327573588546</v>
      </c>
      <c r="S21" s="97">
        <f>'Surv-rate CEA'!P19*'Unit cost and utilities'!$G$8+'Surv-rate CEA'!Q19*'Unit cost and utilities'!$H$8+'Unit cost and utilities'!$G$13*('Surv-rate CEA'!O18-'Surv-rate CEA'!O19)</f>
        <v>385.96602953593731</v>
      </c>
      <c r="T21" s="97">
        <f t="shared" si="17"/>
        <v>376.24469186324711</v>
      </c>
      <c r="U21" s="97">
        <f>S21-'Surv-rate CEA'!Q19*'Unit cost and utilities'!$H$8-'Unit cost and utilities'!$G$13*('Surv-rate CEA'!O18-'Surv-rate CEA'!O19)</f>
        <v>261.54057173011455</v>
      </c>
      <c r="V21" s="97">
        <f t="shared" si="18"/>
        <v>254.95314170174166</v>
      </c>
      <c r="W21" s="97">
        <f>'Surv-rate CEA'!S19*'Unit cost and utilities'!$G$3+'Surv-rate CEA'!T19*'Unit cost and utilities'!$H$3+('Surv-rate CEA'!R18-'Surv-rate CEA'!R19)*'Unit cost and utilities'!$G$13</f>
        <v>223.36395705116649</v>
      </c>
      <c r="X21" s="97">
        <f t="shared" si="19"/>
        <v>217.73808253310742</v>
      </c>
      <c r="Y21" s="97">
        <f>W21-'Surv-rate CEA'!T19*'Unit cost and utilities'!$H$3-('Surv-rate CEA'!R18-'Surv-rate CEA'!R19)*'Unit cost and utilities'!$G$13</f>
        <v>64.541947492475671</v>
      </c>
      <c r="Z21" s="97">
        <f t="shared" si="20"/>
        <v>62.916327573588546</v>
      </c>
      <c r="AA21" s="97">
        <f>'Surv-rate CEA'!V19*'Unit cost and utilities'!$G$9+'Surv-rate CEA'!W19*'Unit cost and utilities'!$H$9+'Unit cost and utilities'!$G$13*('Surv-rate CEA'!U18-'Surv-rate CEA'!U19)</f>
        <v>371.60262095009983</v>
      </c>
      <c r="AB21" s="97">
        <f t="shared" si="21"/>
        <v>362.24305486948896</v>
      </c>
      <c r="AC21" s="97">
        <f>AA21-'Surv-rate CEA'!W19*'Unit cost and utilities'!$H$9-'Unit cost and utilities'!$G$13*('Surv-rate CEA'!U18-'Surv-rate CEA'!U19)</f>
        <v>237.22771268713774</v>
      </c>
      <c r="AD21" s="97">
        <f t="shared" si="22"/>
        <v>231.25265135045896</v>
      </c>
      <c r="AE21" s="97">
        <f>'Surv-rate CEA'!Y19*'Unit cost and utilities'!$G$3+'Surv-rate CEA'!Z19*'Unit cost and utilities'!$H$3+('Surv-rate CEA'!X18-'Surv-rate CEA'!X19)*'Unit cost and utilities'!$G$13</f>
        <v>223.36395705116649</v>
      </c>
      <c r="AF21" s="97">
        <f t="shared" si="23"/>
        <v>217.73808253310742</v>
      </c>
      <c r="AG21" s="97">
        <f>AE21-'Surv-rate CEA'!Z19*'Unit cost and utilities'!$H$3-('Surv-rate CEA'!X18-'Surv-rate CEA'!X19)*'Unit cost and utilities'!$G$13</f>
        <v>64.541947492475671</v>
      </c>
      <c r="AH21" s="97">
        <f t="shared" si="24"/>
        <v>62.916327573588546</v>
      </c>
      <c r="AI21" s="97">
        <f>'Surv-rate CEA'!AB19*'Unit cost and utilities'!$G$10+'Surv-rate CEA'!AC19*'Unit cost and utilities'!$H$10+'Unit cost and utilities'!$G$13*('Surv-rate CEA'!AB19-'Surv-rate CEA'!AB19)</f>
        <v>2148.1924757106253</v>
      </c>
      <c r="AJ21" s="97">
        <f t="shared" si="25"/>
        <v>2094.0858890055097</v>
      </c>
      <c r="AK21" s="97">
        <f>AI21-'Surv-rate CEA'!AC19*'Unit cost and utilities'!$H$10-'Unit cost and utilities'!$G$13*('Surv-rate CEA'!AB19-'Surv-rate CEA'!AB19)</f>
        <v>2072.63730860135</v>
      </c>
      <c r="AL21" s="97">
        <f t="shared" si="26"/>
        <v>2020.4337320996685</v>
      </c>
      <c r="AM21" s="104">
        <f>'Surv-rate CEA'!AE19*'Unit cost and utilities'!$G$5+'Surv-rate CEA'!AF19*'Unit cost and utilities'!$H$5+('Surv-rate CEA'!AD18-'Surv-rate CEA'!AD19)*'Unit cost and utilities'!$G$13</f>
        <v>223.36395705116649</v>
      </c>
      <c r="AN21" s="97">
        <f t="shared" si="27"/>
        <v>217.73808253310742</v>
      </c>
      <c r="AO21" s="104">
        <f>AM21-'Surv-rate CEA'!AF19*'Unit cost and utilities'!$H$5-('Surv-rate CEA'!AD18-'Surv-rate CEA'!AD19)*'Unit cost and utilities'!$G$13</f>
        <v>64.541947492475671</v>
      </c>
      <c r="AP21" s="97">
        <f t="shared" si="28"/>
        <v>62.916327573588546</v>
      </c>
      <c r="AQ21" s="97">
        <f>'Surv-rate CEA'!AH19*'Unit cost and utilities'!$G$11+'Surv-rate CEA'!AI19*'Unit cost and utilities'!$H$11+'Unit cost and utilities'!$G$13*('Surv-rate CEA'!AG18-'Surv-rate CEA'!AG19)</f>
        <v>404.94126069174115</v>
      </c>
      <c r="AR21" s="97">
        <f t="shared" si="29"/>
        <v>394.7419933170388</v>
      </c>
      <c r="AS21" s="97">
        <f>AQ21-'Surv-rate CEA'!AI19*'Unit cost and utilities'!$H$11-'Unit cost and utilities'!$G$13*('Surv-rate CEA'!AG18-'Surv-rate CEA'!AG19)</f>
        <v>271.01155794740725</v>
      </c>
      <c r="AT21" s="97">
        <f t="shared" si="30"/>
        <v>264.18558191222024</v>
      </c>
      <c r="AU21" s="97">
        <f>'Surv-rate CEA'!AK19*'Unit cost and utilities'!$G$3+'Surv-rate CEA'!AL19*'Unit cost and utilities'!$H$3+('Surv-rate CEA'!AJ18-'Surv-rate CEA'!AJ19)*'Unit cost and utilities'!$G$13</f>
        <v>223.36395705116649</v>
      </c>
      <c r="AV21" s="97">
        <f t="shared" si="31"/>
        <v>217.73808253310742</v>
      </c>
      <c r="AW21" s="97">
        <f>AU21-'Surv-rate CEA'!AL19*'Unit cost and utilities'!$H$3-('Surv-rate CEA'!AJ18-'Surv-rate CEA'!AJ19)*'Unit cost and utilities'!$G$13</f>
        <v>64.541947492475671</v>
      </c>
      <c r="AX21" s="97">
        <f t="shared" si="32"/>
        <v>62.916327573588546</v>
      </c>
      <c r="AY21" s="135">
        <v>15</v>
      </c>
      <c r="AZ21" s="135">
        <f t="shared" si="38"/>
        <v>1.1506849315068493</v>
      </c>
      <c r="BA21" s="136">
        <f>'Surv-rate CEA'!AP19*'Unit cost and utilities'!$G$7+'Surv-rate CEA'!AQ19*'Unit cost and utilities'!$H$7+'Unit cost and utilities'!$G$13*('Surv-rate CEA'!AO18-'Surv-rate CEA'!AO19)</f>
        <v>1522.3132127578538</v>
      </c>
      <c r="BB21" s="136">
        <f t="shared" si="33"/>
        <v>1471.4056379257484</v>
      </c>
      <c r="BC21" s="136">
        <f>BA21-'Surv-rate CEA'!AQ19*'Unit cost and utilities'!$H$7-'Unit cost and utilities'!$G$13*('Surv-rate CEA'!AO18-'Surv-rate CEA'!AO19)</f>
        <v>1387.3284903809442</v>
      </c>
      <c r="BD21" s="136">
        <f t="shared" si="34"/>
        <v>1340.9349306660988</v>
      </c>
      <c r="BE21" s="136">
        <f>'Surv-rate CEA'!AS19*'Unit cost and utilities'!$G$4+'Surv-rate CEA'!AT19*'Unit cost and utilities'!$H$4+('Surv-rate CEA'!AR18-'Surv-rate CEA'!AR19)*'Unit cost and utilities'!$G$13</f>
        <v>185.95916671866024</v>
      </c>
      <c r="BF21" s="136">
        <f t="shared" si="35"/>
        <v>179.74051860071083</v>
      </c>
      <c r="BG21" s="136">
        <f>BE21-'Surv-rate CEA'!AT19*'Unit cost and utilities'!$H$4-('Surv-rate CEA'!AR18-'Surv-rate CEA'!AR19)*'Unit cost and utilities'!$G$13</f>
        <v>28.585840365409872</v>
      </c>
      <c r="BH21" s="136">
        <f t="shared" si="36"/>
        <v>27.629903180246522</v>
      </c>
    </row>
    <row r="22" spans="1:60">
      <c r="A22" s="102">
        <v>16</v>
      </c>
      <c r="B22" s="102">
        <f t="shared" si="37"/>
        <v>0.92054794520547945</v>
      </c>
      <c r="C22" s="97">
        <f>'Surv-rate CEA'!D20*'Unit cost and utilities'!$G$6+'Surv-rate CEA'!E20*'Unit cost and utilities'!$H$6+'Unit cost and utilities'!$G$13*('Surv-rate CEA'!C19-'Surv-rate CEA'!C20)</f>
        <v>335.54267240248151</v>
      </c>
      <c r="D22" s="97">
        <f t="shared" si="9"/>
        <v>326.53555628742959</v>
      </c>
      <c r="E22" s="97">
        <f>C22-'Surv-rate CEA'!E20*'Unit cost and utilities'!$H$6-'Unit cost and utilities'!$G$13*('Surv-rate CEA'!C19-'Surv-rate CEA'!C20)</f>
        <v>225.26447728464447</v>
      </c>
      <c r="F22" s="97">
        <f t="shared" si="10"/>
        <v>219.21760614014363</v>
      </c>
      <c r="G22" s="97">
        <f>'Surv-rate CEA'!G20*'Unit cost and utilities'!$G$3+'Surv-rate CEA'!H20*'Unit cost and utilities'!$H$3+('Surv-rate CEA'!F19-'Surv-rate CEA'!F20)*'Unit cost and utilities'!$G$13</f>
        <v>211.7915476062617</v>
      </c>
      <c r="H22" s="97">
        <f t="shared" si="11"/>
        <v>206.1063361015147</v>
      </c>
      <c r="I22" s="97">
        <f>G22-'Surv-rate CEA'!H20*'Unit cost and utilities'!$H$3-('Surv-rate CEA'!F19-'Surv-rate CEA'!F20)*'Unit cost and utilities'!$G$13</f>
        <v>58.647612298256263</v>
      </c>
      <c r="J22" s="97">
        <f t="shared" si="12"/>
        <v>57.073309244463708</v>
      </c>
      <c r="K22" s="97">
        <f>'Surv-rate CEA'!J20*'Unit cost and utilities'!$G$7+'Surv-rate CEA'!K20*'Unit cost and utilities'!$H$7+'Unit cost and utilities'!$G$13*('Surv-rate CEA'!I19-'Surv-rate CEA'!I20)</f>
        <v>1981.1548322798239</v>
      </c>
      <c r="L22" s="97">
        <f t="shared" si="13"/>
        <v>1927.9738419501166</v>
      </c>
      <c r="M22" s="97">
        <f>K22-'Surv-rate CEA'!K20*'Unit cost and utilities'!$H$7-'Unit cost and utilities'!$G$13*('Surv-rate CEA'!I19-'Surv-rate CEA'!I20)</f>
        <v>1843.1631009693924</v>
      </c>
      <c r="N22" s="97">
        <f t="shared" si="14"/>
        <v>1793.6862819688661</v>
      </c>
      <c r="O22" s="97">
        <f>'Surv-rate CEA'!M20*'Unit cost and utilities'!$G$4+'Surv-rate CEA'!N20*'Unit cost and utilities'!$H$4+('Surv-rate CEA'!L19-'Surv-rate CEA'!L20)*'Unit cost and utilities'!$G$13</f>
        <v>211.7915476062617</v>
      </c>
      <c r="P22" s="97">
        <f t="shared" si="15"/>
        <v>206.1063361015147</v>
      </c>
      <c r="Q22" s="97">
        <f>O22-'Surv-rate CEA'!N20*'Unit cost and utilities'!$H$4-('Surv-rate CEA'!L19-'Surv-rate CEA'!L20)*'Unit cost and utilities'!$G$13</f>
        <v>58.647612298256263</v>
      </c>
      <c r="R22" s="97">
        <f t="shared" si="16"/>
        <v>57.073309244463708</v>
      </c>
      <c r="S22" s="97">
        <f>'Surv-rate CEA'!P20*'Unit cost and utilities'!$G$8+'Surv-rate CEA'!Q20*'Unit cost and utilities'!$H$8+'Unit cost and utilities'!$G$13*('Surv-rate CEA'!O19-'Surv-rate CEA'!O20)</f>
        <v>370.84496876723853</v>
      </c>
      <c r="T22" s="97">
        <f t="shared" si="17"/>
        <v>360.89021794388361</v>
      </c>
      <c r="U22" s="97">
        <f>S22-'Surv-rate CEA'!Q20*'Unit cost and utilities'!$H$8-'Unit cost and utilities'!$G$13*('Surv-rate CEA'!O19-'Surv-rate CEA'!O20)</f>
        <v>247.96779686228336</v>
      </c>
      <c r="V22" s="97">
        <f t="shared" si="18"/>
        <v>241.31149075629531</v>
      </c>
      <c r="W22" s="97">
        <f>'Surv-rate CEA'!S20*'Unit cost and utilities'!$G$3+'Surv-rate CEA'!T20*'Unit cost and utilities'!$H$3+('Surv-rate CEA'!R19-'Surv-rate CEA'!R20)*'Unit cost and utilities'!$G$13</f>
        <v>211.7915476062617</v>
      </c>
      <c r="X22" s="97">
        <f t="shared" si="19"/>
        <v>206.1063361015147</v>
      </c>
      <c r="Y22" s="97">
        <f>W22-'Surv-rate CEA'!T20*'Unit cost and utilities'!$H$3-('Surv-rate CEA'!R19-'Surv-rate CEA'!R20)*'Unit cost and utilities'!$G$13</f>
        <v>58.647612298256263</v>
      </c>
      <c r="Z22" s="97">
        <f t="shared" si="20"/>
        <v>57.073309244463708</v>
      </c>
      <c r="AA22" s="97">
        <f>'Surv-rate CEA'!V20*'Unit cost and utilities'!$G$9+'Surv-rate CEA'!W20*'Unit cost and utilities'!$H$9+'Unit cost and utilities'!$G$13*('Surv-rate CEA'!U19-'Surv-rate CEA'!U20)</f>
        <v>357.85830453003058</v>
      </c>
      <c r="AB22" s="97">
        <f t="shared" si="21"/>
        <v>348.25216031427703</v>
      </c>
      <c r="AC22" s="97">
        <f>AA22-'Surv-rate CEA'!W20*'Unit cost and utilities'!$H$9-'Unit cost and utilities'!$G$13*('Surv-rate CEA'!U19-'Surv-rate CEA'!U20)</f>
        <v>224.39614132284009</v>
      </c>
      <c r="AD22" s="97">
        <f t="shared" si="22"/>
        <v>218.37257929362659</v>
      </c>
      <c r="AE22" s="97">
        <f>'Surv-rate CEA'!Y20*'Unit cost and utilities'!$G$3+'Surv-rate CEA'!Z20*'Unit cost and utilities'!$H$3+('Surv-rate CEA'!X19-'Surv-rate CEA'!X20)*'Unit cost and utilities'!$G$13</f>
        <v>211.7915476062617</v>
      </c>
      <c r="AF22" s="97">
        <f t="shared" si="23"/>
        <v>206.1063361015147</v>
      </c>
      <c r="AG22" s="97">
        <f>AE22-'Surv-rate CEA'!Z20*'Unit cost and utilities'!$H$3-('Surv-rate CEA'!X19-'Surv-rate CEA'!X20)*'Unit cost and utilities'!$G$13</f>
        <v>58.647612298256263</v>
      </c>
      <c r="AH22" s="97">
        <f t="shared" si="24"/>
        <v>57.073309244463708</v>
      </c>
      <c r="AI22" s="97">
        <f>'Surv-rate CEA'!AB20*'Unit cost and utilities'!$G$10+'Surv-rate CEA'!AC20*'Unit cost and utilities'!$H$10+'Unit cost and utilities'!$G$13*('Surv-rate CEA'!AB20-'Surv-rate CEA'!AB20)</f>
        <v>2023.1621381592902</v>
      </c>
      <c r="AJ22" s="97">
        <f t="shared" si="25"/>
        <v>1968.8535276701921</v>
      </c>
      <c r="AK22" s="97">
        <f>AI22-'Surv-rate CEA'!AC20*'Unit cost and utilities'!$H$10-'Unit cost and utilities'!$G$13*('Surv-rate CEA'!AB20-'Surv-rate CEA'!AB20)</f>
        <v>1948.4530124991368</v>
      </c>
      <c r="AL22" s="97">
        <f t="shared" si="26"/>
        <v>1896.1498511675391</v>
      </c>
      <c r="AM22" s="104">
        <f>'Surv-rate CEA'!AE20*'Unit cost and utilities'!$G$5+'Surv-rate CEA'!AF20*'Unit cost and utilities'!$H$5+('Surv-rate CEA'!AD19-'Surv-rate CEA'!AD20)*'Unit cost and utilities'!$G$13</f>
        <v>211.7915476062617</v>
      </c>
      <c r="AN22" s="97">
        <f t="shared" si="27"/>
        <v>206.1063361015147</v>
      </c>
      <c r="AO22" s="104">
        <f>AM22-'Surv-rate CEA'!AF20*'Unit cost and utilities'!$H$5-('Surv-rate CEA'!AD19-'Surv-rate CEA'!AD20)*'Unit cost and utilities'!$G$13</f>
        <v>58.647612298256263</v>
      </c>
      <c r="AP22" s="97">
        <f t="shared" si="28"/>
        <v>57.073309244463708</v>
      </c>
      <c r="AQ22" s="97">
        <f>'Surv-rate CEA'!AH20*'Unit cost and utilities'!$G$11+'Surv-rate CEA'!AI20*'Unit cost and utilities'!$H$11+'Unit cost and utilities'!$G$13*('Surv-rate CEA'!AG19-'Surv-rate CEA'!AG20)</f>
        <v>387.50788751864252</v>
      </c>
      <c r="AR22" s="97">
        <f t="shared" si="29"/>
        <v>377.10584680832636</v>
      </c>
      <c r="AS22" s="97">
        <f>AQ22-'Surv-rate CEA'!AI20*'Unit cost and utilities'!$H$11-'Unit cost and utilities'!$G$13*('Surv-rate CEA'!AG19-'Surv-rate CEA'!AG20)</f>
        <v>255.36459832824849</v>
      </c>
      <c r="AT22" s="97">
        <f t="shared" si="30"/>
        <v>248.5097367026095</v>
      </c>
      <c r="AU22" s="97">
        <f>'Surv-rate CEA'!AK20*'Unit cost and utilities'!$G$3+'Surv-rate CEA'!AL20*'Unit cost and utilities'!$H$3+('Surv-rate CEA'!AJ19-'Surv-rate CEA'!AJ20)*'Unit cost and utilities'!$G$13</f>
        <v>211.7915476062617</v>
      </c>
      <c r="AV22" s="97">
        <f t="shared" si="31"/>
        <v>206.1063361015147</v>
      </c>
      <c r="AW22" s="97">
        <f>AU22-'Surv-rate CEA'!AL20*'Unit cost and utilities'!$H$3-('Surv-rate CEA'!AJ19-'Surv-rate CEA'!AJ20)*'Unit cost and utilities'!$G$13</f>
        <v>58.647612298256263</v>
      </c>
      <c r="AX22" s="97">
        <f t="shared" si="32"/>
        <v>57.073309244463708</v>
      </c>
      <c r="AY22" s="135">
        <v>16</v>
      </c>
      <c r="AZ22" s="135">
        <f t="shared" si="38"/>
        <v>1.2273972602739727</v>
      </c>
      <c r="BA22" s="136">
        <f>'Surv-rate CEA'!AP20*'Unit cost and utilities'!$G$7+'Surv-rate CEA'!AQ20*'Unit cost and utilities'!$H$7+'Unit cost and utilities'!$G$13*('Surv-rate CEA'!AO19-'Surv-rate CEA'!AO20)</f>
        <v>1401.5217580186809</v>
      </c>
      <c r="BB22" s="136">
        <f t="shared" si="33"/>
        <v>1351.5853319272835</v>
      </c>
      <c r="BC22" s="136">
        <f>BA22-'Surv-rate CEA'!AQ20*'Unit cost and utilities'!$H$7-'Unit cost and utilities'!$G$13*('Surv-rate CEA'!AO19-'Surv-rate CEA'!AO20)</f>
        <v>1272.2079641459995</v>
      </c>
      <c r="BD22" s="136">
        <f t="shared" si="34"/>
        <v>1226.8790075236814</v>
      </c>
      <c r="BE22" s="136">
        <f>'Surv-rate CEA'!AS20*'Unit cost and utilities'!$G$4+'Surv-rate CEA'!AT20*'Unit cost and utilities'!$H$4+('Surv-rate CEA'!AR19-'Surv-rate CEA'!AR20)*'Unit cost and utilities'!$G$13</f>
        <v>171.40582873657542</v>
      </c>
      <c r="BF22" s="136">
        <f t="shared" si="35"/>
        <v>165.29861388288734</v>
      </c>
      <c r="BG22" s="136">
        <f>BE22-'Surv-rate CEA'!AT20*'Unit cost and utilities'!$H$4-('Surv-rate CEA'!AR19-'Surv-rate CEA'!AR20)*'Unit cost and utilities'!$G$13</f>
        <v>25.746024311201296</v>
      </c>
      <c r="BH22" s="136">
        <f t="shared" si="36"/>
        <v>24.828689683459835</v>
      </c>
    </row>
    <row r="23" spans="1:60">
      <c r="A23" s="102">
        <v>17</v>
      </c>
      <c r="B23" s="102">
        <f t="shared" si="37"/>
        <v>0.9780821917808219</v>
      </c>
      <c r="C23" s="97">
        <f>'Surv-rate CEA'!D21*'Unit cost and utilities'!$G$6+'Surv-rate CEA'!E21*'Unit cost and utilities'!$H$6+'Unit cost and utilities'!$G$13*('Surv-rate CEA'!C20-'Surv-rate CEA'!C21)</f>
        <v>321.64663896671766</v>
      </c>
      <c r="D23" s="97">
        <f t="shared" si="9"/>
        <v>312.48066972087514</v>
      </c>
      <c r="E23" s="97">
        <f>C23-'Surv-rate CEA'!E21*'Unit cost and utilities'!$H$6-'Unit cost and utilities'!$G$13*('Surv-rate CEA'!C20-'Surv-rate CEA'!C21)</f>
        <v>213.95438845636943</v>
      </c>
      <c r="F23" s="97">
        <f t="shared" si="10"/>
        <v>207.85732693909657</v>
      </c>
      <c r="G23" s="97">
        <f>'Surv-rate CEA'!G21*'Unit cost and utilities'!$G$3+'Surv-rate CEA'!H21*'Unit cost and utilities'!$H$3+('Surv-rate CEA'!F20-'Surv-rate CEA'!F21)*'Unit cost and utilities'!$G$13</f>
        <v>200.64653417798661</v>
      </c>
      <c r="H23" s="97">
        <f t="shared" si="11"/>
        <v>194.92870678992981</v>
      </c>
      <c r="I23" s="97">
        <f>G23-'Surv-rate CEA'!H21*'Unit cost and utilities'!$H$3-('Surv-rate CEA'!F20-'Surv-rate CEA'!F21)*'Unit cost and utilities'!$G$13</f>
        <v>53.462154563685239</v>
      </c>
      <c r="J23" s="97">
        <f t="shared" si="12"/>
        <v>51.938642718134986</v>
      </c>
      <c r="K23" s="97">
        <f>'Surv-rate CEA'!J21*'Unit cost and utilities'!$G$7+'Surv-rate CEA'!K21*'Unit cost and utilities'!$H$7+'Unit cost and utilities'!$G$13*('Surv-rate CEA'!I20-'Surv-rate CEA'!I21)</f>
        <v>1845.5069693814778</v>
      </c>
      <c r="L23" s="97">
        <f t="shared" si="13"/>
        <v>1792.9155287288395</v>
      </c>
      <c r="M23" s="97">
        <f>K23-'Surv-rate CEA'!K21*'Unit cost and utilities'!$H$7-'Unit cost and utilities'!$G$13*('Surv-rate CEA'!I20-'Surv-rate CEA'!I21)</f>
        <v>1710.5717088841316</v>
      </c>
      <c r="N23" s="97">
        <f t="shared" si="14"/>
        <v>1661.8255204370555</v>
      </c>
      <c r="O23" s="97">
        <f>'Surv-rate CEA'!M21*'Unit cost and utilities'!$G$4+'Surv-rate CEA'!N21*'Unit cost and utilities'!$H$4+('Surv-rate CEA'!L20-'Surv-rate CEA'!L21)*'Unit cost and utilities'!$G$13</f>
        <v>200.64653417798661</v>
      </c>
      <c r="P23" s="97">
        <f t="shared" si="15"/>
        <v>194.92870678992981</v>
      </c>
      <c r="Q23" s="97">
        <f>O23-'Surv-rate CEA'!N21*'Unit cost and utilities'!$H$4-('Surv-rate CEA'!L20-'Surv-rate CEA'!L21)*'Unit cost and utilities'!$G$13</f>
        <v>53.462154563685239</v>
      </c>
      <c r="R23" s="97">
        <f t="shared" si="16"/>
        <v>51.938642718134986</v>
      </c>
      <c r="S23" s="97">
        <f>'Surv-rate CEA'!P21*'Unit cost and utilities'!$G$8+'Surv-rate CEA'!Q21*'Unit cost and utilities'!$H$8+'Unit cost and utilities'!$G$13*('Surv-rate CEA'!O20-'Surv-rate CEA'!O21)</f>
        <v>356.41400212550013</v>
      </c>
      <c r="T23" s="97">
        <f t="shared" si="17"/>
        <v>346.25726679394262</v>
      </c>
      <c r="U23" s="97">
        <f>S23-'Surv-rate CEA'!Q21*'Unit cost and utilities'!$H$8-'Unit cost and utilities'!$G$13*('Surv-rate CEA'!O20-'Surv-rate CEA'!O21)</f>
        <v>235.51781876156281</v>
      </c>
      <c r="V23" s="97">
        <f t="shared" si="18"/>
        <v>228.80626383734122</v>
      </c>
      <c r="W23" s="97">
        <f>'Surv-rate CEA'!S21*'Unit cost and utilities'!$G$3+'Surv-rate CEA'!T21*'Unit cost and utilities'!$H$3+('Surv-rate CEA'!R20-'Surv-rate CEA'!R21)*'Unit cost and utilities'!$G$13</f>
        <v>200.64653417798661</v>
      </c>
      <c r="X23" s="97">
        <f t="shared" si="19"/>
        <v>194.92870678992981</v>
      </c>
      <c r="Y23" s="97">
        <f>W23-'Surv-rate CEA'!T21*'Unit cost and utilities'!$H$3-('Surv-rate CEA'!R20-'Surv-rate CEA'!R21)*'Unit cost and utilities'!$G$13</f>
        <v>53.462154563685239</v>
      </c>
      <c r="Z23" s="97">
        <f t="shared" si="20"/>
        <v>51.938642718134986</v>
      </c>
      <c r="AA23" s="97">
        <f>'Surv-rate CEA'!V21*'Unit cost and utilities'!$G$9+'Surv-rate CEA'!W21*'Unit cost and utilities'!$H$9+'Unit cost and utilities'!$G$13*('Surv-rate CEA'!U20-'Surv-rate CEA'!U21)</f>
        <v>344.71624038038317</v>
      </c>
      <c r="AB23" s="97">
        <f t="shared" si="21"/>
        <v>334.89285634621643</v>
      </c>
      <c r="AC23" s="97">
        <f>AA23-'Surv-rate CEA'!W21*'Unit cost and utilities'!$H$9-'Unit cost and utilities'!$G$13*('Surv-rate CEA'!U20-'Surv-rate CEA'!U21)</f>
        <v>212.65284490890369</v>
      </c>
      <c r="AD23" s="97">
        <f t="shared" si="22"/>
        <v>206.59287349823515</v>
      </c>
      <c r="AE23" s="97">
        <f>'Surv-rate CEA'!Y21*'Unit cost and utilities'!$G$3+'Surv-rate CEA'!Z21*'Unit cost and utilities'!$H$3+('Surv-rate CEA'!X20-'Surv-rate CEA'!X21)*'Unit cost and utilities'!$G$13</f>
        <v>200.64653417798661</v>
      </c>
      <c r="AF23" s="97">
        <f t="shared" si="23"/>
        <v>194.92870678992981</v>
      </c>
      <c r="AG23" s="97">
        <f>AE23-'Surv-rate CEA'!Z21*'Unit cost and utilities'!$H$3-('Surv-rate CEA'!X20-'Surv-rate CEA'!X21)*'Unit cost and utilities'!$G$13</f>
        <v>53.462154563685239</v>
      </c>
      <c r="AH23" s="97">
        <f t="shared" si="24"/>
        <v>51.938642718134986</v>
      </c>
      <c r="AI23" s="97">
        <f>'Surv-rate CEA'!AB21*'Unit cost and utilities'!$G$10+'Surv-rate CEA'!AC21*'Unit cost and utilities'!$H$10+'Unit cost and utilities'!$G$13*('Surv-rate CEA'!AB21-'Surv-rate CEA'!AB21)</f>
        <v>1909.0507000841192</v>
      </c>
      <c r="AJ23" s="97">
        <f t="shared" si="25"/>
        <v>1854.6484527547577</v>
      </c>
      <c r="AK23" s="97">
        <f>AI23-'Surv-rate CEA'!AC21*'Unit cost and utilities'!$H$10-'Unit cost and utilities'!$G$13*('Surv-rate CEA'!AB21-'Surv-rate CEA'!AB21)</f>
        <v>1835.4896970938692</v>
      </c>
      <c r="AL23" s="97">
        <f t="shared" si="26"/>
        <v>1783.1837188045574</v>
      </c>
      <c r="AM23" s="104">
        <f>'Surv-rate CEA'!AE21*'Unit cost and utilities'!$G$5+'Surv-rate CEA'!AF21*'Unit cost and utilities'!$H$5+('Surv-rate CEA'!AD20-'Surv-rate CEA'!AD21)*'Unit cost and utilities'!$G$13</f>
        <v>200.64653417798661</v>
      </c>
      <c r="AN23" s="97">
        <f t="shared" si="27"/>
        <v>194.92870678992981</v>
      </c>
      <c r="AO23" s="104">
        <f>AM23-'Surv-rate CEA'!AF21*'Unit cost and utilities'!$H$5-('Surv-rate CEA'!AD20-'Surv-rate CEA'!AD21)*'Unit cost and utilities'!$G$13</f>
        <v>53.462154563685239</v>
      </c>
      <c r="AP23" s="97">
        <f t="shared" si="28"/>
        <v>51.938642718134986</v>
      </c>
      <c r="AQ23" s="97">
        <f>'Surv-rate CEA'!AH21*'Unit cost and utilities'!$G$11+'Surv-rate CEA'!AI21*'Unit cost and utilities'!$H$11+'Unit cost and utilities'!$G$13*('Surv-rate CEA'!AG20-'Surv-rate CEA'!AG21)</f>
        <v>371.00317502461451</v>
      </c>
      <c r="AR23" s="97">
        <f t="shared" si="29"/>
        <v>360.43069180728662</v>
      </c>
      <c r="AS23" s="97">
        <f>AQ23-'Surv-rate CEA'!AI21*'Unit cost and utilities'!$H$11-'Unit cost and utilities'!$G$13*('Surv-rate CEA'!AG20-'Surv-rate CEA'!AG21)</f>
        <v>241.09898301914569</v>
      </c>
      <c r="AT23" s="97">
        <f t="shared" si="30"/>
        <v>234.22838157074671</v>
      </c>
      <c r="AU23" s="97">
        <f>'Surv-rate CEA'!AK21*'Unit cost and utilities'!$G$3+'Surv-rate CEA'!AL21*'Unit cost and utilities'!$H$3+('Surv-rate CEA'!AJ20-'Surv-rate CEA'!AJ21)*'Unit cost and utilities'!$G$13</f>
        <v>200.64653417798661</v>
      </c>
      <c r="AV23" s="97">
        <f t="shared" si="31"/>
        <v>194.92870678992981</v>
      </c>
      <c r="AW23" s="97">
        <f>AU23-'Surv-rate CEA'!AL21*'Unit cost and utilities'!$H$3-('Surv-rate CEA'!AJ20-'Surv-rate CEA'!AJ21)*'Unit cost and utilities'!$G$13</f>
        <v>53.462154563685239</v>
      </c>
      <c r="AX23" s="97">
        <f t="shared" si="32"/>
        <v>51.938642718134986</v>
      </c>
      <c r="AY23" s="135">
        <v>17</v>
      </c>
      <c r="AZ23" s="135">
        <f t="shared" si="38"/>
        <v>1.3041095890410959</v>
      </c>
      <c r="BA23" s="136">
        <f>'Surv-rate CEA'!AP21*'Unit cost and utilities'!$G$7+'Surv-rate CEA'!AQ21*'Unit cost and utilities'!$H$7+'Unit cost and utilities'!$G$13*('Surv-rate CEA'!AO20-'Surv-rate CEA'!AO21)</f>
        <v>1294.5480263156112</v>
      </c>
      <c r="BB23" s="136">
        <f t="shared" si="33"/>
        <v>1245.5954670484703</v>
      </c>
      <c r="BC23" s="136">
        <f>BA23-'Surv-rate CEA'!AQ21*'Unit cost and utilities'!$H$7-'Unit cost and utilities'!$G$13*('Surv-rate CEA'!AO20-'Surv-rate CEA'!AO21)</f>
        <v>1170.8816077295592</v>
      </c>
      <c r="BD23" s="136">
        <f t="shared" si="34"/>
        <v>1126.6054201088364</v>
      </c>
      <c r="BE23" s="136">
        <f>'Surv-rate CEA'!AS21*'Unit cost and utilities'!$G$4+'Surv-rate CEA'!AT21*'Unit cost and utilities'!$H$4+('Surv-rate CEA'!AR20-'Surv-rate CEA'!AR21)*'Unit cost and utilities'!$G$13</f>
        <v>158.49677989240686</v>
      </c>
      <c r="BF23" s="136">
        <f t="shared" si="35"/>
        <v>152.50331896734852</v>
      </c>
      <c r="BG23" s="136">
        <f>BE23-'Surv-rate CEA'!AT21*'Unit cost and utilities'!$H$4-('Surv-rate CEA'!AR20-'Surv-rate CEA'!AR21)*'Unit cost and utilities'!$G$13</f>
        <v>23.379295940054767</v>
      </c>
      <c r="BH23" s="136">
        <f t="shared" si="36"/>
        <v>22.495221848661782</v>
      </c>
    </row>
    <row r="24" spans="1:60">
      <c r="A24" s="102">
        <v>18</v>
      </c>
      <c r="B24" s="102">
        <f t="shared" si="37"/>
        <v>1.0356164383561643</v>
      </c>
      <c r="C24" s="97">
        <f>'Surv-rate CEA'!D22*'Unit cost and utilities'!$G$6+'Surv-rate CEA'!E22*'Unit cost and utilities'!$H$6+'Unit cost and utilities'!$G$13*('Surv-rate CEA'!C21-'Surv-rate CEA'!C22)</f>
        <v>308.40760307318794</v>
      </c>
      <c r="D24" s="97">
        <f t="shared" si="9"/>
        <v>299.1097949481657</v>
      </c>
      <c r="E24" s="97">
        <f>C24-'Surv-rate CEA'!E22*'Unit cost and utilities'!$H$6-'Unit cost and utilities'!$G$13*('Surv-rate CEA'!C21-'Surv-rate CEA'!C22)</f>
        <v>203.56115834651112</v>
      </c>
      <c r="F24" s="97">
        <f t="shared" si="10"/>
        <v>197.42423898021397</v>
      </c>
      <c r="G24" s="97">
        <f>'Surv-rate CEA'!G22*'Unit cost and utilities'!$G$3+'Surv-rate CEA'!H22*'Unit cost and utilities'!$H$3+('Surv-rate CEA'!F21-'Surv-rate CEA'!F22)*'Unit cost and utilities'!$G$13</f>
        <v>189.97689857190065</v>
      </c>
      <c r="H24" s="97">
        <f t="shared" si="11"/>
        <v>184.24951463743528</v>
      </c>
      <c r="I24" s="97">
        <f>G24-'Surv-rate CEA'!H22*'Unit cost and utilities'!$H$3-('Surv-rate CEA'!F21-'Surv-rate CEA'!F22)*'Unit cost and utilities'!$G$13</f>
        <v>48.885698903460622</v>
      </c>
      <c r="J24" s="97">
        <f t="shared" si="12"/>
        <v>47.411903043913917</v>
      </c>
      <c r="K24" s="97">
        <f>'Surv-rate CEA'!J22*'Unit cost and utilities'!$G$7+'Surv-rate CEA'!K22*'Unit cost and utilities'!$H$7+'Unit cost and utilities'!$G$13*('Surv-rate CEA'!I21-'Surv-rate CEA'!I22)</f>
        <v>1723.0526069981311</v>
      </c>
      <c r="L24" s="97">
        <f t="shared" si="13"/>
        <v>1671.1063761998387</v>
      </c>
      <c r="M24" s="97">
        <f>K24-'Surv-rate CEA'!K22*'Unit cost and utilities'!$H$7-'Unit cost and utilities'!$G$13*('Surv-rate CEA'!I21-'Surv-rate CEA'!I22)</f>
        <v>1591.4714150853429</v>
      </c>
      <c r="N24" s="97">
        <f t="shared" si="14"/>
        <v>1543.4920666306627</v>
      </c>
      <c r="O24" s="97">
        <f>'Surv-rate CEA'!M22*'Unit cost and utilities'!$G$4+'Surv-rate CEA'!N22*'Unit cost and utilities'!$H$4+('Surv-rate CEA'!L21-'Surv-rate CEA'!L22)*'Unit cost and utilities'!$G$13</f>
        <v>189.97689857190065</v>
      </c>
      <c r="P24" s="97">
        <f t="shared" si="15"/>
        <v>184.24951463743528</v>
      </c>
      <c r="Q24" s="97">
        <f>O24-'Surv-rate CEA'!N22*'Unit cost and utilities'!$H$4-('Surv-rate CEA'!L21-'Surv-rate CEA'!L22)*'Unit cost and utilities'!$G$13</f>
        <v>48.885698903460622</v>
      </c>
      <c r="R24" s="97">
        <f t="shared" si="16"/>
        <v>47.411903043913917</v>
      </c>
      <c r="S24" s="97">
        <f>'Surv-rate CEA'!P22*'Unit cost and utilities'!$G$8+'Surv-rate CEA'!Q22*'Unit cost and utilities'!$H$8+'Unit cost and utilities'!$G$13*('Surv-rate CEA'!O21-'Surv-rate CEA'!O22)</f>
        <v>342.66208671713656</v>
      </c>
      <c r="T24" s="97">
        <f t="shared" si="17"/>
        <v>332.33158156010381</v>
      </c>
      <c r="U24" s="97">
        <f>S24-'Surv-rate CEA'!Q22*'Unit cost and utilities'!$H$8-'Unit cost and utilities'!$G$13*('Surv-rate CEA'!O21-'Surv-rate CEA'!O22)</f>
        <v>224.07710514488463</v>
      </c>
      <c r="V24" s="97">
        <f t="shared" si="18"/>
        <v>217.32167529138275</v>
      </c>
      <c r="W24" s="97">
        <f>'Surv-rate CEA'!S22*'Unit cost and utilities'!$G$3+'Surv-rate CEA'!T22*'Unit cost and utilities'!$H$3+('Surv-rate CEA'!R21-'Surv-rate CEA'!R22)*'Unit cost and utilities'!$G$13</f>
        <v>189.97689857190065</v>
      </c>
      <c r="X24" s="97">
        <f t="shared" si="19"/>
        <v>184.24951463743528</v>
      </c>
      <c r="Y24" s="97">
        <f>W24-'Surv-rate CEA'!T22*'Unit cost and utilities'!$H$3-('Surv-rate CEA'!R21-'Surv-rate CEA'!R22)*'Unit cost and utilities'!$G$13</f>
        <v>48.885698903460622</v>
      </c>
      <c r="Z24" s="97">
        <f t="shared" si="20"/>
        <v>47.411903043913917</v>
      </c>
      <c r="AA24" s="97">
        <f>'Surv-rate CEA'!V22*'Unit cost and utilities'!$G$9+'Surv-rate CEA'!W22*'Unit cost and utilities'!$H$9+'Unit cost and utilities'!$G$13*('Surv-rate CEA'!U21-'Surv-rate CEA'!U22)</f>
        <v>332.16771507301434</v>
      </c>
      <c r="AB24" s="97">
        <f t="shared" si="21"/>
        <v>322.15359204459133</v>
      </c>
      <c r="AC24" s="97">
        <f>AA24-'Surv-rate CEA'!W22*'Unit cost and utilities'!$H$9-'Unit cost and utilities'!$G$13*('Surv-rate CEA'!U21-'Surv-rate CEA'!U22)</f>
        <v>201.88527260434813</v>
      </c>
      <c r="AD24" s="97">
        <f t="shared" si="22"/>
        <v>195.7988774920409</v>
      </c>
      <c r="AE24" s="97">
        <f>'Surv-rate CEA'!Y22*'Unit cost and utilities'!$G$3+'Surv-rate CEA'!Z22*'Unit cost and utilities'!$H$3+('Surv-rate CEA'!X21-'Surv-rate CEA'!X22)*'Unit cost and utilities'!$G$13</f>
        <v>189.97689857190065</v>
      </c>
      <c r="AF24" s="97">
        <f t="shared" si="23"/>
        <v>184.24951463743528</v>
      </c>
      <c r="AG24" s="97">
        <f>AE24-'Surv-rate CEA'!Z22*'Unit cost and utilities'!$H$3-('Surv-rate CEA'!X21-'Surv-rate CEA'!X22)*'Unit cost and utilities'!$G$13</f>
        <v>48.885698903460622</v>
      </c>
      <c r="AH24" s="97">
        <f t="shared" si="24"/>
        <v>47.411903043913917</v>
      </c>
      <c r="AI24" s="97">
        <f>'Surv-rate CEA'!AB22*'Unit cost and utilities'!$G$10+'Surv-rate CEA'!AC22*'Unit cost and utilities'!$H$10+'Unit cost and utilities'!$G$13*('Surv-rate CEA'!AB22-'Surv-rate CEA'!AB22)</f>
        <v>1804.7006869771928</v>
      </c>
      <c r="AJ24" s="97">
        <f t="shared" si="25"/>
        <v>1750.2929468845214</v>
      </c>
      <c r="AK24" s="97">
        <f>AI24-'Surv-rate CEA'!AC22*'Unit cost and utilities'!$H$10-'Unit cost and utilities'!$G$13*('Surv-rate CEA'!AB22-'Surv-rate CEA'!AB22)</f>
        <v>1732.5189642919138</v>
      </c>
      <c r="AL24" s="97">
        <f t="shared" si="26"/>
        <v>1680.2873437273399</v>
      </c>
      <c r="AM24" s="104">
        <f>'Surv-rate CEA'!AE22*'Unit cost and utilities'!$G$5+'Surv-rate CEA'!AF22*'Unit cost and utilities'!$H$5+('Surv-rate CEA'!AD21-'Surv-rate CEA'!AD22)*'Unit cost and utilities'!$G$13</f>
        <v>189.97689857190065</v>
      </c>
      <c r="AN24" s="97">
        <f t="shared" si="27"/>
        <v>184.24951463743528</v>
      </c>
      <c r="AO24" s="104">
        <f>AM24-'Surv-rate CEA'!AF22*'Unit cost and utilities'!$H$5-('Surv-rate CEA'!AD21-'Surv-rate CEA'!AD22)*'Unit cost and utilities'!$G$13</f>
        <v>48.885698903460622</v>
      </c>
      <c r="AP24" s="97">
        <f t="shared" si="28"/>
        <v>47.411903043913917</v>
      </c>
      <c r="AQ24" s="97">
        <f>'Surv-rate CEA'!AH22*'Unit cost and utilities'!$G$11+'Surv-rate CEA'!AI22*'Unit cost and utilities'!$H$11+'Unit cost and utilities'!$G$13*('Surv-rate CEA'!AG21-'Surv-rate CEA'!AG22)</f>
        <v>355.38985808523813</v>
      </c>
      <c r="AR24" s="97">
        <f t="shared" si="29"/>
        <v>344.67563873030451</v>
      </c>
      <c r="AS24" s="97">
        <f>AQ24-'Surv-rate CEA'!AI22*'Unit cost and utilities'!$H$11-'Unit cost and utilities'!$G$13*('Surv-rate CEA'!AG21-'Surv-rate CEA'!AG22)</f>
        <v>228.06660505535871</v>
      </c>
      <c r="AT24" s="97">
        <f t="shared" si="30"/>
        <v>221.19090059023003</v>
      </c>
      <c r="AU24" s="97">
        <f>'Surv-rate CEA'!AK22*'Unit cost and utilities'!$G$3+'Surv-rate CEA'!AL22*'Unit cost and utilities'!$H$3+('Surv-rate CEA'!AJ21-'Surv-rate CEA'!AJ22)*'Unit cost and utilities'!$G$13</f>
        <v>189.97689857190065</v>
      </c>
      <c r="AV24" s="97">
        <f t="shared" si="31"/>
        <v>184.24951463743528</v>
      </c>
      <c r="AW24" s="97">
        <f>AU24-'Surv-rate CEA'!AL22*'Unit cost and utilities'!$H$3-('Surv-rate CEA'!AJ21-'Surv-rate CEA'!AJ22)*'Unit cost and utilities'!$G$13</f>
        <v>48.885698903460622</v>
      </c>
      <c r="AX24" s="97">
        <f t="shared" si="32"/>
        <v>47.411903043913917</v>
      </c>
      <c r="AY24" s="135">
        <v>18</v>
      </c>
      <c r="AZ24" s="135">
        <f t="shared" si="38"/>
        <v>1.3808219178082193</v>
      </c>
      <c r="BA24" s="136">
        <f>'Surv-rate CEA'!AP22*'Unit cost and utilities'!$G$7+'Surv-rate CEA'!AQ22*'Unit cost and utilities'!$H$7+'Unit cost and utilities'!$G$13*('Surv-rate CEA'!AO21-'Surv-rate CEA'!AO22)</f>
        <v>1199.4149924018645</v>
      </c>
      <c r="BB24" s="136">
        <f t="shared" si="33"/>
        <v>1151.4459375547249</v>
      </c>
      <c r="BC24" s="136">
        <f>BA24-'Surv-rate CEA'!AQ22*'Unit cost and utilities'!$H$7-'Unit cost and utilities'!$G$13*('Surv-rate CEA'!AO21-'Surv-rate CEA'!AO22)</f>
        <v>1081.2896951626587</v>
      </c>
      <c r="BD24" s="136">
        <f t="shared" si="34"/>
        <v>1038.044909144905</v>
      </c>
      <c r="BE24" s="136">
        <f>'Surv-rate CEA'!AS22*'Unit cost and utilities'!$G$4+'Surv-rate CEA'!AT22*'Unit cost and utilities'!$H$4+('Surv-rate CEA'!AR21-'Surv-rate CEA'!AR22)*'Unit cost and utilities'!$G$13</f>
        <v>147.03184716033667</v>
      </c>
      <c r="BF24" s="136">
        <f t="shared" si="35"/>
        <v>141.15149816904497</v>
      </c>
      <c r="BG24" s="136">
        <f>BE24-'Surv-rate CEA'!AT22*'Unit cost and utilities'!$H$4-('Surv-rate CEA'!AR21-'Surv-rate CEA'!AR22)*'Unit cost and utilities'!$G$13</f>
        <v>21.379299069330905</v>
      </c>
      <c r="BH24" s="136">
        <f t="shared" si="36"/>
        <v>20.524261591771573</v>
      </c>
    </row>
    <row r="25" spans="1:60">
      <c r="A25" s="102">
        <v>19</v>
      </c>
      <c r="B25" s="102">
        <f t="shared" si="37"/>
        <v>1.0931506849315069</v>
      </c>
      <c r="C25" s="97">
        <f>'Surv-rate CEA'!D23*'Unit cost and utilities'!$G$6+'Surv-rate CEA'!E23*'Unit cost and utilities'!$H$6+'Unit cost and utilities'!$G$13*('Surv-rate CEA'!C22-'Surv-rate CEA'!C23)</f>
        <v>295.8137253745025</v>
      </c>
      <c r="D25" s="97">
        <f t="shared" si="9"/>
        <v>286.40810238722207</v>
      </c>
      <c r="E25" s="97">
        <f>C25-'Surv-rate CEA'!E23*'Unit cost and utilities'!$H$6-'Unit cost and utilities'!$G$13*('Surv-rate CEA'!C22-'Surv-rate CEA'!C23)</f>
        <v>193.99209505408419</v>
      </c>
      <c r="F25" s="97">
        <f t="shared" si="10"/>
        <v>187.82396845251625</v>
      </c>
      <c r="G25" s="97">
        <f>'Surv-rate CEA'!G23*'Unit cost and utilities'!$G$3+'Surv-rate CEA'!H23*'Unit cost and utilities'!$H$3+('Surv-rate CEA'!F22-'Surv-rate CEA'!F23)*'Unit cost and utilities'!$G$13</f>
        <v>179.81088356109595</v>
      </c>
      <c r="H25" s="97">
        <f t="shared" si="11"/>
        <v>174.09365939360902</v>
      </c>
      <c r="I25" s="97">
        <f>G25-'Surv-rate CEA'!H23*'Unit cost and utilities'!$H$3-('Surv-rate CEA'!F22-'Surv-rate CEA'!F23)*'Unit cost and utilities'!$G$13</f>
        <v>44.833521814010091</v>
      </c>
      <c r="J25" s="97">
        <f t="shared" si="12"/>
        <v>43.408005797669972</v>
      </c>
      <c r="K25" s="97">
        <f>'Surv-rate CEA'!J23*'Unit cost and utilities'!$G$7+'Surv-rate CEA'!K23*'Unit cost and utilities'!$H$7+'Unit cost and utilities'!$G$13*('Surv-rate CEA'!I22-'Surv-rate CEA'!I23)</f>
        <v>1612.2284163783138</v>
      </c>
      <c r="L25" s="97">
        <f t="shared" si="13"/>
        <v>1560.9663843862661</v>
      </c>
      <c r="M25" s="97">
        <f>K25-'Surv-rate CEA'!K23*'Unit cost and utilities'!$H$7-'Unit cost and utilities'!$G$13*('Surv-rate CEA'!I22-'Surv-rate CEA'!I23)</f>
        <v>1484.2027059067505</v>
      </c>
      <c r="N25" s="97">
        <f t="shared" si="14"/>
        <v>1437.011349012181</v>
      </c>
      <c r="O25" s="97">
        <f>'Surv-rate CEA'!M23*'Unit cost and utilities'!$G$4+'Surv-rate CEA'!N23*'Unit cost and utilities'!$H$4+('Surv-rate CEA'!L22-'Surv-rate CEA'!L23)*'Unit cost and utilities'!$G$13</f>
        <v>179.81088356109595</v>
      </c>
      <c r="P25" s="97">
        <f t="shared" si="15"/>
        <v>174.09365939360902</v>
      </c>
      <c r="Q25" s="97">
        <f>O25-'Surv-rate CEA'!N23*'Unit cost and utilities'!$H$4-('Surv-rate CEA'!L22-'Surv-rate CEA'!L23)*'Unit cost and utilities'!$G$13</f>
        <v>44.833521814010091</v>
      </c>
      <c r="R25" s="97">
        <f t="shared" si="16"/>
        <v>43.408005797669972</v>
      </c>
      <c r="S25" s="97">
        <f>'Surv-rate CEA'!P23*'Unit cost and utilities'!$G$8+'Surv-rate CEA'!Q23*'Unit cost and utilities'!$H$8+'Unit cost and utilities'!$G$13*('Surv-rate CEA'!O22-'Surv-rate CEA'!O23)</f>
        <v>329.57218449290298</v>
      </c>
      <c r="T25" s="97">
        <f t="shared" si="17"/>
        <v>319.09318555358647</v>
      </c>
      <c r="U25" s="97">
        <f>S25-'Surv-rate CEA'!Q23*'Unit cost and utilities'!$H$8-'Unit cost and utilities'!$G$13*('Surv-rate CEA'!O22-'Surv-rate CEA'!O23)</f>
        <v>213.54362214187861</v>
      </c>
      <c r="V25" s="97">
        <f t="shared" si="18"/>
        <v>206.75383982646377</v>
      </c>
      <c r="W25" s="97">
        <f>'Surv-rate CEA'!S23*'Unit cost and utilities'!$G$3+'Surv-rate CEA'!T23*'Unit cost and utilities'!$H$3+('Surv-rate CEA'!R22-'Surv-rate CEA'!R23)*'Unit cost and utilities'!$G$13</f>
        <v>179.81088356109595</v>
      </c>
      <c r="X25" s="97">
        <f t="shared" si="19"/>
        <v>174.09365939360902</v>
      </c>
      <c r="Y25" s="97">
        <f>W25-'Surv-rate CEA'!T23*'Unit cost and utilities'!$H$3-('Surv-rate CEA'!R22-'Surv-rate CEA'!R23)*'Unit cost and utilities'!$G$13</f>
        <v>44.833521814010091</v>
      </c>
      <c r="Z25" s="97">
        <f t="shared" si="20"/>
        <v>43.408005797669972</v>
      </c>
      <c r="AA25" s="97">
        <f>'Surv-rate CEA'!V23*'Unit cost and utilities'!$G$9+'Surv-rate CEA'!W23*'Unit cost and utilities'!$H$9+'Unit cost and utilities'!$G$13*('Surv-rate CEA'!U22-'Surv-rate CEA'!U23)</f>
        <v>320.19886303641294</v>
      </c>
      <c r="AB25" s="97">
        <f t="shared" si="21"/>
        <v>310.01789600094645</v>
      </c>
      <c r="AC25" s="97">
        <f>AA25-'Surv-rate CEA'!W23*'Unit cost and utilities'!$H$9-'Unit cost and utilities'!$G$13*('Surv-rate CEA'!U22-'Surv-rate CEA'!U23)</f>
        <v>191.99264409398234</v>
      </c>
      <c r="AD25" s="97">
        <f t="shared" si="22"/>
        <v>185.88809156048194</v>
      </c>
      <c r="AE25" s="97">
        <f>'Surv-rate CEA'!Y23*'Unit cost and utilities'!$G$3+'Surv-rate CEA'!Z23*'Unit cost and utilities'!$H$3+('Surv-rate CEA'!X22-'Surv-rate CEA'!X23)*'Unit cost and utilities'!$G$13</f>
        <v>179.81088356109595</v>
      </c>
      <c r="AF25" s="97">
        <f t="shared" si="23"/>
        <v>174.09365939360902</v>
      </c>
      <c r="AG25" s="97">
        <f>AE25-'Surv-rate CEA'!Z23*'Unit cost and utilities'!$H$3-('Surv-rate CEA'!X22-'Surv-rate CEA'!X23)*'Unit cost and utilities'!$G$13</f>
        <v>44.833521814010091</v>
      </c>
      <c r="AH25" s="97">
        <f t="shared" si="24"/>
        <v>43.408005797669972</v>
      </c>
      <c r="AI25" s="97">
        <f>'Surv-rate CEA'!AB23*'Unit cost and utilities'!$G$10+'Surv-rate CEA'!AC23*'Unit cost and utilities'!$H$10+'Unit cost and utilities'!$G$13*('Surv-rate CEA'!AB23-'Surv-rate CEA'!AB23)</f>
        <v>1709.081059550969</v>
      </c>
      <c r="AJ25" s="97">
        <f t="shared" si="25"/>
        <v>1654.7395239089458</v>
      </c>
      <c r="AK25" s="97">
        <f>AI25-'Surv-rate CEA'!AC23*'Unit cost and utilities'!$H$10-'Unit cost and utilities'!$G$13*('Surv-rate CEA'!AB23-'Surv-rate CEA'!AB23)</f>
        <v>1638.4511530274015</v>
      </c>
      <c r="AL25" s="97">
        <f t="shared" si="26"/>
        <v>1586.3553491260084</v>
      </c>
      <c r="AM25" s="104">
        <f>'Surv-rate CEA'!AE23*'Unit cost and utilities'!$G$5+'Surv-rate CEA'!AF23*'Unit cost and utilities'!$H$5+('Surv-rate CEA'!AD22-'Surv-rate CEA'!AD23)*'Unit cost and utilities'!$G$13</f>
        <v>179.81088356109595</v>
      </c>
      <c r="AN25" s="97">
        <f t="shared" si="27"/>
        <v>174.09365939360902</v>
      </c>
      <c r="AO25" s="104">
        <f>AM25-'Surv-rate CEA'!AF23*'Unit cost and utilities'!$H$5-('Surv-rate CEA'!AD22-'Surv-rate CEA'!AD23)*'Unit cost and utilities'!$G$13</f>
        <v>44.833521814010091</v>
      </c>
      <c r="AP25" s="97">
        <f t="shared" si="28"/>
        <v>43.408005797669972</v>
      </c>
      <c r="AQ25" s="97">
        <f>'Surv-rate CEA'!AH23*'Unit cost and utilities'!$G$11+'Surv-rate CEA'!AI23*'Unit cost and utilities'!$H$11+'Unit cost and utilities'!$G$13*('Surv-rate CEA'!AG22-'Surv-rate CEA'!AG23)</f>
        <v>340.62751693782701</v>
      </c>
      <c r="AR25" s="97">
        <f t="shared" si="29"/>
        <v>329.79700527257341</v>
      </c>
      <c r="AS25" s="97">
        <f>AQ25-'Surv-rate CEA'!AI23*'Unit cost and utilities'!$H$11-'Unit cost and utilities'!$G$13*('Surv-rate CEA'!AG22-'Surv-rate CEA'!AG23)</f>
        <v>216.13563069728733</v>
      </c>
      <c r="AT25" s="97">
        <f t="shared" si="30"/>
        <v>209.26343349317483</v>
      </c>
      <c r="AU25" s="97">
        <f>'Surv-rate CEA'!AK23*'Unit cost and utilities'!$G$3+'Surv-rate CEA'!AL23*'Unit cost and utilities'!$H$3+('Surv-rate CEA'!AJ22-'Surv-rate CEA'!AJ23)*'Unit cost and utilities'!$G$13</f>
        <v>179.81088356109595</v>
      </c>
      <c r="AV25" s="97">
        <f t="shared" si="31"/>
        <v>174.09365939360902</v>
      </c>
      <c r="AW25" s="97">
        <f>AU25-'Surv-rate CEA'!AL23*'Unit cost and utilities'!$H$3-('Surv-rate CEA'!AJ22-'Surv-rate CEA'!AJ23)*'Unit cost and utilities'!$G$13</f>
        <v>44.833521814010091</v>
      </c>
      <c r="AX25" s="97">
        <f t="shared" si="32"/>
        <v>43.408005797669972</v>
      </c>
      <c r="AY25" s="135">
        <v>19</v>
      </c>
      <c r="AZ25" s="135">
        <f t="shared" si="38"/>
        <v>1.4575342465753425</v>
      </c>
      <c r="BA25" s="136">
        <f>'Surv-rate CEA'!AP23*'Unit cost and utilities'!$G$7+'Surv-rate CEA'!AQ23*'Unit cost and utilities'!$H$7+'Unit cost and utilities'!$G$13*('Surv-rate CEA'!AO22-'Surv-rate CEA'!AO23)</f>
        <v>1114.4731177587964</v>
      </c>
      <c r="BB25" s="136">
        <f t="shared" si="33"/>
        <v>1067.4779247848562</v>
      </c>
      <c r="BC25" s="136">
        <f>BA25-'Surv-rate CEA'!AQ23*'Unit cost and utilities'!$H$7-'Unit cost and utilities'!$G$13*('Surv-rate CEA'!AO22-'Surv-rate CEA'!AO23)</f>
        <v>1001.7263203166742</v>
      </c>
      <c r="BD25" s="136">
        <f t="shared" si="34"/>
        <v>959.48544345727771</v>
      </c>
      <c r="BE25" s="136">
        <f>'Surv-rate CEA'!AS23*'Unit cost and utilities'!$G$4+'Surv-rate CEA'!AT23*'Unit cost and utilities'!$H$4+('Surv-rate CEA'!AR22-'Surv-rate CEA'!AR23)*'Unit cost and utilities'!$G$13</f>
        <v>136.82438610228985</v>
      </c>
      <c r="BF25" s="136">
        <f t="shared" si="35"/>
        <v>131.05476427296398</v>
      </c>
      <c r="BG25" s="136">
        <f>BE25-'Surv-rate CEA'!AT23*'Unit cost and utilities'!$H$4-('Surv-rate CEA'!AR22-'Surv-rate CEA'!AR23)*'Unit cost and utilities'!$G$13</f>
        <v>19.667931201859382</v>
      </c>
      <c r="BH25" s="136">
        <f t="shared" si="36"/>
        <v>18.838572281037386</v>
      </c>
    </row>
    <row r="26" spans="1:60">
      <c r="A26" s="102">
        <v>20</v>
      </c>
      <c r="B26" s="102">
        <f t="shared" si="37"/>
        <v>1.1506849315068493</v>
      </c>
      <c r="C26" s="97">
        <f>'Surv-rate CEA'!D24*'Unit cost and utilities'!$G$6+'Surv-rate CEA'!E24*'Unit cost and utilities'!$H$6+'Unit cost and utilities'!$G$13*('Surv-rate CEA'!C23-'Surv-rate CEA'!C24)</f>
        <v>283.84763760413063</v>
      </c>
      <c r="D26" s="97">
        <f t="shared" si="9"/>
        <v>274.35550764614999</v>
      </c>
      <c r="E26" s="97">
        <f>C26-'Surv-rate CEA'!E24*'Unit cost and utilities'!$H$6-'Unit cost and utilities'!$G$13*('Surv-rate CEA'!C23-'Surv-rate CEA'!C24)</f>
        <v>185.1643746188893</v>
      </c>
      <c r="F26" s="97">
        <f t="shared" si="10"/>
        <v>178.9723050906519</v>
      </c>
      <c r="G26" s="97">
        <f>'Surv-rate CEA'!G24*'Unit cost and utilities'!$G$3+'Surv-rate CEA'!H24*'Unit cost and utilities'!$H$3+('Surv-rate CEA'!F23-'Surv-rate CEA'!F24)*'Unit cost and utilities'!$G$13</f>
        <v>170.1614727469138</v>
      </c>
      <c r="H26" s="97">
        <f t="shared" si="11"/>
        <v>164.471114261677</v>
      </c>
      <c r="I26" s="97">
        <f>G26-'Surv-rate CEA'!H24*'Unit cost and utilities'!$H$3-('Surv-rate CEA'!F23-'Surv-rate CEA'!F24)*'Unit cost and utilities'!$G$13</f>
        <v>41.233822979469949</v>
      </c>
      <c r="J26" s="97">
        <f t="shared" si="12"/>
        <v>39.854925449481129</v>
      </c>
      <c r="K26" s="97">
        <f>'Surv-rate CEA'!J24*'Unit cost and utilities'!$G$7+'Surv-rate CEA'!K24*'Unit cost and utilities'!$H$7+'Unit cost and utilities'!$G$13*('Surv-rate CEA'!I23-'Surv-rate CEA'!I24)</f>
        <v>1511.6743153531331</v>
      </c>
      <c r="L26" s="97">
        <f t="shared" si="13"/>
        <v>1461.12251518108</v>
      </c>
      <c r="M26" s="97">
        <f>K26-'Surv-rate CEA'!K24*'Unit cost and utilities'!$H$7-'Unit cost and utilities'!$G$13*('Surv-rate CEA'!I23-'Surv-rate CEA'!I24)</f>
        <v>1387.3284903809442</v>
      </c>
      <c r="N26" s="97">
        <f t="shared" si="14"/>
        <v>1340.9349306660988</v>
      </c>
      <c r="O26" s="97">
        <f>'Surv-rate CEA'!M24*'Unit cost and utilities'!$G$4+'Surv-rate CEA'!N24*'Unit cost and utilities'!$H$4+('Surv-rate CEA'!L23-'Surv-rate CEA'!L24)*'Unit cost and utilities'!$G$13</f>
        <v>170.1614727469138</v>
      </c>
      <c r="P26" s="97">
        <f t="shared" si="15"/>
        <v>164.471114261677</v>
      </c>
      <c r="Q26" s="97">
        <f>O26-'Surv-rate CEA'!N24*'Unit cost and utilities'!$H$4-('Surv-rate CEA'!L23-'Surv-rate CEA'!L24)*'Unit cost and utilities'!$G$13</f>
        <v>41.233822979469949</v>
      </c>
      <c r="R26" s="97">
        <f t="shared" si="16"/>
        <v>39.854925449481129</v>
      </c>
      <c r="S26" s="97">
        <f>'Surv-rate CEA'!P24*'Unit cost and utilities'!$G$8+'Surv-rate CEA'!Q24*'Unit cost and utilities'!$H$8+'Unit cost and utilities'!$G$13*('Surv-rate CEA'!O23-'Surv-rate CEA'!O24)</f>
        <v>317.12302461368779</v>
      </c>
      <c r="T26" s="97">
        <f t="shared" si="17"/>
        <v>306.51813465332401</v>
      </c>
      <c r="U26" s="97">
        <f>S26-'Surv-rate CEA'!Q24*'Unit cost and utilities'!$H$8-'Unit cost and utilities'!$G$13*('Surv-rate CEA'!O23-'Surv-rate CEA'!O24)</f>
        <v>203.82619836509099</v>
      </c>
      <c r="V26" s="97">
        <f t="shared" si="18"/>
        <v>197.01006003097214</v>
      </c>
      <c r="W26" s="97">
        <f>'Surv-rate CEA'!S24*'Unit cost and utilities'!$G$3+'Surv-rate CEA'!T24*'Unit cost and utilities'!$H$3+('Surv-rate CEA'!R23-'Surv-rate CEA'!R24)*'Unit cost and utilities'!$G$13</f>
        <v>170.1614727469138</v>
      </c>
      <c r="X26" s="97">
        <f t="shared" si="19"/>
        <v>164.471114261677</v>
      </c>
      <c r="Y26" s="97">
        <f>W26-'Surv-rate CEA'!T24*'Unit cost and utilities'!$H$3-('Surv-rate CEA'!R23-'Surv-rate CEA'!R24)*'Unit cost and utilities'!$G$13</f>
        <v>41.233822979469949</v>
      </c>
      <c r="Z26" s="97">
        <f t="shared" si="20"/>
        <v>39.854925449481129</v>
      </c>
      <c r="AA26" s="97">
        <f>'Surv-rate CEA'!V24*'Unit cost and utilities'!$G$9+'Surv-rate CEA'!W24*'Unit cost and utilities'!$H$9+'Unit cost and utilities'!$G$13*('Surv-rate CEA'!U23-'Surv-rate CEA'!U24)</f>
        <v>308.79214635086231</v>
      </c>
      <c r="AB26" s="97">
        <f t="shared" si="21"/>
        <v>298.46584873603405</v>
      </c>
      <c r="AC26" s="97">
        <f>AA26-'Surv-rate CEA'!W24*'Unit cost and utilities'!$H$9-'Unit cost and utilities'!$G$13*('Surv-rate CEA'!U23-'Surv-rate CEA'!U24)</f>
        <v>182.88520424444707</v>
      </c>
      <c r="AD26" s="97">
        <f t="shared" si="22"/>
        <v>176.76935230101392</v>
      </c>
      <c r="AE26" s="97">
        <f>'Surv-rate CEA'!Y24*'Unit cost and utilities'!$G$3+'Surv-rate CEA'!Z24*'Unit cost and utilities'!$H$3+('Surv-rate CEA'!X23-'Surv-rate CEA'!X24)*'Unit cost and utilities'!$G$13</f>
        <v>170.1614727469138</v>
      </c>
      <c r="AF26" s="97">
        <f t="shared" si="23"/>
        <v>164.471114261677</v>
      </c>
      <c r="AG26" s="97">
        <f>AE26-'Surv-rate CEA'!Z24*'Unit cost and utilities'!$H$3-('Surv-rate CEA'!X23-'Surv-rate CEA'!X24)*'Unit cost and utilities'!$G$13</f>
        <v>41.233822979469949</v>
      </c>
      <c r="AH26" s="97">
        <f t="shared" si="24"/>
        <v>39.854925449481129</v>
      </c>
      <c r="AI26" s="97">
        <f>'Surv-rate CEA'!AB24*'Unit cost and utilities'!$G$10+'Surv-rate CEA'!AC24*'Unit cost and utilities'!$H$10+'Unit cost and utilities'!$G$13*('Surv-rate CEA'!AB24-'Surv-rate CEA'!AB24)</f>
        <v>1621.2775970509761</v>
      </c>
      <c r="AJ26" s="97">
        <f t="shared" si="25"/>
        <v>1567.0605608301803</v>
      </c>
      <c r="AK26" s="97">
        <f>AI26-'Surv-rate CEA'!AC24*'Unit cost and utilities'!$H$10-'Unit cost and utilities'!$G$13*('Surv-rate CEA'!AB24-'Surv-rate CEA'!AB24)</f>
        <v>1552.3239827079767</v>
      </c>
      <c r="AL26" s="97">
        <f t="shared" si="26"/>
        <v>1500.4128197153002</v>
      </c>
      <c r="AM26" s="104">
        <f>'Surv-rate CEA'!AE24*'Unit cost and utilities'!$G$5+'Surv-rate CEA'!AF24*'Unit cost and utilities'!$H$5+('Surv-rate CEA'!AD23-'Surv-rate CEA'!AD24)*'Unit cost and utilities'!$G$13</f>
        <v>170.1614727469138</v>
      </c>
      <c r="AN26" s="97">
        <f t="shared" si="27"/>
        <v>164.471114261677</v>
      </c>
      <c r="AO26" s="104">
        <f>AM26-'Surv-rate CEA'!AF24*'Unit cost and utilities'!$H$5-('Surv-rate CEA'!AD23-'Surv-rate CEA'!AD24)*'Unit cost and utilities'!$G$13</f>
        <v>41.233822979469949</v>
      </c>
      <c r="AP26" s="97">
        <f t="shared" si="28"/>
        <v>39.854925449481129</v>
      </c>
      <c r="AQ26" s="97">
        <f>'Surv-rate CEA'!AH24*'Unit cost and utilities'!$G$11+'Surv-rate CEA'!AI24*'Unit cost and utilities'!$H$11+'Unit cost and utilities'!$G$13*('Surv-rate CEA'!AG23-'Surv-rate CEA'!AG24)</f>
        <v>326.67412379887116</v>
      </c>
      <c r="AR26" s="97">
        <f t="shared" si="29"/>
        <v>315.74983616631761</v>
      </c>
      <c r="AS26" s="97">
        <f>AQ26-'Surv-rate CEA'!AI24*'Unit cost and utilities'!$H$11-'Unit cost and utilities'!$G$13*('Surv-rate CEA'!AG23-'Surv-rate CEA'!AG24)</f>
        <v>205.1892735887713</v>
      </c>
      <c r="AT26" s="97">
        <f t="shared" si="30"/>
        <v>198.3275527468152</v>
      </c>
      <c r="AU26" s="97">
        <f>'Surv-rate CEA'!AK24*'Unit cost and utilities'!$G$3+'Surv-rate CEA'!AL24*'Unit cost and utilities'!$H$3+('Surv-rate CEA'!AJ23-'Surv-rate CEA'!AJ24)*'Unit cost and utilities'!$G$13</f>
        <v>170.1614727469138</v>
      </c>
      <c r="AV26" s="97">
        <f t="shared" si="31"/>
        <v>164.471114261677</v>
      </c>
      <c r="AW26" s="97">
        <f>AU26-'Surv-rate CEA'!AL24*'Unit cost and utilities'!$H$3-('Surv-rate CEA'!AJ23-'Surv-rate CEA'!AJ24)*'Unit cost and utilities'!$G$13</f>
        <v>41.233822979469949</v>
      </c>
      <c r="AX26" s="97">
        <f t="shared" si="32"/>
        <v>39.854925449481129</v>
      </c>
      <c r="AY26" s="135">
        <v>20</v>
      </c>
      <c r="AZ26" s="135">
        <f t="shared" si="38"/>
        <v>1.5342465753424657</v>
      </c>
      <c r="BA26" s="136">
        <f>'Surv-rate CEA'!AP24*'Unit cost and utilities'!$G$7+'Surv-rate CEA'!AQ24*'Unit cost and utilities'!$H$7+'Unit cost and utilities'!$G$13*('Surv-rate CEA'!AO23-'Surv-rate CEA'!AO24)</f>
        <v>1038.3411208781963</v>
      </c>
      <c r="BB26" s="136">
        <f t="shared" si="33"/>
        <v>992.30364228155656</v>
      </c>
      <c r="BC26" s="136">
        <f>BA26-'Surv-rate CEA'!AQ24*'Unit cost and utilities'!$H$7-'Unit cost and utilities'!$G$13*('Surv-rate CEA'!AO23-'Surv-rate CEA'!AO24)</f>
        <v>930.77347559153668</v>
      </c>
      <c r="BD26" s="136">
        <f t="shared" si="34"/>
        <v>889.50528048757724</v>
      </c>
      <c r="BE26" s="136">
        <f>'Surv-rate CEA'!AS24*'Unit cost and utilities'!$G$4+'Surv-rate CEA'!AT24*'Unit cost and utilities'!$H$4+('Surv-rate CEA'!AR23-'Surv-rate CEA'!AR24)*'Unit cost and utilities'!$G$13</f>
        <v>127.70697499395501</v>
      </c>
      <c r="BF26" s="136">
        <f t="shared" si="35"/>
        <v>122.04476340499929</v>
      </c>
      <c r="BG26" s="136">
        <f>BE26-'Surv-rate CEA'!AT24*'Unit cost and utilities'!$H$4-('Surv-rate CEA'!AR23-'Surv-rate CEA'!AR24)*'Unit cost and utilities'!$G$13</f>
        <v>18.186910500561559</v>
      </c>
      <c r="BH26" s="136">
        <f t="shared" si="36"/>
        <v>17.380547845675601</v>
      </c>
    </row>
    <row r="27" spans="1:60">
      <c r="A27" s="102">
        <v>21</v>
      </c>
      <c r="B27" s="102">
        <f t="shared" si="37"/>
        <v>1.2082191780821918</v>
      </c>
      <c r="C27" s="97">
        <f>'Surv-rate CEA'!D25*'Unit cost and utilities'!$G$6+'Surv-rate CEA'!E25*'Unit cost and utilities'!$H$6+'Unit cost and utilities'!$G$13*('Surv-rate CEA'!C24-'Surv-rate CEA'!C25)</f>
        <v>272.48806982106021</v>
      </c>
      <c r="D27" s="97">
        <f t="shared" si="9"/>
        <v>262.92828671878237</v>
      </c>
      <c r="E27" s="97">
        <f>C27-'Surv-rate CEA'!E25*'Unit cost and utilities'!$H$6-'Unit cost and utilities'!$G$13*('Surv-rate CEA'!C24-'Surv-rate CEA'!C25)</f>
        <v>177.00424931272912</v>
      </c>
      <c r="F27" s="97">
        <f t="shared" si="10"/>
        <v>170.79435457230105</v>
      </c>
      <c r="G27" s="97">
        <f>'Surv-rate CEA'!G25*'Unit cost and utilities'!$G$3+'Surv-rate CEA'!H25*'Unit cost and utilities'!$H$3+('Surv-rate CEA'!F24-'Surv-rate CEA'!F25)*'Unit cost and utilities'!$G$13</f>
        <v>161.03007592078632</v>
      </c>
      <c r="H27" s="97">
        <f t="shared" si="11"/>
        <v>155.3806080385522</v>
      </c>
      <c r="I27" s="97">
        <f>G27-'Surv-rate CEA'!H25*'Unit cost and utilities'!$H$3-('Surv-rate CEA'!F24-'Surv-rate CEA'!F25)*'Unit cost and utilities'!$G$13</f>
        <v>38.025733949776367</v>
      </c>
      <c r="J27" s="97">
        <f t="shared" si="12"/>
        <v>36.691665382651564</v>
      </c>
      <c r="K27" s="97">
        <f>'Surv-rate CEA'!J25*'Unit cost and utilities'!$G$7+'Surv-rate CEA'!K25*'Unit cost and utilities'!$H$7+'Unit cost and utilities'!$G$13*('Surv-rate CEA'!I24-'Surv-rate CEA'!I25)</f>
        <v>1420.2081905742866</v>
      </c>
      <c r="L27" s="97">
        <f t="shared" si="13"/>
        <v>1370.3825880409925</v>
      </c>
      <c r="M27" s="97">
        <f>K27-'Surv-rate CEA'!K25*'Unit cost and utilities'!$H$7-'Unit cost and utilities'!$G$13*('Surv-rate CEA'!I24-'Surv-rate CEA'!I25)</f>
        <v>1299.6055750715641</v>
      </c>
      <c r="N27" s="97">
        <f t="shared" si="14"/>
        <v>1254.0111113420003</v>
      </c>
      <c r="O27" s="97">
        <f>'Surv-rate CEA'!M25*'Unit cost and utilities'!$G$4+'Surv-rate CEA'!N25*'Unit cost and utilities'!$H$4+('Surv-rate CEA'!L24-'Surv-rate CEA'!L25)*'Unit cost and utilities'!$G$13</f>
        <v>161.03007592078632</v>
      </c>
      <c r="P27" s="97">
        <f t="shared" si="15"/>
        <v>155.3806080385522</v>
      </c>
      <c r="Q27" s="97">
        <f>O27-'Surv-rate CEA'!N25*'Unit cost and utilities'!$H$4-('Surv-rate CEA'!L24-'Surv-rate CEA'!L25)*'Unit cost and utilities'!$G$13</f>
        <v>38.025733949776367</v>
      </c>
      <c r="R27" s="97">
        <f t="shared" si="16"/>
        <v>36.691665382651564</v>
      </c>
      <c r="S27" s="97">
        <f>'Surv-rate CEA'!P25*'Unit cost and utilities'!$G$8+'Surv-rate CEA'!Q25*'Unit cost and utilities'!$H$8+'Unit cost and utilities'!$G$13*('Surv-rate CEA'!O24-'Surv-rate CEA'!O25)</f>
        <v>305.2904705942363</v>
      </c>
      <c r="T27" s="97">
        <f t="shared" si="17"/>
        <v>294.57987073571854</v>
      </c>
      <c r="U27" s="97">
        <f>S27-'Surv-rate CEA'!Q25*'Unit cost and utilities'!$H$8-'Unit cost and utilities'!$G$13*('Surv-rate CEA'!O24-'Surv-rate CEA'!O25)</f>
        <v>194.84365340869346</v>
      </c>
      <c r="V27" s="97">
        <f t="shared" si="18"/>
        <v>188.00789334526868</v>
      </c>
      <c r="W27" s="97">
        <f>'Surv-rate CEA'!S25*'Unit cost and utilities'!$G$3+'Surv-rate CEA'!T25*'Unit cost and utilities'!$H$3+('Surv-rate CEA'!R24-'Surv-rate CEA'!R25)*'Unit cost and utilities'!$G$13</f>
        <v>161.03007592078632</v>
      </c>
      <c r="X27" s="97">
        <f t="shared" si="19"/>
        <v>155.3806080385522</v>
      </c>
      <c r="Y27" s="97">
        <f>W27-'Surv-rate CEA'!T25*'Unit cost and utilities'!$H$3-('Surv-rate CEA'!R24-'Surv-rate CEA'!R25)*'Unit cost and utilities'!$G$13</f>
        <v>38.025733949776367</v>
      </c>
      <c r="Z27" s="97">
        <f t="shared" si="20"/>
        <v>36.691665382651564</v>
      </c>
      <c r="AA27" s="97">
        <f>'Surv-rate CEA'!V25*'Unit cost and utilities'!$G$9+'Surv-rate CEA'!W25*'Unit cost and utilities'!$H$9+'Unit cost and utilities'!$G$13*('Surv-rate CEA'!U24-'Surv-rate CEA'!U25)</f>
        <v>297.92750348164356</v>
      </c>
      <c r="AB27" s="97">
        <f t="shared" si="21"/>
        <v>287.47522087214082</v>
      </c>
      <c r="AC27" s="97">
        <f>AA27-'Surv-rate CEA'!W25*'Unit cost and utilities'!$H$9-'Unit cost and utilities'!$G$13*('Surv-rate CEA'!U24-'Surv-rate CEA'!U25)</f>
        <v>174.48327302273361</v>
      </c>
      <c r="AD27" s="97">
        <f t="shared" si="22"/>
        <v>168.36182247200591</v>
      </c>
      <c r="AE27" s="97">
        <f>'Surv-rate CEA'!Y25*'Unit cost and utilities'!$G$3+'Surv-rate CEA'!Z25*'Unit cost and utilities'!$H$3+('Surv-rate CEA'!X24-'Surv-rate CEA'!X25)*'Unit cost and utilities'!$G$13</f>
        <v>161.03007592078632</v>
      </c>
      <c r="AF27" s="97">
        <f t="shared" si="23"/>
        <v>155.3806080385522</v>
      </c>
      <c r="AG27" s="97">
        <f>AE27-'Surv-rate CEA'!Z25*'Unit cost and utilities'!$H$3-('Surv-rate CEA'!X24-'Surv-rate CEA'!X25)*'Unit cost and utilities'!$G$13</f>
        <v>38.025733949776367</v>
      </c>
      <c r="AH27" s="97">
        <f t="shared" si="24"/>
        <v>36.691665382651564</v>
      </c>
      <c r="AI27" s="97">
        <f>'Surv-rate CEA'!AB25*'Unit cost and utilities'!$G$10+'Surv-rate CEA'!AC25*'Unit cost and utilities'!$H$10+'Unit cost and utilities'!$G$13*('Surv-rate CEA'!AB25-'Surv-rate CEA'!AB25)</f>
        <v>1540.4817363054792</v>
      </c>
      <c r="AJ27" s="97">
        <f t="shared" si="25"/>
        <v>1486.4365398248715</v>
      </c>
      <c r="AK27" s="97">
        <f>AI27-'Surv-rate CEA'!AC25*'Unit cost and utilities'!$H$10-'Unit cost and utilities'!$G$13*('Surv-rate CEA'!AB25-'Surv-rate CEA'!AB25)</f>
        <v>1473.2897781795225</v>
      </c>
      <c r="AL27" s="97">
        <f t="shared" si="26"/>
        <v>1421.6018979158168</v>
      </c>
      <c r="AM27" s="104">
        <f>'Surv-rate CEA'!AE25*'Unit cost and utilities'!$G$5+'Surv-rate CEA'!AF25*'Unit cost and utilities'!$H$5+('Surv-rate CEA'!AD24-'Surv-rate CEA'!AD25)*'Unit cost and utilities'!$G$13</f>
        <v>161.03007592078632</v>
      </c>
      <c r="AN27" s="97">
        <f t="shared" si="27"/>
        <v>155.3806080385522</v>
      </c>
      <c r="AO27" s="104">
        <f>AM27-'Surv-rate CEA'!AF25*'Unit cost and utilities'!$H$5-('Surv-rate CEA'!AD24-'Surv-rate CEA'!AD25)*'Unit cost and utilities'!$G$13</f>
        <v>38.025733949776367</v>
      </c>
      <c r="AP27" s="97">
        <f t="shared" si="28"/>
        <v>36.691665382651564</v>
      </c>
      <c r="AQ27" s="97">
        <f>'Surv-rate CEA'!AH25*'Unit cost and utilities'!$G$11+'Surv-rate CEA'!AI25*'Unit cost and utilities'!$H$11+'Unit cost and utilities'!$G$13*('Surv-rate CEA'!AG24-'Surv-rate CEA'!AG25)</f>
        <v>313.48716372317671</v>
      </c>
      <c r="AR27" s="97">
        <f t="shared" si="29"/>
        <v>302.48899674834422</v>
      </c>
      <c r="AS27" s="97">
        <f>AQ27-'Surv-rate CEA'!AI25*'Unit cost and utilities'!$H$11-'Unit cost and utilities'!$G$13*('Surv-rate CEA'!AG24-'Surv-rate CEA'!AG25)</f>
        <v>195.12436137504184</v>
      </c>
      <c r="AT27" s="97">
        <f t="shared" si="30"/>
        <v>188.27875314734649</v>
      </c>
      <c r="AU27" s="97">
        <f>'Surv-rate CEA'!AK25*'Unit cost and utilities'!$G$3+'Surv-rate CEA'!AL25*'Unit cost and utilities'!$H$3+('Surv-rate CEA'!AJ24-'Surv-rate CEA'!AJ25)*'Unit cost and utilities'!$G$13</f>
        <v>161.03007592078632</v>
      </c>
      <c r="AV27" s="97">
        <f t="shared" si="31"/>
        <v>155.3806080385522</v>
      </c>
      <c r="AW27" s="97">
        <f>AU27-'Surv-rate CEA'!AL25*'Unit cost and utilities'!$H$3-('Surv-rate CEA'!AJ24-'Surv-rate CEA'!AJ25)*'Unit cost and utilities'!$G$13</f>
        <v>38.025733949776367</v>
      </c>
      <c r="AX27" s="97">
        <f t="shared" si="32"/>
        <v>36.691665382651564</v>
      </c>
      <c r="AY27" s="135">
        <v>21</v>
      </c>
      <c r="AZ27" s="135">
        <f t="shared" si="38"/>
        <v>1.6109589041095891</v>
      </c>
      <c r="BA27" s="136">
        <f>'Surv-rate CEA'!AP25*'Unit cost and utilities'!$G$7+'Surv-rate CEA'!AQ25*'Unit cost and utilities'!$H$7+'Unit cost and utilities'!$G$13*('Surv-rate CEA'!AO24-'Surv-rate CEA'!AO25)</f>
        <v>969.85770828364662</v>
      </c>
      <c r="BB27" s="136">
        <f t="shared" si="33"/>
        <v>924.75732577603651</v>
      </c>
      <c r="BC27" s="136">
        <f>BA27-'Surv-rate CEA'!AQ25*'Unit cost and utilities'!$H$7-'Unit cost and utilities'!$G$13*('Surv-rate CEA'!AO24-'Surv-rate CEA'!AO25)</f>
        <v>867.24764290764949</v>
      </c>
      <c r="BD27" s="136">
        <f t="shared" si="34"/>
        <v>826.91883994007117</v>
      </c>
      <c r="BE27" s="136">
        <f>'Surv-rate CEA'!AS25*'Unit cost and utilities'!$G$4+'Surv-rate CEA'!AT25*'Unit cost and utilities'!$H$4+('Surv-rate CEA'!AR24-'Surv-rate CEA'!AR25)*'Unit cost and utilities'!$G$13</f>
        <v>119.53278573022438</v>
      </c>
      <c r="BF27" s="136">
        <f t="shared" si="35"/>
        <v>113.97426481257996</v>
      </c>
      <c r="BG27" s="136">
        <f>BE27-'Surv-rate CEA'!AT25*'Unit cost and utilities'!$H$4-('Surv-rate CEA'!AR24-'Surv-rate CEA'!AR25)*'Unit cost and utilities'!$G$13</f>
        <v>16.892096908989434</v>
      </c>
      <c r="BH27" s="136">
        <f t="shared" si="36"/>
        <v>16.106579584701453</v>
      </c>
    </row>
    <row r="28" spans="1:60">
      <c r="A28" s="102">
        <v>22</v>
      </c>
      <c r="B28" s="102">
        <f t="shared" si="37"/>
        <v>1.2657534246575342</v>
      </c>
      <c r="C28" s="97">
        <f>'Surv-rate CEA'!D26*'Unit cost and utilities'!$G$6+'Surv-rate CEA'!E26*'Unit cost and utilities'!$H$6+'Unit cost and utilities'!$G$13*('Surv-rate CEA'!C25-'Surv-rate CEA'!C26)</f>
        <v>261.71113056540543</v>
      </c>
      <c r="D28" s="97">
        <f t="shared" si="9"/>
        <v>252.10034059901187</v>
      </c>
      <c r="E28" s="97">
        <f>C28-'Surv-rate CEA'!E26*'Unit cost and utilities'!$H$6-'Unit cost and utilities'!$G$13*('Surv-rate CEA'!C25-'Surv-rate CEA'!C26)</f>
        <v>169.44617866765986</v>
      </c>
      <c r="F28" s="97">
        <f t="shared" si="10"/>
        <v>163.22362470037308</v>
      </c>
      <c r="G28" s="97">
        <f>'Surv-rate CEA'!G26*'Unit cost and utilities'!$G$3+'Surv-rate CEA'!H26*'Unit cost and utilities'!$H$3+('Surv-rate CEA'!F25-'Surv-rate CEA'!F26)*'Unit cost and utilities'!$G$13</f>
        <v>152.40951299939204</v>
      </c>
      <c r="H28" s="97">
        <f t="shared" si="11"/>
        <v>146.81259469044218</v>
      </c>
      <c r="I28" s="97">
        <f>G28-'Surv-rate CEA'!H26*'Unit cost and utilities'!$H$3-('Surv-rate CEA'!F25-'Surv-rate CEA'!F26)*'Unit cost and utilities'!$G$13</f>
        <v>35.157589762196842</v>
      </c>
      <c r="J28" s="97">
        <f t="shared" si="12"/>
        <v>33.866501338868751</v>
      </c>
      <c r="K28" s="97">
        <f>'Surv-rate CEA'!J26*'Unit cost and utilities'!$G$7+'Surv-rate CEA'!K26*'Unit cost and utilities'!$H$7+'Unit cost and utilities'!$G$13*('Surv-rate CEA'!I25-'Surv-rate CEA'!I26)</f>
        <v>1336.8024534169451</v>
      </c>
      <c r="L28" s="97">
        <f t="shared" si="13"/>
        <v>1287.7111993361827</v>
      </c>
      <c r="M28" s="97">
        <f>K28-'Surv-rate CEA'!K26*'Unit cost and utilities'!$H$7-'Unit cost and utilities'!$G$13*('Surv-rate CEA'!I25-'Surv-rate CEA'!I26)</f>
        <v>1219.9584080414729</v>
      </c>
      <c r="N28" s="97">
        <f t="shared" si="14"/>
        <v>1175.1580053910695</v>
      </c>
      <c r="O28" s="97">
        <f>'Surv-rate CEA'!M26*'Unit cost and utilities'!$G$4+'Surv-rate CEA'!N26*'Unit cost and utilities'!$H$4+('Surv-rate CEA'!L25-'Surv-rate CEA'!L26)*'Unit cost and utilities'!$G$13</f>
        <v>152.40951299939204</v>
      </c>
      <c r="P28" s="97">
        <f t="shared" si="15"/>
        <v>146.81259469044218</v>
      </c>
      <c r="Q28" s="97">
        <f>O28-'Surv-rate CEA'!N26*'Unit cost and utilities'!$H$4-('Surv-rate CEA'!L25-'Surv-rate CEA'!L26)*'Unit cost and utilities'!$G$13</f>
        <v>35.157589762196842</v>
      </c>
      <c r="R28" s="97">
        <f t="shared" si="16"/>
        <v>33.866501338868751</v>
      </c>
      <c r="S28" s="97">
        <f>'Surv-rate CEA'!P26*'Unit cost and utilities'!$G$8+'Surv-rate CEA'!Q26*'Unit cost and utilities'!$H$8+'Unit cost and utilities'!$G$13*('Surv-rate CEA'!O25-'Surv-rate CEA'!O26)</f>
        <v>294.04857937004817</v>
      </c>
      <c r="T28" s="97">
        <f t="shared" si="17"/>
        <v>283.25026471626745</v>
      </c>
      <c r="U28" s="97">
        <f>S28-'Surv-rate CEA'!Q26*'Unit cost and utilities'!$H$8-'Unit cost and utilities'!$G$13*('Surv-rate CEA'!O25-'Surv-rate CEA'!O26)</f>
        <v>186.52384129726534</v>
      </c>
      <c r="V28" s="97">
        <f t="shared" si="18"/>
        <v>179.67414614459801</v>
      </c>
      <c r="W28" s="97">
        <f>'Surv-rate CEA'!S26*'Unit cost and utilities'!$G$3+'Surv-rate CEA'!T26*'Unit cost and utilities'!$H$3+('Surv-rate CEA'!R25-'Surv-rate CEA'!R26)*'Unit cost and utilities'!$G$13</f>
        <v>152.40951299939204</v>
      </c>
      <c r="X28" s="97">
        <f t="shared" si="19"/>
        <v>146.81259469044218</v>
      </c>
      <c r="Y28" s="97">
        <f>W28-'Surv-rate CEA'!T26*'Unit cost and utilities'!$H$3-('Surv-rate CEA'!R25-'Surv-rate CEA'!R26)*'Unit cost and utilities'!$G$13</f>
        <v>35.157589762196842</v>
      </c>
      <c r="Z28" s="97">
        <f t="shared" si="20"/>
        <v>33.866501338868751</v>
      </c>
      <c r="AA28" s="97">
        <f>'Surv-rate CEA'!V26*'Unit cost and utilities'!$G$9+'Surv-rate CEA'!W26*'Unit cost and utilities'!$H$9+'Unit cost and utilities'!$G$13*('Surv-rate CEA'!U25-'Surv-rate CEA'!U26)</f>
        <v>287.5832417343139</v>
      </c>
      <c r="AB28" s="97">
        <f t="shared" si="21"/>
        <v>277.02235298574635</v>
      </c>
      <c r="AC28" s="97">
        <f>AA28-'Surv-rate CEA'!W26*'Unit cost and utilities'!$H$9-'Unit cost and utilities'!$G$13*('Surv-rate CEA'!U25-'Surv-rate CEA'!U26)</f>
        <v>166.71623336143193</v>
      </c>
      <c r="AD28" s="97">
        <f t="shared" si="22"/>
        <v>160.5939308847914</v>
      </c>
      <c r="AE28" s="97">
        <f>'Surv-rate CEA'!Y26*'Unit cost and utilities'!$G$3+'Surv-rate CEA'!Z26*'Unit cost and utilities'!$H$3+('Surv-rate CEA'!X25-'Surv-rate CEA'!X26)*'Unit cost and utilities'!$G$13</f>
        <v>152.40951299939204</v>
      </c>
      <c r="AF28" s="97">
        <f t="shared" si="23"/>
        <v>146.81259469044218</v>
      </c>
      <c r="AG28" s="97">
        <f>AE28-'Surv-rate CEA'!Z26*'Unit cost and utilities'!$H$3-('Surv-rate CEA'!X25-'Surv-rate CEA'!X26)*'Unit cost and utilities'!$G$13</f>
        <v>35.157589762196842</v>
      </c>
      <c r="AH28" s="97">
        <f t="shared" si="24"/>
        <v>33.866501338868751</v>
      </c>
      <c r="AI28" s="97">
        <f>'Surv-rate CEA'!AB26*'Unit cost and utilities'!$G$10+'Surv-rate CEA'!AC26*'Unit cost and utilities'!$H$10+'Unit cost and utilities'!$G$13*('Surv-rate CEA'!AB26-'Surv-rate CEA'!AB26)</f>
        <v>1465.979191002421</v>
      </c>
      <c r="AJ28" s="97">
        <f t="shared" si="25"/>
        <v>1412.1441933491335</v>
      </c>
      <c r="AK28" s="97">
        <f>AI28-'Surv-rate CEA'!AC26*'Unit cost and utilities'!$H$10-'Unit cost and utilities'!$G$13*('Surv-rate CEA'!AB26-'Surv-rate CEA'!AB26)</f>
        <v>1400.6026468946602</v>
      </c>
      <c r="AL28" s="97">
        <f t="shared" si="26"/>
        <v>1349.1684651057608</v>
      </c>
      <c r="AM28" s="104">
        <f>'Surv-rate CEA'!AE26*'Unit cost and utilities'!$G$5+'Surv-rate CEA'!AF26*'Unit cost and utilities'!$H$5+('Surv-rate CEA'!AD25-'Surv-rate CEA'!AD26)*'Unit cost and utilities'!$G$13</f>
        <v>152.40951299939204</v>
      </c>
      <c r="AN28" s="97">
        <f t="shared" si="27"/>
        <v>146.81259469044218</v>
      </c>
      <c r="AO28" s="104">
        <f>AM28-'Surv-rate CEA'!AF26*'Unit cost and utilities'!$H$5-('Surv-rate CEA'!AD25-'Surv-rate CEA'!AD26)*'Unit cost and utilities'!$G$13</f>
        <v>35.157589762196842</v>
      </c>
      <c r="AP28" s="97">
        <f t="shared" si="28"/>
        <v>33.866501338868751</v>
      </c>
      <c r="AQ28" s="97">
        <f>'Surv-rate CEA'!AH26*'Unit cost and utilities'!$G$11+'Surv-rate CEA'!AI26*'Unit cost and utilities'!$H$11+'Unit cost and utilities'!$G$13*('Surv-rate CEA'!AG25-'Surv-rate CEA'!AG26)</f>
        <v>301.02444398146611</v>
      </c>
      <c r="AR28" s="97">
        <f t="shared" si="29"/>
        <v>289.96995539473306</v>
      </c>
      <c r="AS28" s="97">
        <f>AQ28-'Surv-rate CEA'!AI26*'Unit cost and utilities'!$H$11-'Unit cost and utilities'!$G$13*('Surv-rate CEA'!AG25-'Surv-rate CEA'!AG26)</f>
        <v>185.84986842498338</v>
      </c>
      <c r="AT28" s="97">
        <f t="shared" si="30"/>
        <v>179.02492350630325</v>
      </c>
      <c r="AU28" s="97">
        <f>'Surv-rate CEA'!AK26*'Unit cost and utilities'!$G$3+'Surv-rate CEA'!AL26*'Unit cost and utilities'!$H$3+('Surv-rate CEA'!AJ25-'Surv-rate CEA'!AJ26)*'Unit cost and utilities'!$G$13</f>
        <v>152.40951299939204</v>
      </c>
      <c r="AV28" s="97">
        <f t="shared" si="31"/>
        <v>146.81259469044218</v>
      </c>
      <c r="AW28" s="97">
        <f>AU28-'Surv-rate CEA'!AL26*'Unit cost and utilities'!$H$3-('Surv-rate CEA'!AJ25-'Surv-rate CEA'!AJ26)*'Unit cost and utilities'!$G$13</f>
        <v>35.157589762196842</v>
      </c>
      <c r="AX28" s="97">
        <f t="shared" si="32"/>
        <v>33.866501338868751</v>
      </c>
      <c r="AY28" s="135">
        <v>22</v>
      </c>
      <c r="AZ28" s="135">
        <f t="shared" si="38"/>
        <v>1.6876712328767123</v>
      </c>
      <c r="BA28" s="136">
        <f>'Surv-rate CEA'!AP26*'Unit cost and utilities'!$G$7+'Surv-rate CEA'!AQ26*'Unit cost and utilities'!$H$7+'Unit cost and utilities'!$G$13*('Surv-rate CEA'!AO25-'Surv-rate CEA'!AO26)</f>
        <v>908.04242652025914</v>
      </c>
      <c r="BB28" s="136">
        <f t="shared" si="33"/>
        <v>863.85554585717807</v>
      </c>
      <c r="BC28" s="136">
        <f>BA28-'Surv-rate CEA'!AQ26*'Unit cost and utilities'!$H$7-'Unit cost and utilities'!$G$13*('Surv-rate CEA'!AO25-'Surv-rate CEA'!AO26)</f>
        <v>810.15673226781223</v>
      </c>
      <c r="BD28" s="136">
        <f t="shared" si="34"/>
        <v>770.73313508602257</v>
      </c>
      <c r="BE28" s="136">
        <f>'Surv-rate CEA'!AS26*'Unit cost and utilities'!$G$4+'Surv-rate CEA'!AT26*'Unit cost and utilities'!$H$4+('Surv-rate CEA'!AR25-'Surv-rate CEA'!AR26)*'Unit cost and utilities'!$G$13</f>
        <v>112.17477323705521</v>
      </c>
      <c r="BF28" s="136">
        <f t="shared" si="35"/>
        <v>106.71615899870018</v>
      </c>
      <c r="BG28" s="136">
        <f>BE28-'Surv-rate CEA'!AT26*'Unit cost and utilities'!$H$4-('Surv-rate CEA'!AR25-'Surv-rate CEA'!AR26)*'Unit cost and utilities'!$G$13</f>
        <v>15.749601516457975</v>
      </c>
      <c r="BH28" s="136">
        <f t="shared" si="36"/>
        <v>14.983199262142954</v>
      </c>
    </row>
    <row r="29" spans="1:60">
      <c r="A29" s="102">
        <v>23</v>
      </c>
      <c r="B29" s="102">
        <f t="shared" si="37"/>
        <v>1.3232876712328767</v>
      </c>
      <c r="C29" s="97">
        <f>'Surv-rate CEA'!D27*'Unit cost and utilities'!$G$6+'Surv-rate CEA'!E27*'Unit cost and utilities'!$H$6+'Unit cost and utilities'!$G$13*('Surv-rate CEA'!C26-'Surv-rate CEA'!C27)</f>
        <v>251.49130699043241</v>
      </c>
      <c r="D29" s="97">
        <f t="shared" si="9"/>
        <v>241.84417787969443</v>
      </c>
      <c r="E29" s="97">
        <f>C29-'Surv-rate CEA'!E27*'Unit cost and utilities'!$H$6-'Unit cost and utilities'!$G$13*('Surv-rate CEA'!C26-'Surv-rate CEA'!C27)</f>
        <v>162.43196202892477</v>
      </c>
      <c r="F29" s="97">
        <f t="shared" si="10"/>
        <v>156.2011219726395</v>
      </c>
      <c r="G29" s="97">
        <f>'Surv-rate CEA'!G27*'Unit cost and utilities'!$G$3+'Surv-rate CEA'!H27*'Unit cost and utilities'!$H$3+('Surv-rate CEA'!F26-'Surv-rate CEA'!F27)*'Unit cost and utilities'!$G$13</f>
        <v>144.28639688756198</v>
      </c>
      <c r="H29" s="97">
        <f t="shared" si="11"/>
        <v>138.75161512371182</v>
      </c>
      <c r="I29" s="97">
        <f>G29-'Surv-rate CEA'!H27*'Unit cost and utilities'!$H$3-('Surv-rate CEA'!F26-'Surv-rate CEA'!F27)*'Unit cost and utilities'!$G$13</f>
        <v>32.585455217948393</v>
      </c>
      <c r="J29" s="97">
        <f t="shared" si="12"/>
        <v>31.335487187714737</v>
      </c>
      <c r="K29" s="97">
        <f>'Surv-rate CEA'!J27*'Unit cost and utilities'!$G$7+'Surv-rate CEA'!K27*'Unit cost and utilities'!$H$7+'Unit cost and utilities'!$G$13*('Surv-rate CEA'!I26-'Surv-rate CEA'!I27)</f>
        <v>1260.5630072603658</v>
      </c>
      <c r="L29" s="97">
        <f t="shared" si="13"/>
        <v>1212.2081983853079</v>
      </c>
      <c r="M29" s="97">
        <f>K29-'Surv-rate CEA'!K27*'Unit cost and utilities'!$H$7-'Unit cost and utilities'!$G$13*('Surv-rate CEA'!I26-'Surv-rate CEA'!I27)</f>
        <v>1147.4556538868937</v>
      </c>
      <c r="N29" s="97">
        <f t="shared" si="14"/>
        <v>1103.4396082654273</v>
      </c>
      <c r="O29" s="97">
        <f>'Surv-rate CEA'!M27*'Unit cost and utilities'!$G$4+'Surv-rate CEA'!N27*'Unit cost and utilities'!$H$4+('Surv-rate CEA'!L26-'Surv-rate CEA'!L27)*'Unit cost and utilities'!$G$13</f>
        <v>144.28639688756198</v>
      </c>
      <c r="P29" s="97">
        <f t="shared" si="15"/>
        <v>138.75161512371182</v>
      </c>
      <c r="Q29" s="97">
        <f>O29-'Surv-rate CEA'!N27*'Unit cost and utilities'!$H$4-('Surv-rate CEA'!L26-'Surv-rate CEA'!L27)*'Unit cost and utilities'!$G$13</f>
        <v>32.585455217948393</v>
      </c>
      <c r="R29" s="97">
        <f t="shared" si="16"/>
        <v>31.335487187714737</v>
      </c>
      <c r="S29" s="97">
        <f>'Surv-rate CEA'!P27*'Unit cost and utilities'!$G$8+'Surv-rate CEA'!Q27*'Unit cost and utilities'!$H$8+'Unit cost and utilities'!$G$13*('Surv-rate CEA'!O26-'Surv-rate CEA'!O27)</f>
        <v>283.37041780328911</v>
      </c>
      <c r="T29" s="97">
        <f t="shared" si="17"/>
        <v>272.50041581623799</v>
      </c>
      <c r="U29" s="97">
        <f>S29-'Surv-rate CEA'!Q27*'Unit cost and utilities'!$H$8-'Unit cost and utilities'!$G$13*('Surv-rate CEA'!O26-'Surv-rate CEA'!O27)</f>
        <v>178.8026956129232</v>
      </c>
      <c r="V29" s="97">
        <f t="shared" si="18"/>
        <v>171.9438792563345</v>
      </c>
      <c r="W29" s="97">
        <f>'Surv-rate CEA'!S27*'Unit cost and utilities'!$G$3+'Surv-rate CEA'!T27*'Unit cost and utilities'!$H$3+('Surv-rate CEA'!R26-'Surv-rate CEA'!R27)*'Unit cost and utilities'!$G$13</f>
        <v>144.28639688756198</v>
      </c>
      <c r="X29" s="97">
        <f t="shared" si="19"/>
        <v>138.75161512371182</v>
      </c>
      <c r="Y29" s="97">
        <f>W29-'Surv-rate CEA'!T27*'Unit cost and utilities'!$H$3-('Surv-rate CEA'!R26-'Surv-rate CEA'!R27)*'Unit cost and utilities'!$G$13</f>
        <v>32.585455217948393</v>
      </c>
      <c r="Z29" s="97">
        <f t="shared" si="20"/>
        <v>31.335487187714737</v>
      </c>
      <c r="AA29" s="97">
        <f>'Surv-rate CEA'!V27*'Unit cost and utilities'!$G$9+'Surv-rate CEA'!W27*'Unit cost and utilities'!$H$9+'Unit cost and utilities'!$G$13*('Surv-rate CEA'!U26-'Surv-rate CEA'!U27)</f>
        <v>277.73672864757737</v>
      </c>
      <c r="AB29" s="97">
        <f t="shared" si="21"/>
        <v>267.0828332421226</v>
      </c>
      <c r="AC29" s="97">
        <f>AA29-'Surv-rate CEA'!W27*'Unit cost and utilities'!$H$9-'Unit cost and utilities'!$G$13*('Surv-rate CEA'!U26-'Surv-rate CEA'!U27)</f>
        <v>159.52153769507416</v>
      </c>
      <c r="AD29" s="97">
        <f t="shared" si="22"/>
        <v>153.4023406202171</v>
      </c>
      <c r="AE29" s="97">
        <f>'Surv-rate CEA'!Y27*'Unit cost and utilities'!$G$3+'Surv-rate CEA'!Z27*'Unit cost and utilities'!$H$3+('Surv-rate CEA'!X26-'Surv-rate CEA'!X27)*'Unit cost and utilities'!$G$13</f>
        <v>144.28639688756198</v>
      </c>
      <c r="AF29" s="97">
        <f t="shared" si="23"/>
        <v>138.75161512371182</v>
      </c>
      <c r="AG29" s="97">
        <f>AE29-'Surv-rate CEA'!Z27*'Unit cost and utilities'!$H$3-('Surv-rate CEA'!X26-'Surv-rate CEA'!X27)*'Unit cost and utilities'!$G$13</f>
        <v>32.585455217948393</v>
      </c>
      <c r="AH29" s="97">
        <f t="shared" si="24"/>
        <v>31.335487187714737</v>
      </c>
      <c r="AI29" s="97">
        <f>'Surv-rate CEA'!AB27*'Unit cost and utilities'!$G$10+'Surv-rate CEA'!AC27*'Unit cost and utilities'!$H$10+'Unit cost and utilities'!$G$13*('Surv-rate CEA'!AB27-'Surv-rate CEA'!AB27)</f>
        <v>1397.1390693581156</v>
      </c>
      <c r="AJ29" s="97">
        <f t="shared" si="25"/>
        <v>1343.5452447880011</v>
      </c>
      <c r="AK29" s="97">
        <f>AI29-'Surv-rate CEA'!AC27*'Unit cost and utilities'!$H$10-'Unit cost and utilities'!$G$13*('Surv-rate CEA'!AB27-'Surv-rate CEA'!AB27)</f>
        <v>1333.6063393904792</v>
      </c>
      <c r="AL29" s="97">
        <f t="shared" si="26"/>
        <v>1282.4496107824084</v>
      </c>
      <c r="AM29" s="104">
        <f>'Surv-rate CEA'!AE27*'Unit cost and utilities'!$G$5+'Surv-rate CEA'!AF27*'Unit cost and utilities'!$H$5+('Surv-rate CEA'!AD26-'Surv-rate CEA'!AD27)*'Unit cost and utilities'!$G$13</f>
        <v>144.28639688756198</v>
      </c>
      <c r="AN29" s="97">
        <f t="shared" si="27"/>
        <v>138.75161512371182</v>
      </c>
      <c r="AO29" s="104">
        <f>AM29-'Surv-rate CEA'!AF27*'Unit cost and utilities'!$H$5-('Surv-rate CEA'!AD26-'Surv-rate CEA'!AD27)*'Unit cost and utilities'!$G$13</f>
        <v>32.585455217948393</v>
      </c>
      <c r="AP29" s="97">
        <f t="shared" si="28"/>
        <v>31.335487187714737</v>
      </c>
      <c r="AQ29" s="97">
        <f>'Surv-rate CEA'!AH27*'Unit cost and utilities'!$G$11+'Surv-rate CEA'!AI27*'Unit cost and utilities'!$H$11+'Unit cost and utilities'!$G$13*('Surv-rate CEA'!AG26-'Surv-rate CEA'!AG27)</f>
        <v>289.24467202041143</v>
      </c>
      <c r="AR29" s="97">
        <f t="shared" si="29"/>
        <v>278.14933545006977</v>
      </c>
      <c r="AS29" s="97">
        <f>AQ29-'Surv-rate CEA'!AI27*'Unit cost and utilities'!$H$11-'Unit cost and utilities'!$G$13*('Surv-rate CEA'!AG26-'Surv-rate CEA'!AG27)</f>
        <v>177.28550953857336</v>
      </c>
      <c r="AT29" s="97">
        <f t="shared" si="30"/>
        <v>170.48489197270794</v>
      </c>
      <c r="AU29" s="97">
        <f>'Surv-rate CEA'!AK27*'Unit cost and utilities'!$G$3+'Surv-rate CEA'!AL27*'Unit cost and utilities'!$H$3+('Surv-rate CEA'!AJ26-'Surv-rate CEA'!AJ27)*'Unit cost and utilities'!$G$13</f>
        <v>144.28639688756198</v>
      </c>
      <c r="AV29" s="97">
        <f t="shared" si="31"/>
        <v>138.75161512371182</v>
      </c>
      <c r="AW29" s="97">
        <f>AU29-'Surv-rate CEA'!AL27*'Unit cost and utilities'!$H$3-('Surv-rate CEA'!AJ26-'Surv-rate CEA'!AJ27)*'Unit cost and utilities'!$G$13</f>
        <v>32.585455217948393</v>
      </c>
      <c r="AX29" s="97">
        <f t="shared" si="32"/>
        <v>31.335487187714737</v>
      </c>
      <c r="AY29" s="135">
        <v>23</v>
      </c>
      <c r="AZ29" s="135">
        <f t="shared" si="38"/>
        <v>1.7643835616438357</v>
      </c>
      <c r="BA29" s="136">
        <f>'Surv-rate CEA'!AP27*'Unit cost and utilities'!$G$7+'Surv-rate CEA'!AQ27*'Unit cost and utilities'!$H$7+'Unit cost and utilities'!$G$13*('Surv-rate CEA'!AO26-'Surv-rate CEA'!AO27)</f>
        <v>852.06395869141329</v>
      </c>
      <c r="BB29" s="136">
        <f t="shared" si="33"/>
        <v>808.76510945648147</v>
      </c>
      <c r="BC29" s="136">
        <f>BA29-'Surv-rate CEA'!AQ27*'Unit cost and utilities'!$H$7-'Unit cost and utilities'!$G$13*('Surv-rate CEA'!AO26-'Surv-rate CEA'!AO27)</f>
        <v>758.66542017592042</v>
      </c>
      <c r="BD29" s="136">
        <f t="shared" si="34"/>
        <v>720.11275131476725</v>
      </c>
      <c r="BE29" s="136">
        <f>'Surv-rate CEA'!AS27*'Unit cost and utilities'!$G$4+'Surv-rate CEA'!AT27*'Unit cost and utilities'!$H$4+('Surv-rate CEA'!AR26-'Surv-rate CEA'!AR27)*'Unit cost and utilities'!$G$13</f>
        <v>105.5238788070901</v>
      </c>
      <c r="BF29" s="136">
        <f t="shared" si="35"/>
        <v>100.16153191687484</v>
      </c>
      <c r="BG29" s="136">
        <f>BE29-'Surv-rate CEA'!AT27*'Unit cost and utilities'!$H$4-('Surv-rate CEA'!AR26-'Surv-rate CEA'!AR27)*'Unit cost and utilities'!$G$13</f>
        <v>14.733076805181867</v>
      </c>
      <c r="BH29" s="136">
        <f t="shared" si="36"/>
        <v>13.984394426532784</v>
      </c>
    </row>
    <row r="30" spans="1:60">
      <c r="A30" s="102">
        <v>24</v>
      </c>
      <c r="B30" s="102">
        <f t="shared" si="37"/>
        <v>1.3808219178082193</v>
      </c>
      <c r="C30" s="97">
        <f>'Surv-rate CEA'!D28*'Unit cost and utilities'!$G$6+'Surv-rate CEA'!E28*'Unit cost and utilities'!$H$6+'Unit cost and utilities'!$G$13*('Surv-rate CEA'!C27-'Surv-rate CEA'!C28)</f>
        <v>241.80223906566675</v>
      </c>
      <c r="D30" s="97">
        <f t="shared" si="9"/>
        <v>232.13167054569624</v>
      </c>
      <c r="E30" s="97">
        <f>C30-'Surv-rate CEA'!E28*'Unit cost and utilities'!$H$6-'Unit cost and utilities'!$G$13*('Surv-rate CEA'!C27-'Surv-rate CEA'!C28)</f>
        <v>155.90991559326716</v>
      </c>
      <c r="F30" s="97">
        <f t="shared" si="10"/>
        <v>149.67449971162162</v>
      </c>
      <c r="G30" s="97">
        <f>'Surv-rate CEA'!G28*'Unit cost and utilities'!$G$3+'Surv-rate CEA'!H28*'Unit cost and utilities'!$H$3+('Surv-rate CEA'!F27-'Surv-rate CEA'!F28)*'Unit cost and utilities'!$G$13</f>
        <v>136.64301248644298</v>
      </c>
      <c r="H30" s="97">
        <f t="shared" si="11"/>
        <v>131.17815153175815</v>
      </c>
      <c r="I30" s="97">
        <f>G30-'Surv-rate CEA'!H28*'Unit cost and utilities'!$H$3-('Surv-rate CEA'!F27-'Surv-rate CEA'!F28)*'Unit cost and utilities'!$G$13</f>
        <v>30.271882102757729</v>
      </c>
      <c r="J30" s="97">
        <f t="shared" si="12"/>
        <v>29.061197242127939</v>
      </c>
      <c r="K30" s="97">
        <f>'Surv-rate CEA'!J28*'Unit cost and utilities'!$G$7+'Surv-rate CEA'!K28*'Unit cost and utilities'!$H$7+'Unit cost and utilities'!$G$13*('Surv-rate CEA'!I27-'Surv-rate CEA'!I28)</f>
        <v>1190.7107581774496</v>
      </c>
      <c r="L30" s="97">
        <f t="shared" si="13"/>
        <v>1143.089817945817</v>
      </c>
      <c r="M30" s="97">
        <f>K30-'Surv-rate CEA'!K28*'Unit cost and utilities'!$H$7-'Unit cost and utilities'!$G$13*('Surv-rate CEA'!I27-'Surv-rate CEA'!I28)</f>
        <v>1081.2896951626587</v>
      </c>
      <c r="N30" s="97">
        <f t="shared" si="14"/>
        <v>1038.044909144905</v>
      </c>
      <c r="O30" s="97">
        <f>'Surv-rate CEA'!M28*'Unit cost and utilities'!$G$4+'Surv-rate CEA'!N28*'Unit cost and utilities'!$H$4+('Surv-rate CEA'!L27-'Surv-rate CEA'!L28)*'Unit cost and utilities'!$G$13</f>
        <v>136.64301248644298</v>
      </c>
      <c r="P30" s="97">
        <f t="shared" si="15"/>
        <v>131.17815153175815</v>
      </c>
      <c r="Q30" s="97">
        <f>O30-'Surv-rate CEA'!N28*'Unit cost and utilities'!$H$4-('Surv-rate CEA'!L27-'Surv-rate CEA'!L28)*'Unit cost and utilities'!$G$13</f>
        <v>30.271882102757729</v>
      </c>
      <c r="R30" s="97">
        <f t="shared" si="16"/>
        <v>29.061197242127939</v>
      </c>
      <c r="S30" s="97">
        <f>'Surv-rate CEA'!P28*'Unit cost and utilities'!$G$8+'Surv-rate CEA'!Q28*'Unit cost and utilities'!$H$8+'Unit cost and utilities'!$G$13*('Surv-rate CEA'!O27-'Surv-rate CEA'!O28)</f>
        <v>273.22868712029464</v>
      </c>
      <c r="T30" s="97">
        <f t="shared" si="17"/>
        <v>262.30125836434826</v>
      </c>
      <c r="U30" s="97">
        <f>S30-'Surv-rate CEA'!Q28*'Unit cost and utilities'!$H$8-'Unit cost and utilities'!$G$13*('Surv-rate CEA'!O27-'Surv-rate CEA'!O28)</f>
        <v>171.62332359129749</v>
      </c>
      <c r="V30" s="97">
        <f t="shared" si="18"/>
        <v>164.7594702339926</v>
      </c>
      <c r="W30" s="97">
        <f>'Surv-rate CEA'!S28*'Unit cost and utilities'!$G$3+'Surv-rate CEA'!T28*'Unit cost and utilities'!$H$3+('Surv-rate CEA'!R27-'Surv-rate CEA'!R28)*'Unit cost and utilities'!$G$13</f>
        <v>136.64301248644298</v>
      </c>
      <c r="X30" s="97">
        <f t="shared" si="19"/>
        <v>131.17815153175815</v>
      </c>
      <c r="Y30" s="97">
        <f>W30-'Surv-rate CEA'!T28*'Unit cost and utilities'!$H$3-('Surv-rate CEA'!R27-'Surv-rate CEA'!R28)*'Unit cost and utilities'!$G$13</f>
        <v>30.271882102757729</v>
      </c>
      <c r="Z30" s="97">
        <f t="shared" si="20"/>
        <v>29.061197242127939</v>
      </c>
      <c r="AA30" s="97">
        <f>'Surv-rate CEA'!V28*'Unit cost and utilities'!$G$9+'Surv-rate CEA'!W28*'Unit cost and utilities'!$H$9+'Unit cost and utilities'!$G$13*('Surv-rate CEA'!U27-'Surv-rate CEA'!U28)</f>
        <v>268.36492428883798</v>
      </c>
      <c r="AB30" s="97">
        <f t="shared" si="21"/>
        <v>257.63201545093796</v>
      </c>
      <c r="AC30" s="97">
        <f>AA30-'Surv-rate CEA'!W28*'Unit cost and utilities'!$H$9-'Unit cost and utilities'!$G$13*('Surv-rate CEA'!U27-'Surv-rate CEA'!U28)</f>
        <v>152.84377592187641</v>
      </c>
      <c r="AD30" s="97">
        <f t="shared" si="22"/>
        <v>146.73098633971659</v>
      </c>
      <c r="AE30" s="97">
        <f>'Surv-rate CEA'!Y28*'Unit cost and utilities'!$G$3+'Surv-rate CEA'!Z28*'Unit cost and utilities'!$H$3+('Surv-rate CEA'!X27-'Surv-rate CEA'!X28)*'Unit cost and utilities'!$G$13</f>
        <v>136.64301248644298</v>
      </c>
      <c r="AF30" s="97">
        <f t="shared" si="23"/>
        <v>131.17815153175815</v>
      </c>
      <c r="AG30" s="97">
        <f>AE30-'Surv-rate CEA'!Z28*'Unit cost and utilities'!$H$3-('Surv-rate CEA'!X27-'Surv-rate CEA'!X28)*'Unit cost and utilities'!$G$13</f>
        <v>30.271882102757729</v>
      </c>
      <c r="AH30" s="97">
        <f t="shared" si="24"/>
        <v>29.061197242127939</v>
      </c>
      <c r="AI30" s="97">
        <f>'Surv-rate CEA'!AB28*'Unit cost and utilities'!$G$10+'Surv-rate CEA'!AC28*'Unit cost and utilities'!$H$10+'Unit cost and utilities'!$G$13*('Surv-rate CEA'!AB28-'Surv-rate CEA'!AB28)</f>
        <v>1333.4038445764756</v>
      </c>
      <c r="AJ30" s="97">
        <f t="shared" si="25"/>
        <v>1280.0760784912864</v>
      </c>
      <c r="AK30" s="97">
        <f>AI30-'Surv-rate CEA'!AC28*'Unit cost and utilities'!$H$10-'Unit cost and utilities'!$G$13*('Surv-rate CEA'!AB28-'Surv-rate CEA'!AB28)</f>
        <v>1271.7231421107465</v>
      </c>
      <c r="AL30" s="97">
        <f t="shared" si="26"/>
        <v>1220.8622161253825</v>
      </c>
      <c r="AM30" s="104">
        <f>'Surv-rate CEA'!AE28*'Unit cost and utilities'!$G$5+'Surv-rate CEA'!AF28*'Unit cost and utilities'!$H$5+('Surv-rate CEA'!AD27-'Surv-rate CEA'!AD28)*'Unit cost and utilities'!$G$13</f>
        <v>136.64301248644298</v>
      </c>
      <c r="AN30" s="97">
        <f t="shared" si="27"/>
        <v>131.17815153175815</v>
      </c>
      <c r="AO30" s="104">
        <f>AM30-'Surv-rate CEA'!AF28*'Unit cost and utilities'!$H$5-('Surv-rate CEA'!AD27-'Surv-rate CEA'!AD28)*'Unit cost and utilities'!$G$13</f>
        <v>30.271882102757729</v>
      </c>
      <c r="AP30" s="97">
        <f t="shared" si="28"/>
        <v>29.061197242127939</v>
      </c>
      <c r="AQ30" s="97">
        <f>'Surv-rate CEA'!AH28*'Unit cost and utilities'!$G$11+'Surv-rate CEA'!AI28*'Unit cost and utilities'!$H$11+'Unit cost and utilities'!$G$13*('Surv-rate CEA'!AG27-'Surv-rate CEA'!AG28)</f>
        <v>278.10785960698763</v>
      </c>
      <c r="AR30" s="97">
        <f t="shared" si="29"/>
        <v>266.98529464371893</v>
      </c>
      <c r="AS30" s="97">
        <f>AQ30-'Surv-rate CEA'!AI28*'Unit cost and utilities'!$H$11-'Unit cost and utilities'!$G$13*('Surv-rate CEA'!AG27-'Surv-rate CEA'!AG28)</f>
        <v>169.36044199731413</v>
      </c>
      <c r="AT30" s="97">
        <f t="shared" si="30"/>
        <v>162.58708966924601</v>
      </c>
      <c r="AU30" s="97">
        <f>'Surv-rate CEA'!AK28*'Unit cost and utilities'!$G$3+'Surv-rate CEA'!AL28*'Unit cost and utilities'!$H$3+('Surv-rate CEA'!AJ27-'Surv-rate CEA'!AJ28)*'Unit cost and utilities'!$G$13</f>
        <v>136.64301248644298</v>
      </c>
      <c r="AV30" s="97">
        <f t="shared" si="31"/>
        <v>131.17815153175815</v>
      </c>
      <c r="AW30" s="97">
        <f>AU30-'Surv-rate CEA'!AL28*'Unit cost and utilities'!$H$3-('Surv-rate CEA'!AJ27-'Surv-rate CEA'!AJ28)*'Unit cost and utilities'!$G$13</f>
        <v>30.271882102757729</v>
      </c>
      <c r="AX30" s="97">
        <f t="shared" si="32"/>
        <v>29.061197242127939</v>
      </c>
      <c r="AY30" s="135">
        <v>24</v>
      </c>
      <c r="AZ30" s="135">
        <f t="shared" si="38"/>
        <v>1.8410958904109589</v>
      </c>
      <c r="BA30" s="136">
        <f>'Surv-rate CEA'!AP28*'Unit cost and utilities'!$G$7+'Surv-rate CEA'!AQ28*'Unit cost and utilities'!$H$7+'Unit cost and utilities'!$G$13*('Surv-rate CEA'!AO27-'Surv-rate CEA'!AO28)</f>
        <v>801.21443392216725</v>
      </c>
      <c r="BB30" s="136">
        <f t="shared" si="33"/>
        <v>758.77707822427874</v>
      </c>
      <c r="BC30" s="136">
        <f>BA30-'Surv-rate CEA'!AQ28*'Unit cost and utilities'!$H$7-'Unit cost and utilities'!$G$13*('Surv-rate CEA'!AO27-'Surv-rate CEA'!AO28)</f>
        <v>712.06723713611882</v>
      </c>
      <c r="BD30" s="136">
        <f t="shared" si="34"/>
        <v>674.35167767567395</v>
      </c>
      <c r="BE30" s="136">
        <f>'Surv-rate CEA'!AS28*'Unit cost and utilities'!$G$4+'Surv-rate CEA'!AT28*'Unit cost and utilities'!$H$4+('Surv-rate CEA'!AR27-'Surv-rate CEA'!AR28)*'Unit cost and utilities'!$G$13</f>
        <v>99.486894439378091</v>
      </c>
      <c r="BF30" s="136">
        <f t="shared" si="35"/>
        <v>94.217442782180029</v>
      </c>
      <c r="BG30" s="136">
        <f>BE30-'Surv-rate CEA'!AT28*'Unit cost and utilities'!$H$4-('Surv-rate CEA'!AR27-'Surv-rate CEA'!AR28)*'Unit cost and utilities'!$G$13</f>
        <v>13.821799736507181</v>
      </c>
      <c r="BH30" s="136">
        <f t="shared" si="36"/>
        <v>13.089710289576278</v>
      </c>
    </row>
    <row r="31" spans="1:60">
      <c r="A31" s="102">
        <v>25</v>
      </c>
      <c r="B31" s="102">
        <f t="shared" si="37"/>
        <v>1.4383561643835616</v>
      </c>
      <c r="C31" s="97">
        <f>'Surv-rate CEA'!D29*'Unit cost and utilities'!$G$6+'Surv-rate CEA'!E29*'Unit cost and utilities'!$H$6+'Unit cost and utilities'!$G$13*('Surv-rate CEA'!C28-'Surv-rate CEA'!C29)</f>
        <v>232.61731191742706</v>
      </c>
      <c r="D31" s="97">
        <f t="shared" si="9"/>
        <v>222.93462783172129</v>
      </c>
      <c r="E31" s="97">
        <f>C31-'Surv-rate CEA'!E29*'Unit cost and utilities'!$H$6-'Unit cost and utilities'!$G$13*('Surv-rate CEA'!C28-'Surv-rate CEA'!C29)</f>
        <v>149.83411507422068</v>
      </c>
      <c r="F31" s="97">
        <f t="shared" si="10"/>
        <v>143.59727745639128</v>
      </c>
      <c r="G31" s="97">
        <f>'Surv-rate CEA'!G29*'Unit cost and utilities'!$G$3+'Surv-rate CEA'!H29*'Unit cost and utilities'!$H$3+('Surv-rate CEA'!F28-'Surv-rate CEA'!F29)*'Unit cost and utilities'!$G$13</f>
        <v>129.45878048399521</v>
      </c>
      <c r="H31" s="97">
        <f t="shared" si="11"/>
        <v>124.07006515917786</v>
      </c>
      <c r="I31" s="97">
        <f>G31-'Surv-rate CEA'!H29*'Unit cost and utilities'!$H$3-('Surv-rate CEA'!F28-'Surv-rate CEA'!F29)*'Unit cost and utilities'!$G$13</f>
        <v>28.184868216585318</v>
      </c>
      <c r="J31" s="97">
        <f t="shared" si="12"/>
        <v>27.011674473226616</v>
      </c>
      <c r="K31" s="97">
        <f>'Surv-rate CEA'!J29*'Unit cost and utilities'!$G$7+'Surv-rate CEA'!K29*'Unit cost and utilities'!$H$7+'Unit cost and utilities'!$G$13*('Surv-rate CEA'!I28-'Surv-rate CEA'!I29)</f>
        <v>1126.5655681477069</v>
      </c>
      <c r="L31" s="97">
        <f t="shared" si="13"/>
        <v>1079.672332178752</v>
      </c>
      <c r="M31" s="97">
        <f>K31-'Surv-rate CEA'!K29*'Unit cost and utilities'!$H$7-'Unit cost and utilities'!$G$13*('Surv-rate CEA'!I28-'Surv-rate CEA'!I29)</f>
        <v>1020.7589141338341</v>
      </c>
      <c r="N31" s="97">
        <f t="shared" si="14"/>
        <v>978.26987489700196</v>
      </c>
      <c r="O31" s="97">
        <f>'Surv-rate CEA'!M29*'Unit cost and utilities'!$G$4+'Surv-rate CEA'!N29*'Unit cost and utilities'!$H$4+('Surv-rate CEA'!L28-'Surv-rate CEA'!L29)*'Unit cost and utilities'!$G$13</f>
        <v>129.45878048399521</v>
      </c>
      <c r="P31" s="97">
        <f t="shared" si="15"/>
        <v>124.07006515917786</v>
      </c>
      <c r="Q31" s="97">
        <f>O31-'Surv-rate CEA'!N29*'Unit cost and utilities'!$H$4-('Surv-rate CEA'!L28-'Surv-rate CEA'!L29)*'Unit cost and utilities'!$G$13</f>
        <v>28.184868216585318</v>
      </c>
      <c r="R31" s="97">
        <f t="shared" si="16"/>
        <v>27.011674473226616</v>
      </c>
      <c r="S31" s="97">
        <f>'Surv-rate CEA'!P29*'Unit cost and utilities'!$G$8+'Surv-rate CEA'!Q29*'Unit cost and utilities'!$H$8+'Unit cost and utilities'!$G$13*('Surv-rate CEA'!O28-'Surv-rate CEA'!O29)</f>
        <v>263.59619492302483</v>
      </c>
      <c r="T31" s="97">
        <f t="shared" si="17"/>
        <v>252.62401636677112</v>
      </c>
      <c r="U31" s="97">
        <f>S31-'Surv-rate CEA'!Q29*'Unit cost and utilities'!$H$8-'Unit cost and utilities'!$G$13*('Surv-rate CEA'!O28-'Surv-rate CEA'!O29)</f>
        <v>164.93517245871158</v>
      </c>
      <c r="V31" s="97">
        <f t="shared" si="18"/>
        <v>158.0697540752939</v>
      </c>
      <c r="W31" s="97">
        <f>'Surv-rate CEA'!S29*'Unit cost and utilities'!$G$3+'Surv-rate CEA'!T29*'Unit cost and utilities'!$H$3+('Surv-rate CEA'!R28-'Surv-rate CEA'!R29)*'Unit cost and utilities'!$G$13</f>
        <v>129.45878048399521</v>
      </c>
      <c r="X31" s="97">
        <f t="shared" si="19"/>
        <v>124.07006515917786</v>
      </c>
      <c r="Y31" s="97">
        <f>W31-'Surv-rate CEA'!T29*'Unit cost and utilities'!$H$3-('Surv-rate CEA'!R28-'Surv-rate CEA'!R29)*'Unit cost and utilities'!$G$13</f>
        <v>28.184868216585318</v>
      </c>
      <c r="Z31" s="97">
        <f t="shared" si="20"/>
        <v>27.011674473226616</v>
      </c>
      <c r="AA31" s="97">
        <f>'Surv-rate CEA'!V29*'Unit cost and utilities'!$G$9+'Surv-rate CEA'!W29*'Unit cost and utilities'!$H$9+'Unit cost and utilities'!$G$13*('Surv-rate CEA'!U28-'Surv-rate CEA'!U29)</f>
        <v>259.44478708908673</v>
      </c>
      <c r="AB31" s="97">
        <f t="shared" si="21"/>
        <v>248.6454106782779</v>
      </c>
      <c r="AC31" s="97">
        <f>AA31-'Surv-rate CEA'!W29*'Unit cost and utilities'!$H$9-'Unit cost and utilities'!$G$13*('Surv-rate CEA'!U28-'Surv-rate CEA'!U29)</f>
        <v>146.63382466915039</v>
      </c>
      <c r="AD31" s="97">
        <f t="shared" si="22"/>
        <v>140.53019898090346</v>
      </c>
      <c r="AE31" s="97">
        <f>'Surv-rate CEA'!Y29*'Unit cost and utilities'!$G$3+'Surv-rate CEA'!Z29*'Unit cost and utilities'!$H$3+('Surv-rate CEA'!X28-'Surv-rate CEA'!X29)*'Unit cost and utilities'!$G$13</f>
        <v>129.45878048399521</v>
      </c>
      <c r="AF31" s="97">
        <f t="shared" si="23"/>
        <v>124.07006515917786</v>
      </c>
      <c r="AG31" s="97">
        <f>AE31-'Surv-rate CEA'!Z29*'Unit cost and utilities'!$H$3-('Surv-rate CEA'!X28-'Surv-rate CEA'!X29)*'Unit cost and utilities'!$G$13</f>
        <v>28.184868216585318</v>
      </c>
      <c r="AH31" s="97">
        <f t="shared" si="24"/>
        <v>27.011674473226616</v>
      </c>
      <c r="AI31" s="97">
        <f>'Surv-rate CEA'!AB29*'Unit cost and utilities'!$G$10+'Surv-rate CEA'!AC29*'Unit cost and utilities'!$H$10+'Unit cost and utilities'!$G$13*('Surv-rate CEA'!AB29-'Surv-rate CEA'!AB29)</f>
        <v>1274.2803189004426</v>
      </c>
      <c r="AJ31" s="97">
        <f t="shared" si="25"/>
        <v>1221.2384637485559</v>
      </c>
      <c r="AK31" s="97">
        <f>AI31-'Surv-rate CEA'!AC29*'Unit cost and utilities'!$H$10-'Unit cost and utilities'!$G$13*('Surv-rate CEA'!AB29-'Surv-rate CEA'!AB29)</f>
        <v>1214.4439287703403</v>
      </c>
      <c r="AL31" s="97">
        <f t="shared" si="26"/>
        <v>1163.8927603935829</v>
      </c>
      <c r="AM31" s="104">
        <f>'Surv-rate CEA'!AE29*'Unit cost and utilities'!$G$5+'Surv-rate CEA'!AF29*'Unit cost and utilities'!$H$5+('Surv-rate CEA'!AD28-'Surv-rate CEA'!AD29)*'Unit cost and utilities'!$G$13</f>
        <v>129.45878048399521</v>
      </c>
      <c r="AN31" s="97">
        <f t="shared" si="27"/>
        <v>124.07006515917786</v>
      </c>
      <c r="AO31" s="104">
        <f>AM31-'Surv-rate CEA'!AF29*'Unit cost and utilities'!$H$5-('Surv-rate CEA'!AD28-'Surv-rate CEA'!AD29)*'Unit cost and utilities'!$G$13</f>
        <v>28.184868216585318</v>
      </c>
      <c r="AP31" s="97">
        <f t="shared" si="28"/>
        <v>27.011674473226616</v>
      </c>
      <c r="AQ31" s="97">
        <f>'Surv-rate CEA'!AH29*'Unit cost and utilities'!$G$11+'Surv-rate CEA'!AI29*'Unit cost and utilities'!$H$11+'Unit cost and utilities'!$G$13*('Surv-rate CEA'!AG28-'Surv-rate CEA'!AG29)</f>
        <v>267.5755955950068</v>
      </c>
      <c r="AR31" s="97">
        <f t="shared" si="29"/>
        <v>256.43777468290421</v>
      </c>
      <c r="AS31" s="97">
        <f>AQ31-'Surv-rate CEA'!AI29*'Unit cost and utilities'!$H$11-'Unit cost and utilities'!$G$13*('Surv-rate CEA'!AG28-'Surv-rate CEA'!AG29)</f>
        <v>162.01209523932198</v>
      </c>
      <c r="AT31" s="97">
        <f t="shared" si="30"/>
        <v>155.26834980036477</v>
      </c>
      <c r="AU31" s="97">
        <f>'Surv-rate CEA'!AK29*'Unit cost and utilities'!$G$3+'Surv-rate CEA'!AL29*'Unit cost and utilities'!$H$3+('Surv-rate CEA'!AJ28-'Surv-rate CEA'!AJ29)*'Unit cost and utilities'!$G$13</f>
        <v>129.45878048399521</v>
      </c>
      <c r="AV31" s="97">
        <f t="shared" si="31"/>
        <v>124.07006515917786</v>
      </c>
      <c r="AW31" s="97">
        <f>AU31-'Surv-rate CEA'!AL29*'Unit cost and utilities'!$H$3-('Surv-rate CEA'!AJ28-'Surv-rate CEA'!AJ29)*'Unit cost and utilities'!$G$13</f>
        <v>28.184868216585318</v>
      </c>
      <c r="AX31" s="97">
        <f t="shared" si="32"/>
        <v>27.011674473226616</v>
      </c>
      <c r="AY31" s="135">
        <v>25</v>
      </c>
      <c r="AZ31" s="135">
        <f t="shared" si="38"/>
        <v>1.9178082191780821</v>
      </c>
      <c r="BA31" s="136">
        <f>'Surv-rate CEA'!AP29*'Unit cost and utilities'!$G$7+'Surv-rate CEA'!AQ29*'Unit cost and utilities'!$H$7+'Unit cost and utilities'!$G$13*('Surv-rate CEA'!AO28-'Surv-rate CEA'!AO29)</f>
        <v>754.88856826264328</v>
      </c>
      <c r="BB31" s="136">
        <f t="shared" si="33"/>
        <v>713.28569382725334</v>
      </c>
      <c r="BC31" s="136">
        <f>BA31-'Surv-rate CEA'!AQ29*'Unit cost and utilities'!$H$7-'Unit cost and utilities'!$G$13*('Surv-rate CEA'!AO28-'Surv-rate CEA'!AO29)</f>
        <v>669.7620494572534</v>
      </c>
      <c r="BD31" s="136">
        <f t="shared" si="34"/>
        <v>632.85060634282411</v>
      </c>
      <c r="BE31" s="136">
        <f>'Surv-rate CEA'!AS29*'Unit cost and utilities'!$G$4+'Surv-rate CEA'!AT29*'Unit cost and utilities'!$H$4+('Surv-rate CEA'!AR28-'Surv-rate CEA'!AR29)*'Unit cost and utilities'!$G$13</f>
        <v>93.984322851704803</v>
      </c>
      <c r="BF31" s="136">
        <f t="shared" si="35"/>
        <v>88.804726621371856</v>
      </c>
      <c r="BG31" s="136">
        <f>BE31-'Surv-rate CEA'!AT29*'Unit cost and utilities'!$H$4-('Surv-rate CEA'!AR28-'Surv-rate CEA'!AR29)*'Unit cost and utilities'!$G$13</f>
        <v>12.999295708610678</v>
      </c>
      <c r="BH31" s="136">
        <f t="shared" si="36"/>
        <v>12.282887897112765</v>
      </c>
    </row>
    <row r="32" spans="1:60">
      <c r="A32" s="102">
        <v>26</v>
      </c>
      <c r="B32" s="102">
        <f t="shared" si="37"/>
        <v>1.4958904109589042</v>
      </c>
      <c r="C32" s="97">
        <f>'Surv-rate CEA'!D30*'Unit cost and utilities'!$G$6+'Surv-rate CEA'!E30*'Unit cost and utilities'!$H$6+'Unit cost and utilities'!$G$13*('Surv-rate CEA'!C29-'Surv-rate CEA'!C30)</f>
        <v>223.91010235571426</v>
      </c>
      <c r="D32" s="97">
        <f t="shared" si="9"/>
        <v>214.2252247530393</v>
      </c>
      <c r="E32" s="97">
        <f>C32-'Surv-rate CEA'!E30*'Unit cost and utilities'!$H$6-'Unit cost and utilities'!$G$13*('Surv-rate CEA'!C29-'Surv-rate CEA'!C30)</f>
        <v>144.16371212140487</v>
      </c>
      <c r="F32" s="97">
        <f t="shared" si="10"/>
        <v>137.92813859455705</v>
      </c>
      <c r="G32" s="97">
        <f>'Surv-rate CEA'!G30*'Unit cost and utilities'!$G$3+'Surv-rate CEA'!H30*'Unit cost and utilities'!$H$3+('Surv-rate CEA'!F29-'Surv-rate CEA'!F30)*'Unit cost and utilities'!$G$13</f>
        <v>122.71138364574976</v>
      </c>
      <c r="H32" s="97">
        <f t="shared" si="11"/>
        <v>117.40369668316708</v>
      </c>
      <c r="I32" s="97">
        <f>G32-'Surv-rate CEA'!H30*'Unit cost and utilities'!$H$3-('Surv-rate CEA'!F29-'Surv-rate CEA'!F30)*'Unit cost and utilities'!$G$13</f>
        <v>26.296988827442465</v>
      </c>
      <c r="J32" s="97">
        <f t="shared" si="12"/>
        <v>25.159554136317677</v>
      </c>
      <c r="K32" s="97">
        <f>'Surv-rate CEA'!J30*'Unit cost and utilities'!$G$7+'Surv-rate CEA'!K30*'Unit cost and utilities'!$H$7+'Unit cost and utilities'!$G$13*('Surv-rate CEA'!I29-'Surv-rate CEA'!I30)</f>
        <v>1067.5324398182702</v>
      </c>
      <c r="L32" s="97">
        <f t="shared" si="13"/>
        <v>1021.3580112965055</v>
      </c>
      <c r="M32" s="97">
        <f>K32-'Surv-rate CEA'!K30*'Unit cost and utilities'!$H$7-'Unit cost and utilities'!$G$13*('Surv-rate CEA'!I29-'Surv-rate CEA'!I30)</f>
        <v>965.25249732295686</v>
      </c>
      <c r="N32" s="97">
        <f t="shared" si="14"/>
        <v>923.50202606731898</v>
      </c>
      <c r="O32" s="97">
        <f>'Surv-rate CEA'!M30*'Unit cost and utilities'!$G$4+'Surv-rate CEA'!N30*'Unit cost and utilities'!$H$4+('Surv-rate CEA'!L29-'Surv-rate CEA'!L30)*'Unit cost and utilities'!$G$13</f>
        <v>122.71138364574976</v>
      </c>
      <c r="P32" s="97">
        <f t="shared" si="15"/>
        <v>117.40369668316708</v>
      </c>
      <c r="Q32" s="97">
        <f>O32-'Surv-rate CEA'!N30*'Unit cost and utilities'!$H$4-('Surv-rate CEA'!L29-'Surv-rate CEA'!L30)*'Unit cost and utilities'!$G$13</f>
        <v>26.296988827442465</v>
      </c>
      <c r="R32" s="97">
        <f t="shared" si="16"/>
        <v>25.159554136317677</v>
      </c>
      <c r="S32" s="97">
        <f>'Surv-rate CEA'!P30*'Unit cost and utilities'!$G$8+'Surv-rate CEA'!Q30*'Unit cost and utilities'!$H$8+'Unit cost and utilities'!$G$13*('Surv-rate CEA'!O29-'Surv-rate CEA'!O30)</f>
        <v>254.44620629099813</v>
      </c>
      <c r="T32" s="97">
        <f t="shared" si="17"/>
        <v>243.44053777284245</v>
      </c>
      <c r="U32" s="97">
        <f>S32-'Surv-rate CEA'!Q30*'Unit cost and utilities'!$H$8-'Unit cost and utilities'!$G$13*('Surv-rate CEA'!O29-'Surv-rate CEA'!O30)</f>
        <v>158.69327695667727</v>
      </c>
      <c r="V32" s="97">
        <f t="shared" si="18"/>
        <v>151.82925006587095</v>
      </c>
      <c r="W32" s="97">
        <f>'Surv-rate CEA'!S30*'Unit cost and utilities'!$G$3+'Surv-rate CEA'!T30*'Unit cost and utilities'!$H$3+('Surv-rate CEA'!R29-'Surv-rate CEA'!R30)*'Unit cost and utilities'!$G$13</f>
        <v>122.71138364574976</v>
      </c>
      <c r="X32" s="97">
        <f t="shared" si="19"/>
        <v>117.40369668316708</v>
      </c>
      <c r="Y32" s="97">
        <f>W32-'Surv-rate CEA'!T30*'Unit cost and utilities'!$H$3-('Surv-rate CEA'!R29-'Surv-rate CEA'!R30)*'Unit cost and utilities'!$G$13</f>
        <v>26.296988827442465</v>
      </c>
      <c r="Z32" s="97">
        <f t="shared" si="20"/>
        <v>25.159554136317677</v>
      </c>
      <c r="AA32" s="97">
        <f>'Surv-rate CEA'!V30*'Unit cost and utilities'!$G$9+'Surv-rate CEA'!W30*'Unit cost and utilities'!$H$9+'Unit cost and utilities'!$G$13*('Surv-rate CEA'!U29-'Surv-rate CEA'!U30)</f>
        <v>250.95357902495326</v>
      </c>
      <c r="AB32" s="97">
        <f t="shared" si="21"/>
        <v>240.09897857932995</v>
      </c>
      <c r="AC32" s="97">
        <f>AA32-'Surv-rate CEA'!W30*'Unit cost and utilities'!$H$9-'Unit cost and utilities'!$G$13*('Surv-rate CEA'!U29-'Surv-rate CEA'!U30)</f>
        <v>140.84808428693714</v>
      </c>
      <c r="AD32" s="97">
        <f t="shared" si="22"/>
        <v>134.75592300194444</v>
      </c>
      <c r="AE32" s="97">
        <f>'Surv-rate CEA'!Y30*'Unit cost and utilities'!$G$3+'Surv-rate CEA'!Z30*'Unit cost and utilities'!$H$3+('Surv-rate CEA'!X29-'Surv-rate CEA'!X30)*'Unit cost and utilities'!$G$13</f>
        <v>122.71138364574976</v>
      </c>
      <c r="AF32" s="97">
        <f t="shared" si="23"/>
        <v>117.40369668316708</v>
      </c>
      <c r="AG32" s="97">
        <f>AE32-'Surv-rate CEA'!Z30*'Unit cost and utilities'!$H$3-('Surv-rate CEA'!X29-'Surv-rate CEA'!X30)*'Unit cost and utilities'!$G$13</f>
        <v>26.296988827442465</v>
      </c>
      <c r="AH32" s="97">
        <f t="shared" si="24"/>
        <v>25.159554136317677</v>
      </c>
      <c r="AI32" s="97">
        <f>'Surv-rate CEA'!AB30*'Unit cost and utilities'!$G$10+'Surv-rate CEA'!AC30*'Unit cost and utilities'!$H$10+'Unit cost and utilities'!$G$13*('Surv-rate CEA'!AB30-'Surv-rate CEA'!AB30)</f>
        <v>1219.3316005758063</v>
      </c>
      <c r="AJ32" s="97">
        <f t="shared" si="25"/>
        <v>1166.5913392637465</v>
      </c>
      <c r="AK32" s="97">
        <f>AI32-'Surv-rate CEA'!AC30*'Unit cost and utilities'!$H$10-'Unit cost and utilities'!$G$13*('Surv-rate CEA'!AB30-'Surv-rate CEA'!AB30)</f>
        <v>1161.3193711004014</v>
      </c>
      <c r="AL32" s="97">
        <f t="shared" si="26"/>
        <v>1111.0883370899085</v>
      </c>
      <c r="AM32" s="104">
        <f>'Surv-rate CEA'!AE30*'Unit cost and utilities'!$G$5+'Surv-rate CEA'!AF30*'Unit cost and utilities'!$H$5+('Surv-rate CEA'!AD29-'Surv-rate CEA'!AD30)*'Unit cost and utilities'!$G$13</f>
        <v>122.71138364574976</v>
      </c>
      <c r="AN32" s="97">
        <f t="shared" si="27"/>
        <v>117.40369668316708</v>
      </c>
      <c r="AO32" s="104">
        <f>AM32-'Surv-rate CEA'!AF30*'Unit cost and utilities'!$H$5-('Surv-rate CEA'!AD29-'Surv-rate CEA'!AD30)*'Unit cost and utilities'!$G$13</f>
        <v>26.296988827442465</v>
      </c>
      <c r="AP32" s="97">
        <f t="shared" si="28"/>
        <v>25.159554136317677</v>
      </c>
      <c r="AQ32" s="97">
        <f>'Surv-rate CEA'!AH30*'Unit cost and utilities'!$G$11+'Surv-rate CEA'!AI30*'Unit cost and utilities'!$H$11+'Unit cost and utilities'!$G$13*('Surv-rate CEA'!AG29-'Surv-rate CEA'!AG30)</f>
        <v>257.61121919591056</v>
      </c>
      <c r="AR32" s="97">
        <f t="shared" si="29"/>
        <v>246.46865304664098</v>
      </c>
      <c r="AS32" s="97">
        <f>AQ32-'Surv-rate CEA'!AI30*'Unit cost and utilities'!$H$11-'Unit cost and utilities'!$G$13*('Surv-rate CEA'!AG29-'Surv-rate CEA'!AG30)</f>
        <v>155.18513135959915</v>
      </c>
      <c r="AT32" s="97">
        <f t="shared" si="30"/>
        <v>148.47284376220841</v>
      </c>
      <c r="AU32" s="97">
        <f>'Surv-rate CEA'!AK30*'Unit cost and utilities'!$G$3+'Surv-rate CEA'!AL30*'Unit cost and utilities'!$H$3+('Surv-rate CEA'!AJ29-'Surv-rate CEA'!AJ30)*'Unit cost and utilities'!$G$13</f>
        <v>122.71138364574976</v>
      </c>
      <c r="AV32" s="97">
        <f t="shared" si="31"/>
        <v>117.40369668316708</v>
      </c>
      <c r="AW32" s="97">
        <f>AU32-'Surv-rate CEA'!AL30*'Unit cost and utilities'!$H$3-('Surv-rate CEA'!AJ29-'Surv-rate CEA'!AJ30)*'Unit cost and utilities'!$G$13</f>
        <v>26.296988827442465</v>
      </c>
      <c r="AX32" s="97">
        <f t="shared" si="32"/>
        <v>25.159554136317677</v>
      </c>
      <c r="AY32" s="135">
        <v>26</v>
      </c>
      <c r="AZ32" s="135">
        <f t="shared" si="38"/>
        <v>1.9945205479452055</v>
      </c>
      <c r="BA32" s="136">
        <f>'Surv-rate CEA'!AP30*'Unit cost and utilities'!$G$7+'Surv-rate CEA'!AQ30*'Unit cost and utilities'!$H$7+'Unit cost and utilities'!$G$13*('Surv-rate CEA'!AO29-'Surv-rate CEA'!AO30)</f>
        <v>712.56668031582103</v>
      </c>
      <c r="BB32" s="136">
        <f t="shared" si="33"/>
        <v>671.77123316610823</v>
      </c>
      <c r="BC32" s="136">
        <f>BA32-'Surv-rate CEA'!AQ30*'Unit cost and utilities'!$H$7-'Unit cost and utilities'!$G$13*('Surv-rate CEA'!AO29-'Surv-rate CEA'!AO30)</f>
        <v>631.23784360754269</v>
      </c>
      <c r="BD32" s="136">
        <f t="shared" si="34"/>
        <v>595.09858703105408</v>
      </c>
      <c r="BE32" s="136">
        <f>'Surv-rate CEA'!AS30*'Unit cost and utilities'!$G$4+'Surv-rate CEA'!AT30*'Unit cost and utilities'!$H$4+('Surv-rate CEA'!AR29-'Surv-rate CEA'!AR30)*'Unit cost and utilities'!$G$13</f>
        <v>88.948393033794318</v>
      </c>
      <c r="BF32" s="136">
        <f t="shared" si="35"/>
        <v>83.855972117545818</v>
      </c>
      <c r="BG32" s="136">
        <f>BE32-'Surv-rate CEA'!AT30*'Unit cost and utilities'!$H$4-('Surv-rate CEA'!AR29-'Surv-rate CEA'!AR30)*'Unit cost and utilities'!$G$13</f>
        <v>12.252337145066566</v>
      </c>
      <c r="BH32" s="136">
        <f t="shared" si="36"/>
        <v>11.550873568015097</v>
      </c>
    </row>
    <row r="33" spans="1:60">
      <c r="A33" s="102">
        <v>27</v>
      </c>
      <c r="B33" s="102">
        <f t="shared" si="37"/>
        <v>1.5534246575342465</v>
      </c>
      <c r="C33" s="97">
        <f>'Surv-rate CEA'!D31*'Unit cost and utilities'!$G$6+'Surv-rate CEA'!E31*'Unit cost and utilities'!$H$6+'Unit cost and utilities'!$G$13*('Surv-rate CEA'!C30-'Surv-rate CEA'!C31)</f>
        <v>215.65470908929098</v>
      </c>
      <c r="D33" s="97">
        <f t="shared" si="9"/>
        <v>205.97631518083062</v>
      </c>
      <c r="E33" s="97">
        <f>C33-'Surv-rate CEA'!E31*'Unit cost and utilities'!$H$6-'Unit cost and utilities'!$G$13*('Surv-rate CEA'!C30-'Surv-rate CEA'!C31)</f>
        <v>138.86232509752611</v>
      </c>
      <c r="F33" s="97">
        <f t="shared" si="10"/>
        <v>132.63030592662975</v>
      </c>
      <c r="G33" s="97">
        <f>'Surv-rate CEA'!G31*'Unit cost and utilities'!$G$3+'Surv-rate CEA'!H31*'Unit cost and utilities'!$H$3+('Surv-rate CEA'!F30-'Surv-rate CEA'!F31)*'Unit cost and utilities'!$G$13</f>
        <v>116.37762191923491</v>
      </c>
      <c r="H33" s="97">
        <f t="shared" si="11"/>
        <v>111.1546964759613</v>
      </c>
      <c r="I33" s="97">
        <f>G33-'Surv-rate CEA'!H31*'Unit cost and utilities'!$H$3-('Surv-rate CEA'!F30-'Surv-rate CEA'!F31)*'Unit cost and utilities'!$G$13</f>
        <v>24.584673379557337</v>
      </c>
      <c r="J33" s="97">
        <f t="shared" si="12"/>
        <v>23.481334833958144</v>
      </c>
      <c r="K33" s="97">
        <f>'Surv-rate CEA'!J31*'Unit cost and utilities'!$G$7+'Surv-rate CEA'!K31*'Unit cost and utilities'!$H$7+'Unit cost and utilities'!$G$13*('Surv-rate CEA'!I30-'Surv-rate CEA'!I31)</f>
        <v>1013.0896808832795</v>
      </c>
      <c r="L33" s="97">
        <f t="shared" si="13"/>
        <v>967.62310592374524</v>
      </c>
      <c r="M33" s="97">
        <f>K33-'Surv-rate CEA'!K31*'Unit cost and utilities'!$H$7-'Unit cost and utilities'!$G$13*('Surv-rate CEA'!I30-'Surv-rate CEA'!I31)</f>
        <v>914.23746680059469</v>
      </c>
      <c r="N33" s="97">
        <f t="shared" si="14"/>
        <v>873.20729237530315</v>
      </c>
      <c r="O33" s="97">
        <f>'Surv-rate CEA'!M31*'Unit cost and utilities'!$G$4+'Surv-rate CEA'!N31*'Unit cost and utilities'!$H$4+('Surv-rate CEA'!L30-'Surv-rate CEA'!L31)*'Unit cost and utilities'!$G$13</f>
        <v>116.37762191923491</v>
      </c>
      <c r="P33" s="97">
        <f t="shared" si="15"/>
        <v>111.1546964759613</v>
      </c>
      <c r="Q33" s="97">
        <f>O33-'Surv-rate CEA'!N31*'Unit cost and utilities'!$H$4-('Surv-rate CEA'!L30-'Surv-rate CEA'!L31)*'Unit cost and utilities'!$G$13</f>
        <v>24.584673379557337</v>
      </c>
      <c r="R33" s="97">
        <f t="shared" si="16"/>
        <v>23.481334833958144</v>
      </c>
      <c r="S33" s="97">
        <f>'Surv-rate CEA'!P31*'Unit cost and utilities'!$G$8+'Surv-rate CEA'!Q31*'Unit cost and utilities'!$H$8+'Unit cost and utilities'!$G$13*('Surv-rate CEA'!O30-'Surv-rate CEA'!O31)</f>
        <v>245.75269922022022</v>
      </c>
      <c r="T33" s="97">
        <f t="shared" si="17"/>
        <v>234.72353395336827</v>
      </c>
      <c r="U33" s="97">
        <f>S33-'Surv-rate CEA'!Q31*'Unit cost and utilities'!$H$8-'Unit cost and utilities'!$G$13*('Surv-rate CEA'!O30-'Surv-rate CEA'!O31)</f>
        <v>152.85758871824981</v>
      </c>
      <c r="V33" s="97">
        <f t="shared" si="18"/>
        <v>145.99747440977856</v>
      </c>
      <c r="W33" s="97">
        <f>'Surv-rate CEA'!S31*'Unit cost and utilities'!$G$3+'Surv-rate CEA'!T31*'Unit cost and utilities'!$H$3+('Surv-rate CEA'!R30-'Surv-rate CEA'!R31)*'Unit cost and utilities'!$G$13</f>
        <v>116.37762191923491</v>
      </c>
      <c r="X33" s="97">
        <f t="shared" si="19"/>
        <v>111.1546964759613</v>
      </c>
      <c r="Y33" s="97">
        <f>W33-'Surv-rate CEA'!T31*'Unit cost and utilities'!$H$3-('Surv-rate CEA'!R30-'Surv-rate CEA'!R31)*'Unit cost and utilities'!$G$13</f>
        <v>24.584673379557337</v>
      </c>
      <c r="Z33" s="97">
        <f t="shared" si="20"/>
        <v>23.481334833958144</v>
      </c>
      <c r="AA33" s="97">
        <f>'Surv-rate CEA'!V31*'Unit cost and utilities'!$G$9+'Surv-rate CEA'!W31*'Unit cost and utilities'!$H$9+'Unit cost and utilities'!$G$13*('Surv-rate CEA'!U30-'Surv-rate CEA'!U31)</f>
        <v>242.86909078060006</v>
      </c>
      <c r="AB33" s="97">
        <f t="shared" si="21"/>
        <v>231.96933932749818</v>
      </c>
      <c r="AC33" s="97">
        <f>AA33-'Surv-rate CEA'!W31*'Unit cost and utilities'!$H$9-'Unit cost and utilities'!$G$13*('Surv-rate CEA'!U30-'Surv-rate CEA'!U31)</f>
        <v>135.44780237124706</v>
      </c>
      <c r="AD33" s="97">
        <f t="shared" si="22"/>
        <v>129.36902398092013</v>
      </c>
      <c r="AE33" s="97">
        <f>'Surv-rate CEA'!Y31*'Unit cost and utilities'!$G$3+'Surv-rate CEA'!Z31*'Unit cost and utilities'!$H$3+('Surv-rate CEA'!X30-'Surv-rate CEA'!X31)*'Unit cost and utilities'!$G$13</f>
        <v>116.37762191923491</v>
      </c>
      <c r="AF33" s="97">
        <f t="shared" si="23"/>
        <v>111.1546964759613</v>
      </c>
      <c r="AG33" s="97">
        <f>AE33-'Surv-rate CEA'!Z31*'Unit cost and utilities'!$H$3-('Surv-rate CEA'!X30-'Surv-rate CEA'!X31)*'Unit cost and utilities'!$G$13</f>
        <v>24.584673379557337</v>
      </c>
      <c r="AH33" s="97">
        <f t="shared" si="24"/>
        <v>23.481334833958144</v>
      </c>
      <c r="AI33" s="97">
        <f>'Surv-rate CEA'!AB31*'Unit cost and utilities'!$G$10+'Surv-rate CEA'!AC31*'Unit cost and utilities'!$H$10+'Unit cost and utilities'!$G$13*('Surv-rate CEA'!AB31-'Surv-rate CEA'!AB31)</f>
        <v>1168.1700474617451</v>
      </c>
      <c r="AJ33" s="97">
        <f t="shared" si="25"/>
        <v>1115.7436018759063</v>
      </c>
      <c r="AK33" s="97">
        <f>AI33-'Surv-rate CEA'!AC31*'Unit cost and utilities'!$H$10-'Unit cost and utilities'!$G$13*('Surv-rate CEA'!AB31-'Surv-rate CEA'!AB31)</f>
        <v>1111.9522434135922</v>
      </c>
      <c r="AL33" s="97">
        <f t="shared" si="26"/>
        <v>1062.0488034905761</v>
      </c>
      <c r="AM33" s="104">
        <f>'Surv-rate CEA'!AE31*'Unit cost and utilities'!$G$5+'Surv-rate CEA'!AF31*'Unit cost and utilities'!$H$5+('Surv-rate CEA'!AD30-'Surv-rate CEA'!AD31)*'Unit cost and utilities'!$G$13</f>
        <v>116.37762191923491</v>
      </c>
      <c r="AN33" s="97">
        <f t="shared" si="27"/>
        <v>111.1546964759613</v>
      </c>
      <c r="AO33" s="104">
        <f>AM33-'Surv-rate CEA'!AF31*'Unit cost and utilities'!$H$5-('Surv-rate CEA'!AD30-'Surv-rate CEA'!AD31)*'Unit cost and utilities'!$G$13</f>
        <v>24.584673379557337</v>
      </c>
      <c r="AP33" s="97">
        <f t="shared" si="28"/>
        <v>23.481334833958144</v>
      </c>
      <c r="AQ33" s="97">
        <f>'Surv-rate CEA'!AH31*'Unit cost and utilities'!$G$11+'Surv-rate CEA'!AI31*'Unit cost and utilities'!$H$11+'Unit cost and utilities'!$G$13*('Surv-rate CEA'!AG30-'Surv-rate CEA'!AG31)</f>
        <v>248.17991806155447</v>
      </c>
      <c r="AR33" s="97">
        <f t="shared" si="29"/>
        <v>237.04182134522165</v>
      </c>
      <c r="AS33" s="97">
        <f>AQ33-'Surv-rate CEA'!AI31*'Unit cost and utilities'!$H$11-'Unit cost and utilities'!$G$13*('Surv-rate CEA'!AG30-'Surv-rate CEA'!AG31)</f>
        <v>148.83053087493627</v>
      </c>
      <c r="AT33" s="97">
        <f t="shared" si="30"/>
        <v>142.15114738502371</v>
      </c>
      <c r="AU33" s="97">
        <f>'Surv-rate CEA'!AK31*'Unit cost and utilities'!$G$3+'Surv-rate CEA'!AL31*'Unit cost and utilities'!$H$3+('Surv-rate CEA'!AJ30-'Surv-rate CEA'!AJ31)*'Unit cost and utilities'!$G$13</f>
        <v>116.37762191923491</v>
      </c>
      <c r="AV33" s="97">
        <f t="shared" si="31"/>
        <v>111.1546964759613</v>
      </c>
      <c r="AW33" s="97">
        <f>AU33-'Surv-rate CEA'!AL31*'Unit cost and utilities'!$H$3-('Surv-rate CEA'!AJ30-'Surv-rate CEA'!AJ31)*'Unit cost and utilities'!$G$13</f>
        <v>24.584673379557337</v>
      </c>
      <c r="AX33" s="97">
        <f t="shared" si="32"/>
        <v>23.481334833958144</v>
      </c>
      <c r="AY33" s="135">
        <v>27</v>
      </c>
      <c r="AZ33" s="135">
        <f t="shared" si="38"/>
        <v>2.0712328767123287</v>
      </c>
      <c r="BA33" s="136">
        <f>'Surv-rate CEA'!AP31*'Unit cost and utilities'!$H$7+'Surv-rate CEA'!AQ31*'Unit cost and utilities'!$H$7+'Unit cost and utilities'!$G$13*('Surv-rate CEA'!AO30-'Surv-rate CEA'!AO31)</f>
        <v>105.58903829667155</v>
      </c>
      <c r="BB33" s="136">
        <f t="shared" si="33"/>
        <v>99.318454417672143</v>
      </c>
      <c r="BC33" s="136">
        <f>BA33-'Surv-rate CEA'!AQ31*'Unit cost and utilities'!$H$7-'Unit cost and utilities'!$G$13*('Surv-rate CEA'!AO30-'Surv-rate CEA'!AO31)</f>
        <v>27.844165661161323</v>
      </c>
      <c r="BD33" s="136">
        <f t="shared" si="34"/>
        <v>26.190592722761231</v>
      </c>
      <c r="BE33" s="136">
        <f>'Surv-rate CEA'!AS31*'Unit cost and utilities'!$H$4+'Surv-rate CEA'!AT31*'Unit cost and utilities'!$H$4+('Surv-rate CEA'!AR30-'Surv-rate CEA'!AR31)*'Unit cost and utilities'!$G$13</f>
        <v>87.66416288679406</v>
      </c>
      <c r="BF33" s="136">
        <f t="shared" si="35"/>
        <v>82.458078093982408</v>
      </c>
      <c r="BG33" s="136">
        <f>BE33-'Surv-rate CEA'!AT31*'Unit cost and utilities'!$H$4-('Surv-rate CEA'!AR30-'Surv-rate CEA'!AR31)*'Unit cost and utilities'!$G$13</f>
        <v>14.913072524915457</v>
      </c>
      <c r="BH33" s="136">
        <f t="shared" si="36"/>
        <v>14.027434454244331</v>
      </c>
    </row>
    <row r="34" spans="1:60">
      <c r="A34" s="102">
        <v>28</v>
      </c>
      <c r="B34" s="102">
        <f t="shared" si="37"/>
        <v>1.6109589041095891</v>
      </c>
      <c r="C34" s="97">
        <f>'Surv-rate CEA'!D32*'Unit cost and utilities'!$G$6+'Surv-rate CEA'!E32*'Unit cost and utilities'!$H$6+'Unit cost and utilities'!$G$13*('Surv-rate CEA'!C31-'Surv-rate CEA'!C32)</f>
        <v>207.82599072375675</v>
      </c>
      <c r="D34" s="97">
        <f t="shared" si="9"/>
        <v>198.16165378380308</v>
      </c>
      <c r="E34" s="97">
        <f>C34-'Surv-rate CEA'!E32*'Unit cost and utilities'!$H$6-'Unit cost and utilities'!$G$13*('Surv-rate CEA'!C31-'Surv-rate CEA'!C32)</f>
        <v>133.8975006852481</v>
      </c>
      <c r="F34" s="97">
        <f t="shared" si="10"/>
        <v>127.67099091361926</v>
      </c>
      <c r="G34" s="97">
        <f>'Surv-rate CEA'!G32*'Unit cost and utilities'!$G$3+'Surv-rate CEA'!H32*'Unit cost and utilities'!$H$3+('Surv-rate CEA'!F31-'Surv-rate CEA'!F32)*'Unit cost and utilities'!$G$13</f>
        <v>110.43405181144729</v>
      </c>
      <c r="H34" s="97">
        <f t="shared" si="11"/>
        <v>105.29864077535242</v>
      </c>
      <c r="I34" s="97">
        <f>G34-'Surv-rate CEA'!H32*'Unit cost and utilities'!$H$3-('Surv-rate CEA'!F31-'Surv-rate CEA'!F32)*'Unit cost and utilities'!$G$13</f>
        <v>23.027603486252666</v>
      </c>
      <c r="J34" s="97">
        <f t="shared" si="12"/>
        <v>21.956772459604956</v>
      </c>
      <c r="K34" s="97">
        <f>'Surv-rate CEA'!J32*'Unit cost and utilities'!$G$7+'Surv-rate CEA'!K32*'Unit cost and utilities'!$H$7+'Unit cost and utilities'!$G$13*('Surv-rate CEA'!I31-'Surv-rate CEA'!I32)</f>
        <v>962.77879263065847</v>
      </c>
      <c r="L34" s="97">
        <f t="shared" si="13"/>
        <v>918.0075942919857</v>
      </c>
      <c r="M34" s="97">
        <f>K34-'Surv-rate CEA'!K32*'Unit cost and utilities'!$H$7-'Unit cost and utilities'!$G$13*('Surv-rate CEA'!I31-'Surv-rate CEA'!I32)</f>
        <v>867.24764290764949</v>
      </c>
      <c r="N34" s="97">
        <f t="shared" si="14"/>
        <v>826.91883994007117</v>
      </c>
      <c r="O34" s="97">
        <f>'Surv-rate CEA'!M32*'Unit cost and utilities'!$G$4+'Surv-rate CEA'!N32*'Unit cost and utilities'!$H$4+('Surv-rate CEA'!L31-'Surv-rate CEA'!L32)*'Unit cost and utilities'!$G$13</f>
        <v>110.43405181144729</v>
      </c>
      <c r="P34" s="97">
        <f t="shared" si="15"/>
        <v>105.29864077535242</v>
      </c>
      <c r="Q34" s="97">
        <f>O34-'Surv-rate CEA'!N32*'Unit cost and utilities'!$H$4-('Surv-rate CEA'!L31-'Surv-rate CEA'!L32)*'Unit cost and utilities'!$G$13</f>
        <v>23.027603486252666</v>
      </c>
      <c r="R34" s="97">
        <f t="shared" si="16"/>
        <v>21.956772459604956</v>
      </c>
      <c r="S34" s="97">
        <f>'Surv-rate CEA'!P32*'Unit cost and utilities'!$G$8+'Surv-rate CEA'!Q32*'Unit cost and utilities'!$H$8+'Unit cost and utilities'!$G$13*('Surv-rate CEA'!O31-'Surv-rate CEA'!O32)</f>
        <v>237.4905446987112</v>
      </c>
      <c r="T34" s="97">
        <f t="shared" si="17"/>
        <v>226.44674485429113</v>
      </c>
      <c r="U34" s="97">
        <f>S34-'Surv-rate CEA'!Q32*'Unit cost and utilities'!$H$8-'Unit cost and utilities'!$G$13*('Surv-rate CEA'!O31-'Surv-rate CEA'!O32)</f>
        <v>147.39238361285268</v>
      </c>
      <c r="V34" s="97">
        <f t="shared" si="18"/>
        <v>140.53833396941371</v>
      </c>
      <c r="W34" s="97">
        <f>'Surv-rate CEA'!S32*'Unit cost and utilities'!$G$3+'Surv-rate CEA'!T32*'Unit cost and utilities'!$H$3+('Surv-rate CEA'!R31-'Surv-rate CEA'!R32)*'Unit cost and utilities'!$G$13</f>
        <v>110.43405181144729</v>
      </c>
      <c r="X34" s="97">
        <f t="shared" si="19"/>
        <v>105.29864077535242</v>
      </c>
      <c r="Y34" s="97">
        <f>W34-'Surv-rate CEA'!T32*'Unit cost and utilities'!$H$3-('Surv-rate CEA'!R31-'Surv-rate CEA'!R32)*'Unit cost and utilities'!$G$13</f>
        <v>23.027603486252666</v>
      </c>
      <c r="Z34" s="97">
        <f t="shared" si="20"/>
        <v>21.956772459604956</v>
      </c>
      <c r="AA34" s="97">
        <f>'Surv-rate CEA'!V32*'Unit cost and utilities'!$G$9+'Surv-rate CEA'!W32*'Unit cost and utilities'!$H$9+'Unit cost and utilities'!$G$13*('Surv-rate CEA'!U31-'Surv-rate CEA'!U32)</f>
        <v>235.16980349013991</v>
      </c>
      <c r="AB34" s="97">
        <f t="shared" si="21"/>
        <v>224.23392289543426</v>
      </c>
      <c r="AC34" s="97">
        <f>AA34-'Surv-rate CEA'!W32*'Unit cost and utilities'!$H$9-'Unit cost and utilities'!$G$13*('Surv-rate CEA'!U31-'Surv-rate CEA'!U32)</f>
        <v>130.3984785630519</v>
      </c>
      <c r="AD34" s="97">
        <f t="shared" si="22"/>
        <v>124.33468053229575</v>
      </c>
      <c r="AE34" s="97">
        <f>'Surv-rate CEA'!Y32*'Unit cost and utilities'!$G$3+'Surv-rate CEA'!Z32*'Unit cost and utilities'!$H$3+('Surv-rate CEA'!X31-'Surv-rate CEA'!X32)*'Unit cost and utilities'!$G$13</f>
        <v>110.43405181144729</v>
      </c>
      <c r="AF34" s="97">
        <f t="shared" si="23"/>
        <v>105.29864077535242</v>
      </c>
      <c r="AG34" s="97">
        <f>AE34-'Surv-rate CEA'!Z32*'Unit cost and utilities'!$H$3-('Surv-rate CEA'!X31-'Surv-rate CEA'!X32)*'Unit cost and utilities'!$G$13</f>
        <v>23.027603486252666</v>
      </c>
      <c r="AH34" s="97">
        <f t="shared" si="24"/>
        <v>21.956772459604956</v>
      </c>
      <c r="AI34" s="97">
        <f>'Surv-rate CEA'!AB32*'Unit cost and utilities'!$G$10+'Surv-rate CEA'!AC32*'Unit cost and utilities'!$H$10+'Unit cost and utilities'!$G$13*('Surv-rate CEA'!AB32-'Surv-rate CEA'!AB32)</f>
        <v>1120.4510988671789</v>
      </c>
      <c r="AJ34" s="97">
        <f t="shared" si="25"/>
        <v>1068.347813294072</v>
      </c>
      <c r="AK34" s="97">
        <f>AI34-'Surv-rate CEA'!AC32*'Unit cost and utilities'!$H$10-'Unit cost and utilities'!$G$13*('Surv-rate CEA'!AB32-'Surv-rate CEA'!AB32)</f>
        <v>1065.9907241180351</v>
      </c>
      <c r="AL34" s="97">
        <f t="shared" si="26"/>
        <v>1016.419958224584</v>
      </c>
      <c r="AM34" s="104">
        <f>'Surv-rate CEA'!AE32*'Unit cost and utilities'!$G$5+'Surv-rate CEA'!AF32*'Unit cost and utilities'!$H$5+('Surv-rate CEA'!AD31-'Surv-rate CEA'!AD32)*'Unit cost and utilities'!$G$13</f>
        <v>110.43405181144729</v>
      </c>
      <c r="AN34" s="97">
        <f t="shared" si="27"/>
        <v>105.29864077535242</v>
      </c>
      <c r="AO34" s="104">
        <f>AM34-'Surv-rate CEA'!AF32*'Unit cost and utilities'!$H$5-('Surv-rate CEA'!AD31-'Surv-rate CEA'!AD32)*'Unit cost and utilities'!$G$13</f>
        <v>23.027603486252666</v>
      </c>
      <c r="AP34" s="97">
        <f t="shared" si="28"/>
        <v>21.956772459604956</v>
      </c>
      <c r="AQ34" s="97">
        <f>'Surv-rate CEA'!AH32*'Unit cost and utilities'!$G$11+'Surv-rate CEA'!AI32*'Unit cost and utilities'!$H$11+'Unit cost and utilities'!$G$13*('Surv-rate CEA'!AG31-'Surv-rate CEA'!AG32)</f>
        <v>239.24876990018794</v>
      </c>
      <c r="AR34" s="97">
        <f t="shared" si="29"/>
        <v>228.12320895984229</v>
      </c>
      <c r="AS34" s="97">
        <f>AQ34-'Surv-rate CEA'!AI32*'Unit cost and utilities'!$H$11-'Unit cost and utilities'!$G$13*('Surv-rate CEA'!AG31-'Surv-rate CEA'!AG32)</f>
        <v>142.90479383635147</v>
      </c>
      <c r="AT34" s="97">
        <f t="shared" si="30"/>
        <v>136.25942636734777</v>
      </c>
      <c r="AU34" s="97">
        <f>'Surv-rate CEA'!AK32*'Unit cost and utilities'!$G$3+'Surv-rate CEA'!AL32*'Unit cost and utilities'!$H$3+('Surv-rate CEA'!AJ31-'Surv-rate CEA'!AJ32)*'Unit cost and utilities'!$G$13</f>
        <v>110.43405181144729</v>
      </c>
      <c r="AV34" s="97">
        <f t="shared" si="31"/>
        <v>105.29864077535242</v>
      </c>
      <c r="AW34" s="97">
        <f>AU34-'Surv-rate CEA'!AL32*'Unit cost and utilities'!$H$3-('Surv-rate CEA'!AJ31-'Surv-rate CEA'!AJ32)*'Unit cost and utilities'!$G$13</f>
        <v>23.027603486252666</v>
      </c>
      <c r="AX34" s="97">
        <f t="shared" si="32"/>
        <v>21.956772459604956</v>
      </c>
      <c r="AY34" s="135">
        <v>28</v>
      </c>
      <c r="AZ34" s="135">
        <f t="shared" si="38"/>
        <v>2.1479452054794521</v>
      </c>
      <c r="BA34" s="136">
        <f>'Surv-rate CEA'!AP32*'Unit cost and utilities'!$H$7+'Surv-rate CEA'!AQ32*'Unit cost and utilities'!$H$7+'Unit cost and utilities'!$G$13*('Surv-rate CEA'!AO31-'Surv-rate CEA'!AO32)</f>
        <v>100.70358363819207</v>
      </c>
      <c r="BB34" s="136">
        <f t="shared" si="33"/>
        <v>94.508587067247049</v>
      </c>
      <c r="BC34" s="136">
        <f>BA34-'Surv-rate CEA'!AQ32*'Unit cost and utilities'!$H$7-'Unit cost and utilities'!$G$13*('Surv-rate CEA'!AO31-'Surv-rate CEA'!AO32)</f>
        <v>26.3391811860159</v>
      </c>
      <c r="BD34" s="136">
        <f t="shared" si="34"/>
        <v>24.718870058706774</v>
      </c>
      <c r="BE34" s="136">
        <f>'Surv-rate CEA'!AS32*'Unit cost and utilities'!$H$4+'Surv-rate CEA'!AT32*'Unit cost and utilities'!$H$4+('Surv-rate CEA'!AR31-'Surv-rate CEA'!AR32)*'Unit cost and utilities'!$G$13</f>
        <v>83.215636681320731</v>
      </c>
      <c r="BF34" s="136">
        <f t="shared" si="35"/>
        <v>78.096448612086263</v>
      </c>
      <c r="BG34" s="136">
        <f>BE34-'Surv-rate CEA'!AT32*'Unit cost and utilities'!$H$4-('Surv-rate CEA'!AR31-'Surv-rate CEA'!AR32)*'Unit cost and utilities'!$G$13</f>
        <v>14.106123867697232</v>
      </c>
      <c r="BH34" s="136">
        <f t="shared" si="36"/>
        <v>13.238355454373675</v>
      </c>
    </row>
    <row r="35" spans="1:60">
      <c r="A35" s="102">
        <v>29</v>
      </c>
      <c r="B35" s="102">
        <f t="shared" si="37"/>
        <v>1.6684931506849314</v>
      </c>
      <c r="C35" s="97">
        <f>'Surv-rate CEA'!D33*'Unit cost and utilities'!$G$6+'Surv-rate CEA'!E33*'Unit cost and utilities'!$H$6+'Unit cost and utilities'!$G$13*('Surv-rate CEA'!C32-'Surv-rate CEA'!C33)</f>
        <v>200.3997311529038</v>
      </c>
      <c r="D35" s="97">
        <f t="shared" si="9"/>
        <v>190.75604656761658</v>
      </c>
      <c r="E35" s="97">
        <f>C35-'Surv-rate CEA'!E33*'Unit cost and utilities'!$H$6-'Unit cost and utilities'!$G$13*('Surv-rate CEA'!C32-'Surv-rate CEA'!C33)</f>
        <v>129.24024073212215</v>
      </c>
      <c r="F35" s="97">
        <f t="shared" si="10"/>
        <v>123.02091044571465</v>
      </c>
      <c r="G35" s="97">
        <f>'Surv-rate CEA'!G33*'Unit cost and utilities'!$G$3+'Surv-rate CEA'!H33*'Unit cost and utilities'!$H$3+('Surv-rate CEA'!F32-'Surv-rate CEA'!F33)*'Unit cost and utilities'!$G$13</f>
        <v>104.85745571325975</v>
      </c>
      <c r="H35" s="97">
        <f t="shared" si="11"/>
        <v>99.811479735662999</v>
      </c>
      <c r="I35" s="97">
        <f>G35-'Surv-rate CEA'!H33*'Unit cost and utilities'!$H$3-('Surv-rate CEA'!F32-'Surv-rate CEA'!F33)*'Unit cost and utilities'!$G$13</f>
        <v>21.608211643699519</v>
      </c>
      <c r="J35" s="97">
        <f t="shared" si="12"/>
        <v>20.5683760294243</v>
      </c>
      <c r="K35" s="97">
        <f>'Surv-rate CEA'!J33*'Unit cost and utilities'!$G$7+'Surv-rate CEA'!K33*'Unit cost and utilities'!$H$7+'Unit cost and utilities'!$G$13*('Surv-rate CEA'!I32-'Surv-rate CEA'!I33)</f>
        <v>916.19584265593915</v>
      </c>
      <c r="L35" s="97">
        <f t="shared" si="13"/>
        <v>872.10644356296393</v>
      </c>
      <c r="M35" s="97">
        <f>K35-'Surv-rate CEA'!K33*'Unit cost and utilities'!$H$7-'Unit cost and utilities'!$G$13*('Surv-rate CEA'!I32-'Surv-rate CEA'!I33)</f>
        <v>823.87426347934115</v>
      </c>
      <c r="N35" s="97">
        <f t="shared" si="14"/>
        <v>784.22758586544535</v>
      </c>
      <c r="O35" s="97">
        <f>'Surv-rate CEA'!M33*'Unit cost and utilities'!$G$4+'Surv-rate CEA'!N33*'Unit cost and utilities'!$H$4+('Surv-rate CEA'!L32-'Surv-rate CEA'!L33)*'Unit cost and utilities'!$G$13</f>
        <v>104.85745571325975</v>
      </c>
      <c r="P35" s="97">
        <f t="shared" si="15"/>
        <v>99.811479735662999</v>
      </c>
      <c r="Q35" s="97">
        <f>O35-'Surv-rate CEA'!N33*'Unit cost and utilities'!$H$4-('Surv-rate CEA'!L32-'Surv-rate CEA'!L33)*'Unit cost and utilities'!$G$13</f>
        <v>21.608211643699519</v>
      </c>
      <c r="R35" s="97">
        <f t="shared" si="16"/>
        <v>20.5683760294243</v>
      </c>
      <c r="S35" s="97">
        <f>'Surv-rate CEA'!P33*'Unit cost and utilities'!$G$8+'Surv-rate CEA'!Q33*'Unit cost and utilities'!$H$8+'Unit cost and utilities'!$G$13*('Surv-rate CEA'!O32-'Surv-rate CEA'!O33)</f>
        <v>229.63562775645599</v>
      </c>
      <c r="T35" s="97">
        <f t="shared" si="17"/>
        <v>218.58504624675322</v>
      </c>
      <c r="U35" s="97">
        <f>S35-'Surv-rate CEA'!Q33*'Unit cost and utilities'!$H$8-'Unit cost and utilities'!$G$13*('Surv-rate CEA'!O32-'Surv-rate CEA'!O33)</f>
        <v>142.26574090419194</v>
      </c>
      <c r="V35" s="97">
        <f t="shared" si="18"/>
        <v>135.4195943316428</v>
      </c>
      <c r="W35" s="97">
        <f>'Surv-rate CEA'!S33*'Unit cost and utilities'!$G$3+'Surv-rate CEA'!T33*'Unit cost and utilities'!$H$3+('Surv-rate CEA'!R32-'Surv-rate CEA'!R33)*'Unit cost and utilities'!$G$13</f>
        <v>104.85745571325975</v>
      </c>
      <c r="X35" s="97">
        <f t="shared" si="19"/>
        <v>99.811479735662999</v>
      </c>
      <c r="Y35" s="97">
        <f>W35-'Surv-rate CEA'!T33*'Unit cost and utilities'!$H$3-('Surv-rate CEA'!R32-'Surv-rate CEA'!R33)*'Unit cost and utilities'!$G$13</f>
        <v>21.608211643699519</v>
      </c>
      <c r="Z35" s="97">
        <f t="shared" si="20"/>
        <v>20.5683760294243</v>
      </c>
      <c r="AA35" s="97">
        <f>'Surv-rate CEA'!V33*'Unit cost and utilities'!$G$9+'Surv-rate CEA'!W33*'Unit cost and utilities'!$H$9+'Unit cost and utilities'!$G$13*('Surv-rate CEA'!U32-'Surv-rate CEA'!U33)</f>
        <v>227.83500045629296</v>
      </c>
      <c r="AB35" s="97">
        <f t="shared" si="21"/>
        <v>216.87106917131121</v>
      </c>
      <c r="AC35" s="97">
        <f>AA35-'Surv-rate CEA'!W33*'Unit cost and utilities'!$H$9-'Unit cost and utilities'!$G$13*('Surv-rate CEA'!U32-'Surv-rate CEA'!U33)</f>
        <v>125.66934346373395</v>
      </c>
      <c r="AD35" s="97">
        <f t="shared" si="22"/>
        <v>119.62185276386025</v>
      </c>
      <c r="AE35" s="97">
        <f>'Surv-rate CEA'!Y33*'Unit cost and utilities'!$G$3+'Surv-rate CEA'!Z33*'Unit cost and utilities'!$H$3+('Surv-rate CEA'!X32-'Surv-rate CEA'!X33)*'Unit cost and utilities'!$G$13</f>
        <v>104.85745571325975</v>
      </c>
      <c r="AF35" s="97">
        <f t="shared" si="23"/>
        <v>99.811479735662999</v>
      </c>
      <c r="AG35" s="97">
        <f>AE35-'Surv-rate CEA'!Z33*'Unit cost and utilities'!$H$3-('Surv-rate CEA'!X32-'Surv-rate CEA'!X33)*'Unit cost and utilities'!$G$13</f>
        <v>21.608211643699519</v>
      </c>
      <c r="AH35" s="97">
        <f t="shared" si="24"/>
        <v>20.5683760294243</v>
      </c>
      <c r="AI35" s="97">
        <f>'Surv-rate CEA'!AB33*'Unit cost and utilities'!$G$10+'Surv-rate CEA'!AC33*'Unit cost and utilities'!$H$10+'Unit cost and utilities'!$G$13*('Surv-rate CEA'!AB33-'Surv-rate CEA'!AB33)</f>
        <v>1075.8679046197619</v>
      </c>
      <c r="AJ35" s="97">
        <f t="shared" si="25"/>
        <v>1024.0947277402454</v>
      </c>
      <c r="AK35" s="97">
        <f>AI35-'Surv-rate CEA'!AC33*'Unit cost and utilities'!$H$10-'Unit cost and utilities'!$G$13*('Surv-rate CEA'!AB33-'Surv-rate CEA'!AB33)</f>
        <v>1023.1225863923876</v>
      </c>
      <c r="AL35" s="97">
        <f t="shared" si="26"/>
        <v>973.88763254046228</v>
      </c>
      <c r="AM35" s="104">
        <f>'Surv-rate CEA'!AE33*'Unit cost and utilities'!$G$5+'Surv-rate CEA'!AF33*'Unit cost and utilities'!$H$5+('Surv-rate CEA'!AD32-'Surv-rate CEA'!AD33)*'Unit cost and utilities'!$G$13</f>
        <v>104.85745571325975</v>
      </c>
      <c r="AN35" s="97">
        <f t="shared" si="27"/>
        <v>99.811479735662999</v>
      </c>
      <c r="AO35" s="104">
        <f>AM35-'Surv-rate CEA'!AF33*'Unit cost and utilities'!$H$5-('Surv-rate CEA'!AD32-'Surv-rate CEA'!AD33)*'Unit cost and utilities'!$G$13</f>
        <v>21.608211643699519</v>
      </c>
      <c r="AP35" s="97">
        <f t="shared" si="28"/>
        <v>20.5683760294243</v>
      </c>
      <c r="AQ35" s="97">
        <f>'Surv-rate CEA'!AH33*'Unit cost and utilities'!$G$11+'Surv-rate CEA'!AI33*'Unit cost and utilities'!$H$11+'Unit cost and utilities'!$G$13*('Surv-rate CEA'!AG32-'Surv-rate CEA'!AG33)</f>
        <v>230.78674213109247</v>
      </c>
      <c r="AR35" s="97">
        <f t="shared" si="29"/>
        <v>219.68076641558551</v>
      </c>
      <c r="AS35" s="97">
        <f>AQ35-'Surv-rate CEA'!AI33*'Unit cost and utilities'!$H$11-'Unit cost and utilities'!$G$13*('Surv-rate CEA'!AG32-'Surv-rate CEA'!AG33)</f>
        <v>137.36924461283473</v>
      </c>
      <c r="AT35" s="97">
        <f t="shared" si="30"/>
        <v>130.7587284252927</v>
      </c>
      <c r="AU35" s="97">
        <f>'Surv-rate CEA'!AK33*'Unit cost and utilities'!$G$3+'Surv-rate CEA'!AL33*'Unit cost and utilities'!$H$3+('Surv-rate CEA'!AJ32-'Surv-rate CEA'!AJ33)*'Unit cost and utilities'!$G$13</f>
        <v>104.85745571325975</v>
      </c>
      <c r="AV35" s="97">
        <f t="shared" si="31"/>
        <v>99.811479735662999</v>
      </c>
      <c r="AW35" s="97">
        <f>AU35-'Surv-rate CEA'!AL33*'Unit cost and utilities'!$H$3-('Surv-rate CEA'!AJ32-'Surv-rate CEA'!AJ33)*'Unit cost and utilities'!$G$13</f>
        <v>21.608211643699519</v>
      </c>
      <c r="AX35" s="97">
        <f t="shared" si="32"/>
        <v>20.5683760294243</v>
      </c>
      <c r="AY35" s="135">
        <v>29</v>
      </c>
      <c r="AZ35" s="135">
        <f t="shared" si="38"/>
        <v>2.2246575342465755</v>
      </c>
      <c r="BA35" s="136">
        <f>'Surv-rate CEA'!AP33*'Unit cost and utilities'!$H$7+'Surv-rate CEA'!AQ33*'Unit cost and utilities'!$H$7+'Unit cost and utilities'!$G$13*('Surv-rate CEA'!AO32-'Surv-rate CEA'!AO33)</f>
        <v>96.134210496556918</v>
      </c>
      <c r="BB35" s="136">
        <f t="shared" si="33"/>
        <v>90.015963699050431</v>
      </c>
      <c r="BC35" s="136">
        <f>BA35-'Surv-rate CEA'!AQ33*'Unit cost and utilities'!$H$7-'Unit cost and utilities'!$G$13*('Surv-rate CEA'!AO32-'Surv-rate CEA'!AO33)</f>
        <v>24.957474165737608</v>
      </c>
      <c r="BD35" s="136">
        <f t="shared" si="34"/>
        <v>23.369111546440454</v>
      </c>
      <c r="BE35" s="136">
        <f>'Surv-rate CEA'!AS33*'Unit cost and utilities'!$H$4+'Surv-rate CEA'!AT33*'Unit cost and utilities'!$H$4+('Surv-rate CEA'!AR32-'Surv-rate CEA'!AR33)*'Unit cost and utilities'!$G$13</f>
        <v>79.098422874943651</v>
      </c>
      <c r="BF35" s="136">
        <f t="shared" si="35"/>
        <v>74.064380675577269</v>
      </c>
      <c r="BG35" s="136">
        <f>BE35-'Surv-rate CEA'!AT33*'Unit cost and utilities'!$H$4-('Surv-rate CEA'!AR32-'Surv-rate CEA'!AR33)*'Unit cost and utilities'!$G$13</f>
        <v>13.362210338594778</v>
      </c>
      <c r="BH35" s="136">
        <f t="shared" si="36"/>
        <v>12.511802349706748</v>
      </c>
    </row>
    <row r="36" spans="1:60">
      <c r="A36" s="102">
        <v>30</v>
      </c>
      <c r="B36" s="102">
        <f t="shared" si="37"/>
        <v>1.726027397260274</v>
      </c>
      <c r="C36" s="97">
        <f>'Surv-rate CEA'!D34*'Unit cost and utilities'!$G$6+'Surv-rate CEA'!E34*'Unit cost and utilities'!$H$6+'Unit cost and utilities'!$G$13*('Surv-rate CEA'!C33-'Surv-rate CEA'!C34)</f>
        <v>193.35274823489362</v>
      </c>
      <c r="D36" s="97">
        <f t="shared" si="9"/>
        <v>183.73544594893607</v>
      </c>
      <c r="E36" s="97">
        <f>C36-'Surv-rate CEA'!E34*'Unit cost and utilities'!$H$6-'Unit cost and utilities'!$G$13*('Surv-rate CEA'!C33-'Surv-rate CEA'!C34)</f>
        <v>124.86458791402629</v>
      </c>
      <c r="F36" s="97">
        <f t="shared" si="10"/>
        <v>118.65386426130709</v>
      </c>
      <c r="G36" s="97">
        <f>'Surv-rate CEA'!G34*'Unit cost and utilities'!$G$3+'Surv-rate CEA'!H34*'Unit cost and utilities'!$H$3+('Surv-rate CEA'!F33-'Surv-rate CEA'!F34)*'Unit cost and utilities'!$G$13</f>
        <v>99.625178329085372</v>
      </c>
      <c r="H36" s="97">
        <f t="shared" si="11"/>
        <v>94.669854631698527</v>
      </c>
      <c r="I36" s="97">
        <f>G36-'Surv-rate CEA'!H34*'Unit cost and utilities'!$H$3-('Surv-rate CEA'!F33-'Surv-rate CEA'!F34)*'Unit cost and utilities'!$G$13</f>
        <v>20.311263329224531</v>
      </c>
      <c r="J36" s="97">
        <f t="shared" si="12"/>
        <v>19.300987752435059</v>
      </c>
      <c r="K36" s="97">
        <f>'Surv-rate CEA'!J34*'Unit cost and utilities'!$G$7+'Surv-rate CEA'!K34*'Unit cost and utilities'!$H$7+'Unit cost and utilities'!$G$13*('Surv-rate CEA'!I33-'Surv-rate CEA'!I34)</f>
        <v>872.98410561739001</v>
      </c>
      <c r="L36" s="97">
        <f t="shared" si="13"/>
        <v>829.56216250459192</v>
      </c>
      <c r="M36" s="97">
        <f>K36-'Surv-rate CEA'!K34*'Unit cost and utilities'!$H$7-'Unit cost and utilities'!$G$13*('Surv-rate CEA'!I33-'Surv-rate CEA'!I34)</f>
        <v>783.75801346239859</v>
      </c>
      <c r="N36" s="97">
        <f t="shared" si="14"/>
        <v>744.77414691113336</v>
      </c>
      <c r="O36" s="97">
        <f>'Surv-rate CEA'!M34*'Unit cost and utilities'!$G$4+'Surv-rate CEA'!N34*'Unit cost and utilities'!$H$4+('Surv-rate CEA'!L33-'Surv-rate CEA'!L34)*'Unit cost and utilities'!$G$13</f>
        <v>99.625178329085372</v>
      </c>
      <c r="P36" s="97">
        <f t="shared" si="15"/>
        <v>94.669854631698527</v>
      </c>
      <c r="Q36" s="97">
        <f>O36-'Surv-rate CEA'!N34*'Unit cost and utilities'!$H$4-('Surv-rate CEA'!L33-'Surv-rate CEA'!L34)*'Unit cost and utilities'!$G$13</f>
        <v>20.311263329224531</v>
      </c>
      <c r="R36" s="97">
        <f t="shared" si="16"/>
        <v>19.300987752435059</v>
      </c>
      <c r="S36" s="97">
        <f>'Surv-rate CEA'!P34*'Unit cost and utilities'!$G$8+'Surv-rate CEA'!Q34*'Unit cost and utilities'!$H$8+'Unit cost and utilities'!$G$13*('Surv-rate CEA'!O33-'Surv-rate CEA'!O34)</f>
        <v>222.16492262608693</v>
      </c>
      <c r="T36" s="97">
        <f t="shared" si="17"/>
        <v>211.11451223504466</v>
      </c>
      <c r="U36" s="97">
        <f>S36-'Surv-rate CEA'!Q34*'Unit cost and utilities'!$H$8-'Unit cost and utilities'!$G$13*('Surv-rate CEA'!O33-'Surv-rate CEA'!O34)</f>
        <v>137.44908715471314</v>
      </c>
      <c r="V36" s="97">
        <f t="shared" si="18"/>
        <v>130.61241463692761</v>
      </c>
      <c r="W36" s="97">
        <f>'Surv-rate CEA'!S34*'Unit cost and utilities'!$G$3+'Surv-rate CEA'!T34*'Unit cost and utilities'!$H$3+('Surv-rate CEA'!R33-'Surv-rate CEA'!R34)*'Unit cost and utilities'!$G$13</f>
        <v>99.625178329085372</v>
      </c>
      <c r="X36" s="97">
        <f t="shared" si="19"/>
        <v>94.669854631698527</v>
      </c>
      <c r="Y36" s="97">
        <f>W36-'Surv-rate CEA'!T34*'Unit cost and utilities'!$H$3-('Surv-rate CEA'!R33-'Surv-rate CEA'!R34)*'Unit cost and utilities'!$G$13</f>
        <v>20.311263329224531</v>
      </c>
      <c r="Z36" s="97">
        <f t="shared" si="20"/>
        <v>19.300987752435059</v>
      </c>
      <c r="AA36" s="97">
        <f>'Surv-rate CEA'!V34*'Unit cost and utilities'!$G$9+'Surv-rate CEA'!W34*'Unit cost and utilities'!$H$9+'Unit cost and utilities'!$G$13*('Surv-rate CEA'!U33-'Surv-rate CEA'!U34)</f>
        <v>220.84483965967658</v>
      </c>
      <c r="AB36" s="97">
        <f t="shared" si="21"/>
        <v>209.86008976245407</v>
      </c>
      <c r="AC36" s="97">
        <f>AA36-'Surv-rate CEA'!W34*'Unit cost and utilities'!$H$9-'Unit cost and utilities'!$G$13*('Surv-rate CEA'!U33-'Surv-rate CEA'!U34)</f>
        <v>121.23290386813723</v>
      </c>
      <c r="AD36" s="97">
        <f t="shared" si="22"/>
        <v>115.202818988827</v>
      </c>
      <c r="AE36" s="97">
        <f>'Surv-rate CEA'!Y34*'Unit cost and utilities'!$G$3+'Surv-rate CEA'!Z34*'Unit cost and utilities'!$H$3+('Surv-rate CEA'!X33-'Surv-rate CEA'!X34)*'Unit cost and utilities'!$G$13</f>
        <v>99.625178329085372</v>
      </c>
      <c r="AF36" s="97">
        <f t="shared" si="23"/>
        <v>94.669854631698527</v>
      </c>
      <c r="AG36" s="97">
        <f>AE36-'Surv-rate CEA'!Z34*'Unit cost and utilities'!$H$3-('Surv-rate CEA'!X33-'Surv-rate CEA'!X34)*'Unit cost and utilities'!$G$13</f>
        <v>20.311263329224531</v>
      </c>
      <c r="AH36" s="97">
        <f t="shared" si="24"/>
        <v>19.300987752435059</v>
      </c>
      <c r="AI36" s="97">
        <f>'Surv-rate CEA'!AB34*'Unit cost and utilities'!$G$10+'Surv-rate CEA'!AC34*'Unit cost and utilities'!$H$10+'Unit cost and utilities'!$G$13*('Surv-rate CEA'!AB34-'Surv-rate CEA'!AB34)</f>
        <v>1034.1466589099684</v>
      </c>
      <c r="AJ36" s="97">
        <f t="shared" si="25"/>
        <v>982.70854325066728</v>
      </c>
      <c r="AK36" s="97">
        <f>AI36-'Surv-rate CEA'!AC34*'Unit cost and utilities'!$H$10-'Unit cost and utilities'!$G$13*('Surv-rate CEA'!AB34-'Surv-rate CEA'!AB34)</f>
        <v>983.07017074177816</v>
      </c>
      <c r="AL36" s="97">
        <f t="shared" si="26"/>
        <v>934.17258285310822</v>
      </c>
      <c r="AM36" s="104">
        <f>'Surv-rate CEA'!AE34*'Unit cost and utilities'!$G$5+'Surv-rate CEA'!AF34*'Unit cost and utilities'!$H$5+('Surv-rate CEA'!AD33-'Surv-rate CEA'!AD34)*'Unit cost and utilities'!$G$13</f>
        <v>99.625178329085372</v>
      </c>
      <c r="AN36" s="97">
        <f t="shared" si="27"/>
        <v>94.669854631698527</v>
      </c>
      <c r="AO36" s="104">
        <f>AM36-'Surv-rate CEA'!AF34*'Unit cost and utilities'!$H$5-('Surv-rate CEA'!AD33-'Surv-rate CEA'!AD34)*'Unit cost and utilities'!$G$13</f>
        <v>20.311263329224531</v>
      </c>
      <c r="AP36" s="97">
        <f t="shared" si="28"/>
        <v>19.300987752435059</v>
      </c>
      <c r="AQ36" s="97">
        <f>'Surv-rate CEA'!AH34*'Unit cost and utilities'!$G$11+'Surv-rate CEA'!AI34*'Unit cost and utilities'!$H$11+'Unit cost and utilities'!$G$13*('Surv-rate CEA'!AG33-'Surv-rate CEA'!AG34)</f>
        <v>222.76466084552152</v>
      </c>
      <c r="AR36" s="97">
        <f t="shared" si="29"/>
        <v>211.68441967213249</v>
      </c>
      <c r="AS36" s="97">
        <f>AQ36-'Surv-rate CEA'!AI34*'Unit cost and utilities'!$H$11-'Unit cost and utilities'!$G$13*('Surv-rate CEA'!AG33-'Surv-rate CEA'!AG34)</f>
        <v>132.18942839612839</v>
      </c>
      <c r="AT36" s="97">
        <f t="shared" si="30"/>
        <v>125.6143695800568</v>
      </c>
      <c r="AU36" s="97">
        <f>'Surv-rate CEA'!AK34*'Unit cost and utilities'!$G$3+'Surv-rate CEA'!AL34*'Unit cost and utilities'!$H$3+('Surv-rate CEA'!AJ33-'Surv-rate CEA'!AJ34)*'Unit cost and utilities'!$G$13</f>
        <v>99.625178329085372</v>
      </c>
      <c r="AV36" s="97">
        <f t="shared" si="31"/>
        <v>94.669854631698527</v>
      </c>
      <c r="AW36" s="97">
        <f>AU36-'Surv-rate CEA'!AL34*'Unit cost and utilities'!$H$3-('Surv-rate CEA'!AJ33-'Surv-rate CEA'!AJ34)*'Unit cost and utilities'!$G$13</f>
        <v>20.311263329224531</v>
      </c>
      <c r="AX36" s="97">
        <f t="shared" si="32"/>
        <v>19.300987752435059</v>
      </c>
      <c r="AY36" s="135">
        <v>30</v>
      </c>
      <c r="AZ36" s="135">
        <f t="shared" si="38"/>
        <v>2.3013698630136985</v>
      </c>
      <c r="BA36" s="136">
        <f>'Surv-rate CEA'!AP34*'Unit cost and utilities'!$H$7+'Surv-rate CEA'!AQ34*'Unit cost and utilities'!$H$7+'Unit cost and utilities'!$G$13*('Surv-rate CEA'!AO33-'Surv-rate CEA'!AO34)</f>
        <v>91.856906468325136</v>
      </c>
      <c r="BB36" s="136">
        <f t="shared" si="33"/>
        <v>85.816068290572034</v>
      </c>
      <c r="BC36" s="136">
        <f>BA36-'Surv-rate CEA'!AQ34*'Unit cost and utilities'!$H$7-'Unit cost and utilities'!$G$13*('Surv-rate CEA'!AO33-'Surv-rate CEA'!AO34)</f>
        <v>23.685844169493855</v>
      </c>
      <c r="BD36" s="136">
        <f t="shared" si="34"/>
        <v>22.128178478011765</v>
      </c>
      <c r="BE36" s="136">
        <f>'Surv-rate CEA'!AS34*'Unit cost and utilities'!$H$4+'Surv-rate CEA'!AT34*'Unit cost and utilities'!$H$4+('Surv-rate CEA'!AR33-'Surv-rate CEA'!AR34)*'Unit cost and utilities'!$G$13</f>
        <v>75.274551312960881</v>
      </c>
      <c r="BF36" s="136">
        <f t="shared" si="35"/>
        <v>70.324228023537131</v>
      </c>
      <c r="BG36" s="136">
        <f>BE36-'Surv-rate CEA'!AT34*'Unit cost and utilities'!$H$4-('Surv-rate CEA'!AR33-'Surv-rate CEA'!AR34)*'Unit cost and utilities'!$G$13</f>
        <v>12.674387560583529</v>
      </c>
      <c r="BH36" s="136">
        <f t="shared" si="36"/>
        <v>11.840874576102461</v>
      </c>
    </row>
    <row r="37" spans="1:60">
      <c r="A37" s="102">
        <v>31</v>
      </c>
      <c r="B37" s="102">
        <f t="shared" si="37"/>
        <v>1.7835616438356163</v>
      </c>
      <c r="C37" s="97">
        <f>'Surv-rate CEA'!D35*'Unit cost and utilities'!$G$6+'Surv-rate CEA'!E35*'Unit cost and utilities'!$H$6+'Unit cost and utilities'!$G$13*('Surv-rate CEA'!C34-'Surv-rate CEA'!C35)</f>
        <v>186.66295856980071</v>
      </c>
      <c r="D37" s="97">
        <f t="shared" si="9"/>
        <v>177.07700317292506</v>
      </c>
      <c r="E37" s="97">
        <f>C37-'Surv-rate CEA'!E35*'Unit cost and utilities'!$H$6-'Unit cost and utilities'!$G$13*('Surv-rate CEA'!C34-'Surv-rate CEA'!C35)</f>
        <v>120.74726368731861</v>
      </c>
      <c r="F37" s="97">
        <f t="shared" si="10"/>
        <v>114.546366129121</v>
      </c>
      <c r="G37" s="97">
        <f>'Surv-rate CEA'!G35*'Unit cost and utilities'!$G$3+'Surv-rate CEA'!H35*'Unit cost and utilities'!$H$3+('Surv-rate CEA'!F34-'Surv-rate CEA'!F35)*'Unit cost and utilities'!$G$13</f>
        <v>94.715360141345059</v>
      </c>
      <c r="H37" s="97">
        <f t="shared" si="11"/>
        <v>89.851314137411009</v>
      </c>
      <c r="I37" s="97">
        <f>G37-'Surv-rate CEA'!H35*'Unit cost and utilities'!$H$3-('Surv-rate CEA'!F34-'Surv-rate CEA'!F35)*'Unit cost and utilities'!$G$13</f>
        <v>19.123508030852157</v>
      </c>
      <c r="J37" s="97">
        <f t="shared" si="12"/>
        <v>18.141432655962006</v>
      </c>
      <c r="K37" s="97">
        <f>'Surv-rate CEA'!J35*'Unit cost and utilities'!$G$7+'Surv-rate CEA'!K35*'Unit cost and utilities'!$H$7+'Unit cost and utilities'!$G$13*('Surv-rate CEA'!I34-'Surv-rate CEA'!I35)</f>
        <v>832.82778234906061</v>
      </c>
      <c r="L37" s="97">
        <f t="shared" si="13"/>
        <v>790.0584507363742</v>
      </c>
      <c r="M37" s="97">
        <f>K37-'Surv-rate CEA'!K35*'Unit cost and utilities'!$H$7-'Unit cost and utilities'!$G$13*('Surv-rate CEA'!I34-'Surv-rate CEA'!I35)</f>
        <v>746.58224987928554</v>
      </c>
      <c r="N37" s="97">
        <f t="shared" si="14"/>
        <v>708.24200175359374</v>
      </c>
      <c r="O37" s="97">
        <f>'Surv-rate CEA'!M35*'Unit cost and utilities'!$G$4+'Surv-rate CEA'!N35*'Unit cost and utilities'!$H$4+('Surv-rate CEA'!L34-'Surv-rate CEA'!L35)*'Unit cost and utilities'!$G$13</f>
        <v>94.715360141345059</v>
      </c>
      <c r="P37" s="97">
        <f t="shared" si="15"/>
        <v>89.851314137411009</v>
      </c>
      <c r="Q37" s="97">
        <f>O37-'Surv-rate CEA'!N35*'Unit cost and utilities'!$H$4-('Surv-rate CEA'!L34-'Surv-rate CEA'!L35)*'Unit cost and utilities'!$G$13</f>
        <v>19.123508030852157</v>
      </c>
      <c r="R37" s="97">
        <f t="shared" si="16"/>
        <v>18.141432655962006</v>
      </c>
      <c r="S37" s="97">
        <f>'Surv-rate CEA'!P35*'Unit cost and utilities'!$G$8+'Surv-rate CEA'!Q35*'Unit cost and utilities'!$H$8+'Unit cost and utilities'!$G$13*('Surv-rate CEA'!O34-'Surv-rate CEA'!O35)</f>
        <v>215.05653255190185</v>
      </c>
      <c r="T37" s="97">
        <f t="shared" si="17"/>
        <v>204.01244354439595</v>
      </c>
      <c r="U37" s="97">
        <f>S37-'Surv-rate CEA'!Q35*'Unit cost and utilities'!$H$8-'Unit cost and utilities'!$G$13*('Surv-rate CEA'!O34-'Surv-rate CEA'!O35)</f>
        <v>132.91679768869889</v>
      </c>
      <c r="V37" s="97">
        <f t="shared" si="18"/>
        <v>126.09094159008274</v>
      </c>
      <c r="W37" s="97">
        <f>'Surv-rate CEA'!S35*'Unit cost and utilities'!$H$3+'Surv-rate CEA'!T35*'Unit cost and utilities'!$H$3+('Surv-rate CEA'!R34-'Surv-rate CEA'!R35)*'Unit cost and utilities'!$G$13</f>
        <v>100.24052982323846</v>
      </c>
      <c r="X37" s="97">
        <f t="shared" si="19"/>
        <v>95.092742307133989</v>
      </c>
      <c r="Y37" s="97">
        <f>W37-'Surv-rate CEA'!T35*'Unit cost and utilities'!$H$3-('Surv-rate CEA'!R34-'Surv-rate CEA'!R35)*'Unit cost and utilities'!$G$13</f>
        <v>24.64867771274556</v>
      </c>
      <c r="Z37" s="97">
        <f t="shared" si="20"/>
        <v>23.38286082568499</v>
      </c>
      <c r="AA37" s="97">
        <f>'Surv-rate CEA'!V35*'Unit cost and utilities'!$G$9+'Surv-rate CEA'!W35*'Unit cost and utilities'!$H$9+'Unit cost and utilities'!$G$13*('Surv-rate CEA'!U34-'Surv-rate CEA'!U35)</f>
        <v>214.18039577814207</v>
      </c>
      <c r="AB37" s="97">
        <f t="shared" si="21"/>
        <v>203.18130020746571</v>
      </c>
      <c r="AC37" s="97">
        <f>AA37-'Surv-rate CEA'!W35*'Unit cost and utilities'!$H$9-'Unit cost and utilities'!$G$13*('Surv-rate CEA'!U34-'Surv-rate CEA'!U35)</f>
        <v>117.06454659566114</v>
      </c>
      <c r="AD37" s="97">
        <f t="shared" si="22"/>
        <v>111.05277258961563</v>
      </c>
      <c r="AE37" s="97">
        <f>'Surv-rate CEA'!Y35*'Unit cost and utilities'!$G$3+'Surv-rate CEA'!Z35*'Unit cost and utilities'!$H$3+('Surv-rate CEA'!X34-'Surv-rate CEA'!X35)*'Unit cost and utilities'!$G$13</f>
        <v>94.715360141345059</v>
      </c>
      <c r="AF37" s="97">
        <f t="shared" si="23"/>
        <v>89.851314137411009</v>
      </c>
      <c r="AG37" s="97">
        <f>AE37-'Surv-rate CEA'!Z35*'Unit cost and utilities'!$H$3-('Surv-rate CEA'!X34-'Surv-rate CEA'!X35)*'Unit cost and utilities'!$G$13</f>
        <v>19.123508030852157</v>
      </c>
      <c r="AH37" s="97">
        <f t="shared" si="24"/>
        <v>18.141432655962006</v>
      </c>
      <c r="AI37" s="97">
        <f>'Surv-rate CEA'!AB35*'Unit cost and utilities'!$G$10+'Surv-rate CEA'!AC35*'Unit cost and utilities'!$H$10+'Unit cost and utilities'!$G$13*('Surv-rate CEA'!AB35-'Surv-rate CEA'!AB35)</f>
        <v>995.0425509597784</v>
      </c>
      <c r="AJ37" s="97">
        <f t="shared" si="25"/>
        <v>943.94278491847786</v>
      </c>
      <c r="AK37" s="97">
        <f>AI37-'Surv-rate CEA'!AC35*'Unit cost and utilities'!$H$10-'Unit cost and utilities'!$G$13*('Surv-rate CEA'!AB35-'Surv-rate CEA'!AB35)</f>
        <v>945.58603866802639</v>
      </c>
      <c r="AL37" s="97">
        <f t="shared" si="26"/>
        <v>897.02607979868003</v>
      </c>
      <c r="AM37" s="104">
        <f>'Surv-rate CEA'!AE35*'Unit cost and utilities'!$G$5+'Surv-rate CEA'!AF35*'Unit cost and utilities'!$H$5+('Surv-rate CEA'!AD34-'Surv-rate CEA'!AD35)*'Unit cost and utilities'!$G$13</f>
        <v>94.715360141345059</v>
      </c>
      <c r="AN37" s="97">
        <f t="shared" si="27"/>
        <v>89.851314137411009</v>
      </c>
      <c r="AO37" s="104">
        <f>AM37-'Surv-rate CEA'!AF35*'Unit cost and utilities'!$H$5-('Surv-rate CEA'!AD34-'Surv-rate CEA'!AD35)*'Unit cost and utilities'!$G$13</f>
        <v>19.123508030852157</v>
      </c>
      <c r="AP37" s="97">
        <f t="shared" si="28"/>
        <v>18.141432655962006</v>
      </c>
      <c r="AQ37" s="97">
        <f>'Surv-rate CEA'!AH35*'Unit cost and utilities'!$G$11+'Surv-rate CEA'!AI35*'Unit cost and utilities'!$H$11+'Unit cost and utilities'!$G$13*('Surv-rate CEA'!AG34-'Surv-rate CEA'!AG35)</f>
        <v>215.15515782374274</v>
      </c>
      <c r="AR37" s="97">
        <f t="shared" si="29"/>
        <v>204.10600397924875</v>
      </c>
      <c r="AS37" s="97">
        <f>AQ37-'Surv-rate CEA'!AI35*'Unit cost and utilities'!$H$11-'Unit cost and utilities'!$G$13*('Surv-rate CEA'!AG34-'Surv-rate CEA'!AG35)</f>
        <v>127.33458800918257</v>
      </c>
      <c r="AT37" s="97">
        <f t="shared" si="30"/>
        <v>120.79540267488862</v>
      </c>
      <c r="AU37" s="97">
        <f>'Surv-rate CEA'!AK35*'Unit cost and utilities'!$G$3+'Surv-rate CEA'!AL35*'Unit cost and utilities'!$H$3+('Surv-rate CEA'!AJ34-'Surv-rate CEA'!AJ35)*'Unit cost and utilities'!$G$13</f>
        <v>94.715360141345059</v>
      </c>
      <c r="AV37" s="97">
        <f t="shared" si="31"/>
        <v>89.851314137411009</v>
      </c>
      <c r="AW37" s="97">
        <f>AU37-'Surv-rate CEA'!AL35*'Unit cost and utilities'!$H$3-('Surv-rate CEA'!AJ34-'Surv-rate CEA'!AJ35)*'Unit cost and utilities'!$G$13</f>
        <v>19.123508030852157</v>
      </c>
      <c r="AX37" s="97">
        <f t="shared" si="32"/>
        <v>18.141432655962006</v>
      </c>
      <c r="AY37" s="135">
        <v>31</v>
      </c>
      <c r="AZ37" s="135">
        <f t="shared" si="38"/>
        <v>2.3780821917808219</v>
      </c>
      <c r="BA37" s="136">
        <f>'Surv-rate CEA'!AP35*'Unit cost and utilities'!$H$7+'Surv-rate CEA'!AQ35*'Unit cost and utilities'!$H$7+'Unit cost and utilities'!$G$13*('Surv-rate CEA'!AO34-'Surv-rate CEA'!AO35)</f>
        <v>87.849492433010866</v>
      </c>
      <c r="BB37" s="136">
        <f t="shared" si="33"/>
        <v>81.886306226724287</v>
      </c>
      <c r="BC37" s="136">
        <f>BA37-'Surv-rate CEA'!AQ35*'Unit cost and utilities'!$H$7-'Unit cost and utilities'!$G$13*('Surv-rate CEA'!AO34-'Surv-rate CEA'!AO35)</f>
        <v>22.51280481110987</v>
      </c>
      <c r="BD37" s="136">
        <f t="shared" si="34"/>
        <v>20.984645189507017</v>
      </c>
      <c r="BE37" s="136">
        <f>'Surv-rate CEA'!AS35*'Unit cost and utilities'!$H$4+'Surv-rate CEA'!AT35*'Unit cost and utilities'!$H$4+('Surv-rate CEA'!AR34-'Surv-rate CEA'!AR35)*'Unit cost and utilities'!$G$13</f>
        <v>71.711419804459297</v>
      </c>
      <c r="BF37" s="136">
        <f t="shared" si="35"/>
        <v>66.843679108777252</v>
      </c>
      <c r="BG37" s="136">
        <f>BE37-'Surv-rate CEA'!AT35*'Unit cost and utilities'!$H$4-('Surv-rate CEA'!AR34-'Surv-rate CEA'!AR35)*'Unit cost and utilities'!$G$13</f>
        <v>12.037111931187132</v>
      </c>
      <c r="BH37" s="136">
        <f t="shared" si="36"/>
        <v>11.220037889623171</v>
      </c>
    </row>
    <row r="38" spans="1:60">
      <c r="A38" s="102">
        <v>32</v>
      </c>
      <c r="B38" s="102">
        <f t="shared" si="37"/>
        <v>1.8410958904109589</v>
      </c>
      <c r="C38" s="97">
        <f>'Surv-rate CEA'!D36*'Unit cost and utilities'!$G$6+'Surv-rate CEA'!E36*'Unit cost and utilities'!$H$6+'Unit cost and utilities'!$G$13*('Surv-rate CEA'!C35-'Surv-rate CEA'!C36)</f>
        <v>180.30940866254559</v>
      </c>
      <c r="D38" s="97">
        <f t="shared" si="9"/>
        <v>170.75908831493226</v>
      </c>
      <c r="E38" s="97">
        <f>C38-'Surv-rate CEA'!E36*'Unit cost and utilities'!$H$6-'Unit cost and utilities'!$G$13*('Surv-rate CEA'!C35-'Surv-rate CEA'!C36)</f>
        <v>116.8673522863516</v>
      </c>
      <c r="F38" s="97">
        <f t="shared" si="10"/>
        <v>110.67732226633809</v>
      </c>
      <c r="G38" s="97">
        <f>'Surv-rate CEA'!G36*'Unit cost and utilities'!$G$3+'Surv-rate CEA'!H36*'Unit cost and utilities'!$H$3+('Surv-rate CEA'!F35-'Surv-rate CEA'!F36)*'Unit cost and utilities'!$G$13</f>
        <v>90.107091813637993</v>
      </c>
      <c r="H38" s="97">
        <f t="shared" si="11"/>
        <v>85.334453498226523</v>
      </c>
      <c r="I38" s="97">
        <f>G38-'Surv-rate CEA'!H36*'Unit cost and utilities'!$H$3-('Surv-rate CEA'!F35-'Surv-rate CEA'!F36)*'Unit cost and utilities'!$G$13</f>
        <v>18.033387243300631</v>
      </c>
      <c r="J38" s="97">
        <f t="shared" si="12"/>
        <v>17.078225633024328</v>
      </c>
      <c r="K38" s="97">
        <f>'Surv-rate CEA'!J36*'Unit cost and utilities'!$G$7+'Surv-rate CEA'!K36*'Unit cost and utilities'!$H$7+'Unit cost and utilities'!$G$13*('Surv-rate CEA'!I35-'Surv-rate CEA'!I36)</f>
        <v>795.4466335552396</v>
      </c>
      <c r="L38" s="97">
        <f t="shared" si="13"/>
        <v>753.31477684164611</v>
      </c>
      <c r="M38" s="97">
        <f>K38-'Surv-rate CEA'!K36*'Unit cost and utilities'!$H$7-'Unit cost and utilities'!$G$13*('Surv-rate CEA'!I35-'Surv-rate CEA'!I36)</f>
        <v>712.06723713611882</v>
      </c>
      <c r="N38" s="97">
        <f t="shared" si="14"/>
        <v>674.35167767567395</v>
      </c>
      <c r="O38" s="97">
        <f>'Surv-rate CEA'!M36*'Unit cost and utilities'!$G$4+'Surv-rate CEA'!N36*'Unit cost and utilities'!$H$4+('Surv-rate CEA'!L35-'Surv-rate CEA'!L36)*'Unit cost and utilities'!$G$13</f>
        <v>90.107091813637993</v>
      </c>
      <c r="P38" s="97">
        <f t="shared" si="15"/>
        <v>85.334453498226523</v>
      </c>
      <c r="Q38" s="97">
        <f>O38-'Surv-rate CEA'!N36*'Unit cost and utilities'!$H$4-('Surv-rate CEA'!L35-'Surv-rate CEA'!L36)*'Unit cost and utilities'!$G$13</f>
        <v>18.033387243300631</v>
      </c>
      <c r="R38" s="97">
        <f t="shared" si="16"/>
        <v>17.078225633024328</v>
      </c>
      <c r="S38" s="97">
        <f>'Surv-rate CEA'!P36*'Unit cost and utilities'!$G$8+'Surv-rate CEA'!Q36*'Unit cost and utilities'!$H$8+'Unit cost and utilities'!$G$13*('Surv-rate CEA'!O35-'Surv-rate CEA'!O36)</f>
        <v>208.28970267201976</v>
      </c>
      <c r="T38" s="97">
        <f t="shared" si="17"/>
        <v>197.25736997023694</v>
      </c>
      <c r="U38" s="97">
        <f>S38-'Surv-rate CEA'!Q36*'Unit cost and utilities'!$H$8-'Unit cost and utilities'!$G$13*('Surv-rate CEA'!O35-'Surv-rate CEA'!O36)</f>
        <v>128.64584874141792</v>
      </c>
      <c r="V38" s="97">
        <f t="shared" si="18"/>
        <v>121.83195546771455</v>
      </c>
      <c r="W38" s="97">
        <f>'Surv-rate CEA'!S36*'Unit cost and utilities'!$H$3+'Surv-rate CEA'!T36*'Unit cost and utilities'!$H$3+('Surv-rate CEA'!R35-'Surv-rate CEA'!R36)*'Unit cost and utilities'!$G$13</f>
        <v>95.317303470295428</v>
      </c>
      <c r="X38" s="97">
        <f t="shared" si="19"/>
        <v>90.268699575666332</v>
      </c>
      <c r="Y38" s="97">
        <f>W38-'Surv-rate CEA'!T36*'Unit cost and utilities'!$H$3-('Surv-rate CEA'!R35-'Surv-rate CEA'!R36)*'Unit cost and utilities'!$G$13</f>
        <v>23.243598899958066</v>
      </c>
      <c r="Z38" s="97">
        <f t="shared" si="20"/>
        <v>22.012471710464133</v>
      </c>
      <c r="AA38" s="97">
        <f>'Surv-rate CEA'!V36*'Unit cost and utilities'!$G$9+'Surv-rate CEA'!W36*'Unit cost and utilities'!$H$9+'Unit cost and utilities'!$G$13*('Surv-rate CEA'!U35-'Surv-rate CEA'!U36)</f>
        <v>207.82367872867798</v>
      </c>
      <c r="AB38" s="97">
        <f t="shared" si="21"/>
        <v>196.81602958601493</v>
      </c>
      <c r="AC38" s="97">
        <f>AA38-'Surv-rate CEA'!W36*'Unit cost and utilities'!$H$9-'Unit cost and utilities'!$G$13*('Surv-rate CEA'!U35-'Surv-rate CEA'!U36)</f>
        <v>113.14219366303995</v>
      </c>
      <c r="AD38" s="97">
        <f t="shared" si="22"/>
        <v>107.14947147328439</v>
      </c>
      <c r="AE38" s="97">
        <f>'Surv-rate CEA'!Y36*'Unit cost and utilities'!$G$3+'Surv-rate CEA'!Z36*'Unit cost and utilities'!$H$3+('Surv-rate CEA'!X35-'Surv-rate CEA'!X36)*'Unit cost and utilities'!$G$13</f>
        <v>90.107091813637993</v>
      </c>
      <c r="AF38" s="97">
        <f t="shared" si="23"/>
        <v>85.334453498226523</v>
      </c>
      <c r="AG38" s="97">
        <f>AE38-'Surv-rate CEA'!Z36*'Unit cost and utilities'!$H$3-('Surv-rate CEA'!X35-'Surv-rate CEA'!X36)*'Unit cost and utilities'!$G$13</f>
        <v>18.033387243300631</v>
      </c>
      <c r="AH38" s="97">
        <f t="shared" si="24"/>
        <v>17.078225633024328</v>
      </c>
      <c r="AI38" s="97">
        <f>'Surv-rate CEA'!AB36*'Unit cost and utilities'!$G$10+'Surv-rate CEA'!AC36*'Unit cost and utilities'!$H$10+'Unit cost and utilities'!$G$13*('Surv-rate CEA'!AB36-'Surv-rate CEA'!AB36)</f>
        <v>958.33625197533979</v>
      </c>
      <c r="AJ38" s="97">
        <f t="shared" si="25"/>
        <v>907.57673656799568</v>
      </c>
      <c r="AK38" s="97">
        <f>AI38-'Surv-rate CEA'!AC36*'Unit cost and utilities'!$H$10-'Unit cost and utilities'!$G$13*('Surv-rate CEA'!AB36-'Surv-rate CEA'!AB36)</f>
        <v>910.44921599001441</v>
      </c>
      <c r="AL38" s="97">
        <f t="shared" si="26"/>
        <v>862.22609919630816</v>
      </c>
      <c r="AM38" s="104">
        <f>'Surv-rate CEA'!AE36*'Unit cost and utilities'!$G$5+'Surv-rate CEA'!AF36*'Unit cost and utilities'!$H$5+('Surv-rate CEA'!AD35-'Surv-rate CEA'!AD36)*'Unit cost and utilities'!$G$13</f>
        <v>90.107091813637993</v>
      </c>
      <c r="AN38" s="97">
        <f t="shared" si="27"/>
        <v>85.334453498226523</v>
      </c>
      <c r="AO38" s="104">
        <f>AM38-'Surv-rate CEA'!AF36*'Unit cost and utilities'!$H$5-('Surv-rate CEA'!AD35-'Surv-rate CEA'!AD36)*'Unit cost and utilities'!$G$13</f>
        <v>18.033387243300631</v>
      </c>
      <c r="AP38" s="97">
        <f t="shared" si="28"/>
        <v>17.078225633024328</v>
      </c>
      <c r="AQ38" s="97">
        <f>'Surv-rate CEA'!AH36*'Unit cost and utilities'!$G$11+'Surv-rate CEA'!AI36*'Unit cost and utilities'!$H$11+'Unit cost and utilities'!$G$13*('Surv-rate CEA'!AG35-'Surv-rate CEA'!AG36)</f>
        <v>207.93260238377925</v>
      </c>
      <c r="AR38" s="97">
        <f t="shared" si="29"/>
        <v>196.9191839592614</v>
      </c>
      <c r="AS38" s="97">
        <f>AQ38-'Surv-rate CEA'!AI36*'Unit cost and utilities'!$H$11-'Unit cost and utilities'!$G$13*('Surv-rate CEA'!AG35-'Surv-rate CEA'!AG36)</f>
        <v>122.77721053302432</v>
      </c>
      <c r="AT38" s="97">
        <f t="shared" si="30"/>
        <v>116.27415724992453</v>
      </c>
      <c r="AU38" s="97">
        <f>'Surv-rate CEA'!AK36*'Unit cost and utilities'!$G$3+'Surv-rate CEA'!AL36*'Unit cost and utilities'!$H$3+('Surv-rate CEA'!AJ35-'Surv-rate CEA'!AJ36)*'Unit cost and utilities'!$G$13</f>
        <v>90.107091813637993</v>
      </c>
      <c r="AV38" s="97">
        <f t="shared" si="31"/>
        <v>85.334453498226523</v>
      </c>
      <c r="AW38" s="97">
        <f>AU38-'Surv-rate CEA'!AL36*'Unit cost and utilities'!$H$3-('Surv-rate CEA'!AJ35-'Surv-rate CEA'!AJ36)*'Unit cost and utilities'!$G$13</f>
        <v>18.033387243300631</v>
      </c>
      <c r="AX38" s="97">
        <f t="shared" si="32"/>
        <v>17.078225633024328</v>
      </c>
      <c r="AY38" s="135">
        <v>32</v>
      </c>
      <c r="AZ38" s="135">
        <f t="shared" si="38"/>
        <v>2.4547945205479453</v>
      </c>
      <c r="BA38" s="136">
        <f>'Surv-rate CEA'!AP36*'Unit cost and utilities'!$H$7+'Surv-rate CEA'!AQ36*'Unit cost and utilities'!$H$7+'Unit cost and utilities'!$G$13*('Surv-rate CEA'!AO35-'Surv-rate CEA'!AO36)</f>
        <v>84.091530289360747</v>
      </c>
      <c r="BB38" s="136">
        <f t="shared" ref="BB38:BB69" si="39">BA38/(1+DISC)^($AZ38)</f>
        <v>78.205897955660504</v>
      </c>
      <c r="BC38" s="136">
        <f>BA38-'Surv-rate CEA'!AQ36*'Unit cost and utilities'!$H$7-'Unit cost and utilities'!$G$13*('Surv-rate CEA'!AO35-'Surv-rate CEA'!AO36)</f>
        <v>21.428325950239561</v>
      </c>
      <c r="BD38" s="136">
        <f t="shared" ref="BD38:BD69" si="40">BC38/(1+DISC)^(AZ38)</f>
        <v>19.928540565958659</v>
      </c>
      <c r="BE38" s="136">
        <f>'Surv-rate CEA'!AS36*'Unit cost and utilities'!$H$4+'Surv-rate CEA'!AT36*'Unit cost and utilities'!$H$4+('Surv-rate CEA'!AR35-'Surv-rate CEA'!AR36)*'Unit cost and utilities'!$G$13</f>
        <v>68.380957359271335</v>
      </c>
      <c r="BF38" s="136">
        <f t="shared" ref="BF38:BF69" si="41">BE38/(1+DISC)^(AZ38)</f>
        <v>63.594920379587244</v>
      </c>
      <c r="BG38" s="136">
        <f>BE38-'Surv-rate CEA'!AT36*'Unit cost and utilities'!$H$4-('Surv-rate CEA'!AR35-'Surv-rate CEA'!AR36)*'Unit cost and utilities'!$G$13</f>
        <v>11.445522863664751</v>
      </c>
      <c r="BH38" s="136">
        <f t="shared" ref="BH38:BH69" si="42">BG38/(1+DISC)^(AZ38)</f>
        <v>10.644441717790853</v>
      </c>
    </row>
    <row r="39" spans="1:60">
      <c r="A39" s="102">
        <v>33</v>
      </c>
      <c r="B39" s="102">
        <f t="shared" si="37"/>
        <v>1.8986301369863015</v>
      </c>
      <c r="C39" s="97">
        <f>'Surv-rate CEA'!D37*'Unit cost and utilities'!$G$6+'Surv-rate CEA'!E37*'Unit cost and utilities'!$H$6+'Unit cost and utilities'!$G$13*('Surv-rate CEA'!C36-'Surv-rate CEA'!C37)</f>
        <v>174.2722806797311</v>
      </c>
      <c r="D39" s="97">
        <f t="shared" si="9"/>
        <v>164.761286009099</v>
      </c>
      <c r="E39" s="97">
        <f>C39-'Surv-rate CEA'!E37*'Unit cost and utilities'!$H$6-'Unit cost and utilities'!$G$13*('Surv-rate CEA'!C36-'Surv-rate CEA'!C37)</f>
        <v>113.20602501003142</v>
      </c>
      <c r="F39" s="97">
        <f t="shared" si="10"/>
        <v>107.02775101055033</v>
      </c>
      <c r="G39" s="97">
        <f>'Surv-rate CEA'!G37*'Unit cost and utilities'!$G$3+'Surv-rate CEA'!H37*'Unit cost and utilities'!$H$3+('Surv-rate CEA'!F36-'Surv-rate CEA'!F37)*'Unit cost and utilities'!$G$13</f>
        <v>85.780508483692671</v>
      </c>
      <c r="H39" s="97">
        <f t="shared" si="11"/>
        <v>81.098995417757337</v>
      </c>
      <c r="I39" s="97">
        <f>G39-'Surv-rate CEA'!H37*'Unit cost and utilities'!$H$3-('Surv-rate CEA'!F36-'Surv-rate CEA'!F37)*'Unit cost and utilities'!$G$13</f>
        <v>17.030789568514223</v>
      </c>
      <c r="J39" s="97">
        <f t="shared" si="12"/>
        <v>16.101325925810919</v>
      </c>
      <c r="K39" s="97">
        <f>'Surv-rate CEA'!J37*'Unit cost and utilities'!$G$7+'Surv-rate CEA'!K37*'Unit cost and utilities'!$H$7+'Unit cost and utilities'!$G$13*('Surv-rate CEA'!I36-'Surv-rate CEA'!I37)</f>
        <v>760.59138816961786</v>
      </c>
      <c r="L39" s="97">
        <f t="shared" si="13"/>
        <v>719.0817423946587</v>
      </c>
      <c r="M39" s="97">
        <f>K39-'Surv-rate CEA'!K37*'Unit cost and utilities'!$H$7-'Unit cost and utilities'!$G$13*('Surv-rate CEA'!I36-'Surv-rate CEA'!I37)</f>
        <v>679.96523513254101</v>
      </c>
      <c r="N39" s="97">
        <f t="shared" si="14"/>
        <v>642.8558009624237</v>
      </c>
      <c r="O39" s="97">
        <f>'Surv-rate CEA'!M37*'Unit cost and utilities'!$G$4+'Surv-rate CEA'!N37*'Unit cost and utilities'!$H$4+('Surv-rate CEA'!L36-'Surv-rate CEA'!L37)*'Unit cost and utilities'!$G$13</f>
        <v>85.780508483692671</v>
      </c>
      <c r="P39" s="97">
        <f t="shared" si="15"/>
        <v>81.098995417757337</v>
      </c>
      <c r="Q39" s="97">
        <f>O39-'Surv-rate CEA'!N37*'Unit cost and utilities'!$H$4-('Surv-rate CEA'!L36-'Surv-rate CEA'!L37)*'Unit cost and utilities'!$G$13</f>
        <v>17.030789568514223</v>
      </c>
      <c r="R39" s="97">
        <f t="shared" si="16"/>
        <v>16.101325925810919</v>
      </c>
      <c r="S39" s="97">
        <f>'Surv-rate CEA'!P37*'Unit cost and utilities'!$G$8+'Surv-rate CEA'!Q37*'Unit cost and utilities'!$H$8+'Unit cost and utilities'!$G$13*('Surv-rate CEA'!O36-'Surv-rate CEA'!O37)</f>
        <v>201.84481268214097</v>
      </c>
      <c r="T39" s="97">
        <f t="shared" si="17"/>
        <v>190.82903363669089</v>
      </c>
      <c r="U39" s="97">
        <f>S39-'Surv-rate CEA'!Q37*'Unit cost and utilities'!$H$8-'Unit cost and utilities'!$G$13*('Surv-rate CEA'!O36-'Surv-rate CEA'!O37)</f>
        <v>124.6155139578573</v>
      </c>
      <c r="V39" s="97">
        <f t="shared" si="18"/>
        <v>117.81456153726327</v>
      </c>
      <c r="W39" s="97">
        <f>'Surv-rate CEA'!S37*'Unit cost and utilities'!$H$3+'Surv-rate CEA'!T37*'Unit cost and utilities'!$H$3+('Surv-rate CEA'!R36-'Surv-rate CEA'!R37)*'Unit cost and utilities'!$G$13</f>
        <v>90.701049319132068</v>
      </c>
      <c r="X39" s="97">
        <f t="shared" si="19"/>
        <v>85.750995338485822</v>
      </c>
      <c r="Y39" s="97">
        <f>W39-'Surv-rate CEA'!T37*'Unit cost and utilities'!$H$3-('Surv-rate CEA'!R36-'Surv-rate CEA'!R37)*'Unit cost and utilities'!$G$13</f>
        <v>21.951330403953619</v>
      </c>
      <c r="Z39" s="97">
        <f t="shared" si="20"/>
        <v>20.753325846539404</v>
      </c>
      <c r="AA39" s="97">
        <f>'Surv-rate CEA'!V37*'Unit cost and utilities'!$G$9+'Surv-rate CEA'!W37*'Unit cost and utilities'!$H$9+'Unit cost and utilities'!$G$13*('Surv-rate CEA'!U36-'Surv-rate CEA'!U37)</f>
        <v>201.7576343526658</v>
      </c>
      <c r="AB39" s="97">
        <f t="shared" si="21"/>
        <v>190.74661310704366</v>
      </c>
      <c r="AC39" s="97">
        <f>AA39-'Surv-rate CEA'!W37*'Unit cost and utilities'!$H$9-'Unit cost and utilities'!$G$13*('Surv-rate CEA'!U36-'Surv-rate CEA'!U37)</f>
        <v>109.44600218735386</v>
      </c>
      <c r="AD39" s="97">
        <f t="shared" si="22"/>
        <v>103.4729332663193</v>
      </c>
      <c r="AE39" s="97">
        <f>'Surv-rate CEA'!Y37*'Unit cost and utilities'!$G$3+'Surv-rate CEA'!Z37*'Unit cost and utilities'!$H$3+('Surv-rate CEA'!X36-'Surv-rate CEA'!X37)*'Unit cost and utilities'!$G$13</f>
        <v>85.780508483692671</v>
      </c>
      <c r="AF39" s="97">
        <f t="shared" si="23"/>
        <v>81.098995417757337</v>
      </c>
      <c r="AG39" s="97">
        <f>AE39-'Surv-rate CEA'!Z37*'Unit cost and utilities'!$H$3-('Surv-rate CEA'!X36-'Surv-rate CEA'!X37)*'Unit cost and utilities'!$G$13</f>
        <v>17.030789568514223</v>
      </c>
      <c r="AH39" s="97">
        <f t="shared" si="24"/>
        <v>16.101325925810919</v>
      </c>
      <c r="AI39" s="97">
        <f>'Surv-rate CEA'!AB37*'Unit cost and utilities'!$G$10+'Surv-rate CEA'!AC37*'Unit cost and utilities'!$H$10+'Unit cost and utilities'!$G$13*('Surv-rate CEA'!AB37-'Surv-rate CEA'!AB37)</f>
        <v>923.83086635970039</v>
      </c>
      <c r="AJ39" s="97">
        <f t="shared" si="25"/>
        <v>873.41234648814361</v>
      </c>
      <c r="AK39" s="97">
        <f>AI39-'Surv-rate CEA'!AC37*'Unit cost and utilities'!$H$10-'Unit cost and utilities'!$G$13*('Surv-rate CEA'!AB37-'Surv-rate CEA'!AB37)</f>
        <v>877.46194457487627</v>
      </c>
      <c r="AL39" s="97">
        <f t="shared" si="26"/>
        <v>829.5740312131918</v>
      </c>
      <c r="AM39" s="104">
        <f>'Surv-rate CEA'!AE37*'Unit cost and utilities'!$G$5+'Surv-rate CEA'!AF37*'Unit cost and utilities'!$H$5+('Surv-rate CEA'!AD36-'Surv-rate CEA'!AD37)*'Unit cost and utilities'!$G$13</f>
        <v>85.780508483692671</v>
      </c>
      <c r="AN39" s="97">
        <f t="shared" si="27"/>
        <v>81.098995417757337</v>
      </c>
      <c r="AO39" s="104">
        <f>AM39-'Surv-rate CEA'!AF37*'Unit cost and utilities'!$H$5-('Surv-rate CEA'!AD36-'Surv-rate CEA'!AD37)*'Unit cost and utilities'!$G$13</f>
        <v>17.030789568514223</v>
      </c>
      <c r="AP39" s="97">
        <f t="shared" si="28"/>
        <v>16.101325925810919</v>
      </c>
      <c r="AQ39" s="97">
        <f>'Surv-rate CEA'!AH37*'Unit cost and utilities'!$G$11+'Surv-rate CEA'!AI37*'Unit cost and utilities'!$H$11+'Unit cost and utilities'!$G$13*('Surv-rate CEA'!AG36-'Surv-rate CEA'!AG37)</f>
        <v>201.07302328283859</v>
      </c>
      <c r="AR39" s="97">
        <f t="shared" si="29"/>
        <v>190.09936502007974</v>
      </c>
      <c r="AS39" s="97">
        <f>AQ39-'Surv-rate CEA'!AI37*'Unit cost and utilities'!$H$11-'Unit cost and utilities'!$G$13*('Surv-rate CEA'!AG36-'Surv-rate CEA'!AG37)</f>
        <v>118.49263435766846</v>
      </c>
      <c r="AT39" s="97">
        <f t="shared" si="30"/>
        <v>112.0258410759758</v>
      </c>
      <c r="AU39" s="97">
        <f>'Surv-rate CEA'!AK37*'Unit cost and utilities'!$G$3+'Surv-rate CEA'!AL37*'Unit cost and utilities'!$H$3+('Surv-rate CEA'!AJ36-'Surv-rate CEA'!AJ37)*'Unit cost and utilities'!$G$13</f>
        <v>85.780508483692671</v>
      </c>
      <c r="AV39" s="97">
        <f t="shared" si="31"/>
        <v>81.098995417757337</v>
      </c>
      <c r="AW39" s="97">
        <f>AU39-'Surv-rate CEA'!AL37*'Unit cost and utilities'!$H$3-('Surv-rate CEA'!AJ36-'Surv-rate CEA'!AJ37)*'Unit cost and utilities'!$G$13</f>
        <v>17.030789568514223</v>
      </c>
      <c r="AX39" s="97">
        <f t="shared" si="32"/>
        <v>16.101325925810919</v>
      </c>
      <c r="AY39" s="135">
        <v>33</v>
      </c>
      <c r="AZ39" s="135">
        <f t="shared" si="38"/>
        <v>2.5315068493150683</v>
      </c>
      <c r="BA39" s="136">
        <f>'Surv-rate CEA'!AP37*'Unit cost and utilities'!$H$7+'Surv-rate CEA'!AQ37*'Unit cost and utilities'!$H$7+'Unit cost and utilities'!$G$13*('Surv-rate CEA'!AO36-'Surv-rate CEA'!AO37)</f>
        <v>80.564218188436058</v>
      </c>
      <c r="BB39" s="136">
        <f t="shared" si="39"/>
        <v>74.755762345753126</v>
      </c>
      <c r="BC39" s="136">
        <f>BA39-'Surv-rate CEA'!AQ37*'Unit cost and utilities'!$H$7-'Unit cost and utilities'!$G$13*('Surv-rate CEA'!AO36-'Surv-rate CEA'!AO37)</f>
        <v>20.423619420268274</v>
      </c>
      <c r="BD39" s="136">
        <f t="shared" si="40"/>
        <v>18.951133318896069</v>
      </c>
      <c r="BE39" s="136">
        <f>'Surv-rate CEA'!AS37*'Unit cost and utilities'!$H$4+'Surv-rate CEA'!AT37*'Unit cost and utilities'!$H$4+('Surv-rate CEA'!AR36-'Surv-rate CEA'!AR37)*'Unit cost and utilities'!$G$13</f>
        <v>65.258925929633278</v>
      </c>
      <c r="BF39" s="136">
        <f t="shared" si="41"/>
        <v>60.553939049271555</v>
      </c>
      <c r="BG39" s="136">
        <f>BE39-'Surv-rate CEA'!AT37*'Unit cost and utilities'!$H$4-('Surv-rate CEA'!AR36-'Surv-rate CEA'!AR37)*'Unit cost and utilities'!$G$13</f>
        <v>10.895337059234189</v>
      </c>
      <c r="BH39" s="136">
        <f t="shared" si="42"/>
        <v>10.109813589600464</v>
      </c>
    </row>
    <row r="40" spans="1:60">
      <c r="A40" s="102">
        <v>34</v>
      </c>
      <c r="B40" s="102">
        <f t="shared" si="37"/>
        <v>1.9561643835616438</v>
      </c>
      <c r="C40" s="97">
        <f>'Surv-rate CEA'!D38*'Unit cost and utilities'!$G$6+'Surv-rate CEA'!E38*'Unit cost and utilities'!$H$6+'Unit cost and utilities'!$G$13*('Surv-rate CEA'!C37-'Surv-rate CEA'!C38)</f>
        <v>168.53287931592405</v>
      </c>
      <c r="D40" s="97">
        <f t="shared" si="9"/>
        <v>159.06437334067638</v>
      </c>
      <c r="E40" s="97">
        <f>C40-'Surv-rate CEA'!E38*'Unit cost and utilities'!$H$6-'Unit cost and utilities'!$G$13*('Surv-rate CEA'!C37-'Surv-rate CEA'!C38)</f>
        <v>109.74629961110756</v>
      </c>
      <c r="F40" s="97">
        <f t="shared" si="10"/>
        <v>103.58053837895545</v>
      </c>
      <c r="G40" s="97">
        <f>'Surv-rate CEA'!G38*'Unit cost and utilities'!$G$3+'Surv-rate CEA'!H38*'Unit cost and utilities'!$H$3+('Surv-rate CEA'!F37-'Surv-rate CEA'!F38)*'Unit cost and utilities'!$G$13</f>
        <v>81.716838870300094</v>
      </c>
      <c r="H40" s="97">
        <f t="shared" si="11"/>
        <v>77.125827429313688</v>
      </c>
      <c r="I40" s="97">
        <f>G40-'Surv-rate CEA'!H38*'Unit cost and utilities'!$H$3-('Surv-rate CEA'!F37-'Surv-rate CEA'!F38)*'Unit cost and utilities'!$G$13</f>
        <v>16.106844811729687</v>
      </c>
      <c r="J40" s="97">
        <f t="shared" si="12"/>
        <v>15.201930845023133</v>
      </c>
      <c r="K40" s="97">
        <f>'Surv-rate CEA'!J38*'Unit cost and utilities'!$G$7+'Surv-rate CEA'!K38*'Unit cost and utilities'!$H$7+'Unit cost and utilities'!$G$13*('Surv-rate CEA'!I37-'Surv-rate CEA'!I38)</f>
        <v>728.03980766295524</v>
      </c>
      <c r="L40" s="97">
        <f t="shared" si="13"/>
        <v>687.13711082981854</v>
      </c>
      <c r="M40" s="97">
        <f>K40-'Surv-rate CEA'!K38*'Unit cost and utilities'!$H$7-'Unit cost and utilities'!$G$13*('Surv-rate CEA'!I37-'Surv-rate CEA'!I38)</f>
        <v>650.05630691075248</v>
      </c>
      <c r="N40" s="97">
        <f t="shared" si="14"/>
        <v>613.53487529921574</v>
      </c>
      <c r="O40" s="97">
        <f>'Surv-rate CEA'!M38*'Unit cost and utilities'!$G$4+'Surv-rate CEA'!N38*'Unit cost and utilities'!$H$4+('Surv-rate CEA'!L37-'Surv-rate CEA'!L38)*'Unit cost and utilities'!$G$13</f>
        <v>81.716838870300094</v>
      </c>
      <c r="P40" s="97">
        <f t="shared" si="15"/>
        <v>77.125827429313688</v>
      </c>
      <c r="Q40" s="97">
        <f>O40-'Surv-rate CEA'!N38*'Unit cost and utilities'!$H$4-('Surv-rate CEA'!L37-'Surv-rate CEA'!L38)*'Unit cost and utilities'!$G$13</f>
        <v>16.106844811729687</v>
      </c>
      <c r="R40" s="97">
        <f t="shared" si="16"/>
        <v>15.201930845023133</v>
      </c>
      <c r="S40" s="97">
        <f>'Surv-rate CEA'!P38*'Unit cost and utilities'!$G$8+'Surv-rate CEA'!Q38*'Unit cost and utilities'!$H$8+'Unit cost and utilities'!$G$13*('Surv-rate CEA'!O37-'Surv-rate CEA'!O38)</f>
        <v>195.70335459731112</v>
      </c>
      <c r="T40" s="97">
        <f t="shared" si="17"/>
        <v>184.70835830992752</v>
      </c>
      <c r="U40" s="97">
        <f>S40-'Surv-rate CEA'!Q38*'Unit cost and utilities'!$H$8-'Unit cost and utilities'!$G$13*('Surv-rate CEA'!O37-'Surv-rate CEA'!O38)</f>
        <v>120.80709953201958</v>
      </c>
      <c r="V40" s="97">
        <f t="shared" si="18"/>
        <v>114.01992098018913</v>
      </c>
      <c r="W40" s="97">
        <f>'Surv-rate CEA'!S38*'Unit cost and utilities'!$H$3+'Surv-rate CEA'!T38*'Unit cost and utilities'!$H$3+('Surv-rate CEA'!R37-'Surv-rate CEA'!R38)*'Unit cost and utilities'!$G$13</f>
        <v>86.370433309205211</v>
      </c>
      <c r="X40" s="97">
        <f t="shared" si="19"/>
        <v>81.517973853267648</v>
      </c>
      <c r="Y40" s="97">
        <f>W40-'Surv-rate CEA'!T38*'Unit cost and utilities'!$H$3-('Surv-rate CEA'!R37-'Surv-rate CEA'!R38)*'Unit cost and utilities'!$G$13</f>
        <v>20.760439250634803</v>
      </c>
      <c r="Z40" s="97">
        <f t="shared" si="20"/>
        <v>19.594077268977085</v>
      </c>
      <c r="AA40" s="97">
        <f>'Surv-rate CEA'!V38*'Unit cost and utilities'!$G$9+'Surv-rate CEA'!W38*'Unit cost and utilities'!$H$9+'Unit cost and utilities'!$G$13*('Surv-rate CEA'!U37-'Surv-rate CEA'!U38)</f>
        <v>195.96613173103736</v>
      </c>
      <c r="AB40" s="97">
        <f t="shared" si="21"/>
        <v>184.95637211159092</v>
      </c>
      <c r="AC40" s="97">
        <f>AA40-'Surv-rate CEA'!W38*'Unit cost and utilities'!$H$9-'Unit cost and utilities'!$G$13*('Surv-rate CEA'!U37-'Surv-rate CEA'!U38)</f>
        <v>105.9581031151212</v>
      </c>
      <c r="AD40" s="97">
        <f t="shared" si="22"/>
        <v>100.00517015305651</v>
      </c>
      <c r="AE40" s="97">
        <f>'Surv-rate CEA'!Y38*'Unit cost and utilities'!$G$3+'Surv-rate CEA'!Z38*'Unit cost and utilities'!$H$3+('Surv-rate CEA'!X37-'Surv-rate CEA'!X38)*'Unit cost and utilities'!$G$13</f>
        <v>81.716838870300094</v>
      </c>
      <c r="AF40" s="97">
        <f t="shared" si="23"/>
        <v>77.125827429313688</v>
      </c>
      <c r="AG40" s="97">
        <f>AE40-'Surv-rate CEA'!Z38*'Unit cost and utilities'!$H$3-('Surv-rate CEA'!X37-'Surv-rate CEA'!X38)*'Unit cost and utilities'!$G$13</f>
        <v>16.106844811729687</v>
      </c>
      <c r="AH40" s="97">
        <f t="shared" si="24"/>
        <v>15.201930845023133</v>
      </c>
      <c r="AI40" s="97">
        <f>'Surv-rate CEA'!AB38*'Unit cost and utilities'!$G$10+'Surv-rate CEA'!AC38*'Unit cost and utilities'!$H$10+'Unit cost and utilities'!$G$13*('Surv-rate CEA'!AB38-'Surv-rate CEA'!AB38)</f>
        <v>891.34928376891332</v>
      </c>
      <c r="AJ40" s="97">
        <f t="shared" si="25"/>
        <v>841.27154194396098</v>
      </c>
      <c r="AK40" s="97">
        <f>AI40-'Surv-rate CEA'!AC38*'Unit cost and utilities'!$H$10-'Unit cost and utilities'!$G$13*('Surv-rate CEA'!AB38-'Surv-rate CEA'!AB38)</f>
        <v>846.44687134672131</v>
      </c>
      <c r="AL40" s="97">
        <f t="shared" si="26"/>
        <v>798.89183465828762</v>
      </c>
      <c r="AM40" s="104">
        <f>'Surv-rate CEA'!AE38*'Unit cost and utilities'!$G$5+'Surv-rate CEA'!AF38*'Unit cost and utilities'!$H$5+('Surv-rate CEA'!AD37-'Surv-rate CEA'!AD38)*'Unit cost and utilities'!$G$13</f>
        <v>81.716838870300094</v>
      </c>
      <c r="AN40" s="97">
        <f t="shared" si="27"/>
        <v>77.125827429313688</v>
      </c>
      <c r="AO40" s="104">
        <f>AM40-'Surv-rate CEA'!AF38*'Unit cost and utilities'!$H$5-('Surv-rate CEA'!AD37-'Surv-rate CEA'!AD38)*'Unit cost and utilities'!$G$13</f>
        <v>16.106844811729687</v>
      </c>
      <c r="AP40" s="97">
        <f t="shared" si="28"/>
        <v>15.201930845023133</v>
      </c>
      <c r="AQ40" s="97">
        <f>'Surv-rate CEA'!AH38*'Unit cost and utilities'!$G$11+'Surv-rate CEA'!AI38*'Unit cost and utilities'!$H$11+'Unit cost and utilities'!$G$13*('Surv-rate CEA'!AG37-'Surv-rate CEA'!AG38)</f>
        <v>194.55402466564203</v>
      </c>
      <c r="AR40" s="97">
        <f t="shared" si="29"/>
        <v>183.62359997621434</v>
      </c>
      <c r="AS40" s="97">
        <f>AQ40-'Surv-rate CEA'!AI38*'Unit cost and utilities'!$H$11-'Unit cost and utilities'!$G$13*('Surv-rate CEA'!AG37-'Surv-rate CEA'!AG38)</f>
        <v>114.45870837509081</v>
      </c>
      <c r="AT40" s="97">
        <f t="shared" si="30"/>
        <v>108.02819482445524</v>
      </c>
      <c r="AU40" s="97">
        <f>'Surv-rate CEA'!AK38*'Unit cost and utilities'!$G$3+'Surv-rate CEA'!AL38*'Unit cost and utilities'!$H$3+('Surv-rate CEA'!AJ37-'Surv-rate CEA'!AJ38)*'Unit cost and utilities'!$G$13</f>
        <v>81.716838870300094</v>
      </c>
      <c r="AV40" s="97">
        <f t="shared" si="31"/>
        <v>77.125827429313688</v>
      </c>
      <c r="AW40" s="97">
        <f>AU40-'Surv-rate CEA'!AL38*'Unit cost and utilities'!$H$3-('Surv-rate CEA'!AJ37-'Surv-rate CEA'!AJ38)*'Unit cost and utilities'!$G$13</f>
        <v>16.106844811729687</v>
      </c>
      <c r="AX40" s="97">
        <f t="shared" si="32"/>
        <v>15.201930845023133</v>
      </c>
      <c r="AY40" s="135">
        <v>34</v>
      </c>
      <c r="AZ40" s="135">
        <f t="shared" si="38"/>
        <v>2.6082191780821917</v>
      </c>
      <c r="BA40" s="136">
        <f>'Surv-rate CEA'!AP38*'Unit cost and utilities'!$H$7+'Surv-rate CEA'!AQ38*'Unit cost and utilities'!$H$7+'Unit cost and utilities'!$G$13*('Surv-rate CEA'!AO37-'Surv-rate CEA'!AO38)</f>
        <v>77.250280101422305</v>
      </c>
      <c r="BB40" s="136">
        <f t="shared" si="39"/>
        <v>71.518396248270903</v>
      </c>
      <c r="BC40" s="136">
        <f>BA40-'Surv-rate CEA'!AQ38*'Unit cost and utilities'!$H$7-'Unit cost and utilities'!$G$13*('Surv-rate CEA'!AO37-'Surv-rate CEA'!AO38)</f>
        <v>19.490960223815549</v>
      </c>
      <c r="BD40" s="136">
        <f t="shared" si="40"/>
        <v>18.044752908545924</v>
      </c>
      <c r="BE40" s="136">
        <f>'Surv-rate CEA'!AS38*'Unit cost and utilities'!$H$4+'Surv-rate CEA'!AT38*'Unit cost and utilities'!$H$4+('Surv-rate CEA'!AR37-'Surv-rate CEA'!AR38)*'Unit cost and utilities'!$G$13</f>
        <v>62.324337389353126</v>
      </c>
      <c r="BF40" s="136">
        <f t="shared" si="41"/>
        <v>57.699941689151444</v>
      </c>
      <c r="BG40" s="136">
        <f>BE40-'Surv-rate CEA'!AT38*'Unit cost and utilities'!$H$4-('Surv-rate CEA'!AR37-'Surv-rate CEA'!AR38)*'Unit cost and utilities'!$G$13</f>
        <v>10.382767146719802</v>
      </c>
      <c r="BH40" s="136">
        <f t="shared" si="42"/>
        <v>9.6123775082462668</v>
      </c>
    </row>
    <row r="41" spans="1:60">
      <c r="A41" s="102">
        <v>35</v>
      </c>
      <c r="B41" s="102">
        <f t="shared" si="37"/>
        <v>2.0136986301369864</v>
      </c>
      <c r="C41" s="97">
        <f>'Surv-rate CEA'!D39*'Unit cost and utilities'!$H$6+'Surv-rate CEA'!E39*'Unit cost and utilities'!$H$6+'Unit cost and utilities'!$G$13*('Surv-rate CEA'!C38-'Surv-rate CEA'!C39)</f>
        <v>127.06036665759339</v>
      </c>
      <c r="D41" s="97">
        <f t="shared" si="9"/>
        <v>119.71809634403621</v>
      </c>
      <c r="E41" s="97">
        <f>C41-'Surv-rate CEA'!E39*'Unit cost and utilities'!$H$6-'Unit cost and utilities'!$G$13*('Surv-rate CEA'!C38-'Surv-rate CEA'!C39)</f>
        <v>70.459591932934913</v>
      </c>
      <c r="F41" s="97">
        <f t="shared" si="10"/>
        <v>66.388036153872278</v>
      </c>
      <c r="G41" s="97">
        <f>'Surv-rate CEA'!G39*'Unit cost and utilities'!$H$3+'Surv-rate CEA'!H39*'Unit cost and utilities'!$H$3+('Surv-rate CEA'!F38-'Surv-rate CEA'!F39)*'Unit cost and utilities'!$G$13</f>
        <v>82.305539022480801</v>
      </c>
      <c r="H41" s="97">
        <f t="shared" si="11"/>
        <v>77.549457077316916</v>
      </c>
      <c r="I41" s="97">
        <f>G41-'Surv-rate CEA'!H39*'Unit cost and utilities'!$H$3-('Surv-rate CEA'!F38-'Surv-rate CEA'!F39)*'Unit cost and utilities'!$G$13</f>
        <v>19.660868561397614</v>
      </c>
      <c r="J41" s="97">
        <f t="shared" si="12"/>
        <v>18.524751805445593</v>
      </c>
      <c r="K41" s="97">
        <f>'Surv-rate CEA'!J39*'Unit cost and utilities'!$H$7+'Surv-rate CEA'!K39*'Unit cost and utilities'!$H$7+'Unit cost and utilities'!$G$13*('Surv-rate CEA'!I38-'Surv-rate CEA'!I39)</f>
        <v>104.51145022849224</v>
      </c>
      <c r="L41" s="97">
        <f t="shared" si="13"/>
        <v>98.472184495005479</v>
      </c>
      <c r="M41" s="97">
        <f>K41-'Surv-rate CEA'!K39*'Unit cost and utilities'!$H$7-'Unit cost and utilities'!$G$13*('Surv-rate CEA'!I38-'Surv-rate CEA'!I39)</f>
        <v>29.062877821903193</v>
      </c>
      <c r="N41" s="97">
        <f t="shared" si="14"/>
        <v>27.383459521204099</v>
      </c>
      <c r="O41" s="97">
        <f>'Surv-rate CEA'!M39*'Unit cost and utilities'!$H$4+'Surv-rate CEA'!N39*'Unit cost and utilities'!$H$4+('Surv-rate CEA'!L38-'Surv-rate CEA'!L39)*'Unit cost and utilities'!$G$13</f>
        <v>82.305539022480801</v>
      </c>
      <c r="P41" s="97">
        <f t="shared" si="15"/>
        <v>77.549457077316916</v>
      </c>
      <c r="Q41" s="97">
        <f>O41-'Surv-rate CEA'!N39*'Unit cost and utilities'!$H$4-('Surv-rate CEA'!L38-'Surv-rate CEA'!L39)*'Unit cost and utilities'!$G$13</f>
        <v>19.660868561397614</v>
      </c>
      <c r="R41" s="97">
        <f t="shared" si="16"/>
        <v>18.524751805445593</v>
      </c>
      <c r="S41" s="97">
        <f>'Surv-rate CEA'!P39*'Unit cost and utilities'!$H$8+'Surv-rate CEA'!Q39*'Unit cost and utilities'!$H$8+'Unit cost and utilities'!$G$13*('Surv-rate CEA'!O38-'Surv-rate CEA'!O39)</f>
        <v>146.24678640622497</v>
      </c>
      <c r="T41" s="97">
        <f t="shared" si="17"/>
        <v>137.79581568632116</v>
      </c>
      <c r="U41" s="97">
        <f>S41-'Surv-rate CEA'!Q39*'Unit cost and utilities'!$H$8-'Unit cost and utilities'!$G$13*('Surv-rate CEA'!O38-'Surv-rate CEA'!O39)</f>
        <v>73.602599524985237</v>
      </c>
      <c r="V41" s="97">
        <f t="shared" si="18"/>
        <v>69.349422899505683</v>
      </c>
      <c r="W41" s="97">
        <f>'Surv-rate CEA'!S39*'Unit cost and utilities'!$H$3+'Surv-rate CEA'!T39*'Unit cost and utilities'!$H$3+('Surv-rate CEA'!R38-'Surv-rate CEA'!R39)*'Unit cost and utilities'!$G$13</f>
        <v>82.305539022480801</v>
      </c>
      <c r="X41" s="97">
        <f t="shared" si="19"/>
        <v>77.549457077316916</v>
      </c>
      <c r="Y41" s="97">
        <f>W41-'Surv-rate CEA'!T39*'Unit cost and utilities'!$H$3-('Surv-rate CEA'!R38-'Surv-rate CEA'!R39)*'Unit cost and utilities'!$G$13</f>
        <v>19.660868561397614</v>
      </c>
      <c r="Z41" s="97">
        <f t="shared" si="20"/>
        <v>18.524751805445593</v>
      </c>
      <c r="AA41" s="97">
        <f>'Surv-rate CEA'!V39*'Unit cost and utilities'!$H$9+'Surv-rate CEA'!W39*'Unit cost and utilities'!$H$9+'Unit cost and utilities'!$G$13*('Surv-rate CEA'!U38-'Surv-rate CEA'!U39)</f>
        <v>154.46209830895515</v>
      </c>
      <c r="AB41" s="97">
        <f t="shared" si="21"/>
        <v>145.53640016391665</v>
      </c>
      <c r="AC41" s="97">
        <f>AA41-'Surv-rate CEA'!W39*'Unit cost and utilities'!$H$9-'Unit cost and utilities'!$G$13*('Surv-rate CEA'!U38-'Surv-rate CEA'!U39)</f>
        <v>66.690531190549962</v>
      </c>
      <c r="AD41" s="97">
        <f t="shared" si="22"/>
        <v>62.836773167992959</v>
      </c>
      <c r="AE41" s="97">
        <f>'Surv-rate CEA'!Y39*'Unit cost and utilities'!$H$3+'Surv-rate CEA'!Z39*'Unit cost and utilities'!$H$3+('Surv-rate CEA'!X38-'Surv-rate CEA'!X39)*'Unit cost and utilities'!$G$13</f>
        <v>82.305539022480801</v>
      </c>
      <c r="AF41" s="97">
        <f t="shared" si="23"/>
        <v>77.549457077316916</v>
      </c>
      <c r="AG41" s="97">
        <f>AE41-'Surv-rate CEA'!Z39*'Unit cost and utilities'!$H$3-('Surv-rate CEA'!X38-'Surv-rate CEA'!X39)*'Unit cost and utilities'!$G$13</f>
        <v>19.660868561397614</v>
      </c>
      <c r="AH41" s="97">
        <f t="shared" si="24"/>
        <v>18.524751805445593</v>
      </c>
      <c r="AI41" s="97">
        <f>'Surv-rate CEA'!AB39*'Unit cost and utilities'!$H$10+'Surv-rate CEA'!AC39*'Unit cost and utilities'!$H$10+'Unit cost and utilities'!$G$13*('Surv-rate CEA'!AB39-'Surv-rate CEA'!AB39)</f>
        <v>89.32098346378487</v>
      </c>
      <c r="AJ41" s="97">
        <f t="shared" si="25"/>
        <v>84.159509256558607</v>
      </c>
      <c r="AK41" s="97">
        <f>AI41-'Surv-rate CEA'!AC39*'Unit cost and utilities'!$H$10-'Unit cost and utilities'!$G$13*('Surv-rate CEA'!AB39-'Surv-rate CEA'!AB39)</f>
        <v>45.833719599132891</v>
      </c>
      <c r="AL41" s="97">
        <f t="shared" si="26"/>
        <v>43.185186719643468</v>
      </c>
      <c r="AM41" s="104">
        <f>'Surv-rate CEA'!AE39*'Unit cost and utilities'!$H$5+'Surv-rate CEA'!AF39*'Unit cost and utilities'!$H$5+('Surv-rate CEA'!AD38-'Surv-rate CEA'!AD39)*'Unit cost and utilities'!$G$13</f>
        <v>82.305539022480801</v>
      </c>
      <c r="AN41" s="97">
        <f t="shared" si="27"/>
        <v>77.549457077316916</v>
      </c>
      <c r="AO41" s="104">
        <f>AM41-'Surv-rate CEA'!AF39*'Unit cost and utilities'!$H$5-('Surv-rate CEA'!AD38-'Surv-rate CEA'!AD39)*'Unit cost and utilities'!$G$13</f>
        <v>19.660868561397614</v>
      </c>
      <c r="AP41" s="97">
        <f t="shared" si="28"/>
        <v>18.524751805445593</v>
      </c>
      <c r="AQ41" s="97">
        <f>'Surv-rate CEA'!AH39*'Unit cost and utilities'!$H$11+'Surv-rate CEA'!AI39*'Unit cost and utilities'!$H$11+'Unit cost and utilities'!$G$13*('Surv-rate CEA'!AG38-'Surv-rate CEA'!AG39)</f>
        <v>137.3416793370294</v>
      </c>
      <c r="AR41" s="97">
        <f t="shared" si="29"/>
        <v>129.40529632840932</v>
      </c>
      <c r="AS41" s="97">
        <f>AQ41-'Surv-rate CEA'!AI39*'Unit cost and utilities'!$H$11-'Unit cost and utilities'!$G$13*('Surv-rate CEA'!AG38-'Surv-rate CEA'!AG39)</f>
        <v>59.642476342519565</v>
      </c>
      <c r="AT41" s="97">
        <f t="shared" si="30"/>
        <v>56.195994996713161</v>
      </c>
      <c r="AU41" s="97">
        <f>'Surv-rate CEA'!AK39*'Unit cost and utilities'!$H$3+'Surv-rate CEA'!AL39*'Unit cost and utilities'!$H$3+('Surv-rate CEA'!AJ38-'Surv-rate CEA'!AJ39)*'Unit cost and utilities'!$G$13</f>
        <v>82.305539022480801</v>
      </c>
      <c r="AV41" s="97">
        <f t="shared" si="31"/>
        <v>77.549457077316916</v>
      </c>
      <c r="AW41" s="97">
        <f>AU41-'Surv-rate CEA'!AL39*'Unit cost and utilities'!$H$3-('Surv-rate CEA'!AJ38-'Surv-rate CEA'!AJ39)*'Unit cost and utilities'!$G$13</f>
        <v>19.660868561397614</v>
      </c>
      <c r="AX41" s="97">
        <f t="shared" si="32"/>
        <v>18.524751805445593</v>
      </c>
      <c r="AY41" s="135">
        <v>35</v>
      </c>
      <c r="AZ41" s="135">
        <f t="shared" si="38"/>
        <v>2.6849315068493151</v>
      </c>
      <c r="BA41" s="136">
        <f>'Surv-rate CEA'!AP39*'Unit cost and utilities'!$H$7+'Surv-rate CEA'!AQ39*'Unit cost and utilities'!$H$7+'Unit cost and utilities'!$G$13*('Surv-rate CEA'!AO38-'Surv-rate CEA'!AO39)</f>
        <v>74.133854444835762</v>
      </c>
      <c r="BB41" s="136">
        <f t="shared" si="39"/>
        <v>68.477754700110438</v>
      </c>
      <c r="BC41" s="136">
        <f>BA41-'Surv-rate CEA'!AQ39*'Unit cost and utilities'!$H$7-'Unit cost and utilities'!$G$13*('Surv-rate CEA'!AO38-'Surv-rate CEA'!AO39)</f>
        <v>18.623536742283491</v>
      </c>
      <c r="BD41" s="136">
        <f t="shared" si="40"/>
        <v>17.202639606922816</v>
      </c>
      <c r="BE41" s="136">
        <f>'Surv-rate CEA'!AS39*'Unit cost and utilities'!$H$4+'Surv-rate CEA'!AT39*'Unit cost and utilities'!$H$4+('Surv-rate CEA'!AR38-'Surv-rate CEA'!AR39)*'Unit cost and utilities'!$G$13</f>
        <v>59.558966108018332</v>
      </c>
      <c r="BF41" s="136">
        <f t="shared" si="41"/>
        <v>55.014868738167714</v>
      </c>
      <c r="BG41" s="136">
        <f>BE41-'Surv-rate CEA'!AT39*'Unit cost and utilities'!$H$4-('Surv-rate CEA'!AR38-'Surv-rate CEA'!AR39)*'Unit cost and utilities'!$G$13</f>
        <v>9.9044535399680527</v>
      </c>
      <c r="BH41" s="136">
        <f t="shared" si="42"/>
        <v>9.1487855990714539</v>
      </c>
    </row>
    <row r="42" spans="1:60">
      <c r="A42" s="102">
        <v>36</v>
      </c>
      <c r="B42" s="102">
        <f t="shared" si="37"/>
        <v>2.0712328767123287</v>
      </c>
      <c r="C42" s="97">
        <f>'Surv-rate CEA'!D40*'Unit cost and utilities'!$H$6+'Surv-rate CEA'!E40*'Unit cost and utilities'!$H$6+'Unit cost and utilities'!$G$13*('Surv-rate CEA'!C39-'Surv-rate CEA'!C40)</f>
        <v>122.91359307376473</v>
      </c>
      <c r="D42" s="97">
        <f t="shared" si="9"/>
        <v>115.61416116613897</v>
      </c>
      <c r="E42" s="97">
        <f>C42-'Surv-rate CEA'!E40*'Unit cost and utilities'!$H$6-'Unit cost and utilities'!$G$13*('Surv-rate CEA'!C39-'Surv-rate CEA'!C40)</f>
        <v>68.407399749948354</v>
      </c>
      <c r="F42" s="97">
        <f t="shared" si="10"/>
        <v>64.344910451854076</v>
      </c>
      <c r="G42" s="97">
        <f>'Surv-rate CEA'!G40*'Unit cost and utilities'!$H$3+'Surv-rate CEA'!H40*'Unit cost and utilities'!$H$3+('Surv-rate CEA'!F39-'Surv-rate CEA'!F40)*'Unit cost and utilities'!$G$13</f>
        <v>78.487816474557548</v>
      </c>
      <c r="H42" s="97">
        <f t="shared" si="11"/>
        <v>73.826684555727113</v>
      </c>
      <c r="I42" s="97">
        <f>G42-'Surv-rate CEA'!H40*'Unit cost and utilities'!$H$3-('Surv-rate CEA'!F39-'Surv-rate CEA'!F40)*'Unit cost and utilities'!$G$13</f>
        <v>18.643748462522453</v>
      </c>
      <c r="J42" s="97">
        <f t="shared" si="12"/>
        <v>17.536557882523596</v>
      </c>
      <c r="K42" s="97">
        <f>'Surv-rate CEA'!J40*'Unit cost and utilities'!$H$7+'Surv-rate CEA'!K40*'Unit cost and utilities'!$H$7+'Unit cost and utilities'!$G$13*('Surv-rate CEA'!I39-'Surv-rate CEA'!I40)</f>
        <v>100.86226408033404</v>
      </c>
      <c r="L42" s="97">
        <f t="shared" si="13"/>
        <v>94.872387694070369</v>
      </c>
      <c r="M42" s="97">
        <f>K42-'Surv-rate CEA'!K40*'Unit cost and utilities'!$H$7-'Unit cost and utilities'!$G$13*('Surv-rate CEA'!I39-'Surv-rate CEA'!I40)</f>
        <v>27.84416566116132</v>
      </c>
      <c r="N42" s="97">
        <f t="shared" si="14"/>
        <v>26.190592722761227</v>
      </c>
      <c r="O42" s="97">
        <f>'Surv-rate CEA'!M40*'Unit cost and utilities'!$H$4+'Surv-rate CEA'!N40*'Unit cost and utilities'!$H$4+('Surv-rate CEA'!L39-'Surv-rate CEA'!L40)*'Unit cost and utilities'!$G$13</f>
        <v>78.487816474557548</v>
      </c>
      <c r="P42" s="97">
        <f t="shared" si="15"/>
        <v>73.826684555727113</v>
      </c>
      <c r="Q42" s="97">
        <f>O42-'Surv-rate CEA'!N40*'Unit cost and utilities'!$H$4-('Surv-rate CEA'!L39-'Surv-rate CEA'!L40)*'Unit cost and utilities'!$G$13</f>
        <v>18.643748462522453</v>
      </c>
      <c r="R42" s="97">
        <f t="shared" si="16"/>
        <v>17.536557882523596</v>
      </c>
      <c r="S42" s="97">
        <f>'Surv-rate CEA'!P40*'Unit cost and utilities'!$H$8+'Surv-rate CEA'!Q40*'Unit cost and utilities'!$H$8+'Unit cost and utilities'!$G$13*('Surv-rate CEA'!O39-'Surv-rate CEA'!O40)</f>
        <v>141.93086271026274</v>
      </c>
      <c r="T42" s="97">
        <f t="shared" si="17"/>
        <v>133.50205803507606</v>
      </c>
      <c r="U42" s="97">
        <f>S42-'Surv-rate CEA'!Q40*'Unit cost and utilities'!$H$8-'Unit cost and utilities'!$G$13*('Surv-rate CEA'!O39-'Surv-rate CEA'!O40)</f>
        <v>71.458864722540838</v>
      </c>
      <c r="V42" s="97">
        <f t="shared" si="18"/>
        <v>67.215159008678981</v>
      </c>
      <c r="W42" s="97">
        <f>'Surv-rate CEA'!S40*'Unit cost and utilities'!$H$3+'Surv-rate CEA'!T40*'Unit cost and utilities'!$H$3+('Surv-rate CEA'!R39-'Surv-rate CEA'!R40)*'Unit cost and utilities'!$G$13</f>
        <v>78.487816474557548</v>
      </c>
      <c r="X42" s="97">
        <f t="shared" si="19"/>
        <v>73.826684555727113</v>
      </c>
      <c r="Y42" s="97">
        <f>W42-'Surv-rate CEA'!T40*'Unit cost and utilities'!$H$3-('Surv-rate CEA'!R39-'Surv-rate CEA'!R40)*'Unit cost and utilities'!$G$13</f>
        <v>18.643748462522453</v>
      </c>
      <c r="Z42" s="97">
        <f t="shared" si="20"/>
        <v>17.536557882523596</v>
      </c>
      <c r="AA42" s="97">
        <f>'Surv-rate CEA'!V40*'Unit cost and utilities'!$H$9+'Surv-rate CEA'!W40*'Unit cost and utilities'!$H$9+'Unit cost and utilities'!$G$13*('Surv-rate CEA'!U39-'Surv-rate CEA'!U40)</f>
        <v>150.267422557495</v>
      </c>
      <c r="AB42" s="97">
        <f t="shared" si="21"/>
        <v>141.34353715586496</v>
      </c>
      <c r="AC42" s="97">
        <f>AA42-'Surv-rate CEA'!W40*'Unit cost and utilities'!$H$9-'Unit cost and utilities'!$G$13*('Surv-rate CEA'!U39-'Surv-rate CEA'!U40)</f>
        <v>64.664958532041297</v>
      </c>
      <c r="AD42" s="97">
        <f t="shared" si="22"/>
        <v>60.82472044437263</v>
      </c>
      <c r="AE42" s="97">
        <f>'Surv-rate CEA'!Y40*'Unit cost and utilities'!$H$3+'Surv-rate CEA'!Z40*'Unit cost and utilities'!$H$3+('Surv-rate CEA'!X39-'Surv-rate CEA'!X40)*'Unit cost and utilities'!$G$13</f>
        <v>78.487816474557548</v>
      </c>
      <c r="AF42" s="97">
        <f t="shared" si="23"/>
        <v>73.826684555727113</v>
      </c>
      <c r="AG42" s="97">
        <f>AE42-'Surv-rate CEA'!Z40*'Unit cost and utilities'!$H$3-('Surv-rate CEA'!X39-'Surv-rate CEA'!X40)*'Unit cost and utilities'!$G$13</f>
        <v>18.643748462522453</v>
      </c>
      <c r="AH42" s="97">
        <f t="shared" si="24"/>
        <v>17.536557882523596</v>
      </c>
      <c r="AI42" s="97">
        <f>'Surv-rate CEA'!AB40*'Unit cost and utilities'!$H$10+'Surv-rate CEA'!AC40*'Unit cost and utilities'!$H$10+'Unit cost and utilities'!$G$13*('Surv-rate CEA'!AB40-'Surv-rate CEA'!AB40)</f>
        <v>86.412435293669006</v>
      </c>
      <c r="AJ42" s="97">
        <f t="shared" si="25"/>
        <v>81.280686464068751</v>
      </c>
      <c r="AK42" s="97">
        <f>AI42-'Surv-rate CEA'!AC40*'Unit cost and utilities'!$H$10-'Unit cost and utilities'!$G$13*('Surv-rate CEA'!AB40-'Surv-rate CEA'!AB40)</f>
        <v>44.289581618322799</v>
      </c>
      <c r="AL42" s="97">
        <f t="shared" si="26"/>
        <v>41.659369799145374</v>
      </c>
      <c r="AM42" s="104">
        <f>'Surv-rate CEA'!AE40*'Unit cost and utilities'!$H$5+'Surv-rate CEA'!AF40*'Unit cost and utilities'!$H$5+('Surv-rate CEA'!AD39-'Surv-rate CEA'!AD40)*'Unit cost and utilities'!$G$13</f>
        <v>78.487816474557548</v>
      </c>
      <c r="AN42" s="97">
        <f t="shared" si="27"/>
        <v>73.826684555727113</v>
      </c>
      <c r="AO42" s="104">
        <f>AM42-'Surv-rate CEA'!AF40*'Unit cost and utilities'!$H$5-('Surv-rate CEA'!AD39-'Surv-rate CEA'!AD40)*'Unit cost and utilities'!$G$13</f>
        <v>18.643748462522453</v>
      </c>
      <c r="AP42" s="97">
        <f t="shared" si="28"/>
        <v>17.536557882523596</v>
      </c>
      <c r="AQ42" s="97">
        <f>'Surv-rate CEA'!AH40*'Unit cost and utilities'!$H$11+'Surv-rate CEA'!AI40*'Unit cost and utilities'!$H$11+'Unit cost and utilities'!$G$13*('Surv-rate CEA'!AG39-'Surv-rate CEA'!AG40)</f>
        <v>133.09775745913623</v>
      </c>
      <c r="AR42" s="97">
        <f t="shared" si="29"/>
        <v>125.19352170021899</v>
      </c>
      <c r="AS42" s="97">
        <f>AQ42-'Surv-rate CEA'!AI40*'Unit cost and utilities'!$H$11-'Unit cost and utilities'!$G$13*('Surv-rate CEA'!AG39-'Surv-rate CEA'!AG40)</f>
        <v>57.70723599913795</v>
      </c>
      <c r="AT42" s="97">
        <f t="shared" si="30"/>
        <v>54.280194048617453</v>
      </c>
      <c r="AU42" s="97">
        <f>'Surv-rate CEA'!AK40*'Unit cost and utilities'!$H$3+'Surv-rate CEA'!AL40*'Unit cost and utilities'!$H$3+('Surv-rate CEA'!AJ39-'Surv-rate CEA'!AJ40)*'Unit cost and utilities'!$G$13</f>
        <v>78.487816474557548</v>
      </c>
      <c r="AV42" s="97">
        <f t="shared" si="31"/>
        <v>73.826684555727113</v>
      </c>
      <c r="AW42" s="97">
        <f>AU42-'Surv-rate CEA'!AL40*'Unit cost and utilities'!$H$3-('Surv-rate CEA'!AJ39-'Surv-rate CEA'!AJ40)*'Unit cost and utilities'!$G$13</f>
        <v>18.643748462522453</v>
      </c>
      <c r="AX42" s="97">
        <f t="shared" si="32"/>
        <v>17.536557882523596</v>
      </c>
      <c r="AY42" s="135">
        <v>36</v>
      </c>
      <c r="AZ42" s="135">
        <f t="shared" si="38"/>
        <v>2.7616438356164386</v>
      </c>
      <c r="BA42" s="136">
        <f>'Surv-rate CEA'!AP40*'Unit cost and utilities'!$H$7+'Surv-rate CEA'!AQ40*'Unit cost and utilities'!$H$7+'Unit cost and utilities'!$G$13*('Surv-rate CEA'!AO39-'Surv-rate CEA'!AO40)</f>
        <v>71.200384943413511</v>
      </c>
      <c r="BB42" s="136">
        <f t="shared" si="39"/>
        <v>65.619134699727681</v>
      </c>
      <c r="BC42" s="136">
        <f>BA42-'Surv-rate CEA'!AQ40*'Unit cost and utilities'!$H$7-'Unit cost and utilities'!$G$13*('Surv-rate CEA'!AO39-'Surv-rate CEA'!AO40)</f>
        <v>17.815324773083695</v>
      </c>
      <c r="BD42" s="136">
        <f t="shared" si="40"/>
        <v>16.41881847876887</v>
      </c>
      <c r="BE42" s="136">
        <f>'Surv-rate CEA'!AS40*'Unit cost and utilities'!$H$4+'Surv-rate CEA'!AT40*'Unit cost and utilities'!$H$4+('Surv-rate CEA'!AR39-'Surv-rate CEA'!AR40)*'Unit cost and utilities'!$G$13</f>
        <v>56.946294346175065</v>
      </c>
      <c r="BF42" s="136">
        <f t="shared" si="41"/>
        <v>52.482392648885209</v>
      </c>
      <c r="BG42" s="136">
        <f>BE42-'Surv-rate CEA'!AT40*'Unit cost and utilities'!$H$4-('Surv-rate CEA'!AR39-'Surv-rate CEA'!AR40)*'Unit cost and utilities'!$G$13</f>
        <v>9.4574070909484895</v>
      </c>
      <c r="BH42" s="136">
        <f t="shared" si="42"/>
        <v>8.7160605986094026</v>
      </c>
    </row>
    <row r="43" spans="1:60">
      <c r="A43" s="102">
        <v>37</v>
      </c>
      <c r="B43" s="102">
        <f t="shared" si="37"/>
        <v>2.128767123287671</v>
      </c>
      <c r="C43" s="97">
        <f>'Surv-rate CEA'!D41*'Unit cost and utilities'!$H$6+'Surv-rate CEA'!E41*'Unit cost and utilities'!$H$6+'Unit cost and utilities'!$G$13*('Surv-rate CEA'!C40-'Surv-rate CEA'!C41)</f>
        <v>118.96084354260061</v>
      </c>
      <c r="D43" s="97">
        <f t="shared" si="9"/>
        <v>111.7060186265971</v>
      </c>
      <c r="E43" s="97">
        <f>C43-'Surv-rate CEA'!E41*'Unit cost and utilities'!$H$6-'Unit cost and utilities'!$G$13*('Surv-rate CEA'!C40-'Surv-rate CEA'!C41)</f>
        <v>66.460931558265372</v>
      </c>
      <c r="F43" s="97">
        <f t="shared" si="10"/>
        <v>62.407812835741836</v>
      </c>
      <c r="G43" s="97">
        <f>'Surv-rate CEA'!G41*'Unit cost and utilities'!$H$3+'Surv-rate CEA'!H41*'Unit cost and utilities'!$H$3+('Surv-rate CEA'!F40-'Surv-rate CEA'!F41)*'Unit cost and utilities'!$G$13</f>
        <v>74.900019965303642</v>
      </c>
      <c r="H43" s="97">
        <f t="shared" si="11"/>
        <v>70.332243587197723</v>
      </c>
      <c r="I43" s="97">
        <f>G43-'Surv-rate CEA'!H41*'Unit cost and utilities'!$H$3-('Surv-rate CEA'!F40-'Surv-rate CEA'!F41)*'Unit cost and utilities'!$G$13</f>
        <v>17.701235825493612</v>
      </c>
      <c r="J43" s="97">
        <f t="shared" si="12"/>
        <v>16.621726275236789</v>
      </c>
      <c r="K43" s="97">
        <f>'Surv-rate CEA'!J41*'Unit cost and utilities'!$H$7+'Surv-rate CEA'!K41*'Unit cost and utilities'!$H$7+'Unit cost and utilities'!$G$13*('Surv-rate CEA'!I40-'Surv-rate CEA'!I41)</f>
        <v>97.391848625716349</v>
      </c>
      <c r="L43" s="97">
        <f t="shared" si="13"/>
        <v>91.452408478988872</v>
      </c>
      <c r="M43" s="97">
        <f>K43-'Surv-rate CEA'!K41*'Unit cost and utilities'!$H$7-'Unit cost and utilities'!$G$13*('Surv-rate CEA'!I40-'Surv-rate CEA'!I41)</f>
        <v>26.703312544541507</v>
      </c>
      <c r="N43" s="97">
        <f t="shared" si="14"/>
        <v>25.074811506562622</v>
      </c>
      <c r="O43" s="97">
        <f>'Surv-rate CEA'!M41*'Unit cost and utilities'!$H$4+'Surv-rate CEA'!N41*'Unit cost and utilities'!$H$4+('Surv-rate CEA'!L40-'Surv-rate CEA'!L41)*'Unit cost and utilities'!$G$13</f>
        <v>74.900019965303642</v>
      </c>
      <c r="P43" s="97">
        <f t="shared" si="15"/>
        <v>70.332243587197723</v>
      </c>
      <c r="Q43" s="97">
        <f>O43-'Surv-rate CEA'!N41*'Unit cost and utilities'!$H$4-('Surv-rate CEA'!L40-'Surv-rate CEA'!L41)*'Unit cost and utilities'!$G$13</f>
        <v>17.701235825493612</v>
      </c>
      <c r="R43" s="97">
        <f t="shared" si="16"/>
        <v>16.621726275236789</v>
      </c>
      <c r="S43" s="97">
        <f>'Surv-rate CEA'!P41*'Unit cost and utilities'!$H$8+'Surv-rate CEA'!Q41*'Unit cost and utilities'!$H$8+'Unit cost and utilities'!$G$13*('Surv-rate CEA'!O40-'Surv-rate CEA'!O41)</f>
        <v>137.803733713621</v>
      </c>
      <c r="T43" s="97">
        <f t="shared" si="17"/>
        <v>129.39977547751556</v>
      </c>
      <c r="U43" s="97">
        <f>S43-'Surv-rate CEA'!Q41*'Unit cost and utilities'!$H$8-'Unit cost and utilities'!$G$13*('Surv-rate CEA'!O40-'Surv-rate CEA'!O41)</f>
        <v>69.425569966350238</v>
      </c>
      <c r="V43" s="97">
        <f t="shared" si="18"/>
        <v>65.191652823527903</v>
      </c>
      <c r="W43" s="97">
        <f>'Surv-rate CEA'!S41*'Unit cost and utilities'!$H$3+'Surv-rate CEA'!T41*'Unit cost and utilities'!$H$3+('Surv-rate CEA'!R40-'Surv-rate CEA'!R41)*'Unit cost and utilities'!$G$13</f>
        <v>74.900019965303642</v>
      </c>
      <c r="X43" s="97">
        <f t="shared" si="19"/>
        <v>70.332243587197723</v>
      </c>
      <c r="Y43" s="97">
        <f>W43-'Surv-rate CEA'!T41*'Unit cost and utilities'!$H$3-('Surv-rate CEA'!R40-'Surv-rate CEA'!R41)*'Unit cost and utilities'!$G$13</f>
        <v>17.701235825493612</v>
      </c>
      <c r="Z43" s="97">
        <f t="shared" si="20"/>
        <v>16.621726275236789</v>
      </c>
      <c r="AA43" s="97">
        <f>'Surv-rate CEA'!V41*'Unit cost and utilities'!$H$9+'Surv-rate CEA'!W41*'Unit cost and utilities'!$H$9+'Unit cost and utilities'!$G$13*('Surv-rate CEA'!U40-'Surv-rate CEA'!U41)</f>
        <v>146.24657589962285</v>
      </c>
      <c r="AB43" s="97">
        <f t="shared" si="21"/>
        <v>137.32773108379206</v>
      </c>
      <c r="AC43" s="97">
        <f>AA43-'Surv-rate CEA'!W41*'Unit cost and utilities'!$H$9-'Unit cost and utilities'!$G$13*('Surv-rate CEA'!U40-'Surv-rate CEA'!U41)</f>
        <v>62.746177391724579</v>
      </c>
      <c r="AD43" s="97">
        <f t="shared" si="22"/>
        <v>58.919602885614552</v>
      </c>
      <c r="AE43" s="97">
        <f>'Surv-rate CEA'!Y41*'Unit cost and utilities'!$H$3+'Surv-rate CEA'!Z41*'Unit cost and utilities'!$H$3+('Surv-rate CEA'!X40-'Surv-rate CEA'!X41)*'Unit cost and utilities'!$G$13</f>
        <v>74.900019965303642</v>
      </c>
      <c r="AF43" s="97">
        <f t="shared" si="23"/>
        <v>70.332243587197723</v>
      </c>
      <c r="AG43" s="97">
        <f>AE43-'Surv-rate CEA'!Z41*'Unit cost and utilities'!$H$3-('Surv-rate CEA'!X40-'Surv-rate CEA'!X41)*'Unit cost and utilities'!$G$13</f>
        <v>17.701235825493612</v>
      </c>
      <c r="AH43" s="97">
        <f t="shared" si="24"/>
        <v>16.621726275236789</v>
      </c>
      <c r="AI43" s="97">
        <f>'Surv-rate CEA'!AB41*'Unit cost and utilities'!$H$10+'Surv-rate CEA'!AC41*'Unit cost and utilities'!$H$10+'Unit cost and utilities'!$G$13*('Surv-rate CEA'!AB41-'Surv-rate CEA'!AB41)</f>
        <v>83.640068683667181</v>
      </c>
      <c r="AJ43" s="97">
        <f t="shared" si="25"/>
        <v>78.53928059077495</v>
      </c>
      <c r="AK43" s="97">
        <f>AI43-'Surv-rate CEA'!AC41*'Unit cost and utilities'!$H$10-'Unit cost and utilities'!$G$13*('Surv-rate CEA'!AB41-'Surv-rate CEA'!AB41)</f>
        <v>42.831799581516321</v>
      </c>
      <c r="AL43" s="97">
        <f t="shared" si="26"/>
        <v>40.219703050022105</v>
      </c>
      <c r="AM43" s="104">
        <f>'Surv-rate CEA'!AE41*'Unit cost and utilities'!$H$5+'Surv-rate CEA'!AF41*'Unit cost and utilities'!$H$5+('Surv-rate CEA'!AD40-'Surv-rate CEA'!AD41)*'Unit cost and utilities'!$G$13</f>
        <v>74.900019965303642</v>
      </c>
      <c r="AN43" s="97">
        <f t="shared" si="27"/>
        <v>70.332243587197723</v>
      </c>
      <c r="AO43" s="104">
        <f>AM43-'Surv-rate CEA'!AF41*'Unit cost and utilities'!$H$5-('Surv-rate CEA'!AD40-'Surv-rate CEA'!AD41)*'Unit cost and utilities'!$G$13</f>
        <v>17.701235825493612</v>
      </c>
      <c r="AP43" s="97">
        <f t="shared" si="28"/>
        <v>16.621726275236789</v>
      </c>
      <c r="AQ43" s="97">
        <f>'Surv-rate CEA'!AH41*'Unit cost and utilities'!$H$11+'Surv-rate CEA'!AI41*'Unit cost and utilities'!$H$11+'Unit cost and utilities'!$G$13*('Surv-rate CEA'!AG40-'Surv-rate CEA'!AG41)</f>
        <v>129.04522650930446</v>
      </c>
      <c r="AR43" s="97">
        <f t="shared" si="29"/>
        <v>121.17540567842106</v>
      </c>
      <c r="AS43" s="97">
        <f>AQ43-'Surv-rate CEA'!AI41*'Unit cost and utilities'!$H$11-'Unit cost and utilities'!$G$13*('Surv-rate CEA'!AG40-'Surv-rate CEA'!AG41)</f>
        <v>55.87790171949279</v>
      </c>
      <c r="AT43" s="97">
        <f t="shared" si="30"/>
        <v>52.470188882424679</v>
      </c>
      <c r="AU43" s="97">
        <f>'Surv-rate CEA'!AK41*'Unit cost and utilities'!$H$3+'Surv-rate CEA'!AL41*'Unit cost and utilities'!$H$3+('Surv-rate CEA'!AJ40-'Surv-rate CEA'!AJ41)*'Unit cost and utilities'!$G$13</f>
        <v>74.900019965303642</v>
      </c>
      <c r="AV43" s="97">
        <f t="shared" si="31"/>
        <v>70.332243587197723</v>
      </c>
      <c r="AW43" s="97">
        <f>AU43-'Surv-rate CEA'!AL41*'Unit cost and utilities'!$H$3-('Surv-rate CEA'!AJ40-'Surv-rate CEA'!AJ41)*'Unit cost and utilities'!$G$13</f>
        <v>17.701235825493612</v>
      </c>
      <c r="AX43" s="97">
        <f t="shared" si="32"/>
        <v>16.621726275236789</v>
      </c>
      <c r="AY43" s="135">
        <v>37</v>
      </c>
      <c r="AZ43" s="135">
        <f t="shared" si="38"/>
        <v>2.8383561643835615</v>
      </c>
      <c r="BA43" s="136">
        <f>'Surv-rate CEA'!AP41*'Unit cost and utilities'!$H$7+'Surv-rate CEA'!AQ41*'Unit cost and utilities'!$H$7+'Unit cost and utilities'!$G$13*('Surv-rate CEA'!AO40-'Surv-rate CEA'!AO41)</f>
        <v>68.436515794735655</v>
      </c>
      <c r="BB43" s="136">
        <f t="shared" si="39"/>
        <v>62.929064409842454</v>
      </c>
      <c r="BC43" s="136">
        <f>BA43-'Surv-rate CEA'!AQ41*'Unit cost and utilities'!$H$7-'Unit cost and utilities'!$G$13*('Surv-rate CEA'!AO40-'Surv-rate CEA'!AO41)</f>
        <v>17.060981211138873</v>
      </c>
      <c r="BD43" s="136">
        <f t="shared" si="40"/>
        <v>15.687993070118528</v>
      </c>
      <c r="BE43" s="136">
        <f>'Surv-rate CEA'!AS41*'Unit cost and utilities'!$H$4+'Surv-rate CEA'!AT41*'Unit cost and utilities'!$H$4+('Surv-rate CEA'!AR40-'Surv-rate CEA'!AR41)*'Unit cost and utilities'!$G$13</f>
        <v>54.468455339704363</v>
      </c>
      <c r="BF43" s="136">
        <f t="shared" si="41"/>
        <v>50.085088268630827</v>
      </c>
      <c r="BG43" s="136">
        <f>BE43-'Surv-rate CEA'!AT41*'Unit cost and utilities'!$H$4-('Surv-rate CEA'!AR40-'Surv-rate CEA'!AR41)*'Unit cost and utilities'!$G$13</f>
        <v>9.0389606087540777</v>
      </c>
      <c r="BH43" s="136">
        <f t="shared" si="42"/>
        <v>8.3115472455140527</v>
      </c>
    </row>
    <row r="44" spans="1:60">
      <c r="A44" s="102">
        <v>38</v>
      </c>
      <c r="B44" s="102">
        <f t="shared" si="37"/>
        <v>2.1863013698630138</v>
      </c>
      <c r="C44" s="97">
        <f>'Surv-rate CEA'!D42*'Unit cost and utilities'!$H$6+'Surv-rate CEA'!E42*'Unit cost and utilities'!$H$6+'Unit cost and utilities'!$G$13*('Surv-rate CEA'!C41-'Surv-rate CEA'!C42)</f>
        <v>115.1914347152492</v>
      </c>
      <c r="D44" s="97">
        <f t="shared" si="9"/>
        <v>107.9826908352108</v>
      </c>
      <c r="E44" s="97">
        <f>C44-'Surv-rate CEA'!E42*'Unit cost and utilities'!$H$6-'Unit cost and utilities'!$G$13*('Surv-rate CEA'!C41-'Surv-rate CEA'!C42)</f>
        <v>64.612610135383903</v>
      </c>
      <c r="F44" s="97">
        <f t="shared" si="10"/>
        <v>60.569117153130982</v>
      </c>
      <c r="G44" s="97">
        <f>'Surv-rate CEA'!G42*'Unit cost and utilities'!$H$3+'Surv-rate CEA'!H42*'Unit cost and utilities'!$H$3+('Surv-rate CEA'!F41-'Surv-rate CEA'!F42)*'Unit cost and utilities'!$G$13</f>
        <v>71.526139308743268</v>
      </c>
      <c r="H44" s="97">
        <f t="shared" si="11"/>
        <v>67.049993835954751</v>
      </c>
      <c r="I44" s="97">
        <f>G44-'Surv-rate CEA'!H42*'Unit cost and utilities'!$H$3-('Surv-rate CEA'!F41-'Surv-rate CEA'!F42)*'Unit cost and utilities'!$G$13</f>
        <v>16.82637806975524</v>
      </c>
      <c r="J44" s="97">
        <f t="shared" si="12"/>
        <v>15.773373996723212</v>
      </c>
      <c r="K44" s="97">
        <f>'Surv-rate CEA'!J42*'Unit cost and utilities'!$H$7+'Surv-rate CEA'!K42*'Unit cost and utilities'!$H$7+'Unit cost and utilities'!$G$13*('Surv-rate CEA'!I41-'Surv-rate CEA'!I42)</f>
        <v>94.089958044914724</v>
      </c>
      <c r="L44" s="97">
        <f t="shared" si="13"/>
        <v>88.201756279687828</v>
      </c>
      <c r="M44" s="97">
        <f>K44-'Surv-rate CEA'!K42*'Unit cost and utilities'!$H$7-'Unit cost and utilities'!$G$13*('Surv-rate CEA'!I41-'Surv-rate CEA'!I42)</f>
        <v>25.633786553645038</v>
      </c>
      <c r="N44" s="97">
        <f t="shared" si="14"/>
        <v>24.029609972308155</v>
      </c>
      <c r="O44" s="97">
        <f>'Surv-rate CEA'!M42*'Unit cost and utilities'!$H$4+'Surv-rate CEA'!N42*'Unit cost and utilities'!$H$4+('Surv-rate CEA'!L41-'Surv-rate CEA'!L42)*'Unit cost and utilities'!$G$13</f>
        <v>71.526139308743268</v>
      </c>
      <c r="P44" s="97">
        <f t="shared" si="15"/>
        <v>67.049993835954751</v>
      </c>
      <c r="Q44" s="97">
        <f>O44-'Surv-rate CEA'!N42*'Unit cost and utilities'!$H$4-('Surv-rate CEA'!L41-'Surv-rate CEA'!L42)*'Unit cost and utilities'!$G$13</f>
        <v>16.82637806975524</v>
      </c>
      <c r="R44" s="97">
        <f t="shared" si="16"/>
        <v>15.773373996723212</v>
      </c>
      <c r="S44" s="97">
        <f>'Surv-rate CEA'!P42*'Unit cost and utilities'!$H$8+'Surv-rate CEA'!Q42*'Unit cost and utilities'!$H$8+'Unit cost and utilities'!$G$13*('Surv-rate CEA'!O41-'Surv-rate CEA'!O42)</f>
        <v>133.85563797642868</v>
      </c>
      <c r="T44" s="97">
        <f t="shared" si="17"/>
        <v>125.47887790345534</v>
      </c>
      <c r="U44" s="97">
        <f>S44-'Surv-rate CEA'!Q42*'Unit cost and utilities'!$H$8-'Unit cost and utilities'!$G$13*('Surv-rate CEA'!O41-'Surv-rate CEA'!O42)</f>
        <v>67.494800034964868</v>
      </c>
      <c r="V44" s="97">
        <f t="shared" si="18"/>
        <v>63.270938010073728</v>
      </c>
      <c r="W44" s="97">
        <f>'Surv-rate CEA'!S42*'Unit cost and utilities'!$H$3+'Surv-rate CEA'!T42*'Unit cost and utilities'!$H$3+('Surv-rate CEA'!R41-'Surv-rate CEA'!R42)*'Unit cost and utilities'!$G$13</f>
        <v>71.526139308743268</v>
      </c>
      <c r="X44" s="97">
        <f t="shared" si="19"/>
        <v>67.049993835954751</v>
      </c>
      <c r="Y44" s="97">
        <f>W44-'Surv-rate CEA'!T42*'Unit cost and utilities'!$H$3-('Surv-rate CEA'!R41-'Surv-rate CEA'!R42)*'Unit cost and utilities'!$G$13</f>
        <v>16.82637806975524</v>
      </c>
      <c r="Z44" s="97">
        <f t="shared" si="20"/>
        <v>15.773373996723212</v>
      </c>
      <c r="AA44" s="97">
        <f>'Surv-rate CEA'!V42*'Unit cost and utilities'!$H$9+'Surv-rate CEA'!W42*'Unit cost and utilities'!$H$9+'Unit cost and utilities'!$G$13*('Surv-rate CEA'!U41-'Surv-rate CEA'!U42)</f>
        <v>142.39103330234573</v>
      </c>
      <c r="AB44" s="97">
        <f t="shared" si="21"/>
        <v>133.48012345537649</v>
      </c>
      <c r="AC44" s="97">
        <f>AA44-'Surv-rate CEA'!W42*'Unit cost and utilities'!$H$9-'Unit cost and utilities'!$G$13*('Surv-rate CEA'!U41-'Surv-rate CEA'!U42)</f>
        <v>60.926406370520418</v>
      </c>
      <c r="AD44" s="97">
        <f t="shared" si="22"/>
        <v>57.113598064573701</v>
      </c>
      <c r="AE44" s="97">
        <f>'Surv-rate CEA'!Y42*'Unit cost and utilities'!$H$3+'Surv-rate CEA'!Z42*'Unit cost and utilities'!$H$3+('Surv-rate CEA'!X41-'Surv-rate CEA'!X42)*'Unit cost and utilities'!$G$13</f>
        <v>71.526139308743268</v>
      </c>
      <c r="AF44" s="97">
        <f t="shared" si="23"/>
        <v>67.049993835954751</v>
      </c>
      <c r="AG44" s="97">
        <f>AE44-'Surv-rate CEA'!Z42*'Unit cost and utilities'!$H$3-('Surv-rate CEA'!X41-'Surv-rate CEA'!X42)*'Unit cost and utilities'!$G$13</f>
        <v>16.82637806975524</v>
      </c>
      <c r="AH44" s="97">
        <f t="shared" si="24"/>
        <v>15.773373996723212</v>
      </c>
      <c r="AI44" s="97">
        <f>'Surv-rate CEA'!AB42*'Unit cost and utilities'!$H$10+'Surv-rate CEA'!AC42*'Unit cost and utilities'!$H$10+'Unit cost and utilities'!$G$13*('Surv-rate CEA'!AB42-'Surv-rate CEA'!AB42)</f>
        <v>80.996185574163974</v>
      </c>
      <c r="AJ44" s="97">
        <f t="shared" si="25"/>
        <v>75.927399353143727</v>
      </c>
      <c r="AK44" s="97">
        <f>AI44-'Surv-rate CEA'!AC42*'Unit cost and utilities'!$H$10-'Unit cost and utilities'!$G$13*('Surv-rate CEA'!AB42-'Surv-rate CEA'!AB42)</f>
        <v>41.453807043824071</v>
      </c>
      <c r="AL44" s="97">
        <f t="shared" si="26"/>
        <v>38.859604805001709</v>
      </c>
      <c r="AM44" s="104">
        <f>'Surv-rate CEA'!AE42*'Unit cost and utilities'!$H$5+'Surv-rate CEA'!AF42*'Unit cost and utilities'!$H$5+('Surv-rate CEA'!AD41-'Surv-rate CEA'!AD42)*'Unit cost and utilities'!$G$13</f>
        <v>71.526139308743268</v>
      </c>
      <c r="AN44" s="97">
        <f t="shared" si="27"/>
        <v>67.049993835954751</v>
      </c>
      <c r="AO44" s="104">
        <f>AM44-'Surv-rate CEA'!AF42*'Unit cost and utilities'!$H$5-('Surv-rate CEA'!AD41-'Surv-rate CEA'!AD42)*'Unit cost and utilities'!$G$13</f>
        <v>16.82637806975524</v>
      </c>
      <c r="AP44" s="97">
        <f t="shared" si="28"/>
        <v>15.773373996723212</v>
      </c>
      <c r="AQ44" s="97">
        <f>'Surv-rate CEA'!AH42*'Unit cost and utilities'!$H$11+'Surv-rate CEA'!AI42*'Unit cost and utilities'!$H$11+'Unit cost and utilities'!$G$13*('Surv-rate CEA'!AG41-'Surv-rate CEA'!AG42)</f>
        <v>125.17390390950553</v>
      </c>
      <c r="AR44" s="97">
        <f t="shared" si="29"/>
        <v>117.34045157011289</v>
      </c>
      <c r="AS44" s="97">
        <f>AQ44-'Surv-rate CEA'!AI42*'Unit cost and utilities'!$H$11-'Unit cost and utilities'!$G$13*('Surv-rate CEA'!AG41-'Surv-rate CEA'!AG42)</f>
        <v>54.146546289912287</v>
      </c>
      <c r="AT44" s="97">
        <f t="shared" si="30"/>
        <v>50.758025388531863</v>
      </c>
      <c r="AU44" s="97">
        <f>'Surv-rate CEA'!AK42*'Unit cost and utilities'!$H$3+'Surv-rate CEA'!AL42*'Unit cost and utilities'!$H$3+('Surv-rate CEA'!AJ41-'Surv-rate CEA'!AJ42)*'Unit cost and utilities'!$G$13</f>
        <v>71.526139308743268</v>
      </c>
      <c r="AV44" s="97">
        <f t="shared" si="31"/>
        <v>67.049993835954751</v>
      </c>
      <c r="AW44" s="97">
        <f>AU44-'Surv-rate CEA'!AL42*'Unit cost and utilities'!$H$3-('Surv-rate CEA'!AJ41-'Surv-rate CEA'!AJ42)*'Unit cost and utilities'!$G$13</f>
        <v>16.82637806975524</v>
      </c>
      <c r="AX44" s="97">
        <f t="shared" si="32"/>
        <v>15.773373996723212</v>
      </c>
      <c r="AY44" s="135">
        <v>38</v>
      </c>
      <c r="AZ44" s="135">
        <f t="shared" si="38"/>
        <v>2.9150684931506849</v>
      </c>
      <c r="BA44" s="136">
        <f>'Surv-rate CEA'!AP42*'Unit cost and utilities'!$H$7+'Surv-rate CEA'!AQ42*'Unit cost and utilities'!$H$7+'Unit cost and utilities'!$G$13*('Surv-rate CEA'!AO41-'Surv-rate CEA'!AO42)</f>
        <v>65.829992398817552</v>
      </c>
      <c r="BB44" s="136">
        <f t="shared" si="39"/>
        <v>60.395198871767228</v>
      </c>
      <c r="BC44" s="136">
        <f>BA44-'Surv-rate CEA'!AQ42*'Unit cost and utilities'!$H$7-'Unit cost and utilities'!$G$13*('Surv-rate CEA'!AO41-'Surv-rate CEA'!AO42)</f>
        <v>16.355753987594852</v>
      </c>
      <c r="BD44" s="136">
        <f t="shared" si="40"/>
        <v>15.005455397807918</v>
      </c>
      <c r="BE44" s="136">
        <f>'Surv-rate CEA'!AS42*'Unit cost and utilities'!$H$4+'Surv-rate CEA'!AT42*'Unit cost and utilities'!$H$4+('Surv-rate CEA'!AR41-'Surv-rate CEA'!AR42)*'Unit cost and utilities'!$G$13</f>
        <v>52.11440854199931</v>
      </c>
      <c r="BF44" s="136">
        <f t="shared" si="41"/>
        <v>47.811946398388287</v>
      </c>
      <c r="BG44" s="136">
        <f>BE44-'Surv-rate CEA'!AT42*'Unit cost and utilities'!$H$4-('Surv-rate CEA'!AR41-'Surv-rate CEA'!AR42)*'Unit cost and utilities'!$G$13</f>
        <v>8.6467276974785268</v>
      </c>
      <c r="BH44" s="136">
        <f t="shared" si="42"/>
        <v>7.9328710189645077</v>
      </c>
    </row>
    <row r="45" spans="1:60">
      <c r="A45" s="102">
        <v>39</v>
      </c>
      <c r="B45" s="102">
        <f t="shared" si="37"/>
        <v>2.2438356164383562</v>
      </c>
      <c r="C45" s="97">
        <f>'Surv-rate CEA'!D43*'Unit cost and utilities'!$H$6+'Surv-rate CEA'!E43*'Unit cost and utilities'!$H$6+'Unit cost and utilities'!$G$13*('Surv-rate CEA'!C42-'Surv-rate CEA'!C43)</f>
        <v>111.59525459505258</v>
      </c>
      <c r="D45" s="97">
        <f t="shared" si="9"/>
        <v>104.43380589049079</v>
      </c>
      <c r="E45" s="97">
        <f>C45-'Surv-rate CEA'!E43*'Unit cost and utilities'!$H$6-'Unit cost and utilities'!$G$13*('Surv-rate CEA'!C42-'Surv-rate CEA'!C43)</f>
        <v>62.855538247103112</v>
      </c>
      <c r="F45" s="97">
        <f t="shared" si="10"/>
        <v>58.821883638870275</v>
      </c>
      <c r="G45" s="97">
        <f>'Surv-rate CEA'!G43*'Unit cost and utilities'!$H$3+'Surv-rate CEA'!H43*'Unit cost and utilities'!$H$3+('Surv-rate CEA'!F42-'Surv-rate CEA'!F43)*'Unit cost and utilities'!$G$13</f>
        <v>68.35132766629502</v>
      </c>
      <c r="H45" s="97">
        <f t="shared" si="11"/>
        <v>63.96498947703148</v>
      </c>
      <c r="I45" s="97">
        <f>G45-'Surv-rate CEA'!H43*'Unit cost and utilities'!$H$3-('Surv-rate CEA'!F42-'Surv-rate CEA'!F43)*'Unit cost and utilities'!$G$13</f>
        <v>16.012997097907515</v>
      </c>
      <c r="J45" s="97">
        <f t="shared" si="12"/>
        <v>14.985388372616383</v>
      </c>
      <c r="K45" s="97">
        <f>'Surv-rate CEA'!J43*'Unit cost and utilities'!$H$7+'Surv-rate CEA'!K43*'Unit cost and utilities'!$H$7+'Unit cost and utilities'!$G$13*('Surv-rate CEA'!I42-'Surv-rate CEA'!I43)</f>
        <v>90.946922195177109</v>
      </c>
      <c r="L45" s="97">
        <f t="shared" si="13"/>
        <v>85.110547516863434</v>
      </c>
      <c r="M45" s="97">
        <f>K45-'Surv-rate CEA'!K43*'Unit cost and utilities'!$H$7-'Unit cost and utilities'!$G$13*('Surv-rate CEA'!I42-'Surv-rate CEA'!I43)</f>
        <v>24.629722772079941</v>
      </c>
      <c r="N45" s="97">
        <f t="shared" si="14"/>
        <v>23.049149324939407</v>
      </c>
      <c r="O45" s="97">
        <f>'Surv-rate CEA'!M43*'Unit cost and utilities'!$H$4+'Surv-rate CEA'!N43*'Unit cost and utilities'!$H$4+('Surv-rate CEA'!L42-'Surv-rate CEA'!L43)*'Unit cost and utilities'!$G$13</f>
        <v>68.35132766629502</v>
      </c>
      <c r="P45" s="97">
        <f t="shared" si="15"/>
        <v>63.96498947703148</v>
      </c>
      <c r="Q45" s="97">
        <f>O45-'Surv-rate CEA'!N43*'Unit cost and utilities'!$H$4-('Surv-rate CEA'!L42-'Surv-rate CEA'!L43)*'Unit cost and utilities'!$G$13</f>
        <v>16.012997097907515</v>
      </c>
      <c r="R45" s="97">
        <f t="shared" si="16"/>
        <v>14.985388372616383</v>
      </c>
      <c r="S45" s="97">
        <f>'Surv-rate CEA'!P43*'Unit cost and utilities'!$H$8+'Surv-rate CEA'!Q43*'Unit cost and utilities'!$H$8+'Unit cost and utilities'!$G$13*('Surv-rate CEA'!O42-'Surv-rate CEA'!O43)</f>
        <v>130.07728929921242</v>
      </c>
      <c r="T45" s="97">
        <f t="shared" si="17"/>
        <v>121.72978529176109</v>
      </c>
      <c r="U45" s="97">
        <f>S45-'Surv-rate CEA'!Q43*'Unit cost and utilities'!$H$8-'Unit cost and utilities'!$G$13*('Surv-rate CEA'!O42-'Surv-rate CEA'!O43)</f>
        <v>65.659350027635341</v>
      </c>
      <c r="V45" s="97">
        <f t="shared" si="18"/>
        <v>61.445765239428546</v>
      </c>
      <c r="W45" s="97">
        <f>'Surv-rate CEA'!S43*'Unit cost and utilities'!$H$3+'Surv-rate CEA'!T43*'Unit cost and utilities'!$H$3+('Surv-rate CEA'!R42-'Surv-rate CEA'!R43)*'Unit cost and utilities'!$G$13</f>
        <v>68.35132766629502</v>
      </c>
      <c r="X45" s="97">
        <f t="shared" si="19"/>
        <v>63.96498947703148</v>
      </c>
      <c r="Y45" s="97">
        <f>W45-'Surv-rate CEA'!T43*'Unit cost and utilities'!$H$3-('Surv-rate CEA'!R42-'Surv-rate CEA'!R43)*'Unit cost and utilities'!$G$13</f>
        <v>16.012997097907515</v>
      </c>
      <c r="Z45" s="97">
        <f t="shared" si="20"/>
        <v>14.985388372616383</v>
      </c>
      <c r="AA45" s="97">
        <f>'Surv-rate CEA'!V43*'Unit cost and utilities'!$H$9+'Surv-rate CEA'!W43*'Unit cost and utilities'!$H$9+'Unit cost and utilities'!$G$13*('Surv-rate CEA'!U42-'Surv-rate CEA'!U43)</f>
        <v>138.69264860117519</v>
      </c>
      <c r="AB45" s="97">
        <f t="shared" si="21"/>
        <v>129.79226755664678</v>
      </c>
      <c r="AC45" s="97">
        <f>AA45-'Surv-rate CEA'!W43*'Unit cost and utilities'!$H$9-'Unit cost and utilities'!$G$13*('Surv-rate CEA'!U42-'Surv-rate CEA'!U43)</f>
        <v>59.198571888002022</v>
      </c>
      <c r="AD45" s="97">
        <f t="shared" si="22"/>
        <v>55.399597303485635</v>
      </c>
      <c r="AE45" s="97">
        <f>'Surv-rate CEA'!Y43*'Unit cost and utilities'!$H$3+'Surv-rate CEA'!Z43*'Unit cost and utilities'!$H$3+('Surv-rate CEA'!X42-'Surv-rate CEA'!X43)*'Unit cost and utilities'!$G$13</f>
        <v>68.35132766629502</v>
      </c>
      <c r="AF45" s="97">
        <f t="shared" si="23"/>
        <v>63.96498947703148</v>
      </c>
      <c r="AG45" s="97">
        <f>AE45-'Surv-rate CEA'!Z43*'Unit cost and utilities'!$H$3-('Surv-rate CEA'!X42-'Surv-rate CEA'!X43)*'Unit cost and utilities'!$G$13</f>
        <v>16.012997097907515</v>
      </c>
      <c r="AH45" s="97">
        <f t="shared" si="24"/>
        <v>14.985388372616383</v>
      </c>
      <c r="AI45" s="97">
        <f>'Surv-rate CEA'!AB43*'Unit cost and utilities'!$H$10+'Surv-rate CEA'!AC43*'Unit cost and utilities'!$H$10+'Unit cost and utilities'!$G$13*('Surv-rate CEA'!AB43-'Surv-rate CEA'!AB43)</f>
        <v>78.47354536438695</v>
      </c>
      <c r="AJ45" s="97">
        <f t="shared" si="25"/>
        <v>73.437629887233015</v>
      </c>
      <c r="AK45" s="97">
        <f>AI45-'Surv-rate CEA'!AC43*'Unit cost and utilities'!$H$10-'Unit cost and utilities'!$G$13*('Surv-rate CEA'!AB43-'Surv-rate CEA'!AB43)</f>
        <v>40.149656070659681</v>
      </c>
      <c r="AL45" s="97">
        <f t="shared" si="26"/>
        <v>37.573115486571311</v>
      </c>
      <c r="AM45" s="104">
        <f>'Surv-rate CEA'!AE43*'Unit cost and utilities'!$H$5+'Surv-rate CEA'!AF43*'Unit cost and utilities'!$H$5+('Surv-rate CEA'!AD42-'Surv-rate CEA'!AD43)*'Unit cost and utilities'!$G$13</f>
        <v>68.35132766629502</v>
      </c>
      <c r="AN45" s="97">
        <f t="shared" si="27"/>
        <v>63.96498947703148</v>
      </c>
      <c r="AO45" s="104">
        <f>AM45-'Surv-rate CEA'!AF43*'Unit cost and utilities'!$H$5-('Surv-rate CEA'!AD42-'Surv-rate CEA'!AD43)*'Unit cost and utilities'!$G$13</f>
        <v>16.012997097907515</v>
      </c>
      <c r="AP45" s="97">
        <f t="shared" si="28"/>
        <v>14.985388372616383</v>
      </c>
      <c r="AQ45" s="97">
        <f>'Surv-rate CEA'!AH43*'Unit cost and utilities'!$H$11+'Surv-rate CEA'!AI43*'Unit cost and utilities'!$H$11+'Unit cost and utilities'!$G$13*('Surv-rate CEA'!AG42-'Surv-rate CEA'!AG43)</f>
        <v>121.47412493626561</v>
      </c>
      <c r="AR45" s="97">
        <f t="shared" si="29"/>
        <v>113.67871537499593</v>
      </c>
      <c r="AS45" s="97">
        <f>AQ45-'Surv-rate CEA'!AI43*'Unit cost and utilities'!$H$11-'Unit cost and utilities'!$G$13*('Surv-rate CEA'!AG42-'Surv-rate CEA'!AG43)</f>
        <v>52.505979617108977</v>
      </c>
      <c r="AT45" s="97">
        <f t="shared" si="30"/>
        <v>49.136491540979236</v>
      </c>
      <c r="AU45" s="97">
        <f>'Surv-rate CEA'!AK43*'Unit cost and utilities'!$H$3+'Surv-rate CEA'!AL43*'Unit cost and utilities'!$H$3+('Surv-rate CEA'!AJ42-'Surv-rate CEA'!AJ43)*'Unit cost and utilities'!$G$13</f>
        <v>68.35132766629502</v>
      </c>
      <c r="AV45" s="97">
        <f t="shared" si="31"/>
        <v>63.96498947703148</v>
      </c>
      <c r="AW45" s="97">
        <f>AU45-'Surv-rate CEA'!AL43*'Unit cost and utilities'!$H$3-('Surv-rate CEA'!AJ42-'Surv-rate CEA'!AJ43)*'Unit cost and utilities'!$G$13</f>
        <v>16.012997097907515</v>
      </c>
      <c r="AX45" s="97">
        <f t="shared" si="32"/>
        <v>14.985388372616383</v>
      </c>
      <c r="AY45" s="135">
        <v>39</v>
      </c>
      <c r="AZ45" s="135">
        <f t="shared" si="38"/>
        <v>2.9917808219178084</v>
      </c>
      <c r="BA45" s="136">
        <f>'Surv-rate CEA'!AP43*'Unit cost and utilities'!$H$7+'Surv-rate CEA'!AQ43*'Unit cost and utilities'!$H$7+'Unit cost and utilities'!$G$13*('Surv-rate CEA'!AO42-'Surv-rate CEA'!AO43)</f>
        <v>63.369568347643408</v>
      </c>
      <c r="BB45" s="136">
        <f t="shared" si="39"/>
        <v>58.006222775677337</v>
      </c>
      <c r="BC45" s="136">
        <f>BA45-'Surv-rate CEA'!AQ43*'Unit cost and utilities'!$H$7-'Unit cost and utilities'!$G$13*('Surv-rate CEA'!AO42-'Surv-rate CEA'!AO43)</f>
        <v>15.695405513097388</v>
      </c>
      <c r="BD45" s="136">
        <f t="shared" si="40"/>
        <v>14.36700947294962</v>
      </c>
      <c r="BE45" s="136">
        <f>'Surv-rate CEA'!AS43*'Unit cost and utilities'!$H$4+'Surv-rate CEA'!AT43*'Unit cost and utilities'!$H$4+('Surv-rate CEA'!AR42-'Surv-rate CEA'!AR43)*'Unit cost and utilities'!$G$13</f>
        <v>49.876844440297077</v>
      </c>
      <c r="BF45" s="136">
        <f t="shared" si="41"/>
        <v>45.655468790316718</v>
      </c>
      <c r="BG45" s="136">
        <f>BE45-'Surv-rate CEA'!AT43*'Unit cost and utilities'!$H$4-('Surv-rate CEA'!AR42-'Surv-rate CEA'!AR43)*'Unit cost and utilities'!$G$13</f>
        <v>8.2785676655724636</v>
      </c>
      <c r="BH45" s="136">
        <f t="shared" si="42"/>
        <v>7.5779029713175161</v>
      </c>
    </row>
    <row r="46" spans="1:60">
      <c r="A46" s="102">
        <v>40</v>
      </c>
      <c r="B46" s="102">
        <f t="shared" si="37"/>
        <v>2.3013698630136985</v>
      </c>
      <c r="C46" s="97">
        <f>'Surv-rate CEA'!D44*'Unit cost and utilities'!$H$6+'Surv-rate CEA'!E44*'Unit cost and utilities'!$H$6+'Unit cost and utilities'!$G$13*('Surv-rate CEA'!C43-'Surv-rate CEA'!C44)</f>
        <v>108.16274876436238</v>
      </c>
      <c r="D46" s="97">
        <f t="shared" si="9"/>
        <v>101.0495801712987</v>
      </c>
      <c r="E46" s="97">
        <f>C46-'Surv-rate CEA'!E44*'Unit cost and utilities'!$H$6-'Unit cost and utilities'!$G$13*('Surv-rate CEA'!C43-'Surv-rate CEA'!C44)</f>
        <v>61.183426747386839</v>
      </c>
      <c r="F46" s="97">
        <f t="shared" si="10"/>
        <v>57.159786126865583</v>
      </c>
      <c r="G46" s="97">
        <f>'Surv-rate CEA'!G44*'Unit cost and utilities'!$H$3+'Surv-rate CEA'!H44*'Unit cost and utilities'!$H$3+('Surv-rate CEA'!F43-'Surv-rate CEA'!F44)*'Unit cost and utilities'!$G$13</f>
        <v>65.361828355985921</v>
      </c>
      <c r="H46" s="97">
        <f t="shared" si="11"/>
        <v>61.063401125184967</v>
      </c>
      <c r="I46" s="97">
        <f>G46-'Surv-rate CEA'!H44*'Unit cost and utilities'!$H$3-('Surv-rate CEA'!F43-'Surv-rate CEA'!F44)*'Unit cost and utilities'!$G$13</f>
        <v>15.255590118288879</v>
      </c>
      <c r="J46" s="97">
        <f t="shared" si="12"/>
        <v>14.252328036493314</v>
      </c>
      <c r="K46" s="97">
        <f>'Surv-rate CEA'!J44*'Unit cost and utilities'!$H$7+'Surv-rate CEA'!K44*'Unit cost and utilities'!$H$7+'Unit cost and utilities'!$G$13*('Surv-rate CEA'!I43-'Surv-rate CEA'!I44)</f>
        <v>87.953629593425347</v>
      </c>
      <c r="L46" s="97">
        <f t="shared" si="13"/>
        <v>82.169484841031249</v>
      </c>
      <c r="M46" s="97">
        <f>K46-'Surv-rate CEA'!K44*'Unit cost and utilities'!$H$7-'Unit cost and utilities'!$G$13*('Surv-rate CEA'!I43-'Surv-rate CEA'!I44)</f>
        <v>23.685844169493851</v>
      </c>
      <c r="N46" s="97">
        <f t="shared" si="14"/>
        <v>22.128178478011762</v>
      </c>
      <c r="O46" s="97">
        <f>'Surv-rate CEA'!M44*'Unit cost and utilities'!$H$4+'Surv-rate CEA'!N44*'Unit cost and utilities'!$H$4+('Surv-rate CEA'!L43-'Surv-rate CEA'!L44)*'Unit cost and utilities'!$G$13</f>
        <v>65.361828355985921</v>
      </c>
      <c r="P46" s="97">
        <f t="shared" si="15"/>
        <v>61.063401125184967</v>
      </c>
      <c r="Q46" s="97">
        <f>O46-'Surv-rate CEA'!N44*'Unit cost and utilities'!$H$4-('Surv-rate CEA'!L43-'Surv-rate CEA'!L44)*'Unit cost and utilities'!$G$13</f>
        <v>15.255590118288879</v>
      </c>
      <c r="R46" s="97">
        <f t="shared" si="16"/>
        <v>14.252328036493314</v>
      </c>
      <c r="S46" s="97">
        <f>'Surv-rate CEA'!P44*'Unit cost and utilities'!$H$8+'Surv-rate CEA'!Q44*'Unit cost and utilities'!$H$8+'Unit cost and utilities'!$G$13*('Surv-rate CEA'!O43-'Surv-rate CEA'!O44)</f>
        <v>126.45987139224124</v>
      </c>
      <c r="T46" s="97">
        <f t="shared" si="17"/>
        <v>118.14341867865654</v>
      </c>
      <c r="U46" s="97">
        <f>S46-'Surv-rate CEA'!Q44*'Unit cost and utilities'!$H$8-'Unit cost and utilities'!$G$13*('Surv-rate CEA'!O43-'Surv-rate CEA'!O44)</f>
        <v>63.912650256908812</v>
      </c>
      <c r="V46" s="97">
        <f t="shared" si="18"/>
        <v>59.709526152719107</v>
      </c>
      <c r="W46" s="97">
        <f>'Surv-rate CEA'!S44*'Unit cost and utilities'!$H$3+'Surv-rate CEA'!T44*'Unit cost and utilities'!$H$3+('Surv-rate CEA'!R43-'Surv-rate CEA'!R44)*'Unit cost and utilities'!$G$13</f>
        <v>65.361828355985921</v>
      </c>
      <c r="X46" s="97">
        <f t="shared" si="19"/>
        <v>61.063401125184967</v>
      </c>
      <c r="Y46" s="97">
        <f>W46-'Surv-rate CEA'!T44*'Unit cost and utilities'!$H$3-('Surv-rate CEA'!R43-'Surv-rate CEA'!R44)*'Unit cost and utilities'!$G$13</f>
        <v>15.255590118288879</v>
      </c>
      <c r="Z46" s="97">
        <f t="shared" si="20"/>
        <v>14.252328036493314</v>
      </c>
      <c r="AA46" s="97">
        <f>'Surv-rate CEA'!V44*'Unit cost and utilities'!$H$9+'Surv-rate CEA'!W44*'Unit cost and utilities'!$H$9+'Unit cost and utilities'!$G$13*('Surv-rate CEA'!U43-'Surv-rate CEA'!U44)</f>
        <v>135.14365561849561</v>
      </c>
      <c r="AB46" s="97">
        <f t="shared" si="21"/>
        <v>126.25612624559172</v>
      </c>
      <c r="AC46" s="97">
        <f>AA46-'Surv-rate CEA'!W44*'Unit cost and utilities'!$H$9-'Unit cost and utilities'!$G$13*('Surv-rate CEA'!U43-'Surv-rate CEA'!U44)</f>
        <v>57.556232424826959</v>
      </c>
      <c r="AD46" s="97">
        <f t="shared" si="22"/>
        <v>53.771129055169958</v>
      </c>
      <c r="AE46" s="97">
        <f>'Surv-rate CEA'!Y44*'Unit cost and utilities'!$H$3+'Surv-rate CEA'!Z44*'Unit cost and utilities'!$H$3+('Surv-rate CEA'!X43-'Surv-rate CEA'!X44)*'Unit cost and utilities'!$G$13</f>
        <v>65.361828355985921</v>
      </c>
      <c r="AF46" s="97">
        <f t="shared" si="23"/>
        <v>61.063401125184967</v>
      </c>
      <c r="AG46" s="97">
        <f>AE46-'Surv-rate CEA'!Z44*'Unit cost and utilities'!$H$3-('Surv-rate CEA'!X43-'Surv-rate CEA'!X44)*'Unit cost and utilities'!$G$13</f>
        <v>15.255590118288879</v>
      </c>
      <c r="AH46" s="97">
        <f t="shared" si="24"/>
        <v>14.252328036493314</v>
      </c>
      <c r="AI46" s="97">
        <f>'Surv-rate CEA'!AB44*'Unit cost and utilities'!$H$10+'Surv-rate CEA'!AC44*'Unit cost and utilities'!$H$10+'Unit cost and utilities'!$G$13*('Surv-rate CEA'!AB44-'Surv-rate CEA'!AB44)</f>
        <v>76.065343249491434</v>
      </c>
      <c r="AJ46" s="97">
        <f t="shared" si="25"/>
        <v>71.063014658512046</v>
      </c>
      <c r="AK46" s="97">
        <f>AI46-'Surv-rate CEA'!AC44*'Unit cost and utilities'!$H$10-'Unit cost and utilities'!$G$13*('Surv-rate CEA'!AB44-'Surv-rate CEA'!AB44)</f>
        <v>38.913948941501516</v>
      </c>
      <c r="AL46" s="97">
        <f t="shared" si="26"/>
        <v>36.354828702741713</v>
      </c>
      <c r="AM46" s="104">
        <f>'Surv-rate CEA'!AE44*'Unit cost and utilities'!$H$5+'Surv-rate CEA'!AF44*'Unit cost and utilities'!$H$5+('Surv-rate CEA'!AD43-'Surv-rate CEA'!AD44)*'Unit cost and utilities'!$G$13</f>
        <v>65.361828355985921</v>
      </c>
      <c r="AN46" s="97">
        <f t="shared" si="27"/>
        <v>61.063401125184967</v>
      </c>
      <c r="AO46" s="104">
        <f>AM46-'Surv-rate CEA'!AF44*'Unit cost and utilities'!$H$5-('Surv-rate CEA'!AD43-'Surv-rate CEA'!AD44)*'Unit cost and utilities'!$G$13</f>
        <v>15.255590118288879</v>
      </c>
      <c r="AP46" s="97">
        <f t="shared" si="28"/>
        <v>14.252328036493314</v>
      </c>
      <c r="AQ46" s="97">
        <f>'Surv-rate CEA'!AH44*'Unit cost and utilities'!$H$11+'Surv-rate CEA'!AI44*'Unit cost and utilities'!$H$11+'Unit cost and utilities'!$G$13*('Surv-rate CEA'!AG43-'Surv-rate CEA'!AG44)</f>
        <v>117.9367337570545</v>
      </c>
      <c r="AR46" s="97">
        <f t="shared" si="29"/>
        <v>110.18079300931349</v>
      </c>
      <c r="AS46" s="97">
        <f>AQ46-'Surv-rate CEA'!AI44*'Unit cost and utilities'!$H$11-'Unit cost and utilities'!$G$13*('Surv-rate CEA'!AG43-'Surv-rate CEA'!AG44)</f>
        <v>50.949668265737714</v>
      </c>
      <c r="AT46" s="97">
        <f t="shared" si="30"/>
        <v>47.599036146315591</v>
      </c>
      <c r="AU46" s="97">
        <f>'Surv-rate CEA'!AK44*'Unit cost and utilities'!$H$3+'Surv-rate CEA'!AL44*'Unit cost and utilities'!$H$3+('Surv-rate CEA'!AJ43-'Surv-rate CEA'!AJ44)*'Unit cost and utilities'!$G$13</f>
        <v>65.361828355985921</v>
      </c>
      <c r="AV46" s="97">
        <f t="shared" si="31"/>
        <v>61.063401125184967</v>
      </c>
      <c r="AW46" s="97">
        <f>AU46-'Surv-rate CEA'!AL44*'Unit cost and utilities'!$H$3-('Surv-rate CEA'!AJ43-'Surv-rate CEA'!AJ44)*'Unit cost and utilities'!$G$13</f>
        <v>15.255590118288879</v>
      </c>
      <c r="AX46" s="97">
        <f t="shared" si="32"/>
        <v>14.252328036493314</v>
      </c>
      <c r="AY46" s="135">
        <v>40</v>
      </c>
      <c r="AZ46" s="135">
        <f t="shared" si="38"/>
        <v>3.0684931506849313</v>
      </c>
      <c r="BA46" s="136">
        <f>'Surv-rate CEA'!AP44*'Unit cost and utilities'!$H$7+'Surv-rate CEA'!AQ44*'Unit cost and utilities'!$H$7+'Unit cost and utilities'!$G$13*('Surv-rate CEA'!AO43-'Surv-rate CEA'!AO44)</f>
        <v>61.044918972046034</v>
      </c>
      <c r="BB46" s="136">
        <f t="shared" si="39"/>
        <v>55.751760457317033</v>
      </c>
      <c r="BC46" s="136">
        <f>BA46-'Surv-rate CEA'!AQ44*'Unit cost and utilities'!$H$7-'Unit cost and utilities'!$G$13*('Surv-rate CEA'!AO43-'Surv-rate CEA'!AO44)</f>
        <v>15.076147380174769</v>
      </c>
      <c r="BD46" s="136">
        <f t="shared" si="40"/>
        <v>13.768906102465415</v>
      </c>
      <c r="BE46" s="136">
        <f>'Surv-rate CEA'!AS44*'Unit cost and utilities'!$H$4+'Surv-rate CEA'!AT44*'Unit cost and utilities'!$H$4+('Surv-rate CEA'!AR43-'Surv-rate CEA'!AR44)*'Unit cost and utilities'!$G$13</f>
        <v>47.748985733020611</v>
      </c>
      <c r="BF46" s="136">
        <f t="shared" si="41"/>
        <v>43.608707481227881</v>
      </c>
      <c r="BG46" s="136">
        <f>BE46-'Surv-rate CEA'!AT44*'Unit cost and utilities'!$H$4-('Surv-rate CEA'!AR43-'Surv-rate CEA'!AR44)*'Unit cost and utilities'!$G$13</f>
        <v>7.9325554953554649</v>
      </c>
      <c r="BH46" s="136">
        <f t="shared" si="42"/>
        <v>7.244729639070381</v>
      </c>
    </row>
    <row r="47" spans="1:60">
      <c r="A47" s="102">
        <v>41</v>
      </c>
      <c r="B47" s="102">
        <f t="shared" si="37"/>
        <v>2.3589041095890413</v>
      </c>
      <c r="C47" s="97">
        <f>'Surv-rate CEA'!D45*'Unit cost and utilities'!$H$6+'Surv-rate CEA'!E45*'Unit cost and utilities'!$H$6+'Unit cost and utilities'!$G$13*('Surv-rate CEA'!C44-'Surv-rate CEA'!C45)</f>
        <v>104.88490237313843</v>
      </c>
      <c r="D47" s="97">
        <f t="shared" si="9"/>
        <v>97.820796831067085</v>
      </c>
      <c r="E47" s="97">
        <f>C47-'Surv-rate CEA'!E45*'Unit cost and utilities'!$H$6-'Unit cost and utilities'!$G$13*('Surv-rate CEA'!C44-'Surv-rate CEA'!C45)</f>
        <v>59.590531270234955</v>
      </c>
      <c r="F47" s="97">
        <f t="shared" si="10"/>
        <v>55.577047988308848</v>
      </c>
      <c r="G47" s="97">
        <f>'Surv-rate CEA'!G45*'Unit cost and utilities'!$H$3+'Surv-rate CEA'!H45*'Unit cost and utilities'!$H$3+('Surv-rate CEA'!F44-'Surv-rate CEA'!F45)*'Unit cost and utilities'!$G$13</f>
        <v>62.544902352159852</v>
      </c>
      <c r="H47" s="97">
        <f t="shared" si="11"/>
        <v>58.332439153573162</v>
      </c>
      <c r="I47" s="97">
        <f>G47-'Surv-rate CEA'!H45*'Unit cost and utilities'!$H$3-('Surv-rate CEA'!F44-'Surv-rate CEA'!F45)*'Unit cost and utilities'!$G$13</f>
        <v>14.549244669827326</v>
      </c>
      <c r="J47" s="97">
        <f t="shared" si="12"/>
        <v>13.56933814772905</v>
      </c>
      <c r="K47" s="97">
        <f>'Surv-rate CEA'!J45*'Unit cost and utilities'!$H$7+'Surv-rate CEA'!K45*'Unit cost and utilities'!$H$7+'Unit cost and utilities'!$G$13*('Surv-rate CEA'!I44-'Surv-rate CEA'!I45)</f>
        <v>85.101506669972352</v>
      </c>
      <c r="L47" s="97">
        <f t="shared" si="13"/>
        <v>79.369833080123684</v>
      </c>
      <c r="M47" s="97">
        <f>K47-'Surv-rate CEA'!K45*'Unit cost and utilities'!$H$7-'Unit cost and utilities'!$G$13*('Surv-rate CEA'!I44-'Surv-rate CEA'!I45)</f>
        <v>22.797393037854309</v>
      </c>
      <c r="N47" s="97">
        <f t="shared" si="14"/>
        <v>21.261965279809989</v>
      </c>
      <c r="O47" s="97">
        <f>'Surv-rate CEA'!M45*'Unit cost and utilities'!$H$4+'Surv-rate CEA'!N45*'Unit cost and utilities'!$H$4+('Surv-rate CEA'!L44-'Surv-rate CEA'!L45)*'Unit cost and utilities'!$G$13</f>
        <v>62.544902352159852</v>
      </c>
      <c r="P47" s="97">
        <f t="shared" si="15"/>
        <v>58.332439153573162</v>
      </c>
      <c r="Q47" s="97">
        <f>O47-'Surv-rate CEA'!N45*'Unit cost and utilities'!$H$4-('Surv-rate CEA'!L44-'Surv-rate CEA'!L45)*'Unit cost and utilities'!$G$13</f>
        <v>14.549244669827326</v>
      </c>
      <c r="R47" s="97">
        <f t="shared" si="16"/>
        <v>13.56933814772905</v>
      </c>
      <c r="S47" s="97">
        <f>'Surv-rate CEA'!P45*'Unit cost and utilities'!$H$8+'Surv-rate CEA'!Q45*'Unit cost and utilities'!$H$8+'Unit cost and utilities'!$G$13*('Surv-rate CEA'!O44-'Surv-rate CEA'!O45)</f>
        <v>122.99502780516077</v>
      </c>
      <c r="T47" s="97">
        <f t="shared" si="17"/>
        <v>114.71118677650027</v>
      </c>
      <c r="U47" s="97">
        <f>S47-'Surv-rate CEA'!Q45*'Unit cost and utilities'!$H$8-'Unit cost and utilities'!$G$13*('Surv-rate CEA'!O44-'Surv-rate CEA'!O45)</f>
        <v>62.248700116499769</v>
      </c>
      <c r="V47" s="97">
        <f t="shared" si="18"/>
        <v>58.056186441697314</v>
      </c>
      <c r="W47" s="97">
        <f>'Surv-rate CEA'!S45*'Unit cost and utilities'!$H$3+'Surv-rate CEA'!T45*'Unit cost and utilities'!$H$3+('Surv-rate CEA'!R44-'Surv-rate CEA'!R45)*'Unit cost and utilities'!$G$13</f>
        <v>62.544902352159852</v>
      </c>
      <c r="X47" s="97">
        <f t="shared" si="19"/>
        <v>58.332439153573162</v>
      </c>
      <c r="Y47" s="97">
        <f>W47-'Surv-rate CEA'!T45*'Unit cost and utilities'!$H$3-('Surv-rate CEA'!R44-'Surv-rate CEA'!R45)*'Unit cost and utilities'!$G$13</f>
        <v>14.549244669827326</v>
      </c>
      <c r="Z47" s="97">
        <f t="shared" si="20"/>
        <v>13.56933814772905</v>
      </c>
      <c r="AA47" s="97">
        <f>'Surv-rate CEA'!V45*'Unit cost and utilities'!$H$9+'Surv-rate CEA'!W45*'Unit cost and utilities'!$H$9+'Unit cost and utilities'!$G$13*('Surv-rate CEA'!U44-'Surv-rate CEA'!U45)</f>
        <v>131.7366644040828</v>
      </c>
      <c r="AB47" s="97">
        <f t="shared" si="21"/>
        <v>122.86406520195773</v>
      </c>
      <c r="AC47" s="97">
        <f>AA47-'Surv-rate CEA'!W45*'Unit cost and utilities'!$H$9-'Unit cost and utilities'!$G$13*('Surv-rate CEA'!U44-'Surv-rate CEA'!U45)</f>
        <v>55.993511926338051</v>
      </c>
      <c r="AD47" s="97">
        <f t="shared" si="22"/>
        <v>52.222291579374335</v>
      </c>
      <c r="AE47" s="97">
        <f>'Surv-rate CEA'!Y45*'Unit cost and utilities'!$H$3+'Surv-rate CEA'!Z45*'Unit cost and utilities'!$H$3+('Surv-rate CEA'!X44-'Surv-rate CEA'!X45)*'Unit cost and utilities'!$G$13</f>
        <v>62.544902352159852</v>
      </c>
      <c r="AF47" s="97">
        <f t="shared" si="23"/>
        <v>58.332439153573162</v>
      </c>
      <c r="AG47" s="97">
        <f>AE47-'Surv-rate CEA'!Z45*'Unit cost and utilities'!$H$3-('Surv-rate CEA'!X44-'Surv-rate CEA'!X45)*'Unit cost and utilities'!$G$13</f>
        <v>14.549244669827326</v>
      </c>
      <c r="AH47" s="97">
        <f t="shared" si="24"/>
        <v>13.56933814772905</v>
      </c>
      <c r="AI47" s="97">
        <f>'Surv-rate CEA'!AB45*'Unit cost and utilities'!$H$10+'Surv-rate CEA'!AC45*'Unit cost and utilities'!$H$10+'Unit cost and utilities'!$G$13*('Surv-rate CEA'!AB45-'Surv-rate CEA'!AB45)</f>
        <v>73.765187916950367</v>
      </c>
      <c r="AJ47" s="97">
        <f t="shared" si="25"/>
        <v>68.797026999736076</v>
      </c>
      <c r="AK47" s="97">
        <f>AI47-'Surv-rate CEA'!AC45*'Unit cost and utilities'!$H$10-'Unit cost and utilities'!$G$13*('Surv-rate CEA'!AB45-'Surv-rate CEA'!AB45)</f>
        <v>37.741778365536931</v>
      </c>
      <c r="AL47" s="97">
        <f t="shared" si="26"/>
        <v>35.199830957595225</v>
      </c>
      <c r="AM47" s="104">
        <f>'Surv-rate CEA'!AE45*'Unit cost and utilities'!$H$5+'Surv-rate CEA'!AF45*'Unit cost and utilities'!$H$5+('Surv-rate CEA'!AD44-'Surv-rate CEA'!AD45)*'Unit cost and utilities'!$G$13</f>
        <v>62.544902352159852</v>
      </c>
      <c r="AN47" s="97">
        <f t="shared" si="27"/>
        <v>58.332439153573162</v>
      </c>
      <c r="AO47" s="104">
        <f>AM47-'Surv-rate CEA'!AF45*'Unit cost and utilities'!$H$5-('Surv-rate CEA'!AD44-'Surv-rate CEA'!AD45)*'Unit cost and utilities'!$G$13</f>
        <v>14.549244669827326</v>
      </c>
      <c r="AP47" s="97">
        <f t="shared" si="28"/>
        <v>13.56933814772905</v>
      </c>
      <c r="AQ47" s="97">
        <f>'Surv-rate CEA'!AH45*'Unit cost and utilities'!$H$11+'Surv-rate CEA'!AI45*'Unit cost and utilities'!$H$11+'Unit cost and utilities'!$G$13*('Surv-rate CEA'!AG44-'Surv-rate CEA'!AG45)</f>
        <v>114.55306992705806</v>
      </c>
      <c r="AR47" s="97">
        <f t="shared" si="29"/>
        <v>106.83780340324365</v>
      </c>
      <c r="AS47" s="97">
        <f>AQ47-'Surv-rate CEA'!AI45*'Unit cost and utilities'!$H$11-'Unit cost and utilities'!$G$13*('Surv-rate CEA'!AG44-'Surv-rate CEA'!AG45)</f>
        <v>49.471664913690454</v>
      </c>
      <c r="AT47" s="97">
        <f t="shared" si="30"/>
        <v>46.139697639229801</v>
      </c>
      <c r="AU47" s="97">
        <f>'Surv-rate CEA'!AK45*'Unit cost and utilities'!$H$3+'Surv-rate CEA'!AL45*'Unit cost and utilities'!$H$3+('Surv-rate CEA'!AJ44-'Surv-rate CEA'!AJ45)*'Unit cost and utilities'!$G$13</f>
        <v>62.544902352159852</v>
      </c>
      <c r="AV47" s="97">
        <f t="shared" si="31"/>
        <v>58.332439153573162</v>
      </c>
      <c r="AW47" s="97">
        <f>AU47-'Surv-rate CEA'!AL45*'Unit cost and utilities'!$H$3-('Surv-rate CEA'!AJ44-'Surv-rate CEA'!AJ45)*'Unit cost and utilities'!$G$13</f>
        <v>14.549244669827326</v>
      </c>
      <c r="AX47" s="97">
        <f t="shared" si="32"/>
        <v>13.56933814772905</v>
      </c>
      <c r="AY47" s="135">
        <v>41</v>
      </c>
      <c r="AZ47" s="135">
        <f t="shared" si="38"/>
        <v>3.1452054794520548</v>
      </c>
      <c r="BA47" s="136">
        <f>'Surv-rate CEA'!AP45*'Unit cost and utilities'!$H$7+'Surv-rate CEA'!AQ45*'Unit cost and utilities'!$H$7+'Unit cost and utilities'!$G$13*('Surv-rate CEA'!AO44-'Surv-rate CEA'!AO45)</f>
        <v>58.8465614703725</v>
      </c>
      <c r="BB47" s="136">
        <f t="shared" si="39"/>
        <v>53.622293038867362</v>
      </c>
      <c r="BC47" s="136">
        <f>BA47-'Surv-rate CEA'!AQ45*'Unit cost and utilities'!$H$7-'Unit cost and utilities'!$G$13*('Surv-rate CEA'!AO44-'Surv-rate CEA'!AO45)</f>
        <v>14.494584486200951</v>
      </c>
      <c r="BD47" s="136">
        <f t="shared" si="40"/>
        <v>13.207787122566232</v>
      </c>
      <c r="BE47" s="136">
        <f>'Surv-rate CEA'!AS45*'Unit cost and utilities'!$H$4+'Surv-rate CEA'!AT45*'Unit cost and utilities'!$H$4+('Surv-rate CEA'!AR44-'Surv-rate CEA'!AR45)*'Unit cost and utilities'!$G$13</f>
        <v>45.72452933369474</v>
      </c>
      <c r="BF47" s="136">
        <f t="shared" si="41"/>
        <v>41.665206083962985</v>
      </c>
      <c r="BG47" s="136">
        <f>BE47-'Surv-rate CEA'!AT45*'Unit cost and utilities'!$H$4-('Surv-rate CEA'!AR44-'Surv-rate CEA'!AR45)*'Unit cost and utilities'!$G$13</f>
        <v>7.6069560484498826</v>
      </c>
      <c r="BH47" s="136">
        <f t="shared" si="42"/>
        <v>6.9316272042357294</v>
      </c>
    </row>
    <row r="48" spans="1:60">
      <c r="A48" s="102">
        <v>42</v>
      </c>
      <c r="B48" s="102">
        <f t="shared" si="37"/>
        <v>2.4164383561643836</v>
      </c>
      <c r="C48" s="97">
        <f>'Surv-rate CEA'!D46*'Unit cost and utilities'!$H$6+'Surv-rate CEA'!E46*'Unit cost and utilities'!$H$6+'Unit cost and utilities'!$G$13*('Surv-rate CEA'!C45-'Surv-rate CEA'!C46)</f>
        <v>101.75321922982414</v>
      </c>
      <c r="D48" s="97">
        <f t="shared" si="9"/>
        <v>94.738781788825378</v>
      </c>
      <c r="E48" s="97">
        <f>C48-'Surv-rate CEA'!E46*'Unit cost and utilities'!$H$6-'Unit cost and utilities'!$G$13*('Surv-rate CEA'!C45-'Surv-rate CEA'!C46)</f>
        <v>58.071596391267889</v>
      </c>
      <c r="F48" s="97">
        <f t="shared" si="10"/>
        <v>54.068385651905984</v>
      </c>
      <c r="G48" s="97">
        <f>'Surv-rate CEA'!G46*'Unit cost and utilities'!$H$3+'Surv-rate CEA'!H46*'Unit cost and utilities'!$H$3+('Surv-rate CEA'!F45-'Surv-rate CEA'!F46)*'Unit cost and utilities'!$G$13</f>
        <v>59.888757684938874</v>
      </c>
      <c r="H48" s="97">
        <f t="shared" si="11"/>
        <v>55.760279516092794</v>
      </c>
      <c r="I48" s="97">
        <f>G48-'Surv-rate CEA'!H46*'Unit cost and utilities'!$H$3-('Surv-rate CEA'!F45-'Surv-rate CEA'!F46)*'Unit cost and utilities'!$G$13</f>
        <v>13.889565622340299</v>
      </c>
      <c r="J48" s="97">
        <f t="shared" si="12"/>
        <v>12.932077595150719</v>
      </c>
      <c r="K48" s="97">
        <f>'Surv-rate CEA'!J46*'Unit cost and utilities'!$H$7+'Surv-rate CEA'!K46*'Unit cost and utilities'!$H$7+'Unit cost and utilities'!$G$13*('Surv-rate CEA'!I45-'Surv-rate CEA'!I46)</f>
        <v>82.382494576614448</v>
      </c>
      <c r="L48" s="97">
        <f t="shared" si="13"/>
        <v>76.703393130832296</v>
      </c>
      <c r="M48" s="97">
        <f>K48-'Surv-rate CEA'!K46*'Unit cost and utilities'!$H$7-'Unit cost and utilities'!$G$13*('Surv-rate CEA'!I45-'Surv-rate CEA'!I46)</f>
        <v>21.960071436381305</v>
      </c>
      <c r="N48" s="97">
        <f t="shared" si="14"/>
        <v>20.446236803371367</v>
      </c>
      <c r="O48" s="97">
        <f>'Surv-rate CEA'!M46*'Unit cost and utilities'!$H$4+'Surv-rate CEA'!N46*'Unit cost and utilities'!$H$4+('Surv-rate CEA'!L45-'Surv-rate CEA'!L46)*'Unit cost and utilities'!$G$13</f>
        <v>59.888757684938874</v>
      </c>
      <c r="P48" s="97">
        <f t="shared" si="15"/>
        <v>55.760279516092794</v>
      </c>
      <c r="Q48" s="97">
        <f>O48-'Surv-rate CEA'!N46*'Unit cost and utilities'!$H$4-('Surv-rate CEA'!L45-'Surv-rate CEA'!L46)*'Unit cost and utilities'!$G$13</f>
        <v>13.889565622340299</v>
      </c>
      <c r="R48" s="97">
        <f t="shared" si="16"/>
        <v>12.932077595150719</v>
      </c>
      <c r="S48" s="97">
        <f>'Surv-rate CEA'!P46*'Unit cost and utilities'!$H$8+'Surv-rate CEA'!Q46*'Unit cost and utilities'!$H$8+'Unit cost and utilities'!$G$13*('Surv-rate CEA'!O45-'Surv-rate CEA'!O46)</f>
        <v>119.67484842417136</v>
      </c>
      <c r="T48" s="97">
        <f t="shared" si="17"/>
        <v>111.42496951236673</v>
      </c>
      <c r="U48" s="97">
        <f>S48-'Surv-rate CEA'!Q46*'Unit cost and utilities'!$H$8-'Unit cost and utilities'!$G$13*('Surv-rate CEA'!O45-'Surv-rate CEA'!O46)</f>
        <v>60.662009752077097</v>
      </c>
      <c r="V48" s="97">
        <f t="shared" si="18"/>
        <v>56.480226849561483</v>
      </c>
      <c r="W48" s="97">
        <f>'Surv-rate CEA'!S46*'Unit cost and utilities'!$H$3+'Surv-rate CEA'!T46*'Unit cost and utilities'!$H$3+('Surv-rate CEA'!R45-'Surv-rate CEA'!R46)*'Unit cost and utilities'!$G$13</f>
        <v>59.888757684938874</v>
      </c>
      <c r="X48" s="97">
        <f t="shared" si="19"/>
        <v>55.760279516092794</v>
      </c>
      <c r="Y48" s="97">
        <f>W48-'Surv-rate CEA'!T46*'Unit cost and utilities'!$H$3-('Surv-rate CEA'!R45-'Surv-rate CEA'!R46)*'Unit cost and utilities'!$G$13</f>
        <v>13.889565622340299</v>
      </c>
      <c r="Z48" s="97">
        <f t="shared" si="20"/>
        <v>12.932077595150719</v>
      </c>
      <c r="AA48" s="97">
        <f>'Surv-rate CEA'!V46*'Unit cost and utilities'!$H$9+'Surv-rate CEA'!W46*'Unit cost and utilities'!$H$9+'Unit cost and utilities'!$G$13*('Surv-rate CEA'!U45-'Surv-rate CEA'!U46)</f>
        <v>128.46465382235925</v>
      </c>
      <c r="AB48" s="97">
        <f t="shared" si="21"/>
        <v>119.60884282751276</v>
      </c>
      <c r="AC48" s="97">
        <f>AA48-'Surv-rate CEA'!W46*'Unit cost and utilities'!$H$9-'Unit cost and utilities'!$G$13*('Surv-rate CEA'!U45-'Surv-rate CEA'!U46)</f>
        <v>54.505041155360068</v>
      </c>
      <c r="AD48" s="97">
        <f t="shared" si="22"/>
        <v>50.747693679799546</v>
      </c>
      <c r="AE48" s="97">
        <f>'Surv-rate CEA'!Y46*'Unit cost and utilities'!$H$3+'Surv-rate CEA'!Z46*'Unit cost and utilities'!$H$3+('Surv-rate CEA'!X45-'Surv-rate CEA'!X46)*'Unit cost and utilities'!$G$13</f>
        <v>59.888757684938874</v>
      </c>
      <c r="AF48" s="97">
        <f t="shared" si="23"/>
        <v>55.760279516092794</v>
      </c>
      <c r="AG48" s="97">
        <f>AE48-'Surv-rate CEA'!Z46*'Unit cost and utilities'!$H$3-('Surv-rate CEA'!X45-'Surv-rate CEA'!X46)*'Unit cost and utilities'!$G$13</f>
        <v>13.889565622340299</v>
      </c>
      <c r="AH48" s="97">
        <f t="shared" si="24"/>
        <v>12.932077595150719</v>
      </c>
      <c r="AI48" s="97">
        <f>'Surv-rate CEA'!AB46*'Unit cost and utilities'!$H$10+'Surv-rate CEA'!AC46*'Unit cost and utilities'!$H$10+'Unit cost and utilities'!$G$13*('Surv-rate CEA'!AB46-'Surv-rate CEA'!AB46)</f>
        <v>71.567079103735182</v>
      </c>
      <c r="AJ48" s="97">
        <f t="shared" si="25"/>
        <v>66.633546749595936</v>
      </c>
      <c r="AK48" s="97">
        <f>AI48-'Surv-rate CEA'!AC46*'Unit cost and utilities'!$H$10-'Unit cost and utilities'!$G$13*('Surv-rate CEA'!AB46-'Surv-rate CEA'!AB46)</f>
        <v>36.628675046809107</v>
      </c>
      <c r="AL48" s="97">
        <f t="shared" si="26"/>
        <v>34.103648795971743</v>
      </c>
      <c r="AM48" s="104">
        <f>'Surv-rate CEA'!AE46*'Unit cost and utilities'!$H$5+'Surv-rate CEA'!AF46*'Unit cost and utilities'!$H$5+('Surv-rate CEA'!AD45-'Surv-rate CEA'!AD46)*'Unit cost and utilities'!$G$13</f>
        <v>59.888757684938874</v>
      </c>
      <c r="AN48" s="97">
        <f t="shared" si="27"/>
        <v>55.760279516092794</v>
      </c>
      <c r="AO48" s="104">
        <f>AM48-'Surv-rate CEA'!AF46*'Unit cost and utilities'!$H$5-('Surv-rate CEA'!AD45-'Surv-rate CEA'!AD46)*'Unit cost and utilities'!$G$13</f>
        <v>13.889565622340299</v>
      </c>
      <c r="AP48" s="97">
        <f t="shared" si="28"/>
        <v>12.932077595150719</v>
      </c>
      <c r="AQ48" s="97">
        <f>'Surv-rate CEA'!AH46*'Unit cost and utilities'!$H$11+'Surv-rate CEA'!AI46*'Unit cost and utilities'!$H$11+'Unit cost and utilities'!$G$13*('Surv-rate CEA'!AG45-'Surv-rate CEA'!AG46)</f>
        <v>111.31495167166561</v>
      </c>
      <c r="AR48" s="97">
        <f t="shared" si="29"/>
        <v>103.64136875548165</v>
      </c>
      <c r="AS48" s="97">
        <f>AQ48-'Surv-rate CEA'!AI46*'Unit cost and utilities'!$H$11-'Unit cost and utilities'!$G$13*('Surv-rate CEA'!AG45-'Surv-rate CEA'!AG46)</f>
        <v>48.066546386318301</v>
      </c>
      <c r="AT48" s="97">
        <f t="shared" si="30"/>
        <v>44.753041563732083</v>
      </c>
      <c r="AU48" s="97">
        <f>'Surv-rate CEA'!AK46*'Unit cost and utilities'!$H$3+'Surv-rate CEA'!AL46*'Unit cost and utilities'!$H$3+('Surv-rate CEA'!AJ45-'Surv-rate CEA'!AJ46)*'Unit cost and utilities'!$G$13</f>
        <v>59.888757684938874</v>
      </c>
      <c r="AV48" s="97">
        <f t="shared" si="31"/>
        <v>55.760279516092794</v>
      </c>
      <c r="AW48" s="97">
        <f>AU48-'Surv-rate CEA'!AL46*'Unit cost and utilities'!$H$3-('Surv-rate CEA'!AJ45-'Surv-rate CEA'!AJ46)*'Unit cost and utilities'!$G$13</f>
        <v>13.889565622340299</v>
      </c>
      <c r="AX48" s="97">
        <f t="shared" si="32"/>
        <v>12.932077595150719</v>
      </c>
      <c r="AY48" s="135">
        <v>42</v>
      </c>
      <c r="AZ48" s="135">
        <f t="shared" si="38"/>
        <v>3.2219178082191782</v>
      </c>
      <c r="BA48" s="136">
        <f>'Surv-rate CEA'!AP46*'Unit cost and utilities'!$H$7+'Surv-rate CEA'!AQ46*'Unit cost and utilities'!$H$7+'Unit cost and utilities'!$G$13*('Surv-rate CEA'!AO45-'Surv-rate CEA'!AO46)</f>
        <v>56.765781460962629</v>
      </c>
      <c r="BB48" s="136">
        <f t="shared" si="39"/>
        <v>51.609082466373096</v>
      </c>
      <c r="BC48" s="136">
        <f>BA48-'Surv-rate CEA'!AQ46*'Unit cost and utilities'!$H$7-'Unit cost and utilities'!$G$13*('Surv-rate CEA'!AO45-'Surv-rate CEA'!AO46)</f>
        <v>13.947667066085353</v>
      </c>
      <c r="BD48" s="136">
        <f t="shared" si="40"/>
        <v>12.680637547853259</v>
      </c>
      <c r="BE48" s="136">
        <f>'Surv-rate CEA'!AS46*'Unit cost and utilities'!$H$4+'Surv-rate CEA'!AT46*'Unit cost and utilities'!$H$4+('Surv-rate CEA'!AR45-'Surv-rate CEA'!AR46)*'Unit cost and utilities'!$G$13</f>
        <v>43.797606031107733</v>
      </c>
      <c r="BF48" s="136">
        <f t="shared" si="41"/>
        <v>39.818957888276167</v>
      </c>
      <c r="BG48" s="136">
        <f>BE48-'Surv-rate CEA'!AT46*'Unit cost and utilities'!$H$4-('Surv-rate CEA'!AR45-'Surv-rate CEA'!AR46)*'Unit cost and utilities'!$G$13</f>
        <v>7.3002018320927968</v>
      </c>
      <c r="BH48" s="136">
        <f t="shared" si="42"/>
        <v>6.6370392281613828</v>
      </c>
    </row>
    <row r="49" spans="1:60">
      <c r="A49" s="102">
        <v>43</v>
      </c>
      <c r="B49" s="102">
        <f t="shared" si="37"/>
        <v>2.473972602739726</v>
      </c>
      <c r="C49" s="97">
        <f>'Surv-rate CEA'!D47*'Unit cost and utilities'!$H$6+'Surv-rate CEA'!E47*'Unit cost and utilities'!$H$6+'Unit cost and utilities'!$G$13*('Surv-rate CEA'!C46-'Surv-rate CEA'!C47)</f>
        <v>98.759699036621612</v>
      </c>
      <c r="D49" s="97">
        <f t="shared" si="9"/>
        <v>91.79537821664664</v>
      </c>
      <c r="E49" s="97">
        <f>C49-'Surv-rate CEA'!E47*'Unit cost and utilities'!$H$6-'Unit cost and utilities'!$G$13*('Surv-rate CEA'!C46-'Surv-rate CEA'!C47)</f>
        <v>56.621806291876695</v>
      </c>
      <c r="F49" s="97">
        <f t="shared" si="10"/>
        <v>52.628958720754774</v>
      </c>
      <c r="G49" s="97">
        <f>'Surv-rate CEA'!G47*'Unit cost and utilities'!$H$3+'Surv-rate CEA'!H47*'Unit cost and utilities'!$H$3+('Surv-rate CEA'!F46-'Surv-rate CEA'!F47)*'Unit cost and utilities'!$G$13</f>
        <v>57.382481563345834</v>
      </c>
      <c r="H49" s="97">
        <f t="shared" si="11"/>
        <v>53.335992813868678</v>
      </c>
      <c r="I49" s="97">
        <f>G49-'Surv-rate CEA'!H47*'Unit cost and utilities'!$H$3-('Surv-rate CEA'!F46-'Surv-rate CEA'!F47)*'Unit cost and utilities'!$G$13</f>
        <v>13.272612301165879</v>
      </c>
      <c r="J49" s="97">
        <f t="shared" si="12"/>
        <v>12.336656328373888</v>
      </c>
      <c r="K49" s="97">
        <f>'Surv-rate CEA'!J47*'Unit cost and utilities'!$H$7+'Surv-rate CEA'!K47*'Unit cost and utilities'!$H$7+'Unit cost and utilities'!$G$13*('Surv-rate CEA'!I46-'Surv-rate CEA'!I47)</f>
        <v>79.789024537437868</v>
      </c>
      <c r="L49" s="97">
        <f t="shared" si="13"/>
        <v>74.162474738156703</v>
      </c>
      <c r="M49" s="97">
        <f>K49-'Surv-rate CEA'!K47*'Unit cost and utilities'!$H$7-'Unit cost and utilities'!$G$13*('Surv-rate CEA'!I46-'Surv-rate CEA'!I47)</f>
        <v>21.16998934396279</v>
      </c>
      <c r="N49" s="97">
        <f t="shared" si="14"/>
        <v>19.677127387263862</v>
      </c>
      <c r="O49" s="97">
        <f>'Surv-rate CEA'!M47*'Unit cost and utilities'!$H$4+'Surv-rate CEA'!N47*'Unit cost and utilities'!$H$4+('Surv-rate CEA'!L46-'Surv-rate CEA'!L47)*'Unit cost and utilities'!$G$13</f>
        <v>57.382481563345834</v>
      </c>
      <c r="P49" s="97">
        <f t="shared" si="15"/>
        <v>53.335992813868678</v>
      </c>
      <c r="Q49" s="97">
        <f>O49-'Surv-rate CEA'!N47*'Unit cost and utilities'!$H$4-('Surv-rate CEA'!L46-'Surv-rate CEA'!L47)*'Unit cost and utilities'!$G$13</f>
        <v>13.272612301165879</v>
      </c>
      <c r="R49" s="97">
        <f t="shared" si="16"/>
        <v>12.336656328373888</v>
      </c>
      <c r="S49" s="97">
        <f>'Surv-rate CEA'!P47*'Unit cost and utilities'!$H$8+'Surv-rate CEA'!Q47*'Unit cost and utilities'!$H$8+'Unit cost and utilities'!$G$13*('Surv-rate CEA'!O46-'Surv-rate CEA'!O47)</f>
        <v>116.49185356816557</v>
      </c>
      <c r="T49" s="97">
        <f t="shared" si="17"/>
        <v>108.27709948247913</v>
      </c>
      <c r="U49" s="97">
        <f>S49-'Surv-rate CEA'!Q47*'Unit cost and utilities'!$H$8-'Unit cost and utilities'!$G$13*('Surv-rate CEA'!O46-'Surv-rate CEA'!O47)</f>
        <v>59.147548524678172</v>
      </c>
      <c r="V49" s="97">
        <f t="shared" si="18"/>
        <v>54.976591062686019</v>
      </c>
      <c r="W49" s="97">
        <f>'Surv-rate CEA'!S47*'Unit cost and utilities'!$H$3+'Surv-rate CEA'!T47*'Unit cost and utilities'!$H$3+('Surv-rate CEA'!R46-'Surv-rate CEA'!R47)*'Unit cost and utilities'!$G$13</f>
        <v>57.382481563345834</v>
      </c>
      <c r="X49" s="97">
        <f t="shared" si="19"/>
        <v>53.335992813868678</v>
      </c>
      <c r="Y49" s="97">
        <f>W49-'Surv-rate CEA'!T47*'Unit cost and utilities'!$H$3-('Surv-rate CEA'!R46-'Surv-rate CEA'!R47)*'Unit cost and utilities'!$G$13</f>
        <v>13.272612301165879</v>
      </c>
      <c r="Z49" s="97">
        <f t="shared" si="20"/>
        <v>12.336656328373888</v>
      </c>
      <c r="AA49" s="97">
        <f>'Surv-rate CEA'!V47*'Unit cost and utilities'!$H$9+'Surv-rate CEA'!W47*'Unit cost and utilities'!$H$9+'Unit cost and utilities'!$G$13*('Surv-rate CEA'!U46-'Surv-rate CEA'!U47)</f>
        <v>125.32096146291336</v>
      </c>
      <c r="AB49" s="97">
        <f t="shared" si="21"/>
        <v>116.48359774462368</v>
      </c>
      <c r="AC49" s="97">
        <f>AA49-'Surv-rate CEA'!W47*'Unit cost and utilities'!$H$9-'Unit cost and utilities'!$G$13*('Surv-rate CEA'!U46-'Surv-rate CEA'!U47)</f>
        <v>53.08590595234034</v>
      </c>
      <c r="AD49" s="97">
        <f t="shared" si="22"/>
        <v>49.34240244152037</v>
      </c>
      <c r="AE49" s="97">
        <f>'Surv-rate CEA'!Y47*'Unit cost and utilities'!$H$3+'Surv-rate CEA'!Z47*'Unit cost and utilities'!$H$3+('Surv-rate CEA'!X46-'Surv-rate CEA'!X47)*'Unit cost and utilities'!$G$13</f>
        <v>57.382481563345834</v>
      </c>
      <c r="AF49" s="97">
        <f t="shared" si="23"/>
        <v>53.335992813868678</v>
      </c>
      <c r="AG49" s="97">
        <f>AE49-'Surv-rate CEA'!Z47*'Unit cost and utilities'!$H$3-('Surv-rate CEA'!X46-'Surv-rate CEA'!X47)*'Unit cost and utilities'!$G$13</f>
        <v>13.272612301165879</v>
      </c>
      <c r="AH49" s="97">
        <f t="shared" si="24"/>
        <v>12.336656328373888</v>
      </c>
      <c r="AI49" s="97">
        <f>'Surv-rate CEA'!AB47*'Unit cost and utilities'!$H$10+'Surv-rate CEA'!AC47*'Unit cost and utilities'!$H$10+'Unit cost and utilities'!$G$13*('Surv-rate CEA'!AB47-'Surv-rate CEA'!AB47)</f>
        <v>69.465385387641192</v>
      </c>
      <c r="AJ49" s="97">
        <f t="shared" si="25"/>
        <v>64.566836339376664</v>
      </c>
      <c r="AK49" s="97">
        <f>AI49-'Surv-rate CEA'!AC47*'Unit cost and utilities'!$H$10-'Unit cost and utilities'!$G$13*('Surv-rate CEA'!AB47-'Surv-rate CEA'!AB47)</f>
        <v>35.570561605776959</v>
      </c>
      <c r="AL49" s="97">
        <f t="shared" si="26"/>
        <v>33.062202374371701</v>
      </c>
      <c r="AM49" s="104">
        <f>'Surv-rate CEA'!AE47*'Unit cost and utilities'!$H$5+'Surv-rate CEA'!AF47*'Unit cost and utilities'!$H$5+('Surv-rate CEA'!AD46-'Surv-rate CEA'!AD47)*'Unit cost and utilities'!$G$13</f>
        <v>57.382481563345834</v>
      </c>
      <c r="AN49" s="97">
        <f t="shared" si="27"/>
        <v>53.335992813868678</v>
      </c>
      <c r="AO49" s="104">
        <f>AM49-'Surv-rate CEA'!AF47*'Unit cost and utilities'!$H$5-('Surv-rate CEA'!AD46-'Surv-rate CEA'!AD47)*'Unit cost and utilities'!$G$13</f>
        <v>13.272612301165879</v>
      </c>
      <c r="AP49" s="97">
        <f t="shared" si="28"/>
        <v>12.336656328373888</v>
      </c>
      <c r="AQ49" s="97">
        <f>'Surv-rate CEA'!AH47*'Unit cost and utilities'!$H$11+'Surv-rate CEA'!AI47*'Unit cost and utilities'!$H$11+'Unit cost and utilities'!$G$13*('Surv-rate CEA'!AG46-'Surv-rate CEA'!AG47)</f>
        <v>108.21465699378793</v>
      </c>
      <c r="AR49" s="97">
        <f t="shared" si="29"/>
        <v>100.58359294559935</v>
      </c>
      <c r="AS49" s="97">
        <f>AQ49-'Surv-rate CEA'!AI47*'Unit cost and utilities'!$H$11-'Unit cost and utilities'!$G$13*('Surv-rate CEA'!AG46-'Surv-rate CEA'!AG47)</f>
        <v>46.729359123192758</v>
      </c>
      <c r="AT49" s="97">
        <f t="shared" si="30"/>
        <v>43.434105575234284</v>
      </c>
      <c r="AU49" s="97">
        <f>'Surv-rate CEA'!AK47*'Unit cost and utilities'!$H$3+'Surv-rate CEA'!AL47*'Unit cost and utilities'!$H$3+('Surv-rate CEA'!AJ46-'Surv-rate CEA'!AJ47)*'Unit cost and utilities'!$G$13</f>
        <v>57.382481563345834</v>
      </c>
      <c r="AV49" s="97">
        <f t="shared" si="31"/>
        <v>53.335992813868678</v>
      </c>
      <c r="AW49" s="97">
        <f>AU49-'Surv-rate CEA'!AL47*'Unit cost and utilities'!$H$3-('Surv-rate CEA'!AJ46-'Surv-rate CEA'!AJ47)*'Unit cost and utilities'!$G$13</f>
        <v>13.272612301165879</v>
      </c>
      <c r="AX49" s="97">
        <f t="shared" si="32"/>
        <v>12.336656328373888</v>
      </c>
      <c r="AY49" s="135">
        <v>43</v>
      </c>
      <c r="AZ49" s="135">
        <f t="shared" si="38"/>
        <v>3.2986301369863016</v>
      </c>
      <c r="BA49" s="136">
        <f>'Surv-rate CEA'!AP47*'Unit cost and utilities'!$H$7+'Surv-rate CEA'!AQ47*'Unit cost and utilities'!$H$7+'Unit cost and utilities'!$G$13*('Surv-rate CEA'!AO46-'Surv-rate CEA'!AO47)</f>
        <v>54.794565683158524</v>
      </c>
      <c r="BB49" s="136">
        <f t="shared" si="39"/>
        <v>49.704102093232777</v>
      </c>
      <c r="BC49" s="136">
        <f>BA49-'Surv-rate CEA'!AQ47*'Unit cost and utilities'!$H$7-'Unit cost and utilities'!$G$13*('Surv-rate CEA'!AO46-'Surv-rate CEA'!AO47)</f>
        <v>13.432649388638804</v>
      </c>
      <c r="BD49" s="136">
        <f t="shared" si="40"/>
        <v>12.184744386079021</v>
      </c>
      <c r="BE49" s="136">
        <f>'Surv-rate CEA'!AS47*'Unit cost and utilities'!$H$4+'Surv-rate CEA'!AT47*'Unit cost and utilities'!$H$4+('Surv-rate CEA'!AR46-'Surv-rate CEA'!AR47)*'Unit cost and utilities'!$G$13</f>
        <v>41.962744302623591</v>
      </c>
      <c r="BF49" s="136">
        <f t="shared" si="41"/>
        <v>38.064368262177595</v>
      </c>
      <c r="BG49" s="136">
        <f>BE49-'Surv-rate CEA'!AT47*'Unit cost and utilities'!$H$4-('Surv-rate CEA'!AR46-'Surv-rate CEA'!AR47)*'Unit cost and utilities'!$G$13</f>
        <v>7.0108737708094218</v>
      </c>
      <c r="BH49" s="136">
        <f t="shared" si="42"/>
        <v>6.359557399944566</v>
      </c>
    </row>
    <row r="50" spans="1:60">
      <c r="A50" s="102">
        <v>44</v>
      </c>
      <c r="B50" s="102">
        <f t="shared" si="37"/>
        <v>2.5315068493150683</v>
      </c>
      <c r="C50" s="97">
        <f>'Surv-rate CEA'!D48*'Unit cost and utilities'!$H$6+'Surv-rate CEA'!E48*'Unit cost and utilities'!$H$6+'Unit cost and utilities'!$G$13*('Surv-rate CEA'!C47-'Surv-rate CEA'!C48)</f>
        <v>95.896813572871167</v>
      </c>
      <c r="D50" s="97">
        <f t="shared" si="9"/>
        <v>88.982920288520134</v>
      </c>
      <c r="E50" s="97">
        <f>C50-'Surv-rate CEA'!E48*'Unit cost and utilities'!$H$6-'Unit cost and utilities'!$G$13*('Surv-rate CEA'!C47-'Surv-rate CEA'!C48)</f>
        <v>55.236741092135851</v>
      </c>
      <c r="F50" s="97">
        <f t="shared" si="10"/>
        <v>51.254325837053869</v>
      </c>
      <c r="G50" s="97">
        <f>'Surv-rate CEA'!G48*'Unit cost and utilities'!$H$3+'Surv-rate CEA'!H48*'Unit cost and utilities'!$H$3+('Surv-rate CEA'!F47-'Surv-rate CEA'!F48)*'Unit cost and utilities'!$G$13</f>
        <v>55.015975754387853</v>
      </c>
      <c r="H50" s="97">
        <f t="shared" si="11"/>
        <v>51.049477065552502</v>
      </c>
      <c r="I50" s="97">
        <f>G50-'Surv-rate CEA'!H48*'Unit cost and utilities'!$H$3-('Surv-rate CEA'!F47-'Surv-rate CEA'!F48)*'Unit cost and utilities'!$G$13</f>
        <v>12.694844193558914</v>
      </c>
      <c r="J50" s="97">
        <f t="shared" si="12"/>
        <v>11.779581269321776</v>
      </c>
      <c r="K50" s="97">
        <f>'Surv-rate CEA'!J48*'Unit cost and utilities'!$H$7+'Surv-rate CEA'!K48*'Unit cost and utilities'!$H$7+'Unit cost and utilities'!$G$13*('Surv-rate CEA'!I47-'Surv-rate CEA'!I48)</f>
        <v>77.313992496280434</v>
      </c>
      <c r="L50" s="97">
        <f t="shared" si="13"/>
        <v>71.739868877457511</v>
      </c>
      <c r="M50" s="97">
        <f>K50-'Surv-rate CEA'!K48*'Unit cost and utilities'!$H$7-'Unit cost and utilities'!$G$13*('Surv-rate CEA'!I47-'Surv-rate CEA'!I48)</f>
        <v>20.423619420268267</v>
      </c>
      <c r="N50" s="97">
        <f t="shared" si="14"/>
        <v>18.951133318896062</v>
      </c>
      <c r="O50" s="97">
        <f>'Surv-rate CEA'!M48*'Unit cost and utilities'!$H$4+'Surv-rate CEA'!N48*'Unit cost and utilities'!$H$4+('Surv-rate CEA'!L47-'Surv-rate CEA'!L48)*'Unit cost and utilities'!$G$13</f>
        <v>55.015975754387853</v>
      </c>
      <c r="P50" s="97">
        <f t="shared" si="15"/>
        <v>51.049477065552502</v>
      </c>
      <c r="Q50" s="97">
        <f>O50-'Surv-rate CEA'!N48*'Unit cost and utilities'!$H$4-('Surv-rate CEA'!L47-'Surv-rate CEA'!L48)*'Unit cost and utilities'!$G$13</f>
        <v>12.694844193558914</v>
      </c>
      <c r="R50" s="97">
        <f t="shared" si="16"/>
        <v>11.779581269321776</v>
      </c>
      <c r="S50" s="97">
        <f>'Surv-rate CEA'!P48*'Unit cost and utilities'!$H$8+'Surv-rate CEA'!Q48*'Unit cost and utilities'!$H$8+'Unit cost and utilities'!$G$13*('Surv-rate CEA'!O47-'Surv-rate CEA'!O48)</f>
        <v>113.43897649285456</v>
      </c>
      <c r="T50" s="97">
        <f t="shared" si="17"/>
        <v>105.26034209890136</v>
      </c>
      <c r="U50" s="97">
        <f>S50-'Surv-rate CEA'!Q48*'Unit cost and utilities'!$H$8-'Unit cost and utilities'!$G$13*('Surv-rate CEA'!O47-'Surv-rate CEA'!O48)</f>
        <v>57.700699395754</v>
      </c>
      <c r="V50" s="97">
        <f t="shared" si="18"/>
        <v>53.54063960657745</v>
      </c>
      <c r="W50" s="97">
        <f>'Surv-rate CEA'!S48*'Unit cost and utilities'!$H$3+'Surv-rate CEA'!T48*'Unit cost and utilities'!$H$3+('Surv-rate CEA'!R47-'Surv-rate CEA'!R48)*'Unit cost and utilities'!$G$13</f>
        <v>55.015975754387853</v>
      </c>
      <c r="X50" s="97">
        <f t="shared" si="19"/>
        <v>51.049477065552502</v>
      </c>
      <c r="Y50" s="97">
        <f>W50-'Surv-rate CEA'!T48*'Unit cost and utilities'!$H$3-('Surv-rate CEA'!R47-'Surv-rate CEA'!R48)*'Unit cost and utilities'!$G$13</f>
        <v>12.694844193558914</v>
      </c>
      <c r="Z50" s="97">
        <f t="shared" si="20"/>
        <v>11.779581269321776</v>
      </c>
      <c r="AA50" s="97">
        <f>'Surv-rate CEA'!V48*'Unit cost and utilities'!$H$9+'Surv-rate CEA'!W48*'Unit cost and utilities'!$H$9+'Unit cost and utilities'!$G$13*('Surv-rate CEA'!U47-'Surv-rate CEA'!U48)</f>
        <v>122.29927164944046</v>
      </c>
      <c r="AB50" s="97">
        <f t="shared" si="21"/>
        <v>113.48183464153036</v>
      </c>
      <c r="AC50" s="97">
        <f>AA50-'Surv-rate CEA'!W48*'Unit cost and utilities'!$H$9-'Unit cost and utilities'!$G$13*('Surv-rate CEA'!U47-'Surv-rate CEA'!U48)</f>
        <v>51.731601506681528</v>
      </c>
      <c r="AD50" s="97">
        <f t="shared" si="22"/>
        <v>48.001897057492698</v>
      </c>
      <c r="AE50" s="97">
        <f>'Surv-rate CEA'!Y48*'Unit cost and utilities'!$H$3+'Surv-rate CEA'!Z48*'Unit cost and utilities'!$H$3+('Surv-rate CEA'!X47-'Surv-rate CEA'!X48)*'Unit cost and utilities'!$G$13</f>
        <v>55.015975754387853</v>
      </c>
      <c r="AF50" s="97">
        <f t="shared" si="23"/>
        <v>51.049477065552502</v>
      </c>
      <c r="AG50" s="97">
        <f>AE50-'Surv-rate CEA'!Z48*'Unit cost and utilities'!$H$3-('Surv-rate CEA'!X47-'Surv-rate CEA'!X48)*'Unit cost and utilities'!$G$13</f>
        <v>12.694844193558914</v>
      </c>
      <c r="AH50" s="97">
        <f t="shared" si="24"/>
        <v>11.779581269321776</v>
      </c>
      <c r="AI50" s="97">
        <f>'Surv-rate CEA'!AB48*'Unit cost and utilities'!$H$10+'Surv-rate CEA'!AC48*'Unit cost and utilities'!$H$10+'Unit cost and utilities'!$G$13*('Surv-rate CEA'!AB48-'Surv-rate CEA'!AB48)</f>
        <v>67.454822485366009</v>
      </c>
      <c r="AJ50" s="97">
        <f t="shared" si="25"/>
        <v>62.591517576655264</v>
      </c>
      <c r="AK50" s="97">
        <f>AI50-'Surv-rate CEA'!AC48*'Unit cost and utilities'!$H$10-'Unit cost and utilities'!$G$13*('Surv-rate CEA'!AB48-'Surv-rate CEA'!AB48)</f>
        <v>34.563712007969606</v>
      </c>
      <c r="AL50" s="97">
        <f t="shared" si="26"/>
        <v>32.071764596676807</v>
      </c>
      <c r="AM50" s="104">
        <f>'Surv-rate CEA'!AE48*'Unit cost and utilities'!$H$5+'Surv-rate CEA'!AF48*'Unit cost and utilities'!$H$5+('Surv-rate CEA'!AD47-'Surv-rate CEA'!AD48)*'Unit cost and utilities'!$G$13</f>
        <v>55.015975754387853</v>
      </c>
      <c r="AN50" s="97">
        <f t="shared" si="27"/>
        <v>51.049477065552502</v>
      </c>
      <c r="AO50" s="104">
        <f>AM50-'Surv-rate CEA'!AF48*'Unit cost and utilities'!$H$5-('Surv-rate CEA'!AD47-'Surv-rate CEA'!AD48)*'Unit cost and utilities'!$G$13</f>
        <v>12.694844193558914</v>
      </c>
      <c r="AP50" s="97">
        <f t="shared" si="28"/>
        <v>11.779581269321776</v>
      </c>
      <c r="AQ50" s="97">
        <f>'Surv-rate CEA'!AH48*'Unit cost and utilities'!$H$11+'Surv-rate CEA'!AI48*'Unit cost and utilities'!$H$11+'Unit cost and utilities'!$G$13*('Surv-rate CEA'!AG47-'Surv-rate CEA'!AG48)</f>
        <v>105.24490341523611</v>
      </c>
      <c r="AR50" s="97">
        <f t="shared" si="29"/>
        <v>97.657038878091313</v>
      </c>
      <c r="AS50" s="97">
        <f>AQ50-'Surv-rate CEA'!AI48*'Unit cost and utilities'!$H$11-'Unit cost and utilities'!$G$13*('Surv-rate CEA'!AG47-'Surv-rate CEA'!AG48)</f>
        <v>45.455571094923016</v>
      </c>
      <c r="AT50" s="97">
        <f t="shared" si="30"/>
        <v>42.178350966115353</v>
      </c>
      <c r="AU50" s="97">
        <f>'Surv-rate CEA'!AK48*'Unit cost and utilities'!$H$3+'Surv-rate CEA'!AL48*'Unit cost and utilities'!$H$3+('Surv-rate CEA'!AJ47-'Surv-rate CEA'!AJ48)*'Unit cost and utilities'!$G$13</f>
        <v>55.015975754387853</v>
      </c>
      <c r="AV50" s="97">
        <f t="shared" si="31"/>
        <v>51.049477065552502</v>
      </c>
      <c r="AW50" s="97">
        <f>AU50-'Surv-rate CEA'!AL48*'Unit cost and utilities'!$H$3-('Surv-rate CEA'!AJ47-'Surv-rate CEA'!AJ48)*'Unit cost and utilities'!$G$13</f>
        <v>12.694844193558914</v>
      </c>
      <c r="AX50" s="97">
        <f t="shared" si="32"/>
        <v>11.779581269321776</v>
      </c>
      <c r="AY50" s="135">
        <v>44</v>
      </c>
      <c r="AZ50" s="135">
        <f t="shared" si="38"/>
        <v>3.3753424657534246</v>
      </c>
      <c r="BA50" s="136">
        <f>'Surv-rate CEA'!AP48*'Unit cost and utilities'!$H$7+'Surv-rate CEA'!AQ48*'Unit cost and utilities'!$H$7+'Unit cost and utilities'!$G$13*('Surv-rate CEA'!AO47-'Surv-rate CEA'!AO48)</f>
        <v>52.925540501069669</v>
      </c>
      <c r="BB50" s="136">
        <f t="shared" si="39"/>
        <v>47.899973400868198</v>
      </c>
      <c r="BC50" s="136">
        <f>BA50-'Surv-rate CEA'!AQ48*'Unit cost and utilities'!$H$7-'Unit cost and utilities'!$G$13*('Surv-rate CEA'!AO47-'Surv-rate CEA'!AO48)</f>
        <v>12.947054085344064</v>
      </c>
      <c r="BD50" s="136">
        <f t="shared" si="40"/>
        <v>11.71766108453911</v>
      </c>
      <c r="BE50" s="136">
        <f>'Surv-rate CEA'!AS48*'Unit cost and utilities'!$H$4+'Surv-rate CEA'!AT48*'Unit cost and utilities'!$H$4+('Surv-rate CEA'!AR47-'Surv-rate CEA'!AR48)*'Unit cost and utilities'!$G$13</f>
        <v>40.214837771563921</v>
      </c>
      <c r="BF50" s="136">
        <f t="shared" si="41"/>
        <v>36.396220829132766</v>
      </c>
      <c r="BG50" s="136">
        <f>BE50-'Surv-rate CEA'!AT48*'Unit cost and utilities'!$H$4-('Surv-rate CEA'!AR47-'Surv-rate CEA'!AR48)*'Unit cost and utilities'!$G$13</f>
        <v>6.7376845242770589</v>
      </c>
      <c r="BH50" s="136">
        <f t="shared" si="42"/>
        <v>6.097904838398196</v>
      </c>
    </row>
    <row r="51" spans="1:60">
      <c r="A51" s="102">
        <v>45</v>
      </c>
      <c r="B51" s="102">
        <f t="shared" si="37"/>
        <v>2.5890410958904111</v>
      </c>
      <c r="C51" s="97">
        <f>'Surv-rate CEA'!D49*'Unit cost and utilities'!$H$6+'Surv-rate CEA'!E49*'Unit cost and utilities'!$H$6+'Unit cost and utilities'!$G$13*('Surv-rate CEA'!C48-'Surv-rate CEA'!C49)</f>
        <v>93.157482440467064</v>
      </c>
      <c r="D51" s="97">
        <f t="shared" si="9"/>
        <v>86.294206769591739</v>
      </c>
      <c r="E51" s="97">
        <f>C51-'Surv-rate CEA'!E49*'Unit cost and utilities'!$H$6-'Unit cost and utilities'!$G$13*('Surv-rate CEA'!C48-'Surv-rate CEA'!C49)</f>
        <v>53.91233813312855</v>
      </c>
      <c r="F51" s="97">
        <f t="shared" si="10"/>
        <v>49.940405562864363</v>
      </c>
      <c r="G51" s="97">
        <f>'Surv-rate CEA'!G49*'Unit cost and utilities'!$H$3+'Surv-rate CEA'!H49*'Unit cost and utilities'!$H$3+('Surv-rate CEA'!F48-'Surv-rate CEA'!F49)*'Unit cost and utilities'!$G$13</f>
        <v>52.779895531881763</v>
      </c>
      <c r="H51" s="97">
        <f t="shared" si="11"/>
        <v>48.891394432178906</v>
      </c>
      <c r="I51" s="97">
        <f>G51-'Surv-rate CEA'!H49*'Unit cost and utilities'!$H$3-('Surv-rate CEA'!F48-'Surv-rate CEA'!F49)*'Unit cost and utilities'!$G$13</f>
        <v>12.153073948205961</v>
      </c>
      <c r="J51" s="97">
        <f t="shared" si="12"/>
        <v>11.257709511877678</v>
      </c>
      <c r="K51" s="97">
        <f>'Surv-rate CEA'!J49*'Unit cost and utilities'!$H$7+'Surv-rate CEA'!K49*'Unit cost and utilities'!$H$7+'Unit cost and utilities'!$G$13*('Surv-rate CEA'!I48-'Surv-rate CEA'!I49)</f>
        <v>74.950733629353593</v>
      </c>
      <c r="L51" s="97">
        <f t="shared" si="13"/>
        <v>69.428820271923229</v>
      </c>
      <c r="M51" s="97">
        <f>K51-'Surv-rate CEA'!K49*'Unit cost and utilities'!$H$7-'Unit cost and utilities'!$G$13*('Surv-rate CEA'!I48-'Surv-rate CEA'!I49)</f>
        <v>19.717757445917066</v>
      </c>
      <c r="N51" s="97">
        <f t="shared" si="14"/>
        <v>18.265073223270043</v>
      </c>
      <c r="O51" s="97">
        <f>'Surv-rate CEA'!M49*'Unit cost and utilities'!$H$4+'Surv-rate CEA'!N49*'Unit cost and utilities'!$H$4+('Surv-rate CEA'!L48-'Surv-rate CEA'!L49)*'Unit cost and utilities'!$G$13</f>
        <v>52.779895531881763</v>
      </c>
      <c r="P51" s="97">
        <f t="shared" si="15"/>
        <v>48.891394432178906</v>
      </c>
      <c r="Q51" s="97">
        <f>O51-'Surv-rate CEA'!N49*'Unit cost and utilities'!$H$4-('Surv-rate CEA'!L48-'Surv-rate CEA'!L49)*'Unit cost and utilities'!$G$13</f>
        <v>12.153073948205961</v>
      </c>
      <c r="R51" s="97">
        <f t="shared" si="16"/>
        <v>11.257709511877678</v>
      </c>
      <c r="S51" s="97">
        <f>'Surv-rate CEA'!P49*'Unit cost and utilities'!$H$8+'Surv-rate CEA'!Q49*'Unit cost and utilities'!$H$8+'Unit cost and utilities'!$G$13*('Surv-rate CEA'!O48-'Surv-rate CEA'!O49)</f>
        <v>110.5095449331891</v>
      </c>
      <c r="T51" s="97">
        <f t="shared" si="17"/>
        <v>102.3678750289583</v>
      </c>
      <c r="U51" s="97">
        <f>S51-'Surv-rate CEA'!Q49*'Unit cost and utilities'!$H$8-'Unit cost and utilities'!$G$13*('Surv-rate CEA'!O48-'Surv-rate CEA'!O49)</f>
        <v>56.317218482405778</v>
      </c>
      <c r="V51" s="97">
        <f t="shared" si="18"/>
        <v>52.168108981634603</v>
      </c>
      <c r="W51" s="97">
        <f>'Surv-rate CEA'!S49*'Unit cost and utilities'!$H$3+'Surv-rate CEA'!T49*'Unit cost and utilities'!$H$3+('Surv-rate CEA'!R48-'Surv-rate CEA'!R49)*'Unit cost and utilities'!$G$13</f>
        <v>52.779895531881763</v>
      </c>
      <c r="X51" s="97">
        <f t="shared" si="19"/>
        <v>48.891394432178906</v>
      </c>
      <c r="Y51" s="97">
        <f>W51-'Surv-rate CEA'!T49*'Unit cost and utilities'!$H$3-('Surv-rate CEA'!R48-'Surv-rate CEA'!R49)*'Unit cost and utilities'!$G$13</f>
        <v>12.153073948205961</v>
      </c>
      <c r="Z51" s="97">
        <f t="shared" si="20"/>
        <v>11.257709511877678</v>
      </c>
      <c r="AA51" s="97">
        <f>'Surv-rate CEA'!V49*'Unit cost and utilities'!$H$9+'Surv-rate CEA'!W49*'Unit cost and utilities'!$H$9+'Unit cost and utilities'!$G$13*('Surv-rate CEA'!U48-'Surv-rate CEA'!U49)</f>
        <v>119.39360215929423</v>
      </c>
      <c r="AB51" s="97">
        <f t="shared" si="21"/>
        <v>110.59740905176028</v>
      </c>
      <c r="AC51" s="97">
        <f>AA51-'Surv-rate CEA'!W49*'Unit cost and utilities'!$H$9-'Unit cost and utilities'!$G$13*('Surv-rate CEA'!U48-'Surv-rate CEA'!U49)</f>
        <v>50.437991867775892</v>
      </c>
      <c r="AD51" s="97">
        <f t="shared" si="22"/>
        <v>46.722027960151657</v>
      </c>
      <c r="AE51" s="97">
        <f>'Surv-rate CEA'!Y49*'Unit cost and utilities'!$H$3+'Surv-rate CEA'!Z49*'Unit cost and utilities'!$H$3+('Surv-rate CEA'!X48-'Surv-rate CEA'!X49)*'Unit cost and utilities'!$G$13</f>
        <v>52.779895531881763</v>
      </c>
      <c r="AF51" s="97">
        <f t="shared" si="23"/>
        <v>48.891394432178906</v>
      </c>
      <c r="AG51" s="97">
        <f>AE51-'Surv-rate CEA'!Z49*'Unit cost and utilities'!$H$3-('Surv-rate CEA'!X48-'Surv-rate CEA'!X49)*'Unit cost and utilities'!$G$13</f>
        <v>12.153073948205961</v>
      </c>
      <c r="AH51" s="97">
        <f t="shared" si="24"/>
        <v>11.257709511877678</v>
      </c>
      <c r="AI51" s="97">
        <f>'Surv-rate CEA'!AB49*'Unit cost and utilities'!$H$10+'Surv-rate CEA'!AC49*'Unit cost and utilities'!$H$10+'Unit cost and utilities'!$G$13*('Surv-rate CEA'!AB49-'Surv-rate CEA'!AB49)</f>
        <v>65.530432251103008</v>
      </c>
      <c r="AJ51" s="97">
        <f t="shared" si="25"/>
        <v>60.702549298615992</v>
      </c>
      <c r="AK51" s="97">
        <f>AI51-'Surv-rate CEA'!AC49*'Unit cost and utilities'!$H$10-'Unit cost and utilities'!$G$13*('Surv-rate CEA'!AB49-'Surv-rate CEA'!AB49)</f>
        <v>33.604715772487225</v>
      </c>
      <c r="AL51" s="97">
        <f t="shared" si="26"/>
        <v>31.128925077570333</v>
      </c>
      <c r="AM51" s="104">
        <f>'Surv-rate CEA'!AE49*'Unit cost and utilities'!$H$5+'Surv-rate CEA'!AF49*'Unit cost and utilities'!$H$5+('Surv-rate CEA'!AD48-'Surv-rate CEA'!AD49)*'Unit cost and utilities'!$G$13</f>
        <v>52.779895531881763</v>
      </c>
      <c r="AN51" s="97">
        <f t="shared" si="27"/>
        <v>48.891394432178906</v>
      </c>
      <c r="AO51" s="104">
        <f>AM51-'Surv-rate CEA'!AF49*'Unit cost and utilities'!$H$5-('Surv-rate CEA'!AD48-'Surv-rate CEA'!AD49)*'Unit cost and utilities'!$G$13</f>
        <v>12.153073948205961</v>
      </c>
      <c r="AP51" s="97">
        <f t="shared" si="28"/>
        <v>11.257709511877678</v>
      </c>
      <c r="AQ51" s="97">
        <f>'Surv-rate CEA'!AH49*'Unit cost and utilities'!$H$11+'Surv-rate CEA'!AI49*'Unit cost and utilities'!$H$11+'Unit cost and utilities'!$G$13*('Surv-rate CEA'!AG48-'Surv-rate CEA'!AG49)</f>
        <v>102.39882697744183</v>
      </c>
      <c r="AR51" s="97">
        <f t="shared" si="29"/>
        <v>94.854705351252832</v>
      </c>
      <c r="AS51" s="97">
        <f>AQ51-'Surv-rate CEA'!AI49*'Unit cost and utilities'!$H$11-'Unit cost and utilities'!$G$13*('Surv-rate CEA'!AG48-'Surv-rate CEA'!AG49)</f>
        <v>44.241029327100421</v>
      </c>
      <c r="AT51" s="97">
        <f t="shared" si="30"/>
        <v>40.981619859597771</v>
      </c>
      <c r="AU51" s="97">
        <f>'Surv-rate CEA'!AK49*'Unit cost and utilities'!$H$3+'Surv-rate CEA'!AL49*'Unit cost and utilities'!$H$3+('Surv-rate CEA'!AJ48-'Surv-rate CEA'!AJ49)*'Unit cost and utilities'!$G$13</f>
        <v>52.779895531881763</v>
      </c>
      <c r="AV51" s="97">
        <f t="shared" si="31"/>
        <v>48.891394432178906</v>
      </c>
      <c r="AW51" s="97">
        <f>AU51-'Surv-rate CEA'!AL49*'Unit cost and utilities'!$H$3-('Surv-rate CEA'!AJ48-'Surv-rate CEA'!AJ49)*'Unit cost and utilities'!$G$13</f>
        <v>12.153073948205961</v>
      </c>
      <c r="AX51" s="97">
        <f t="shared" si="32"/>
        <v>11.257709511877678</v>
      </c>
      <c r="AY51" s="135">
        <v>45</v>
      </c>
      <c r="AZ51" s="135">
        <f t="shared" si="38"/>
        <v>3.452054794520548</v>
      </c>
      <c r="BA51" s="136">
        <f>'Surv-rate CEA'!AP49*'Unit cost and utilities'!$H$7+'Surv-rate CEA'!AQ49*'Unit cost and utilities'!$H$7+'Unit cost and utilities'!$G$13*('Surv-rate CEA'!AO48-'Surv-rate CEA'!AO49)</f>
        <v>51.151915826679115</v>
      </c>
      <c r="BB51" s="136">
        <f t="shared" si="39"/>
        <v>46.189908420218458</v>
      </c>
      <c r="BC51" s="136">
        <f>BA51-'Surv-rate CEA'!AQ49*'Unit cost and utilities'!$H$7-'Unit cost and utilities'!$G$13*('Surv-rate CEA'!AO48-'Surv-rate CEA'!AO49)</f>
        <v>12.488641255067371</v>
      </c>
      <c r="BD51" s="136">
        <f t="shared" si="40"/>
        <v>11.277176749725156</v>
      </c>
      <c r="BE51" s="136">
        <f>'Surv-rate CEA'!AS49*'Unit cost and utilities'!$H$4+'Surv-rate CEA'!AT49*'Unit cost and utilities'!$H$4+('Surv-rate CEA'!AR48-'Surv-rate CEA'!AR49)*'Unit cost and utilities'!$G$13</f>
        <v>38.549115872609789</v>
      </c>
      <c r="BF51" s="136">
        <f t="shared" si="41"/>
        <v>34.809646971375905</v>
      </c>
      <c r="BG51" s="136">
        <f>BE51-'Surv-rate CEA'!AT49*'Unit cost and utilities'!$H$4-('Surv-rate CEA'!AR48-'Surv-rate CEA'!AR49)*'Unit cost and utilities'!$G$13</f>
        <v>6.4794639702435459</v>
      </c>
      <c r="BH51" s="136">
        <f t="shared" si="42"/>
        <v>5.8509215649271349</v>
      </c>
    </row>
    <row r="52" spans="1:60">
      <c r="A52" s="102">
        <v>46</v>
      </c>
      <c r="B52" s="102">
        <f t="shared" si="37"/>
        <v>2.6465753424657534</v>
      </c>
      <c r="C52" s="97">
        <f>'Surv-rate CEA'!D50*'Unit cost and utilities'!$H$6+'Surv-rate CEA'!E50*'Unit cost and utilities'!$H$6+'Unit cost and utilities'!$G$13*('Surv-rate CEA'!C49-'Surv-rate CEA'!C50)</f>
        <v>90.535048834624291</v>
      </c>
      <c r="D52" s="97">
        <f t="shared" si="9"/>
        <v>83.722474877628272</v>
      </c>
      <c r="E52" s="97">
        <f>C52-'Surv-rate CEA'!E50*'Unit cost and utilities'!$H$6-'Unit cost and utilities'!$G$13*('Surv-rate CEA'!C49-'Surv-rate CEA'!C50)</f>
        <v>52.644857587480899</v>
      </c>
      <c r="F52" s="97">
        <f t="shared" si="10"/>
        <v>48.683441645403505</v>
      </c>
      <c r="G52" s="97">
        <f>'Surv-rate CEA'!G50*'Unit cost and utilities'!$H$3+'Surv-rate CEA'!H50*'Unit cost and utilities'!$H$3+('Surv-rate CEA'!F49-'Surv-rate CEA'!F50)*'Unit cost and utilities'!$G$13</f>
        <v>50.665592346867768</v>
      </c>
      <c r="H52" s="97">
        <f t="shared" si="11"/>
        <v>46.853111993888234</v>
      </c>
      <c r="I52" s="97">
        <f>G52-'Surv-rate CEA'!H50*'Unit cost and utilities'!$H$3-('Surv-rate CEA'!F49-'Surv-rate CEA'!F50)*'Unit cost and utilities'!$G$13</f>
        <v>11.644426588624601</v>
      </c>
      <c r="J52" s="97">
        <f t="shared" si="12"/>
        <v>10.76820772816183</v>
      </c>
      <c r="K52" s="97">
        <f>'Surv-rate CEA'!J50*'Unit cost and utilities'!$H$7+'Surv-rate CEA'!K50*'Unit cost and utilities'!$H$7+'Unit cost and utilities'!$G$13*('Surv-rate CEA'!I49-'Surv-rate CEA'!I50)</f>
        <v>72.692997145318458</v>
      </c>
      <c r="L52" s="97">
        <f t="shared" si="13"/>
        <v>67.223000435946972</v>
      </c>
      <c r="M52" s="97">
        <f>K52-'Surv-rate CEA'!K50*'Unit cost and utilities'!$H$7-'Unit cost and utilities'!$G$13*('Surv-rate CEA'!I49-'Surv-rate CEA'!I50)</f>
        <v>19.04948765359363</v>
      </c>
      <c r="N52" s="97">
        <f t="shared" si="14"/>
        <v>17.616053363189213</v>
      </c>
      <c r="O52" s="97">
        <f>'Surv-rate CEA'!M50*'Unit cost and utilities'!$H$4+'Surv-rate CEA'!N50*'Unit cost and utilities'!$H$4+('Surv-rate CEA'!L49-'Surv-rate CEA'!L50)*'Unit cost and utilities'!$G$13</f>
        <v>50.665592346867768</v>
      </c>
      <c r="P52" s="97">
        <f t="shared" si="15"/>
        <v>46.853111993888234</v>
      </c>
      <c r="Q52" s="97">
        <f>O52-'Surv-rate CEA'!N50*'Unit cost and utilities'!$H$4-('Surv-rate CEA'!L49-'Surv-rate CEA'!L50)*'Unit cost and utilities'!$G$13</f>
        <v>11.644426588624601</v>
      </c>
      <c r="R52" s="97">
        <f t="shared" si="16"/>
        <v>10.76820772816183</v>
      </c>
      <c r="S52" s="97">
        <f>'Surv-rate CEA'!P50*'Unit cost and utilities'!$H$8+'Surv-rate CEA'!Q50*'Unit cost and utilities'!$H$8+'Unit cost and utilities'!$G$13*('Surv-rate CEA'!O49-'Surv-rate CEA'!O50)</f>
        <v>107.69726217111852</v>
      </c>
      <c r="T52" s="97">
        <f t="shared" si="17"/>
        <v>99.593267387320068</v>
      </c>
      <c r="U52" s="97">
        <f>S52-'Surv-rate CEA'!Q50*'Unit cost and utilities'!$H$8-'Unit cost and utilities'!$G$13*('Surv-rate CEA'!O49-'Surv-rate CEA'!O50)</f>
        <v>54.993199133900205</v>
      </c>
      <c r="V52" s="97">
        <f t="shared" si="18"/>
        <v>50.855075379023248</v>
      </c>
      <c r="W52" s="97">
        <f>'Surv-rate CEA'!S50*'Unit cost and utilities'!$H$3+'Surv-rate CEA'!T50*'Unit cost and utilities'!$H$3+('Surv-rate CEA'!R49-'Surv-rate CEA'!R50)*'Unit cost and utilities'!$G$13</f>
        <v>50.665592346867768</v>
      </c>
      <c r="X52" s="97">
        <f t="shared" si="19"/>
        <v>46.853111993888234</v>
      </c>
      <c r="Y52" s="97">
        <f>W52-'Surv-rate CEA'!T50*'Unit cost and utilities'!$H$3-('Surv-rate CEA'!R49-'Surv-rate CEA'!R50)*'Unit cost and utilities'!$G$13</f>
        <v>11.644426588624601</v>
      </c>
      <c r="Z52" s="97">
        <f t="shared" si="20"/>
        <v>10.76820772816183</v>
      </c>
      <c r="AA52" s="97">
        <f>'Surv-rate CEA'!V50*'Unit cost and utilities'!$H$9+'Surv-rate CEA'!W50*'Unit cost and utilities'!$H$9+'Unit cost and utilities'!$G$13*('Surv-rate CEA'!U49-'Surv-rate CEA'!U50)</f>
        <v>116.59829013420797</v>
      </c>
      <c r="AB52" s="97">
        <f t="shared" si="21"/>
        <v>107.8245115255551</v>
      </c>
      <c r="AC52" s="97">
        <f>AA52-'Surv-rate CEA'!W50*'Unit cost and utilities'!$H$9-'Unit cost and utilities'!$G$13*('Surv-rate CEA'!U49-'Surv-rate CEA'!U50)</f>
        <v>49.201274030847593</v>
      </c>
      <c r="AD52" s="97">
        <f t="shared" si="22"/>
        <v>45.498980582860987</v>
      </c>
      <c r="AE52" s="97">
        <f>'Surv-rate CEA'!Y50*'Unit cost and utilities'!$H$3+'Surv-rate CEA'!Z50*'Unit cost and utilities'!$H$3+('Surv-rate CEA'!X49-'Surv-rate CEA'!X50)*'Unit cost and utilities'!$G$13</f>
        <v>50.665592346867768</v>
      </c>
      <c r="AF52" s="97">
        <f t="shared" si="23"/>
        <v>46.853111993888234</v>
      </c>
      <c r="AG52" s="97">
        <f>AE52-'Surv-rate CEA'!Z50*'Unit cost and utilities'!$H$3-('Surv-rate CEA'!X49-'Surv-rate CEA'!X50)*'Unit cost and utilities'!$G$13</f>
        <v>11.644426588624601</v>
      </c>
      <c r="AH52" s="97">
        <f t="shared" si="24"/>
        <v>10.76820772816183</v>
      </c>
      <c r="AI52" s="97">
        <f>'Surv-rate CEA'!AB50*'Unit cost and utilities'!$H$10+'Surv-rate CEA'!AC50*'Unit cost and utilities'!$H$10+'Unit cost and utilities'!$G$13*('Surv-rate CEA'!AB50-'Surv-rate CEA'!AB50)</f>
        <v>63.687562508039804</v>
      </c>
      <c r="AJ52" s="97">
        <f t="shared" si="25"/>
        <v>58.895206008410945</v>
      </c>
      <c r="AK52" s="97">
        <f>AI52-'Surv-rate CEA'!AC50*'Unit cost and utilities'!$H$10-'Unit cost and utilities'!$G$13*('Surv-rate CEA'!AB50-'Surv-rate CEA'!AB50)</f>
        <v>32.690446336755642</v>
      </c>
      <c r="AL52" s="97">
        <f t="shared" si="26"/>
        <v>30.230558301977389</v>
      </c>
      <c r="AM52" s="104">
        <f>'Surv-rate CEA'!AE50*'Unit cost and utilities'!$H$5+'Surv-rate CEA'!AF50*'Unit cost and utilities'!$H$5+('Surv-rate CEA'!AD49-'Surv-rate CEA'!AD50)*'Unit cost and utilities'!$G$13</f>
        <v>50.665592346867768</v>
      </c>
      <c r="AN52" s="97">
        <f t="shared" si="27"/>
        <v>46.853111993888234</v>
      </c>
      <c r="AO52" s="104">
        <f>AM52-'Surv-rate CEA'!AF50*'Unit cost and utilities'!$H$5-('Surv-rate CEA'!AD49-'Surv-rate CEA'!AD50)*'Unit cost and utilities'!$G$13</f>
        <v>11.644426588624601</v>
      </c>
      <c r="AP52" s="97">
        <f t="shared" si="28"/>
        <v>10.76820772816183</v>
      </c>
      <c r="AQ52" s="97">
        <f>'Surv-rate CEA'!AH50*'Unit cost and utilities'!$H$11+'Surv-rate CEA'!AI50*'Unit cost and utilities'!$H$11+'Unit cost and utilities'!$G$13*('Surv-rate CEA'!AG49-'Surv-rate CEA'!AG50)</f>
        <v>99.66996097995073</v>
      </c>
      <c r="AR52" s="97">
        <f t="shared" si="29"/>
        <v>92.170003900266238</v>
      </c>
      <c r="AS52" s="97">
        <f>AQ52-'Surv-rate CEA'!AI50*'Unit cost and utilities'!$H$11-'Unit cost and utilities'!$G$13*('Surv-rate CEA'!AG49-'Surv-rate CEA'!AG50)</f>
        <v>43.081922307237924</v>
      </c>
      <c r="AT52" s="97">
        <f t="shared" si="30"/>
        <v>39.840097337730988</v>
      </c>
      <c r="AU52" s="97">
        <f>'Surv-rate CEA'!AK50*'Unit cost and utilities'!$H$3+'Surv-rate CEA'!AL50*'Unit cost and utilities'!$H$3+('Surv-rate CEA'!AJ49-'Surv-rate CEA'!AJ50)*'Unit cost and utilities'!$G$13</f>
        <v>50.665592346867768</v>
      </c>
      <c r="AV52" s="97">
        <f t="shared" si="31"/>
        <v>46.853111993888234</v>
      </c>
      <c r="AW52" s="97">
        <f>AU52-'Surv-rate CEA'!AL50*'Unit cost and utilities'!$H$3-('Surv-rate CEA'!AJ49-'Surv-rate CEA'!AJ50)*'Unit cost and utilities'!$G$13</f>
        <v>11.644426588624601</v>
      </c>
      <c r="AX52" s="97">
        <f t="shared" si="32"/>
        <v>10.76820772816183</v>
      </c>
      <c r="AY52" s="135">
        <v>46</v>
      </c>
      <c r="AZ52" s="135">
        <f t="shared" si="38"/>
        <v>3.5287671232876714</v>
      </c>
      <c r="BA52" s="136">
        <f>'Surv-rate CEA'!AP50*'Unit cost and utilities'!$H$7+'Surv-rate CEA'!AQ50*'Unit cost and utilities'!$H$7+'Unit cost and utilities'!$G$13*('Surv-rate CEA'!AO49-'Surv-rate CEA'!AO50)</f>
        <v>49.467434064190378</v>
      </c>
      <c r="BB52" s="136">
        <f t="shared" si="39"/>
        <v>44.567657411541006</v>
      </c>
      <c r="BC52" s="136">
        <f>BA52-'Surv-rate CEA'!AQ50*'Unit cost and utilities'!$H$7-'Unit cost and utilities'!$G$13*('Surv-rate CEA'!AO49-'Surv-rate CEA'!AO50)</f>
        <v>12.055381631043231</v>
      </c>
      <c r="BD52" s="136">
        <f t="shared" si="40"/>
        <v>10.861289425291979</v>
      </c>
      <c r="BE52" s="136">
        <f>'Surv-rate CEA'!AS50*'Unit cost and utilities'!$H$4+'Surv-rate CEA'!AT50*'Unit cost and utilities'!$H$4+('Surv-rate CEA'!AR49-'Surv-rate CEA'!AR50)*'Unit cost and utilities'!$G$13</f>
        <v>36.961117349529637</v>
      </c>
      <c r="BF52" s="136">
        <f t="shared" si="41"/>
        <v>33.300098271603403</v>
      </c>
      <c r="BG52" s="136">
        <f>BE52-'Surv-rate CEA'!AT50*'Unit cost and utilities'!$H$4-('Surv-rate CEA'!AR49-'Surv-rate CEA'!AR50)*'Unit cost and utilities'!$G$13</f>
        <v>6.2351465347602826</v>
      </c>
      <c r="BH52" s="136">
        <f t="shared" si="42"/>
        <v>5.6175518283677413</v>
      </c>
    </row>
    <row r="53" spans="1:60">
      <c r="A53" s="102">
        <v>47</v>
      </c>
      <c r="B53" s="102">
        <f t="shared" si="37"/>
        <v>2.7041095890410958</v>
      </c>
      <c r="C53" s="97">
        <f>'Surv-rate CEA'!D51*'Unit cost and utilities'!$H$6+'Surv-rate CEA'!E51*'Unit cost and utilities'!$H$6+'Unit cost and utilities'!$G$13*('Surv-rate CEA'!C50-'Surv-rate CEA'!C51)</f>
        <v>88.023255684120045</v>
      </c>
      <c r="D53" s="97">
        <f t="shared" ref="D53:D57" si="43">C53/(1+DISC)^($B53)</f>
        <v>81.261374732674895</v>
      </c>
      <c r="E53" s="97">
        <f>C53-'Surv-rate CEA'!E51*'Unit cost and utilities'!$H$6-'Unit cost and utilities'!$G$13*('Surv-rate CEA'!C50-'Surv-rate CEA'!C51)</f>
        <v>51.430851861055416</v>
      </c>
      <c r="F53" s="97">
        <f t="shared" ref="F53:F57" si="44">E53/(1+DISC)^($B53)</f>
        <v>47.479972121229935</v>
      </c>
      <c r="G53" s="97">
        <f>'Surv-rate CEA'!G51*'Unit cost and utilities'!$H$3+'Surv-rate CEA'!H51*'Unit cost and utilities'!$H$3+('Surv-rate CEA'!F50-'Surv-rate CEA'!F51)*'Unit cost and utilities'!$G$13</f>
        <v>48.665060253116124</v>
      </c>
      <c r="H53" s="97">
        <f t="shared" ref="H53:H57" si="45">G53/(1+DISC)^($B53)</f>
        <v>44.92664656494982</v>
      </c>
      <c r="I53" s="97">
        <f>G53-'Surv-rate CEA'!H51*'Unit cost and utilities'!$H$3-('Surv-rate CEA'!F50-'Surv-rate CEA'!F51)*'Unit cost and utilities'!$G$13</f>
        <v>11.166304034312667</v>
      </c>
      <c r="J53" s="97">
        <f t="shared" ref="J53:J57" si="46">I53/(1+DISC)^($B53)</f>
        <v>10.308516873853369</v>
      </c>
      <c r="K53" s="97">
        <f>'Surv-rate CEA'!J51*'Unit cost and utilities'!$H$7+'Surv-rate CEA'!K51*'Unit cost and utilities'!$H$7+'Unit cost and utilities'!$G$13*('Surv-rate CEA'!I50-'Surv-rate CEA'!I51)</f>
        <v>70.534921680224684</v>
      </c>
      <c r="L53" s="97">
        <f t="shared" ref="L53:L57" si="47">K53/(1+DISC)^($B53)</f>
        <v>65.116481523537416</v>
      </c>
      <c r="M53" s="97">
        <f>K53-'Surv-rate CEA'!K51*'Unit cost and utilities'!$H$7-'Unit cost and utilities'!$G$13*('Surv-rate CEA'!I50-'Surv-rate CEA'!I51)</f>
        <v>18.41615228062145</v>
      </c>
      <c r="N53" s="97">
        <f t="shared" ref="N53:N57" si="48">M53/(1+DISC)^($B53)</f>
        <v>17.001437176784261</v>
      </c>
      <c r="O53" s="97">
        <f>'Surv-rate CEA'!M51*'Unit cost and utilities'!$H$4+'Surv-rate CEA'!N51*'Unit cost and utilities'!$H$4+('Surv-rate CEA'!L50-'Surv-rate CEA'!L51)*'Unit cost and utilities'!$G$13</f>
        <v>48.665060253116124</v>
      </c>
      <c r="P53" s="97">
        <f t="shared" ref="P53:P57" si="49">O53/(1+DISC)^($B53)</f>
        <v>44.92664656494982</v>
      </c>
      <c r="Q53" s="97">
        <f>O53-'Surv-rate CEA'!N51*'Unit cost and utilities'!$H$4-('Surv-rate CEA'!L50-'Surv-rate CEA'!L51)*'Unit cost and utilities'!$G$13</f>
        <v>11.166304034312667</v>
      </c>
      <c r="R53" s="97">
        <f t="shared" ref="R53:R57" si="50">Q53/(1+DISC)^($B53)</f>
        <v>10.308516873853369</v>
      </c>
      <c r="S53" s="97">
        <f>'Surv-rate CEA'!P51*'Unit cost and utilities'!$H$8+'Surv-rate CEA'!Q51*'Unit cost and utilities'!$H$8+'Unit cost and utilities'!$G$13*('Surv-rate CEA'!O50-'Surv-rate CEA'!O51)</f>
        <v>104.99618800107834</v>
      </c>
      <c r="T53" s="97">
        <f t="shared" ref="T53:T57" si="51">S53/(1+DISC)^($B53)</f>
        <v>96.930459028650318</v>
      </c>
      <c r="U53" s="97">
        <f>S53-'Surv-rate CEA'!Q51*'Unit cost and utilities'!$H$8-'Unit cost and utilities'!$G$13*('Surv-rate CEA'!O50-'Surv-rate CEA'!O51)</f>
        <v>53.725039968457089</v>
      </c>
      <c r="V53" s="97">
        <f t="shared" ref="V53:V57" si="52">U53/(1+DISC)^($B53)</f>
        <v>49.597922406684397</v>
      </c>
      <c r="W53" s="97">
        <f>'Surv-rate CEA'!S51*'Unit cost and utilities'!$H$3+'Surv-rate CEA'!T51*'Unit cost and utilities'!$H$3+('Surv-rate CEA'!R50-'Surv-rate CEA'!R51)*'Unit cost and utilities'!$G$13</f>
        <v>48.665060253116124</v>
      </c>
      <c r="X53" s="97">
        <f t="shared" ref="X53:X57" si="53">W53/(1+DISC)^($B53)</f>
        <v>44.92664656494982</v>
      </c>
      <c r="Y53" s="97">
        <f>W53-'Surv-rate CEA'!T51*'Unit cost and utilities'!$H$3-('Surv-rate CEA'!R50-'Surv-rate CEA'!R51)*'Unit cost and utilities'!$G$13</f>
        <v>11.166304034312667</v>
      </c>
      <c r="Z53" s="97">
        <f t="shared" ref="Z53:Z57" si="54">Y53/(1+DISC)^($B53)</f>
        <v>10.308516873853369</v>
      </c>
      <c r="AA53" s="97">
        <f>'Surv-rate CEA'!V51*'Unit cost and utilities'!$H$9+'Surv-rate CEA'!W51*'Unit cost and utilities'!$H$9+'Unit cost and utilities'!$G$13*('Surv-rate CEA'!U50-'Surv-rate CEA'!U51)</f>
        <v>113.90797755654354</v>
      </c>
      <c r="AB53" s="97">
        <f t="shared" ref="AB53:AB57" si="55">AA53/(1+DISC)^($B53)</f>
        <v>105.15765154700253</v>
      </c>
      <c r="AC53" s="97">
        <f>AA53-'Surv-rate CEA'!W51*'Unit cost and utilities'!$H$9-'Unit cost and utilities'!$G$13*('Surv-rate CEA'!U50-'Surv-rate CEA'!U51)</f>
        <v>48.017946023867481</v>
      </c>
      <c r="AD53" s="97">
        <f t="shared" ref="AD53:AD57" si="56">AC53/(1+DISC)^($B53)</f>
        <v>44.32924316889131</v>
      </c>
      <c r="AE53" s="97">
        <f>'Surv-rate CEA'!Y51*'Unit cost and utilities'!$H$3+'Surv-rate CEA'!Z51*'Unit cost and utilities'!$H$3+('Surv-rate CEA'!X50-'Surv-rate CEA'!X51)*'Unit cost and utilities'!$G$13</f>
        <v>48.665060253116124</v>
      </c>
      <c r="AF53" s="97">
        <f t="shared" ref="AF53:AF57" si="57">AE53/(1+DISC)^($B53)</f>
        <v>44.92664656494982</v>
      </c>
      <c r="AG53" s="97">
        <f>AE53-'Surv-rate CEA'!Z51*'Unit cost and utilities'!$H$3-('Surv-rate CEA'!X50-'Surv-rate CEA'!X51)*'Unit cost and utilities'!$G$13</f>
        <v>11.166304034312667</v>
      </c>
      <c r="AH53" s="97">
        <f t="shared" ref="AH53:AH57" si="58">AG53/(1+DISC)^($B53)</f>
        <v>10.308516873853369</v>
      </c>
      <c r="AI53" s="97">
        <f>'Surv-rate CEA'!AB51*'Unit cost and utilities'!$H$10+'Surv-rate CEA'!AC51*'Unit cost and utilities'!$H$10+'Unit cost and utilities'!$G$13*('Surv-rate CEA'!AB51-'Surv-rate CEA'!AB51)</f>
        <v>61.921847797714392</v>
      </c>
      <c r="AJ53" s="97">
        <f t="shared" ref="AJ53:AJ57" si="59">AI53/(1+DISC)^($B53)</f>
        <v>57.165057562594868</v>
      </c>
      <c r="AK53" s="97">
        <f>AI53-'Surv-rate CEA'!AC51*'Unit cost and utilities'!$H$10-'Unit cost and utilities'!$G$13*('Surv-rate CEA'!AB51-'Surv-rate CEA'!AB51)</f>
        <v>31.81803304201301</v>
      </c>
      <c r="AL53" s="97">
        <f t="shared" ref="AL53:AL57" si="60">AK53/(1+DISC)^($B53)</f>
        <v>29.37379543835829</v>
      </c>
      <c r="AM53" s="104">
        <f>'Surv-rate CEA'!AE51*'Unit cost and utilities'!$H$5+'Surv-rate CEA'!AF51*'Unit cost and utilities'!$H$5+('Surv-rate CEA'!AD50-'Surv-rate CEA'!AD51)*'Unit cost and utilities'!$G$13</f>
        <v>48.665060253116124</v>
      </c>
      <c r="AN53" s="97">
        <f t="shared" ref="AN53:AN57" si="61">AM53/(1+DISC)^($B53)</f>
        <v>44.92664656494982</v>
      </c>
      <c r="AO53" s="104">
        <f>AM53-'Surv-rate CEA'!AF51*'Unit cost and utilities'!$H$5-('Surv-rate CEA'!AD50-'Surv-rate CEA'!AD51)*'Unit cost and utilities'!$G$13</f>
        <v>11.166304034312667</v>
      </c>
      <c r="AP53" s="97">
        <f t="shared" ref="AP53:AP57" si="62">AO53/(1+DISC)^($B53)</f>
        <v>10.308516873853369</v>
      </c>
      <c r="AQ53" s="97">
        <f>'Surv-rate CEA'!AH51*'Unit cost and utilities'!$H$11+'Surv-rate CEA'!AI51*'Unit cost and utilities'!$H$11+'Unit cost and utilities'!$G$13*('Surv-rate CEA'!AG50-'Surv-rate CEA'!AG51)</f>
        <v>97.052214818195637</v>
      </c>
      <c r="AR53" s="97">
        <f t="shared" ref="AR53:AR57" si="63">AQ53/(1+DISC)^($B53)</f>
        <v>89.596735949863884</v>
      </c>
      <c r="AS53" s="97">
        <f>AQ53-'Surv-rate CEA'!AI51*'Unit cost and utilities'!$H$11-'Unit cost and utilities'!$G$13*('Surv-rate CEA'!AG50-'Surv-rate CEA'!AG51)</f>
        <v>41.974746651748291</v>
      </c>
      <c r="AT53" s="97">
        <f t="shared" ref="AT53:AT57" si="64">AS53/(1+DISC)^($B53)</f>
        <v>38.750277872216458</v>
      </c>
      <c r="AU53" s="97">
        <f>'Surv-rate CEA'!AK51*'Unit cost and utilities'!$H$3+'Surv-rate CEA'!AL51*'Unit cost and utilities'!$H$3+('Surv-rate CEA'!AJ50-'Surv-rate CEA'!AJ51)*'Unit cost and utilities'!$G$13</f>
        <v>48.665060253116124</v>
      </c>
      <c r="AV53" s="97">
        <f t="shared" ref="AV53:AV57" si="65">AU53/(1+DISC)^($B53)</f>
        <v>44.92664656494982</v>
      </c>
      <c r="AW53" s="97">
        <f>AU53-'Surv-rate CEA'!AL51*'Unit cost and utilities'!$H$3-('Surv-rate CEA'!AJ50-'Surv-rate CEA'!AJ51)*'Unit cost and utilities'!$G$13</f>
        <v>11.166304034312667</v>
      </c>
      <c r="AX53" s="97">
        <f t="shared" ref="AX53:AX57" si="66">AW53/(1+DISC)^($B53)</f>
        <v>10.308516873853369</v>
      </c>
      <c r="AY53" s="135">
        <v>47</v>
      </c>
      <c r="AZ53" s="135">
        <f t="shared" si="38"/>
        <v>3.6054794520547944</v>
      </c>
      <c r="BA53" s="136">
        <f>'Surv-rate CEA'!AP51*'Unit cost and utilities'!$H$7+'Surv-rate CEA'!AQ51*'Unit cost and utilities'!$H$7+'Unit cost and utilities'!$G$13*('Surv-rate CEA'!AO50-'Surv-rate CEA'!AO51)</f>
        <v>47.866323678592181</v>
      </c>
      <c r="BB53" s="136">
        <f t="shared" si="39"/>
        <v>43.027461368210275</v>
      </c>
      <c r="BC53" s="136">
        <f>BA53-'Surv-rate CEA'!AQ51*'Unit cost and utilities'!$H$7-'Unit cost and utilities'!$G$13*('Surv-rate CEA'!AO50-'Surv-rate CEA'!AO51)</f>
        <v>11.645433213496343</v>
      </c>
      <c r="BD53" s="136">
        <f t="shared" si="40"/>
        <v>10.468182830884247</v>
      </c>
      <c r="BE53" s="136">
        <f>'Surv-rate CEA'!AS51*'Unit cost and utilities'!$H$4+'Surv-rate CEA'!AT51*'Unit cost and utilities'!$H$4+('Surv-rate CEA'!AR50-'Surv-rate CEA'!AR51)*'Unit cost and utilities'!$G$13</f>
        <v>35.446666261056166</v>
      </c>
      <c r="BF53" s="136">
        <f t="shared" si="41"/>
        <v>31.863321558191046</v>
      </c>
      <c r="BG53" s="136">
        <f>BE53-'Surv-rate CEA'!AT51*'Unit cost and utilities'!$H$4-('Surv-rate CEA'!AR50-'Surv-rate CEA'!AR51)*'Unit cost and utilities'!$G$13</f>
        <v>6.0037601039092205</v>
      </c>
      <c r="BH53" s="136">
        <f t="shared" si="42"/>
        <v>5.3968330149927626</v>
      </c>
    </row>
    <row r="54" spans="1:60">
      <c r="A54" s="102">
        <v>48</v>
      </c>
      <c r="B54" s="102">
        <f t="shared" si="37"/>
        <v>2.7616438356164386</v>
      </c>
      <c r="C54" s="97">
        <f>'Surv-rate CEA'!D52*'Unit cost and utilities'!$H$6+'Surv-rate CEA'!E52*'Unit cost and utilities'!$H$6+'Unit cost and utilities'!$G$13*('Surv-rate CEA'!C51-'Surv-rate CEA'!C52)</f>
        <v>85.616222411440958</v>
      </c>
      <c r="D54" s="97">
        <f t="shared" si="43"/>
        <v>78.904944620217179</v>
      </c>
      <c r="E54" s="97">
        <f>C54-'Surv-rate CEA'!E52*'Unit cost and utilities'!$H$6-'Unit cost and utilities'!$G$13*('Surv-rate CEA'!C51-'Surv-rate CEA'!C52)</f>
        <v>50.267138320910703</v>
      </c>
      <c r="F54" s="97">
        <f t="shared" si="44"/>
        <v>46.326801787253729</v>
      </c>
      <c r="G54" s="97">
        <f>'Surv-rate CEA'!G52*'Unit cost and utilities'!$H$3+'Surv-rate CEA'!H52*'Unit cost and utilities'!$H$3+('Surv-rate CEA'!F51-'Surv-rate CEA'!F52)*'Unit cost and utilities'!$G$13</f>
        <v>46.770886036559702</v>
      </c>
      <c r="H54" s="97">
        <f t="shared" si="45"/>
        <v>43.104613455359299</v>
      </c>
      <c r="I54" s="97">
        <f>G54-'Surv-rate CEA'!H52*'Unit cost and utilities'!$H$3-('Surv-rate CEA'!F51-'Surv-rate CEA'!F52)*'Unit cost and utilities'!$G$13</f>
        <v>10.716354166930245</v>
      </c>
      <c r="J54" s="97">
        <f t="shared" si="46"/>
        <v>9.8763214290014041</v>
      </c>
      <c r="K54" s="97">
        <f>'Surv-rate CEA'!J52*'Unit cost and utilities'!$H$7+'Surv-rate CEA'!K52*'Unit cost and utilities'!$H$7+'Unit cost and utilities'!$G$13*('Surv-rate CEA'!I51-'Surv-rate CEA'!I52)</f>
        <v>68.471011505121382</v>
      </c>
      <c r="L54" s="97">
        <f t="shared" si="47"/>
        <v>63.103711174482847</v>
      </c>
      <c r="M54" s="97">
        <f>K54-'Surv-rate CEA'!K52*'Unit cost and utilities'!$H$7-'Unit cost and utilities'!$G$13*('Surv-rate CEA'!I51-'Surv-rate CEA'!I52)</f>
        <v>17.815324773083706</v>
      </c>
      <c r="N54" s="97">
        <f t="shared" si="48"/>
        <v>16.418818478768877</v>
      </c>
      <c r="O54" s="97">
        <f>'Surv-rate CEA'!M52*'Unit cost and utilities'!$H$4+'Surv-rate CEA'!N52*'Unit cost and utilities'!$H$4+('Surv-rate CEA'!L51-'Surv-rate CEA'!L52)*'Unit cost and utilities'!$G$13</f>
        <v>46.770886036559702</v>
      </c>
      <c r="P54" s="97">
        <f t="shared" si="49"/>
        <v>43.104613455359299</v>
      </c>
      <c r="Q54" s="97">
        <f>O54-'Surv-rate CEA'!N52*'Unit cost and utilities'!$H$4-('Surv-rate CEA'!L51-'Surv-rate CEA'!L52)*'Unit cost and utilities'!$G$13</f>
        <v>10.716354166930245</v>
      </c>
      <c r="R54" s="97">
        <f t="shared" si="50"/>
        <v>9.8763214290014041</v>
      </c>
      <c r="S54" s="97">
        <f>'Surv-rate CEA'!P52*'Unit cost and utilities'!$H$8+'Surv-rate CEA'!Q52*'Unit cost and utilities'!$H$8+'Unit cost and utilities'!$G$13*('Surv-rate CEA'!O51-'Surv-rate CEA'!O52)</f>
        <v>102.40071987441399</v>
      </c>
      <c r="T54" s="97">
        <f t="shared" si="51"/>
        <v>94.373740199979707</v>
      </c>
      <c r="U54" s="97">
        <f>S54-'Surv-rate CEA'!Q52*'Unit cost and utilities'!$H$8-'Unit cost and utilities'!$G$13*('Surv-rate CEA'!O51-'Surv-rate CEA'!O52)</f>
        <v>52.509416384678737</v>
      </c>
      <c r="V54" s="97">
        <f t="shared" si="52"/>
        <v>48.393312332352266</v>
      </c>
      <c r="W54" s="97">
        <f>'Surv-rate CEA'!S52*'Unit cost and utilities'!$H$3+'Surv-rate CEA'!T52*'Unit cost and utilities'!$H$3+('Surv-rate CEA'!R51-'Surv-rate CEA'!R52)*'Unit cost and utilities'!$G$13</f>
        <v>46.770886036559702</v>
      </c>
      <c r="X54" s="97">
        <f t="shared" si="53"/>
        <v>43.104613455359299</v>
      </c>
      <c r="Y54" s="97">
        <f>W54-'Surv-rate CEA'!T52*'Unit cost and utilities'!$H$3-('Surv-rate CEA'!R51-'Surv-rate CEA'!R52)*'Unit cost and utilities'!$G$13</f>
        <v>10.716354166930245</v>
      </c>
      <c r="Z54" s="97">
        <f t="shared" si="54"/>
        <v>9.8763214290014041</v>
      </c>
      <c r="AA54" s="97">
        <f>'Surv-rate CEA'!V52*'Unit cost and utilities'!$H$9+'Surv-rate CEA'!W52*'Unit cost and utilities'!$H$9+'Unit cost and utilities'!$G$13*('Surv-rate CEA'!U51-'Surv-rate CEA'!U52)</f>
        <v>111.31759658025088</v>
      </c>
      <c r="AB54" s="97">
        <f t="shared" si="55"/>
        <v>102.59164146731409</v>
      </c>
      <c r="AC54" s="97">
        <f>AA54-'Surv-rate CEA'!W52*'Unit cost and utilities'!$H$9-'Unit cost and utilities'!$G$13*('Surv-rate CEA'!U51-'Surv-rate CEA'!U52)</f>
        <v>46.884778499780133</v>
      </c>
      <c r="AD54" s="97">
        <f t="shared" si="56"/>
        <v>43.209578125020634</v>
      </c>
      <c r="AE54" s="97">
        <f>'Surv-rate CEA'!Y52*'Unit cost and utilities'!$H$3+'Surv-rate CEA'!Z52*'Unit cost and utilities'!$H$3+('Surv-rate CEA'!X51-'Surv-rate CEA'!X52)*'Unit cost and utilities'!$G$13</f>
        <v>46.770886036559702</v>
      </c>
      <c r="AF54" s="97">
        <f t="shared" si="57"/>
        <v>43.104613455359299</v>
      </c>
      <c r="AG54" s="97">
        <f>AE54-'Surv-rate CEA'!Z52*'Unit cost and utilities'!$H$3-('Surv-rate CEA'!X51-'Surv-rate CEA'!X52)*'Unit cost and utilities'!$G$13</f>
        <v>10.716354166930245</v>
      </c>
      <c r="AH54" s="97">
        <f t="shared" si="58"/>
        <v>9.8763214290014041</v>
      </c>
      <c r="AI54" s="97">
        <f>'Surv-rate CEA'!AB52*'Unit cost and utilities'!$H$10+'Surv-rate CEA'!AC52*'Unit cost and utilities'!$H$10+'Unit cost and utilities'!$G$13*('Surv-rate CEA'!AB52-'Surv-rate CEA'!AB52)</f>
        <v>60.229191095768229</v>
      </c>
      <c r="AJ54" s="97">
        <f t="shared" si="59"/>
        <v>55.507949943105707</v>
      </c>
      <c r="AK54" s="97">
        <f>AI54-'Surv-rate CEA'!AC52*'Unit cost and utilities'!$H$10-'Unit cost and utilities'!$G$13*('Surv-rate CEA'!AB52-'Surv-rate CEA'!AB52)</f>
        <v>30.984836278895497</v>
      </c>
      <c r="AL54" s="97">
        <f t="shared" si="60"/>
        <v>28.555999339747057</v>
      </c>
      <c r="AM54" s="104">
        <f>'Surv-rate CEA'!AE52*'Unit cost and utilities'!$H$5+'Surv-rate CEA'!AF52*'Unit cost and utilities'!$H$5+('Surv-rate CEA'!AD51-'Surv-rate CEA'!AD52)*'Unit cost and utilities'!$G$13</f>
        <v>46.770886036559702</v>
      </c>
      <c r="AN54" s="97">
        <f t="shared" si="61"/>
        <v>43.104613455359299</v>
      </c>
      <c r="AO54" s="104">
        <f>AM54-'Surv-rate CEA'!AF52*'Unit cost and utilities'!$H$5-('Surv-rate CEA'!AD51-'Surv-rate CEA'!AD52)*'Unit cost and utilities'!$G$13</f>
        <v>10.716354166930245</v>
      </c>
      <c r="AP54" s="97">
        <f t="shared" si="62"/>
        <v>9.8763214290014041</v>
      </c>
      <c r="AQ54" s="97">
        <f>'Surv-rate CEA'!AH52*'Unit cost and utilities'!$H$11+'Surv-rate CEA'!AI52*'Unit cost and utilities'!$H$11+'Unit cost and utilities'!$G$13*('Surv-rate CEA'!AG51-'Surv-rate CEA'!AG52)</f>
        <v>94.539853189503475</v>
      </c>
      <c r="AR54" s="97">
        <f t="shared" si="63"/>
        <v>87.12907052208827</v>
      </c>
      <c r="AS54" s="97">
        <f>AQ54-'Surv-rate CEA'!AI52*'Unit cost and utilities'!$H$11-'Unit cost and utilities'!$G$13*('Surv-rate CEA'!AG51-'Surv-rate CEA'!AG52)</f>
        <v>40.91627749621901</v>
      </c>
      <c r="AT54" s="97">
        <f t="shared" si="64"/>
        <v>37.708935514458915</v>
      </c>
      <c r="AU54" s="97">
        <f>'Surv-rate CEA'!AK52*'Unit cost and utilities'!$H$3+'Surv-rate CEA'!AL52*'Unit cost and utilities'!$H$3+('Surv-rate CEA'!AJ51-'Surv-rate CEA'!AJ52)*'Unit cost and utilities'!$G$13</f>
        <v>46.770886036559702</v>
      </c>
      <c r="AV54" s="97">
        <f t="shared" si="65"/>
        <v>43.104613455359299</v>
      </c>
      <c r="AW54" s="97">
        <f>AU54-'Surv-rate CEA'!AL52*'Unit cost and utilities'!$H$3-('Surv-rate CEA'!AJ51-'Surv-rate CEA'!AJ52)*'Unit cost and utilities'!$G$13</f>
        <v>10.716354166930245</v>
      </c>
      <c r="AX54" s="97">
        <f t="shared" si="66"/>
        <v>9.8763214290014041</v>
      </c>
      <c r="AY54" s="135">
        <v>48</v>
      </c>
      <c r="AZ54" s="135">
        <f t="shared" si="38"/>
        <v>3.6821917808219178</v>
      </c>
      <c r="BA54" s="136">
        <f>'Surv-rate CEA'!AP52*'Unit cost and utilities'!$H$7+'Surv-rate CEA'!AQ52*'Unit cost and utilities'!$H$7+'Unit cost and utilities'!$G$13*('Surv-rate CEA'!AO51-'Surv-rate CEA'!AO52)</f>
        <v>46.343257002819961</v>
      </c>
      <c r="BB54" s="136">
        <f t="shared" si="39"/>
        <v>41.56400892758073</v>
      </c>
      <c r="BC54" s="136">
        <f>BA54-'Surv-rate CEA'!AQ52*'Unit cost and utilities'!$H$7-'Unit cost and utilities'!$G$13*('Surv-rate CEA'!AO51-'Surv-rate CEA'!AO52)</f>
        <v>11.257120867518005</v>
      </c>
      <c r="BD54" s="136">
        <f t="shared" si="40"/>
        <v>10.096206060957321</v>
      </c>
      <c r="BE54" s="136">
        <f>'Surv-rate CEA'!AS52*'Unit cost and utilities'!$H$4+'Surv-rate CEA'!AT52*'Unit cost and utilities'!$H$4+('Surv-rate CEA'!AR51-'Surv-rate CEA'!AR52)*'Unit cost and utilities'!$G$13</f>
        <v>34.001850213662927</v>
      </c>
      <c r="BF54" s="136">
        <f t="shared" si="41"/>
        <v>30.495336263244361</v>
      </c>
      <c r="BG54" s="136">
        <f>BE54-'Surv-rate CEA'!AT52*'Unit cost and utilities'!$H$4-('Surv-rate CEA'!AR51-'Surv-rate CEA'!AR52)*'Unit cost and utilities'!$G$13</f>
        <v>5.7844162937447443</v>
      </c>
      <c r="BH54" s="136">
        <f t="shared" si="42"/>
        <v>5.1878859196154545</v>
      </c>
    </row>
    <row r="55" spans="1:60">
      <c r="A55" s="102">
        <v>49</v>
      </c>
      <c r="B55" s="102">
        <f t="shared" si="37"/>
        <v>2.8191780821917809</v>
      </c>
      <c r="C55" s="97">
        <f>'Surv-rate CEA'!D53*'Unit cost and utilities'!$H$6+'Surv-rate CEA'!E53*'Unit cost and utilities'!$H$6+'Unit cost and utilities'!$G$13*('Surv-rate CEA'!C52-'Surv-rate CEA'!C53)</f>
        <v>83.308422489602009</v>
      </c>
      <c r="D55" s="97">
        <f t="shared" si="43"/>
        <v>76.647587222280634</v>
      </c>
      <c r="E55" s="97">
        <f>C55-'Surv-rate CEA'!E53*'Unit cost and utilities'!$H$6-'Unit cost and utilities'!$G$13*('Surv-rate CEA'!C52-'Surv-rate CEA'!C53)</f>
        <v>49.150774946549063</v>
      </c>
      <c r="F55" s="97">
        <f t="shared" si="44"/>
        <v>45.220977629584958</v>
      </c>
      <c r="G55" s="97">
        <f>'Surv-rate CEA'!G53*'Unit cost and utilities'!$H$3+'Surv-rate CEA'!H53*'Unit cost and utilities'!$H$3+('Surv-rate CEA'!F52-'Surv-rate CEA'!F53)*'Unit cost and utilities'!$G$13</f>
        <v>44.976202938215643</v>
      </c>
      <c r="H55" s="97">
        <f t="shared" si="45"/>
        <v>41.380179033688322</v>
      </c>
      <c r="I55" s="97">
        <f>G55-'Surv-rate CEA'!H53*'Unit cost and utilities'!$H$3-('Surv-rate CEA'!F52-'Surv-rate CEA'!F53)*'Unit cost and utilities'!$G$13</f>
        <v>10.292443797908735</v>
      </c>
      <c r="J55" s="97">
        <f t="shared" si="46"/>
        <v>9.4695225303191304</v>
      </c>
      <c r="K55" s="97">
        <f>'Surv-rate CEA'!J53*'Unit cost and utilities'!$H$7+'Surv-rate CEA'!K53*'Unit cost and utilities'!$H$7+'Unit cost and utilities'!$G$13*('Surv-rate CEA'!I52-'Surv-rate CEA'!I53)</f>
        <v>66.496113694312072</v>
      </c>
      <c r="L55" s="97">
        <f t="shared" si="47"/>
        <v>61.179488484055952</v>
      </c>
      <c r="M55" s="97">
        <f>K55-'Surv-rate CEA'!K53*'Unit cost and utilities'!$H$7-'Unit cost and utilities'!$G$13*('Surv-rate CEA'!I52-'Surv-rate CEA'!I53)</f>
        <v>17.244786155322597</v>
      </c>
      <c r="N55" s="97">
        <f t="shared" si="48"/>
        <v>15.865997836348908</v>
      </c>
      <c r="O55" s="97">
        <f>'Surv-rate CEA'!M53*'Unit cost and utilities'!$H$4+'Surv-rate CEA'!N53*'Unit cost and utilities'!$H$4+('Surv-rate CEA'!L52-'Surv-rate CEA'!L53)*'Unit cost and utilities'!$G$13</f>
        <v>44.976202938215643</v>
      </c>
      <c r="P55" s="97">
        <f t="shared" si="49"/>
        <v>41.380179033688322</v>
      </c>
      <c r="Q55" s="97">
        <f>O55-'Surv-rate CEA'!N53*'Unit cost and utilities'!$H$4-('Surv-rate CEA'!L52-'Surv-rate CEA'!L53)*'Unit cost and utilities'!$G$13</f>
        <v>10.292443797908735</v>
      </c>
      <c r="R55" s="97">
        <f t="shared" si="50"/>
        <v>9.4695225303191304</v>
      </c>
      <c r="S55" s="97">
        <f>'Surv-rate CEA'!P53*'Unit cost and utilities'!$H$8+'Surv-rate CEA'!Q53*'Unit cost and utilities'!$H$8+'Unit cost and utilities'!$G$13*('Surv-rate CEA'!O52-'Surv-rate CEA'!O53)</f>
        <v>99.905574431286894</v>
      </c>
      <c r="T55" s="97">
        <f t="shared" si="51"/>
        <v>91.917731741587971</v>
      </c>
      <c r="U55" s="97">
        <f>S55-'Surv-rate CEA'!Q53*'Unit cost and utilities'!$H$8-'Unit cost and utilities'!$G$13*('Surv-rate CEA'!O52-'Surv-rate CEA'!O53)</f>
        <v>51.34325512666706</v>
      </c>
      <c r="V55" s="97">
        <f t="shared" si="52"/>
        <v>47.23816041635169</v>
      </c>
      <c r="W55" s="97">
        <f>'Surv-rate CEA'!S53*'Unit cost and utilities'!$H$3+'Surv-rate CEA'!T53*'Unit cost and utilities'!$H$3+('Surv-rate CEA'!R52-'Surv-rate CEA'!R53)*'Unit cost and utilities'!$G$13</f>
        <v>44.976202938215643</v>
      </c>
      <c r="X55" s="97">
        <f t="shared" si="53"/>
        <v>41.380179033688322</v>
      </c>
      <c r="Y55" s="97">
        <f>W55-'Surv-rate CEA'!T53*'Unit cost and utilities'!$H$3-('Surv-rate CEA'!R52-'Surv-rate CEA'!R53)*'Unit cost and utilities'!$G$13</f>
        <v>10.292443797908735</v>
      </c>
      <c r="Z55" s="97">
        <f t="shared" si="54"/>
        <v>9.4695225303191304</v>
      </c>
      <c r="AA55" s="97">
        <f>'Surv-rate CEA'!V53*'Unit cost and utilities'!$H$9+'Surv-rate CEA'!W53*'Unit cost and utilities'!$H$9+'Unit cost and utilities'!$G$13*('Surv-rate CEA'!U52-'Surv-rate CEA'!U53)</f>
        <v>108.82235493718369</v>
      </c>
      <c r="AB55" s="97">
        <f t="shared" si="55"/>
        <v>100.12158065798008</v>
      </c>
      <c r="AC55" s="97">
        <f>AA55-'Surv-rate CEA'!W53*'Unit cost and utilities'!$H$9-'Unit cost and utilities'!$G$13*('Surv-rate CEA'!U52-'Surv-rate CEA'!U53)</f>
        <v>45.798789405037986</v>
      </c>
      <c r="AD55" s="97">
        <f t="shared" si="56"/>
        <v>42.136996484787012</v>
      </c>
      <c r="AE55" s="97">
        <f>'Surv-rate CEA'!Y53*'Unit cost and utilities'!$H$3+'Surv-rate CEA'!Z53*'Unit cost and utilities'!$H$3+('Surv-rate CEA'!X52-'Surv-rate CEA'!X53)*'Unit cost and utilities'!$G$13</f>
        <v>44.976202938215643</v>
      </c>
      <c r="AF55" s="97">
        <f t="shared" si="57"/>
        <v>41.380179033688322</v>
      </c>
      <c r="AG55" s="97">
        <f>AE55-'Surv-rate CEA'!Z53*'Unit cost and utilities'!$H$3-('Surv-rate CEA'!X52-'Surv-rate CEA'!X53)*'Unit cost and utilities'!$G$13</f>
        <v>10.292443797908735</v>
      </c>
      <c r="AH55" s="97">
        <f t="shared" si="58"/>
        <v>9.4695225303191304</v>
      </c>
      <c r="AI55" s="97">
        <f>'Surv-rate CEA'!AB53*'Unit cost and utilities'!$H$10+'Surv-rate CEA'!AC53*'Unit cost and utilities'!$H$10+'Unit cost and utilities'!$G$13*('Surv-rate CEA'!AB53-'Surv-rate CEA'!AB53)</f>
        <v>58.605746514997492</v>
      </c>
      <c r="AJ55" s="97">
        <f t="shared" si="59"/>
        <v>53.919987121299755</v>
      </c>
      <c r="AK55" s="97">
        <f>AI55-'Surv-rate CEA'!AC53*'Unit cost and utilities'!$H$10-'Unit cost and utilities'!$G$13*('Surv-rate CEA'!AB53-'Surv-rate CEA'!AB53)</f>
        <v>30.188425396242199</v>
      </c>
      <c r="AL55" s="97">
        <f t="shared" si="60"/>
        <v>27.774742331132092</v>
      </c>
      <c r="AM55" s="104">
        <f>'Surv-rate CEA'!AE53*'Unit cost and utilities'!$H$5+'Surv-rate CEA'!AF53*'Unit cost and utilities'!$H$5+('Surv-rate CEA'!AD52-'Surv-rate CEA'!AD53)*'Unit cost and utilities'!$G$13</f>
        <v>44.976202938215643</v>
      </c>
      <c r="AN55" s="97">
        <f t="shared" si="61"/>
        <v>41.380179033688322</v>
      </c>
      <c r="AO55" s="104">
        <f>AM55-'Surv-rate CEA'!AF53*'Unit cost and utilities'!$H$5-('Surv-rate CEA'!AD52-'Surv-rate CEA'!AD53)*'Unit cost and utilities'!$G$13</f>
        <v>10.292443797908735</v>
      </c>
      <c r="AP55" s="97">
        <f t="shared" si="62"/>
        <v>9.4695225303191304</v>
      </c>
      <c r="AQ55" s="97">
        <f>'Surv-rate CEA'!AH53*'Unit cost and utilities'!$H$11+'Surv-rate CEA'!AI53*'Unit cost and utilities'!$H$11+'Unit cost and utilities'!$G$13*('Surv-rate CEA'!AG52-'Surv-rate CEA'!AG53)</f>
        <v>92.127475862984966</v>
      </c>
      <c r="AR55" s="97">
        <f t="shared" si="63"/>
        <v>84.761522673869422</v>
      </c>
      <c r="AS55" s="97">
        <f>AQ55-'Surv-rate CEA'!AI53*'Unit cost and utilities'!$H$11-'Unit cost and utilities'!$G$13*('Surv-rate CEA'!AG52-'Surv-rate CEA'!AG53)</f>
        <v>39.903542145790624</v>
      </c>
      <c r="AT55" s="97">
        <f t="shared" si="64"/>
        <v>36.713097375948756</v>
      </c>
      <c r="AU55" s="97">
        <f>'Surv-rate CEA'!AK53*'Unit cost and utilities'!$H$3+'Surv-rate CEA'!AL53*'Unit cost and utilities'!$H$3+('Surv-rate CEA'!AJ52-'Surv-rate CEA'!AJ53)*'Unit cost and utilities'!$G$13</f>
        <v>44.976202938215643</v>
      </c>
      <c r="AV55" s="97">
        <f t="shared" si="65"/>
        <v>41.380179033688322</v>
      </c>
      <c r="AW55" s="97">
        <f>AU55-'Surv-rate CEA'!AL53*'Unit cost and utilities'!$H$3-('Surv-rate CEA'!AJ52-'Surv-rate CEA'!AJ53)*'Unit cost and utilities'!$G$13</f>
        <v>10.292443797908735</v>
      </c>
      <c r="AX55" s="97">
        <f t="shared" si="66"/>
        <v>9.4695225303191304</v>
      </c>
      <c r="AY55" s="135">
        <v>49</v>
      </c>
      <c r="AZ55" s="135">
        <f t="shared" si="38"/>
        <v>3.7589041095890412</v>
      </c>
      <c r="BA55" s="136">
        <f>'Surv-rate CEA'!AP53*'Unit cost and utilities'!$H$7+'Surv-rate CEA'!AQ53*'Unit cost and utilities'!$H$7+'Unit cost and utilities'!$G$13*('Surv-rate CEA'!AO52-'Surv-rate CEA'!AO53)</f>
        <v>44.893311915910374</v>
      </c>
      <c r="BB55" s="136">
        <f t="shared" si="39"/>
        <v>40.172397294998653</v>
      </c>
      <c r="BC55" s="136">
        <f>BA55-'Surv-rate CEA'!AQ53*'Unit cost and utilities'!$H$7-'Unit cost and utilities'!$G$13*('Surv-rate CEA'!AO52-'Surv-rate CEA'!AO53)</f>
        <v>10.888918465233843</v>
      </c>
      <c r="BD55" s="136">
        <f t="shared" si="40"/>
        <v>9.743855822390163</v>
      </c>
      <c r="BE55" s="136">
        <f>'Surv-rate CEA'!AS53*'Unit cost and utilities'!$H$4+'Surv-rate CEA'!AT53*'Unit cost and utilities'!$H$4+('Surv-rate CEA'!AR52-'Surv-rate CEA'!AR53)*'Unit cost and utilities'!$G$13</f>
        <v>32.623000576770615</v>
      </c>
      <c r="BF55" s="136">
        <f t="shared" si="41"/>
        <v>29.192413840613465</v>
      </c>
      <c r="BG55" s="136">
        <f>BE55-'Surv-rate CEA'!AT53*'Unit cost and utilities'!$H$4-('Surv-rate CEA'!AR52-'Surv-rate CEA'!AR53)*'Unit cost and utilities'!$G$13</f>
        <v>5.5763018902469321</v>
      </c>
      <c r="BH55" s="136">
        <f t="shared" si="42"/>
        <v>4.9899061889541834</v>
      </c>
    </row>
    <row r="56" spans="1:60">
      <c r="A56" s="102">
        <v>50</v>
      </c>
      <c r="B56" s="102">
        <f t="shared" si="37"/>
        <v>2.8767123287671232</v>
      </c>
      <c r="C56" s="97">
        <f>'Surv-rate CEA'!D54*'Unit cost and utilities'!$H$6+'Surv-rate CEA'!E54*'Unit cost and utilities'!$H$6+'Unit cost and utilities'!$G$13*('Surv-rate CEA'!C53-'Surv-rate CEA'!C54)</f>
        <v>81.094661915222986</v>
      </c>
      <c r="D56" s="97">
        <f t="shared" si="43"/>
        <v>74.484046916222695</v>
      </c>
      <c r="E56" s="97">
        <f>C56-'Surv-rate CEA'!E54*'Unit cost and utilities'!$H$6-'Unit cost and utilities'!$G$13*('Surv-rate CEA'!C53-'Surv-rate CEA'!C54)</f>
        <v>48.079038554626933</v>
      </c>
      <c r="F56" s="97">
        <f t="shared" si="44"/>
        <v>44.159766855350426</v>
      </c>
      <c r="G56" s="97">
        <f>'Surv-rate CEA'!G54*'Unit cost and utilities'!$H$3+'Surv-rate CEA'!H54*'Unit cost and utilities'!$H$3+('Surv-rate CEA'!F53-'Surv-rate CEA'!F54)*'Unit cost and utilities'!$G$13</f>
        <v>43.274647820508491</v>
      </c>
      <c r="H56" s="97">
        <f t="shared" si="45"/>
        <v>39.747016911118052</v>
      </c>
      <c r="I56" s="97">
        <f>G56-'Surv-rate CEA'!H54*'Unit cost and utilities'!$H$3-('Surv-rate CEA'!F53-'Surv-rate CEA'!F54)*'Unit cost and utilities'!$G$13</f>
        <v>9.8926349930424315</v>
      </c>
      <c r="J56" s="97">
        <f t="shared" si="46"/>
        <v>9.0862144504300542</v>
      </c>
      <c r="K56" s="97">
        <f>'Surv-rate CEA'!J54*'Unit cost and utilities'!$H$7+'Surv-rate CEA'!K54*'Unit cost and utilities'!$H$7+'Unit cost and utilities'!$G$13*('Surv-rate CEA'!I53-'Surv-rate CEA'!I54)</f>
        <v>64.605396348550357</v>
      </c>
      <c r="L56" s="97">
        <f t="shared" si="47"/>
        <v>59.338941170963459</v>
      </c>
      <c r="M56" s="97">
        <f>K56-'Surv-rate CEA'!K54*'Unit cost and utilities'!$H$7-'Unit cost and utilities'!$G$13*('Surv-rate CEA'!I53-'Surv-rate CEA'!I54)</f>
        <v>16.7025041492086</v>
      </c>
      <c r="N56" s="97">
        <f t="shared" si="48"/>
        <v>15.340961701876489</v>
      </c>
      <c r="O56" s="97">
        <f>'Surv-rate CEA'!M54*'Unit cost and utilities'!$H$4+'Surv-rate CEA'!N54*'Unit cost and utilities'!$H$4+('Surv-rate CEA'!L53-'Surv-rate CEA'!L54)*'Unit cost and utilities'!$G$13</f>
        <v>43.274647820508491</v>
      </c>
      <c r="P56" s="97">
        <f t="shared" si="49"/>
        <v>39.747016911118052</v>
      </c>
      <c r="Q56" s="97">
        <f>O56-'Surv-rate CEA'!N54*'Unit cost and utilities'!$H$4-('Surv-rate CEA'!L53-'Surv-rate CEA'!L54)*'Unit cost and utilities'!$G$13</f>
        <v>9.8926349930424315</v>
      </c>
      <c r="R56" s="97">
        <f t="shared" si="50"/>
        <v>9.0862144504300542</v>
      </c>
      <c r="S56" s="97">
        <f>'Surv-rate CEA'!P54*'Unit cost and utilities'!$H$8+'Surv-rate CEA'!Q54*'Unit cost and utilities'!$H$8+'Unit cost and utilities'!$G$13*('Surv-rate CEA'!O53-'Surv-rate CEA'!O54)</f>
        <v>97.505769571379972</v>
      </c>
      <c r="T56" s="97">
        <f t="shared" si="51"/>
        <v>89.557365970024904</v>
      </c>
      <c r="U56" s="97">
        <f>S56-'Surv-rate CEA'!Q54*'Unit cost and utilities'!$H$8-'Unit cost and utilities'!$G$13*('Surv-rate CEA'!O53-'Surv-rate CEA'!O54)</f>
        <v>50.223711537398472</v>
      </c>
      <c r="V56" s="97">
        <f t="shared" si="52"/>
        <v>46.129611963474908</v>
      </c>
      <c r="W56" s="97">
        <f>'Surv-rate CEA'!S54*'Unit cost and utilities'!$H$3+'Surv-rate CEA'!T54*'Unit cost and utilities'!$H$3+('Surv-rate CEA'!R53-'Surv-rate CEA'!R54)*'Unit cost and utilities'!$G$13</f>
        <v>43.274647820508491</v>
      </c>
      <c r="X56" s="97">
        <f t="shared" si="53"/>
        <v>39.747016911118052</v>
      </c>
      <c r="Y56" s="97">
        <f>W56-'Surv-rate CEA'!T54*'Unit cost and utilities'!$H$3-('Surv-rate CEA'!R53-'Surv-rate CEA'!R54)*'Unit cost and utilities'!$G$13</f>
        <v>9.8926349930424315</v>
      </c>
      <c r="Z56" s="97">
        <f t="shared" si="54"/>
        <v>9.0862144504300542</v>
      </c>
      <c r="AA56" s="97">
        <f>'Surv-rate CEA'!V54*'Unit cost and utilities'!$H$9+'Surv-rate CEA'!W54*'Unit cost and utilities'!$H$9+'Unit cost and utilities'!$G$13*('Surv-rate CEA'!U53-'Surv-rate CEA'!U54)</f>
        <v>106.41772158489424</v>
      </c>
      <c r="AB56" s="97">
        <f t="shared" si="55"/>
        <v>97.742840034688527</v>
      </c>
      <c r="AC56" s="97">
        <f>AA56-'Surv-rate CEA'!W54*'Unit cost and utilities'!$H$9-'Unit cost and utilities'!$G$13*('Surv-rate CEA'!U53-'Surv-rate CEA'!U54)</f>
        <v>44.757221352629081</v>
      </c>
      <c r="AD56" s="97">
        <f t="shared" si="56"/>
        <v>41.108735104587588</v>
      </c>
      <c r="AE56" s="97">
        <f>'Surv-rate CEA'!Y54*'Unit cost and utilities'!$H$3+'Surv-rate CEA'!Z54*'Unit cost and utilities'!$H$3+('Surv-rate CEA'!X53-'Surv-rate CEA'!X54)*'Unit cost and utilities'!$G$13</f>
        <v>43.274647820508491</v>
      </c>
      <c r="AF56" s="97">
        <f t="shared" si="57"/>
        <v>39.747016911118052</v>
      </c>
      <c r="AG56" s="97">
        <f>AE56-'Surv-rate CEA'!Z54*'Unit cost and utilities'!$H$3-('Surv-rate CEA'!X53-'Surv-rate CEA'!X54)*'Unit cost and utilities'!$G$13</f>
        <v>9.8926349930424315</v>
      </c>
      <c r="AH56" s="97">
        <f t="shared" si="58"/>
        <v>9.0862144504300542</v>
      </c>
      <c r="AI56" s="97">
        <f>'Surv-rate CEA'!AB54*'Unit cost and utilities'!$H$10+'Surv-rate CEA'!AC54*'Unit cost and utilities'!$H$10+'Unit cost and utilities'!$G$13*('Surv-rate CEA'!AB54-'Surv-rate CEA'!AB54)</f>
        <v>57.047902995840055</v>
      </c>
      <c r="AJ56" s="97">
        <f t="shared" si="59"/>
        <v>52.397514002294962</v>
      </c>
      <c r="AK56" s="97">
        <f>AI56-'Surv-rate CEA'!AC54*'Unit cost and utilities'!$H$10-'Unit cost and utilities'!$G$13*('Surv-rate CEA'!AB54-'Surv-rate CEA'!AB54)</f>
        <v>29.426559030573959</v>
      </c>
      <c r="AL56" s="97">
        <f t="shared" si="60"/>
        <v>27.027786436887826</v>
      </c>
      <c r="AM56" s="104">
        <f>'Surv-rate CEA'!AE54*'Unit cost and utilities'!$H$5+'Surv-rate CEA'!AF54*'Unit cost and utilities'!$H$5+('Surv-rate CEA'!AD53-'Surv-rate CEA'!AD54)*'Unit cost and utilities'!$G$13</f>
        <v>43.274647820508491</v>
      </c>
      <c r="AN56" s="97">
        <f t="shared" si="61"/>
        <v>39.747016911118052</v>
      </c>
      <c r="AO56" s="104">
        <f>AM56-'Surv-rate CEA'!AF54*'Unit cost and utilities'!$H$5-('Surv-rate CEA'!AD53-'Surv-rate CEA'!AD54)*'Unit cost and utilities'!$G$13</f>
        <v>9.8926349930424315</v>
      </c>
      <c r="AP56" s="97">
        <f t="shared" si="62"/>
        <v>9.0862144504300542</v>
      </c>
      <c r="AQ56" s="97">
        <f>'Surv-rate CEA'!AH54*'Unit cost and utilities'!$H$11+'Surv-rate CEA'!AI54*'Unit cost and utilities'!$H$11+'Unit cost and utilities'!$G$13*('Surv-rate CEA'!AG53-'Surv-rate CEA'!AG54)</f>
        <v>89.80999815155171</v>
      </c>
      <c r="AR56" s="97">
        <f t="shared" si="63"/>
        <v>82.488932784000227</v>
      </c>
      <c r="AS56" s="97">
        <f>AQ56-'Surv-rate CEA'!AI54*'Unit cost and utilities'!$H$11-'Unit cost and utilities'!$G$13*('Surv-rate CEA'!AG53-'Surv-rate CEA'!AG54)</f>
        <v>38.933796585244004</v>
      </c>
      <c r="AT56" s="97">
        <f t="shared" si="64"/>
        <v>35.760019993838966</v>
      </c>
      <c r="AU56" s="97">
        <f>'Surv-rate CEA'!AK54*'Unit cost and utilities'!$H$3+'Surv-rate CEA'!AL54*'Unit cost and utilities'!$H$3+('Surv-rate CEA'!AJ53-'Surv-rate CEA'!AJ54)*'Unit cost and utilities'!$G$13</f>
        <v>43.274647820508491</v>
      </c>
      <c r="AV56" s="97">
        <f t="shared" si="65"/>
        <v>39.747016911118052</v>
      </c>
      <c r="AW56" s="97">
        <f>AU56-'Surv-rate CEA'!AL54*'Unit cost and utilities'!$H$3-('Surv-rate CEA'!AJ53-'Surv-rate CEA'!AJ54)*'Unit cost and utilities'!$G$13</f>
        <v>9.8926349930424315</v>
      </c>
      <c r="AX56" s="97">
        <f t="shared" si="66"/>
        <v>9.0862144504300542</v>
      </c>
      <c r="AY56" s="135">
        <v>50</v>
      </c>
      <c r="AZ56" s="135">
        <f t="shared" si="38"/>
        <v>3.8356164383561642</v>
      </c>
      <c r="BA56" s="136">
        <f>'Surv-rate CEA'!AP54*'Unit cost and utilities'!$H$7+'Surv-rate CEA'!AQ54*'Unit cost and utilities'!$H$7+'Unit cost and utilities'!$G$13*('Surv-rate CEA'!AO53-'Surv-rate CEA'!AO54)</f>
        <v>43.511937046483744</v>
      </c>
      <c r="BB56" s="136">
        <f t="shared" si="39"/>
        <v>38.848096813168688</v>
      </c>
      <c r="BC56" s="136">
        <f>BA56-'Surv-rate CEA'!AQ54*'Unit cost and utilities'!$H$7-'Unit cost and utilities'!$G$13*('Surv-rate CEA'!AO53-'Surv-rate CEA'!AO54)</f>
        <v>10.539433217046534</v>
      </c>
      <c r="BD56" s="136">
        <f t="shared" si="40"/>
        <v>9.4097608556095498</v>
      </c>
      <c r="BE56" s="136">
        <f>'Surv-rate CEA'!AS54*'Unit cost and utilities'!$H$4+'Surv-rate CEA'!AT54*'Unit cost and utilities'!$H$4+('Surv-rate CEA'!AR53-'Surv-rate CEA'!AR54)*'Unit cost and utilities'!$G$13</f>
        <v>31.306674467107698</v>
      </c>
      <c r="BF56" s="136">
        <f t="shared" si="41"/>
        <v>27.951059023120166</v>
      </c>
      <c r="BG56" s="136">
        <f>BE56-'Surv-rate CEA'!AT54*'Unit cost and utilities'!$H$4-('Surv-rate CEA'!AR53-'Surv-rate CEA'!AR54)*'Unit cost and utilities'!$G$13</f>
        <v>5.3786713001203417</v>
      </c>
      <c r="BH56" s="136">
        <f t="shared" si="42"/>
        <v>4.8021567775772596</v>
      </c>
    </row>
    <row r="57" spans="1:60">
      <c r="A57" s="102">
        <v>51</v>
      </c>
      <c r="B57" s="102">
        <f t="shared" si="37"/>
        <v>2.9342465753424656</v>
      </c>
      <c r="C57" s="97">
        <f>'Surv-rate CEA'!D55*'Unit cost and utilities'!$H$6+'Surv-rate CEA'!E55*'Unit cost and utilities'!$H$6+'Unit cost and utilities'!$G$13*('Surv-rate CEA'!C54-'Surv-rate CEA'!C55)</f>
        <v>78.970058672949392</v>
      </c>
      <c r="D57" s="97">
        <f t="shared" si="43"/>
        <v>72.409388198743386</v>
      </c>
      <c r="E57" s="97">
        <f>C57-'Surv-rate CEA'!E55*'Unit cost and utilities'!$H$6-'Unit cost and utilities'!$G$13*('Surv-rate CEA'!C54-'Surv-rate CEA'!C55)</f>
        <v>47.04940529298689</v>
      </c>
      <c r="F57" s="97">
        <f t="shared" si="44"/>
        <v>43.140637219089214</v>
      </c>
      <c r="G57" s="97">
        <f>'Surv-rate CEA'!G55*'Unit cost and utilities'!$H$3+'Surv-rate CEA'!H55*'Unit cost and utilities'!$H$3+('Surv-rate CEA'!F54-'Surv-rate CEA'!F55)*'Unit cost and utilities'!$G$13</f>
        <v>41.660321601680181</v>
      </c>
      <c r="H57" s="97">
        <f t="shared" si="45"/>
        <v>38.199267545610532</v>
      </c>
      <c r="I57" s="97">
        <f>G57-'Surv-rate CEA'!H55*'Unit cost and utilities'!$H$3-('Surv-rate CEA'!F54-'Surv-rate CEA'!F55)*'Unit cost and utilities'!$G$13</f>
        <v>9.5151642923731643</v>
      </c>
      <c r="J57" s="97">
        <f t="shared" si="46"/>
        <v>8.724663962511114</v>
      </c>
      <c r="K57" s="97">
        <f>'Surv-rate CEA'!J55*'Unit cost and utilities'!$H$7+'Surv-rate CEA'!K55*'Unit cost and utilities'!$H$7+'Unit cost and utilities'!$G$13*('Surv-rate CEA'!I54-'Surv-rate CEA'!I55)</f>
        <v>62.794327926174667</v>
      </c>
      <c r="L57" s="97">
        <f t="shared" si="47"/>
        <v>57.57750397927817</v>
      </c>
      <c r="M57" s="97">
        <f>K57-'Surv-rate CEA'!K55*'Unit cost and utilities'!$H$7-'Unit cost and utilities'!$G$13*('Surv-rate CEA'!I54-'Surv-rate CEA'!I55)</f>
        <v>16.18661468713718</v>
      </c>
      <c r="N57" s="97">
        <f t="shared" si="48"/>
        <v>14.841863944389834</v>
      </c>
      <c r="O57" s="97">
        <f>'Surv-rate CEA'!M55*'Unit cost and utilities'!$H$4+'Surv-rate CEA'!N55*'Unit cost and utilities'!$H$4+('Surv-rate CEA'!L54-'Surv-rate CEA'!L55)*'Unit cost and utilities'!$G$13</f>
        <v>41.660321601680181</v>
      </c>
      <c r="P57" s="97">
        <f t="shared" si="49"/>
        <v>38.199267545610532</v>
      </c>
      <c r="Q57" s="97">
        <f>O57-'Surv-rate CEA'!N55*'Unit cost and utilities'!$H$4-('Surv-rate CEA'!L54-'Surv-rate CEA'!L55)*'Unit cost and utilities'!$G$13</f>
        <v>9.5151642923731643</v>
      </c>
      <c r="R57" s="97">
        <f t="shared" si="50"/>
        <v>8.724663962511114</v>
      </c>
      <c r="S57" s="97">
        <f>'Surv-rate CEA'!P55*'Unit cost and utilities'!$H$8+'Surv-rate CEA'!Q55*'Unit cost and utilities'!$H$8+'Unit cost and utilities'!$G$13*('Surv-rate CEA'!O54-'Surv-rate CEA'!O55)</f>
        <v>95.196607169429384</v>
      </c>
      <c r="T57" s="97">
        <f t="shared" si="51"/>
        <v>87.287868333516641</v>
      </c>
      <c r="U57" s="97">
        <f>S57-'Surv-rate CEA'!Q55*'Unit cost and utilities'!$H$8-'Unit cost and utilities'!$G$13*('Surv-rate CEA'!O54-'Surv-rate CEA'!O55)</f>
        <v>49.148149182648666</v>
      </c>
      <c r="V57" s="97">
        <f t="shared" si="52"/>
        <v>45.065021771792047</v>
      </c>
      <c r="W57" s="97">
        <f>'Surv-rate CEA'!S55*'Unit cost and utilities'!$H$3+'Surv-rate CEA'!T55*'Unit cost and utilities'!$H$3+('Surv-rate CEA'!R54-'Surv-rate CEA'!R55)*'Unit cost and utilities'!$G$13</f>
        <v>41.660321601680181</v>
      </c>
      <c r="X57" s="97">
        <f t="shared" si="53"/>
        <v>38.199267545610532</v>
      </c>
      <c r="Y57" s="97">
        <f>W57-'Surv-rate CEA'!T55*'Unit cost and utilities'!$H$3-('Surv-rate CEA'!R54-'Surv-rate CEA'!R55)*'Unit cost and utilities'!$G$13</f>
        <v>9.5151642923731643</v>
      </c>
      <c r="Z57" s="97">
        <f t="shared" si="54"/>
        <v>8.724663962511114</v>
      </c>
      <c r="AA57" s="97">
        <f>'Surv-rate CEA'!V55*'Unit cost and utilities'!$H$9+'Surv-rate CEA'!W55*'Unit cost and utilities'!$H$9+'Unit cost and utilities'!$G$13*('Surv-rate CEA'!U54-'Surv-rate CEA'!U55)</f>
        <v>104.09941271836581</v>
      </c>
      <c r="AB57" s="97">
        <f t="shared" si="55"/>
        <v>95.451047060793982</v>
      </c>
      <c r="AC57" s="97">
        <f>AA57-'Surv-rate CEA'!W55*'Unit cost and utilities'!$H$9-'Unit cost and utilities'!$G$13*('Surv-rate CEA'!U54-'Surv-rate CEA'!U55)</f>
        <v>43.757521376839776</v>
      </c>
      <c r="AD57" s="97">
        <f t="shared" si="56"/>
        <v>40.122236265676406</v>
      </c>
      <c r="AE57" s="97">
        <f>'Surv-rate CEA'!Y55*'Unit cost and utilities'!$H$3+'Surv-rate CEA'!Z55*'Unit cost and utilities'!$H$3+('Surv-rate CEA'!X54-'Surv-rate CEA'!X55)*'Unit cost and utilities'!$G$13</f>
        <v>41.660321601680181</v>
      </c>
      <c r="AF57" s="97">
        <f t="shared" si="57"/>
        <v>38.199267545610532</v>
      </c>
      <c r="AG57" s="97">
        <f>AE57-'Surv-rate CEA'!Z55*'Unit cost and utilities'!$H$3-('Surv-rate CEA'!X54-'Surv-rate CEA'!X55)*'Unit cost and utilities'!$G$13</f>
        <v>9.5151642923731643</v>
      </c>
      <c r="AH57" s="97">
        <f t="shared" si="58"/>
        <v>8.724663962511114</v>
      </c>
      <c r="AI57" s="97">
        <f>'Surv-rate CEA'!AB55*'Unit cost and utilities'!$H$10+'Surv-rate CEA'!AC55*'Unit cost and utilities'!$H$10+'Unit cost and utilities'!$G$13*('Surv-rate CEA'!AB55-'Surv-rate CEA'!AB55)</f>
        <v>55.552268969121272</v>
      </c>
      <c r="AJ57" s="97">
        <f t="shared" si="59"/>
        <v>50.937100423910252</v>
      </c>
      <c r="AK57" s="97">
        <f>AI57-'Surv-rate CEA'!AC55*'Unit cost and utilities'!$H$10-'Unit cost and utilities'!$G$13*('Surv-rate CEA'!AB55-'Surv-rate CEA'!AB55)</f>
        <v>28.697167560077762</v>
      </c>
      <c r="AL57" s="97">
        <f t="shared" si="60"/>
        <v>26.31306574897912</v>
      </c>
      <c r="AM57" s="104">
        <f>'Surv-rate CEA'!AE55*'Unit cost and utilities'!$H$5+'Surv-rate CEA'!AF55*'Unit cost and utilities'!$H$5+('Surv-rate CEA'!AD54-'Surv-rate CEA'!AD55)*'Unit cost and utilities'!$G$13</f>
        <v>41.660321601680181</v>
      </c>
      <c r="AN57" s="97">
        <f t="shared" si="61"/>
        <v>38.199267545610532</v>
      </c>
      <c r="AO57" s="104">
        <f>AM57-'Surv-rate CEA'!AF55*'Unit cost and utilities'!$H$5-('Surv-rate CEA'!AD54-'Surv-rate CEA'!AD55)*'Unit cost and utilities'!$G$13</f>
        <v>9.5151642923731643</v>
      </c>
      <c r="AP57" s="97">
        <f t="shared" si="62"/>
        <v>8.724663962511114</v>
      </c>
      <c r="AQ57" s="97">
        <f>'Surv-rate CEA'!AH55*'Unit cost and utilities'!$H$11+'Surv-rate CEA'!AI55*'Unit cost and utilities'!$H$11+'Unit cost and utilities'!$G$13*('Surv-rate CEA'!AG54-'Surv-rate CEA'!AG55)</f>
        <v>87.582632179217129</v>
      </c>
      <c r="AR57" s="97">
        <f t="shared" si="63"/>
        <v>80.306446766070664</v>
      </c>
      <c r="AS57" s="97">
        <f>AQ57-'Surv-rate CEA'!AI55*'Unit cost and utilities'!$H$11-'Unit cost and utilities'!$G$13*('Surv-rate CEA'!AG54-'Surv-rate CEA'!AG55)</f>
        <v>38.004504502103309</v>
      </c>
      <c r="AT57" s="97">
        <f t="shared" si="64"/>
        <v>34.847168231069411</v>
      </c>
      <c r="AU57" s="97">
        <f>'Surv-rate CEA'!AK55*'Unit cost and utilities'!$H$3+'Surv-rate CEA'!AL55*'Unit cost and utilities'!$H$3+('Surv-rate CEA'!AJ54-'Surv-rate CEA'!AJ55)*'Unit cost and utilities'!$G$13</f>
        <v>41.660321601680181</v>
      </c>
      <c r="AV57" s="97">
        <f t="shared" si="65"/>
        <v>38.199267545610532</v>
      </c>
      <c r="AW57" s="97">
        <f>AU57-'Surv-rate CEA'!AL55*'Unit cost and utilities'!$H$3-('Surv-rate CEA'!AJ54-'Surv-rate CEA'!AJ55)*'Unit cost and utilities'!$G$13</f>
        <v>9.5151642923731643</v>
      </c>
      <c r="AX57" s="97">
        <f t="shared" si="66"/>
        <v>8.724663962511114</v>
      </c>
      <c r="AY57" s="135">
        <v>51</v>
      </c>
      <c r="AZ57" s="135">
        <f t="shared" si="38"/>
        <v>3.9123287671232876</v>
      </c>
      <c r="BA57" s="136">
        <f>'Surv-rate CEA'!AP55*'Unit cost and utilities'!$H$7+'Surv-rate CEA'!AQ55*'Unit cost and utilities'!$H$7+'Unit cost and utilities'!$G$13*('Surv-rate CEA'!AO54-'Surv-rate CEA'!AO55)</f>
        <v>42.194920179766193</v>
      </c>
      <c r="BB57" s="136">
        <f t="shared" si="39"/>
        <v>37.586918836465479</v>
      </c>
      <c r="BC57" s="136">
        <f>BA57-'Surv-rate CEA'!AQ55*'Unit cost and utilities'!$H$7-'Unit cost and utilities'!$G$13*('Surv-rate CEA'!AO54-'Surv-rate CEA'!AO55)</f>
        <v>10.207391891332941</v>
      </c>
      <c r="BD57" s="136">
        <f t="shared" si="40"/>
        <v>9.0926682386641033</v>
      </c>
      <c r="BE57" s="136">
        <f>'Surv-rate CEA'!AS55*'Unit cost and utilities'!$H$4+'Surv-rate CEA'!AT55*'Unit cost and utilities'!$H$4+('Surv-rate CEA'!AR54-'Surv-rate CEA'!AR55)*'Unit cost and utilities'!$G$13</f>
        <v>30.049638315512741</v>
      </c>
      <c r="BF57" s="136">
        <f t="shared" si="41"/>
        <v>26.767992725625277</v>
      </c>
      <c r="BG57" s="136">
        <f>BE57-'Surv-rate CEA'!AT55*'Unit cost and utilities'!$H$4-('Surv-rate CEA'!AR54-'Surv-rate CEA'!AR55)*'Unit cost and utilities'!$G$13</f>
        <v>5.1908398773685569</v>
      </c>
      <c r="BH57" s="136">
        <f t="shared" si="42"/>
        <v>4.6239612809434991</v>
      </c>
    </row>
    <row r="58" spans="1:60">
      <c r="A58" s="132">
        <v>52</v>
      </c>
      <c r="B58" s="132">
        <f t="shared" ref="B58:B121" si="67">A58*21/365</f>
        <v>2.9917808219178084</v>
      </c>
      <c r="C58" s="133">
        <f>'Surv-rate CEA'!D56*'Unit cost and utilities'!$H$6+'Surv-rate CEA'!E56*'Unit cost and utilities'!$H$6+'Unit cost and utilities'!$G$13*('Surv-rate CEA'!C55-'Surv-rate CEA'!C56)</f>
        <v>76.930023232221004</v>
      </c>
      <c r="D58" s="133">
        <f t="shared" ref="D58:D121" si="68">C58/(1+DISC)^($B58)</f>
        <v>70.418975260578577</v>
      </c>
      <c r="E58" s="133">
        <f>C58-'Surv-rate CEA'!E56*'Unit cost and utilities'!$H$6-'Unit cost and utilities'!$G$13*('Surv-rate CEA'!C55-'Surv-rate CEA'!C56)</f>
        <v>46.059533139174462</v>
      </c>
      <c r="F58" s="133">
        <f t="shared" ref="F58:F121" si="69">E58/(1+DISC)^($B58)</f>
        <v>42.161239375303452</v>
      </c>
      <c r="G58" s="133">
        <f>'Surv-rate CEA'!G56*'Unit cost and utilities'!$H$3+'Surv-rate CEA'!H56*'Unit cost and utilities'!$H$3+('Surv-rate CEA'!F55-'Surv-rate CEA'!F56)*'Unit cost and utilities'!$G$13</f>
        <v>40.127752768730794</v>
      </c>
      <c r="H58" s="133">
        <f t="shared" ref="H58:H121" si="70">G58/(1+DISC)^($B58)</f>
        <v>36.731501054588804</v>
      </c>
      <c r="I58" s="133">
        <f>G58-'Surv-rate CEA'!H56*'Unit cost and utilities'!$H$3-('Surv-rate CEA'!F55-'Surv-rate CEA'!F56)*'Unit cost and utilities'!$G$13</f>
        <v>9.1584244329076405</v>
      </c>
      <c r="J58" s="133">
        <f t="shared" ref="J58:J121" si="71">I58/(1+DISC)^($B58)</f>
        <v>8.3832921981581237</v>
      </c>
      <c r="K58" s="133">
        <f>'Surv-rate CEA'!J56*'Unit cost and utilities'!$H$7+'Surv-rate CEA'!K56*'Unit cost and utilities'!$H$7+'Unit cost and utilities'!$G$13*('Surv-rate CEA'!I55-'Surv-rate CEA'!I56)</f>
        <v>61.058657703960328</v>
      </c>
      <c r="L58" s="133">
        <f t="shared" ref="L58:L121" si="72">K58/(1+DISC)^($B58)</f>
        <v>55.890898320936124</v>
      </c>
      <c r="M58" s="133">
        <f>K58-'Surv-rate CEA'!K56*'Unit cost and utilities'!$H$7-'Unit cost and utilities'!$G$13*('Surv-rate CEA'!I55-'Surv-rate CEA'!I56)</f>
        <v>15.695405513097391</v>
      </c>
      <c r="N58" s="133">
        <f t="shared" ref="N58:N121" si="73">M58/(1+DISC)^($B58)</f>
        <v>14.367009472949624</v>
      </c>
      <c r="O58" s="133">
        <f>'Surv-rate CEA'!M56*'Unit cost and utilities'!$H$4+'Surv-rate CEA'!N56*'Unit cost and utilities'!$H$4+('Surv-rate CEA'!L55-'Surv-rate CEA'!L56)*'Unit cost and utilities'!$G$13</f>
        <v>40.127752768730794</v>
      </c>
      <c r="P58" s="133">
        <f t="shared" ref="P58:P121" si="74">O58/(1+DISC)^($B58)</f>
        <v>36.731501054588804</v>
      </c>
      <c r="Q58" s="133">
        <f>O58-'Surv-rate CEA'!N56*'Unit cost and utilities'!$H$4-('Surv-rate CEA'!L55-'Surv-rate CEA'!L56)*'Unit cost and utilities'!$G$13</f>
        <v>9.1584244329076405</v>
      </c>
      <c r="R58" s="133">
        <f t="shared" ref="R58:R121" si="75">Q58/(1+DISC)^($B58)</f>
        <v>8.3832921981581237</v>
      </c>
      <c r="S58" s="133">
        <f>'Surv-rate CEA'!P56*'Unit cost and utilities'!$H$8+'Surv-rate CEA'!Q56*'Unit cost and utilities'!$H$8+'Unit cost and utilities'!$G$13*('Surv-rate CEA'!O55-'Surv-rate CEA'!O56)</f>
        <v>92.973656506233837</v>
      </c>
      <c r="T58" s="133">
        <f t="shared" ref="T58:T121" si="76">S58/(1+DISC)^($B58)</f>
        <v>85.104739896345833</v>
      </c>
      <c r="U58" s="133">
        <f>S58-'Surv-rate CEA'!Q56*'Unit cost and utilities'!$H$8-'Unit cost and utilities'!$G$13*('Surv-rate CEA'!O55-'Surv-rate CEA'!O56)</f>
        <v>48.114121568816664</v>
      </c>
      <c r="V58" s="133">
        <f t="shared" ref="V58:V121" si="77">U58/(1+DISC)^($B58)</f>
        <v>44.041935697998014</v>
      </c>
      <c r="W58" s="133">
        <f>'Surv-rate CEA'!S56*'Unit cost and utilities'!$H$3+'Surv-rate CEA'!T56*'Unit cost and utilities'!$H$3+('Surv-rate CEA'!R55-'Surv-rate CEA'!R56)*'Unit cost and utilities'!$G$13</f>
        <v>40.127752768730794</v>
      </c>
      <c r="X58" s="133">
        <f t="shared" ref="X58:X121" si="78">W58/(1+DISC)^($B58)</f>
        <v>36.731501054588804</v>
      </c>
      <c r="Y58" s="133">
        <f>W58-'Surv-rate CEA'!T56*'Unit cost and utilities'!$H$3-('Surv-rate CEA'!R55-'Surv-rate CEA'!R56)*'Unit cost and utilities'!$G$13</f>
        <v>9.1584244329076405</v>
      </c>
      <c r="Z58" s="133">
        <f t="shared" ref="Z58:Z121" si="79">Y58/(1+DISC)^($B58)</f>
        <v>8.3832921981581237</v>
      </c>
      <c r="AA58" s="133">
        <f>'Surv-rate CEA'!V56*'Unit cost and utilities'!$H$9+'Surv-rate CEA'!W56*'Unit cost and utilities'!$H$9+'Unit cost and utilities'!$G$13*('Surv-rate CEA'!U55-'Surv-rate CEA'!U56)</f>
        <v>101.86337823360716</v>
      </c>
      <c r="AB58" s="133">
        <f t="shared" ref="AB58:AB121" si="80">AA58/(1+DISC)^($B58)</f>
        <v>93.242071306004604</v>
      </c>
      <c r="AC58" s="133">
        <f>AA58-'Surv-rate CEA'!W56*'Unit cost and utilities'!$H$9-'Unit cost and utilities'!$G$13*('Surv-rate CEA'!U55-'Surv-rate CEA'!U56)</f>
        <v>42.797322789123506</v>
      </c>
      <c r="AD58" s="133">
        <f t="shared" ref="AD58:AD121" si="81">AC58/(1+DISC)^($B58)</f>
        <v>39.175129397907448</v>
      </c>
      <c r="AE58" s="133">
        <f>'Surv-rate CEA'!Y56*'Unit cost and utilities'!$H$3+'Surv-rate CEA'!Z56*'Unit cost and utilities'!$H$3+('Surv-rate CEA'!X55-'Surv-rate CEA'!X56)*'Unit cost and utilities'!$G$13</f>
        <v>40.127752768730794</v>
      </c>
      <c r="AF58" s="133">
        <f t="shared" ref="AF58:AF121" si="82">AE58/(1+DISC)^($B58)</f>
        <v>36.731501054588804</v>
      </c>
      <c r="AG58" s="133">
        <f>AE58-'Surv-rate CEA'!Z56*'Unit cost and utilities'!$H$3-('Surv-rate CEA'!X55-'Surv-rate CEA'!X56)*'Unit cost and utilities'!$G$13</f>
        <v>9.1584244329076405</v>
      </c>
      <c r="AH58" s="133">
        <f t="shared" ref="AH58:AH121" si="83">AG58/(1+DISC)^($B58)</f>
        <v>8.3832921981581237</v>
      </c>
      <c r="AI58" s="133">
        <f>'Surv-rate CEA'!AB56*'Unit cost and utilities'!$H$10+'Surv-rate CEA'!AC56*'Unit cost and utilities'!$H$10+'Unit cost and utilities'!$G$13*('Surv-rate CEA'!AB56-'Surv-rate CEA'!AB56)</f>
        <v>54.115657964817053</v>
      </c>
      <c r="AJ58" s="133">
        <f t="shared" ref="AJ58:AJ121" si="84">AI58/(1+DISC)^($B58)</f>
        <v>49.535526174627485</v>
      </c>
      <c r="AK58" s="133">
        <f>AI58-'Surv-rate CEA'!AC56*'Unit cost and utilities'!$H$10-'Unit cost and utilities'!$G$13*('Surv-rate CEA'!AB56-'Surv-rate CEA'!AB56)</f>
        <v>27.998337426568515</v>
      </c>
      <c r="AL58" s="133">
        <f t="shared" ref="AL58:AL121" si="85">AK58/(1+DISC)^($B58)</f>
        <v>25.628670676822026</v>
      </c>
      <c r="AM58" s="104">
        <f>'Surv-rate CEA'!AE56*'Unit cost and utilities'!$H$5+'Surv-rate CEA'!AF56*'Unit cost and utilities'!$H$5+('Surv-rate CEA'!AD55-'Surv-rate CEA'!AD56)*'Unit cost and utilities'!$G$13</f>
        <v>40.127752768730794</v>
      </c>
      <c r="AN58" s="133">
        <f t="shared" ref="AN58:AN121" si="86">AM58/(1+DISC)^($B58)</f>
        <v>36.731501054588804</v>
      </c>
      <c r="AO58" s="104">
        <f>AM58-'Surv-rate CEA'!AF56*'Unit cost and utilities'!$H$5-('Surv-rate CEA'!AD55-'Surv-rate CEA'!AD56)*'Unit cost and utilities'!$G$13</f>
        <v>9.1584244329076405</v>
      </c>
      <c r="AP58" s="133">
        <f t="shared" ref="AP58:AP121" si="87">AO58/(1+DISC)^($B58)</f>
        <v>8.3832921981581237</v>
      </c>
      <c r="AQ58" s="133">
        <f>'Surv-rate CEA'!AH56*'Unit cost and utilities'!$H$11+'Surv-rate CEA'!AI56*'Unit cost and utilities'!$H$11+'Unit cost and utilities'!$G$13*('Surv-rate CEA'!AG55-'Surv-rate CEA'!AG56)</f>
        <v>85.440869001888757</v>
      </c>
      <c r="AR58" s="133">
        <f t="shared" ref="AR58:AR121" si="88">AQ58/(1+DISC)^($B58)</f>
        <v>78.209497250825621</v>
      </c>
      <c r="AS58" s="133">
        <f>AQ58-'Surv-rate CEA'!AI56*'Unit cost and utilities'!$H$11-'Unit cost and utilities'!$G$13*('Surv-rate CEA'!AG55-'Surv-rate CEA'!AG56)</f>
        <v>37.113318522038753</v>
      </c>
      <c r="AT58" s="133">
        <f t="shared" ref="AT58:AT121" si="89">AS58/(1+DISC)^($B58)</f>
        <v>33.97219640701735</v>
      </c>
      <c r="AU58" s="133">
        <f>'Surv-rate CEA'!AK56*'Unit cost and utilities'!$H$3+'Surv-rate CEA'!AL56*'Unit cost and utilities'!$H$3+('Surv-rate CEA'!AJ55-'Surv-rate CEA'!AJ56)*'Unit cost and utilities'!$G$13</f>
        <v>40.127752768730794</v>
      </c>
      <c r="AV58" s="133">
        <f t="shared" ref="AV58:AV121" si="90">AU58/(1+DISC)^($B58)</f>
        <v>36.731501054588804</v>
      </c>
      <c r="AW58" s="133">
        <f>AU58-'Surv-rate CEA'!AL56*'Unit cost and utilities'!$H$3-('Surv-rate CEA'!AJ55-'Surv-rate CEA'!AJ56)*'Unit cost and utilities'!$G$13</f>
        <v>9.1584244329076405</v>
      </c>
      <c r="AX58" s="133">
        <f t="shared" ref="AX58:AX121" si="91">AW58/(1+DISC)^($B58)</f>
        <v>8.3832921981581237</v>
      </c>
      <c r="AY58" s="135">
        <v>52</v>
      </c>
      <c r="AZ58" s="135">
        <f t="shared" si="38"/>
        <v>3.989041095890411</v>
      </c>
      <c r="BA58" s="136">
        <f>'Surv-rate CEA'!AP56*'Unit cost and utilities'!$H$7+'Surv-rate CEA'!AQ56*'Unit cost and utilities'!$H$7+'Unit cost and utilities'!$G$13*('Surv-rate CEA'!AO55-'Surv-rate CEA'!AO56)</f>
        <v>40.938359570965659</v>
      </c>
      <c r="BB58" s="136">
        <f t="shared" si="39"/>
        <v>36.384986597315745</v>
      </c>
      <c r="BC58" s="136">
        <f>BA58-'Surv-rate CEA'!AQ56*'Unit cost and utilities'!$H$7-'Unit cost and utilities'!$G$13*('Surv-rate CEA'!AO55-'Surv-rate CEA'!AO56)</f>
        <v>9.8916286674568372</v>
      </c>
      <c r="BD58" s="136">
        <f t="shared" si="40"/>
        <v>8.7914313192533147</v>
      </c>
      <c r="BE58" s="136">
        <f>'Surv-rate CEA'!AS56*'Unit cost and utilities'!$H$4+'Surv-rate CEA'!AT56*'Unit cost and utilities'!$H$4+('Surv-rate CEA'!AR55-'Surv-rate CEA'!AR56)*'Unit cost and utilities'!$G$13</f>
        <v>28.848852852464155</v>
      </c>
      <c r="BF58" s="136">
        <f t="shared" si="41"/>
        <v>25.640136424256891</v>
      </c>
      <c r="BG58" s="136">
        <f>BE58-'Surv-rate CEA'!AT56*'Unit cost and utilities'!$H$4-('Surv-rate CEA'!AR55-'Surv-rate CEA'!AR56)*'Unit cost and utilities'!$G$13</f>
        <v>5.0121780106804028</v>
      </c>
      <c r="BH58" s="136">
        <f t="shared" si="42"/>
        <v>4.454698030238279</v>
      </c>
    </row>
    <row r="59" spans="1:60">
      <c r="A59" s="132">
        <v>53</v>
      </c>
      <c r="B59" s="132">
        <f t="shared" si="67"/>
        <v>3.0493150684931507</v>
      </c>
      <c r="C59" s="133">
        <f>'Surv-rate CEA'!D57*'Unit cost and utilities'!$H$6+'Surv-rate CEA'!E57*'Unit cost and utilities'!$H$6+'Unit cost and utilities'!$G$13*('Surv-rate CEA'!C56-'Surv-rate CEA'!C57)</f>
        <v>74.970240091503257</v>
      </c>
      <c r="D59" s="133">
        <f t="shared" si="68"/>
        <v>68.508452713253504</v>
      </c>
      <c r="E59" s="133">
        <f>C59-'Surv-rate CEA'!E57*'Unit cost and utilities'!$H$6-'Unit cost and utilities'!$G$13*('Surv-rate CEA'!C56-'Surv-rate CEA'!C57)</f>
        <v>45.107246172461743</v>
      </c>
      <c r="F59" s="133">
        <f t="shared" si="69"/>
        <v>41.219391023150941</v>
      </c>
      <c r="G59" s="133">
        <f>'Surv-rate CEA'!G57*'Unit cost and utilities'!$H$3+'Surv-rate CEA'!H57*'Unit cost and utilities'!$H$3+('Surv-rate CEA'!F56-'Surv-rate CEA'!F57)*'Unit cost and utilities'!$G$13</f>
        <v>38.671863773133438</v>
      </c>
      <c r="H59" s="133">
        <f t="shared" si="70"/>
        <v>35.338683021442755</v>
      </c>
      <c r="I59" s="133">
        <f>G59-'Surv-rate CEA'!H57*'Unit cost and utilities'!$H$3-('Surv-rate CEA'!F56-'Surv-rate CEA'!F57)*'Unit cost and utilities'!$G$13</f>
        <v>8.8209482397628314</v>
      </c>
      <c r="J59" s="133">
        <f t="shared" si="71"/>
        <v>8.0606586644550173</v>
      </c>
      <c r="K59" s="133">
        <f>'Surv-rate CEA'!J57*'Unit cost and utilities'!$H$7+'Surv-rate CEA'!K57*'Unit cost and utilities'!$H$7+'Unit cost and utilities'!$G$13*('Surv-rate CEA'!I56-'Surv-rate CEA'!I57)</f>
        <v>59.394397366151338</v>
      </c>
      <c r="L59" s="133">
        <f t="shared" si="72"/>
        <v>54.275113143893066</v>
      </c>
      <c r="M59" s="133">
        <f>K59-'Surv-rate CEA'!K57*'Unit cost and utilities'!$H$7-'Unit cost and utilities'!$G$13*('Surv-rate CEA'!I56-'Surv-rate CEA'!I57)</f>
        <v>15.227301608865133</v>
      </c>
      <c r="N59" s="133">
        <f t="shared" si="73"/>
        <v>13.914839687696515</v>
      </c>
      <c r="O59" s="133">
        <f>'Surv-rate CEA'!M57*'Unit cost and utilities'!$H$4+'Surv-rate CEA'!N57*'Unit cost and utilities'!$H$4+('Surv-rate CEA'!L56-'Surv-rate CEA'!L57)*'Unit cost and utilities'!$G$13</f>
        <v>38.671863773133438</v>
      </c>
      <c r="P59" s="133">
        <f t="shared" si="74"/>
        <v>35.338683021442755</v>
      </c>
      <c r="Q59" s="133">
        <f>O59-'Surv-rate CEA'!N57*'Unit cost and utilities'!$H$4-('Surv-rate CEA'!L56-'Surv-rate CEA'!L57)*'Unit cost and utilities'!$G$13</f>
        <v>8.8209482397628314</v>
      </c>
      <c r="R59" s="133">
        <f t="shared" si="75"/>
        <v>8.0606586644550173</v>
      </c>
      <c r="S59" s="133">
        <f>'Surv-rate CEA'!P57*'Unit cost and utilities'!$H$8+'Surv-rate CEA'!Q57*'Unit cost and utilities'!$H$8+'Unit cost and utilities'!$G$13*('Surv-rate CEA'!O56-'Surv-rate CEA'!O57)</f>
        <v>90.832738458313344</v>
      </c>
      <c r="T59" s="133">
        <f t="shared" si="76"/>
        <v>83.003740682857227</v>
      </c>
      <c r="U59" s="133">
        <f>S59-'Surv-rate CEA'!Q57*'Unit cost and utilities'!$H$8-'Unit cost and utilities'!$G$13*('Surv-rate CEA'!O56-'Surv-rate CEA'!O57)</f>
        <v>47.119355713366737</v>
      </c>
      <c r="V59" s="133">
        <f t="shared" si="77"/>
        <v>43.058074094843533</v>
      </c>
      <c r="W59" s="133">
        <f>'Surv-rate CEA'!S57*'Unit cost and utilities'!$H$3+'Surv-rate CEA'!T57*'Unit cost and utilities'!$H$3+('Surv-rate CEA'!R56-'Surv-rate CEA'!R57)*'Unit cost and utilities'!$G$13</f>
        <v>38.671863773133438</v>
      </c>
      <c r="X59" s="133">
        <f t="shared" si="78"/>
        <v>35.338683021442755</v>
      </c>
      <c r="Y59" s="133">
        <f>W59-'Surv-rate CEA'!T57*'Unit cost and utilities'!$H$3-('Surv-rate CEA'!R56-'Surv-rate CEA'!R57)*'Unit cost and utilities'!$G$13</f>
        <v>8.8209482397628314</v>
      </c>
      <c r="Z59" s="133">
        <f t="shared" si="79"/>
        <v>8.0606586644550173</v>
      </c>
      <c r="AA59" s="133">
        <f>'Surv-rate CEA'!V57*'Unit cost and utilities'!$H$9+'Surv-rate CEA'!W57*'Unit cost and utilities'!$H$9+'Unit cost and utilities'!$G$13*('Surv-rate CEA'!U56-'Surv-rate CEA'!U57)</f>
        <v>99.705788703792209</v>
      </c>
      <c r="AB59" s="133">
        <f t="shared" si="80"/>
        <v>91.112010610001349</v>
      </c>
      <c r="AC59" s="133">
        <f>AA59-'Surv-rate CEA'!W57*'Unit cost and utilities'!$H$9-'Unit cost and utilities'!$G$13*('Surv-rate CEA'!U56-'Surv-rate CEA'!U57)</f>
        <v>41.874428890671958</v>
      </c>
      <c r="AD59" s="133">
        <f t="shared" si="81"/>
        <v>38.265214677846892</v>
      </c>
      <c r="AE59" s="133">
        <f>'Surv-rate CEA'!Y57*'Unit cost and utilities'!$H$3+'Surv-rate CEA'!Z57*'Unit cost and utilities'!$H$3+('Surv-rate CEA'!X56-'Surv-rate CEA'!X57)*'Unit cost and utilities'!$G$13</f>
        <v>38.671863773133438</v>
      </c>
      <c r="AF59" s="133">
        <f t="shared" si="82"/>
        <v>35.338683021442755</v>
      </c>
      <c r="AG59" s="133">
        <f>AE59-'Surv-rate CEA'!Z57*'Unit cost and utilities'!$H$3-('Surv-rate CEA'!X56-'Surv-rate CEA'!X57)*'Unit cost and utilities'!$G$13</f>
        <v>8.8209482397628314</v>
      </c>
      <c r="AH59" s="133">
        <f t="shared" si="83"/>
        <v>8.0606586644550173</v>
      </c>
      <c r="AI59" s="133">
        <f>'Surv-rate CEA'!AB57*'Unit cost and utilities'!$H$10+'Surv-rate CEA'!AC57*'Unit cost and utilities'!$H$10+'Unit cost and utilities'!$G$13*('Surv-rate CEA'!AB57-'Surv-rate CEA'!AB57)</f>
        <v>52.735075132827404</v>
      </c>
      <c r="AJ59" s="133">
        <f t="shared" si="84"/>
        <v>48.189766988309714</v>
      </c>
      <c r="AK59" s="133">
        <f>AI59-'Surv-rate CEA'!AC57*'Unit cost and utilities'!$H$10-'Unit cost and utilities'!$G$13*('Surv-rate CEA'!AB57-'Surv-rate CEA'!AB57)</f>
        <v>27.328297102837567</v>
      </c>
      <c r="AL59" s="133">
        <f t="shared" si="85"/>
        <v>24.972833854051881</v>
      </c>
      <c r="AM59" s="104">
        <f>'Surv-rate CEA'!AE57*'Unit cost and utilities'!$H$5+'Surv-rate CEA'!AF57*'Unit cost and utilities'!$H$5+('Surv-rate CEA'!AD56-'Surv-rate CEA'!AD57)*'Unit cost and utilities'!$G$13</f>
        <v>38.671863773133438</v>
      </c>
      <c r="AN59" s="133">
        <f t="shared" si="86"/>
        <v>35.338683021442755</v>
      </c>
      <c r="AO59" s="104">
        <f>AM59-'Surv-rate CEA'!AF57*'Unit cost and utilities'!$H$5-('Surv-rate CEA'!AD56-'Surv-rate CEA'!AD57)*'Unit cost and utilities'!$G$13</f>
        <v>8.8209482397628314</v>
      </c>
      <c r="AP59" s="133">
        <f t="shared" si="87"/>
        <v>8.0606586644550173</v>
      </c>
      <c r="AQ59" s="133">
        <f>'Surv-rate CEA'!AH57*'Unit cost and utilities'!$H$11+'Surv-rate CEA'!AI57*'Unit cost and utilities'!$H$11+'Unit cost and utilities'!$G$13*('Surv-rate CEA'!AG56-'Surv-rate CEA'!AG57)</f>
        <v>83.380461612977143</v>
      </c>
      <c r="AR59" s="133">
        <f t="shared" si="88"/>
        <v>76.193785756186912</v>
      </c>
      <c r="AS59" s="133">
        <f>AQ59-'Surv-rate CEA'!AI57*'Unit cost and utilities'!$H$11-'Unit cost and utilities'!$G$13*('Surv-rate CEA'!AG56-'Surv-rate CEA'!AG57)</f>
        <v>36.258063395281496</v>
      </c>
      <c r="AT59" s="133">
        <f t="shared" si="89"/>
        <v>33.132931394617636</v>
      </c>
      <c r="AU59" s="133">
        <f>'Surv-rate CEA'!AK57*'Unit cost and utilities'!$H$3+'Surv-rate CEA'!AL57*'Unit cost and utilities'!$H$3+('Surv-rate CEA'!AJ56-'Surv-rate CEA'!AJ57)*'Unit cost and utilities'!$G$13</f>
        <v>38.671863773133438</v>
      </c>
      <c r="AV59" s="133">
        <f t="shared" si="90"/>
        <v>35.338683021442755</v>
      </c>
      <c r="AW59" s="133">
        <f>AU59-'Surv-rate CEA'!AL57*'Unit cost and utilities'!$H$3-('Surv-rate CEA'!AJ56-'Surv-rate CEA'!AJ57)*'Unit cost and utilities'!$G$13</f>
        <v>8.8209482397628314</v>
      </c>
      <c r="AX59" s="133">
        <f t="shared" si="91"/>
        <v>8.0606586644550173</v>
      </c>
      <c r="AY59" s="135">
        <v>53</v>
      </c>
      <c r="AZ59" s="135">
        <f t="shared" si="38"/>
        <v>4.065753424657534</v>
      </c>
      <c r="BA59" s="136">
        <f>'Surv-rate CEA'!AP57*'Unit cost and utilities'!$H$7+'Surv-rate CEA'!AQ57*'Unit cost and utilities'!$H$7+'Unit cost and utilities'!$G$13*('Surv-rate CEA'!AO56-'Surv-rate CEA'!AO57)</f>
        <v>39.738637892084938</v>
      </c>
      <c r="BB59" s="136">
        <f t="shared" si="39"/>
        <v>35.238708778513818</v>
      </c>
      <c r="BC59" s="136">
        <f>BA59-'Surv-rate CEA'!AQ57*'Unit cost and utilities'!$H$7-'Unit cost and utilities'!$G$13*('Surv-rate CEA'!AO56-'Surv-rate CEA'!AO57)</f>
        <v>9.5910744049563696</v>
      </c>
      <c r="BD59" s="136">
        <f t="shared" si="40"/>
        <v>8.5049990577717498</v>
      </c>
      <c r="BE59" s="136">
        <f>'Surv-rate CEA'!AS57*'Unit cost and utilities'!$H$4+'Surv-rate CEA'!AT57*'Unit cost and utilities'!$H$4+('Surv-rate CEA'!AR56-'Surv-rate CEA'!AR57)*'Unit cost and utilities'!$G$13</f>
        <v>27.701459368166056</v>
      </c>
      <c r="BF59" s="136">
        <f t="shared" si="41"/>
        <v>24.564597862300339</v>
      </c>
      <c r="BG59" s="136">
        <f>BE59-'Surv-rate CEA'!AT57*'Unit cost and utilities'!$H$4-('Surv-rate CEA'!AR56-'Surv-rate CEA'!AR57)*'Unit cost and utilities'!$G$13</f>
        <v>4.8421058734565374</v>
      </c>
      <c r="BH59" s="136">
        <f t="shared" si="42"/>
        <v>4.2937948505641117</v>
      </c>
    </row>
    <row r="60" spans="1:60">
      <c r="A60" s="132">
        <v>54</v>
      </c>
      <c r="B60" s="132">
        <f t="shared" si="67"/>
        <v>3.106849315068493</v>
      </c>
      <c r="C60" s="133">
        <f>'Surv-rate CEA'!D58*'Unit cost and utilities'!$H$6+'Surv-rate CEA'!E58*'Unit cost and utilities'!$H$6+'Unit cost and utilities'!$G$13*('Surv-rate CEA'!C57-'Surv-rate CEA'!C58)</f>
        <v>73.086650365470206</v>
      </c>
      <c r="D60" s="133">
        <f t="shared" si="68"/>
        <v>66.673727451262323</v>
      </c>
      <c r="E60" s="133">
        <f>C60-'Surv-rate CEA'!E58*'Unit cost and utilities'!$H$6-'Unit cost and utilities'!$G$13*('Surv-rate CEA'!C57-'Surv-rate CEA'!C58)</f>
        <v>44.190520417603103</v>
      </c>
      <c r="F60" s="133">
        <f t="shared" si="69"/>
        <v>40.313062638929118</v>
      </c>
      <c r="G60" s="133">
        <f>'Surv-rate CEA'!G58*'Unit cost and utilities'!$H$3+'Surv-rate CEA'!H58*'Unit cost and utilities'!$H$3+('Surv-rate CEA'!F57-'Surv-rate CEA'!F58)*'Unit cost and utilities'!$G$13</f>
        <v>37.287940113049281</v>
      </c>
      <c r="H60" s="133">
        <f t="shared" si="70"/>
        <v>34.016143083375042</v>
      </c>
      <c r="I60" s="133">
        <f>G60-'Surv-rate CEA'!H58*'Unit cost and utilities'!$H$3-('Surv-rate CEA'!F57-'Surv-rate CEA'!F58)*'Unit cost and utilities'!$G$13</f>
        <v>8.5013944001356112</v>
      </c>
      <c r="J60" s="133">
        <f t="shared" si="71"/>
        <v>7.7554471350916288</v>
      </c>
      <c r="K60" s="133">
        <f>'Surv-rate CEA'!J58*'Unit cost and utilities'!$H$7+'Surv-rate CEA'!K58*'Unit cost and utilities'!$H$7+'Unit cost and utilities'!$G$13*('Surv-rate CEA'!I57-'Surv-rate CEA'!I58)</f>
        <v>57.797803702782652</v>
      </c>
      <c r="L60" s="133">
        <f t="shared" si="72"/>
        <v>52.726386995312645</v>
      </c>
      <c r="M60" s="133">
        <f>K60-'Surv-rate CEA'!K58*'Unit cost and utilities'!$H$7-'Unit cost and utilities'!$G$13*('Surv-rate CEA'!I57-'Surv-rate CEA'!I58)</f>
        <v>14.780852218645105</v>
      </c>
      <c r="N60" s="133">
        <f t="shared" si="73"/>
        <v>13.483919531068381</v>
      </c>
      <c r="O60" s="133">
        <f>'Surv-rate CEA'!M58*'Unit cost and utilities'!$H$4+'Surv-rate CEA'!N58*'Unit cost and utilities'!$H$4+('Surv-rate CEA'!L57-'Surv-rate CEA'!L58)*'Unit cost and utilities'!$G$13</f>
        <v>37.287940113049281</v>
      </c>
      <c r="P60" s="133">
        <f t="shared" si="74"/>
        <v>34.016143083375042</v>
      </c>
      <c r="Q60" s="133">
        <f>O60-'Surv-rate CEA'!N58*'Unit cost and utilities'!$H$4-('Surv-rate CEA'!L57-'Surv-rate CEA'!L58)*'Unit cost and utilities'!$G$13</f>
        <v>8.5013944001356112</v>
      </c>
      <c r="R60" s="133">
        <f t="shared" si="75"/>
        <v>7.7554471350916288</v>
      </c>
      <c r="S60" s="133">
        <f>'Surv-rate CEA'!P58*'Unit cost and utilities'!$H$8+'Surv-rate CEA'!Q58*'Unit cost and utilities'!$H$8+'Unit cost and utilities'!$G$13*('Surv-rate CEA'!O57-'Surv-rate CEA'!O58)</f>
        <v>88.769910467979486</v>
      </c>
      <c r="T60" s="133">
        <f t="shared" si="76"/>
        <v>80.980873891728862</v>
      </c>
      <c r="U60" s="133">
        <f>S60-'Surv-rate CEA'!Q58*'Unit cost and utilities'!$H$8-'Unit cost and utilities'!$G$13*('Surv-rate CEA'!O57-'Surv-rate CEA'!O58)</f>
        <v>46.161737357113346</v>
      </c>
      <c r="V60" s="133">
        <f t="shared" si="77"/>
        <v>42.111316907184793</v>
      </c>
      <c r="W60" s="133">
        <f>'Surv-rate CEA'!S58*'Unit cost and utilities'!$H$3+'Surv-rate CEA'!T58*'Unit cost and utilities'!$H$3+('Surv-rate CEA'!R57-'Surv-rate CEA'!R58)*'Unit cost and utilities'!$G$13</f>
        <v>37.287940113049281</v>
      </c>
      <c r="X60" s="133">
        <f t="shared" si="78"/>
        <v>34.016143083375042</v>
      </c>
      <c r="Y60" s="133">
        <f>W60-'Surv-rate CEA'!T58*'Unit cost and utilities'!$H$3-('Surv-rate CEA'!R57-'Surv-rate CEA'!R58)*'Unit cost and utilities'!$G$13</f>
        <v>8.5013944001356112</v>
      </c>
      <c r="Z60" s="133">
        <f t="shared" si="79"/>
        <v>7.7554471350916288</v>
      </c>
      <c r="AA60" s="133">
        <f>'Surv-rate CEA'!V58*'Unit cost and utilities'!$H$9+'Surv-rate CEA'!W58*'Unit cost and utilities'!$H$9+'Unit cost and utilities'!$G$13*('Surv-rate CEA'!U57-'Surv-rate CEA'!U58)</f>
        <v>97.623022907040706</v>
      </c>
      <c r="AB60" s="133">
        <f t="shared" si="80"/>
        <v>89.057177880291746</v>
      </c>
      <c r="AC60" s="133">
        <f>AA60-'Surv-rate CEA'!W58*'Unit cost and utilities'!$H$9-'Unit cost and utilities'!$G$13*('Surv-rate CEA'!U57-'Surv-rate CEA'!U58)</f>
        <v>40.986798328481683</v>
      </c>
      <c r="AD60" s="133">
        <f t="shared" si="81"/>
        <v>37.390448285534319</v>
      </c>
      <c r="AE60" s="133">
        <f>'Surv-rate CEA'!Y58*'Unit cost and utilities'!$H$3+'Surv-rate CEA'!Z58*'Unit cost and utilities'!$H$3+('Surv-rate CEA'!X57-'Surv-rate CEA'!X58)*'Unit cost and utilities'!$G$13</f>
        <v>37.287940113049281</v>
      </c>
      <c r="AF60" s="133">
        <f t="shared" si="82"/>
        <v>34.016143083375042</v>
      </c>
      <c r="AG60" s="133">
        <f>AE60-'Surv-rate CEA'!Z58*'Unit cost and utilities'!$H$3-('Surv-rate CEA'!X57-'Surv-rate CEA'!X58)*'Unit cost and utilities'!$G$13</f>
        <v>8.5013944001356112</v>
      </c>
      <c r="AH60" s="133">
        <f t="shared" si="83"/>
        <v>7.7554471350916288</v>
      </c>
      <c r="AI60" s="133">
        <f>'Surv-rate CEA'!AB58*'Unit cost and utilities'!$H$10+'Surv-rate CEA'!AC58*'Unit cost and utilities'!$H$10+'Unit cost and utilities'!$G$13*('Surv-rate CEA'!AB58-'Surv-rate CEA'!AB58)</f>
        <v>51.407704636590736</v>
      </c>
      <c r="AJ60" s="133">
        <f t="shared" si="84"/>
        <v>46.896981469195751</v>
      </c>
      <c r="AK60" s="133">
        <f>AI60-'Surv-rate CEA'!AC58*'Unit cost and utilities'!$H$10-'Unit cost and utilities'!$G$13*('Surv-rate CEA'!AB58-'Surv-rate CEA'!AB58)</f>
        <v>26.685404511896852</v>
      </c>
      <c r="AL60" s="133">
        <f t="shared" si="85"/>
        <v>24.343917506903381</v>
      </c>
      <c r="AM60" s="104">
        <f>'Surv-rate CEA'!AE58*'Unit cost and utilities'!$H$5+'Surv-rate CEA'!AF58*'Unit cost and utilities'!$H$5+('Surv-rate CEA'!AD57-'Surv-rate CEA'!AD58)*'Unit cost and utilities'!$G$13</f>
        <v>37.287940113049281</v>
      </c>
      <c r="AN60" s="133">
        <f t="shared" si="86"/>
        <v>34.016143083375042</v>
      </c>
      <c r="AO60" s="104">
        <f>AM60-'Surv-rate CEA'!AF58*'Unit cost and utilities'!$H$5-('Surv-rate CEA'!AD57-'Surv-rate CEA'!AD58)*'Unit cost and utilities'!$G$13</f>
        <v>8.5013944001356112</v>
      </c>
      <c r="AP60" s="133">
        <f t="shared" si="87"/>
        <v>7.7554471350916288</v>
      </c>
      <c r="AQ60" s="133">
        <f>'Surv-rate CEA'!AH58*'Unit cost and utilities'!$H$11+'Surv-rate CEA'!AI58*'Unit cost and utilities'!$H$11+'Unit cost and utilities'!$G$13*('Surv-rate CEA'!AG57-'Surv-rate CEA'!AG58)</f>
        <v>81.39740884441936</v>
      </c>
      <c r="AR60" s="133">
        <f t="shared" si="88"/>
        <v>74.255265843949587</v>
      </c>
      <c r="AS60" s="133">
        <f>AQ60-'Surv-rate CEA'!AI58*'Unit cost and utilities'!$H$11-'Unit cost and utilities'!$G$13*('Surv-rate CEA'!AG57-'Surv-rate CEA'!AG58)</f>
        <v>35.436720906622767</v>
      </c>
      <c r="AT60" s="133">
        <f t="shared" si="89"/>
        <v>32.327357454198953</v>
      </c>
      <c r="AU60" s="133">
        <f>'Surv-rate CEA'!AK58*'Unit cost and utilities'!$H$3+'Surv-rate CEA'!AL58*'Unit cost and utilities'!$H$3+('Surv-rate CEA'!AJ57-'Surv-rate CEA'!AJ58)*'Unit cost and utilities'!$G$13</f>
        <v>37.287940113049281</v>
      </c>
      <c r="AV60" s="133">
        <f t="shared" si="90"/>
        <v>34.016143083375042</v>
      </c>
      <c r="AW60" s="133">
        <f>AU60-'Surv-rate CEA'!AL58*'Unit cost and utilities'!$H$3-('Surv-rate CEA'!AJ57-'Surv-rate CEA'!AJ58)*'Unit cost and utilities'!$G$13</f>
        <v>8.5013944001356112</v>
      </c>
      <c r="AX60" s="133">
        <f t="shared" si="91"/>
        <v>7.7554471350916288</v>
      </c>
      <c r="AY60" s="135">
        <v>54</v>
      </c>
      <c r="AZ60" s="135">
        <f t="shared" si="38"/>
        <v>4.1424657534246574</v>
      </c>
      <c r="BA60" s="136">
        <f>'Surv-rate CEA'!AP58*'Unit cost and utilities'!$H$7+'Surv-rate CEA'!AQ58*'Unit cost and utilities'!$H$7+'Unit cost and utilities'!$G$13*('Surv-rate CEA'!AO57-'Surv-rate CEA'!AO58)</f>
        <v>38.592398562843961</v>
      </c>
      <c r="BB60" s="136">
        <f t="shared" si="39"/>
        <v>34.144755530979339</v>
      </c>
      <c r="BC60" s="136">
        <f>BA60-'Surv-rate CEA'!AQ58*'Unit cost and utilities'!$H$7-'Unit cost and utilities'!$G$13*('Surv-rate CEA'!AO57-'Surv-rate CEA'!AO58)</f>
        <v>9.3047471436061571</v>
      </c>
      <c r="BD60" s="136">
        <f t="shared" si="40"/>
        <v>8.2324065963055784</v>
      </c>
      <c r="BE60" s="136">
        <f>'Surv-rate CEA'!AS58*'Unit cost and utilities'!$H$4+'Surv-rate CEA'!AT58*'Unit cost and utilities'!$H$4+('Surv-rate CEA'!AR57-'Surv-rate CEA'!AR58)*'Unit cost and utilities'!$G$13</f>
        <v>26.60476712007554</v>
      </c>
      <c r="BF60" s="136">
        <f t="shared" si="41"/>
        <v>23.538657950848897</v>
      </c>
      <c r="BG60" s="136">
        <f>BE60-'Surv-rate CEA'!AT58*'Unit cost and utilities'!$H$4-('Surv-rate CEA'!AR57-'Surv-rate CEA'!AR58)*'Unit cost and utilities'!$G$13</f>
        <v>4.6800887524201853</v>
      </c>
      <c r="BH60" s="136">
        <f t="shared" si="42"/>
        <v>4.1407243982115753</v>
      </c>
    </row>
    <row r="61" spans="1:60">
      <c r="A61" s="132">
        <v>55</v>
      </c>
      <c r="B61" s="132">
        <f t="shared" si="67"/>
        <v>3.1643835616438358</v>
      </c>
      <c r="C61" s="133">
        <f>'Surv-rate CEA'!D59*'Unit cost and utilities'!$H$6+'Surv-rate CEA'!E59*'Unit cost and utilities'!$H$6+'Unit cost and utilities'!$G$13*('Surv-rate CEA'!C58-'Surv-rate CEA'!C59)</f>
        <v>71.275435396397299</v>
      </c>
      <c r="D61" s="133">
        <f t="shared" si="68"/>
        <v>64.910951620219322</v>
      </c>
      <c r="E61" s="133">
        <f>C61-'Surv-rate CEA'!E59*'Unit cost and utilities'!$H$6-'Unit cost and utilities'!$G$13*('Surv-rate CEA'!C58-'Surv-rate CEA'!C59)</f>
        <v>43.307471083780023</v>
      </c>
      <c r="F61" s="133">
        <f t="shared" si="69"/>
        <v>39.440364617616694</v>
      </c>
      <c r="G61" s="133">
        <f>'Surv-rate CEA'!G59*'Unit cost and utilities'!$H$3+'Surv-rate CEA'!H59*'Unit cost and utilities'!$H$3+('Surv-rate CEA'!F58-'Surv-rate CEA'!F59)*'Unit cost and utilities'!$G$13</f>
        <v>35.971601909590746</v>
      </c>
      <c r="H61" s="133">
        <f t="shared" si="70"/>
        <v>32.759546094239042</v>
      </c>
      <c r="I61" s="133">
        <f>G61-'Surv-rate CEA'!H59*'Unit cost and utilities'!$H$3-('Surv-rate CEA'!F58-'Surv-rate CEA'!F59)*'Unit cost and utilities'!$G$13</f>
        <v>8.1985348756131984</v>
      </c>
      <c r="J61" s="133">
        <f t="shared" si="71"/>
        <v>7.4664531715299578</v>
      </c>
      <c r="K61" s="133">
        <f>'Surv-rate CEA'!J59*'Unit cost and utilities'!$H$7+'Surv-rate CEA'!K59*'Unit cost and utilities'!$H$7+'Unit cost and utilities'!$G$13*('Surv-rate CEA'!I58-'Surv-rate CEA'!I59)</f>
        <v>56.265362386178971</v>
      </c>
      <c r="L61" s="133">
        <f t="shared" si="72"/>
        <v>51.241191238348833</v>
      </c>
      <c r="M61" s="133">
        <f>K61-'Surv-rate CEA'!K59*'Unit cost and utilities'!$H$7-'Unit cost and utilities'!$G$13*('Surv-rate CEA'!I58-'Surv-rate CEA'!I59)</f>
        <v>14.354719276357095</v>
      </c>
      <c r="N61" s="133">
        <f t="shared" si="73"/>
        <v>13.072925942680991</v>
      </c>
      <c r="O61" s="133">
        <f>'Surv-rate CEA'!M59*'Unit cost and utilities'!$H$4+'Surv-rate CEA'!N59*'Unit cost and utilities'!$H$4+('Surv-rate CEA'!L58-'Surv-rate CEA'!L59)*'Unit cost and utilities'!$G$13</f>
        <v>35.971601909590746</v>
      </c>
      <c r="P61" s="133">
        <f t="shared" si="74"/>
        <v>32.759546094239042</v>
      </c>
      <c r="Q61" s="133">
        <f>O61-'Surv-rate CEA'!N59*'Unit cost and utilities'!$H$4-('Surv-rate CEA'!L58-'Surv-rate CEA'!L59)*'Unit cost and utilities'!$G$13</f>
        <v>8.1985348756131984</v>
      </c>
      <c r="R61" s="133">
        <f t="shared" si="75"/>
        <v>7.4664531715299578</v>
      </c>
      <c r="S61" s="133">
        <f>'Surv-rate CEA'!P59*'Unit cost and utilities'!$H$8+'Surv-rate CEA'!Q59*'Unit cost and utilities'!$H$8+'Unit cost and utilities'!$G$13*('Surv-rate CEA'!O58-'Surv-rate CEA'!O59)</f>
        <v>86.781452299490482</v>
      </c>
      <c r="T61" s="133">
        <f t="shared" si="76"/>
        <v>79.032370976289087</v>
      </c>
      <c r="U61" s="133">
        <f>S61-'Surv-rate CEA'!Q59*'Unit cost and utilities'!$H$8-'Unit cost and utilities'!$G$13*('Surv-rate CEA'!O58-'Surv-rate CEA'!O59)</f>
        <v>45.239297633930647</v>
      </c>
      <c r="V61" s="133">
        <f t="shared" si="77"/>
        <v>41.199690239944928</v>
      </c>
      <c r="W61" s="133">
        <f>'Surv-rate CEA'!S59*'Unit cost and utilities'!$H$3+'Surv-rate CEA'!T59*'Unit cost and utilities'!$H$3+('Surv-rate CEA'!R58-'Surv-rate CEA'!R59)*'Unit cost and utilities'!$G$13</f>
        <v>35.971601909590746</v>
      </c>
      <c r="X61" s="133">
        <f t="shared" si="78"/>
        <v>32.759546094239042</v>
      </c>
      <c r="Y61" s="133">
        <f>W61-'Surv-rate CEA'!T59*'Unit cost and utilities'!$H$3-('Surv-rate CEA'!R58-'Surv-rate CEA'!R59)*'Unit cost and utilities'!$G$13</f>
        <v>8.1985348756131984</v>
      </c>
      <c r="Z61" s="133">
        <f t="shared" si="79"/>
        <v>7.4664531715299578</v>
      </c>
      <c r="AA61" s="133">
        <f>'Surv-rate CEA'!V59*'Unit cost and utilities'!$H$9+'Surv-rate CEA'!W59*'Unit cost and utilities'!$H$9+'Unit cost and utilities'!$G$13*('Surv-rate CEA'!U58-'Surv-rate CEA'!U59)</f>
        <v>95.611655928381509</v>
      </c>
      <c r="AB61" s="133">
        <f t="shared" si="80"/>
        <v>87.07408853808181</v>
      </c>
      <c r="AC61" s="133">
        <f>AA61-'Surv-rate CEA'!W59*'Unit cost and utilities'!$H$9-'Unit cost and utilities'!$G$13*('Surv-rate CEA'!U58-'Surv-rate CEA'!U59)</f>
        <v>40.132531908615206</v>
      </c>
      <c r="AD61" s="133">
        <f t="shared" si="81"/>
        <v>36.548929131462103</v>
      </c>
      <c r="AE61" s="133">
        <f>'Surv-rate CEA'!Y59*'Unit cost and utilities'!$H$3+'Surv-rate CEA'!Z59*'Unit cost and utilities'!$H$3+('Surv-rate CEA'!X58-'Surv-rate CEA'!X59)*'Unit cost and utilities'!$G$13</f>
        <v>35.971601909590746</v>
      </c>
      <c r="AF61" s="133">
        <f t="shared" si="82"/>
        <v>32.759546094239042</v>
      </c>
      <c r="AG61" s="133">
        <f>AE61-'Surv-rate CEA'!Z59*'Unit cost and utilities'!$H$3-('Surv-rate CEA'!X58-'Surv-rate CEA'!X59)*'Unit cost and utilities'!$G$13</f>
        <v>8.1985348756131984</v>
      </c>
      <c r="AH61" s="133">
        <f t="shared" si="83"/>
        <v>7.4664531715299578</v>
      </c>
      <c r="AI61" s="133">
        <f>'Surv-rate CEA'!AB59*'Unit cost and utilities'!$H$10+'Surv-rate CEA'!AC59*'Unit cost and utilities'!$H$10+'Unit cost and utilities'!$G$13*('Surv-rate CEA'!AB59-'Surv-rate CEA'!AB59)</f>
        <v>50.130897877146907</v>
      </c>
      <c r="AJ61" s="133">
        <f t="shared" si="84"/>
        <v>45.654498898313548</v>
      </c>
      <c r="AK61" s="133">
        <f>AI61-'Surv-rate CEA'!AC59*'Unit cost and utilities'!$H$10-'Unit cost and utilities'!$G$13*('Surv-rate CEA'!AB59-'Surv-rate CEA'!AB59)</f>
        <v>26.068135729625695</v>
      </c>
      <c r="AL61" s="133">
        <f t="shared" si="85"/>
        <v>23.740402114198435</v>
      </c>
      <c r="AM61" s="104">
        <f>'Surv-rate CEA'!AE59*'Unit cost and utilities'!$H$5+'Surv-rate CEA'!AF59*'Unit cost and utilities'!$H$5+('Surv-rate CEA'!AD58-'Surv-rate CEA'!AD59)*'Unit cost and utilities'!$G$13</f>
        <v>35.971601909590746</v>
      </c>
      <c r="AN61" s="133">
        <f t="shared" si="86"/>
        <v>32.759546094239042</v>
      </c>
      <c r="AO61" s="104">
        <f>AM61-'Surv-rate CEA'!AF59*'Unit cost and utilities'!$H$5-('Surv-rate CEA'!AD58-'Surv-rate CEA'!AD59)*'Unit cost and utilities'!$G$13</f>
        <v>8.1985348756131984</v>
      </c>
      <c r="AP61" s="133">
        <f t="shared" si="87"/>
        <v>7.4664531715299578</v>
      </c>
      <c r="AQ61" s="133">
        <f>'Surv-rate CEA'!AH59*'Unit cost and utilities'!$H$11+'Surv-rate CEA'!AI59*'Unit cost and utilities'!$H$11+'Unit cost and utilities'!$G$13*('Surv-rate CEA'!AG58-'Surv-rate CEA'!AG59)</f>
        <v>79.487940158368957</v>
      </c>
      <c r="AR61" s="133">
        <f t="shared" si="88"/>
        <v>72.390127248125893</v>
      </c>
      <c r="AS61" s="133">
        <f>AQ61-'Surv-rate CEA'!AI59*'Unit cost and utilities'!$H$11-'Unit cost and utilities'!$G$13*('Surv-rate CEA'!AG58-'Surv-rate CEA'!AG59)</f>
        <v>34.647416310699761</v>
      </c>
      <c r="AT61" s="133">
        <f t="shared" si="89"/>
        <v>31.553602603781616</v>
      </c>
      <c r="AU61" s="133">
        <f>'Surv-rate CEA'!AK59*'Unit cost and utilities'!$H$3+'Surv-rate CEA'!AL59*'Unit cost and utilities'!$H$3+('Surv-rate CEA'!AJ58-'Surv-rate CEA'!AJ59)*'Unit cost and utilities'!$G$13</f>
        <v>35.971601909590746</v>
      </c>
      <c r="AV61" s="133">
        <f t="shared" si="90"/>
        <v>32.759546094239042</v>
      </c>
      <c r="AW61" s="133">
        <f>AU61-'Surv-rate CEA'!AL59*'Unit cost and utilities'!$H$3-('Surv-rate CEA'!AJ58-'Surv-rate CEA'!AJ59)*'Unit cost and utilities'!$G$13</f>
        <v>8.1985348756131984</v>
      </c>
      <c r="AX61" s="133">
        <f t="shared" si="91"/>
        <v>7.4664531715299578</v>
      </c>
      <c r="AY61" s="135">
        <v>55</v>
      </c>
      <c r="AZ61" s="135">
        <f t="shared" si="38"/>
        <v>4.2191780821917808</v>
      </c>
      <c r="BA61" s="136">
        <f>'Surv-rate CEA'!AP59*'Unit cost and utilities'!$H$7+'Surv-rate CEA'!AQ59*'Unit cost and utilities'!$H$7+'Unit cost and utilities'!$G$13*('Surv-rate CEA'!AO58-'Surv-rate CEA'!AO59)</f>
        <v>37.496524238594723</v>
      </c>
      <c r="BB61" s="136">
        <f t="shared" si="39"/>
        <v>33.10003670042228</v>
      </c>
      <c r="BC61" s="136">
        <f>BA61-'Surv-rate CEA'!AQ59*'Unit cost and utilities'!$H$7-'Unit cost and utilities'!$G$13*('Surv-rate CEA'!AO58-'Surv-rate CEA'!AO59)</f>
        <v>9.0317436758156973</v>
      </c>
      <c r="BD61" s="136">
        <f t="shared" si="40"/>
        <v>7.9727668953006496</v>
      </c>
      <c r="BE61" s="136">
        <f>'Surv-rate CEA'!AS59*'Unit cost and utilities'!$H$4+'Surv-rate CEA'!AT59*'Unit cost and utilities'!$H$4+('Surv-rate CEA'!AR58-'Surv-rate CEA'!AR59)*'Unit cost and utilities'!$G$13</f>
        <v>25.5562417754211</v>
      </c>
      <c r="BF61" s="136">
        <f t="shared" si="41"/>
        <v>22.559758747468543</v>
      </c>
      <c r="BG61" s="136">
        <f>BE61-'Surv-rate CEA'!AT59*'Unit cost and utilities'!$H$4-('Surv-rate CEA'!AR58-'Surv-rate CEA'!AR59)*'Unit cost and utilities'!$G$13</f>
        <v>4.5256328826401724</v>
      </c>
      <c r="BH61" s="136">
        <f t="shared" si="42"/>
        <v>3.9950000046628769</v>
      </c>
    </row>
    <row r="62" spans="1:60">
      <c r="A62" s="132">
        <v>56</v>
      </c>
      <c r="B62" s="132">
        <f t="shared" si="67"/>
        <v>3.2219178082191782</v>
      </c>
      <c r="C62" s="133">
        <f>'Surv-rate CEA'!D60*'Unit cost and utilities'!$H$6+'Surv-rate CEA'!E60*'Unit cost and utilities'!$H$6+'Unit cost and utilities'!$G$13*('Surv-rate CEA'!C59-'Surv-rate CEA'!C60)</f>
        <v>69.533001360464141</v>
      </c>
      <c r="D62" s="133">
        <f t="shared" si="68"/>
        <v>63.216506652241421</v>
      </c>
      <c r="E62" s="133">
        <f>C62-'Surv-rate CEA'!E60*'Unit cost and utilities'!$H$6-'Unit cost and utilities'!$G$13*('Surv-rate CEA'!C59-'Surv-rate CEA'!C60)</f>
        <v>42.456341044009996</v>
      </c>
      <c r="F62" s="133">
        <f t="shared" si="69"/>
        <v>38.599535666880534</v>
      </c>
      <c r="G62" s="133">
        <f>'Surv-rate CEA'!G60*'Unit cost and utilities'!$H$3+'Surv-rate CEA'!H60*'Unit cost and utilities'!$H$3+('Surv-rate CEA'!F59-'Surv-rate CEA'!F60)*'Unit cost and utilities'!$G$13</f>
        <v>34.718777791130172</v>
      </c>
      <c r="H62" s="133">
        <f t="shared" si="70"/>
        <v>31.564865664473047</v>
      </c>
      <c r="I62" s="133">
        <f>G62-'Surv-rate CEA'!H60*'Unit cost and utilities'!$H$3-('Surv-rate CEA'!F59-'Surv-rate CEA'!F60)*'Unit cost and utilities'!$G$13</f>
        <v>7.911243743068586</v>
      </c>
      <c r="J62" s="133">
        <f t="shared" si="71"/>
        <v>7.1925730649613975</v>
      </c>
      <c r="K62" s="133">
        <f>'Surv-rate CEA'!J60*'Unit cost and utilities'!$H$7+'Surv-rate CEA'!K60*'Unit cost and utilities'!$H$7+'Unit cost and utilities'!$G$13*('Surv-rate CEA'!I59-'Surv-rate CEA'!I60)</f>
        <v>54.793772785733388</v>
      </c>
      <c r="L62" s="133">
        <f t="shared" si="72"/>
        <v>49.816214373571491</v>
      </c>
      <c r="M62" s="133">
        <f>K62-'Surv-rate CEA'!K60*'Unit cost and utilities'!$H$7-'Unit cost and utilities'!$G$13*('Surv-rate CEA'!I59-'Surv-rate CEA'!I60)</f>
        <v>13.947667066085355</v>
      </c>
      <c r="N62" s="133">
        <f t="shared" si="73"/>
        <v>12.68063754785326</v>
      </c>
      <c r="O62" s="133">
        <f>'Surv-rate CEA'!M60*'Unit cost and utilities'!$H$4+'Surv-rate CEA'!N60*'Unit cost and utilities'!$H$4+('Surv-rate CEA'!L59-'Surv-rate CEA'!L60)*'Unit cost and utilities'!$G$13</f>
        <v>34.718777791130172</v>
      </c>
      <c r="P62" s="133">
        <f t="shared" si="74"/>
        <v>31.564865664473047</v>
      </c>
      <c r="Q62" s="133">
        <f>O62-'Surv-rate CEA'!N60*'Unit cost and utilities'!$H$4-('Surv-rate CEA'!L59-'Surv-rate CEA'!L60)*'Unit cost and utilities'!$G$13</f>
        <v>7.911243743068586</v>
      </c>
      <c r="R62" s="133">
        <f t="shared" si="75"/>
        <v>7.1925730649613975</v>
      </c>
      <c r="S62" s="133">
        <f>'Surv-rate CEA'!P60*'Unit cost and utilities'!$H$8+'Surv-rate CEA'!Q60*'Unit cost and utilities'!$H$8+'Unit cost and utilities'!$G$13*('Surv-rate CEA'!O59-'Surv-rate CEA'!O60)</f>
        <v>84.86385257453496</v>
      </c>
      <c r="T62" s="133">
        <f t="shared" si="76"/>
        <v>77.15467757534914</v>
      </c>
      <c r="U62" s="133">
        <f>S62-'Surv-rate CEA'!Q60*'Unit cost and utilities'!$H$8-'Unit cost and utilities'!$G$13*('Surv-rate CEA'!O59-'Surv-rate CEA'!O60)</f>
        <v>44.35020103625935</v>
      </c>
      <c r="V62" s="133">
        <f t="shared" si="77"/>
        <v>40.321354234409228</v>
      </c>
      <c r="W62" s="133">
        <f>'Surv-rate CEA'!S60*'Unit cost and utilities'!$H$3+'Surv-rate CEA'!T60*'Unit cost and utilities'!$H$3+('Surv-rate CEA'!R59-'Surv-rate CEA'!R60)*'Unit cost and utilities'!$G$13</f>
        <v>34.718777791130172</v>
      </c>
      <c r="X62" s="133">
        <f t="shared" si="78"/>
        <v>31.564865664473047</v>
      </c>
      <c r="Y62" s="133">
        <f>W62-'Surv-rate CEA'!T60*'Unit cost and utilities'!$H$3-('Surv-rate CEA'!R59-'Surv-rate CEA'!R60)*'Unit cost and utilities'!$G$13</f>
        <v>7.911243743068586</v>
      </c>
      <c r="Z62" s="133">
        <f t="shared" si="79"/>
        <v>7.1925730649613975</v>
      </c>
      <c r="AA62" s="133">
        <f>'Surv-rate CEA'!V60*'Unit cost and utilities'!$H$9+'Surv-rate CEA'!W60*'Unit cost and utilities'!$H$9+'Unit cost and utilities'!$G$13*('Surv-rate CEA'!U59-'Surv-rate CEA'!U60)</f>
        <v>93.668447845317772</v>
      </c>
      <c r="AB62" s="133">
        <f t="shared" si="80"/>
        <v>85.159448613784576</v>
      </c>
      <c r="AC62" s="133">
        <f>AA62-'Surv-rate CEA'!W60*'Unit cost and utilities'!$H$9-'Unit cost and utilities'!$G$13*('Surv-rate CEA'!U59-'Surv-rate CEA'!U60)</f>
        <v>39.30986070359053</v>
      </c>
      <c r="AD62" s="133">
        <f t="shared" si="81"/>
        <v>35.738886888897937</v>
      </c>
      <c r="AE62" s="133">
        <f>'Surv-rate CEA'!Y60*'Unit cost and utilities'!$H$3+'Surv-rate CEA'!Z60*'Unit cost and utilities'!$H$3+('Surv-rate CEA'!X59-'Surv-rate CEA'!X60)*'Unit cost and utilities'!$G$13</f>
        <v>34.718777791130172</v>
      </c>
      <c r="AF62" s="133">
        <f t="shared" si="82"/>
        <v>31.564865664473047</v>
      </c>
      <c r="AG62" s="133">
        <f>AE62-'Surv-rate CEA'!Z60*'Unit cost and utilities'!$H$3-('Surv-rate CEA'!X59-'Surv-rate CEA'!X60)*'Unit cost and utilities'!$G$13</f>
        <v>7.911243743068586</v>
      </c>
      <c r="AH62" s="133">
        <f t="shared" si="83"/>
        <v>7.1925730649613975</v>
      </c>
      <c r="AI62" s="133">
        <f>'Surv-rate CEA'!AB60*'Unit cost and utilities'!$H$10+'Surv-rate CEA'!AC60*'Unit cost and utilities'!$H$10+'Unit cost and utilities'!$G$13*('Surv-rate CEA'!AB60-'Surv-rate CEA'!AB60)</f>
        <v>48.902162503581785</v>
      </c>
      <c r="AJ62" s="133">
        <f t="shared" si="84"/>
        <v>44.459807871524234</v>
      </c>
      <c r="AK62" s="133">
        <f>AI62-'Surv-rate CEA'!AC60*'Unit cost and utilities'!$H$10-'Unit cost and utilities'!$G$13*('Surv-rate CEA'!AB60-'Surv-rate CEA'!AB60)</f>
        <v>25.47507482383007</v>
      </c>
      <c r="AL62" s="133">
        <f t="shared" si="85"/>
        <v>23.160876210683561</v>
      </c>
      <c r="AM62" s="104">
        <f>'Surv-rate CEA'!AE60*'Unit cost and utilities'!$H$5+'Surv-rate CEA'!AF60*'Unit cost and utilities'!$H$5+('Surv-rate CEA'!AD59-'Surv-rate CEA'!AD60)*'Unit cost and utilities'!$G$13</f>
        <v>34.718777791130172</v>
      </c>
      <c r="AN62" s="133">
        <f t="shared" si="86"/>
        <v>31.564865664473047</v>
      </c>
      <c r="AO62" s="104">
        <f>AM62-'Surv-rate CEA'!AF60*'Unit cost and utilities'!$H$5-('Surv-rate CEA'!AD59-'Surv-rate CEA'!AD60)*'Unit cost and utilities'!$G$13</f>
        <v>7.911243743068586</v>
      </c>
      <c r="AP62" s="133">
        <f t="shared" si="87"/>
        <v>7.1925730649613975</v>
      </c>
      <c r="AQ62" s="133">
        <f>'Surv-rate CEA'!AH60*'Unit cost and utilities'!$H$11+'Surv-rate CEA'!AI60*'Unit cost and utilities'!$H$11+'Unit cost and utilities'!$G$13*('Surv-rate CEA'!AG59-'Surv-rate CEA'!AG60)</f>
        <v>77.648501313135483</v>
      </c>
      <c r="AR62" s="133">
        <f t="shared" si="88"/>
        <v>70.594780949430316</v>
      </c>
      <c r="AS62" s="133">
        <f>AQ62-'Surv-rate CEA'!AI60*'Unit cost and utilities'!$H$11-'Unit cost and utilities'!$G$13*('Surv-rate CEA'!AG59-'Surv-rate CEA'!AG60)</f>
        <v>33.888406119365179</v>
      </c>
      <c r="AT62" s="133">
        <f t="shared" si="89"/>
        <v>30.809926350983098</v>
      </c>
      <c r="AU62" s="133">
        <f>'Surv-rate CEA'!AK60*'Unit cost and utilities'!$H$3+'Surv-rate CEA'!AL60*'Unit cost and utilities'!$H$3+('Surv-rate CEA'!AJ59-'Surv-rate CEA'!AJ60)*'Unit cost and utilities'!$G$13</f>
        <v>34.718777791130172</v>
      </c>
      <c r="AV62" s="133">
        <f t="shared" si="90"/>
        <v>31.564865664473047</v>
      </c>
      <c r="AW62" s="133">
        <f>AU62-'Surv-rate CEA'!AL60*'Unit cost and utilities'!$H$3-('Surv-rate CEA'!AJ59-'Surv-rate CEA'!AJ60)*'Unit cost and utilities'!$G$13</f>
        <v>7.911243743068586</v>
      </c>
      <c r="AX62" s="133">
        <f t="shared" si="91"/>
        <v>7.1925730649613975</v>
      </c>
      <c r="AY62" s="135">
        <v>56</v>
      </c>
      <c r="AZ62" s="135">
        <f t="shared" si="38"/>
        <v>4.2958904109589042</v>
      </c>
      <c r="BA62" s="136">
        <f>'Surv-rate CEA'!AP60*'Unit cost and utilities'!$H$7+'Surv-rate CEA'!AQ60*'Unit cost and utilities'!$H$7+'Unit cost and utilities'!$G$13*('Surv-rate CEA'!AO59-'Surv-rate CEA'!AO60)</f>
        <v>36.448117249087474</v>
      </c>
      <c r="BB62" s="136">
        <f t="shared" si="39"/>
        <v>32.101682048805699</v>
      </c>
      <c r="BC62" s="136">
        <f>BA62-'Surv-rate CEA'!AQ60*'Unit cost and utilities'!$H$7-'Unit cost and utilities'!$G$13*('Surv-rate CEA'!AO59-'Surv-rate CEA'!AO60)</f>
        <v>8.7712320553703442</v>
      </c>
      <c r="BD62" s="136">
        <f t="shared" si="40"/>
        <v>7.7252633021762129</v>
      </c>
      <c r="BE62" s="136">
        <f>'Surv-rate CEA'!AS60*'Unit cost and utilities'!$H$4+'Surv-rate CEA'!AT60*'Unit cost and utilities'!$H$4+('Surv-rate CEA'!AR59-'Surv-rate CEA'!AR60)*'Unit cost and utilities'!$G$13</f>
        <v>24.553494789003459</v>
      </c>
      <c r="BF62" s="136">
        <f t="shared" si="41"/>
        <v>21.625492409304911</v>
      </c>
      <c r="BG62" s="136">
        <f>BE62-'Surv-rate CEA'!AT60*'Unit cost and utilities'!$H$4-('Surv-rate CEA'!AR59-'Surv-rate CEA'!AR60)*'Unit cost and utilities'!$G$13</f>
        <v>4.378281726815505</v>
      </c>
      <c r="BH62" s="136">
        <f t="shared" si="42"/>
        <v>3.8561719650374031</v>
      </c>
    </row>
    <row r="63" spans="1:60">
      <c r="A63" s="132">
        <v>57</v>
      </c>
      <c r="B63" s="132">
        <f t="shared" si="67"/>
        <v>3.2794520547945205</v>
      </c>
      <c r="C63" s="133">
        <f>'Surv-rate CEA'!D61*'Unit cost and utilities'!$H$6+'Surv-rate CEA'!E61*'Unit cost and utilities'!$H$6+'Unit cost and utilities'!$G$13*('Surv-rate CEA'!C60-'Surv-rate CEA'!C61)</f>
        <v>67.855964832509457</v>
      </c>
      <c r="D63" s="133">
        <f t="shared" si="68"/>
        <v>61.586988323767272</v>
      </c>
      <c r="E63" s="133">
        <f>C63-'Surv-rate CEA'!E61*'Unit cost and utilities'!$H$6-'Unit cost and utilities'!$G$13*('Surv-rate CEA'!C60-'Surv-rate CEA'!C61)</f>
        <v>41.635490419203485</v>
      </c>
      <c r="F63" s="133">
        <f t="shared" si="69"/>
        <v>37.788932316136069</v>
      </c>
      <c r="G63" s="133">
        <f>'Surv-rate CEA'!G61*'Unit cost and utilities'!$H$3+'Surv-rate CEA'!H61*'Unit cost and utilities'!$H$3+('Surv-rate CEA'!F60-'Surv-rate CEA'!F61)*'Unit cost and utilities'!$G$13</f>
        <v>33.525680908171793</v>
      </c>
      <c r="H63" s="133">
        <f t="shared" si="70"/>
        <v>30.428359890458946</v>
      </c>
      <c r="I63" s="133">
        <f>G63-'Surv-rate CEA'!H61*'Unit cost and utilities'!$H$3-('Surv-rate CEA'!F60-'Surv-rate CEA'!F61)*'Unit cost and utilities'!$G$13</f>
        <v>7.6384872837843911</v>
      </c>
      <c r="J63" s="133">
        <f t="shared" si="71"/>
        <v>6.9327940191971553</v>
      </c>
      <c r="K63" s="133">
        <f>'Surv-rate CEA'!J61*'Unit cost and utilities'!$H$7+'Surv-rate CEA'!K61*'Unit cost and utilities'!$H$7+'Unit cost and utilities'!$G$13*('Surv-rate CEA'!I60-'Surv-rate CEA'!I61)</f>
        <v>53.379933775445025</v>
      </c>
      <c r="L63" s="133">
        <f t="shared" si="72"/>
        <v>48.44834741155686</v>
      </c>
      <c r="M63" s="133">
        <f>K63-'Surv-rate CEA'!K61*'Unit cost and utilities'!$H$7-'Unit cost and utilities'!$G$13*('Surv-rate CEA'!I60-'Surv-rate CEA'!I61)</f>
        <v>13.558552968706167</v>
      </c>
      <c r="N63" s="133">
        <f t="shared" si="73"/>
        <v>12.305925432377432</v>
      </c>
      <c r="O63" s="133">
        <f>'Surv-rate CEA'!M61*'Unit cost and utilities'!$H$4+'Surv-rate CEA'!N61*'Unit cost and utilities'!$H$4+('Surv-rate CEA'!L60-'Surv-rate CEA'!L61)*'Unit cost and utilities'!$G$13</f>
        <v>33.525680908171793</v>
      </c>
      <c r="P63" s="133">
        <f t="shared" si="74"/>
        <v>30.428359890458946</v>
      </c>
      <c r="Q63" s="133">
        <f>O63-'Surv-rate CEA'!N61*'Unit cost and utilities'!$H$4-('Surv-rate CEA'!L60-'Surv-rate CEA'!L61)*'Unit cost and utilities'!$G$13</f>
        <v>7.6384872837843911</v>
      </c>
      <c r="R63" s="133">
        <f t="shared" si="75"/>
        <v>6.9327940191971553</v>
      </c>
      <c r="S63" s="133">
        <f>'Surv-rate CEA'!P61*'Unit cost and utilities'!$H$8+'Surv-rate CEA'!Q61*'Unit cost and utilities'!$H$8+'Unit cost and utilities'!$G$13*('Surv-rate CEA'!O60-'Surv-rate CEA'!O61)</f>
        <v>83.013796071296994</v>
      </c>
      <c r="T63" s="133">
        <f t="shared" si="76"/>
        <v>75.344440271007073</v>
      </c>
      <c r="U63" s="133">
        <f>S63-'Surv-rate CEA'!Q61*'Unit cost and utilities'!$H$8-'Unit cost and utilities'!$G$13*('Surv-rate CEA'!O60-'Surv-rate CEA'!O61)</f>
        <v>43.492734534537711</v>
      </c>
      <c r="V63" s="133">
        <f t="shared" si="77"/>
        <v>39.474592109314258</v>
      </c>
      <c r="W63" s="133">
        <f>'Surv-rate CEA'!S61*'Unit cost and utilities'!$H$3+'Surv-rate CEA'!T61*'Unit cost and utilities'!$H$3+('Surv-rate CEA'!R60-'Surv-rate CEA'!R61)*'Unit cost and utilities'!$G$13</f>
        <v>33.525680908171793</v>
      </c>
      <c r="X63" s="133">
        <f t="shared" si="78"/>
        <v>30.428359890458946</v>
      </c>
      <c r="Y63" s="133">
        <f>W63-'Surv-rate CEA'!T61*'Unit cost and utilities'!$H$3-('Surv-rate CEA'!R60-'Surv-rate CEA'!R61)*'Unit cost and utilities'!$G$13</f>
        <v>7.6384872837843911</v>
      </c>
      <c r="Z63" s="133">
        <f t="shared" si="79"/>
        <v>6.9327940191971553</v>
      </c>
      <c r="AA63" s="133">
        <f>'Surv-rate CEA'!V61*'Unit cost and utilities'!$H$9+'Surv-rate CEA'!W61*'Unit cost and utilities'!$H$9+'Unit cost and utilities'!$G$13*('Surv-rate CEA'!U60-'Surv-rate CEA'!U61)</f>
        <v>91.790332996623363</v>
      </c>
      <c r="AB63" s="133">
        <f t="shared" si="80"/>
        <v>83.310143484827222</v>
      </c>
      <c r="AC63" s="133">
        <f>AA63-'Surv-rate CEA'!W61*'Unit cost and utilities'!$H$9-'Unit cost and utilities'!$G$13*('Surv-rate CEA'!U60-'Surv-rate CEA'!U61)</f>
        <v>38.517135310938983</v>
      </c>
      <c r="AD63" s="133">
        <f t="shared" si="81"/>
        <v>34.958671187050541</v>
      </c>
      <c r="AE63" s="133">
        <f>'Surv-rate CEA'!Y61*'Unit cost and utilities'!$H$3+'Surv-rate CEA'!Z61*'Unit cost and utilities'!$H$3+('Surv-rate CEA'!X60-'Surv-rate CEA'!X61)*'Unit cost and utilities'!$G$13</f>
        <v>33.525680908171793</v>
      </c>
      <c r="AF63" s="133">
        <f t="shared" si="82"/>
        <v>30.428359890458946</v>
      </c>
      <c r="AG63" s="133">
        <f>AE63-'Surv-rate CEA'!Z61*'Unit cost and utilities'!$H$3-('Surv-rate CEA'!X60-'Surv-rate CEA'!X61)*'Unit cost and utilities'!$G$13</f>
        <v>7.6384872837843911</v>
      </c>
      <c r="AH63" s="133">
        <f t="shared" si="83"/>
        <v>6.9327940191971553</v>
      </c>
      <c r="AI63" s="133">
        <f>'Surv-rate CEA'!AB61*'Unit cost and utilities'!$H$10+'Surv-rate CEA'!AC61*'Unit cost and utilities'!$H$10+'Unit cost and utilities'!$G$13*('Surv-rate CEA'!AB61-'Surv-rate CEA'!AB61)</f>
        <v>47.719152165227101</v>
      </c>
      <c r="AJ63" s="133">
        <f t="shared" si="84"/>
        <v>43.310545719510763</v>
      </c>
      <c r="AK63" s="133">
        <f>AI63-'Surv-rate CEA'!AC61*'Unit cost and utilities'!$H$10-'Unit cost and utilities'!$G$13*('Surv-rate CEA'!AB61-'Surv-rate CEA'!AB61)</f>
        <v>24.904904701261803</v>
      </c>
      <c r="AL63" s="133">
        <f t="shared" si="85"/>
        <v>22.604027204198012</v>
      </c>
      <c r="AM63" s="104">
        <f>'Surv-rate CEA'!AE61*'Unit cost and utilities'!$H$5+'Surv-rate CEA'!AF61*'Unit cost and utilities'!$H$5+('Surv-rate CEA'!AD60-'Surv-rate CEA'!AD61)*'Unit cost and utilities'!$G$13</f>
        <v>33.525680908171793</v>
      </c>
      <c r="AN63" s="133">
        <f t="shared" si="86"/>
        <v>30.428359890458946</v>
      </c>
      <c r="AO63" s="104">
        <f>AM63-'Surv-rate CEA'!AF61*'Unit cost and utilities'!$H$5-('Surv-rate CEA'!AD60-'Surv-rate CEA'!AD61)*'Unit cost and utilities'!$G$13</f>
        <v>7.6384872837843911</v>
      </c>
      <c r="AP63" s="133">
        <f t="shared" si="87"/>
        <v>6.9327940191971553</v>
      </c>
      <c r="AQ63" s="133">
        <f>'Surv-rate CEA'!AH61*'Unit cost and utilities'!$H$11+'Surv-rate CEA'!AI61*'Unit cost and utilities'!$H$11+'Unit cost and utilities'!$G$13*('Surv-rate CEA'!AG60-'Surv-rate CEA'!AG61)</f>
        <v>75.875740878709991</v>
      </c>
      <c r="AR63" s="133">
        <f t="shared" si="88"/>
        <v>68.865845163187657</v>
      </c>
      <c r="AS63" s="133">
        <f>AQ63-'Surv-rate CEA'!AI61*'Unit cost and utilities'!$H$11-'Unit cost and utilities'!$G$13*('Surv-rate CEA'!AG60-'Surv-rate CEA'!AG61)</f>
        <v>33.158067089598774</v>
      </c>
      <c r="AT63" s="133">
        <f t="shared" si="89"/>
        <v>30.094708633594564</v>
      </c>
      <c r="AU63" s="133">
        <f>'Surv-rate CEA'!AK61*'Unit cost and utilities'!$H$3+'Surv-rate CEA'!AL61*'Unit cost and utilities'!$H$3+('Surv-rate CEA'!AJ60-'Surv-rate CEA'!AJ61)*'Unit cost and utilities'!$G$13</f>
        <v>33.525680908171793</v>
      </c>
      <c r="AV63" s="133">
        <f t="shared" si="90"/>
        <v>30.428359890458946</v>
      </c>
      <c r="AW63" s="133">
        <f>AU63-'Surv-rate CEA'!AL61*'Unit cost and utilities'!$H$3-('Surv-rate CEA'!AJ60-'Surv-rate CEA'!AJ61)*'Unit cost and utilities'!$G$13</f>
        <v>7.6384872837843911</v>
      </c>
      <c r="AX63" s="133">
        <f t="shared" si="91"/>
        <v>6.9327940191971553</v>
      </c>
      <c r="AY63" s="135">
        <v>57</v>
      </c>
      <c r="AZ63" s="135">
        <f t="shared" si="38"/>
        <v>4.3726027397260276</v>
      </c>
      <c r="BA63" s="136">
        <f>'Surv-rate CEA'!AP61*'Unit cost and utilities'!$H$7+'Surv-rate CEA'!AQ61*'Unit cost and utilities'!$H$7+'Unit cost and utilities'!$G$13*('Surv-rate CEA'!AO60-'Surv-rate CEA'!AO61)</f>
        <v>35.444481801292071</v>
      </c>
      <c r="BB63" s="136">
        <f t="shared" si="39"/>
        <v>31.147023277073977</v>
      </c>
      <c r="BC63" s="136">
        <f>BA63-'Surv-rate CEA'!AQ61*'Unit cost and utilities'!$H$7-'Unit cost and utilities'!$G$13*('Surv-rate CEA'!AO60-'Surv-rate CEA'!AO61)</f>
        <v>8.5224449255807109</v>
      </c>
      <c r="BD63" s="136">
        <f t="shared" si="40"/>
        <v>7.4891429352189567</v>
      </c>
      <c r="BE63" s="136">
        <f>'Surv-rate CEA'!AS61*'Unit cost and utilities'!$H$4+'Surv-rate CEA'!AT61*'Unit cost and utilities'!$H$4+('Surv-rate CEA'!AR60-'Surv-rate CEA'!AR61)*'Unit cost and utilities'!$G$13</f>
        <v>23.594273627772601</v>
      </c>
      <c r="BF63" s="136">
        <f t="shared" si="41"/>
        <v>20.733591028635001</v>
      </c>
      <c r="BG63" s="136">
        <f>BE63-'Surv-rate CEA'!AT61*'Unit cost and utilities'!$H$4-('Surv-rate CEA'!AR60-'Surv-rate CEA'!AR61)*'Unit cost and utilities'!$G$13</f>
        <v>4.2376126451637788</v>
      </c>
      <c r="BH63" s="136">
        <f t="shared" si="42"/>
        <v>3.7238242172108098</v>
      </c>
    </row>
    <row r="64" spans="1:60">
      <c r="A64" s="132">
        <v>58</v>
      </c>
      <c r="B64" s="132">
        <f t="shared" si="67"/>
        <v>3.3369863013698629</v>
      </c>
      <c r="C64" s="133">
        <f>'Surv-rate CEA'!D62*'Unit cost and utilities'!$H$6+'Surv-rate CEA'!E62*'Unit cost and utilities'!$H$6+'Unit cost and utilities'!$G$13*('Surv-rate CEA'!C61-'Surv-rate CEA'!C62)</f>
        <v>66.241139267885501</v>
      </c>
      <c r="D64" s="133">
        <f t="shared" si="68"/>
        <v>60.019192787110278</v>
      </c>
      <c r="E64" s="133">
        <f>C64-'Surv-rate CEA'!E62*'Unit cost and utilities'!$H$6-'Unit cost and utilities'!$G$13*('Surv-rate CEA'!C61-'Surv-rate CEA'!C62)</f>
        <v>40.8433871474585</v>
      </c>
      <c r="F64" s="133">
        <f t="shared" si="69"/>
        <v>37.007019419884216</v>
      </c>
      <c r="G64" s="133">
        <f>'Surv-rate CEA'!G62*'Unit cost and utilities'!$H$3+'Surv-rate CEA'!H62*'Unit cost and utilities'!$H$3+('Surv-rate CEA'!F61-'Surv-rate CEA'!F62)*'Unit cost and utilities'!$G$13</f>
        <v>32.388786910863814</v>
      </c>
      <c r="H64" s="133">
        <f t="shared" si="70"/>
        <v>29.346549096661128</v>
      </c>
      <c r="I64" s="133">
        <f>G64-'Surv-rate CEA'!H62*'Unit cost and utilities'!$H$3-('Surv-rate CEA'!F61-'Surv-rate CEA'!F62)*'Unit cost and utilities'!$G$13</f>
        <v>7.3793151653922031</v>
      </c>
      <c r="J64" s="133">
        <f t="shared" si="71"/>
        <v>6.6861854195681794</v>
      </c>
      <c r="K64" s="133">
        <f>'Surv-rate CEA'!J62*'Unit cost and utilities'!$H$7+'Surv-rate CEA'!K62*'Unit cost and utilities'!$H$7+'Unit cost and utilities'!$G$13*('Surv-rate CEA'!I61-'Surv-rate CEA'!I62)</f>
        <v>52.020930485157734</v>
      </c>
      <c r="L64" s="133">
        <f t="shared" si="72"/>
        <v>47.13467024060153</v>
      </c>
      <c r="M64" s="133">
        <f>K64-'Surv-rate CEA'!K62*'Unit cost and utilities'!$H$7-'Unit cost and utilities'!$G$13*('Surv-rate CEA'!I61-'Surv-rate CEA'!I62)</f>
        <v>13.186319166969858</v>
      </c>
      <c r="N64" s="133">
        <f t="shared" si="73"/>
        <v>11.947744875493516</v>
      </c>
      <c r="O64" s="133">
        <f>'Surv-rate CEA'!M62*'Unit cost and utilities'!$H$4+'Surv-rate CEA'!N62*'Unit cost and utilities'!$H$4+('Surv-rate CEA'!L61-'Surv-rate CEA'!L62)*'Unit cost and utilities'!$G$13</f>
        <v>32.388786910863814</v>
      </c>
      <c r="P64" s="133">
        <f t="shared" si="74"/>
        <v>29.346549096661128</v>
      </c>
      <c r="Q64" s="133">
        <f>O64-'Surv-rate CEA'!N62*'Unit cost and utilities'!$H$4-('Surv-rate CEA'!L61-'Surv-rate CEA'!L62)*'Unit cost and utilities'!$G$13</f>
        <v>7.3793151653922031</v>
      </c>
      <c r="R64" s="133">
        <f t="shared" si="75"/>
        <v>6.6861854195681794</v>
      </c>
      <c r="S64" s="133">
        <f>'Surv-rate CEA'!P62*'Unit cost and utilities'!$H$8+'Surv-rate CEA'!Q62*'Unit cost and utilities'!$H$8+'Unit cost and utilities'!$G$13*('Surv-rate CEA'!O61-'Surv-rate CEA'!O62)</f>
        <v>81.228151764690978</v>
      </c>
      <c r="T64" s="133">
        <f t="shared" si="76"/>
        <v>73.598494144094815</v>
      </c>
      <c r="U64" s="133">
        <f>S64-'Surv-rate CEA'!Q62*'Unit cost and utilities'!$H$8-'Unit cost and utilities'!$G$13*('Surv-rate CEA'!O61-'Surv-rate CEA'!O62)</f>
        <v>42.665297725818078</v>
      </c>
      <c r="V64" s="133">
        <f t="shared" si="77"/>
        <v>38.657800240564534</v>
      </c>
      <c r="W64" s="133">
        <f>'Surv-rate CEA'!S62*'Unit cost and utilities'!$H$3+'Surv-rate CEA'!T62*'Unit cost and utilities'!$H$3+('Surv-rate CEA'!R61-'Surv-rate CEA'!R62)*'Unit cost and utilities'!$G$13</f>
        <v>32.388786910863814</v>
      </c>
      <c r="X64" s="133">
        <f t="shared" si="78"/>
        <v>29.346549096661128</v>
      </c>
      <c r="Y64" s="133">
        <f>W64-'Surv-rate CEA'!T62*'Unit cost and utilities'!$H$3-('Surv-rate CEA'!R61-'Surv-rate CEA'!R62)*'Unit cost and utilities'!$G$13</f>
        <v>7.3793151653922031</v>
      </c>
      <c r="Z64" s="133">
        <f t="shared" si="79"/>
        <v>6.6861854195681794</v>
      </c>
      <c r="AA64" s="133">
        <f>'Surv-rate CEA'!V62*'Unit cost and utilities'!$H$9+'Surv-rate CEA'!W62*'Unit cost and utilities'!$H$9+'Unit cost and utilities'!$G$13*('Surv-rate CEA'!U61-'Surv-rate CEA'!U62)</f>
        <v>89.974409826449687</v>
      </c>
      <c r="AB64" s="133">
        <f t="shared" si="80"/>
        <v>81.523227241627936</v>
      </c>
      <c r="AC64" s="133">
        <f>AA64-'Surv-rate CEA'!W62*'Unit cost and utilities'!$H$9-'Unit cost and utilities'!$G$13*('Surv-rate CEA'!U61-'Surv-rate CEA'!U62)</f>
        <v>37.752816137388621</v>
      </c>
      <c r="AD64" s="133">
        <f t="shared" si="81"/>
        <v>34.206741838221795</v>
      </c>
      <c r="AE64" s="133">
        <f>'Surv-rate CEA'!Y62*'Unit cost and utilities'!$H$3+'Surv-rate CEA'!Z62*'Unit cost and utilities'!$H$3+('Surv-rate CEA'!X61-'Surv-rate CEA'!X62)*'Unit cost and utilities'!$G$13</f>
        <v>32.388786910863814</v>
      </c>
      <c r="AF64" s="133">
        <f t="shared" si="82"/>
        <v>29.346549096661128</v>
      </c>
      <c r="AG64" s="133">
        <f>AE64-'Surv-rate CEA'!Z62*'Unit cost and utilities'!$H$3-('Surv-rate CEA'!X61-'Surv-rate CEA'!X62)*'Unit cost and utilities'!$G$13</f>
        <v>7.3793151653922031</v>
      </c>
      <c r="AH64" s="133">
        <f t="shared" si="83"/>
        <v>6.6861854195681794</v>
      </c>
      <c r="AI64" s="133">
        <f>'Surv-rate CEA'!AB62*'Unit cost and utilities'!$H$10+'Surv-rate CEA'!AC62*'Unit cost and utilities'!$H$10+'Unit cost and utilities'!$G$13*('Surv-rate CEA'!AB62-'Surv-rate CEA'!AB62)</f>
        <v>46.57965696129402</v>
      </c>
      <c r="AJ64" s="133">
        <f t="shared" si="84"/>
        <v>42.204488660912041</v>
      </c>
      <c r="AK64" s="133">
        <f>AI64-'Surv-rate CEA'!AC62*'Unit cost and utilities'!$H$10-'Unit cost and utilities'!$G$13*('Surv-rate CEA'!AB62-'Surv-rate CEA'!AB62)</f>
        <v>24.356398850147272</v>
      </c>
      <c r="AL64" s="133">
        <f t="shared" si="85"/>
        <v>22.068633093323974</v>
      </c>
      <c r="AM64" s="104">
        <f>'Surv-rate CEA'!AE62*'Unit cost and utilities'!$H$5+'Surv-rate CEA'!AF62*'Unit cost and utilities'!$H$5+('Surv-rate CEA'!AD61-'Surv-rate CEA'!AD62)*'Unit cost and utilities'!$G$13</f>
        <v>32.388786910863814</v>
      </c>
      <c r="AN64" s="133">
        <f t="shared" si="86"/>
        <v>29.346549096661128</v>
      </c>
      <c r="AO64" s="104">
        <f>AM64-'Surv-rate CEA'!AF62*'Unit cost and utilities'!$H$5-('Surv-rate CEA'!AD61-'Surv-rate CEA'!AD62)*'Unit cost and utilities'!$G$13</f>
        <v>7.3793151653922031</v>
      </c>
      <c r="AP64" s="133">
        <f t="shared" si="87"/>
        <v>6.6861854195681794</v>
      </c>
      <c r="AQ64" s="133">
        <f>'Surv-rate CEA'!AH62*'Unit cost and utilities'!$H$11+'Surv-rate CEA'!AI62*'Unit cost and utilities'!$H$11+'Unit cost and utilities'!$G$13*('Surv-rate CEA'!AG61-'Surv-rate CEA'!AG62)</f>
        <v>74.166497571287877</v>
      </c>
      <c r="AR64" s="133">
        <f t="shared" si="88"/>
        <v>67.200132202949177</v>
      </c>
      <c r="AS64" s="133">
        <f>AQ64-'Surv-rate CEA'!AI62*'Unit cost and utilities'!$H$11-'Unit cost and utilities'!$G$13*('Surv-rate CEA'!AG61-'Surv-rate CEA'!AG62)</f>
        <v>32.454886279145185</v>
      </c>
      <c r="AT64" s="133">
        <f t="shared" si="89"/>
        <v>29.406439834831286</v>
      </c>
      <c r="AU64" s="133">
        <f>'Surv-rate CEA'!AK62*'Unit cost and utilities'!$H$3+'Surv-rate CEA'!AL62*'Unit cost and utilities'!$H$3+('Surv-rate CEA'!AJ61-'Surv-rate CEA'!AJ62)*'Unit cost and utilities'!$G$13</f>
        <v>32.388786910863814</v>
      </c>
      <c r="AV64" s="133">
        <f t="shared" si="90"/>
        <v>29.346549096661128</v>
      </c>
      <c r="AW64" s="133">
        <f>AU64-'Surv-rate CEA'!AL62*'Unit cost and utilities'!$H$3-('Surv-rate CEA'!AJ61-'Surv-rate CEA'!AJ62)*'Unit cost and utilities'!$G$13</f>
        <v>7.3793151653922031</v>
      </c>
      <c r="AX64" s="133">
        <f t="shared" si="91"/>
        <v>6.6861854195681794</v>
      </c>
      <c r="AY64" s="135">
        <v>58</v>
      </c>
      <c r="AZ64" s="135">
        <f t="shared" si="38"/>
        <v>4.4493150684931511</v>
      </c>
      <c r="BA64" s="136">
        <f>'Surv-rate CEA'!AP62*'Unit cost and utilities'!$H$7+'Surv-rate CEA'!AQ62*'Unit cost and utilities'!$H$7+'Unit cost and utilities'!$G$13*('Surv-rate CEA'!AO61-'Surv-rate CEA'!AO62)</f>
        <v>34.483107777374073</v>
      </c>
      <c r="BB64" s="136">
        <f t="shared" si="39"/>
        <v>30.233577674538232</v>
      </c>
      <c r="BC64" s="136">
        <f>BA64-'Surv-rate CEA'!AQ62*'Unit cost and utilities'!$H$7-'Unit cost and utilities'!$G$13*('Surv-rate CEA'!AO61-'Surv-rate CEA'!AO62)</f>
        <v>8.2846735660434465</v>
      </c>
      <c r="BD64" s="136">
        <f t="shared" si="40"/>
        <v>7.2637107822258518</v>
      </c>
      <c r="BE64" s="136">
        <f>'Surv-rate CEA'!AS62*'Unit cost and utilities'!$H$4+'Surv-rate CEA'!AT62*'Unit cost and utilities'!$H$4+('Surv-rate CEA'!AR61-'Surv-rate CEA'!AR62)*'Unit cost and utilities'!$G$13</f>
        <v>22.676452763189097</v>
      </c>
      <c r="BF64" s="136">
        <f t="shared" si="41"/>
        <v>19.881917268742278</v>
      </c>
      <c r="BG64" s="136">
        <f>BE64-'Surv-rate CEA'!AT62*'Unit cost and utilities'!$H$4-('Surv-rate CEA'!AR61-'Surv-rate CEA'!AR62)*'Unit cost and utilities'!$G$13</f>
        <v>4.1032339094914914</v>
      </c>
      <c r="BH64" s="136">
        <f t="shared" si="42"/>
        <v>3.5975713650962913</v>
      </c>
    </row>
    <row r="65" spans="1:60">
      <c r="A65" s="132">
        <v>59</v>
      </c>
      <c r="B65" s="132">
        <f t="shared" si="67"/>
        <v>3.3945205479452056</v>
      </c>
      <c r="C65" s="133">
        <f>'Surv-rate CEA'!D63*'Unit cost and utilities'!$H$6+'Surv-rate CEA'!E63*'Unit cost and utilities'!$H$6+'Unit cost and utilities'!$G$13*('Surv-rate CEA'!C62-'Surv-rate CEA'!C63)</f>
        <v>64.685522357112163</v>
      </c>
      <c r="D65" s="133">
        <f t="shared" si="68"/>
        <v>58.510103524960648</v>
      </c>
      <c r="E65" s="133">
        <f>C65-'Surv-rate CEA'!E63*'Unit cost and utilities'!$H$6-'Unit cost and utilities'!$G$13*('Surv-rate CEA'!C62-'Surv-rate CEA'!C63)</f>
        <v>40.078598433433712</v>
      </c>
      <c r="F65" s="133">
        <f t="shared" si="69"/>
        <v>36.252361548993491</v>
      </c>
      <c r="G65" s="133">
        <f>'Surv-rate CEA'!G63*'Unit cost and utilities'!$H$3+'Surv-rate CEA'!H63*'Unit cost and utilities'!$H$3+('Surv-rate CEA'!F62-'Surv-rate CEA'!F63)*'Unit cost and utilities'!$G$13</f>
        <v>31.304813731462911</v>
      </c>
      <c r="H65" s="133">
        <f t="shared" si="70"/>
        <v>28.316195425391275</v>
      </c>
      <c r="I65" s="133">
        <f>G65-'Surv-rate CEA'!H63*'Unit cost and utilities'!$H$3-('Surv-rate CEA'!F62-'Surv-rate CEA'!F63)*'Unit cost and utilities'!$G$13</f>
        <v>7.1328525824240367</v>
      </c>
      <c r="J65" s="133">
        <f t="shared" si="71"/>
        <v>6.4518910541042631</v>
      </c>
      <c r="K65" s="133">
        <f>'Surv-rate CEA'!J63*'Unit cost and utilities'!$H$7+'Surv-rate CEA'!K63*'Unit cost and utilities'!$H$7+'Unit cost and utilities'!$G$13*('Surv-rate CEA'!I62-'Surv-rate CEA'!I63)</f>
        <v>50.714021944659585</v>
      </c>
      <c r="L65" s="133">
        <f t="shared" si="72"/>
        <v>45.872438932587613</v>
      </c>
      <c r="M65" s="133">
        <f>K65-'Surv-rate CEA'!K63*'Unit cost and utilities'!$H$7-'Unit cost and utilities'!$G$13*('Surv-rate CEA'!I62-'Surv-rate CEA'!I63)</f>
        <v>12.829985197836168</v>
      </c>
      <c r="N65" s="133">
        <f t="shared" si="73"/>
        <v>11.605127929628125</v>
      </c>
      <c r="O65" s="133">
        <f>'Surv-rate CEA'!M63*'Unit cost and utilities'!$H$4+'Surv-rate CEA'!N63*'Unit cost and utilities'!$H$4+('Surv-rate CEA'!L62-'Surv-rate CEA'!L63)*'Unit cost and utilities'!$G$13</f>
        <v>31.304813731462911</v>
      </c>
      <c r="P65" s="133">
        <f t="shared" si="74"/>
        <v>28.316195425391275</v>
      </c>
      <c r="Q65" s="133">
        <f>O65-'Surv-rate CEA'!N63*'Unit cost and utilities'!$H$4-('Surv-rate CEA'!L62-'Surv-rate CEA'!L63)*'Unit cost and utilities'!$G$13</f>
        <v>7.1328525824240367</v>
      </c>
      <c r="R65" s="133">
        <f t="shared" si="75"/>
        <v>6.4518910541042631</v>
      </c>
      <c r="S65" s="133">
        <f>'Surv-rate CEA'!P63*'Unit cost and utilities'!$H$8+'Surv-rate CEA'!Q63*'Unit cost and utilities'!$H$8+'Unit cost and utilities'!$G$13*('Surv-rate CEA'!O62-'Surv-rate CEA'!O63)</f>
        <v>79.50396158073913</v>
      </c>
      <c r="T65" s="133">
        <f t="shared" si="76"/>
        <v>71.913851094101545</v>
      </c>
      <c r="U65" s="133">
        <f>S65-'Surv-rate CEA'!Q63*'Unit cost and utilities'!$H$8-'Unit cost and utilities'!$G$13*('Surv-rate CEA'!O62-'Surv-rate CEA'!O63)</f>
        <v>41.866393901720237</v>
      </c>
      <c r="V65" s="133">
        <f t="shared" si="77"/>
        <v>37.869479168503588</v>
      </c>
      <c r="W65" s="133">
        <f>'Surv-rate CEA'!S63*'Unit cost and utilities'!$H$3+'Surv-rate CEA'!T63*'Unit cost and utilities'!$H$3+('Surv-rate CEA'!R62-'Surv-rate CEA'!R63)*'Unit cost and utilities'!$G$13</f>
        <v>31.304813731462911</v>
      </c>
      <c r="X65" s="133">
        <f t="shared" si="78"/>
        <v>28.316195425391275</v>
      </c>
      <c r="Y65" s="133">
        <f>W65-'Surv-rate CEA'!T63*'Unit cost and utilities'!$H$3-('Surv-rate CEA'!R62-'Surv-rate CEA'!R63)*'Unit cost and utilities'!$G$13</f>
        <v>7.1328525824240367</v>
      </c>
      <c r="Z65" s="133">
        <f t="shared" si="79"/>
        <v>6.4518910541042631</v>
      </c>
      <c r="AA65" s="133">
        <f>'Surv-rate CEA'!V63*'Unit cost and utilities'!$H$9+'Surv-rate CEA'!W63*'Unit cost and utilities'!$H$9+'Unit cost and utilities'!$G$13*('Surv-rate CEA'!U62-'Surv-rate CEA'!U63)</f>
        <v>88.217931290278713</v>
      </c>
      <c r="AB65" s="133">
        <f t="shared" si="80"/>
        <v>79.795912662743632</v>
      </c>
      <c r="AC65" s="133">
        <f>AA65-'Surv-rate CEA'!W63*'Unit cost and utilities'!$H$9-'Unit cost and utilities'!$G$13*('Surv-rate CEA'!U62-'Surv-rate CEA'!U63)</f>
        <v>37.015464598245458</v>
      </c>
      <c r="AD65" s="133">
        <f t="shared" si="81"/>
        <v>33.481659987394856</v>
      </c>
      <c r="AE65" s="133">
        <f>'Surv-rate CEA'!Y63*'Unit cost and utilities'!$H$3+'Surv-rate CEA'!Z63*'Unit cost and utilities'!$H$3+('Surv-rate CEA'!X62-'Surv-rate CEA'!X63)*'Unit cost and utilities'!$G$13</f>
        <v>31.304813731462911</v>
      </c>
      <c r="AF65" s="133">
        <f t="shared" si="82"/>
        <v>28.316195425391275</v>
      </c>
      <c r="AG65" s="133">
        <f>AE65-'Surv-rate CEA'!Z63*'Unit cost and utilities'!$H$3-('Surv-rate CEA'!X62-'Surv-rate CEA'!X63)*'Unit cost and utilities'!$G$13</f>
        <v>7.1328525824240367</v>
      </c>
      <c r="AH65" s="133">
        <f t="shared" si="83"/>
        <v>6.4518910541042631</v>
      </c>
      <c r="AI65" s="133">
        <f>'Surv-rate CEA'!AB63*'Unit cost and utilities'!$H$10+'Surv-rate CEA'!AC63*'Unit cost and utilities'!$H$10+'Unit cost and utilities'!$G$13*('Surv-rate CEA'!AB63-'Surv-rate CEA'!AB63)</f>
        <v>45.48159454454246</v>
      </c>
      <c r="AJ65" s="133">
        <f t="shared" si="84"/>
        <v>41.139542641242556</v>
      </c>
      <c r="AK65" s="133">
        <f>AI65-'Surv-rate CEA'!AC63*'Unit cost and utilities'!$H$10-'Unit cost and utilities'!$G$13*('Surv-rate CEA'!AB63-'Surv-rate CEA'!AB63)</f>
        <v>23.828413879612906</v>
      </c>
      <c r="AL65" s="133">
        <f t="shared" si="85"/>
        <v>21.55355498614858</v>
      </c>
      <c r="AM65" s="104">
        <f>'Surv-rate CEA'!AE63*'Unit cost and utilities'!$H$5+'Surv-rate CEA'!AF63*'Unit cost and utilities'!$H$5+('Surv-rate CEA'!AD62-'Surv-rate CEA'!AD63)*'Unit cost and utilities'!$G$13</f>
        <v>31.304813731462911</v>
      </c>
      <c r="AN65" s="133">
        <f t="shared" si="86"/>
        <v>28.316195425391275</v>
      </c>
      <c r="AO65" s="104">
        <f>AM65-'Surv-rate CEA'!AF63*'Unit cost and utilities'!$H$5-('Surv-rate CEA'!AD62-'Surv-rate CEA'!AD63)*'Unit cost and utilities'!$G$13</f>
        <v>7.1328525824240367</v>
      </c>
      <c r="AP65" s="133">
        <f t="shared" si="87"/>
        <v>6.4518910541042631</v>
      </c>
      <c r="AQ65" s="133">
        <f>'Surv-rate CEA'!AH63*'Unit cost and utilities'!$H$11+'Surv-rate CEA'!AI63*'Unit cost and utilities'!$H$11+'Unit cost and utilities'!$G$13*('Surv-rate CEA'!AG62-'Surv-rate CEA'!AG63)</f>
        <v>72.517788372280336</v>
      </c>
      <c r="AR65" s="133">
        <f t="shared" si="88"/>
        <v>65.594636178999494</v>
      </c>
      <c r="AS65" s="133">
        <f>AQ65-'Surv-rate CEA'!AI63*'Unit cost and utilities'!$H$11-'Unit cost and utilities'!$G$13*('Surv-rate CEA'!AG62-'Surv-rate CEA'!AG63)</f>
        <v>31.777452053274551</v>
      </c>
      <c r="AT65" s="133">
        <f t="shared" si="89"/>
        <v>28.743711755651258</v>
      </c>
      <c r="AU65" s="133">
        <f>'Surv-rate CEA'!AK63*'Unit cost and utilities'!$H$3+'Surv-rate CEA'!AL63*'Unit cost and utilities'!$H$3+('Surv-rate CEA'!AJ62-'Surv-rate CEA'!AJ63)*'Unit cost and utilities'!$G$13</f>
        <v>31.304813731462911</v>
      </c>
      <c r="AV65" s="133">
        <f t="shared" si="90"/>
        <v>28.316195425391275</v>
      </c>
      <c r="AW65" s="133">
        <f>AU65-'Surv-rate CEA'!AL63*'Unit cost and utilities'!$H$3-('Surv-rate CEA'!AJ62-'Surv-rate CEA'!AJ63)*'Unit cost and utilities'!$G$13</f>
        <v>7.1328525824240367</v>
      </c>
      <c r="AX65" s="133">
        <f t="shared" si="91"/>
        <v>6.4518910541042631</v>
      </c>
      <c r="AY65" s="135">
        <v>59</v>
      </c>
      <c r="AZ65" s="135">
        <f t="shared" si="38"/>
        <v>4.5260273972602736</v>
      </c>
      <c r="BA65" s="136">
        <f>'Surv-rate CEA'!AP63*'Unit cost and utilities'!$H$7+'Surv-rate CEA'!AQ63*'Unit cost and utilities'!$H$7+'Unit cost and utilities'!$G$13*('Surv-rate CEA'!AO62-'Surv-rate CEA'!AO63)</f>
        <v>33.56165597521241</v>
      </c>
      <c r="BB65" s="136">
        <f t="shared" si="39"/>
        <v>29.359033237476019</v>
      </c>
      <c r="BC65" s="136">
        <f>BA65-'Surv-rate CEA'!AQ63*'Unit cost and utilities'!$H$7-'Unit cost and utilities'!$G$13*('Surv-rate CEA'!AO62-'Surv-rate CEA'!AO63)</f>
        <v>8.0572625709322807</v>
      </c>
      <c r="BD65" s="136">
        <f t="shared" si="40"/>
        <v>7.048324427071873</v>
      </c>
      <c r="BE65" s="136">
        <f>'Surv-rate CEA'!AS63*'Unit cost and utilities'!$H$4+'Surv-rate CEA'!AT63*'Unit cost and utilities'!$H$4+('Surv-rate CEA'!AR62-'Surv-rate CEA'!AR63)*'Unit cost and utilities'!$G$13</f>
        <v>21.798025361111971</v>
      </c>
      <c r="BF65" s="136">
        <f t="shared" si="41"/>
        <v>19.068455727002643</v>
      </c>
      <c r="BG65" s="136">
        <f>BE65-'Surv-rate CEA'!AT63*'Unit cost and utilities'!$H$4-('Surv-rate CEA'!AR62-'Surv-rate CEA'!AR63)*'Unit cost and utilities'!$G$13</f>
        <v>3.9747820211700242</v>
      </c>
      <c r="BH65" s="136">
        <f t="shared" si="42"/>
        <v>3.4770560057418112</v>
      </c>
    </row>
    <row r="66" spans="1:60">
      <c r="A66" s="132">
        <v>60</v>
      </c>
      <c r="B66" s="132">
        <f t="shared" si="67"/>
        <v>3.452054794520548</v>
      </c>
      <c r="C66" s="133">
        <f>'Surv-rate CEA'!D64*'Unit cost and utilities'!$H$6+'Surv-rate CEA'!E64*'Unit cost and utilities'!$H$6+'Unit cost and utilities'!$G$13*('Surv-rate CEA'!C63-'Surv-rate CEA'!C64)</f>
        <v>63.186284207510781</v>
      </c>
      <c r="D66" s="133">
        <f t="shared" si="68"/>
        <v>57.056879176294537</v>
      </c>
      <c r="E66" s="133">
        <f>C66-'Surv-rate CEA'!E64*'Unit cost and utilities'!$H$6-'Unit cost and utilities'!$G$13*('Surv-rate CEA'!C63-'Surv-rate CEA'!C64)</f>
        <v>39.339782985050277</v>
      </c>
      <c r="F66" s="133">
        <f t="shared" si="69"/>
        <v>35.523615176169059</v>
      </c>
      <c r="G66" s="133">
        <f>'Surv-rate CEA'!G64*'Unit cost and utilities'!$H$3+'Surv-rate CEA'!H64*'Unit cost and utilities'!$H$3+('Surv-rate CEA'!F63-'Surv-rate CEA'!F64)*'Unit cost and utilities'!$G$13</f>
        <v>30.270703024508986</v>
      </c>
      <c r="H66" s="133">
        <f t="shared" si="70"/>
        <v>27.334284120565538</v>
      </c>
      <c r="I66" s="133">
        <f>G66-'Surv-rate CEA'!H64*'Unit cost and utilities'!$H$3-('Surv-rate CEA'!F63-'Surv-rate CEA'!F64)*'Unit cost and utilities'!$G$13</f>
        <v>6.8982932393492415</v>
      </c>
      <c r="J66" s="133">
        <f t="shared" si="71"/>
        <v>6.2291221713178944</v>
      </c>
      <c r="K66" s="133">
        <f>'Surv-rate CEA'!J64*'Unit cost and utilities'!$H$7+'Surv-rate CEA'!K64*'Unit cost and utilities'!$H$7+'Unit cost and utilities'!$G$13*('Surv-rate CEA'!I63-'Surv-rate CEA'!I64)</f>
        <v>49.456629569303601</v>
      </c>
      <c r="L66" s="133">
        <f t="shared" si="72"/>
        <v>44.659073930273728</v>
      </c>
      <c r="M66" s="133">
        <f>K66-'Surv-rate CEA'!K64*'Unit cost and utilities'!$H$7-'Unit cost and utilities'!$G$13*('Surv-rate CEA'!I63-'Surv-rate CEA'!I64)</f>
        <v>12.488641255067369</v>
      </c>
      <c r="N66" s="133">
        <f t="shared" si="73"/>
        <v>11.277176749725154</v>
      </c>
      <c r="O66" s="133">
        <f>'Surv-rate CEA'!M64*'Unit cost and utilities'!$H$4+'Surv-rate CEA'!N64*'Unit cost and utilities'!$H$4+('Surv-rate CEA'!L63-'Surv-rate CEA'!L64)*'Unit cost and utilities'!$G$13</f>
        <v>30.270703024508986</v>
      </c>
      <c r="P66" s="133">
        <f t="shared" si="74"/>
        <v>27.334284120565538</v>
      </c>
      <c r="Q66" s="133">
        <f>O66-'Surv-rate CEA'!N64*'Unit cost and utilities'!$H$4-('Surv-rate CEA'!L63-'Surv-rate CEA'!L64)*'Unit cost and utilities'!$G$13</f>
        <v>6.8982932393492415</v>
      </c>
      <c r="R66" s="133">
        <f t="shared" si="75"/>
        <v>6.2291221713178944</v>
      </c>
      <c r="S66" s="133">
        <f>'Surv-rate CEA'!P64*'Unit cost and utilities'!$H$8+'Surv-rate CEA'!Q64*'Unit cost and utilities'!$H$8+'Unit cost and utilities'!$G$13*('Surv-rate CEA'!O63-'Surv-rate CEA'!O64)</f>
        <v>77.838429834967798</v>
      </c>
      <c r="T66" s="133">
        <f t="shared" si="76"/>
        <v>70.287688887999565</v>
      </c>
      <c r="U66" s="133">
        <f>S66-'Surv-rate CEA'!Q64*'Unit cost and utilities'!$H$8-'Unit cost and utilities'!$G$13*('Surv-rate CEA'!O63-'Surv-rate CEA'!O64)</f>
        <v>41.094621938834081</v>
      </c>
      <c r="V66" s="133">
        <f t="shared" si="77"/>
        <v>37.108225434798513</v>
      </c>
      <c r="W66" s="133">
        <f>'Surv-rate CEA'!S64*'Unit cost and utilities'!$H$3+'Surv-rate CEA'!T64*'Unit cost and utilities'!$H$3+('Surv-rate CEA'!R63-'Surv-rate CEA'!R64)*'Unit cost and utilities'!$G$13</f>
        <v>30.270703024508986</v>
      </c>
      <c r="X66" s="133">
        <f t="shared" si="78"/>
        <v>27.334284120565538</v>
      </c>
      <c r="Y66" s="133">
        <f>W66-'Surv-rate CEA'!T64*'Unit cost and utilities'!$H$3-('Surv-rate CEA'!R63-'Surv-rate CEA'!R64)*'Unit cost and utilities'!$G$13</f>
        <v>6.8982932393492415</v>
      </c>
      <c r="Z66" s="133">
        <f t="shared" si="79"/>
        <v>6.2291221713178944</v>
      </c>
      <c r="AA66" s="133">
        <f>'Surv-rate CEA'!V64*'Unit cost and utilities'!$H$9+'Surv-rate CEA'!W64*'Unit cost and utilities'!$H$9+'Unit cost and utilities'!$G$13*('Surv-rate CEA'!U63-'Surv-rate CEA'!U64)</f>
        <v>86.518295805240655</v>
      </c>
      <c r="AB66" s="133">
        <f t="shared" si="80"/>
        <v>78.125561776771534</v>
      </c>
      <c r="AC66" s="133">
        <f>AA66-'Surv-rate CEA'!W64*'Unit cost and utilities'!$H$9-'Unit cost and utilities'!$G$13*('Surv-rate CEA'!U63-'Surv-rate CEA'!U64)</f>
        <v>36.303735134684118</v>
      </c>
      <c r="AD66" s="133">
        <f t="shared" si="81"/>
        <v>32.782080086007838</v>
      </c>
      <c r="AE66" s="133">
        <f>'Surv-rate CEA'!Y64*'Unit cost and utilities'!$H$3+'Surv-rate CEA'!Z64*'Unit cost and utilities'!$H$3+('Surv-rate CEA'!X63-'Surv-rate CEA'!X64)*'Unit cost and utilities'!$G$13</f>
        <v>30.270703024508986</v>
      </c>
      <c r="AF66" s="133">
        <f t="shared" si="82"/>
        <v>27.334284120565538</v>
      </c>
      <c r="AG66" s="133">
        <f>AE66-'Surv-rate CEA'!Z64*'Unit cost and utilities'!$H$3-('Surv-rate CEA'!X63-'Surv-rate CEA'!X64)*'Unit cost and utilities'!$G$13</f>
        <v>6.8982932393492415</v>
      </c>
      <c r="AH66" s="133">
        <f t="shared" si="83"/>
        <v>6.2291221713178944</v>
      </c>
      <c r="AI66" s="133">
        <f>'Surv-rate CEA'!AB64*'Unit cost and utilities'!$H$10+'Surv-rate CEA'!AC64*'Unit cost and utilities'!$H$10+'Unit cost and utilities'!$G$13*('Surv-rate CEA'!AB64-'Surv-rate CEA'!AB64)</f>
        <v>44.423001836956487</v>
      </c>
      <c r="AJ66" s="133">
        <f t="shared" si="84"/>
        <v>40.11373481205991</v>
      </c>
      <c r="AK66" s="133">
        <f>AI66-'Surv-rate CEA'!AC64*'Unit cost and utilities'!$H$10-'Unit cost and utilities'!$G$13*('Surv-rate CEA'!AB64-'Surv-rate CEA'!AB64)</f>
        <v>23.319882769385266</v>
      </c>
      <c r="AL66" s="133">
        <f t="shared" si="85"/>
        <v>21.057730332875121</v>
      </c>
      <c r="AM66" s="104">
        <f>'Surv-rate CEA'!AE64*'Unit cost and utilities'!$H$5+'Surv-rate CEA'!AF64*'Unit cost and utilities'!$H$5+('Surv-rate CEA'!AD63-'Surv-rate CEA'!AD64)*'Unit cost and utilities'!$G$13</f>
        <v>30.270703024508986</v>
      </c>
      <c r="AN66" s="133">
        <f t="shared" si="86"/>
        <v>27.334284120565538</v>
      </c>
      <c r="AO66" s="104">
        <f>AM66-'Surv-rate CEA'!AF64*'Unit cost and utilities'!$H$5-('Surv-rate CEA'!AD63-'Surv-rate CEA'!AD64)*'Unit cost and utilities'!$G$13</f>
        <v>6.8982932393492415</v>
      </c>
      <c r="AP66" s="133">
        <f t="shared" si="87"/>
        <v>6.2291221713178944</v>
      </c>
      <c r="AQ66" s="133">
        <f>'Surv-rate CEA'!AH64*'Unit cost and utilities'!$H$11+'Surv-rate CEA'!AI64*'Unit cost and utilities'!$H$11+'Unit cost and utilities'!$G$13*('Surv-rate CEA'!AG63-'Surv-rate CEA'!AG64)</f>
        <v>70.926797394869894</v>
      </c>
      <c r="AR66" s="133">
        <f t="shared" si="88"/>
        <v>64.046521489224943</v>
      </c>
      <c r="AS66" s="133">
        <f>AQ66-'Surv-rate CEA'!AI64*'Unit cost and utilities'!$H$11-'Unit cost and utilities'!$G$13*('Surv-rate CEA'!AG63-'Surv-rate CEA'!AG64)</f>
        <v>31.124445940127444</v>
      </c>
      <c r="AT66" s="133">
        <f t="shared" si="89"/>
        <v>28.105209440751867</v>
      </c>
      <c r="AU66" s="133">
        <f>'Surv-rate CEA'!AK64*'Unit cost and utilities'!$H$3+'Surv-rate CEA'!AL64*'Unit cost and utilities'!$H$3+('Surv-rate CEA'!AJ63-'Surv-rate CEA'!AJ64)*'Unit cost and utilities'!$G$13</f>
        <v>30.270703024508986</v>
      </c>
      <c r="AV66" s="133">
        <f t="shared" si="90"/>
        <v>27.334284120565538</v>
      </c>
      <c r="AW66" s="133">
        <f>AU66-'Surv-rate CEA'!AL64*'Unit cost and utilities'!$H$3-('Surv-rate CEA'!AJ63-'Surv-rate CEA'!AJ64)*'Unit cost and utilities'!$G$13</f>
        <v>6.8982932393492415</v>
      </c>
      <c r="AX66" s="133">
        <f t="shared" si="91"/>
        <v>6.2291221713178944</v>
      </c>
      <c r="AY66" s="135">
        <v>60</v>
      </c>
      <c r="AZ66" s="135">
        <f t="shared" si="38"/>
        <v>4.602739726027397</v>
      </c>
      <c r="BA66" s="136">
        <f>'Surv-rate CEA'!AP64*'Unit cost and utilities'!$H$7+'Surv-rate CEA'!AQ64*'Unit cost and utilities'!$H$7+'Unit cost and utilities'!$G$13*('Surv-rate CEA'!AO63-'Surv-rate CEA'!AO64)</f>
        <v>32.677944653825136</v>
      </c>
      <c r="BB66" s="136">
        <f t="shared" si="39"/>
        <v>28.521235115207173</v>
      </c>
      <c r="BC66" s="136">
        <f>BA66-'Surv-rate CEA'!AQ64*'Unit cost and utilities'!$H$7-'Unit cost and utilities'!$G$13*('Surv-rate CEA'!AO63-'Surv-rate CEA'!AO64)</f>
        <v>7.8396050834115876</v>
      </c>
      <c r="BD66" s="136">
        <f t="shared" si="40"/>
        <v>6.8423893290419091</v>
      </c>
      <c r="BE66" s="136">
        <f>'Surv-rate CEA'!AS64*'Unit cost and utilities'!$H$4+'Surv-rate CEA'!AT64*'Unit cost and utilities'!$H$4+('Surv-rate CEA'!AR63-'Surv-rate CEA'!AR64)*'Unit cost and utilities'!$G$13</f>
        <v>20.957095606192262</v>
      </c>
      <c r="BF66" s="136">
        <f t="shared" si="41"/>
        <v>18.291304959601181</v>
      </c>
      <c r="BG66" s="136">
        <f>BE66-'Surv-rate CEA'!AT64*'Unit cost and utilities'!$H$4-('Surv-rate CEA'!AR63-'Surv-rate CEA'!AR64)*'Unit cost and utilities'!$G$13</f>
        <v>3.8519192979774384</v>
      </c>
      <c r="BH66" s="136">
        <f t="shared" si="42"/>
        <v>3.3619463251510946</v>
      </c>
    </row>
    <row r="67" spans="1:60">
      <c r="A67" s="132">
        <v>61</v>
      </c>
      <c r="B67" s="132">
        <f t="shared" si="67"/>
        <v>3.5095890410958903</v>
      </c>
      <c r="C67" s="133">
        <f>'Surv-rate CEA'!D65*'Unit cost and utilities'!$H$6+'Surv-rate CEA'!E65*'Unit cost and utilities'!$H$6+'Unit cost and utilities'!$G$13*('Surv-rate CEA'!C64-'Surv-rate CEA'!C65)</f>
        <v>61.740756305586537</v>
      </c>
      <c r="D67" s="133">
        <f t="shared" si="68"/>
        <v>55.656842182407573</v>
      </c>
      <c r="E67" s="133">
        <f>C67-'Surv-rate CEA'!E65*'Unit cost and utilities'!$H$6-'Unit cost and utilities'!$G$13*('Surv-rate CEA'!C64-'Surv-rate CEA'!C65)</f>
        <v>38.625683955591867</v>
      </c>
      <c r="F67" s="133">
        <f t="shared" si="69"/>
        <v>34.819521572809244</v>
      </c>
      <c r="G67" s="133">
        <f>'Surv-rate CEA'!G65*'Unit cost and utilities'!$H$3+'Surv-rate CEA'!H65*'Unit cost and utilities'!$H$3+('Surv-rate CEA'!F64-'Surv-rate CEA'!F65)*'Unit cost and utilities'!$G$13</f>
        <v>29.283603127876368</v>
      </c>
      <c r="H67" s="133">
        <f t="shared" si="70"/>
        <v>26.398006363148461</v>
      </c>
      <c r="I67" s="133">
        <f>G67-'Surv-rate CEA'!H65*'Unit cost and utilities'!$H$3-('Surv-rate CEA'!F64-'Surv-rate CEA'!F65)*'Unit cost and utilities'!$G$13</f>
        <v>6.6748930754097042</v>
      </c>
      <c r="J67" s="133">
        <f t="shared" si="71"/>
        <v>6.0171512743342932</v>
      </c>
      <c r="K67" s="133">
        <f>'Surv-rate CEA'!J65*'Unit cost and utilities'!$H$7+'Surv-rate CEA'!K65*'Unit cost and utilities'!$H$7+'Unit cost and utilities'!$G$13*('Surv-rate CEA'!I64-'Surv-rate CEA'!I65)</f>
        <v>48.246326436271644</v>
      </c>
      <c r="L67" s="133">
        <f t="shared" si="72"/>
        <v>43.492149060401431</v>
      </c>
      <c r="M67" s="133">
        <f>K67-'Surv-rate CEA'!K65*'Unit cost and utilities'!$H$7-'Unit cost and utilities'!$G$13*('Surv-rate CEA'!I64-'Surv-rate CEA'!I65)</f>
        <v>12.161442157319303</v>
      </c>
      <c r="N67" s="133">
        <f t="shared" si="73"/>
        <v>10.963057587280531</v>
      </c>
      <c r="O67" s="133">
        <f>'Surv-rate CEA'!M65*'Unit cost and utilities'!$H$4+'Surv-rate CEA'!N65*'Unit cost and utilities'!$H$4+('Surv-rate CEA'!L64-'Surv-rate CEA'!L65)*'Unit cost and utilities'!$G$13</f>
        <v>29.283603127876368</v>
      </c>
      <c r="P67" s="133">
        <f t="shared" si="74"/>
        <v>26.398006363148461</v>
      </c>
      <c r="Q67" s="133">
        <f>O67-'Surv-rate CEA'!N65*'Unit cost and utilities'!$H$4-('Surv-rate CEA'!L64-'Surv-rate CEA'!L65)*'Unit cost and utilities'!$G$13</f>
        <v>6.6748930754097042</v>
      </c>
      <c r="R67" s="133">
        <f t="shared" si="75"/>
        <v>6.0171512743342932</v>
      </c>
      <c r="S67" s="133">
        <f>'Surv-rate CEA'!P65*'Unit cost and utilities'!$H$8+'Surv-rate CEA'!Q65*'Unit cost and utilities'!$H$8+'Unit cost and utilities'!$G$13*('Surv-rate CEA'!O64-'Surv-rate CEA'!O65)</f>
        <v>76.228913322831588</v>
      </c>
      <c r="T67" s="133">
        <f t="shared" si="76"/>
        <v>68.717340901141057</v>
      </c>
      <c r="U67" s="133">
        <f>S67-'Surv-rate CEA'!Q65*'Unit cost and utilities'!$H$8-'Unit cost and utilities'!$G$13*('Surv-rate CEA'!O64-'Surv-rate CEA'!O65)</f>
        <v>40.348668925986154</v>
      </c>
      <c r="V67" s="133">
        <f t="shared" si="77"/>
        <v>36.372724162444804</v>
      </c>
      <c r="W67" s="133">
        <f>'Surv-rate CEA'!S65*'Unit cost and utilities'!$H$3+'Surv-rate CEA'!T65*'Unit cost and utilities'!$H$3+('Surv-rate CEA'!R64-'Surv-rate CEA'!R65)*'Unit cost and utilities'!$G$13</f>
        <v>29.283603127876368</v>
      </c>
      <c r="X67" s="133">
        <f t="shared" si="78"/>
        <v>26.398006363148461</v>
      </c>
      <c r="Y67" s="133">
        <f>W67-'Surv-rate CEA'!T65*'Unit cost and utilities'!$H$3-('Surv-rate CEA'!R64-'Surv-rate CEA'!R65)*'Unit cost and utilities'!$G$13</f>
        <v>6.6748930754097042</v>
      </c>
      <c r="Z67" s="133">
        <f t="shared" si="79"/>
        <v>6.0171512743342932</v>
      </c>
      <c r="AA67" s="133">
        <f>'Surv-rate CEA'!V65*'Unit cost and utilities'!$H$9+'Surv-rate CEA'!W65*'Unit cost and utilities'!$H$9+'Unit cost and utilities'!$G$13*('Surv-rate CEA'!U64-'Surv-rate CEA'!U65)</f>
        <v>84.873038724528158</v>
      </c>
      <c r="AB67" s="133">
        <f t="shared" si="80"/>
        <v>76.509676986334654</v>
      </c>
      <c r="AC67" s="133">
        <f>AA67-'Surv-rate CEA'!W65*'Unit cost and utilities'!$H$9-'Unit cost and utilities'!$G$13*('Surv-rate CEA'!U64-'Surv-rate CEA'!U65)</f>
        <v>35.616367963103293</v>
      </c>
      <c r="AD67" s="133">
        <f t="shared" si="81"/>
        <v>32.106742603242644</v>
      </c>
      <c r="AE67" s="133">
        <f>'Surv-rate CEA'!Y65*'Unit cost and utilities'!$H$3+'Surv-rate CEA'!Z65*'Unit cost and utilities'!$H$3+('Surv-rate CEA'!X64-'Surv-rate CEA'!X65)*'Unit cost and utilities'!$G$13</f>
        <v>29.283603127876368</v>
      </c>
      <c r="AF67" s="133">
        <f t="shared" si="82"/>
        <v>26.398006363148461</v>
      </c>
      <c r="AG67" s="133">
        <f>AE67-'Surv-rate CEA'!Z65*'Unit cost and utilities'!$H$3-('Surv-rate CEA'!X64-'Surv-rate CEA'!X65)*'Unit cost and utilities'!$G$13</f>
        <v>6.6748930754097042</v>
      </c>
      <c r="AH67" s="133">
        <f t="shared" si="83"/>
        <v>6.0171512743342932</v>
      </c>
      <c r="AI67" s="133">
        <f>'Surv-rate CEA'!AB65*'Unit cost and utilities'!$H$10+'Surv-rate CEA'!AC65*'Unit cost and utilities'!$H$10+'Unit cost and utilities'!$G$13*('Surv-rate CEA'!AB65-'Surv-rate CEA'!AB65)</f>
        <v>43.402027317064665</v>
      </c>
      <c r="AJ67" s="133">
        <f t="shared" si="84"/>
        <v>39.12520560691344</v>
      </c>
      <c r="AK67" s="133">
        <f>AI67-'Surv-rate CEA'!AC65*'Unit cost and utilities'!$H$10-'Unit cost and utilities'!$G$13*('Surv-rate CEA'!AB65-'Surv-rate CEA'!AB65)</f>
        <v>22.829808753550353</v>
      </c>
      <c r="AL67" s="133">
        <f t="shared" si="85"/>
        <v>20.580166795526072</v>
      </c>
      <c r="AM67" s="104">
        <f>'Surv-rate CEA'!AE65*'Unit cost and utilities'!$H$5+'Surv-rate CEA'!AF65*'Unit cost and utilities'!$H$5+('Surv-rate CEA'!AD64-'Surv-rate CEA'!AD65)*'Unit cost and utilities'!$G$13</f>
        <v>29.283603127876368</v>
      </c>
      <c r="AN67" s="133">
        <f t="shared" si="86"/>
        <v>26.398006363148461</v>
      </c>
      <c r="AO67" s="104">
        <f>AM67-'Surv-rate CEA'!AF65*'Unit cost and utilities'!$H$5-('Surv-rate CEA'!AD64-'Surv-rate CEA'!AD65)*'Unit cost and utilities'!$G$13</f>
        <v>6.6748930754097042</v>
      </c>
      <c r="AP67" s="133">
        <f t="shared" si="87"/>
        <v>6.0171512743342932</v>
      </c>
      <c r="AQ67" s="133">
        <f>'Surv-rate CEA'!AH65*'Unit cost and utilities'!$H$11+'Surv-rate CEA'!AI65*'Unit cost and utilities'!$H$11+'Unit cost and utilities'!$G$13*('Surv-rate CEA'!AG64-'Surv-rate CEA'!AG65)</f>
        <v>69.390865459916569</v>
      </c>
      <c r="AR67" s="133">
        <f t="shared" si="88"/>
        <v>62.553112059202263</v>
      </c>
      <c r="AS67" s="133">
        <f>AQ67-'Surv-rate CEA'!AI65*'Unit cost and utilities'!$H$11-'Unit cost and utilities'!$G$13*('Surv-rate CEA'!AG64-'Surv-rate CEA'!AG65)</f>
        <v>30.494635244329938</v>
      </c>
      <c r="AT67" s="133">
        <f t="shared" si="89"/>
        <v>27.489703767204791</v>
      </c>
      <c r="AU67" s="133">
        <f>'Surv-rate CEA'!AK65*'Unit cost and utilities'!$H$3+'Surv-rate CEA'!AL65*'Unit cost and utilities'!$H$3+('Surv-rate CEA'!AJ64-'Surv-rate CEA'!AJ65)*'Unit cost and utilities'!$G$13</f>
        <v>29.283603127876368</v>
      </c>
      <c r="AV67" s="133">
        <f t="shared" si="90"/>
        <v>26.398006363148461</v>
      </c>
      <c r="AW67" s="133">
        <f>AU67-'Surv-rate CEA'!AL65*'Unit cost and utilities'!$H$3-('Surv-rate CEA'!AJ64-'Surv-rate CEA'!AJ65)*'Unit cost and utilities'!$G$13</f>
        <v>6.6748930754097042</v>
      </c>
      <c r="AX67" s="133">
        <f t="shared" si="91"/>
        <v>6.0171512743342932</v>
      </c>
      <c r="AY67" s="135">
        <v>61</v>
      </c>
      <c r="AZ67" s="135">
        <f t="shared" si="38"/>
        <v>4.6794520547945204</v>
      </c>
      <c r="BA67" s="136">
        <f>'Surv-rate CEA'!AP65*'Unit cost and utilities'!$H$7+'Surv-rate CEA'!AQ65*'Unit cost and utilities'!$H$7+'Unit cost and utilities'!$G$13*('Surv-rate CEA'!AO64-'Surv-rate CEA'!AO65)</f>
        <v>31.829937259503243</v>
      </c>
      <c r="BB67" s="136">
        <f t="shared" si="39"/>
        <v>27.718173255973131</v>
      </c>
      <c r="BC67" s="136">
        <f>BA67-'Surv-rate CEA'!AQ65*'Unit cost and utilities'!$H$7-'Unit cost and utilities'!$G$13*('Surv-rate CEA'!AO64-'Surv-rate CEA'!AO65)</f>
        <v>7.6311385207318381</v>
      </c>
      <c r="BD67" s="136">
        <f t="shared" si="40"/>
        <v>6.6453545897211335</v>
      </c>
      <c r="BE67" s="136">
        <f>'Surv-rate CEA'!AS65*'Unit cost and utilities'!$H$4+'Surv-rate CEA'!AT65*'Unit cost and utilities'!$H$4+('Surv-rate CEA'!AR64-'Surv-rate CEA'!AR65)*'Unit cost and utilities'!$G$13</f>
        <v>20.151871604400043</v>
      </c>
      <c r="BF67" s="136">
        <f t="shared" si="41"/>
        <v>17.548670109178943</v>
      </c>
      <c r="BG67" s="136">
        <f>BE67-'Surv-rate CEA'!AT65*'Unit cost and utilities'!$H$4-('Surv-rate CEA'!AR64-'Surv-rate CEA'!AR65)*'Unit cost and utilities'!$G$13</f>
        <v>3.7343316993002951</v>
      </c>
      <c r="BH67" s="136">
        <f t="shared" si="42"/>
        <v>3.2519339322786198</v>
      </c>
    </row>
    <row r="68" spans="1:60">
      <c r="A68" s="132">
        <v>62</v>
      </c>
      <c r="B68" s="132">
        <f t="shared" si="67"/>
        <v>3.5671232876712327</v>
      </c>
      <c r="C68" s="133">
        <f>'Surv-rate CEA'!D66*'Unit cost and utilities'!$H$6+'Surv-rate CEA'!E66*'Unit cost and utilities'!$H$6+'Unit cost and utilities'!$G$13*('Surv-rate CEA'!C65-'Surv-rate CEA'!C66)</f>
        <v>60.346421214265817</v>
      </c>
      <c r="D68" s="133">
        <f t="shared" si="68"/>
        <v>54.307468202723669</v>
      </c>
      <c r="E68" s="133">
        <f>C68-'Surv-rate CEA'!E66*'Unit cost and utilities'!$H$6-'Unit cost and utilities'!$G$13*('Surv-rate CEA'!C65-'Surv-rate CEA'!C66)</f>
        <v>37.93512251870736</v>
      </c>
      <c r="F68" s="133">
        <f t="shared" si="69"/>
        <v>34.138900344004277</v>
      </c>
      <c r="G68" s="133">
        <f>'Surv-rate CEA'!G66*'Unit cost and utilities'!$H$3+'Surv-rate CEA'!H66*'Unit cost and utilities'!$H$3+('Surv-rate CEA'!F65-'Surv-rate CEA'!F66)*'Unit cost and utilities'!$G$13</f>
        <v>28.340853417970099</v>
      </c>
      <c r="H68" s="133">
        <f t="shared" si="70"/>
        <v>25.504743526872435</v>
      </c>
      <c r="I68" s="133">
        <f>G68-'Surv-rate CEA'!H66*'Unit cost and utilities'!$H$3-('Surv-rate CEA'!F65-'Surv-rate CEA'!F66)*'Unit cost and utilities'!$G$13</f>
        <v>6.4619646437765823</v>
      </c>
      <c r="J68" s="133">
        <f t="shared" si="71"/>
        <v>5.8153065642948389</v>
      </c>
      <c r="K68" s="133">
        <f>'Surv-rate CEA'!J66*'Unit cost and utilities'!$H$7+'Surv-rate CEA'!K66*'Unit cost and utilities'!$H$7+'Unit cost and utilities'!$G$13*('Surv-rate CEA'!I65-'Surv-rate CEA'!I66)</f>
        <v>47.080827301703707</v>
      </c>
      <c r="L68" s="133">
        <f t="shared" si="72"/>
        <v>42.369381318684802</v>
      </c>
      <c r="M68" s="133">
        <f>K68-'Surv-rate CEA'!K66*'Unit cost and utilities'!$H$7-'Unit cost and utilities'!$G$13*('Surv-rate CEA'!I65-'Surv-rate CEA'!I66)</f>
        <v>11.847601907523435</v>
      </c>
      <c r="N68" s="133">
        <f t="shared" si="73"/>
        <v>10.661995374785459</v>
      </c>
      <c r="O68" s="133">
        <f>'Surv-rate CEA'!M66*'Unit cost and utilities'!$H$4+'Surv-rate CEA'!N66*'Unit cost and utilities'!$H$4+('Surv-rate CEA'!L65-'Surv-rate CEA'!L66)*'Unit cost and utilities'!$G$13</f>
        <v>28.340853417970099</v>
      </c>
      <c r="P68" s="133">
        <f t="shared" si="74"/>
        <v>25.504743526872435</v>
      </c>
      <c r="Q68" s="133">
        <f>O68-'Surv-rate CEA'!N66*'Unit cost and utilities'!$H$4-('Surv-rate CEA'!L65-'Surv-rate CEA'!L66)*'Unit cost and utilities'!$G$13</f>
        <v>6.4619646437765823</v>
      </c>
      <c r="R68" s="133">
        <f t="shared" si="75"/>
        <v>5.8153065642948389</v>
      </c>
      <c r="S68" s="133">
        <f>'Surv-rate CEA'!P66*'Unit cost and utilities'!$H$8+'Surv-rate CEA'!Q66*'Unit cost and utilities'!$H$8+'Unit cost and utilities'!$G$13*('Surv-rate CEA'!O65-'Surv-rate CEA'!O66)</f>
        <v>74.67291202915375</v>
      </c>
      <c r="T68" s="133">
        <f t="shared" si="76"/>
        <v>67.200286512920542</v>
      </c>
      <c r="U68" s="133">
        <f>S68-'Surv-rate CEA'!Q66*'Unit cost and utilities'!$H$8-'Unit cost and utilities'!$G$13*('Surv-rate CEA'!O65-'Surv-rate CEA'!O66)</f>
        <v>39.627303452641002</v>
      </c>
      <c r="V68" s="133">
        <f t="shared" si="77"/>
        <v>35.661742302379302</v>
      </c>
      <c r="W68" s="133">
        <f>'Surv-rate CEA'!S66*'Unit cost and utilities'!$H$3+'Surv-rate CEA'!T66*'Unit cost and utilities'!$H$3+('Surv-rate CEA'!R65-'Surv-rate CEA'!R66)*'Unit cost and utilities'!$G$13</f>
        <v>28.340853417970099</v>
      </c>
      <c r="X68" s="133">
        <f t="shared" si="78"/>
        <v>25.504743526872435</v>
      </c>
      <c r="Y68" s="133">
        <f>W68-'Surv-rate CEA'!T66*'Unit cost and utilities'!$H$3-('Surv-rate CEA'!R65-'Surv-rate CEA'!R66)*'Unit cost and utilities'!$G$13</f>
        <v>6.4619646437765823</v>
      </c>
      <c r="Z68" s="133">
        <f t="shared" si="79"/>
        <v>5.8153065642948389</v>
      </c>
      <c r="AA68" s="133">
        <f>'Surv-rate CEA'!V66*'Unit cost and utilities'!$H$9+'Surv-rate CEA'!W66*'Unit cost and utilities'!$H$9+'Unit cost and utilities'!$G$13*('Surv-rate CEA'!U65-'Surv-rate CEA'!U66)</f>
        <v>83.279824313733144</v>
      </c>
      <c r="AB68" s="133">
        <f t="shared" si="80"/>
        <v>74.94589272805645</v>
      </c>
      <c r="AC68" s="133">
        <f>AA68-'Surv-rate CEA'!W66*'Unit cost and utilities'!$H$9-'Unit cost and utilities'!$G$13*('Surv-rate CEA'!U65-'Surv-rate CEA'!U66)</f>
        <v>34.952182480668704</v>
      </c>
      <c r="AD68" s="133">
        <f t="shared" si="81"/>
        <v>31.454467398242119</v>
      </c>
      <c r="AE68" s="133">
        <f>'Surv-rate CEA'!Y66*'Unit cost and utilities'!$H$3+'Surv-rate CEA'!Z66*'Unit cost and utilities'!$H$3+('Surv-rate CEA'!X65-'Surv-rate CEA'!X66)*'Unit cost and utilities'!$G$13</f>
        <v>28.340853417970099</v>
      </c>
      <c r="AF68" s="133">
        <f t="shared" si="82"/>
        <v>25.504743526872435</v>
      </c>
      <c r="AG68" s="133">
        <f>AE68-'Surv-rate CEA'!Z66*'Unit cost and utilities'!$H$3-('Surv-rate CEA'!X65-'Surv-rate CEA'!X66)*'Unit cost and utilities'!$G$13</f>
        <v>6.4619646437765823</v>
      </c>
      <c r="AH68" s="133">
        <f t="shared" si="83"/>
        <v>5.8153065642948389</v>
      </c>
      <c r="AI68" s="133">
        <f>'Surv-rate CEA'!AB66*'Unit cost and utilities'!$H$10+'Surv-rate CEA'!AC66*'Unit cost and utilities'!$H$10+'Unit cost and utilities'!$G$13*('Surv-rate CEA'!AB66-'Surv-rate CEA'!AB66)</f>
        <v>42.416923840422804</v>
      </c>
      <c r="AJ68" s="133">
        <f t="shared" si="84"/>
        <v>38.172201372838913</v>
      </c>
      <c r="AK68" s="133">
        <f>AI68-'Surv-rate CEA'!AC66*'Unit cost and utilities'!$H$10-'Unit cost and utilities'!$G$13*('Surv-rate CEA'!AB66-'Surv-rate CEA'!AB66)</f>
        <v>22.357259771196116</v>
      </c>
      <c r="AL68" s="133">
        <f t="shared" si="85"/>
        <v>20.119936687102808</v>
      </c>
      <c r="AM68" s="104">
        <f>'Surv-rate CEA'!AE66*'Unit cost and utilities'!$H$5+'Surv-rate CEA'!AF66*'Unit cost and utilities'!$H$5+('Surv-rate CEA'!AD65-'Surv-rate CEA'!AD66)*'Unit cost and utilities'!$G$13</f>
        <v>28.340853417970099</v>
      </c>
      <c r="AN68" s="133">
        <f t="shared" si="86"/>
        <v>25.504743526872435</v>
      </c>
      <c r="AO68" s="104">
        <f>AM68-'Surv-rate CEA'!AF66*'Unit cost and utilities'!$H$5-('Surv-rate CEA'!AD65-'Surv-rate CEA'!AD66)*'Unit cost and utilities'!$G$13</f>
        <v>6.4619646437765823</v>
      </c>
      <c r="AP68" s="133">
        <f t="shared" si="87"/>
        <v>5.8153065642948389</v>
      </c>
      <c r="AQ68" s="133">
        <f>'Surv-rate CEA'!AH66*'Unit cost and utilities'!$H$11+'Surv-rate CEA'!AI66*'Unit cost and utilities'!$H$11+'Unit cost and utilities'!$G$13*('Surv-rate CEA'!AG65-'Surv-rate CEA'!AG66)</f>
        <v>67.907480342575369</v>
      </c>
      <c r="AR68" s="133">
        <f t="shared" si="88"/>
        <v>61.111881288491112</v>
      </c>
      <c r="AS68" s="133">
        <f>AQ68-'Surv-rate CEA'!AI66*'Unit cost and utilities'!$H$11-'Unit cost and utilities'!$G$13*('Surv-rate CEA'!AG65-'Surv-rate CEA'!AG66)</f>
        <v>29.886866339191549</v>
      </c>
      <c r="AT68" s="133">
        <f t="shared" si="89"/>
        <v>26.896044715423873</v>
      </c>
      <c r="AU68" s="133">
        <f>'Surv-rate CEA'!AK66*'Unit cost and utilities'!$H$3+'Surv-rate CEA'!AL66*'Unit cost and utilities'!$H$3+('Surv-rate CEA'!AJ65-'Surv-rate CEA'!AJ66)*'Unit cost and utilities'!$G$13</f>
        <v>28.340853417970099</v>
      </c>
      <c r="AV68" s="133">
        <f t="shared" si="90"/>
        <v>25.504743526872435</v>
      </c>
      <c r="AW68" s="133">
        <f>AU68-'Surv-rate CEA'!AL66*'Unit cost and utilities'!$H$3-('Surv-rate CEA'!AJ65-'Surv-rate CEA'!AJ66)*'Unit cost and utilities'!$G$13</f>
        <v>6.4619646437765823</v>
      </c>
      <c r="AX68" s="133">
        <f t="shared" si="91"/>
        <v>5.8153065642948389</v>
      </c>
      <c r="AY68" s="135">
        <v>62</v>
      </c>
      <c r="AZ68" s="135">
        <f t="shared" si="38"/>
        <v>4.7561643835616438</v>
      </c>
      <c r="BA68" s="136">
        <f>'Surv-rate CEA'!AP66*'Unit cost and utilities'!$H$7+'Surv-rate CEA'!AQ66*'Unit cost and utilities'!$H$7+'Unit cost and utilities'!$G$13*('Surv-rate CEA'!AO65-'Surv-rate CEA'!AO66)</f>
        <v>31.015731220792095</v>
      </c>
      <c r="BB68" s="136">
        <f t="shared" si="39"/>
        <v>26.947971137800515</v>
      </c>
      <c r="BC68" s="136">
        <f>BA68-'Surv-rate CEA'!AQ66*'Unit cost and utilities'!$H$7-'Unit cost and utilities'!$G$13*('Surv-rate CEA'!AO65-'Surv-rate CEA'!AO66)</f>
        <v>7.4313407330920382</v>
      </c>
      <c r="BD68" s="136">
        <f t="shared" si="40"/>
        <v>6.456709150751121</v>
      </c>
      <c r="BE68" s="136">
        <f>'Surv-rate CEA'!AS66*'Unit cost and utilities'!$H$4+'Surv-rate CEA'!AT66*'Unit cost and utilities'!$H$4+('Surv-rate CEA'!AR65-'Surv-rate CEA'!AR66)*'Unit cost and utilities'!$G$13</f>
        <v>19.380658813119425</v>
      </c>
      <c r="BF68" s="136">
        <f t="shared" si="41"/>
        <v>16.838856082728313</v>
      </c>
      <c r="BG68" s="136">
        <f>BE68-'Surv-rate CEA'!AT66*'Unit cost and utilities'!$H$4-('Surv-rate CEA'!AR65-'Surv-rate CEA'!AR66)*'Unit cost and utilities'!$G$13</f>
        <v>3.6217268630129684</v>
      </c>
      <c r="BH68" s="136">
        <f t="shared" si="42"/>
        <v>3.1467319044873308</v>
      </c>
    </row>
    <row r="69" spans="1:60">
      <c r="A69" s="132">
        <v>63</v>
      </c>
      <c r="B69" s="132">
        <f t="shared" si="67"/>
        <v>3.6246575342465754</v>
      </c>
      <c r="C69" s="133">
        <f>'Surv-rate CEA'!D67*'Unit cost and utilities'!$H$6+'Surv-rate CEA'!E67*'Unit cost and utilities'!$H$6+'Unit cost and utilities'!$G$13*('Surv-rate CEA'!C66-'Surv-rate CEA'!C67)</f>
        <v>59.000902960144259</v>
      </c>
      <c r="D69" s="133">
        <f t="shared" si="68"/>
        <v>53.006376251594325</v>
      </c>
      <c r="E69" s="133">
        <f>C69-'Surv-rate CEA'!E67*'Unit cost and utilities'!$H$6-'Unit cost and utilities'!$G$13*('Surv-rate CEA'!C66-'Surv-rate CEA'!C67)</f>
        <v>37.266992012083875</v>
      </c>
      <c r="F69" s="133">
        <f t="shared" si="69"/>
        <v>33.480643536795938</v>
      </c>
      <c r="G69" s="133">
        <f>'Surv-rate CEA'!G67*'Unit cost and utilities'!$H$3+'Surv-rate CEA'!H67*'Unit cost and utilities'!$H$3+('Surv-rate CEA'!F66-'Surv-rate CEA'!F67)*'Unit cost and utilities'!$G$13</f>
        <v>27.439969942128929</v>
      </c>
      <c r="H69" s="133">
        <f t="shared" si="70"/>
        <v>24.652052733285299</v>
      </c>
      <c r="I69" s="133">
        <f>G69-'Surv-rate CEA'!H67*'Unit cost and utilities'!$H$3-('Surv-rate CEA'!F66-'Surv-rate CEA'!F67)*'Unit cost and utilities'!$G$13</f>
        <v>6.2588720688867383</v>
      </c>
      <c r="J69" s="133">
        <f t="shared" si="71"/>
        <v>5.6229669572703411</v>
      </c>
      <c r="K69" s="133">
        <f>'Surv-rate CEA'!J67*'Unit cost and utilities'!$H$7+'Surv-rate CEA'!K67*'Unit cost and utilities'!$H$7+'Unit cost and utilities'!$G$13*('Surv-rate CEA'!I66-'Surv-rate CEA'!I67)</f>
        <v>45.957979310611655</v>
      </c>
      <c r="L69" s="133">
        <f t="shared" si="72"/>
        <v>41.288621374945016</v>
      </c>
      <c r="M69" s="133">
        <f>K69-'Surv-rate CEA'!K67*'Unit cost and utilities'!$H$7-'Unit cost and utilities'!$G$13*('Surv-rate CEA'!I66-'Surv-rate CEA'!I67)</f>
        <v>11.546388778484033</v>
      </c>
      <c r="N69" s="133">
        <f t="shared" si="73"/>
        <v>10.37326883544385</v>
      </c>
      <c r="O69" s="133">
        <f>'Surv-rate CEA'!M67*'Unit cost and utilities'!$H$4+'Surv-rate CEA'!N67*'Unit cost and utilities'!$H$4+('Surv-rate CEA'!L66-'Surv-rate CEA'!L67)*'Unit cost and utilities'!$G$13</f>
        <v>27.439969942128929</v>
      </c>
      <c r="P69" s="133">
        <f t="shared" si="74"/>
        <v>24.652052733285299</v>
      </c>
      <c r="Q69" s="133">
        <f>O69-'Surv-rate CEA'!N67*'Unit cost and utilities'!$H$4-('Surv-rate CEA'!L66-'Surv-rate CEA'!L67)*'Unit cost and utilities'!$G$13</f>
        <v>6.2588720688867383</v>
      </c>
      <c r="R69" s="133">
        <f t="shared" si="75"/>
        <v>5.6229669572703411</v>
      </c>
      <c r="S69" s="133">
        <f>'Surv-rate CEA'!P67*'Unit cost and utilities'!$H$8+'Surv-rate CEA'!Q67*'Unit cost and utilities'!$H$8+'Unit cost and utilities'!$G$13*('Surv-rate CEA'!O66-'Surv-rate CEA'!O67)</f>
        <v>73.168060423387971</v>
      </c>
      <c r="T69" s="133">
        <f t="shared" si="76"/>
        <v>65.734142120187101</v>
      </c>
      <c r="U69" s="133">
        <f>S69-'Surv-rate CEA'!Q67*'Unit cost and utilities'!$H$8-'Unit cost and utilities'!$G$13*('Surv-rate CEA'!O66-'Surv-rate CEA'!O67)</f>
        <v>38.929369491339578</v>
      </c>
      <c r="V69" s="133">
        <f t="shared" si="77"/>
        <v>34.974122478925494</v>
      </c>
      <c r="W69" s="133">
        <f>'Surv-rate CEA'!S67*'Unit cost and utilities'!$H$3+'Surv-rate CEA'!T67*'Unit cost and utilities'!$H$3+('Surv-rate CEA'!R66-'Surv-rate CEA'!R67)*'Unit cost and utilities'!$G$13</f>
        <v>27.439969942128929</v>
      </c>
      <c r="X69" s="133">
        <f t="shared" si="78"/>
        <v>24.652052733285299</v>
      </c>
      <c r="Y69" s="133">
        <f>W69-'Surv-rate CEA'!T67*'Unit cost and utilities'!$H$3-('Surv-rate CEA'!R66-'Surv-rate CEA'!R67)*'Unit cost and utilities'!$G$13</f>
        <v>6.2588720688867383</v>
      </c>
      <c r="Z69" s="133">
        <f t="shared" si="79"/>
        <v>5.6229669572703411</v>
      </c>
      <c r="AA69" s="133">
        <f>'Surv-rate CEA'!V67*'Unit cost and utilities'!$H$9+'Surv-rate CEA'!W67*'Unit cost and utilities'!$H$9+'Unit cost and utilities'!$G$13*('Surv-rate CEA'!U66-'Surv-rate CEA'!U67)</f>
        <v>81.736438205904548</v>
      </c>
      <c r="AB69" s="133">
        <f t="shared" si="80"/>
        <v>73.431967641818147</v>
      </c>
      <c r="AC69" s="133">
        <f>AA69-'Surv-rate CEA'!W67*'Unit cost and utilities'!$H$9-'Unit cost and utilities'!$G$13*('Surv-rate CEA'!U66-'Surv-rate CEA'!U67)</f>
        <v>34.310071259885547</v>
      </c>
      <c r="AD69" s="133">
        <f t="shared" si="81"/>
        <v>30.824147685485855</v>
      </c>
      <c r="AE69" s="133">
        <f>'Surv-rate CEA'!Y67*'Unit cost and utilities'!$H$3+'Surv-rate CEA'!Z67*'Unit cost and utilities'!$H$3+('Surv-rate CEA'!X66-'Surv-rate CEA'!X67)*'Unit cost and utilities'!$G$13</f>
        <v>27.439969942128929</v>
      </c>
      <c r="AF69" s="133">
        <f t="shared" si="82"/>
        <v>24.652052733285299</v>
      </c>
      <c r="AG69" s="133">
        <f>AE69-'Surv-rate CEA'!Z67*'Unit cost and utilities'!$H$3-('Surv-rate CEA'!X66-'Surv-rate CEA'!X67)*'Unit cost and utilities'!$G$13</f>
        <v>6.2588720688867383</v>
      </c>
      <c r="AH69" s="133">
        <f t="shared" si="83"/>
        <v>5.6229669572703411</v>
      </c>
      <c r="AI69" s="133">
        <f>'Surv-rate CEA'!AB67*'Unit cost and utilities'!$H$10+'Surv-rate CEA'!AC67*'Unit cost and utilities'!$H$10+'Unit cost and utilities'!$G$13*('Surv-rate CEA'!AB67-'Surv-rate CEA'!AB67)</f>
        <v>41.466041956755561</v>
      </c>
      <c r="AJ69" s="133">
        <f t="shared" si="84"/>
        <v>37.253067518456973</v>
      </c>
      <c r="AK69" s="133">
        <f>AI69-'Surv-rate CEA'!AC67*'Unit cost and utilities'!$H$10-'Unit cost and utilities'!$G$13*('Surv-rate CEA'!AB67-'Surv-rate CEA'!AB67)</f>
        <v>21.901363424642142</v>
      </c>
      <c r="AL69" s="133">
        <f t="shared" si="85"/>
        <v>19.676171920516136</v>
      </c>
      <c r="AM69" s="104">
        <f>'Surv-rate CEA'!AE67*'Unit cost and utilities'!$H$5+'Surv-rate CEA'!AF67*'Unit cost and utilities'!$H$5+('Surv-rate CEA'!AD66-'Surv-rate CEA'!AD67)*'Unit cost and utilities'!$G$13</f>
        <v>27.439969942128929</v>
      </c>
      <c r="AN69" s="133">
        <f t="shared" si="86"/>
        <v>24.652052733285299</v>
      </c>
      <c r="AO69" s="104">
        <f>AM69-'Surv-rate CEA'!AF67*'Unit cost and utilities'!$H$5-('Surv-rate CEA'!AD66-'Surv-rate CEA'!AD67)*'Unit cost and utilities'!$G$13</f>
        <v>6.2588720688867383</v>
      </c>
      <c r="AP69" s="133">
        <f t="shared" si="87"/>
        <v>5.6229669572703411</v>
      </c>
      <c r="AQ69" s="133">
        <f>'Surv-rate CEA'!AH67*'Unit cost and utilities'!$H$11+'Surv-rate CEA'!AI67*'Unit cost and utilities'!$H$11+'Unit cost and utilities'!$G$13*('Surv-rate CEA'!AG66-'Surv-rate CEA'!AG67)</f>
        <v>66.474267651329924</v>
      </c>
      <c r="AR69" s="133">
        <f t="shared" si="88"/>
        <v>59.720442660950155</v>
      </c>
      <c r="AS69" s="133">
        <f>AQ69-'Surv-rate CEA'!AI67*'Unit cost and utilities'!$H$11-'Unit cost and utilities'!$G$13*('Surv-rate CEA'!AG66-'Surv-rate CEA'!AG67)</f>
        <v>29.300058567076618</v>
      </c>
      <c r="AT69" s="133">
        <f t="shared" si="89"/>
        <v>26.323155251527961</v>
      </c>
      <c r="AU69" s="133">
        <f>'Surv-rate CEA'!AK67*'Unit cost and utilities'!$H$3+'Surv-rate CEA'!AL67*'Unit cost and utilities'!$H$3+('Surv-rate CEA'!AJ66-'Surv-rate CEA'!AJ67)*'Unit cost and utilities'!$G$13</f>
        <v>27.439969942128929</v>
      </c>
      <c r="AV69" s="133">
        <f t="shared" si="90"/>
        <v>24.652052733285299</v>
      </c>
      <c r="AW69" s="133">
        <f>AU69-'Surv-rate CEA'!AL67*'Unit cost and utilities'!$H$3-('Surv-rate CEA'!AJ66-'Surv-rate CEA'!AJ67)*'Unit cost and utilities'!$G$13</f>
        <v>6.2588720688867383</v>
      </c>
      <c r="AX69" s="133">
        <f t="shared" si="91"/>
        <v>5.6229669572703411</v>
      </c>
      <c r="AY69" s="135">
        <v>63</v>
      </c>
      <c r="AZ69" s="135">
        <f t="shared" si="38"/>
        <v>4.8328767123287673</v>
      </c>
      <c r="BA69" s="136">
        <f>'Surv-rate CEA'!AP67*'Unit cost and utilities'!$H$7+'Surv-rate CEA'!AQ67*'Unit cost and utilities'!$H$7+'Unit cost and utilities'!$G$13*('Surv-rate CEA'!AO66-'Surv-rate CEA'!AO67)</f>
        <v>30.233547711450043</v>
      </c>
      <c r="BB69" s="136">
        <f t="shared" si="39"/>
        <v>26.208875480973237</v>
      </c>
      <c r="BC69" s="136">
        <f>BA69-'Surv-rate CEA'!AQ67*'Unit cost and utilities'!$H$7-'Unit cost and utilities'!$G$13*('Surv-rate CEA'!AO66-'Surv-rate CEA'!AO67)</f>
        <v>7.2397265466698082</v>
      </c>
      <c r="BD69" s="136">
        <f t="shared" si="40"/>
        <v>6.2759783730609016</v>
      </c>
      <c r="BE69" s="136">
        <f>'Surv-rate CEA'!AS67*'Unit cost and utilities'!$H$4+'Surv-rate CEA'!AT67*'Unit cost and utilities'!$H$4+('Surv-rate CEA'!AR66-'Surv-rate CEA'!AR67)*'Unit cost and utilities'!$G$13</f>
        <v>18.641853953245043</v>
      </c>
      <c r="BF69" s="136">
        <f t="shared" si="41"/>
        <v>16.160261232261945</v>
      </c>
      <c r="BG69" s="136">
        <f>BE69-'Surv-rate CEA'!AT67*'Unit cost and utilities'!$H$4-('Surv-rate CEA'!AR66-'Surv-rate CEA'!AR67)*'Unit cost and utilities'!$G$13</f>
        <v>3.5138323307145898</v>
      </c>
      <c r="BH69" s="136">
        <f t="shared" si="42"/>
        <v>3.0460730211241134</v>
      </c>
    </row>
    <row r="70" spans="1:60">
      <c r="A70" s="132">
        <v>64</v>
      </c>
      <c r="B70" s="132">
        <f t="shared" si="67"/>
        <v>3.6821917808219178</v>
      </c>
      <c r="C70" s="133">
        <f>'Surv-rate CEA'!D68*'Unit cost and utilities'!$H$6+'Surv-rate CEA'!E68*'Unit cost and utilities'!$H$6+'Unit cost and utilities'!$G$13*('Surv-rate CEA'!C67-'Surv-rate CEA'!C68)</f>
        <v>57.701958067257351</v>
      </c>
      <c r="D70" s="133">
        <f t="shared" si="68"/>
        <v>51.751319509123775</v>
      </c>
      <c r="E70" s="133">
        <f>C70-'Surv-rate CEA'!E68*'Unit cost and utilities'!$H$6-'Unit cost and utilities'!$G$13*('Surv-rate CEA'!C67-'Surv-rate CEA'!C68)</f>
        <v>36.620252592787395</v>
      </c>
      <c r="F70" s="133">
        <f t="shared" si="69"/>
        <v>32.843710264133115</v>
      </c>
      <c r="G70" s="133">
        <f>'Surv-rate CEA'!G68*'Unit cost and utilities'!$H$3+'Surv-rate CEA'!H68*'Unit cost and utilities'!$H$3+('Surv-rate CEA'!F67-'Surv-rate CEA'!F68)*'Unit cost and utilities'!$G$13</f>
        <v>26.578632220519559</v>
      </c>
      <c r="H70" s="133">
        <f t="shared" si="70"/>
        <v>23.837653594984456</v>
      </c>
      <c r="I70" s="133">
        <f>G70-'Surv-rate CEA'!H68*'Unit cost and utilities'!$H$3-('Surv-rate CEA'!F67-'Surv-rate CEA'!F68)*'Unit cost and utilities'!$G$13</f>
        <v>6.0650265155547523</v>
      </c>
      <c r="J70" s="133">
        <f t="shared" si="71"/>
        <v>5.4395576086331667</v>
      </c>
      <c r="K70" s="133">
        <f>'Surv-rate CEA'!J68*'Unit cost and utilities'!$H$7+'Surv-rate CEA'!K68*'Unit cost and utilities'!$H$7+'Unit cost and utilities'!$G$13*('Surv-rate CEA'!I67-'Surv-rate CEA'!I68)</f>
        <v>44.875753353413657</v>
      </c>
      <c r="L70" s="133">
        <f t="shared" si="72"/>
        <v>40.247844749014916</v>
      </c>
      <c r="M70" s="133">
        <f>K70-'Surv-rate CEA'!K68*'Unit cost and utilities'!$H$7-'Unit cost and utilities'!$G$13*('Surv-rate CEA'!I67-'Surv-rate CEA'!I68)</f>
        <v>11.257120867518001</v>
      </c>
      <c r="N70" s="133">
        <f t="shared" si="73"/>
        <v>10.096206060957318</v>
      </c>
      <c r="O70" s="133">
        <f>'Surv-rate CEA'!M68*'Unit cost and utilities'!$H$4+'Surv-rate CEA'!N68*'Unit cost and utilities'!$H$4+('Surv-rate CEA'!L67-'Surv-rate CEA'!L68)*'Unit cost and utilities'!$G$13</f>
        <v>26.578632220519559</v>
      </c>
      <c r="P70" s="133">
        <f t="shared" si="74"/>
        <v>23.837653594984456</v>
      </c>
      <c r="Q70" s="133">
        <f>O70-'Surv-rate CEA'!N68*'Unit cost and utilities'!$H$4-('Surv-rate CEA'!L67-'Surv-rate CEA'!L68)*'Unit cost and utilities'!$G$13</f>
        <v>6.0650265155547523</v>
      </c>
      <c r="R70" s="133">
        <f t="shared" si="75"/>
        <v>5.4395576086331667</v>
      </c>
      <c r="S70" s="133">
        <f>'Surv-rate CEA'!P68*'Unit cost and utilities'!$H$8+'Surv-rate CEA'!Q68*'Unit cost and utilities'!$H$8+'Unit cost and utilities'!$G$13*('Surv-rate CEA'!O67-'Surv-rate CEA'!O68)</f>
        <v>71.712119307718666</v>
      </c>
      <c r="T70" s="133">
        <f t="shared" si="76"/>
        <v>64.316652732033546</v>
      </c>
      <c r="U70" s="133">
        <f>S70-'Surv-rate CEA'!Q68*'Unit cost and utilities'!$H$8-'Unit cost and utilities'!$G$13*('Surv-rate CEA'!O67-'Surv-rate CEA'!O68)</f>
        <v>38.253780814629565</v>
      </c>
      <c r="V70" s="133">
        <f t="shared" si="77"/>
        <v>34.308777373938788</v>
      </c>
      <c r="W70" s="133">
        <f>'Surv-rate CEA'!S68*'Unit cost and utilities'!$H$3+'Surv-rate CEA'!T68*'Unit cost and utilities'!$H$3+('Surv-rate CEA'!R67-'Surv-rate CEA'!R68)*'Unit cost and utilities'!$G$13</f>
        <v>26.578632220519559</v>
      </c>
      <c r="X70" s="133">
        <f t="shared" si="78"/>
        <v>23.837653594984456</v>
      </c>
      <c r="Y70" s="133">
        <f>W70-'Surv-rate CEA'!T68*'Unit cost and utilities'!$H$3-('Surv-rate CEA'!R67-'Surv-rate CEA'!R68)*'Unit cost and utilities'!$G$13</f>
        <v>6.0650265155547523</v>
      </c>
      <c r="Z70" s="133">
        <f t="shared" si="79"/>
        <v>5.4395576086331667</v>
      </c>
      <c r="AA70" s="133">
        <f>'Surv-rate CEA'!V68*'Unit cost and utilities'!$H$9+'Surv-rate CEA'!W68*'Unit cost and utilities'!$H$9+'Unit cost and utilities'!$G$13*('Surv-rate CEA'!U67-'Surv-rate CEA'!U68)</f>
        <v>80.24078031152969</v>
      </c>
      <c r="AB70" s="133">
        <f t="shared" si="80"/>
        <v>71.965777222380453</v>
      </c>
      <c r="AC70" s="133">
        <f>AA70-'Surv-rate CEA'!W68*'Unit cost and utilities'!$H$9-'Unit cost and utilities'!$G$13*('Surv-rate CEA'!U67-'Surv-rate CEA'!U68)</f>
        <v>33.688994572660697</v>
      </c>
      <c r="AD70" s="133">
        <f t="shared" si="81"/>
        <v>30.214744533257203</v>
      </c>
      <c r="AE70" s="133">
        <f>'Surv-rate CEA'!Y68*'Unit cost and utilities'!$H$3+'Surv-rate CEA'!Z68*'Unit cost and utilities'!$H$3+('Surv-rate CEA'!X67-'Surv-rate CEA'!X68)*'Unit cost and utilities'!$G$13</f>
        <v>26.578632220519559</v>
      </c>
      <c r="AF70" s="133">
        <f t="shared" si="82"/>
        <v>23.837653594984456</v>
      </c>
      <c r="AG70" s="133">
        <f>AE70-'Surv-rate CEA'!Z68*'Unit cost and utilities'!$H$3-('Surv-rate CEA'!X67-'Surv-rate CEA'!X68)*'Unit cost and utilities'!$G$13</f>
        <v>6.0650265155547523</v>
      </c>
      <c r="AH70" s="133">
        <f t="shared" si="83"/>
        <v>5.4395576086331667</v>
      </c>
      <c r="AI70" s="133">
        <f>'Surv-rate CEA'!AB68*'Unit cost and utilities'!$H$10+'Surv-rate CEA'!AC68*'Unit cost and utilities'!$H$10+'Unit cost and utilities'!$G$13*('Surv-rate CEA'!AB68-'Surv-rate CEA'!AB68)</f>
        <v>40.547823689299292</v>
      </c>
      <c r="AJ70" s="133">
        <f t="shared" si="84"/>
        <v>36.366242142054318</v>
      </c>
      <c r="AK70" s="133">
        <f>AI70-'Surv-rate CEA'!AC68*'Unit cost and utilities'!$H$10-'Unit cost and utilities'!$G$13*('Surv-rate CEA'!AB68-'Surv-rate CEA'!AB68)</f>
        <v>21.46130239282769</v>
      </c>
      <c r="AL70" s="133">
        <f t="shared" si="85"/>
        <v>19.248059414527578</v>
      </c>
      <c r="AM70" s="104">
        <f>'Surv-rate CEA'!AE68*'Unit cost and utilities'!$H$5+'Surv-rate CEA'!AF68*'Unit cost and utilities'!$H$5+('Surv-rate CEA'!AD67-'Surv-rate CEA'!AD68)*'Unit cost and utilities'!$G$13</f>
        <v>26.578632220519559</v>
      </c>
      <c r="AN70" s="133">
        <f t="shared" si="86"/>
        <v>23.837653594984456</v>
      </c>
      <c r="AO70" s="104">
        <f>AM70-'Surv-rate CEA'!AF68*'Unit cost and utilities'!$H$5-('Surv-rate CEA'!AD67-'Surv-rate CEA'!AD68)*'Unit cost and utilities'!$G$13</f>
        <v>6.0650265155547523</v>
      </c>
      <c r="AP70" s="133">
        <f t="shared" si="87"/>
        <v>5.4395576086331667</v>
      </c>
      <c r="AQ70" s="133">
        <f>'Surv-rate CEA'!AH68*'Unit cost and utilities'!$H$11+'Surv-rate CEA'!AI68*'Unit cost and utilities'!$H$11+'Unit cost and utilities'!$G$13*('Surv-rate CEA'!AG67-'Surv-rate CEA'!AG68)</f>
        <v>65.088982301849597</v>
      </c>
      <c r="AR70" s="133">
        <f t="shared" si="88"/>
        <v>58.376540978045661</v>
      </c>
      <c r="AS70" s="133">
        <f>AQ70-'Surv-rate CEA'!AI68*'Unit cost and utilities'!$H$11-'Unit cost and utilities'!$G$13*('Surv-rate CEA'!AG67-'Surv-rate CEA'!AG68)</f>
        <v>28.733198685630903</v>
      </c>
      <c r="AT70" s="133">
        <f t="shared" si="89"/>
        <v>25.770025758328625</v>
      </c>
      <c r="AU70" s="133">
        <f>'Surv-rate CEA'!AK68*'Unit cost and utilities'!$H$3+'Surv-rate CEA'!AL68*'Unit cost and utilities'!$H$3+('Surv-rate CEA'!AJ67-'Surv-rate CEA'!AJ68)*'Unit cost and utilities'!$G$13</f>
        <v>26.578632220519559</v>
      </c>
      <c r="AV70" s="133">
        <f t="shared" si="90"/>
        <v>23.837653594984456</v>
      </c>
      <c r="AW70" s="133">
        <f>AU70-'Surv-rate CEA'!AL68*'Unit cost and utilities'!$H$3-('Surv-rate CEA'!AJ67-'Surv-rate CEA'!AJ68)*'Unit cost and utilities'!$G$13</f>
        <v>6.0650265155547523</v>
      </c>
      <c r="AX70" s="133">
        <f t="shared" si="91"/>
        <v>5.4395576086331667</v>
      </c>
      <c r="AY70" s="135">
        <v>64</v>
      </c>
      <c r="AZ70" s="135">
        <f t="shared" si="38"/>
        <v>4.9095890410958907</v>
      </c>
      <c r="BA70" s="136">
        <f>'Surv-rate CEA'!AP68*'Unit cost and utilities'!$H$7+'Surv-rate CEA'!AQ68*'Unit cost and utilities'!$H$7+'Unit cost and utilities'!$G$13*('Surv-rate CEA'!AO67-'Surv-rate CEA'!AO68)</f>
        <v>29.481722290553368</v>
      </c>
      <c r="BB70" s="136">
        <f t="shared" ref="BB70:BB101" si="92">BA70/(1+DISC)^($AZ70)</f>
        <v>25.499246849146054</v>
      </c>
      <c r="BC70" s="136">
        <f>BA70-'Surv-rate CEA'!AQ68*'Unit cost and utilities'!$H$7-'Unit cost and utilities'!$G$13*('Surv-rate CEA'!AO67-'Surv-rate CEA'!AO68)</f>
        <v>7.0558446475024104</v>
      </c>
      <c r="BD70" s="136">
        <f t="shared" ref="BD70:BD101" si="93">BC70/(1+DISC)^(AZ70)</f>
        <v>6.1027209544518382</v>
      </c>
      <c r="BE70" s="136">
        <f>'Surv-rate CEA'!AS68*'Unit cost and utilities'!$H$4+'Surv-rate CEA'!AT68*'Unit cost and utilities'!$H$4+('Surv-rate CEA'!AR67-'Surv-rate CEA'!AR68)*'Unit cost and utilities'!$G$13</f>
        <v>17.933939362344756</v>
      </c>
      <c r="BF70" s="136">
        <f t="shared" ref="BF70:BF101" si="94">BE70/(1+DISC)^(AZ70)</f>
        <v>15.51137149557155</v>
      </c>
      <c r="BG70" s="136">
        <f>BE70-'Surv-rate CEA'!AT68*'Unit cost and utilities'!$H$4-('Surv-rate CEA'!AR67-'Surv-rate CEA'!AR68)*'Unit cost and utilities'!$G$13</f>
        <v>3.4103939408453123</v>
      </c>
      <c r="BH70" s="136">
        <f t="shared" ref="BH70:BH101" si="95">BG70/(1+DISC)^(AZ70)</f>
        <v>2.9497081647197874</v>
      </c>
    </row>
    <row r="71" spans="1:60">
      <c r="A71" s="132">
        <v>65</v>
      </c>
      <c r="B71" s="132">
        <f t="shared" si="67"/>
        <v>3.7397260273972601</v>
      </c>
      <c r="C71" s="133">
        <f>'Surv-rate CEA'!D69*'Unit cost and utilities'!$H$6+'Surv-rate CEA'!E69*'Unit cost and utilities'!$H$6+'Unit cost and utilities'!$G$13*('Surv-rate CEA'!C68-'Surv-rate CEA'!C69)</f>
        <v>56.447467195632136</v>
      </c>
      <c r="D71" s="133">
        <f t="shared" si="68"/>
        <v>50.54017676120219</v>
      </c>
      <c r="E71" s="133">
        <f>C71-'Surv-rate CEA'!E69*'Unit cost and utilities'!$H$6-'Unit cost and utilities'!$G$13*('Surv-rate CEA'!C68-'Surv-rate CEA'!C69)</f>
        <v>35.99392635360995</v>
      </c>
      <c r="F71" s="133">
        <f t="shared" si="69"/>
        <v>32.227121793374359</v>
      </c>
      <c r="G71" s="133">
        <f>'Surv-rate CEA'!G69*'Unit cost and utilities'!$H$3+'Surv-rate CEA'!H69*'Unit cost and utilities'!$H$3+('Surv-rate CEA'!F68-'Surv-rate CEA'!F69)*'Unit cost and utilities'!$G$13</f>
        <v>25.754671118572013</v>
      </c>
      <c r="H71" s="133">
        <f t="shared" si="70"/>
        <v>23.059416045153906</v>
      </c>
      <c r="I71" s="133">
        <f>G71-'Surv-rate CEA'!H69*'Unit cost and utilities'!$H$3-('Surv-rate CEA'!F68-'Surv-rate CEA'!F69)*'Unit cost and utilities'!$G$13</f>
        <v>5.8798821118431643</v>
      </c>
      <c r="J71" s="133">
        <f t="shared" si="71"/>
        <v>5.2645458871993318</v>
      </c>
      <c r="K71" s="133">
        <f>'Surv-rate CEA'!J69*'Unit cost and utilities'!$H$7+'Surv-rate CEA'!K69*'Unit cost and utilities'!$H$7+'Unit cost and utilities'!$G$13*('Surv-rate CEA'!I68-'Surv-rate CEA'!I69)</f>
        <v>43.832236025151431</v>
      </c>
      <c r="L71" s="133">
        <f t="shared" si="72"/>
        <v>39.245143610647339</v>
      </c>
      <c r="M71" s="133">
        <f>K71-'Surv-rate CEA'!K69*'Unit cost and utilities'!$H$7-'Unit cost and utilities'!$G$13*('Surv-rate CEA'!I68-'Surv-rate CEA'!I69)</f>
        <v>10.979162069825207</v>
      </c>
      <c r="N71" s="133">
        <f t="shared" si="73"/>
        <v>9.8301805070500912</v>
      </c>
      <c r="O71" s="133">
        <f>'Surv-rate CEA'!M69*'Unit cost and utilities'!$H$4+'Surv-rate CEA'!N69*'Unit cost and utilities'!$H$4+('Surv-rate CEA'!L68-'Surv-rate CEA'!L69)*'Unit cost and utilities'!$G$13</f>
        <v>25.754671118572013</v>
      </c>
      <c r="P71" s="133">
        <f t="shared" si="74"/>
        <v>23.059416045153906</v>
      </c>
      <c r="Q71" s="133">
        <f>O71-'Surv-rate CEA'!N69*'Unit cost and utilities'!$H$4-('Surv-rate CEA'!L68-'Surv-rate CEA'!L69)*'Unit cost and utilities'!$G$13</f>
        <v>5.8798821118431643</v>
      </c>
      <c r="R71" s="133">
        <f t="shared" si="75"/>
        <v>5.2645458871993318</v>
      </c>
      <c r="S71" s="133">
        <f>'Surv-rate CEA'!P69*'Unit cost and utilities'!$H$8+'Surv-rate CEA'!Q69*'Unit cost and utilities'!$H$8+'Unit cost and utilities'!$G$13*('Surv-rate CEA'!O68-'Surv-rate CEA'!O69)</f>
        <v>70.302968185733619</v>
      </c>
      <c r="T71" s="133">
        <f t="shared" si="76"/>
        <v>62.945684110678563</v>
      </c>
      <c r="U71" s="133">
        <f>S71-'Surv-rate CEA'!Q69*'Unit cost and utilities'!$H$8-'Unit cost and utilities'!$G$13*('Surv-rate CEA'!O68-'Surv-rate CEA'!O69)</f>
        <v>37.599515893566057</v>
      </c>
      <c r="V71" s="133">
        <f t="shared" si="77"/>
        <v>33.664684596220511</v>
      </c>
      <c r="W71" s="133">
        <f>'Surv-rate CEA'!S69*'Unit cost and utilities'!$H$3+'Surv-rate CEA'!T69*'Unit cost and utilities'!$H$3+('Surv-rate CEA'!R68-'Surv-rate CEA'!R69)*'Unit cost and utilities'!$G$13</f>
        <v>25.754671118572013</v>
      </c>
      <c r="X71" s="133">
        <f t="shared" si="78"/>
        <v>23.059416045153906</v>
      </c>
      <c r="Y71" s="133">
        <f>W71-'Surv-rate CEA'!T69*'Unit cost and utilities'!$H$3-('Surv-rate CEA'!R68-'Surv-rate CEA'!R69)*'Unit cost and utilities'!$G$13</f>
        <v>5.8798821118431643</v>
      </c>
      <c r="Z71" s="133">
        <f t="shared" si="79"/>
        <v>5.2645458871993318</v>
      </c>
      <c r="AA71" s="133">
        <f>'Surv-rate CEA'!V69*'Unit cost and utilities'!$H$9+'Surv-rate CEA'!W69*'Unit cost and utilities'!$H$9+'Unit cost and utilities'!$G$13*('Surv-rate CEA'!U68-'Surv-rate CEA'!U69)</f>
        <v>78.790858159610977</v>
      </c>
      <c r="AB71" s="133">
        <f t="shared" si="80"/>
        <v>70.545306926750484</v>
      </c>
      <c r="AC71" s="133">
        <f>AA71-'Surv-rate CEA'!W69*'Unit cost and utilities'!$H$9-'Unit cost and utilities'!$G$13*('Surv-rate CEA'!U68-'Surv-rate CEA'!U69)</f>
        <v>33.087975390993378</v>
      </c>
      <c r="AD71" s="133">
        <f t="shared" si="81"/>
        <v>29.625281841884178</v>
      </c>
      <c r="AE71" s="133">
        <f>'Surv-rate CEA'!Y69*'Unit cost and utilities'!$H$3+'Surv-rate CEA'!Z69*'Unit cost and utilities'!$H$3+('Surv-rate CEA'!X68-'Surv-rate CEA'!X69)*'Unit cost and utilities'!$G$13</f>
        <v>25.754671118572013</v>
      </c>
      <c r="AF71" s="133">
        <f t="shared" si="82"/>
        <v>23.059416045153906</v>
      </c>
      <c r="AG71" s="133">
        <f>AE71-'Surv-rate CEA'!Z69*'Unit cost and utilities'!$H$3-('Surv-rate CEA'!X68-'Surv-rate CEA'!X69)*'Unit cost and utilities'!$G$13</f>
        <v>5.8798821118431643</v>
      </c>
      <c r="AH71" s="133">
        <f t="shared" si="83"/>
        <v>5.2645458871993318</v>
      </c>
      <c r="AI71" s="133">
        <f>'Surv-rate CEA'!AB69*'Unit cost and utilities'!$H$10+'Surv-rate CEA'!AC69*'Unit cost and utilities'!$H$10+'Unit cost and utilities'!$G$13*('Surv-rate CEA'!AB69-'Surv-rate CEA'!AB69)</f>
        <v>39.660796743932508</v>
      </c>
      <c r="AJ71" s="133">
        <f t="shared" si="84"/>
        <v>35.510250105315002</v>
      </c>
      <c r="AK71" s="133">
        <f>AI71-'Surv-rate CEA'!AC69*'Unit cost and utilities'!$H$10-'Unit cost and utilities'!$G$13*('Surv-rate CEA'!AB69-'Surv-rate CEA'!AB69)</f>
        <v>21.036310253430301</v>
      </c>
      <c r="AL71" s="133">
        <f t="shared" si="85"/>
        <v>18.834836909992049</v>
      </c>
      <c r="AM71" s="104">
        <f>'Surv-rate CEA'!AE69*'Unit cost and utilities'!$H$5+'Surv-rate CEA'!AF69*'Unit cost and utilities'!$H$5+('Surv-rate CEA'!AD68-'Surv-rate CEA'!AD69)*'Unit cost and utilities'!$G$13</f>
        <v>25.754671118572013</v>
      </c>
      <c r="AN71" s="133">
        <f t="shared" si="86"/>
        <v>23.059416045153906</v>
      </c>
      <c r="AO71" s="104">
        <f>AM71-'Surv-rate CEA'!AF69*'Unit cost and utilities'!$H$5-('Surv-rate CEA'!AD68-'Surv-rate CEA'!AD69)*'Unit cost and utilities'!$G$13</f>
        <v>5.8798821118431643</v>
      </c>
      <c r="AP71" s="133">
        <f t="shared" si="87"/>
        <v>5.2645458871993318</v>
      </c>
      <c r="AQ71" s="133">
        <f>'Surv-rate CEA'!AH69*'Unit cost and utilities'!$H$11+'Surv-rate CEA'!AI69*'Unit cost and utilities'!$H$11+'Unit cost and utilities'!$G$13*('Surv-rate CEA'!AG68-'Surv-rate CEA'!AG69)</f>
        <v>63.749500549233709</v>
      </c>
      <c r="AR71" s="133">
        <f t="shared" si="88"/>
        <v>57.078044175663862</v>
      </c>
      <c r="AS71" s="133">
        <f>AQ71-'Surv-rate CEA'!AI69*'Unit cost and utilities'!$H$11-'Unit cost and utilities'!$G$13*('Surv-rate CEA'!AG68-'Surv-rate CEA'!AG69)</f>
        <v>28.185335804625844</v>
      </c>
      <c r="AT71" s="133">
        <f t="shared" si="89"/>
        <v>25.235708959318146</v>
      </c>
      <c r="AU71" s="133">
        <f>'Surv-rate CEA'!AK69*'Unit cost and utilities'!$H$3+'Surv-rate CEA'!AL69*'Unit cost and utilities'!$H$3+('Surv-rate CEA'!AJ68-'Surv-rate CEA'!AJ69)*'Unit cost and utilities'!$G$13</f>
        <v>25.754671118572013</v>
      </c>
      <c r="AV71" s="133">
        <f t="shared" si="90"/>
        <v>23.059416045153906</v>
      </c>
      <c r="AW71" s="133">
        <f>AU71-'Surv-rate CEA'!AL69*'Unit cost and utilities'!$H$3-('Surv-rate CEA'!AJ68-'Surv-rate CEA'!AJ69)*'Unit cost and utilities'!$G$13</f>
        <v>5.8798821118431643</v>
      </c>
      <c r="AX71" s="133">
        <f t="shared" si="91"/>
        <v>5.2645458871993318</v>
      </c>
      <c r="AY71" s="135">
        <v>65</v>
      </c>
      <c r="AZ71" s="135">
        <f t="shared" si="38"/>
        <v>4.9863013698630141</v>
      </c>
      <c r="BA71" s="136">
        <f>'Surv-rate CEA'!AP69*'Unit cost and utilities'!$H$7+'Surv-rate CEA'!AQ69*'Unit cost and utilities'!$H$7+'Unit cost and utilities'!$G$13*('Surv-rate CEA'!AO68-'Surv-rate CEA'!AO69)</f>
        <v>28.758696337859671</v>
      </c>
      <c r="BB71" s="136">
        <f t="shared" si="92"/>
        <v>24.817551055400337</v>
      </c>
      <c r="BC71" s="136">
        <f>BA71-'Surv-rate CEA'!AQ69*'Unit cost and utilities'!$H$7-'Unit cost and utilities'!$G$13*('Surv-rate CEA'!AO68-'Surv-rate CEA'!AO69)</f>
        <v>6.879274768317476</v>
      </c>
      <c r="BD71" s="136">
        <f t="shared" si="93"/>
        <v>5.9365261478174638</v>
      </c>
      <c r="BE71" s="136">
        <f>'Surv-rate CEA'!AS69*'Unit cost and utilities'!$H$4+'Surv-rate CEA'!AT69*'Unit cost and utilities'!$H$4+('Surv-rate CEA'!AR68-'Surv-rate CEA'!AR69)*'Unit cost and utilities'!$G$13</f>
        <v>17.255477751850542</v>
      </c>
      <c r="BF71" s="136">
        <f t="shared" si="94"/>
        <v>14.890754958461603</v>
      </c>
      <c r="BG71" s="136">
        <f>BE71-'Surv-rate CEA'!AT69*'Unit cost and utilities'!$H$4-('Surv-rate CEA'!AR68-'Surv-rate CEA'!AR69)*'Unit cost and utilities'!$G$13</f>
        <v>3.3111743716953899</v>
      </c>
      <c r="BH71" s="136">
        <f t="shared" si="95"/>
        <v>2.8574048718162186</v>
      </c>
    </row>
    <row r="72" spans="1:60">
      <c r="A72" s="132">
        <v>66</v>
      </c>
      <c r="B72" s="132">
        <f t="shared" si="67"/>
        <v>3.7972602739726029</v>
      </c>
      <c r="C72" s="133">
        <f>'Surv-rate CEA'!D70*'Unit cost and utilities'!$H$6+'Surv-rate CEA'!E70*'Unit cost and utilities'!$H$6+'Unit cost and utilities'!$G$13*('Surv-rate CEA'!C69-'Surv-rate CEA'!C70)</f>
        <v>55.23542734476041</v>
      </c>
      <c r="D72" s="133">
        <f t="shared" si="68"/>
        <v>49.370944426168492</v>
      </c>
      <c r="E72" s="133">
        <f>C72-'Surv-rate CEA'!E70*'Unit cost and utilities'!$H$6-'Unit cost and utilities'!$G$13*('Surv-rate CEA'!C69-'Surv-rate CEA'!C70)</f>
        <v>35.387092855333243</v>
      </c>
      <c r="F72" s="133">
        <f t="shared" si="69"/>
        <v>31.629957053822803</v>
      </c>
      <c r="G72" s="133">
        <f>'Surv-rate CEA'!G70*'Unit cost and utilities'!$H$3+'Surv-rate CEA'!H70*'Unit cost and utilities'!$H$3+('Surv-rate CEA'!F69-'Surv-rate CEA'!F70)*'Unit cost and utilities'!$G$13</f>
        <v>24.966057699165777</v>
      </c>
      <c r="H72" s="133">
        <f t="shared" si="70"/>
        <v>22.315349160106621</v>
      </c>
      <c r="I72" s="133">
        <f>G72-'Surv-rate CEA'!H70*'Unit cost and utilities'!$H$3-('Surv-rate CEA'!F69-'Surv-rate CEA'!F70)*'Unit cost and utilities'!$G$13</f>
        <v>5.7029322749085605</v>
      </c>
      <c r="J72" s="133">
        <f t="shared" si="71"/>
        <v>5.0974377486629816</v>
      </c>
      <c r="K72" s="133">
        <f>'Surv-rate CEA'!J70*'Unit cost and utilities'!$H$7+'Surv-rate CEA'!K70*'Unit cost and utilities'!$H$7+'Unit cost and utilities'!$G$13*('Surv-rate CEA'!I69-'Surv-rate CEA'!I70)</f>
        <v>42.825622145742933</v>
      </c>
      <c r="L72" s="133">
        <f t="shared" si="72"/>
        <v>38.278719159292059</v>
      </c>
      <c r="M72" s="133">
        <f>K72-'Surv-rate CEA'!K70*'Unit cost and utilities'!$H$7-'Unit cost and utilities'!$G$13*('Surv-rate CEA'!I69-'Surv-rate CEA'!I70)</f>
        <v>10.711918426239022</v>
      </c>
      <c r="N72" s="133">
        <f t="shared" si="73"/>
        <v>9.5746073623826859</v>
      </c>
      <c r="O72" s="133">
        <f>'Surv-rate CEA'!M70*'Unit cost and utilities'!$H$4+'Surv-rate CEA'!N70*'Unit cost and utilities'!$H$4+('Surv-rate CEA'!L69-'Surv-rate CEA'!L70)*'Unit cost and utilities'!$G$13</f>
        <v>24.966057699165777</v>
      </c>
      <c r="P72" s="133">
        <f t="shared" si="74"/>
        <v>22.315349160106621</v>
      </c>
      <c r="Q72" s="133">
        <f>O72-'Surv-rate CEA'!N70*'Unit cost and utilities'!$H$4-('Surv-rate CEA'!L69-'Surv-rate CEA'!L70)*'Unit cost and utilities'!$G$13</f>
        <v>5.7029322749085605</v>
      </c>
      <c r="R72" s="133">
        <f t="shared" si="75"/>
        <v>5.0974377486629816</v>
      </c>
      <c r="S72" s="133">
        <f>'Surv-rate CEA'!P70*'Unit cost and utilities'!$H$8+'Surv-rate CEA'!Q70*'Unit cost and utilities'!$H$8+'Unit cost and utilities'!$G$13*('Surv-rate CEA'!O69-'Surv-rate CEA'!O70)</f>
        <v>68.938598120341823</v>
      </c>
      <c r="T72" s="133">
        <f t="shared" si="76"/>
        <v>61.619215424432106</v>
      </c>
      <c r="U72" s="133">
        <f>S72-'Surv-rate CEA'!Q70*'Unit cost and utilities'!$H$8-'Unit cost and utilities'!$G$13*('Surv-rate CEA'!O69-'Surv-rate CEA'!O70)</f>
        <v>36.965613230682081</v>
      </c>
      <c r="V72" s="133">
        <f t="shared" si="77"/>
        <v>33.040881988656587</v>
      </c>
      <c r="W72" s="133">
        <f>'Surv-rate CEA'!S70*'Unit cost and utilities'!$H$3+'Surv-rate CEA'!T70*'Unit cost and utilities'!$H$3+('Surv-rate CEA'!R69-'Surv-rate CEA'!R70)*'Unit cost and utilities'!$G$13</f>
        <v>24.966057699165777</v>
      </c>
      <c r="X72" s="133">
        <f t="shared" si="78"/>
        <v>22.315349160106621</v>
      </c>
      <c r="Y72" s="133">
        <f>W72-'Surv-rate CEA'!T70*'Unit cost and utilities'!$H$3-('Surv-rate CEA'!R69-'Surv-rate CEA'!R70)*'Unit cost and utilities'!$G$13</f>
        <v>5.7029322749085605</v>
      </c>
      <c r="Z72" s="133">
        <f t="shared" si="79"/>
        <v>5.0974377486629816</v>
      </c>
      <c r="AA72" s="133">
        <f>'Surv-rate CEA'!V70*'Unit cost and utilities'!$H$9+'Surv-rate CEA'!W70*'Unit cost and utilities'!$H$9+'Unit cost and utilities'!$G$13*('Surv-rate CEA'!U69-'Surv-rate CEA'!U70)</f>
        <v>77.384780646234788</v>
      </c>
      <c r="AB72" s="133">
        <f t="shared" si="80"/>
        <v>69.168645711200639</v>
      </c>
      <c r="AC72" s="133">
        <f>AA72-'Surv-rate CEA'!W70*'Unit cost and utilities'!$H$9-'Unit cost and utilities'!$G$13*('Surv-rate CEA'!U69-'Surv-rate CEA'!U70)</f>
        <v>32.506094817289458</v>
      </c>
      <c r="AD72" s="133">
        <f t="shared" si="81"/>
        <v>29.054841754354541</v>
      </c>
      <c r="AE72" s="133">
        <f>'Surv-rate CEA'!Y70*'Unit cost and utilities'!$H$3+'Surv-rate CEA'!Z70*'Unit cost and utilities'!$H$3+('Surv-rate CEA'!X69-'Surv-rate CEA'!X70)*'Unit cost and utilities'!$G$13</f>
        <v>24.966057699165777</v>
      </c>
      <c r="AF72" s="133">
        <f t="shared" si="82"/>
        <v>22.315349160106621</v>
      </c>
      <c r="AG72" s="133">
        <f>AE72-'Surv-rate CEA'!Z70*'Unit cost and utilities'!$H$3-('Surv-rate CEA'!X69-'Surv-rate CEA'!X70)*'Unit cost and utilities'!$G$13</f>
        <v>5.7029322749085605</v>
      </c>
      <c r="AH72" s="133">
        <f t="shared" si="83"/>
        <v>5.0974377486629816</v>
      </c>
      <c r="AI72" s="133">
        <f>'Surv-rate CEA'!AB70*'Unit cost and utilities'!$H$10+'Surv-rate CEA'!AC70*'Unit cost and utilities'!$H$10+'Unit cost and utilities'!$G$13*('Surv-rate CEA'!AB70-'Surv-rate CEA'!AB70)</f>
        <v>38.803569117700263</v>
      </c>
      <c r="AJ72" s="133">
        <f t="shared" si="84"/>
        <v>34.683697520603971</v>
      </c>
      <c r="AK72" s="133">
        <f>AI72-'Surv-rate CEA'!AC70*'Unit cost and utilities'!$H$10-'Unit cost and utilities'!$G$13*('Surv-rate CEA'!AB70-'Surv-rate CEA'!AB70)</f>
        <v>20.625667672536988</v>
      </c>
      <c r="AL72" s="133">
        <f t="shared" si="85"/>
        <v>18.435789154984054</v>
      </c>
      <c r="AM72" s="104">
        <f>'Surv-rate CEA'!AE70*'Unit cost and utilities'!$H$5+'Surv-rate CEA'!AF70*'Unit cost and utilities'!$H$5+('Surv-rate CEA'!AD69-'Surv-rate CEA'!AD70)*'Unit cost and utilities'!$G$13</f>
        <v>24.966057699165777</v>
      </c>
      <c r="AN72" s="133">
        <f t="shared" si="86"/>
        <v>22.315349160106621</v>
      </c>
      <c r="AO72" s="104">
        <f>AM72-'Surv-rate CEA'!AF70*'Unit cost and utilities'!$H$5-('Surv-rate CEA'!AD69-'Surv-rate CEA'!AD70)*'Unit cost and utilities'!$G$13</f>
        <v>5.7029322749085605</v>
      </c>
      <c r="AP72" s="133">
        <f t="shared" si="87"/>
        <v>5.0974377486629816</v>
      </c>
      <c r="AQ72" s="133">
        <f>'Surv-rate CEA'!AH70*'Unit cost and utilities'!$H$11+'Surv-rate CEA'!AI70*'Unit cost and utilities'!$H$11+'Unit cost and utilities'!$G$13*('Surv-rate CEA'!AG69-'Surv-rate CEA'!AG70)</f>
        <v>62.453812543556943</v>
      </c>
      <c r="AR72" s="133">
        <f t="shared" si="88"/>
        <v>55.822935686633798</v>
      </c>
      <c r="AS72" s="133">
        <f>AQ72-'Surv-rate CEA'!AI70*'Unit cost and utilities'!$H$11-'Unit cost and utilities'!$G$13*('Surv-rate CEA'!AG69-'Surv-rate CEA'!AG70)</f>
        <v>27.655576764381514</v>
      </c>
      <c r="AT72" s="133">
        <f t="shared" si="89"/>
        <v>24.719315286286736</v>
      </c>
      <c r="AU72" s="133">
        <f>'Surv-rate CEA'!AK70*'Unit cost and utilities'!$H$3+'Surv-rate CEA'!AL70*'Unit cost and utilities'!$H$3+('Surv-rate CEA'!AJ69-'Surv-rate CEA'!AJ70)*'Unit cost and utilities'!$G$13</f>
        <v>24.966057699165777</v>
      </c>
      <c r="AV72" s="133">
        <f t="shared" si="90"/>
        <v>22.315349160106621</v>
      </c>
      <c r="AW72" s="133">
        <f>AU72-'Surv-rate CEA'!AL70*'Unit cost and utilities'!$H$3-('Surv-rate CEA'!AJ69-'Surv-rate CEA'!AJ70)*'Unit cost and utilities'!$G$13</f>
        <v>5.7029322749085605</v>
      </c>
      <c r="AX72" s="133">
        <f t="shared" si="91"/>
        <v>5.0974377486629816</v>
      </c>
      <c r="AY72" s="135">
        <v>66</v>
      </c>
      <c r="AZ72" s="135">
        <f t="shared" si="38"/>
        <v>5.0630136986301366</v>
      </c>
      <c r="BA72" s="136">
        <f>'Surv-rate CEA'!AP70*'Unit cost and utilities'!$H$7+'Surv-rate CEA'!AQ70*'Unit cost and utilities'!$H$7+'Unit cost and utilities'!$G$13*('Surv-rate CEA'!AO69-'Surv-rate CEA'!AO70)</f>
        <v>28.063009210665083</v>
      </c>
      <c r="BB72" s="136">
        <f t="shared" si="92"/>
        <v>24.162351297932492</v>
      </c>
      <c r="BC72" s="136">
        <f>BA72-'Surv-rate CEA'!AQ70*'Unit cost and utilities'!$H$7-'Unit cost and utilities'!$G$13*('Surv-rate CEA'!AO69-'Surv-rate CEA'!AO70)</f>
        <v>6.7096251450866724</v>
      </c>
      <c r="BD72" s="136">
        <f t="shared" si="93"/>
        <v>5.7770112469411563</v>
      </c>
      <c r="BE72" s="136">
        <f>'Surv-rate CEA'!AS70*'Unit cost and utilities'!$H$4+'Surv-rate CEA'!AT70*'Unit cost and utilities'!$H$4+('Surv-rate CEA'!AR69-'Surv-rate CEA'!AR70)*'Unit cost and utilities'!$G$13</f>
        <v>16.605107334942005</v>
      </c>
      <c r="BF72" s="136">
        <f t="shared" si="94"/>
        <v>14.297056803668262</v>
      </c>
      <c r="BG72" s="136">
        <f>BE72-'Surv-rate CEA'!AT70*'Unit cost and utilities'!$H$4-('Surv-rate CEA'!AR69-'Surv-rate CEA'!AR70)*'Unit cost and utilities'!$G$13</f>
        <v>3.2159518184709177</v>
      </c>
      <c r="BH72" s="136">
        <f t="shared" si="95"/>
        <v>2.768946017577762</v>
      </c>
    </row>
    <row r="73" spans="1:60">
      <c r="A73" s="132">
        <v>67</v>
      </c>
      <c r="B73" s="132">
        <f t="shared" si="67"/>
        <v>3.8547945205479452</v>
      </c>
      <c r="C73" s="133">
        <f>'Surv-rate CEA'!D71*'Unit cost and utilities'!$H$6+'Surv-rate CEA'!E71*'Unit cost and utilities'!$H$6+'Unit cost and utilities'!$G$13*('Surv-rate CEA'!C70-'Surv-rate CEA'!C71)</f>
        <v>54.063944584160247</v>
      </c>
      <c r="D73" s="133">
        <f t="shared" si="68"/>
        <v>48.241729127863103</v>
      </c>
      <c r="E73" s="133">
        <f>C73-'Surv-rate CEA'!E71*'Unit cost and utilities'!$H$6-'Unit cost and utilities'!$G$13*('Surv-rate CEA'!C70-'Surv-rate CEA'!C71)</f>
        <v>34.798885034722929</v>
      </c>
      <c r="F73" s="133">
        <f t="shared" si="69"/>
        <v>31.051348522737985</v>
      </c>
      <c r="G73" s="133">
        <f>'Surv-rate CEA'!G71*'Unit cost and utilities'!$H$3+'Surv-rate CEA'!H71*'Unit cost and utilities'!$H$3+('Surv-rate CEA'!F70-'Surv-rate CEA'!F71)*'Unit cost and utilities'!$G$13</f>
        <v>24.210892971400831</v>
      </c>
      <c r="H73" s="133">
        <f t="shared" si="70"/>
        <v>21.603590889522316</v>
      </c>
      <c r="I73" s="133">
        <f>G73-'Surv-rate CEA'!H71*'Unit cost and utilities'!$H$3-('Surv-rate CEA'!F70-'Surv-rate CEA'!F71)*'Unit cost and utilities'!$G$13</f>
        <v>5.5337063952973153</v>
      </c>
      <c r="J73" s="133">
        <f t="shared" si="71"/>
        <v>4.9377744640791521</v>
      </c>
      <c r="K73" s="133">
        <f>'Surv-rate CEA'!J71*'Unit cost and utilities'!$H$7+'Surv-rate CEA'!K71*'Unit cost and utilities'!$H$7+'Unit cost and utilities'!$G$13*('Surv-rate CEA'!I70-'Surv-rate CEA'!I71)</f>
        <v>41.854207801997397</v>
      </c>
      <c r="L73" s="133">
        <f t="shared" si="72"/>
        <v>37.346874542277078</v>
      </c>
      <c r="M73" s="133">
        <f>K73-'Surv-rate CEA'!K71*'Unit cost and utilities'!$H$7-'Unit cost and utilities'!$G$13*('Surv-rate CEA'!I70-'Surv-rate CEA'!I71)</f>
        <v>10.454834806201179</v>
      </c>
      <c r="N73" s="133">
        <f t="shared" si="73"/>
        <v>9.3289402517085396</v>
      </c>
      <c r="O73" s="133">
        <f>'Surv-rate CEA'!M71*'Unit cost and utilities'!$H$4+'Surv-rate CEA'!N71*'Unit cost and utilities'!$H$4+('Surv-rate CEA'!L70-'Surv-rate CEA'!L71)*'Unit cost and utilities'!$G$13</f>
        <v>24.210892971400831</v>
      </c>
      <c r="P73" s="133">
        <f t="shared" si="74"/>
        <v>21.603590889522316</v>
      </c>
      <c r="Q73" s="133">
        <f>O73-'Surv-rate CEA'!N71*'Unit cost and utilities'!$H$4-('Surv-rate CEA'!L70-'Surv-rate CEA'!L71)*'Unit cost and utilities'!$G$13</f>
        <v>5.5337063952973153</v>
      </c>
      <c r="R73" s="133">
        <f t="shared" si="75"/>
        <v>4.9377744640791521</v>
      </c>
      <c r="S73" s="133">
        <f>'Surv-rate CEA'!P71*'Unit cost and utilities'!$H$8+'Surv-rate CEA'!Q71*'Unit cost and utilities'!$H$8+'Unit cost and utilities'!$G$13*('Surv-rate CEA'!O70-'Surv-rate CEA'!O71)</f>
        <v>67.617105050779386</v>
      </c>
      <c r="T73" s="133">
        <f t="shared" si="76"/>
        <v>60.335332380198913</v>
      </c>
      <c r="U73" s="133">
        <f>S73-'Surv-rate CEA'!Q71*'Unit cost and utilities'!$H$8-'Unit cost and utilities'!$G$13*('Surv-rate CEA'!O70-'Surv-rate CEA'!O71)</f>
        <v>36.35116708544961</v>
      </c>
      <c r="V73" s="133">
        <f t="shared" si="77"/>
        <v>32.436463330715583</v>
      </c>
      <c r="W73" s="133">
        <f>'Surv-rate CEA'!S71*'Unit cost and utilities'!$H$3+'Surv-rate CEA'!T71*'Unit cost and utilities'!$H$3+('Surv-rate CEA'!R70-'Surv-rate CEA'!R71)*'Unit cost and utilities'!$G$13</f>
        <v>24.210892971400831</v>
      </c>
      <c r="X73" s="133">
        <f t="shared" si="78"/>
        <v>21.603590889522316</v>
      </c>
      <c r="Y73" s="133">
        <f>W73-'Surv-rate CEA'!T71*'Unit cost and utilities'!$H$3-('Surv-rate CEA'!R70-'Surv-rate CEA'!R71)*'Unit cost and utilities'!$G$13</f>
        <v>5.5337063952973153</v>
      </c>
      <c r="Z73" s="133">
        <f t="shared" si="79"/>
        <v>4.9377744640791521</v>
      </c>
      <c r="AA73" s="133">
        <f>'Surv-rate CEA'!V71*'Unit cost and utilities'!$H$9+'Surv-rate CEA'!W71*'Unit cost and utilities'!$H$9+'Unit cost and utilities'!$G$13*('Surv-rate CEA'!U70-'Surv-rate CEA'!U71)</f>
        <v>76.020752167555003</v>
      </c>
      <c r="AB73" s="133">
        <f t="shared" si="80"/>
        <v>67.833979972635476</v>
      </c>
      <c r="AC73" s="133">
        <f>AA73-'Surv-rate CEA'!W71*'Unit cost and utilities'!$H$9-'Unit cost and utilities'!$G$13*('Surv-rate CEA'!U70-'Surv-rate CEA'!U71)</f>
        <v>31.942487902449102</v>
      </c>
      <c r="AD73" s="133">
        <f t="shared" si="81"/>
        <v>28.502560457112246</v>
      </c>
      <c r="AE73" s="133">
        <f>'Surv-rate CEA'!Y71*'Unit cost and utilities'!$H$3+'Surv-rate CEA'!Z71*'Unit cost and utilities'!$H$3+('Surv-rate CEA'!X70-'Surv-rate CEA'!X71)*'Unit cost and utilities'!$G$13</f>
        <v>24.210892971400831</v>
      </c>
      <c r="AF73" s="133">
        <f t="shared" si="82"/>
        <v>21.603590889522316</v>
      </c>
      <c r="AG73" s="133">
        <f>AE73-'Surv-rate CEA'!Z71*'Unit cost and utilities'!$H$3-('Surv-rate CEA'!X70-'Surv-rate CEA'!X71)*'Unit cost and utilities'!$G$13</f>
        <v>5.5337063952973153</v>
      </c>
      <c r="AH73" s="133">
        <f t="shared" si="83"/>
        <v>4.9377744640791521</v>
      </c>
      <c r="AI73" s="133">
        <f>'Surv-rate CEA'!AB71*'Unit cost and utilities'!$H$10+'Surv-rate CEA'!AC71*'Unit cost and utilities'!$H$10+'Unit cost and utilities'!$G$13*('Surv-rate CEA'!AB71-'Surv-rate CEA'!AB71)</f>
        <v>37.974824078304643</v>
      </c>
      <c r="AJ73" s="133">
        <f t="shared" si="84"/>
        <v>33.88526662186171</v>
      </c>
      <c r="AK73" s="133">
        <f>AI73-'Surv-rate CEA'!AC71*'Unit cost and utilities'!$H$10-'Unit cost and utilities'!$G$13*('Surv-rate CEA'!AB71-'Surv-rate CEA'!AB71)</f>
        <v>20.228698925294857</v>
      </c>
      <c r="AL73" s="133">
        <f t="shared" si="85"/>
        <v>18.050244422029859</v>
      </c>
      <c r="AM73" s="104">
        <f>'Surv-rate CEA'!AE71*'Unit cost and utilities'!$H$5+'Surv-rate CEA'!AF71*'Unit cost and utilities'!$H$5+('Surv-rate CEA'!AD70-'Surv-rate CEA'!AD71)*'Unit cost and utilities'!$G$13</f>
        <v>24.210892971400831</v>
      </c>
      <c r="AN73" s="133">
        <f t="shared" si="86"/>
        <v>21.603590889522316</v>
      </c>
      <c r="AO73" s="104">
        <f>AM73-'Surv-rate CEA'!AF71*'Unit cost and utilities'!$H$5-('Surv-rate CEA'!AD70-'Surv-rate CEA'!AD71)*'Unit cost and utilities'!$G$13</f>
        <v>5.5337063952973153</v>
      </c>
      <c r="AP73" s="133">
        <f t="shared" si="87"/>
        <v>4.9377744640791521</v>
      </c>
      <c r="AQ73" s="133">
        <f>'Surv-rate CEA'!AH71*'Unit cost and utilities'!$H$11+'Surv-rate CEA'!AI71*'Unit cost and utilities'!$H$11+'Unit cost and utilities'!$G$13*('Surv-rate CEA'!AG70-'Surv-rate CEA'!AG71)</f>
        <v>61.200015375165165</v>
      </c>
      <c r="AR73" s="133">
        <f t="shared" si="88"/>
        <v>54.609307313006774</v>
      </c>
      <c r="AS73" s="133">
        <f>AQ73-'Surv-rate CEA'!AI71*'Unit cost and utilities'!$H$11-'Unit cost and utilities'!$G$13*('Surv-rate CEA'!AG70-'Surv-rate CEA'!AG71)</f>
        <v>27.143081912173805</v>
      </c>
      <c r="AT73" s="133">
        <f t="shared" si="89"/>
        <v>24.220008646689244</v>
      </c>
      <c r="AU73" s="133">
        <f>'Surv-rate CEA'!AK71*'Unit cost and utilities'!$H$3+'Surv-rate CEA'!AL71*'Unit cost and utilities'!$H$3+('Surv-rate CEA'!AJ70-'Surv-rate CEA'!AJ71)*'Unit cost and utilities'!$G$13</f>
        <v>24.210892971400831</v>
      </c>
      <c r="AV73" s="133">
        <f t="shared" si="90"/>
        <v>21.603590889522316</v>
      </c>
      <c r="AW73" s="133">
        <f>AU73-'Surv-rate CEA'!AL71*'Unit cost and utilities'!$H$3-('Surv-rate CEA'!AJ70-'Surv-rate CEA'!AJ71)*'Unit cost and utilities'!$G$13</f>
        <v>5.5337063952973153</v>
      </c>
      <c r="AX73" s="133">
        <f t="shared" si="91"/>
        <v>4.9377744640791521</v>
      </c>
      <c r="AY73" s="135">
        <v>67</v>
      </c>
      <c r="AZ73" s="135">
        <f t="shared" ref="AZ73:AZ134" si="96">AY73*28/365</f>
        <v>5.13972602739726</v>
      </c>
      <c r="BA73" s="136">
        <f>'Surv-rate CEA'!AP71*'Unit cost and utilities'!$H$7+'Surv-rate CEA'!AQ71*'Unit cost and utilities'!$H$7+'Unit cost and utilities'!$G$13*('Surv-rate CEA'!AO70-'Surv-rate CEA'!AO71)</f>
        <v>27.393291055640443</v>
      </c>
      <c r="BB73" s="136">
        <f t="shared" si="92"/>
        <v>23.532300957548195</v>
      </c>
      <c r="BC73" s="136">
        <f>BA73-'Surv-rate CEA'!AQ71*'Unit cost and utilities'!$H$7-'Unit cost and utilities'!$G$13*('Surv-rate CEA'!AO70-'Surv-rate CEA'!AO71)</f>
        <v>6.5465302141174329</v>
      </c>
      <c r="BD73" s="136">
        <f t="shared" si="93"/>
        <v>5.6238193108444712</v>
      </c>
      <c r="BE73" s="136">
        <f>'Surv-rate CEA'!AS71*'Unit cost and utilities'!$H$4+'Surv-rate CEA'!AT71*'Unit cost and utilities'!$H$4+('Surv-rate CEA'!AR70-'Surv-rate CEA'!AR71)*'Unit cost and utilities'!$G$13</f>
        <v>15.981537294766335</v>
      </c>
      <c r="BF73" s="136">
        <f t="shared" si="94"/>
        <v>13.728994614806766</v>
      </c>
      <c r="BG73" s="136">
        <f>BE73-'Surv-rate CEA'!AT71*'Unit cost and utilities'!$H$4-('Surv-rate CEA'!AR70-'Surv-rate CEA'!AR71)*'Unit cost and utilities'!$G$13</f>
        <v>3.1245187904436906</v>
      </c>
      <c r="BH73" s="136">
        <f t="shared" si="95"/>
        <v>2.6841286202117622</v>
      </c>
    </row>
    <row r="74" spans="1:60">
      <c r="A74" s="132">
        <v>68</v>
      </c>
      <c r="B74" s="132">
        <f t="shared" si="67"/>
        <v>3.9123287671232876</v>
      </c>
      <c r="C74" s="133">
        <f>'Surv-rate CEA'!D72*'Unit cost and utilities'!$H$6+'Surv-rate CEA'!E72*'Unit cost and utilities'!$H$6+'Unit cost and utilities'!$G$13*('Surv-rate CEA'!C71-'Surv-rate CEA'!C72)</f>
        <v>52.931227275270381</v>
      </c>
      <c r="D74" s="133">
        <f t="shared" si="68"/>
        <v>47.150740777183287</v>
      </c>
      <c r="E74" s="133">
        <f>C74-'Surv-rate CEA'!E72*'Unit cost and utilities'!$H$6-'Unit cost and utilities'!$G$13*('Surv-rate CEA'!C71-'Surv-rate CEA'!C72)</f>
        <v>34.228485452384213</v>
      </c>
      <c r="F74" s="133">
        <f t="shared" si="69"/>
        <v>30.490478453632512</v>
      </c>
      <c r="G74" s="133">
        <f>'Surv-rate CEA'!G72*'Unit cost and utilities'!$H$3+'Surv-rate CEA'!H72*'Unit cost and utilities'!$H$3+('Surv-rate CEA'!F71-'Surv-rate CEA'!F72)*'Unit cost and utilities'!$G$13</f>
        <v>23.487398459847412</v>
      </c>
      <c r="H74" s="133">
        <f t="shared" si="70"/>
        <v>20.922398616441722</v>
      </c>
      <c r="I74" s="133">
        <f>G74-'Surv-rate CEA'!H72*'Unit cost and utilities'!$H$3-('Surv-rate CEA'!F71-'Surv-rate CEA'!F72)*'Unit cost and utilities'!$G$13</f>
        <v>5.3717668405809587</v>
      </c>
      <c r="J74" s="133">
        <f t="shared" si="71"/>
        <v>4.785129664545603</v>
      </c>
      <c r="K74" s="133">
        <f>'Surv-rate CEA'!J72*'Unit cost and utilities'!$H$7+'Surv-rate CEA'!K72*'Unit cost and utilities'!$H$7+'Unit cost and utilities'!$G$13*('Surv-rate CEA'!I71-'Surv-rate CEA'!I72)</f>
        <v>40.916383874496354</v>
      </c>
      <c r="L74" s="133">
        <f t="shared" si="72"/>
        <v>36.448008272565509</v>
      </c>
      <c r="M74" s="133">
        <f>K74-'Surv-rate CEA'!K72*'Unit cost and utilities'!$H$7-'Unit cost and utilities'!$G$13*('Surv-rate CEA'!I71-'Surv-rate CEA'!I72)</f>
        <v>10.207391891332943</v>
      </c>
      <c r="N74" s="133">
        <f t="shared" si="73"/>
        <v>9.0926682386641051</v>
      </c>
      <c r="O74" s="133">
        <f>'Surv-rate CEA'!M72*'Unit cost and utilities'!$H$4+'Surv-rate CEA'!N72*'Unit cost and utilities'!$H$4+('Surv-rate CEA'!L71-'Surv-rate CEA'!L72)*'Unit cost and utilities'!$G$13</f>
        <v>23.487398459847412</v>
      </c>
      <c r="P74" s="133">
        <f t="shared" si="74"/>
        <v>20.922398616441722</v>
      </c>
      <c r="Q74" s="133">
        <f>O74-'Surv-rate CEA'!N72*'Unit cost and utilities'!$H$4-('Surv-rate CEA'!L71-'Surv-rate CEA'!L72)*'Unit cost and utilities'!$G$13</f>
        <v>5.3717668405809587</v>
      </c>
      <c r="R74" s="133">
        <f t="shared" si="75"/>
        <v>4.785129664545603</v>
      </c>
      <c r="S74" s="133">
        <f>'Surv-rate CEA'!P72*'Unit cost and utilities'!$H$8+'Surv-rate CEA'!Q72*'Unit cost and utilities'!$H$8+'Unit cost and utilities'!$G$13*('Surv-rate CEA'!O71-'Surv-rate CEA'!O72)</f>
        <v>66.336683539860374</v>
      </c>
      <c r="T74" s="133">
        <f t="shared" si="76"/>
        <v>59.092220804548127</v>
      </c>
      <c r="U74" s="133">
        <f>S74-'Surv-rate CEA'!Q72*'Unit cost and utilities'!$H$8-'Unit cost and utilities'!$G$13*('Surv-rate CEA'!O71-'Surv-rate CEA'!O72)</f>
        <v>35.755323554762455</v>
      </c>
      <c r="V74" s="133">
        <f t="shared" si="77"/>
        <v>31.850574398500157</v>
      </c>
      <c r="W74" s="133">
        <f>'Surv-rate CEA'!S72*'Unit cost and utilities'!$H$3+'Surv-rate CEA'!T72*'Unit cost and utilities'!$H$3+('Surv-rate CEA'!R71-'Surv-rate CEA'!R72)*'Unit cost and utilities'!$G$13</f>
        <v>23.487398459847412</v>
      </c>
      <c r="X74" s="133">
        <f t="shared" si="78"/>
        <v>20.922398616441722</v>
      </c>
      <c r="Y74" s="133">
        <f>W74-'Surv-rate CEA'!T72*'Unit cost and utilities'!$H$3-('Surv-rate CEA'!R71-'Surv-rate CEA'!R72)*'Unit cost and utilities'!$G$13</f>
        <v>5.3717668405809587</v>
      </c>
      <c r="Z74" s="133">
        <f t="shared" si="79"/>
        <v>4.785129664545603</v>
      </c>
      <c r="AA74" s="133">
        <f>'Surv-rate CEA'!V72*'Unit cost and utilities'!$H$9+'Surv-rate CEA'!W72*'Unit cost and utilities'!$H$9+'Unit cost and utilities'!$G$13*('Surv-rate CEA'!U71-'Surv-rate CEA'!U72)</f>
        <v>74.697067114811418</v>
      </c>
      <c r="AB74" s="133">
        <f t="shared" si="80"/>
        <v>66.53958786993465</v>
      </c>
      <c r="AC74" s="133">
        <f>AA74-'Surv-rate CEA'!W72*'Unit cost and utilities'!$H$9-'Unit cost and utilities'!$G$13*('Surv-rate CEA'!U71-'Surv-rate CEA'!U72)</f>
        <v>31.396339814405028</v>
      </c>
      <c r="AD74" s="133">
        <f t="shared" si="81"/>
        <v>27.967624333414975</v>
      </c>
      <c r="AE74" s="133">
        <f>'Surv-rate CEA'!Y72*'Unit cost and utilities'!$H$3+'Surv-rate CEA'!Z72*'Unit cost and utilities'!$H$3+('Surv-rate CEA'!X71-'Surv-rate CEA'!X72)*'Unit cost and utilities'!$G$13</f>
        <v>23.487398459847412</v>
      </c>
      <c r="AF74" s="133">
        <f t="shared" si="82"/>
        <v>20.922398616441722</v>
      </c>
      <c r="AG74" s="133">
        <f>AE74-'Surv-rate CEA'!Z72*'Unit cost and utilities'!$H$3-('Surv-rate CEA'!X71-'Surv-rate CEA'!X72)*'Unit cost and utilities'!$G$13</f>
        <v>5.3717668405809587</v>
      </c>
      <c r="AH74" s="133">
        <f t="shared" si="83"/>
        <v>4.785129664545603</v>
      </c>
      <c r="AI74" s="133">
        <f>'Surv-rate CEA'!AB72*'Unit cost and utilities'!$H$10+'Surv-rate CEA'!AC72*'Unit cost and utilities'!$H$10+'Unit cost and utilities'!$G$13*('Surv-rate CEA'!AB72-'Surv-rate CEA'!AB72)</f>
        <v>37.173315488023732</v>
      </c>
      <c r="AJ74" s="133">
        <f t="shared" si="84"/>
        <v>33.11371099122708</v>
      </c>
      <c r="AK74" s="133">
        <f>AI74-'Surv-rate CEA'!AC72*'Unit cost and utilities'!$H$10-'Unit cost and utilities'!$G$13*('Surv-rate CEA'!AB72-'Surv-rate CEA'!AB72)</f>
        <v>19.844768715005998</v>
      </c>
      <c r="AL74" s="133">
        <f t="shared" si="85"/>
        <v>17.677571324736014</v>
      </c>
      <c r="AM74" s="104">
        <f>'Surv-rate CEA'!AE72*'Unit cost and utilities'!$H$5+'Surv-rate CEA'!AF72*'Unit cost and utilities'!$H$5+('Surv-rate CEA'!AD71-'Surv-rate CEA'!AD72)*'Unit cost and utilities'!$G$13</f>
        <v>23.487398459847412</v>
      </c>
      <c r="AN74" s="133">
        <f t="shared" si="86"/>
        <v>20.922398616441722</v>
      </c>
      <c r="AO74" s="104">
        <f>AM74-'Surv-rate CEA'!AF72*'Unit cost and utilities'!$H$5-('Surv-rate CEA'!AD71-'Surv-rate CEA'!AD72)*'Unit cost and utilities'!$G$13</f>
        <v>5.3717668405809587</v>
      </c>
      <c r="AP74" s="133">
        <f t="shared" si="87"/>
        <v>4.785129664545603</v>
      </c>
      <c r="AQ74" s="133">
        <f>'Surv-rate CEA'!AH72*'Unit cost and utilities'!$H$11+'Surv-rate CEA'!AI72*'Unit cost and utilities'!$H$11+'Unit cost and utilities'!$G$13*('Surv-rate CEA'!AG71-'Surv-rate CEA'!AG72)</f>
        <v>59.986306577821324</v>
      </c>
      <c r="AR74" s="133">
        <f t="shared" si="88"/>
        <v>53.435352574054782</v>
      </c>
      <c r="AS74" s="133">
        <f>AQ74-'Surv-rate CEA'!AI72*'Unit cost and utilities'!$H$11-'Unit cost and utilities'!$G$13*('Surv-rate CEA'!AG71-'Surv-rate CEA'!AG72)</f>
        <v>26.647061237808437</v>
      </c>
      <c r="AT74" s="133">
        <f t="shared" si="89"/>
        <v>23.737002551698652</v>
      </c>
      <c r="AU74" s="133">
        <f>'Surv-rate CEA'!AK72*'Unit cost and utilities'!$H$3+'Surv-rate CEA'!AL72*'Unit cost and utilities'!$H$3+('Surv-rate CEA'!AJ71-'Surv-rate CEA'!AJ72)*'Unit cost and utilities'!$G$13</f>
        <v>23.487398459847412</v>
      </c>
      <c r="AV74" s="133">
        <f t="shared" si="90"/>
        <v>20.922398616441722</v>
      </c>
      <c r="AW74" s="133">
        <f>AU74-'Surv-rate CEA'!AL72*'Unit cost and utilities'!$H$3-('Surv-rate CEA'!AJ71-'Surv-rate CEA'!AJ72)*'Unit cost and utilities'!$G$13</f>
        <v>5.3717668405809587</v>
      </c>
      <c r="AX74" s="133">
        <f t="shared" si="91"/>
        <v>4.785129664545603</v>
      </c>
      <c r="AY74" s="135">
        <v>68</v>
      </c>
      <c r="AZ74" s="135">
        <f t="shared" si="96"/>
        <v>5.2164383561643834</v>
      </c>
      <c r="BA74" s="136">
        <f>'Surv-rate CEA'!AP72*'Unit cost and utilities'!$H$7+'Surv-rate CEA'!AQ72*'Unit cost and utilities'!$H$7+'Unit cost and utilities'!$G$13*('Surv-rate CEA'!AO71-'Surv-rate CEA'!AO72)</f>
        <v>26.748256215678612</v>
      </c>
      <c r="BB74" s="136">
        <f t="shared" si="92"/>
        <v>22.926136995876732</v>
      </c>
      <c r="BC74" s="136">
        <f>BA74-'Surv-rate CEA'!AQ72*'Unit cost and utilities'!$H$7-'Unit cost and utilities'!$G$13*('Surv-rate CEA'!AO71-'Surv-rate CEA'!AO72)</f>
        <v>6.389648524002185</v>
      </c>
      <c r="BD74" s="136">
        <f t="shared" si="93"/>
        <v>5.4766171011518079</v>
      </c>
      <c r="BE74" s="136">
        <f>'Surv-rate CEA'!AS72*'Unit cost and utilities'!$H$4+'Surv-rate CEA'!AT72*'Unit cost and utilities'!$H$4+('Surv-rate CEA'!AR71-'Surv-rate CEA'!AR72)*'Unit cost and utilities'!$G$13</f>
        <v>15.383543565684956</v>
      </c>
      <c r="BF74" s="136">
        <f t="shared" si="94"/>
        <v>13.185354006823191</v>
      </c>
      <c r="BG74" s="136">
        <f>BE74-'Surv-rate CEA'!AT72*'Unit cost and utilities'!$H$4-('Surv-rate CEA'!AR71-'Surv-rate CEA'!AR72)*'Unit cost and utilities'!$G$13</f>
        <v>3.036681015832742</v>
      </c>
      <c r="BH74" s="136">
        <f t="shared" si="95"/>
        <v>2.602762752846365</v>
      </c>
    </row>
    <row r="75" spans="1:60">
      <c r="A75" s="132">
        <v>69</v>
      </c>
      <c r="B75" s="132">
        <f t="shared" si="67"/>
        <v>3.9698630136986299</v>
      </c>
      <c r="C75" s="133">
        <f>'Surv-rate CEA'!D73*'Unit cost and utilities'!$H$6+'Surv-rate CEA'!E73*'Unit cost and utilities'!$H$6+'Unit cost and utilities'!$G$13*('Surv-rate CEA'!C72-'Surv-rate CEA'!C73)</f>
        <v>51.83557975096258</v>
      </c>
      <c r="D75" s="133">
        <f t="shared" si="68"/>
        <v>46.096286126541735</v>
      </c>
      <c r="E75" s="133">
        <f>C75-'Surv-rate CEA'!E73*'Unit cost and utilities'!$H$6-'Unit cost and utilities'!$G$13*('Surv-rate CEA'!C72-'Surv-rate CEA'!C73)</f>
        <v>33.675122848418724</v>
      </c>
      <c r="F75" s="133">
        <f t="shared" si="69"/>
        <v>29.946575414512012</v>
      </c>
      <c r="G75" s="133">
        <f>'Surv-rate CEA'!G73*'Unit cost and utilities'!$H$3+'Surv-rate CEA'!H73*'Unit cost and utilities'!$H$3+('Surv-rate CEA'!F72-'Surv-rate CEA'!F73)*'Unit cost and utilities'!$G$13</f>
        <v>22.79390752466955</v>
      </c>
      <c r="H75" s="133">
        <f t="shared" si="70"/>
        <v>20.270140475849285</v>
      </c>
      <c r="I75" s="133">
        <f>G75-'Surv-rate CEA'!H73*'Unit cost and utilities'!$H$3-('Surv-rate CEA'!F72-'Surv-rate CEA'!F73)*'Unit cost and utilities'!$G$13</f>
        <v>5.2167062439213581</v>
      </c>
      <c r="J75" s="133">
        <f t="shared" si="71"/>
        <v>4.6391066679147199</v>
      </c>
      <c r="K75" s="133">
        <f>'Surv-rate CEA'!J73*'Unit cost and utilities'!$H$7+'Surv-rate CEA'!K73*'Unit cost and utilities'!$H$7+'Unit cost and utilities'!$G$13*('Surv-rate CEA'!I72-'Surv-rate CEA'!I73)</f>
        <v>40.010630014733877</v>
      </c>
      <c r="L75" s="133">
        <f t="shared" si="72"/>
        <v>35.580608109782403</v>
      </c>
      <c r="M75" s="133">
        <f>K75-'Surv-rate CEA'!K73*'Unit cost and utilities'!$H$7-'Unit cost and utilities'!$G$13*('Surv-rate CEA'!I72-'Surv-rate CEA'!I73)</f>
        <v>9.9691034289323337</v>
      </c>
      <c r="N75" s="133">
        <f t="shared" si="73"/>
        <v>8.86531309754705</v>
      </c>
      <c r="O75" s="133">
        <f>'Surv-rate CEA'!M73*'Unit cost and utilities'!$H$4+'Surv-rate CEA'!N73*'Unit cost and utilities'!$H$4+('Surv-rate CEA'!L72-'Surv-rate CEA'!L73)*'Unit cost and utilities'!$G$13</f>
        <v>22.79390752466955</v>
      </c>
      <c r="P75" s="133">
        <f t="shared" si="74"/>
        <v>20.270140475849285</v>
      </c>
      <c r="Q75" s="133">
        <f>O75-'Surv-rate CEA'!N73*'Unit cost and utilities'!$H$4-('Surv-rate CEA'!L72-'Surv-rate CEA'!L73)*'Unit cost and utilities'!$G$13</f>
        <v>5.2167062439213581</v>
      </c>
      <c r="R75" s="133">
        <f t="shared" si="75"/>
        <v>4.6391066679147199</v>
      </c>
      <c r="S75" s="133">
        <f>'Surv-rate CEA'!P73*'Unit cost and utilities'!$H$8+'Surv-rate CEA'!Q73*'Unit cost and utilities'!$H$8+'Unit cost and utilities'!$G$13*('Surv-rate CEA'!O72-'Surv-rate CEA'!O73)</f>
        <v>65.095620923960766</v>
      </c>
      <c r="T75" s="133">
        <f t="shared" si="76"/>
        <v>57.88816064394593</v>
      </c>
      <c r="U75" s="133">
        <f>S75-'Surv-rate CEA'!Q73*'Unit cost and utilities'!$H$8-'Unit cost and utilities'!$G$13*('Surv-rate CEA'!O72-'Surv-rate CEA'!O73)</f>
        <v>35.177276974950551</v>
      </c>
      <c r="V75" s="133">
        <f t="shared" si="77"/>
        <v>31.282409348567523</v>
      </c>
      <c r="W75" s="133">
        <f>'Surv-rate CEA'!S73*'Unit cost and utilities'!$H$3+'Surv-rate CEA'!T73*'Unit cost and utilities'!$H$3+('Surv-rate CEA'!R72-'Surv-rate CEA'!R73)*'Unit cost and utilities'!$G$13</f>
        <v>22.79390752466955</v>
      </c>
      <c r="X75" s="133">
        <f t="shared" si="78"/>
        <v>20.270140475849285</v>
      </c>
      <c r="Y75" s="133">
        <f>W75-'Surv-rate CEA'!T73*'Unit cost and utilities'!$H$3-('Surv-rate CEA'!R72-'Surv-rate CEA'!R73)*'Unit cost and utilities'!$G$13</f>
        <v>5.2167062439213581</v>
      </c>
      <c r="Z75" s="133">
        <f t="shared" si="79"/>
        <v>4.6391066679147199</v>
      </c>
      <c r="AA75" s="133">
        <f>'Surv-rate CEA'!V73*'Unit cost and utilities'!$H$9+'Surv-rate CEA'!W73*'Unit cost and utilities'!$H$9+'Unit cost and utilities'!$G$13*('Surv-rate CEA'!U72-'Surv-rate CEA'!U73)</f>
        <v>73.412104709780508</v>
      </c>
      <c r="AB75" s="133">
        <f t="shared" si="80"/>
        <v>65.283834001892174</v>
      </c>
      <c r="AC75" s="133">
        <f>AA75-'Surv-rate CEA'!W73*'Unit cost and utilities'!$H$9-'Unit cost and utilities'!$G$13*('Surv-rate CEA'!U72-'Surv-rate CEA'!U73)</f>
        <v>30.86688232378496</v>
      </c>
      <c r="AD75" s="133">
        <f t="shared" si="81"/>
        <v>27.449266435667923</v>
      </c>
      <c r="AE75" s="133">
        <f>'Surv-rate CEA'!Y73*'Unit cost and utilities'!$H$3+'Surv-rate CEA'!Z73*'Unit cost and utilities'!$H$3+('Surv-rate CEA'!X72-'Surv-rate CEA'!X73)*'Unit cost and utilities'!$G$13</f>
        <v>22.79390752466955</v>
      </c>
      <c r="AF75" s="133">
        <f t="shared" si="82"/>
        <v>20.270140475849285</v>
      </c>
      <c r="AG75" s="133">
        <f>AE75-'Surv-rate CEA'!Z73*'Unit cost and utilities'!$H$3-('Surv-rate CEA'!X72-'Surv-rate CEA'!X73)*'Unit cost and utilities'!$G$13</f>
        <v>5.2167062439213581</v>
      </c>
      <c r="AH75" s="133">
        <f t="shared" si="83"/>
        <v>4.6391066679147199</v>
      </c>
      <c r="AI75" s="133">
        <f>'Surv-rate CEA'!AB73*'Unit cost and utilities'!$H$10+'Surv-rate CEA'!AC73*'Unit cost and utilities'!$H$10+'Unit cost and utilities'!$G$13*('Surv-rate CEA'!AB73-'Surv-rate CEA'!AB73)</f>
        <v>36.397863447340697</v>
      </c>
      <c r="AJ75" s="133">
        <f t="shared" si="84"/>
        <v>32.367851115473535</v>
      </c>
      <c r="AK75" s="133">
        <f>AI75-'Surv-rate CEA'!AC73*'Unit cost and utilities'!$H$10-'Unit cost and utilities'!$G$13*('Surv-rate CEA'!AB73-'Surv-rate CEA'!AB73)</f>
        <v>19.473279261682784</v>
      </c>
      <c r="AL75" s="133">
        <f t="shared" si="85"/>
        <v>17.3171759046818</v>
      </c>
      <c r="AM75" s="104">
        <f>'Surv-rate CEA'!AE73*'Unit cost and utilities'!$H$5+'Surv-rate CEA'!AF73*'Unit cost and utilities'!$H$5+('Surv-rate CEA'!AD72-'Surv-rate CEA'!AD73)*'Unit cost and utilities'!$G$13</f>
        <v>22.79390752466955</v>
      </c>
      <c r="AN75" s="133">
        <f t="shared" si="86"/>
        <v>20.270140475849285</v>
      </c>
      <c r="AO75" s="104">
        <f>AM75-'Surv-rate CEA'!AF73*'Unit cost and utilities'!$H$5-('Surv-rate CEA'!AD72-'Surv-rate CEA'!AD73)*'Unit cost and utilities'!$G$13</f>
        <v>5.2167062439213581</v>
      </c>
      <c r="AP75" s="133">
        <f t="shared" si="87"/>
        <v>4.6391066679147199</v>
      </c>
      <c r="AQ75" s="133">
        <f>'Surv-rate CEA'!AH73*'Unit cost and utilities'!$H$11+'Surv-rate CEA'!AI73*'Unit cost and utilities'!$H$11+'Unit cost and utilities'!$G$13*('Surv-rate CEA'!AG72-'Surv-rate CEA'!AG73)</f>
        <v>58.810978059434596</v>
      </c>
      <c r="AR75" s="133">
        <f t="shared" si="88"/>
        <v>52.29936049782723</v>
      </c>
      <c r="AS75" s="133">
        <f>AQ75-'Surv-rate CEA'!AI73*'Unit cost and utilities'!$H$11-'Unit cost and utilities'!$G$13*('Surv-rate CEA'!AG72-'Surv-rate CEA'!AG73)</f>
        <v>26.166770833751762</v>
      </c>
      <c r="AT75" s="133">
        <f t="shared" si="89"/>
        <v>23.26955657012536</v>
      </c>
      <c r="AU75" s="133">
        <f>'Surv-rate CEA'!AK73*'Unit cost and utilities'!$H$3+'Surv-rate CEA'!AL73*'Unit cost and utilities'!$H$3+('Surv-rate CEA'!AJ72-'Surv-rate CEA'!AJ73)*'Unit cost and utilities'!$G$13</f>
        <v>22.79390752466955</v>
      </c>
      <c r="AV75" s="133">
        <f t="shared" si="90"/>
        <v>20.270140475849285</v>
      </c>
      <c r="AW75" s="133">
        <f>AU75-'Surv-rate CEA'!AL73*'Unit cost and utilities'!$H$3-('Surv-rate CEA'!AJ72-'Surv-rate CEA'!AJ73)*'Unit cost and utilities'!$G$13</f>
        <v>5.2167062439213581</v>
      </c>
      <c r="AX75" s="133">
        <f t="shared" si="91"/>
        <v>4.6391066679147199</v>
      </c>
      <c r="AY75" s="135">
        <v>69</v>
      </c>
      <c r="AZ75" s="135">
        <f t="shared" si="96"/>
        <v>5.2931506849315069</v>
      </c>
      <c r="BA75" s="136">
        <f>'Surv-rate CEA'!AP73*'Unit cost and utilities'!$H$7+'Surv-rate CEA'!AQ73*'Unit cost and utilities'!$H$7+'Unit cost and utilities'!$G$13*('Surv-rate CEA'!AO72-'Surv-rate CEA'!AO73)</f>
        <v>26.126697177650481</v>
      </c>
      <c r="BB75" s="136">
        <f t="shared" si="92"/>
        <v>22.342673899252379</v>
      </c>
      <c r="BC75" s="136">
        <f>BA75-'Surv-rate CEA'!AQ73*'Unit cost and utilities'!$H$7-'Unit cost and utilities'!$G$13*('Surv-rate CEA'!AO72-'Surv-rate CEA'!AO73)</f>
        <v>6.2386608397891141</v>
      </c>
      <c r="BD75" s="136">
        <f t="shared" si="93"/>
        <v>5.3350932099707169</v>
      </c>
      <c r="BE75" s="136">
        <f>'Surv-rate CEA'!AS73*'Unit cost and utilities'!$H$4+'Surv-rate CEA'!AT73*'Unit cost and utilities'!$H$4+('Surv-rate CEA'!AR72-'Surv-rate CEA'!AR73)*'Unit cost and utilities'!$G$13</f>
        <v>14.809964902591009</v>
      </c>
      <c r="BF75" s="136">
        <f t="shared" si="94"/>
        <v>12.664984556908337</v>
      </c>
      <c r="BG75" s="136">
        <f>BE75-'Surv-rate CEA'!AT73*'Unit cost and utilities'!$H$4-('Surv-rate CEA'!AR72-'Surv-rate CEA'!AR73)*'Unit cost and utilities'!$G$13</f>
        <v>2.952256443496089</v>
      </c>
      <c r="BH75" s="136">
        <f t="shared" si="95"/>
        <v>2.5246705519450385</v>
      </c>
    </row>
    <row r="76" spans="1:60">
      <c r="A76" s="132">
        <v>70</v>
      </c>
      <c r="B76" s="132">
        <f t="shared" si="67"/>
        <v>4.0273972602739727</v>
      </c>
      <c r="C76" s="133">
        <f>'Surv-rate CEA'!D74*'Unit cost and utilities'!$H$6+'Surv-rate CEA'!E74*'Unit cost and utilities'!$H$6+'Unit cost and utilities'!$G$13*('Surv-rate CEA'!C73-'Surv-rate CEA'!C74)</f>
        <v>50.775396421047638</v>
      </c>
      <c r="D76" s="133">
        <f t="shared" si="68"/>
        <v>45.076762763929423</v>
      </c>
      <c r="E76" s="133">
        <f>C76-'Surv-rate CEA'!E74*'Unit cost and utilities'!$H$6-'Unit cost and utilities'!$G$13*('Surv-rate CEA'!C73-'Surv-rate CEA'!C74)</f>
        <v>33.138068977194756</v>
      </c>
      <c r="F76" s="133">
        <f t="shared" si="69"/>
        <v>29.418911107123108</v>
      </c>
      <c r="G76" s="133">
        <f>'Surv-rate CEA'!G74*'Unit cost and utilities'!$H$3+'Surv-rate CEA'!H74*'Unit cost and utilities'!$H$3+('Surv-rate CEA'!F73-'Surv-rate CEA'!F74)*'Unit cost and utilities'!$G$13</f>
        <v>22.128857369042638</v>
      </c>
      <c r="H76" s="133">
        <f t="shared" si="70"/>
        <v>19.64528736692796</v>
      </c>
      <c r="I76" s="133">
        <f>G76-'Surv-rate CEA'!H74*'Unit cost and utilities'!$H$3-('Surv-rate CEA'!F73-'Surv-rate CEA'!F74)*'Unit cost and utilities'!$G$13</f>
        <v>5.0681450472424157</v>
      </c>
      <c r="J76" s="133">
        <f t="shared" si="71"/>
        <v>4.499336057434105</v>
      </c>
      <c r="K76" s="133">
        <f>'Surv-rate CEA'!J74*'Unit cost and utilities'!$H$7+'Surv-rate CEA'!K74*'Unit cost and utilities'!$H$7+'Unit cost and utilities'!$G$13*('Surv-rate CEA'!I73-'Surv-rate CEA'!I74)</f>
        <v>39.135509040214131</v>
      </c>
      <c r="L76" s="133">
        <f t="shared" si="72"/>
        <v>34.74324537070644</v>
      </c>
      <c r="M76" s="133">
        <f>K76-'Surv-rate CEA'!K74*'Unit cost and utilities'!$H$7-'Unit cost and utilities'!$G$13*('Surv-rate CEA'!I73-'Surv-rate CEA'!I74)</f>
        <v>9.7395137281926907</v>
      </c>
      <c r="N76" s="133">
        <f t="shared" si="73"/>
        <v>8.6464268269068363</v>
      </c>
      <c r="O76" s="133">
        <f>'Surv-rate CEA'!M74*'Unit cost and utilities'!$H$4+'Surv-rate CEA'!N74*'Unit cost and utilities'!$H$4+('Surv-rate CEA'!L73-'Surv-rate CEA'!L74)*'Unit cost and utilities'!$G$13</f>
        <v>22.128857369042638</v>
      </c>
      <c r="P76" s="133">
        <f t="shared" si="74"/>
        <v>19.64528736692796</v>
      </c>
      <c r="Q76" s="133">
        <f>O76-'Surv-rate CEA'!N74*'Unit cost and utilities'!$H$4-('Surv-rate CEA'!L73-'Surv-rate CEA'!L74)*'Unit cost and utilities'!$G$13</f>
        <v>5.0681450472424157</v>
      </c>
      <c r="R76" s="133">
        <f t="shared" si="75"/>
        <v>4.499336057434105</v>
      </c>
      <c r="S76" s="133">
        <f>'Surv-rate CEA'!P74*'Unit cost and utilities'!$H$8+'Surv-rate CEA'!Q74*'Unit cost and utilities'!$H$8+'Unit cost and utilities'!$G$13*('Surv-rate CEA'!O73-'Surv-rate CEA'!O74)</f>
        <v>63.892291839696682</v>
      </c>
      <c r="T76" s="133">
        <f t="shared" si="76"/>
        <v>56.721520356420044</v>
      </c>
      <c r="U76" s="133">
        <f>S76-'Surv-rate CEA'!Q74*'Unit cost and utilities'!$H$8-'Unit cost and utilities'!$G$13*('Surv-rate CEA'!O73-'Surv-rate CEA'!O74)</f>
        <v>34.616266615358001</v>
      </c>
      <c r="V76" s="133">
        <f t="shared" si="77"/>
        <v>30.731207395292799</v>
      </c>
      <c r="W76" s="133">
        <f>'Surv-rate CEA'!S74*'Unit cost and utilities'!$H$3+'Surv-rate CEA'!T74*'Unit cost and utilities'!$H$3+('Surv-rate CEA'!R73-'Surv-rate CEA'!R74)*'Unit cost and utilities'!$G$13</f>
        <v>22.128857369042638</v>
      </c>
      <c r="X76" s="133">
        <f t="shared" si="78"/>
        <v>19.64528736692796</v>
      </c>
      <c r="Y76" s="133">
        <f>W76-'Surv-rate CEA'!T74*'Unit cost and utilities'!$H$3-('Surv-rate CEA'!R73-'Surv-rate CEA'!R74)*'Unit cost and utilities'!$G$13</f>
        <v>5.0681450472424157</v>
      </c>
      <c r="Z76" s="133">
        <f t="shared" si="79"/>
        <v>4.499336057434105</v>
      </c>
      <c r="AA76" s="133">
        <f>'Surv-rate CEA'!V74*'Unit cost and utilities'!$H$9+'Surv-rate CEA'!W74*'Unit cost and utilities'!$H$9+'Unit cost and utilities'!$G$13*('Surv-rate CEA'!U73-'Surv-rate CEA'!U74)</f>
        <v>72.164324160013507</v>
      </c>
      <c r="AB76" s="133">
        <f t="shared" si="80"/>
        <v>64.065164419510253</v>
      </c>
      <c r="AC76" s="133">
        <f>AA76-'Surv-rate CEA'!W74*'Unit cost and utilities'!$H$9-'Unit cost and utilities'!$G$13*('Surv-rate CEA'!U73-'Surv-rate CEA'!U74)</f>
        <v>30.353390576901724</v>
      </c>
      <c r="AD76" s="133">
        <f t="shared" si="81"/>
        <v>26.946763246711434</v>
      </c>
      <c r="AE76" s="133">
        <f>'Surv-rate CEA'!Y74*'Unit cost and utilities'!$H$3+'Surv-rate CEA'!Z74*'Unit cost and utilities'!$H$3+('Surv-rate CEA'!X73-'Surv-rate CEA'!X74)*'Unit cost and utilities'!$G$13</f>
        <v>22.128857369042638</v>
      </c>
      <c r="AF76" s="133">
        <f t="shared" si="82"/>
        <v>19.64528736692796</v>
      </c>
      <c r="AG76" s="133">
        <f>AE76-'Surv-rate CEA'!Z74*'Unit cost and utilities'!$H$3-('Surv-rate CEA'!X73-'Surv-rate CEA'!X74)*'Unit cost and utilities'!$G$13</f>
        <v>5.0681450472424157</v>
      </c>
      <c r="AH76" s="133">
        <f t="shared" si="83"/>
        <v>4.499336057434105</v>
      </c>
      <c r="AI76" s="133">
        <f>'Surv-rate CEA'!AB74*'Unit cost and utilities'!$H$10+'Surv-rate CEA'!AC74*'Unit cost and utilities'!$H$10+'Unit cost and utilities'!$G$13*('Surv-rate CEA'!AB74-'Surv-rate CEA'!AB74)</f>
        <v>35.647350235281031</v>
      </c>
      <c r="AJ76" s="133">
        <f t="shared" si="84"/>
        <v>31.646570248191722</v>
      </c>
      <c r="AK76" s="133">
        <f>AI76-'Surv-rate CEA'!AC74*'Unit cost and utilities'!$H$10-'Unit cost and utilities'!$G$13*('Surv-rate CEA'!AB74-'Surv-rate CEA'!AB74)</f>
        <v>19.113667634210625</v>
      </c>
      <c r="AL76" s="133">
        <f t="shared" si="85"/>
        <v>16.96849896259523</v>
      </c>
      <c r="AM76" s="104">
        <f>'Surv-rate CEA'!AE74*'Unit cost and utilities'!$H$5+'Surv-rate CEA'!AF74*'Unit cost and utilities'!$H$5+('Surv-rate CEA'!AD73-'Surv-rate CEA'!AD74)*'Unit cost and utilities'!$G$13</f>
        <v>22.128857369042638</v>
      </c>
      <c r="AN76" s="133">
        <f t="shared" si="86"/>
        <v>19.64528736692796</v>
      </c>
      <c r="AO76" s="104">
        <f>AM76-'Surv-rate CEA'!AF74*'Unit cost and utilities'!$H$5-('Surv-rate CEA'!AD73-'Surv-rate CEA'!AD74)*'Unit cost and utilities'!$G$13</f>
        <v>5.0681450472424157</v>
      </c>
      <c r="AP76" s="133">
        <f t="shared" si="87"/>
        <v>4.499336057434105</v>
      </c>
      <c r="AQ76" s="133">
        <f>'Surv-rate CEA'!AH74*'Unit cost and utilities'!$H$11+'Surv-rate CEA'!AI74*'Unit cost and utilities'!$H$11+'Unit cost and utilities'!$G$13*('Surv-rate CEA'!AG73-'Surv-rate CEA'!AG74)</f>
        <v>57.672410431855333</v>
      </c>
      <c r="AR76" s="133">
        <f t="shared" si="88"/>
        <v>51.199709826058161</v>
      </c>
      <c r="AS76" s="133">
        <f>AQ76-'Surv-rate CEA'!AI74*'Unit cost and utilities'!$H$11-'Unit cost and utilities'!$G$13*('Surv-rate CEA'!AG73-'Surv-rate CEA'!AG74)</f>
        <v>25.701509648919163</v>
      </c>
      <c r="AT76" s="133">
        <f t="shared" si="89"/>
        <v>22.816973077120647</v>
      </c>
      <c r="AU76" s="133">
        <f>'Surv-rate CEA'!AK74*'Unit cost and utilities'!$H$3+'Surv-rate CEA'!AL74*'Unit cost and utilities'!$H$3+('Surv-rate CEA'!AJ73-'Surv-rate CEA'!AJ74)*'Unit cost and utilities'!$G$13</f>
        <v>22.128857369042638</v>
      </c>
      <c r="AV76" s="133">
        <f t="shared" si="90"/>
        <v>19.64528736692796</v>
      </c>
      <c r="AW76" s="133">
        <f>AU76-'Surv-rate CEA'!AL74*'Unit cost and utilities'!$H$3-('Surv-rate CEA'!AJ73-'Surv-rate CEA'!AJ74)*'Unit cost and utilities'!$G$13</f>
        <v>5.0681450472424157</v>
      </c>
      <c r="AX76" s="133">
        <f t="shared" si="91"/>
        <v>4.499336057434105</v>
      </c>
      <c r="AY76" s="135">
        <v>70</v>
      </c>
      <c r="AZ76" s="135">
        <f t="shared" si="96"/>
        <v>5.3698630136986303</v>
      </c>
      <c r="BA76" s="136">
        <f>'Surv-rate CEA'!AP74*'Unit cost and utilities'!$H$7+'Surv-rate CEA'!AQ74*'Unit cost and utilities'!$H$7+'Unit cost and utilities'!$G$13*('Surv-rate CEA'!AO73-'Surv-rate CEA'!AO74)</f>
        <v>25.52747901224242</v>
      </c>
      <c r="BB76" s="136">
        <f t="shared" si="92"/>
        <v>21.780798118626283</v>
      </c>
      <c r="BC76" s="136">
        <f>BA76-'Surv-rate CEA'!AQ74*'Unit cost and utilities'!$H$7-'Unit cost and utilities'!$G$13*('Surv-rate CEA'!AO73-'Surv-rate CEA'!AO74)</f>
        <v>6.0932684193852467</v>
      </c>
      <c r="BD76" s="136">
        <f t="shared" si="93"/>
        <v>5.1989563584239296</v>
      </c>
      <c r="BE76" s="136">
        <f>'Surv-rate CEA'!AS74*'Unit cost and utilities'!$H$4+'Surv-rate CEA'!AT74*'Unit cost and utilities'!$H$4+('Surv-rate CEA'!AR73-'Surv-rate CEA'!AR74)*'Unit cost and utilities'!$G$13</f>
        <v>14.259699215718099</v>
      </c>
      <c r="BF76" s="136">
        <f t="shared" si="94"/>
        <v>12.166796012286934</v>
      </c>
      <c r="BG76" s="136">
        <f>BE76-'Surv-rate CEA'!AT74*'Unit cost and utilities'!$H$4-('Surv-rate CEA'!AR73-'Surv-rate CEA'!AR74)*'Unit cost and utilities'!$G$13</f>
        <v>2.8710743317222245</v>
      </c>
      <c r="BH76" s="136">
        <f t="shared" si="95"/>
        <v>2.4496853125536435</v>
      </c>
    </row>
    <row r="77" spans="1:60">
      <c r="A77" s="132">
        <v>71</v>
      </c>
      <c r="B77" s="132">
        <f t="shared" si="67"/>
        <v>4.0849315068493155</v>
      </c>
      <c r="C77" s="133">
        <f>'Surv-rate CEA'!D75*'Unit cost and utilities'!$H$6+'Surv-rate CEA'!E75*'Unit cost and utilities'!$H$6+'Unit cost and utilities'!$G$13*('Surv-rate CEA'!C74-'Surv-rate CEA'!C75)</f>
        <v>49.74915627414525</v>
      </c>
      <c r="D77" s="133">
        <f t="shared" si="68"/>
        <v>44.090653515467913</v>
      </c>
      <c r="E77" s="133">
        <f>C77-'Surv-rate CEA'!E75*'Unit cost and utilities'!$H$6-'Unit cost and utilities'!$G$13*('Surv-rate CEA'!C74-'Surv-rate CEA'!C75)</f>
        <v>32.616635695513679</v>
      </c>
      <c r="F77" s="133">
        <f t="shared" si="69"/>
        <v>28.906797441276694</v>
      </c>
      <c r="G77" s="133">
        <f>'Surv-rate CEA'!G75*'Unit cost and utilities'!$H$3+'Surv-rate CEA'!H75*'Unit cost and utilities'!$H$3+('Surv-rate CEA'!F74-'Surv-rate CEA'!F75)*'Unit cost and utilities'!$G$13</f>
        <v>21.490781675797244</v>
      </c>
      <c r="H77" s="133">
        <f t="shared" si="70"/>
        <v>19.046405599778648</v>
      </c>
      <c r="I77" s="133">
        <f>G77-'Surv-rate CEA'!H75*'Unit cost and utilities'!$H$3-('Surv-rate CEA'!F74-'Surv-rate CEA'!F75)*'Unit cost and utilities'!$G$13</f>
        <v>4.9257292722405879</v>
      </c>
      <c r="J77" s="133">
        <f t="shared" si="71"/>
        <v>4.3654734857528812</v>
      </c>
      <c r="K77" s="133">
        <f>'Surv-rate CEA'!J75*'Unit cost and utilities'!$H$7+'Surv-rate CEA'!K75*'Unit cost and utilities'!$H$7+'Unit cost and utilities'!$G$13*('Surv-rate CEA'!I74-'Surv-rate CEA'!I75)</f>
        <v>38.289661717374365</v>
      </c>
      <c r="L77" s="133">
        <f t="shared" si="72"/>
        <v>33.934569637768888</v>
      </c>
      <c r="M77" s="133">
        <f>K77-'Surv-rate CEA'!K75*'Unit cost and utilities'!$H$7-'Unit cost and utilities'!$G$13*('Surv-rate CEA'!I74-'Surv-rate CEA'!I75)</f>
        <v>9.5181953749711958</v>
      </c>
      <c r="N77" s="133">
        <f t="shared" si="73"/>
        <v>8.4355893808089402</v>
      </c>
      <c r="O77" s="133">
        <f>'Surv-rate CEA'!M75*'Unit cost and utilities'!$H$4+'Surv-rate CEA'!N75*'Unit cost and utilities'!$H$4+('Surv-rate CEA'!L74-'Surv-rate CEA'!L75)*'Unit cost and utilities'!$G$13</f>
        <v>21.490781675797244</v>
      </c>
      <c r="P77" s="133">
        <f t="shared" si="74"/>
        <v>19.046405599778648</v>
      </c>
      <c r="Q77" s="133">
        <f>O77-'Surv-rate CEA'!N75*'Unit cost and utilities'!$H$4-('Surv-rate CEA'!L74-'Surv-rate CEA'!L75)*'Unit cost and utilities'!$G$13</f>
        <v>4.9257292722405879</v>
      </c>
      <c r="R77" s="133">
        <f t="shared" si="75"/>
        <v>4.3654734857528812</v>
      </c>
      <c r="S77" s="133">
        <f>'Surv-rate CEA'!P75*'Unit cost and utilities'!$H$8+'Surv-rate CEA'!Q75*'Unit cost and utilities'!$H$8+'Unit cost and utilities'!$G$13*('Surv-rate CEA'!O74-'Surv-rate CEA'!O75)</f>
        <v>62.725153102679904</v>
      </c>
      <c r="T77" s="133">
        <f t="shared" si="76"/>
        <v>55.590751668530743</v>
      </c>
      <c r="U77" s="133">
        <f>S77-'Surv-rate CEA'!Q75*'Unit cost and utilities'!$H$8-'Unit cost and utilities'!$G$13*('Surv-rate CEA'!O74-'Surv-rate CEA'!O75)</f>
        <v>34.07157363662062</v>
      </c>
      <c r="V77" s="133">
        <f t="shared" si="77"/>
        <v>30.196249754685933</v>
      </c>
      <c r="W77" s="133">
        <f>'Surv-rate CEA'!S75*'Unit cost and utilities'!$H$3+'Surv-rate CEA'!T75*'Unit cost and utilities'!$H$3+('Surv-rate CEA'!R74-'Surv-rate CEA'!R75)*'Unit cost and utilities'!$G$13</f>
        <v>21.490781675797244</v>
      </c>
      <c r="X77" s="133">
        <f t="shared" si="78"/>
        <v>19.046405599778648</v>
      </c>
      <c r="Y77" s="133">
        <f>W77-'Surv-rate CEA'!T75*'Unit cost and utilities'!$H$3-('Surv-rate CEA'!R74-'Surv-rate CEA'!R75)*'Unit cost and utilities'!$G$13</f>
        <v>4.9257292722405879</v>
      </c>
      <c r="Z77" s="133">
        <f t="shared" si="79"/>
        <v>4.3654734857528812</v>
      </c>
      <c r="AA77" s="133">
        <f>'Surv-rate CEA'!V75*'Unit cost and utilities'!$H$9+'Surv-rate CEA'!W75*'Unit cost and utilities'!$H$9+'Unit cost and utilities'!$G$13*('Surv-rate CEA'!U74-'Surv-rate CEA'!U75)</f>
        <v>70.952260114164758</v>
      </c>
      <c r="AB77" s="133">
        <f t="shared" si="80"/>
        <v>62.882101951521797</v>
      </c>
      <c r="AC77" s="133">
        <f>AA77-'Surv-rate CEA'!W75*'Unit cost and utilities'!$H$9-'Unit cost and utilities'!$G$13*('Surv-rate CEA'!U74-'Surv-rate CEA'!U75)</f>
        <v>29.855180129384692</v>
      </c>
      <c r="AD77" s="133">
        <f t="shared" si="81"/>
        <v>26.459431703180158</v>
      </c>
      <c r="AE77" s="133">
        <f>'Surv-rate CEA'!Y75*'Unit cost and utilities'!$H$3+'Surv-rate CEA'!Z75*'Unit cost and utilities'!$H$3+('Surv-rate CEA'!X74-'Surv-rate CEA'!X75)*'Unit cost and utilities'!$G$13</f>
        <v>21.490781675797244</v>
      </c>
      <c r="AF77" s="133">
        <f t="shared" si="82"/>
        <v>19.046405599778648</v>
      </c>
      <c r="AG77" s="133">
        <f>AE77-'Surv-rate CEA'!Z75*'Unit cost and utilities'!$H$3-('Surv-rate CEA'!X74-'Surv-rate CEA'!X75)*'Unit cost and utilities'!$G$13</f>
        <v>4.9257292722405879</v>
      </c>
      <c r="AH77" s="133">
        <f t="shared" si="83"/>
        <v>4.3654734857528812</v>
      </c>
      <c r="AI77" s="133">
        <f>'Surv-rate CEA'!AB75*'Unit cost and utilities'!$H$10+'Surv-rate CEA'!AC75*'Unit cost and utilities'!$H$10+'Unit cost and utilities'!$G$13*('Surv-rate CEA'!AB75-'Surv-rate CEA'!AB75)</f>
        <v>34.920716525081829</v>
      </c>
      <c r="AJ77" s="133">
        <f t="shared" si="84"/>
        <v>30.94881055539491</v>
      </c>
      <c r="AK77" s="133">
        <f>AI77-'Surv-rate CEA'!AC75*'Unit cost and utilities'!$H$10-'Unit cost and utilities'!$G$13*('Surv-rate CEA'!AB75-'Surv-rate CEA'!AB75)</f>
        <v>18.765403303017465</v>
      </c>
      <c r="AL77" s="133">
        <f t="shared" si="85"/>
        <v>16.631013610603699</v>
      </c>
      <c r="AM77" s="104">
        <f>'Surv-rate CEA'!AE75*'Unit cost and utilities'!$H$5+'Surv-rate CEA'!AF75*'Unit cost and utilities'!$H$5+('Surv-rate CEA'!AD74-'Surv-rate CEA'!AD75)*'Unit cost and utilities'!$G$13</f>
        <v>21.490781675797244</v>
      </c>
      <c r="AN77" s="133">
        <f t="shared" si="86"/>
        <v>19.046405599778648</v>
      </c>
      <c r="AO77" s="104">
        <f>AM77-'Surv-rate CEA'!AF75*'Unit cost and utilities'!$H$5-('Surv-rate CEA'!AD74-'Surv-rate CEA'!AD75)*'Unit cost and utilities'!$G$13</f>
        <v>4.9257292722405879</v>
      </c>
      <c r="AP77" s="133">
        <f t="shared" si="87"/>
        <v>4.3654734857528812</v>
      </c>
      <c r="AQ77" s="133">
        <f>'Surv-rate CEA'!AH75*'Unit cost and utilities'!$H$11+'Surv-rate CEA'!AI75*'Unit cost and utilities'!$H$11+'Unit cost and utilities'!$G$13*('Surv-rate CEA'!AG74-'Surv-rate CEA'!AG75)</f>
        <v>56.569067712882969</v>
      </c>
      <c r="AR77" s="133">
        <f t="shared" si="88"/>
        <v>50.134863604068599</v>
      </c>
      <c r="AS77" s="133">
        <f>AQ77-'Surv-rate CEA'!AI75*'Unit cost and utilities'!$H$11-'Unit cost and utilities'!$G$13*('Surv-rate CEA'!AG74-'Surv-rate CEA'!AG75)</f>
        <v>25.250616508488193</v>
      </c>
      <c r="AT77" s="133">
        <f t="shared" si="89"/>
        <v>22.378594269875084</v>
      </c>
      <c r="AU77" s="133">
        <f>'Surv-rate CEA'!AK75*'Unit cost and utilities'!$H$3+'Surv-rate CEA'!AL75*'Unit cost and utilities'!$H$3+('Surv-rate CEA'!AJ74-'Surv-rate CEA'!AJ75)*'Unit cost and utilities'!$G$13</f>
        <v>21.490781675797244</v>
      </c>
      <c r="AV77" s="133">
        <f t="shared" si="90"/>
        <v>19.046405599778648</v>
      </c>
      <c r="AW77" s="133">
        <f>AU77-'Surv-rate CEA'!AL75*'Unit cost and utilities'!$H$3-('Surv-rate CEA'!AJ74-'Surv-rate CEA'!AJ75)*'Unit cost and utilities'!$G$13</f>
        <v>4.9257292722405879</v>
      </c>
      <c r="AX77" s="133">
        <f t="shared" si="91"/>
        <v>4.3654734857528812</v>
      </c>
      <c r="AY77" s="135">
        <v>71</v>
      </c>
      <c r="AZ77" s="135">
        <f t="shared" si="96"/>
        <v>5.4465753424657537</v>
      </c>
      <c r="BA77" s="136">
        <f>'Surv-rate CEA'!AP75*'Unit cost and utilities'!$H$7+'Surv-rate CEA'!AQ75*'Unit cost and utilities'!$H$7+'Unit cost and utilities'!$G$13*('Surv-rate CEA'!AO74-'Surv-rate CEA'!AO75)</f>
        <v>24.949534261790021</v>
      </c>
      <c r="BB77" s="136">
        <f t="shared" si="92"/>
        <v>21.239462960734688</v>
      </c>
      <c r="BC77" s="136">
        <f>BA77-'Surv-rate CEA'!AQ75*'Unit cost and utilities'!$H$7-'Unit cost and utilities'!$G$13*('Surv-rate CEA'!AO74-'Surv-rate CEA'!AO75)</f>
        <v>5.9531914445126244</v>
      </c>
      <c r="BD77" s="136">
        <f t="shared" si="93"/>
        <v>5.0679338482696314</v>
      </c>
      <c r="BE77" s="136">
        <f>'Surv-rate CEA'!AS75*'Unit cost and utilities'!$H$4+'Surv-rate CEA'!AT75*'Unit cost and utilities'!$H$4+('Surv-rate CEA'!AR74-'Surv-rate CEA'!AR75)*'Unit cost and utilities'!$G$13</f>
        <v>13.731700150329088</v>
      </c>
      <c r="BF77" s="136">
        <f t="shared" si="94"/>
        <v>11.689754753358057</v>
      </c>
      <c r="BG77" s="136">
        <f>BE77-'Surv-rate CEA'!AT75*'Unit cost and utilities'!$H$4-('Surv-rate CEA'!AR74-'Surv-rate CEA'!AR75)*'Unit cost and utilities'!$G$13</f>
        <v>2.79297441552862</v>
      </c>
      <c r="BH77" s="136">
        <f t="shared" si="95"/>
        <v>2.377650661790097</v>
      </c>
    </row>
    <row r="78" spans="1:60">
      <c r="A78" s="132">
        <v>72</v>
      </c>
      <c r="B78" s="132">
        <f t="shared" si="67"/>
        <v>4.1424657534246574</v>
      </c>
      <c r="C78" s="133">
        <f>'Surv-rate CEA'!D76*'Unit cost and utilities'!$H$6+'Surv-rate CEA'!E76*'Unit cost and utilities'!$H$6+'Unit cost and utilities'!$G$13*('Surv-rate CEA'!C75-'Surv-rate CEA'!C76)</f>
        <v>48.75541774816633</v>
      </c>
      <c r="D78" s="133">
        <f t="shared" si="68"/>
        <v>43.136521227387327</v>
      </c>
      <c r="E78" s="133">
        <f>C78-'Surv-rate CEA'!E76*'Unit cost and utilities'!$H$6-'Unit cost and utilities'!$G$13*('Surv-rate CEA'!C75-'Surv-rate CEA'!C76)</f>
        <v>32.110172281105321</v>
      </c>
      <c r="F78" s="133">
        <f t="shared" si="69"/>
        <v>28.40958384098878</v>
      </c>
      <c r="G78" s="133">
        <f>'Surv-rate CEA'!G76*'Unit cost and utilities'!$H$3+'Surv-rate CEA'!H76*'Unit cost and utilities'!$H$3+('Surv-rate CEA'!F75-'Surv-rate CEA'!F76)*'Unit cost and utilities'!$G$13</f>
        <v>20.87830382025108</v>
      </c>
      <c r="H78" s="133">
        <f t="shared" si="70"/>
        <v>18.472150122597903</v>
      </c>
      <c r="I78" s="133">
        <f>G78-'Surv-rate CEA'!H76*'Unit cost and utilities'!$H$3-('Surv-rate CEA'!F75-'Surv-rate CEA'!F76)*'Unit cost and utilities'!$G$13</f>
        <v>4.7891284955715463</v>
      </c>
      <c r="J78" s="133">
        <f t="shared" si="71"/>
        <v>4.237197680819321</v>
      </c>
      <c r="K78" s="133">
        <f>'Surv-rate CEA'!J76*'Unit cost and utilities'!$H$7+'Surv-rate CEA'!K76*'Unit cost and utilities'!$H$7+'Unit cost and utilities'!$G$13*('Surv-rate CEA'!I75-'Surv-rate CEA'!I76)</f>
        <v>37.471801904236621</v>
      </c>
      <c r="L78" s="133">
        <f t="shared" si="72"/>
        <v>33.153303836297205</v>
      </c>
      <c r="M78" s="133">
        <f>K78-'Surv-rate CEA'!K76*'Unit cost and utilities'!$H$7-'Unit cost and utilities'!$G$13*('Surv-rate CEA'!I75-'Surv-rate CEA'!I76)</f>
        <v>9.3047471436061588</v>
      </c>
      <c r="N78" s="133">
        <f t="shared" si="73"/>
        <v>8.2324065963055801</v>
      </c>
      <c r="O78" s="133">
        <f>'Surv-rate CEA'!M76*'Unit cost and utilities'!$H$4+'Surv-rate CEA'!N76*'Unit cost and utilities'!$H$4+('Surv-rate CEA'!L75-'Surv-rate CEA'!L76)*'Unit cost and utilities'!$G$13</f>
        <v>20.87830382025108</v>
      </c>
      <c r="P78" s="133">
        <f t="shared" si="74"/>
        <v>18.472150122597903</v>
      </c>
      <c r="Q78" s="133">
        <f>O78-'Surv-rate CEA'!N76*'Unit cost and utilities'!$H$4-('Surv-rate CEA'!L75-'Surv-rate CEA'!L76)*'Unit cost and utilities'!$G$13</f>
        <v>4.7891284955715463</v>
      </c>
      <c r="R78" s="133">
        <f t="shared" si="75"/>
        <v>4.237197680819321</v>
      </c>
      <c r="S78" s="133">
        <f>'Surv-rate CEA'!P76*'Unit cost and utilities'!$H$8+'Surv-rate CEA'!Q76*'Unit cost and utilities'!$H$8+'Unit cost and utilities'!$G$13*('Surv-rate CEA'!O75-'Surv-rate CEA'!O76)</f>
        <v>61.592738915103425</v>
      </c>
      <c r="T78" s="133">
        <f t="shared" si="76"/>
        <v>54.494384673059415</v>
      </c>
      <c r="U78" s="133">
        <f>S78-'Surv-rate CEA'!Q76*'Unit cost and utilities'!$H$8-'Unit cost and utilities'!$G$13*('Surv-rate CEA'!O75-'Surv-rate CEA'!O76)</f>
        <v>33.542518289546848</v>
      </c>
      <c r="V78" s="133">
        <f t="shared" si="77"/>
        <v>29.676856830366976</v>
      </c>
      <c r="W78" s="133">
        <f>'Surv-rate CEA'!S76*'Unit cost and utilities'!$H$3+'Surv-rate CEA'!T76*'Unit cost and utilities'!$H$3+('Surv-rate CEA'!R75-'Surv-rate CEA'!R76)*'Unit cost and utilities'!$G$13</f>
        <v>20.87830382025108</v>
      </c>
      <c r="X78" s="133">
        <f t="shared" si="78"/>
        <v>18.472150122597903</v>
      </c>
      <c r="Y78" s="133">
        <f>W78-'Surv-rate CEA'!T76*'Unit cost and utilities'!$H$3-('Surv-rate CEA'!R75-'Surv-rate CEA'!R76)*'Unit cost and utilities'!$G$13</f>
        <v>4.7891284955715463</v>
      </c>
      <c r="Z78" s="133">
        <f t="shared" si="79"/>
        <v>4.237197680819321</v>
      </c>
      <c r="AA78" s="133">
        <f>'Surv-rate CEA'!V76*'Unit cost and utilities'!$H$9+'Surv-rate CEA'!W76*'Unit cost and utilities'!$H$9+'Unit cost and utilities'!$G$13*('Surv-rate CEA'!U75-'Surv-rate CEA'!U76)</f>
        <v>69.774518398649832</v>
      </c>
      <c r="AB78" s="133">
        <f t="shared" si="80"/>
        <v>61.73324182310558</v>
      </c>
      <c r="AC78" s="133">
        <f>AA78-'Surv-rate CEA'!W76*'Unit cost and utilities'!$H$9-'Unit cost and utilities'!$G$13*('Surv-rate CEA'!U75-'Surv-rate CEA'!U76)</f>
        <v>29.371604216535463</v>
      </c>
      <c r="AD78" s="133">
        <f t="shared" si="81"/>
        <v>25.986626456844416</v>
      </c>
      <c r="AE78" s="133">
        <f>'Surv-rate CEA'!Y76*'Unit cost and utilities'!$H$3+'Surv-rate CEA'!Z76*'Unit cost and utilities'!$H$3+('Surv-rate CEA'!X75-'Surv-rate CEA'!X76)*'Unit cost and utilities'!$G$13</f>
        <v>20.87830382025108</v>
      </c>
      <c r="AF78" s="133">
        <f t="shared" si="82"/>
        <v>18.472150122597903</v>
      </c>
      <c r="AG78" s="133">
        <f>AE78-'Surv-rate CEA'!Z76*'Unit cost and utilities'!$H$3-('Surv-rate CEA'!X75-'Surv-rate CEA'!X76)*'Unit cost and utilities'!$G$13</f>
        <v>4.7891284955715463</v>
      </c>
      <c r="AH78" s="133">
        <f t="shared" si="83"/>
        <v>4.237197680819321</v>
      </c>
      <c r="AI78" s="133">
        <f>'Surv-rate CEA'!AB76*'Unit cost and utilities'!$H$10+'Surv-rate CEA'!AC76*'Unit cost and utilities'!$H$10+'Unit cost and utilities'!$G$13*('Surv-rate CEA'!AB76-'Surv-rate CEA'!AB76)</f>
        <v>34.216957855356149</v>
      </c>
      <c r="AJ78" s="133">
        <f t="shared" si="84"/>
        <v>30.273569523864857</v>
      </c>
      <c r="AK78" s="133">
        <f>AI78-'Surv-rate CEA'!AC76*'Unit cost and utilities'!$H$10-'Unit cost and utilities'!$G$13*('Surv-rate CEA'!AB76-'Surv-rate CEA'!AB76)</f>
        <v>18.427985892591494</v>
      </c>
      <c r="AL78" s="133">
        <f t="shared" si="85"/>
        <v>16.304223024807612</v>
      </c>
      <c r="AM78" s="104">
        <f>'Surv-rate CEA'!AE76*'Unit cost and utilities'!$H$5+'Surv-rate CEA'!AF76*'Unit cost and utilities'!$H$5+('Surv-rate CEA'!AD75-'Surv-rate CEA'!AD76)*'Unit cost and utilities'!$G$13</f>
        <v>20.87830382025108</v>
      </c>
      <c r="AN78" s="133">
        <f t="shared" si="86"/>
        <v>18.472150122597903</v>
      </c>
      <c r="AO78" s="104">
        <f>AM78-'Surv-rate CEA'!AF76*'Unit cost and utilities'!$H$5-('Surv-rate CEA'!AD75-'Surv-rate CEA'!AD76)*'Unit cost and utilities'!$G$13</f>
        <v>4.7891284955715463</v>
      </c>
      <c r="AP78" s="133">
        <f t="shared" si="87"/>
        <v>4.237197680819321</v>
      </c>
      <c r="AQ78" s="133">
        <f>'Surv-rate CEA'!AH76*'Unit cost and utilities'!$H$11+'Surv-rate CEA'!AI76*'Unit cost and utilities'!$H$11+'Unit cost and utilities'!$G$13*('Surv-rate CEA'!AG75-'Surv-rate CEA'!AG76)</f>
        <v>55.499492375233139</v>
      </c>
      <c r="AR78" s="133">
        <f t="shared" si="88"/>
        <v>49.103364129076809</v>
      </c>
      <c r="AS78" s="133">
        <f>AQ78-'Surv-rate CEA'!AI76*'Unit cost and utilities'!$H$11-'Unit cost and utilities'!$G$13*('Surv-rate CEA'!AG75-'Surv-rate CEA'!AG76)</f>
        <v>24.813467375004343</v>
      </c>
      <c r="AT78" s="133">
        <f t="shared" si="89"/>
        <v>21.95379942544362</v>
      </c>
      <c r="AU78" s="133">
        <f>'Surv-rate CEA'!AK76*'Unit cost and utilities'!$H$3+'Surv-rate CEA'!AL76*'Unit cost and utilities'!$H$3+('Surv-rate CEA'!AJ75-'Surv-rate CEA'!AJ76)*'Unit cost and utilities'!$G$13</f>
        <v>20.87830382025108</v>
      </c>
      <c r="AV78" s="133">
        <f t="shared" si="90"/>
        <v>18.472150122597903</v>
      </c>
      <c r="AW78" s="133">
        <f>AU78-'Surv-rate CEA'!AL76*'Unit cost and utilities'!$H$3-('Surv-rate CEA'!AJ75-'Surv-rate CEA'!AJ76)*'Unit cost and utilities'!$G$13</f>
        <v>4.7891284955715463</v>
      </c>
      <c r="AX78" s="133">
        <f t="shared" si="91"/>
        <v>4.237197680819321</v>
      </c>
      <c r="AY78" s="135">
        <v>72</v>
      </c>
      <c r="AZ78" s="135">
        <f t="shared" si="96"/>
        <v>5.5232876712328771</v>
      </c>
      <c r="BA78" s="136">
        <f>'Surv-rate CEA'!AP76*'Unit cost and utilities'!$H$7+'Surv-rate CEA'!AQ76*'Unit cost and utilities'!$H$7+'Unit cost and utilities'!$G$13*('Surv-rate CEA'!AO75-'Surv-rate CEA'!AO76)</f>
        <v>24.391858236263161</v>
      </c>
      <c r="BB78" s="136">
        <f t="shared" si="92"/>
        <v>20.71768389009436</v>
      </c>
      <c r="BC78" s="136">
        <f>BA78-'Surv-rate CEA'!AQ76*'Unit cost and utilities'!$H$7-'Unit cost and utilities'!$G$13*('Surv-rate CEA'!AO75-'Surv-rate CEA'!AO76)</f>
        <v>5.818167590553923</v>
      </c>
      <c r="BD78" s="136">
        <f t="shared" si="93"/>
        <v>4.9417701510532694</v>
      </c>
      <c r="BE78" s="136">
        <f>'Surv-rate CEA'!AS76*'Unit cost and utilities'!$H$4+'Surv-rate CEA'!AT76*'Unit cost and utilities'!$H$4+('Surv-rate CEA'!AR75-'Surv-rate CEA'!AR76)*'Unit cost and utilities'!$G$13</f>
        <v>13.224973892504096</v>
      </c>
      <c r="BF78" s="136">
        <f t="shared" si="94"/>
        <v>11.232880492569889</v>
      </c>
      <c r="BG78" s="136">
        <f>BE78-'Surv-rate CEA'!AT76*'Unit cost and utilities'!$H$4-('Surv-rate CEA'!AR75-'Surv-rate CEA'!AR76)*'Unit cost and utilities'!$G$13</f>
        <v>2.7178061447906012</v>
      </c>
      <c r="BH78" s="136">
        <f t="shared" si="95"/>
        <v>2.3084198029085421</v>
      </c>
    </row>
    <row r="79" spans="1:60">
      <c r="A79" s="132">
        <v>73</v>
      </c>
      <c r="B79" s="132">
        <f t="shared" si="67"/>
        <v>4.2</v>
      </c>
      <c r="C79" s="133">
        <f>'Surv-rate CEA'!D77*'Unit cost and utilities'!$H$6+'Surv-rate CEA'!E77*'Unit cost and utilities'!$H$6+'Unit cost and utilities'!$G$13*('Surv-rate CEA'!C76-'Surv-rate CEA'!C77)</f>
        <v>47.792813943576085</v>
      </c>
      <c r="D79" s="133">
        <f t="shared" si="68"/>
        <v>42.213003900425228</v>
      </c>
      <c r="E79" s="133">
        <f>C79-'Surv-rate CEA'!E77*'Unit cost and utilities'!$H$6-'Unit cost and utilities'!$G$13*('Surv-rate CEA'!C76-'Surv-rate CEA'!C77)</f>
        <v>31.618062960720032</v>
      </c>
      <c r="F79" s="133">
        <f t="shared" si="69"/>
        <v>27.926654761540014</v>
      </c>
      <c r="G79" s="133">
        <f>'Surv-rate CEA'!G77*'Unit cost and utilities'!$H$3+'Surv-rate CEA'!H77*'Unit cost and utilities'!$H$3+('Surv-rate CEA'!F76-'Surv-rate CEA'!F77)*'Unit cost and utilities'!$G$13</f>
        <v>20.290130610854526</v>
      </c>
      <c r="H79" s="133">
        <f t="shared" si="70"/>
        <v>17.921258280111459</v>
      </c>
      <c r="I79" s="133">
        <f>G79-'Surv-rate CEA'!H77*'Unit cost and utilities'!$H$3-('Surv-rate CEA'!F76-'Surv-rate CEA'!F77)*'Unit cost and utilities'!$G$13</f>
        <v>4.6580340072598094</v>
      </c>
      <c r="J79" s="133">
        <f t="shared" si="71"/>
        <v>4.1142086328901124</v>
      </c>
      <c r="K79" s="133">
        <f>'Surv-rate CEA'!J77*'Unit cost and utilities'!$H$7+'Surv-rate CEA'!K77*'Unit cost and utilities'!$H$7+'Unit cost and utilities'!$G$13*('Surv-rate CEA'!I76-'Surv-rate CEA'!I77)</f>
        <v>36.680712026729466</v>
      </c>
      <c r="L79" s="133">
        <f t="shared" si="72"/>
        <v>32.398239653407749</v>
      </c>
      <c r="M79" s="133">
        <f>K79-'Surv-rate CEA'!K77*'Unit cost and utilities'!$H$7-'Unit cost and utilities'!$G$13*('Surv-rate CEA'!I76-'Surv-rate CEA'!I77)</f>
        <v>9.0987920866234298</v>
      </c>
      <c r="N79" s="133">
        <f t="shared" si="73"/>
        <v>8.0365082979889877</v>
      </c>
      <c r="O79" s="133">
        <f>'Surv-rate CEA'!M77*'Unit cost and utilities'!$H$4+'Surv-rate CEA'!N77*'Unit cost and utilities'!$H$4+('Surv-rate CEA'!L76-'Surv-rate CEA'!L77)*'Unit cost and utilities'!$G$13</f>
        <v>20.290130610854526</v>
      </c>
      <c r="P79" s="133">
        <f t="shared" si="74"/>
        <v>17.921258280111459</v>
      </c>
      <c r="Q79" s="133">
        <f>O79-'Surv-rate CEA'!N77*'Unit cost and utilities'!$H$4-('Surv-rate CEA'!L76-'Surv-rate CEA'!L77)*'Unit cost and utilities'!$G$13</f>
        <v>4.6580340072598094</v>
      </c>
      <c r="R79" s="133">
        <f t="shared" si="75"/>
        <v>4.1142086328901124</v>
      </c>
      <c r="S79" s="133">
        <f>'Surv-rate CEA'!P77*'Unit cost and utilities'!$H$8+'Surv-rate CEA'!Q77*'Unit cost and utilities'!$H$8+'Unit cost and utilities'!$G$13*('Surv-rate CEA'!O76-'Surv-rate CEA'!O77)</f>
        <v>60.493656380370446</v>
      </c>
      <c r="T79" s="133">
        <f t="shared" si="76"/>
        <v>53.431023244422235</v>
      </c>
      <c r="U79" s="133">
        <f>S79-'Surv-rate CEA'!Q77*'Unit cost and utilities'!$H$8-'Unit cost and utilities'!$G$13*('Surv-rate CEA'!O76-'Surv-rate CEA'!O77)</f>
        <v>33.028457332944853</v>
      </c>
      <c r="V79" s="133">
        <f t="shared" si="77"/>
        <v>29.172385619868489</v>
      </c>
      <c r="W79" s="133">
        <f>'Surv-rate CEA'!S77*'Unit cost and utilities'!$H$3+'Surv-rate CEA'!T77*'Unit cost and utilities'!$H$3+('Surv-rate CEA'!R76-'Surv-rate CEA'!R77)*'Unit cost and utilities'!$G$13</f>
        <v>20.290130610854526</v>
      </c>
      <c r="X79" s="133">
        <f t="shared" si="78"/>
        <v>17.921258280111459</v>
      </c>
      <c r="Y79" s="133">
        <f>W79-'Surv-rate CEA'!T77*'Unit cost and utilities'!$H$3-('Surv-rate CEA'!R76-'Surv-rate CEA'!R77)*'Unit cost and utilities'!$G$13</f>
        <v>4.6580340072598094</v>
      </c>
      <c r="Z79" s="133">
        <f t="shared" si="79"/>
        <v>4.1142086328901124</v>
      </c>
      <c r="AA79" s="133">
        <f>'Surv-rate CEA'!V77*'Unit cost and utilities'!$H$9+'Surv-rate CEA'!W77*'Unit cost and utilities'!$H$9+'Unit cost and utilities'!$G$13*('Surv-rate CEA'!U76-'Surv-rate CEA'!U77)</f>
        <v>68.629772017940027</v>
      </c>
      <c r="AB79" s="133">
        <f t="shared" si="80"/>
        <v>60.617247548948654</v>
      </c>
      <c r="AC79" s="133">
        <f>AA79-'Surv-rate CEA'!W77*'Unit cost and utilities'!$H$9-'Unit cost and utilities'!$G$13*('Surv-rate CEA'!U76-'Surv-rate CEA'!U77)</f>
        <v>28.90205123893049</v>
      </c>
      <c r="AD79" s="133">
        <f t="shared" si="81"/>
        <v>25.527737352306509</v>
      </c>
      <c r="AE79" s="133">
        <f>'Surv-rate CEA'!Y77*'Unit cost and utilities'!$H$3+'Surv-rate CEA'!Z77*'Unit cost and utilities'!$H$3+('Surv-rate CEA'!X76-'Surv-rate CEA'!X77)*'Unit cost and utilities'!$G$13</f>
        <v>20.290130610854526</v>
      </c>
      <c r="AF79" s="133">
        <f t="shared" si="82"/>
        <v>17.921258280111459</v>
      </c>
      <c r="AG79" s="133">
        <f>AE79-'Surv-rate CEA'!Z77*'Unit cost and utilities'!$H$3-('Surv-rate CEA'!X76-'Surv-rate CEA'!X77)*'Unit cost and utilities'!$G$13</f>
        <v>4.6580340072598094</v>
      </c>
      <c r="AH79" s="133">
        <f t="shared" si="83"/>
        <v>4.1142086328901124</v>
      </c>
      <c r="AI79" s="133">
        <f>'Surv-rate CEA'!AB77*'Unit cost and utilities'!$H$10+'Surv-rate CEA'!AC77*'Unit cost and utilities'!$H$10+'Unit cost and utilities'!$G$13*('Surv-rate CEA'!AB77-'Surv-rate CEA'!AB77)</f>
        <v>33.535121338346606</v>
      </c>
      <c r="AJ79" s="133">
        <f t="shared" si="84"/>
        <v>29.619896613079302</v>
      </c>
      <c r="AK79" s="133">
        <f>AI79-'Surv-rate CEA'!AC77*'Unit cost and utilities'!$H$10-'Unit cost and utilities'!$G$13*('Surv-rate CEA'!AB77-'Surv-rate CEA'!AB77)</f>
        <v>18.100943115337991</v>
      </c>
      <c r="AL79" s="133">
        <f t="shared" si="85"/>
        <v>15.987658379588698</v>
      </c>
      <c r="AM79" s="104">
        <f>'Surv-rate CEA'!AE77*'Unit cost and utilities'!$H$5+'Surv-rate CEA'!AF77*'Unit cost and utilities'!$H$5+('Surv-rate CEA'!AD76-'Surv-rate CEA'!AD77)*'Unit cost and utilities'!$G$13</f>
        <v>20.290130610854526</v>
      </c>
      <c r="AN79" s="133">
        <f t="shared" si="86"/>
        <v>17.921258280111459</v>
      </c>
      <c r="AO79" s="104">
        <f>AM79-'Surv-rate CEA'!AF77*'Unit cost and utilities'!$H$5-('Surv-rate CEA'!AD76-'Surv-rate CEA'!AD77)*'Unit cost and utilities'!$G$13</f>
        <v>4.6580340072598094</v>
      </c>
      <c r="AP79" s="133">
        <f t="shared" si="87"/>
        <v>4.1142086328901124</v>
      </c>
      <c r="AQ79" s="133">
        <f>'Surv-rate CEA'!AH77*'Unit cost and utilities'!$H$11+'Surv-rate CEA'!AI77*'Unit cost and utilities'!$H$11+'Unit cost and utilities'!$G$13*('Surv-rate CEA'!AG76-'Surv-rate CEA'!AG77)</f>
        <v>54.462300718866672</v>
      </c>
      <c r="AR79" s="133">
        <f t="shared" si="88"/>
        <v>48.103828232124116</v>
      </c>
      <c r="AS79" s="133">
        <f>AQ79-'Surv-rate CEA'!AI77*'Unit cost and utilities'!$H$11-'Unit cost and utilities'!$G$13*('Surv-rate CEA'!AG76-'Surv-rate CEA'!AG77)</f>
        <v>24.389472828602131</v>
      </c>
      <c r="AT79" s="133">
        <f t="shared" si="89"/>
        <v>21.542002378403183</v>
      </c>
      <c r="AU79" s="133">
        <f>'Surv-rate CEA'!AK77*'Unit cost and utilities'!$H$3+'Surv-rate CEA'!AL77*'Unit cost and utilities'!$H$3+('Surv-rate CEA'!AJ76-'Surv-rate CEA'!AJ77)*'Unit cost and utilities'!$G$13</f>
        <v>20.290130610854526</v>
      </c>
      <c r="AV79" s="133">
        <f t="shared" si="90"/>
        <v>17.921258280111459</v>
      </c>
      <c r="AW79" s="133">
        <f>AU79-'Surv-rate CEA'!AL77*'Unit cost and utilities'!$H$3-('Surv-rate CEA'!AJ76-'Surv-rate CEA'!AJ77)*'Unit cost and utilities'!$G$13</f>
        <v>4.6580340072598094</v>
      </c>
      <c r="AX79" s="133">
        <f t="shared" si="91"/>
        <v>4.1142086328901124</v>
      </c>
      <c r="AY79" s="135">
        <v>73</v>
      </c>
      <c r="AZ79" s="135">
        <f t="shared" si="96"/>
        <v>5.6</v>
      </c>
      <c r="BA79" s="136">
        <f>'Surv-rate CEA'!AP77*'Unit cost and utilities'!$H$7+'Surv-rate CEA'!AQ77*'Unit cost and utilities'!$H$7+'Unit cost and utilities'!$G$13*('Surv-rate CEA'!AO76-'Surv-rate CEA'!AO77)</f>
        <v>23.85350468140085</v>
      </c>
      <c r="BB79" s="136">
        <f t="shared" si="92"/>
        <v>20.214534205324618</v>
      </c>
      <c r="BC79" s="136">
        <f>BA79-'Surv-rate CEA'!AQ77*'Unit cost and utilities'!$H$7-'Unit cost and utilities'!$G$13*('Surv-rate CEA'!AO76-'Surv-rate CEA'!AO77)</f>
        <v>5.6879507213883738</v>
      </c>
      <c r="BD79" s="136">
        <f t="shared" si="93"/>
        <v>4.8202256209905379</v>
      </c>
      <c r="BE79" s="136">
        <f>'Surv-rate CEA'!AS77*'Unit cost and utilities'!$H$4+'Surv-rate CEA'!AT77*'Unit cost and utilities'!$H$4+('Surv-rate CEA'!AR76-'Surv-rate CEA'!AR77)*'Unit cost and utilities'!$G$13</f>
        <v>12.738576183998152</v>
      </c>
      <c r="BF79" s="136">
        <f t="shared" si="94"/>
        <v>10.79524319121737</v>
      </c>
      <c r="BG79" s="136">
        <f>BE79-'Surv-rate CEA'!AT77*'Unit cost and utilities'!$H$4-('Surv-rate CEA'!AR76-'Surv-rate CEA'!AR77)*'Unit cost and utilities'!$G$13</f>
        <v>2.6454279863821002</v>
      </c>
      <c r="BH79" s="136">
        <f t="shared" si="95"/>
        <v>2.24185482312545</v>
      </c>
    </row>
    <row r="80" spans="1:60">
      <c r="A80" s="132">
        <v>74</v>
      </c>
      <c r="B80" s="132">
        <f t="shared" si="67"/>
        <v>4.2575342465753421</v>
      </c>
      <c r="C80" s="133">
        <f>'Surv-rate CEA'!D78*'Unit cost and utilities'!$H$6+'Surv-rate CEA'!E78*'Unit cost and utilities'!$H$6+'Unit cost and utilities'!$G$13*('Surv-rate CEA'!C77-'Surv-rate CEA'!C78)</f>
        <v>46.86004815531804</v>
      </c>
      <c r="D80" s="133">
        <f t="shared" si="68"/>
        <v>41.318810151489323</v>
      </c>
      <c r="E80" s="133">
        <f>C80-'Surv-rate CEA'!E78*'Unit cost and utilities'!$H$6-'Unit cost and utilities'!$G$13*('Surv-rate CEA'!C77-'Surv-rate CEA'!C78)</f>
        <v>31.139724629166814</v>
      </c>
      <c r="F80" s="133">
        <f t="shared" si="69"/>
        <v>27.457427398656659</v>
      </c>
      <c r="G80" s="133">
        <f>'Surv-rate CEA'!G78*'Unit cost and utilities'!$H$3+'Surv-rate CEA'!H78*'Unit cost and utilities'!$H$3+('Surv-rate CEA'!F77-'Surv-rate CEA'!F78)*'Unit cost and utilities'!$G$13</f>
        <v>19.725046513482862</v>
      </c>
      <c r="H80" s="133">
        <f t="shared" si="70"/>
        <v>17.392544058395309</v>
      </c>
      <c r="I80" s="133">
        <f>G80-'Surv-rate CEA'!H78*'Unit cost and utilities'!$H$3-('Surv-rate CEA'!F77-'Surv-rate CEA'!F78)*'Unit cost and utilities'!$G$13</f>
        <v>4.5321571337503501</v>
      </c>
      <c r="J80" s="133">
        <f t="shared" si="71"/>
        <v>3.9962259442299923</v>
      </c>
      <c r="K80" s="133">
        <f>'Surv-rate CEA'!J78*'Unit cost and utilities'!$H$7+'Surv-rate CEA'!K78*'Unit cost and utilities'!$H$7+'Unit cost and utilities'!$G$13*('Surv-rate CEA'!I77-'Surv-rate CEA'!I78)</f>
        <v>35.915238864441086</v>
      </c>
      <c r="L80" s="133">
        <f t="shared" si="72"/>
        <v>31.668233273397082</v>
      </c>
      <c r="M80" s="133">
        <f>K80-'Surv-rate CEA'!K78*'Unit cost and utilities'!$H$7-'Unit cost and utilities'!$G$13*('Surv-rate CEA'!I77-'Surv-rate CEA'!I78)</f>
        <v>8.8999757852376895</v>
      </c>
      <c r="N80" s="133">
        <f t="shared" si="73"/>
        <v>7.847546562569093</v>
      </c>
      <c r="O80" s="133">
        <f>'Surv-rate CEA'!M78*'Unit cost and utilities'!$H$4+'Surv-rate CEA'!N78*'Unit cost and utilities'!$H$4+('Surv-rate CEA'!L77-'Surv-rate CEA'!L78)*'Unit cost and utilities'!$G$13</f>
        <v>19.725046513482862</v>
      </c>
      <c r="P80" s="133">
        <f t="shared" si="74"/>
        <v>17.392544058395309</v>
      </c>
      <c r="Q80" s="133">
        <f>O80-'Surv-rate CEA'!N78*'Unit cost and utilities'!$H$4-('Surv-rate CEA'!L77-'Surv-rate CEA'!L78)*'Unit cost and utilities'!$G$13</f>
        <v>4.5321571337503501</v>
      </c>
      <c r="R80" s="133">
        <f t="shared" si="75"/>
        <v>3.9962259442299923</v>
      </c>
      <c r="S80" s="133">
        <f>'Surv-rate CEA'!P78*'Unit cost and utilities'!$H$8+'Surv-rate CEA'!Q78*'Unit cost and utilities'!$H$8+'Unit cost and utilities'!$G$13*('Surv-rate CEA'!O77-'Surv-rate CEA'!O78)</f>
        <v>59.426581304283275</v>
      </c>
      <c r="T80" s="133">
        <f t="shared" si="76"/>
        <v>52.399340750251959</v>
      </c>
      <c r="U80" s="133">
        <f>S80-'Surv-rate CEA'!Q78*'Unit cost and utilities'!$H$8-'Unit cost and utilities'!$G$13*('Surv-rate CEA'!O77-'Surv-rate CEA'!O78)</f>
        <v>32.528781650913203</v>
      </c>
      <c r="V80" s="133">
        <f t="shared" si="77"/>
        <v>28.682227321629394</v>
      </c>
      <c r="W80" s="133">
        <f>'Surv-rate CEA'!S78*'Unit cost and utilities'!$H$3+'Surv-rate CEA'!T78*'Unit cost and utilities'!$H$3+('Surv-rate CEA'!R77-'Surv-rate CEA'!R78)*'Unit cost and utilities'!$G$13</f>
        <v>19.725046513482862</v>
      </c>
      <c r="X80" s="133">
        <f t="shared" si="78"/>
        <v>17.392544058395309</v>
      </c>
      <c r="Y80" s="133">
        <f>W80-'Surv-rate CEA'!T78*'Unit cost and utilities'!$H$3-('Surv-rate CEA'!R77-'Surv-rate CEA'!R78)*'Unit cost and utilities'!$G$13</f>
        <v>4.5321571337503501</v>
      </c>
      <c r="Z80" s="133">
        <f t="shared" si="79"/>
        <v>3.9962259442299923</v>
      </c>
      <c r="AA80" s="133">
        <f>'Surv-rate CEA'!V78*'Unit cost and utilities'!$H$9+'Surv-rate CEA'!W78*'Unit cost and utilities'!$H$9+'Unit cost and utilities'!$G$13*('Surv-rate CEA'!U77-'Surv-rate CEA'!U78)</f>
        <v>67.516757401737991</v>
      </c>
      <c r="AB80" s="133">
        <f t="shared" si="80"/>
        <v>59.532847082872145</v>
      </c>
      <c r="AC80" s="133">
        <f>AA80-'Surv-rate CEA'!W78*'Unit cost and utilities'!$H$9-'Unit cost and utilities'!$G$13*('Surv-rate CEA'!U77-'Surv-rate CEA'!U78)</f>
        <v>28.445942443965421</v>
      </c>
      <c r="AD80" s="133">
        <f t="shared" si="81"/>
        <v>25.082187101615503</v>
      </c>
      <c r="AE80" s="133">
        <f>'Surv-rate CEA'!Y78*'Unit cost and utilities'!$H$3+'Surv-rate CEA'!Z78*'Unit cost and utilities'!$H$3+('Surv-rate CEA'!X77-'Surv-rate CEA'!X78)*'Unit cost and utilities'!$G$13</f>
        <v>19.725046513482862</v>
      </c>
      <c r="AF80" s="133">
        <f t="shared" si="82"/>
        <v>17.392544058395309</v>
      </c>
      <c r="AG80" s="133">
        <f>AE80-'Surv-rate CEA'!Z78*'Unit cost and utilities'!$H$3-('Surv-rate CEA'!X77-'Surv-rate CEA'!X78)*'Unit cost and utilities'!$G$13</f>
        <v>4.5321571337503501</v>
      </c>
      <c r="AH80" s="133">
        <f t="shared" si="83"/>
        <v>3.9962259442299923</v>
      </c>
      <c r="AI80" s="133">
        <f>'Surv-rate CEA'!AB78*'Unit cost and utilities'!$H$10+'Surv-rate CEA'!AC78*'Unit cost and utilities'!$H$10+'Unit cost and utilities'!$G$13*('Surv-rate CEA'!AB78-'Surv-rate CEA'!AB78)</f>
        <v>32.874302588207726</v>
      </c>
      <c r="AJ80" s="133">
        <f t="shared" si="84"/>
        <v>28.986890132988815</v>
      </c>
      <c r="AK80" s="133">
        <f>AI80-'Surv-rate CEA'!AC78*'Unit cost and utilities'!$H$10-'Unit cost and utilities'!$G$13*('Surv-rate CEA'!AB78-'Surv-rate CEA'!AB78)</f>
        <v>17.783828870173874</v>
      </c>
      <c r="AL80" s="133">
        <f t="shared" si="85"/>
        <v>15.680876946984052</v>
      </c>
      <c r="AM80" s="104">
        <f>'Surv-rate CEA'!AE78*'Unit cost and utilities'!$H$5+'Surv-rate CEA'!AF78*'Unit cost and utilities'!$H$5+('Surv-rate CEA'!AD77-'Surv-rate CEA'!AD78)*'Unit cost and utilities'!$G$13</f>
        <v>19.725046513482862</v>
      </c>
      <c r="AN80" s="133">
        <f t="shared" si="86"/>
        <v>17.392544058395309</v>
      </c>
      <c r="AO80" s="104">
        <f>AM80-'Surv-rate CEA'!AF78*'Unit cost and utilities'!$H$5-('Surv-rate CEA'!AD77-'Surv-rate CEA'!AD78)*'Unit cost and utilities'!$G$13</f>
        <v>4.5321571337503501</v>
      </c>
      <c r="AP80" s="133">
        <f t="shared" si="87"/>
        <v>3.9962259442299923</v>
      </c>
      <c r="AQ80" s="133">
        <f>'Surv-rate CEA'!AH78*'Unit cost and utilities'!$H$11+'Surv-rate CEA'!AI78*'Unit cost and utilities'!$H$11+'Unit cost and utilities'!$G$13*('Surv-rate CEA'!AG77-'Surv-rate CEA'!AG78)</f>
        <v>53.456178544570051</v>
      </c>
      <c r="AR80" s="133">
        <f t="shared" si="88"/>
        <v>47.134942870444775</v>
      </c>
      <c r="AS80" s="133">
        <f>AQ80-'Surv-rate CEA'!AI78*'Unit cost and utilities'!$H$11-'Unit cost and utilities'!$G$13*('Surv-rate CEA'!AG77-'Surv-rate CEA'!AG78)</f>
        <v>23.978075746433746</v>
      </c>
      <c r="AT80" s="133">
        <f t="shared" si="89"/>
        <v>21.142649198333981</v>
      </c>
      <c r="AU80" s="133">
        <f>'Surv-rate CEA'!AK78*'Unit cost and utilities'!$H$3+'Surv-rate CEA'!AL78*'Unit cost and utilities'!$H$3+('Surv-rate CEA'!AJ77-'Surv-rate CEA'!AJ78)*'Unit cost and utilities'!$G$13</f>
        <v>19.725046513482862</v>
      </c>
      <c r="AV80" s="133">
        <f t="shared" si="90"/>
        <v>17.392544058395309</v>
      </c>
      <c r="AW80" s="133">
        <f>AU80-'Surv-rate CEA'!AL78*'Unit cost and utilities'!$H$3-('Surv-rate CEA'!AJ77-'Surv-rate CEA'!AJ78)*'Unit cost and utilities'!$G$13</f>
        <v>4.5321571337503501</v>
      </c>
      <c r="AX80" s="133">
        <f t="shared" si="91"/>
        <v>3.9962259442299923</v>
      </c>
      <c r="AY80" s="135">
        <v>74</v>
      </c>
      <c r="AZ80" s="135">
        <f t="shared" si="96"/>
        <v>5.6767123287671231</v>
      </c>
      <c r="BA80" s="136">
        <f>'Surv-rate CEA'!AP78*'Unit cost and utilities'!$H$7+'Surv-rate CEA'!AQ78*'Unit cost and utilities'!$H$7+'Unit cost and utilities'!$G$13*('Surv-rate CEA'!AO77-'Surv-rate CEA'!AO78)</f>
        <v>23.333581786408978</v>
      </c>
      <c r="BB80" s="136">
        <f t="shared" si="92"/>
        <v>19.729141056787967</v>
      </c>
      <c r="BC80" s="136">
        <f>BA80-'Surv-rate CEA'!AQ78*'Unit cost and utilities'!$H$7-'Unit cost and utilities'!$G$13*('Surv-rate CEA'!AO77-'Surv-rate CEA'!AO78)</f>
        <v>5.5623096968652259</v>
      </c>
      <c r="BD80" s="136">
        <f t="shared" si="93"/>
        <v>4.7030753193199493</v>
      </c>
      <c r="BE80" s="136">
        <f>'Surv-rate CEA'!AS78*'Unit cost and utilities'!$H$4+'Surv-rate CEA'!AT78*'Unit cost and utilities'!$H$4+('Surv-rate CEA'!AR77-'Surv-rate CEA'!AR78)*'Unit cost and utilities'!$G$13</f>
        <v>12.27160953036106</v>
      </c>
      <c r="BF80" s="136">
        <f t="shared" si="94"/>
        <v>10.375960177675626</v>
      </c>
      <c r="BG80" s="136">
        <f>BE80-'Surv-rate CEA'!AT78*'Unit cost and utilities'!$H$4-('Surv-rate CEA'!AR77-'Surv-rate CEA'!AR78)*'Unit cost and utilities'!$G$13</f>
        <v>2.5757067842296362</v>
      </c>
      <c r="BH80" s="136">
        <f t="shared" si="95"/>
        <v>2.1778260591175549</v>
      </c>
    </row>
    <row r="81" spans="1:60">
      <c r="A81" s="132">
        <v>75</v>
      </c>
      <c r="B81" s="132">
        <f t="shared" si="67"/>
        <v>4.3150684931506849</v>
      </c>
      <c r="C81" s="133">
        <f>'Surv-rate CEA'!D79*'Unit cost and utilities'!$H$6+'Surv-rate CEA'!E79*'Unit cost and utilities'!$H$6+'Unit cost and utilities'!$G$13*('Surv-rate CEA'!C78-'Surv-rate CEA'!C79)</f>
        <v>45.955889700941896</v>
      </c>
      <c r="D81" s="133">
        <f t="shared" si="68"/>
        <v>40.452714979205055</v>
      </c>
      <c r="E81" s="133">
        <f>C81-'Surv-rate CEA'!E79*'Unit cost and utilities'!$H$6-'Unit cost and utilities'!$G$13*('Surv-rate CEA'!C78-'Surv-rate CEA'!C79)</f>
        <v>30.674604742506979</v>
      </c>
      <c r="F81" s="133">
        <f t="shared" si="69"/>
        <v>27.001349572892156</v>
      </c>
      <c r="G81" s="133">
        <f>'Surv-rate CEA'!G79*'Unit cost and utilities'!$H$3+'Surv-rate CEA'!H79*'Unit cost and utilities'!$H$3+('Surv-rate CEA'!F78-'Surv-rate CEA'!F79)*'Unit cost and utilities'!$G$13</f>
        <v>19.181908319065535</v>
      </c>
      <c r="H81" s="133">
        <f t="shared" si="70"/>
        <v>16.884892775179949</v>
      </c>
      <c r="I81" s="133">
        <f>G81-'Surv-rate CEA'!H79*'Unit cost and utilities'!$H$3-('Surv-rate CEA'!F78-'Surv-rate CEA'!F79)*'Unit cost and utilities'!$G$13</f>
        <v>4.4112277091033265</v>
      </c>
      <c r="J81" s="133">
        <f t="shared" si="71"/>
        <v>3.8829873251495592</v>
      </c>
      <c r="K81" s="133">
        <f>'Surv-rate CEA'!J79*'Unit cost and utilities'!$H$7+'Surv-rate CEA'!K79*'Unit cost and utilities'!$H$7+'Unit cost and utilities'!$G$13*('Surv-rate CEA'!I78-'Surv-rate CEA'!I79)</f>
        <v>35.174289623316263</v>
      </c>
      <c r="L81" s="133">
        <f t="shared" si="72"/>
        <v>30.962201406338121</v>
      </c>
      <c r="M81" s="133">
        <f>K81-'Surv-rate CEA'!K79*'Unit cost and utilities'!$H$7-'Unit cost and utilities'!$G$13*('Surv-rate CEA'!I78-'Surv-rate CEA'!I79)</f>
        <v>8.7079647453791686</v>
      </c>
      <c r="N81" s="133">
        <f t="shared" si="73"/>
        <v>7.665194128241839</v>
      </c>
      <c r="O81" s="133">
        <f>'Surv-rate CEA'!M79*'Unit cost and utilities'!$H$4+'Surv-rate CEA'!N79*'Unit cost and utilities'!$H$4+('Surv-rate CEA'!L78-'Surv-rate CEA'!L79)*'Unit cost and utilities'!$G$13</f>
        <v>19.181908319065535</v>
      </c>
      <c r="P81" s="133">
        <f t="shared" si="74"/>
        <v>16.884892775179949</v>
      </c>
      <c r="Q81" s="133">
        <f>O81-'Surv-rate CEA'!N79*'Unit cost and utilities'!$H$4-('Surv-rate CEA'!L78-'Surv-rate CEA'!L79)*'Unit cost and utilities'!$G$13</f>
        <v>4.4112277091033265</v>
      </c>
      <c r="R81" s="133">
        <f t="shared" si="75"/>
        <v>3.8829873251495592</v>
      </c>
      <c r="S81" s="133">
        <f>'Surv-rate CEA'!P79*'Unit cost and utilities'!$H$8+'Surv-rate CEA'!Q79*'Unit cost and utilities'!$H$8+'Unit cost and utilities'!$G$13*('Surv-rate CEA'!O78-'Surv-rate CEA'!O79)</f>
        <v>58.390254263595956</v>
      </c>
      <c r="T81" s="133">
        <f t="shared" si="76"/>
        <v>51.398076038992414</v>
      </c>
      <c r="U81" s="133">
        <f>S81-'Surv-rate CEA'!Q79*'Unit cost and utilities'!$H$8-'Unit cost and utilities'!$G$13*('Surv-rate CEA'!O78-'Surv-rate CEA'!O79)</f>
        <v>32.04291405205575</v>
      </c>
      <c r="V81" s="133">
        <f t="shared" si="77"/>
        <v>28.205805125004659</v>
      </c>
      <c r="W81" s="133">
        <f>'Surv-rate CEA'!S79*'Unit cost and utilities'!$H$3+'Surv-rate CEA'!T79*'Unit cost and utilities'!$H$3+('Surv-rate CEA'!R78-'Surv-rate CEA'!R79)*'Unit cost and utilities'!$G$13</f>
        <v>19.181908319065535</v>
      </c>
      <c r="X81" s="133">
        <f t="shared" si="78"/>
        <v>16.884892775179949</v>
      </c>
      <c r="Y81" s="133">
        <f>W81-'Surv-rate CEA'!T79*'Unit cost and utilities'!$H$3-('Surv-rate CEA'!R78-'Surv-rate CEA'!R79)*'Unit cost and utilities'!$G$13</f>
        <v>4.4112277091033265</v>
      </c>
      <c r="Z81" s="133">
        <f t="shared" si="79"/>
        <v>3.8829873251495592</v>
      </c>
      <c r="AA81" s="133">
        <f>'Surv-rate CEA'!V79*'Unit cost and utilities'!$H$9+'Surv-rate CEA'!W79*'Unit cost and utilities'!$H$9+'Unit cost and utilities'!$G$13*('Surv-rate CEA'!U78-'Surv-rate CEA'!U79)</f>
        <v>66.434270883238682</v>
      </c>
      <c r="AB81" s="133">
        <f t="shared" si="80"/>
        <v>58.478829207301253</v>
      </c>
      <c r="AC81" s="133">
        <f>AA81-'Surv-rate CEA'!W79*'Unit cost and utilities'!$H$9-'Unit cost and utilities'!$G$13*('Surv-rate CEA'!U78-'Surv-rate CEA'!U79)</f>
        <v>28.00272978597468</v>
      </c>
      <c r="AD81" s="133">
        <f t="shared" si="81"/>
        <v>24.649429138318094</v>
      </c>
      <c r="AE81" s="133">
        <f>'Surv-rate CEA'!Y79*'Unit cost and utilities'!$H$3+'Surv-rate CEA'!Z79*'Unit cost and utilities'!$H$3+('Surv-rate CEA'!X78-'Surv-rate CEA'!X79)*'Unit cost and utilities'!$G$13</f>
        <v>19.181908319065535</v>
      </c>
      <c r="AF81" s="133">
        <f t="shared" si="82"/>
        <v>16.884892775179949</v>
      </c>
      <c r="AG81" s="133">
        <f>AE81-'Surv-rate CEA'!Z79*'Unit cost and utilities'!$H$3-('Surv-rate CEA'!X78-'Surv-rate CEA'!X79)*'Unit cost and utilities'!$G$13</f>
        <v>4.4112277091033265</v>
      </c>
      <c r="AH81" s="133">
        <f t="shared" si="83"/>
        <v>3.8829873251495592</v>
      </c>
      <c r="AI81" s="133">
        <f>'Surv-rate CEA'!AB79*'Unit cost and utilities'!$H$10+'Surv-rate CEA'!AC79*'Unit cost and utilities'!$H$10+'Unit cost and utilities'!$G$13*('Surv-rate CEA'!AB79-'Surv-rate CEA'!AB79)</f>
        <v>32.233642853514979</v>
      </c>
      <c r="AJ81" s="133">
        <f t="shared" si="84"/>
        <v>28.373694331240557</v>
      </c>
      <c r="AK81" s="133">
        <f>AI81-'Surv-rate CEA'!AC79*'Unit cost and utilities'!$H$10-'Unit cost and utilities'!$G$13*('Surv-rate CEA'!AB79-'Surv-rate CEA'!AB79)</f>
        <v>17.476221490956437</v>
      </c>
      <c r="AL81" s="133">
        <f t="shared" si="85"/>
        <v>15.383460346163838</v>
      </c>
      <c r="AM81" s="104">
        <f>'Surv-rate CEA'!AE79*'Unit cost and utilities'!$H$5+'Surv-rate CEA'!AF79*'Unit cost and utilities'!$H$5+('Surv-rate CEA'!AD78-'Surv-rate CEA'!AD79)*'Unit cost and utilities'!$G$13</f>
        <v>19.181908319065535</v>
      </c>
      <c r="AN81" s="133">
        <f t="shared" si="86"/>
        <v>16.884892775179949</v>
      </c>
      <c r="AO81" s="104">
        <f>AM81-'Surv-rate CEA'!AF79*'Unit cost and utilities'!$H$5-('Surv-rate CEA'!AD78-'Surv-rate CEA'!AD79)*'Unit cost and utilities'!$G$13</f>
        <v>4.4112277091033265</v>
      </c>
      <c r="AP81" s="133">
        <f t="shared" si="87"/>
        <v>3.8829873251495592</v>
      </c>
      <c r="AQ81" s="133">
        <f>'Surv-rate CEA'!AH79*'Unit cost and utilities'!$H$11+'Surv-rate CEA'!AI79*'Unit cost and utilities'!$H$11+'Unit cost and utilities'!$G$13*('Surv-rate CEA'!AG78-'Surv-rate CEA'!AG79)</f>
        <v>52.479877108127752</v>
      </c>
      <c r="AR81" s="133">
        <f t="shared" si="88"/>
        <v>46.195461008674343</v>
      </c>
      <c r="AS81" s="133">
        <f>AQ81-'Surv-rate CEA'!AI79*'Unit cost and utilities'!$H$11-'Unit cost and utilities'!$G$13*('Surv-rate CEA'!AG78-'Surv-rate CEA'!AG79)</f>
        <v>23.578749163420124</v>
      </c>
      <c r="AT81" s="133">
        <f t="shared" si="89"/>
        <v>20.755216049151034</v>
      </c>
      <c r="AU81" s="133">
        <f>'Surv-rate CEA'!AK79*'Unit cost and utilities'!$H$3+'Surv-rate CEA'!AL79*'Unit cost and utilities'!$H$3+('Surv-rate CEA'!AJ78-'Surv-rate CEA'!AJ79)*'Unit cost and utilities'!$G$13</f>
        <v>19.181908319065535</v>
      </c>
      <c r="AV81" s="133">
        <f t="shared" si="90"/>
        <v>16.884892775179949</v>
      </c>
      <c r="AW81" s="133">
        <f>AU81-'Surv-rate CEA'!AL79*'Unit cost and utilities'!$H$3-('Surv-rate CEA'!AJ78-'Surv-rate CEA'!AJ79)*'Unit cost and utilities'!$G$13</f>
        <v>4.4112277091033265</v>
      </c>
      <c r="AX81" s="133">
        <f t="shared" si="91"/>
        <v>3.8829873251495592</v>
      </c>
      <c r="AY81" s="135">
        <v>75</v>
      </c>
      <c r="AZ81" s="135">
        <f t="shared" si="96"/>
        <v>5.7534246575342465</v>
      </c>
      <c r="BA81" s="136">
        <f>'Surv-rate CEA'!AP79*'Unit cost and utilities'!$H$7+'Surv-rate CEA'!AQ79*'Unit cost and utilities'!$H$7+'Unit cost and utilities'!$G$13*('Surv-rate CEA'!AO78-'Surv-rate CEA'!AO79)</f>
        <v>22.8312485017446</v>
      </c>
      <c r="BB81" s="136">
        <f t="shared" si="92"/>
        <v>19.26068177571273</v>
      </c>
      <c r="BC81" s="136">
        <f>BA81-'Surv-rate CEA'!AQ79*'Unit cost and utilities'!$H$7-'Unit cost and utilities'!$G$13*('Surv-rate CEA'!AO78-'Surv-rate CEA'!AO79)</f>
        <v>5.4410272819194514</v>
      </c>
      <c r="BD81" s="136">
        <f t="shared" si="93"/>
        <v>4.59010793921383</v>
      </c>
      <c r="BE81" s="136">
        <f>'Surv-rate CEA'!AS79*'Unit cost and utilities'!$H$4+'Surv-rate CEA'!AT79*'Unit cost and utilities'!$H$4+('Surv-rate CEA'!AR78-'Surv-rate CEA'!AR79)*'Unit cost and utilities'!$G$13</f>
        <v>11.823220588195873</v>
      </c>
      <c r="BF81" s="136">
        <f t="shared" si="94"/>
        <v>9.9741934522719973</v>
      </c>
      <c r="BG81" s="136">
        <f>BE81-'Surv-rate CEA'!AT79*'Unit cost and utilities'!$H$4-('Surv-rate CEA'!AR78-'Surv-rate CEA'!AR79)*'Unit cost and utilities'!$G$13</f>
        <v>2.5085171718408521</v>
      </c>
      <c r="BH81" s="136">
        <f t="shared" si="95"/>
        <v>2.1162115147599394</v>
      </c>
    </row>
    <row r="82" spans="1:60">
      <c r="A82" s="132">
        <v>76</v>
      </c>
      <c r="B82" s="132">
        <f t="shared" si="67"/>
        <v>4.3726027397260276</v>
      </c>
      <c r="C82" s="133">
        <f>'Surv-rate CEA'!D80*'Unit cost and utilities'!$H$6+'Surv-rate CEA'!E80*'Unit cost and utilities'!$H$6+'Unit cost and utilities'!$G$13*('Surv-rate CEA'!C79-'Surv-rate CEA'!C80)</f>
        <v>45.079170024093386</v>
      </c>
      <c r="D82" s="133">
        <f t="shared" si="68"/>
        <v>39.613555811681486</v>
      </c>
      <c r="E82" s="133">
        <f>C82-'Surv-rate CEA'!E80*'Unit cost and utilities'!$H$6-'Unit cost and utilities'!$G$13*('Surv-rate CEA'!C79-'Surv-rate CEA'!C80)</f>
        <v>30.222179370250121</v>
      </c>
      <c r="F82" s="133">
        <f t="shared" si="69"/>
        <v>26.557897773942649</v>
      </c>
      <c r="G82" s="133">
        <f>'Surv-rate CEA'!G80*'Unit cost and utilities'!$H$3+'Surv-rate CEA'!H80*'Unit cost and utilities'!$H$3+('Surv-rate CEA'!F79-'Surv-rate CEA'!F80)*'Unit cost and utilities'!$G$13</f>
        <v>18.659640217790223</v>
      </c>
      <c r="H82" s="133">
        <f t="shared" si="70"/>
        <v>16.397256178369389</v>
      </c>
      <c r="I82" s="133">
        <f>G82-'Surv-rate CEA'!H80*'Unit cost and utilities'!$H$3-('Surv-rate CEA'!F79-'Surv-rate CEA'!F80)*'Unit cost and utilities'!$G$13</f>
        <v>4.2949926796556426</v>
      </c>
      <c r="J82" s="133">
        <f t="shared" si="71"/>
        <v>3.7742472218403269</v>
      </c>
      <c r="K82" s="133">
        <f>'Surv-rate CEA'!J80*'Unit cost and utilities'!$H$7+'Surv-rate CEA'!K80*'Unit cost and utilities'!$H$7+'Unit cost and utilities'!$G$13*('Surv-rate CEA'!I79-'Surv-rate CEA'!I80)</f>
        <v>34.456828274487975</v>
      </c>
      <c r="L82" s="133">
        <f t="shared" si="72"/>
        <v>30.279117588354612</v>
      </c>
      <c r="M82" s="133">
        <f>K82-'Surv-rate CEA'!K80*'Unit cost and utilities'!$H$7-'Unit cost and utilities'!$G$13*('Surv-rate CEA'!I79-'Surv-rate CEA'!I80)</f>
        <v>8.5224449255807109</v>
      </c>
      <c r="N82" s="133">
        <f t="shared" si="73"/>
        <v>7.4891429352189567</v>
      </c>
      <c r="O82" s="133">
        <f>'Surv-rate CEA'!M80*'Unit cost and utilities'!$H$4+'Surv-rate CEA'!N80*'Unit cost and utilities'!$H$4+('Surv-rate CEA'!L79-'Surv-rate CEA'!L80)*'Unit cost and utilities'!$G$13</f>
        <v>18.659640217790223</v>
      </c>
      <c r="P82" s="133">
        <f t="shared" si="74"/>
        <v>16.397256178369389</v>
      </c>
      <c r="Q82" s="133">
        <f>O82-'Surv-rate CEA'!N80*'Unit cost and utilities'!$H$4-('Surv-rate CEA'!L79-'Surv-rate CEA'!L80)*'Unit cost and utilities'!$G$13</f>
        <v>4.2949926796556426</v>
      </c>
      <c r="R82" s="133">
        <f t="shared" si="75"/>
        <v>3.7742472218403269</v>
      </c>
      <c r="S82" s="133">
        <f>'Surv-rate CEA'!P80*'Unit cost and utilities'!$H$8+'Surv-rate CEA'!Q80*'Unit cost and utilities'!$H$8+'Unit cost and utilities'!$G$13*('Surv-rate CEA'!O79-'Surv-rate CEA'!O80)</f>
        <v>57.383476924022041</v>
      </c>
      <c r="T82" s="133">
        <f t="shared" si="76"/>
        <v>50.426029684733543</v>
      </c>
      <c r="U82" s="133">
        <f>S82-'Surv-rate CEA'!Q80*'Unit cost and utilities'!$H$8-'Unit cost and utilities'!$G$13*('Surv-rate CEA'!O79-'Surv-rate CEA'!O80)</f>
        <v>31.570307234791489</v>
      </c>
      <c r="V82" s="133">
        <f t="shared" si="77"/>
        <v>27.742572167343184</v>
      </c>
      <c r="W82" s="133">
        <f>'Surv-rate CEA'!S80*'Unit cost and utilities'!$H$3+'Surv-rate CEA'!T80*'Unit cost and utilities'!$H$3+('Surv-rate CEA'!R79-'Surv-rate CEA'!R80)*'Unit cost and utilities'!$G$13</f>
        <v>18.659640217790223</v>
      </c>
      <c r="X82" s="133">
        <f t="shared" si="78"/>
        <v>16.397256178369389</v>
      </c>
      <c r="Y82" s="133">
        <f>W82-'Surv-rate CEA'!T80*'Unit cost and utilities'!$H$3-('Surv-rate CEA'!R79-'Surv-rate CEA'!R80)*'Unit cost and utilities'!$G$13</f>
        <v>4.2949926796556426</v>
      </c>
      <c r="Z82" s="133">
        <f t="shared" si="79"/>
        <v>3.7742472218403269</v>
      </c>
      <c r="AA82" s="133">
        <f>'Surv-rate CEA'!V80*'Unit cost and utilities'!$H$9+'Surv-rate CEA'!W80*'Unit cost and utilities'!$H$9+'Unit cost and utilities'!$G$13*('Surv-rate CEA'!U79-'Surv-rate CEA'!U80)</f>
        <v>65.381165393664318</v>
      </c>
      <c r="AB82" s="133">
        <f t="shared" si="80"/>
        <v>57.45404014693343</v>
      </c>
      <c r="AC82" s="133">
        <f>AA82-'Surv-rate CEA'!W80*'Unit cost and utilities'!$H$9-'Unit cost and utilities'!$G$13*('Surv-rate CEA'!U79-'Surv-rate CEA'!U80)</f>
        <v>27.571893949267306</v>
      </c>
      <c r="AD82" s="133">
        <f t="shared" si="81"/>
        <v>24.228945635185966</v>
      </c>
      <c r="AE82" s="133">
        <f>'Surv-rate CEA'!Y80*'Unit cost and utilities'!$H$3+'Surv-rate CEA'!Z80*'Unit cost and utilities'!$H$3+('Surv-rate CEA'!X79-'Surv-rate CEA'!X80)*'Unit cost and utilities'!$G$13</f>
        <v>18.659640217790223</v>
      </c>
      <c r="AF82" s="133">
        <f t="shared" si="82"/>
        <v>16.397256178369389</v>
      </c>
      <c r="AG82" s="133">
        <f>AE82-'Surv-rate CEA'!Z80*'Unit cost and utilities'!$H$3-('Surv-rate CEA'!X79-'Surv-rate CEA'!X80)*'Unit cost and utilities'!$G$13</f>
        <v>4.2949926796556426</v>
      </c>
      <c r="AH82" s="133">
        <f t="shared" si="83"/>
        <v>3.7742472218403269</v>
      </c>
      <c r="AI82" s="133">
        <f>'Surv-rate CEA'!AB80*'Unit cost and utilities'!$H$10+'Surv-rate CEA'!AC80*'Unit cost and utilities'!$H$10+'Unit cost and utilities'!$G$13*('Surv-rate CEA'!AB80-'Surv-rate CEA'!AB80)</f>
        <v>31.612326339360227</v>
      </c>
      <c r="AJ82" s="133">
        <f t="shared" si="84"/>
        <v>27.779496674673311</v>
      </c>
      <c r="AK82" s="133">
        <f>AI82-'Surv-rate CEA'!AC80*'Unit cost and utilities'!$H$10-'Unit cost and utilities'!$G$13*('Surv-rate CEA'!AB80-'Surv-rate CEA'!AB80)</f>
        <v>17.17772213133739</v>
      </c>
      <c r="AL82" s="133">
        <f t="shared" si="85"/>
        <v>15.095012929554825</v>
      </c>
      <c r="AM82" s="104">
        <f>'Surv-rate CEA'!AE80*'Unit cost and utilities'!$H$5+'Surv-rate CEA'!AF80*'Unit cost and utilities'!$H$5+('Surv-rate CEA'!AD79-'Surv-rate CEA'!AD80)*'Unit cost and utilities'!$G$13</f>
        <v>18.659640217790223</v>
      </c>
      <c r="AN82" s="133">
        <f t="shared" si="86"/>
        <v>16.397256178369389</v>
      </c>
      <c r="AO82" s="104">
        <f>AM82-'Surv-rate CEA'!AF80*'Unit cost and utilities'!$H$5-('Surv-rate CEA'!AD79-'Surv-rate CEA'!AD80)*'Unit cost and utilities'!$G$13</f>
        <v>4.2949926796556426</v>
      </c>
      <c r="AP82" s="133">
        <f t="shared" si="87"/>
        <v>3.7742472218403269</v>
      </c>
      <c r="AQ82" s="133">
        <f>'Surv-rate CEA'!AH80*'Unit cost and utilities'!$H$11+'Surv-rate CEA'!AI80*'Unit cost and utilities'!$H$11+'Unit cost and utilities'!$G$13*('Surv-rate CEA'!AG79-'Surv-rate CEA'!AG80)</f>
        <v>51.532209335858198</v>
      </c>
      <c r="AR82" s="133">
        <f t="shared" si="88"/>
        <v>45.284197768819226</v>
      </c>
      <c r="AS82" s="133">
        <f>AQ82-'Surv-rate CEA'!AI80*'Unit cost and utilities'!$H$11-'Unit cost and utilities'!$G$13*('Surv-rate CEA'!AG79-'Surv-rate CEA'!AG80)</f>
        <v>23.190994298219543</v>
      </c>
      <c r="AT82" s="133">
        <f t="shared" si="89"/>
        <v>20.379207214105826</v>
      </c>
      <c r="AU82" s="133">
        <f>'Surv-rate CEA'!AK80*'Unit cost and utilities'!$H$3+'Surv-rate CEA'!AL80*'Unit cost and utilities'!$H$3+('Surv-rate CEA'!AJ79-'Surv-rate CEA'!AJ80)*'Unit cost and utilities'!$G$13</f>
        <v>18.659640217790223</v>
      </c>
      <c r="AV82" s="133">
        <f t="shared" si="90"/>
        <v>16.397256178369389</v>
      </c>
      <c r="AW82" s="133">
        <f>AU82-'Surv-rate CEA'!AL80*'Unit cost and utilities'!$H$3-('Surv-rate CEA'!AJ79-'Surv-rate CEA'!AJ80)*'Unit cost and utilities'!$G$13</f>
        <v>4.2949926796556426</v>
      </c>
      <c r="AX82" s="133">
        <f t="shared" si="91"/>
        <v>3.7742472218403269</v>
      </c>
      <c r="AY82" s="135">
        <v>76</v>
      </c>
      <c r="AZ82" s="135">
        <f t="shared" si="96"/>
        <v>5.8301369863013699</v>
      </c>
      <c r="BA82" s="136">
        <f>'Surv-rate CEA'!AP80*'Unit cost and utilities'!$H$7+'Surv-rate CEA'!AQ80*'Unit cost and utilities'!$H$7+'Unit cost and utilities'!$G$13*('Surv-rate CEA'!AO79-'Surv-rate CEA'!AO80)</f>
        <v>22.345711140263642</v>
      </c>
      <c r="BB82" s="136">
        <f t="shared" si="92"/>
        <v>18.808380487772801</v>
      </c>
      <c r="BC82" s="136">
        <f>BA82-'Surv-rate CEA'!AQ80*'Unit cost and utilities'!$H$7-'Unit cost and utilities'!$G$13*('Surv-rate CEA'!AO79-'Surv-rate CEA'!AO80)</f>
        <v>5.3238991475275128</v>
      </c>
      <c r="BD82" s="136">
        <f t="shared" si="93"/>
        <v>4.4811248215233714</v>
      </c>
      <c r="BE82" s="136">
        <f>'Surv-rate CEA'!AS80*'Unit cost and utilities'!$H$4+'Surv-rate CEA'!AT80*'Unit cost and utilities'!$H$4+('Surv-rate CEA'!AR79-'Surv-rate CEA'!AR80)*'Unit cost and utilities'!$G$13</f>
        <v>11.392597718301765</v>
      </c>
      <c r="BF82" s="136">
        <f t="shared" si="94"/>
        <v>9.5891471649724256</v>
      </c>
      <c r="BG82" s="136">
        <f>BE82-'Surv-rate CEA'!AT80*'Unit cost and utilities'!$H$4-('Surv-rate CEA'!AR79-'Surv-rate CEA'!AR80)*'Unit cost and utilities'!$G$13</f>
        <v>2.443741032421149</v>
      </c>
      <c r="BH82" s="136">
        <f t="shared" si="95"/>
        <v>2.0568963262279696</v>
      </c>
    </row>
    <row r="83" spans="1:60">
      <c r="A83" s="132">
        <v>77</v>
      </c>
      <c r="B83" s="132">
        <f t="shared" si="67"/>
        <v>4.4301369863013695</v>
      </c>
      <c r="C83" s="133">
        <f>'Surv-rate CEA'!D81*'Unit cost and utilities'!$H$6+'Surv-rate CEA'!E81*'Unit cost and utilities'!$H$6+'Unit cost and utilities'!$G$13*('Surv-rate CEA'!C80-'Surv-rate CEA'!C81)</f>
        <v>44.228779053949026</v>
      </c>
      <c r="D83" s="133">
        <f t="shared" si="68"/>
        <v>38.800228816349694</v>
      </c>
      <c r="E83" s="133">
        <f>C83-'Surv-rate CEA'!E81*'Unit cost and utilities'!$H$6-'Unit cost and utilities'!$G$13*('Surv-rate CEA'!C80-'Surv-rate CEA'!C81)</f>
        <v>29.781951392880721</v>
      </c>
      <c r="F83" s="133">
        <f t="shared" si="69"/>
        <v>26.126575351123151</v>
      </c>
      <c r="G83" s="133">
        <f>'Surv-rate CEA'!G81*'Unit cost and utilities'!$H$3+'Surv-rate CEA'!H81*'Unit cost and utilities'!$H$3+('Surv-rate CEA'!F80-'Surv-rate CEA'!F81)*'Unit cost and utilities'!$G$13</f>
        <v>18.157229246304041</v>
      </c>
      <c r="H83" s="133">
        <f t="shared" si="70"/>
        <v>15.92864791877204</v>
      </c>
      <c r="I83" s="133">
        <f>G83-'Surv-rate CEA'!H81*'Unit cost and utilities'!$H$3-('Surv-rate CEA'!F80-'Surv-rate CEA'!F81)*'Unit cost and utilities'!$G$13</f>
        <v>4.1832148290807165</v>
      </c>
      <c r="J83" s="133">
        <f t="shared" si="71"/>
        <v>3.6697755630626423</v>
      </c>
      <c r="K83" s="133">
        <f>'Surv-rate CEA'!J81*'Unit cost and utilities'!$H$7+'Surv-rate CEA'!K81*'Unit cost and utilities'!$H$7+'Unit cost and utilities'!$G$13*('Surv-rate CEA'!I80-'Surv-rate CEA'!I81)</f>
        <v>33.76187213992813</v>
      </c>
      <c r="L83" s="133">
        <f t="shared" si="72"/>
        <v>29.618008733627729</v>
      </c>
      <c r="M83" s="133">
        <f>K83-'Surv-rate CEA'!K81*'Unit cost and utilities'!$H$7-'Unit cost and utilities'!$G$13*('Surv-rate CEA'!I80-'Surv-rate CEA'!I81)</f>
        <v>8.3431203844872162</v>
      </c>
      <c r="N83" s="133">
        <f t="shared" si="73"/>
        <v>7.3191027852158648</v>
      </c>
      <c r="O83" s="133">
        <f>'Surv-rate CEA'!M81*'Unit cost and utilities'!$H$4+'Surv-rate CEA'!N81*'Unit cost and utilities'!$H$4+('Surv-rate CEA'!L80-'Surv-rate CEA'!L81)*'Unit cost and utilities'!$G$13</f>
        <v>18.157229246304041</v>
      </c>
      <c r="P83" s="133">
        <f t="shared" si="74"/>
        <v>15.92864791877204</v>
      </c>
      <c r="Q83" s="133">
        <f>O83-'Surv-rate CEA'!N81*'Unit cost and utilities'!$H$4-('Surv-rate CEA'!L80-'Surv-rate CEA'!L81)*'Unit cost and utilities'!$G$13</f>
        <v>4.1832148290807165</v>
      </c>
      <c r="R83" s="133">
        <f t="shared" si="75"/>
        <v>3.6697755630626423</v>
      </c>
      <c r="S83" s="133">
        <f>'Surv-rate CEA'!P81*'Unit cost and utilities'!$H$8+'Surv-rate CEA'!Q81*'Unit cost and utilities'!$H$8+'Unit cost and utilities'!$G$13*('Surv-rate CEA'!O80-'Surv-rate CEA'!O81)</f>
        <v>56.405108590912462</v>
      </c>
      <c r="T83" s="133">
        <f t="shared" si="76"/>
        <v>49.482060471733725</v>
      </c>
      <c r="U83" s="133">
        <f>S83-'Surv-rate CEA'!Q81*'Unit cost and utilities'!$H$8-'Unit cost and utilities'!$G$13*('Surv-rate CEA'!O80-'Surv-rate CEA'!O81)</f>
        <v>31.110441904477682</v>
      </c>
      <c r="V83" s="133">
        <f t="shared" si="77"/>
        <v>27.292009643746002</v>
      </c>
      <c r="W83" s="133">
        <f>'Surv-rate CEA'!S81*'Unit cost and utilities'!$H$3+'Surv-rate CEA'!T81*'Unit cost and utilities'!$H$3+('Surv-rate CEA'!R80-'Surv-rate CEA'!R81)*'Unit cost and utilities'!$G$13</f>
        <v>18.157229246304041</v>
      </c>
      <c r="X83" s="133">
        <f t="shared" si="78"/>
        <v>15.92864791877204</v>
      </c>
      <c r="Y83" s="133">
        <f>W83-'Surv-rate CEA'!T81*'Unit cost and utilities'!$H$3-('Surv-rate CEA'!R80-'Surv-rate CEA'!R81)*'Unit cost and utilities'!$G$13</f>
        <v>4.1832148290807165</v>
      </c>
      <c r="Z83" s="133">
        <f t="shared" si="79"/>
        <v>3.6697755630626423</v>
      </c>
      <c r="AA83" s="133">
        <f>'Surv-rate CEA'!V81*'Unit cost and utilities'!$H$9+'Surv-rate CEA'!W81*'Unit cost and utilities'!$H$9+'Unit cost and utilities'!$G$13*('Surv-rate CEA'!U80-'Surv-rate CEA'!U81)</f>
        <v>64.356347359115347</v>
      </c>
      <c r="AB83" s="133">
        <f t="shared" si="80"/>
        <v>56.457380391901324</v>
      </c>
      <c r="AC83" s="133">
        <f>AA83-'Surv-rate CEA'!W81*'Unit cost and utilities'!$H$9-'Unit cost and utilities'!$G$13*('Surv-rate CEA'!U80-'Surv-rate CEA'!U81)</f>
        <v>27.152942519959815</v>
      </c>
      <c r="AD83" s="133">
        <f t="shared" si="81"/>
        <v>23.820245671411204</v>
      </c>
      <c r="AE83" s="133">
        <f>'Surv-rate CEA'!Y81*'Unit cost and utilities'!$H$3+'Surv-rate CEA'!Z81*'Unit cost and utilities'!$H$3+('Surv-rate CEA'!X80-'Surv-rate CEA'!X81)*'Unit cost and utilities'!$G$13</f>
        <v>18.157229246304041</v>
      </c>
      <c r="AF83" s="133">
        <f t="shared" si="82"/>
        <v>15.92864791877204</v>
      </c>
      <c r="AG83" s="133">
        <f>AE83-'Surv-rate CEA'!Z81*'Unit cost and utilities'!$H$3-('Surv-rate CEA'!X80-'Surv-rate CEA'!X81)*'Unit cost and utilities'!$G$13</f>
        <v>4.1832148290807165</v>
      </c>
      <c r="AH83" s="133">
        <f t="shared" si="83"/>
        <v>3.6697755630626423</v>
      </c>
      <c r="AI83" s="133">
        <f>'Surv-rate CEA'!AB81*'Unit cost and utilities'!$H$10+'Surv-rate CEA'!AC81*'Unit cost and utilities'!$H$10+'Unit cost and utilities'!$G$13*('Surv-rate CEA'!AB81-'Surv-rate CEA'!AB81)</f>
        <v>31.009577705482904</v>
      </c>
      <c r="AJ83" s="133">
        <f t="shared" si="84"/>
        <v>27.203525311053898</v>
      </c>
      <c r="AK83" s="133">
        <f>AI83-'Surv-rate CEA'!AC81*'Unit cost and utilities'!$H$10-'Unit cost and utilities'!$G$13*('Surv-rate CEA'!AB81-'Surv-rate CEA'!AB81)</f>
        <v>16.887953273976208</v>
      </c>
      <c r="AL83" s="133">
        <f t="shared" si="85"/>
        <v>14.815160293501103</v>
      </c>
      <c r="AM83" s="104">
        <f>'Surv-rate CEA'!AE81*'Unit cost and utilities'!$H$5+'Surv-rate CEA'!AF81*'Unit cost and utilities'!$H$5+('Surv-rate CEA'!AD80-'Surv-rate CEA'!AD81)*'Unit cost and utilities'!$G$13</f>
        <v>18.157229246304041</v>
      </c>
      <c r="AN83" s="133">
        <f t="shared" si="86"/>
        <v>15.92864791877204</v>
      </c>
      <c r="AO83" s="104">
        <f>AM83-'Surv-rate CEA'!AF81*'Unit cost and utilities'!$H$5-('Surv-rate CEA'!AD80-'Surv-rate CEA'!AD81)*'Unit cost and utilities'!$G$13</f>
        <v>4.1832148290807165</v>
      </c>
      <c r="AP83" s="133">
        <f t="shared" si="87"/>
        <v>3.6697755630626423</v>
      </c>
      <c r="AQ83" s="133">
        <f>'Surv-rate CEA'!AH81*'Unit cost and utilities'!$H$11+'Surv-rate CEA'!AI81*'Unit cost and utilities'!$H$11+'Unit cost and utilities'!$G$13*('Surv-rate CEA'!AG80-'Surv-rate CEA'!AG81)</f>
        <v>50.612046283545617</v>
      </c>
      <c r="AR83" s="133">
        <f t="shared" si="88"/>
        <v>44.400026830266171</v>
      </c>
      <c r="AS83" s="133">
        <f>AQ83-'Surv-rate CEA'!AI81*'Unit cost and utilities'!$H$11-'Unit cost and utilities'!$G$13*('Surv-rate CEA'!AG80-'Surv-rate CEA'!AG81)</f>
        <v>22.814338729911018</v>
      </c>
      <c r="AT83" s="133">
        <f t="shared" si="89"/>
        <v>20.014153271889153</v>
      </c>
      <c r="AU83" s="133">
        <f>'Surv-rate CEA'!AK81*'Unit cost and utilities'!$H$3+'Surv-rate CEA'!AL81*'Unit cost and utilities'!$H$3+('Surv-rate CEA'!AJ80-'Surv-rate CEA'!AJ81)*'Unit cost and utilities'!$G$13</f>
        <v>18.157229246304041</v>
      </c>
      <c r="AV83" s="133">
        <f t="shared" si="90"/>
        <v>15.92864791877204</v>
      </c>
      <c r="AW83" s="133">
        <f>AU83-'Surv-rate CEA'!AL81*'Unit cost and utilities'!$H$3-('Surv-rate CEA'!AJ80-'Surv-rate CEA'!AJ81)*'Unit cost and utilities'!$G$13</f>
        <v>4.1832148290807165</v>
      </c>
      <c r="AX83" s="133">
        <f t="shared" si="91"/>
        <v>3.6697755630626423</v>
      </c>
      <c r="AY83" s="135">
        <v>77</v>
      </c>
      <c r="AZ83" s="135">
        <f t="shared" si="96"/>
        <v>5.9068493150684933</v>
      </c>
      <c r="BA83" s="136">
        <f>'Surv-rate CEA'!AP81*'Unit cost and utilities'!$H$7+'Surv-rate CEA'!AQ81*'Unit cost and utilities'!$H$7+'Unit cost and utilities'!$G$13*('Surv-rate CEA'!AO80-'Surv-rate CEA'!AO81)</f>
        <v>21.876220237531584</v>
      </c>
      <c r="BB83" s="136">
        <f t="shared" si="92"/>
        <v>18.371504986665471</v>
      </c>
      <c r="BC83" s="136">
        <f>BA83-'Surv-rate CEA'!AQ81*'Unit cost and utilities'!$H$7-'Unit cost and utilities'!$G$13*('Surv-rate CEA'!AO80-'Surv-rate CEA'!AO81)</f>
        <v>5.2107329547539596</v>
      </c>
      <c r="BD83" s="136">
        <f t="shared" si="93"/>
        <v>4.3759390526800672</v>
      </c>
      <c r="BE83" s="136">
        <f>'Surv-rate CEA'!AS81*'Unit cost and utilities'!$H$4+'Surv-rate CEA'!AT81*'Unit cost and utilities'!$H$4+('Surv-rate CEA'!AR80-'Surv-rate CEA'!AR81)*'Unit cost and utilities'!$G$13</f>
        <v>10.978968692779793</v>
      </c>
      <c r="BF83" s="136">
        <f t="shared" si="94"/>
        <v>9.2200652534026144</v>
      </c>
      <c r="BG83" s="136">
        <f>BE83-'Surv-rate CEA'!AT81*'Unit cost and utilities'!$H$4-('Surv-rate CEA'!AR80-'Surv-rate CEA'!AR81)*'Unit cost and utilities'!$G$13</f>
        <v>2.3812670022243956</v>
      </c>
      <c r="BH83" s="136">
        <f t="shared" si="95"/>
        <v>1.9997722701151455</v>
      </c>
    </row>
    <row r="84" spans="1:60">
      <c r="A84" s="132">
        <v>78</v>
      </c>
      <c r="B84" s="132">
        <f t="shared" si="67"/>
        <v>4.4876712328767123</v>
      </c>
      <c r="C84" s="133">
        <f>'Surv-rate CEA'!D82*'Unit cost and utilities'!$H$6+'Surv-rate CEA'!E82*'Unit cost and utilities'!$H$6+'Unit cost and utilities'!$G$13*('Surv-rate CEA'!C81-'Surv-rate CEA'!C82)</f>
        <v>43.403661802579364</v>
      </c>
      <c r="D84" s="133">
        <f t="shared" si="68"/>
        <v>38.01168545320688</v>
      </c>
      <c r="E84" s="133">
        <f>C84-'Surv-rate CEA'!E82*'Unit cost and utilities'!$H$6-'Unit cost and utilities'!$G$13*('Surv-rate CEA'!C81-'Surv-rate CEA'!C82)</f>
        <v>29.353448832351219</v>
      </c>
      <c r="F84" s="133">
        <f t="shared" si="69"/>
        <v>25.706910837551266</v>
      </c>
      <c r="G84" s="133">
        <f>'Surv-rate CEA'!G82*'Unit cost and utilities'!$H$3+'Surv-rate CEA'!H82*'Unit cost and utilities'!$H$3+('Surv-rate CEA'!F81-'Surv-rate CEA'!F82)*'Unit cost and utilities'!$G$13</f>
        <v>17.673721077267409</v>
      </c>
      <c r="H84" s="133">
        <f t="shared" si="70"/>
        <v>15.478139366040256</v>
      </c>
      <c r="I84" s="133">
        <f>G84-'Surv-rate CEA'!H82*'Unit cost and utilities'!$H$3-('Surv-rate CEA'!F81-'Surv-rate CEA'!F82)*'Unit cost and utilities'!$G$13</f>
        <v>4.0756716121904883</v>
      </c>
      <c r="J84" s="133">
        <f t="shared" si="71"/>
        <v>3.5693566141450019</v>
      </c>
      <c r="K84" s="133">
        <f>'Surv-rate CEA'!J82*'Unit cost and utilities'!$H$7+'Surv-rate CEA'!K82*'Unit cost and utilities'!$H$7+'Unit cost and utilities'!$G$13*('Surv-rate CEA'!I81-'Surv-rate CEA'!I82)</f>
        <v>33.088488707039197</v>
      </c>
      <c r="L84" s="133">
        <f t="shared" si="72"/>
        <v>28.977951919697645</v>
      </c>
      <c r="M84" s="133">
        <f>K84-'Surv-rate CEA'!K82*'Unit cost and utilities'!$H$7-'Unit cost and utilities'!$G$13*('Surv-rate CEA'!I81-'Surv-rate CEA'!I82)</f>
        <v>8.1697120370086846</v>
      </c>
      <c r="N84" s="133">
        <f t="shared" si="73"/>
        <v>7.1548001089529585</v>
      </c>
      <c r="O84" s="133">
        <f>'Surv-rate CEA'!M82*'Unit cost and utilities'!$H$4+'Surv-rate CEA'!N82*'Unit cost and utilities'!$H$4+('Surv-rate CEA'!L81-'Surv-rate CEA'!L82)*'Unit cost and utilities'!$G$13</f>
        <v>17.673721077267409</v>
      </c>
      <c r="P84" s="133">
        <f t="shared" si="74"/>
        <v>15.478139366040256</v>
      </c>
      <c r="Q84" s="133">
        <f>O84-'Surv-rate CEA'!N82*'Unit cost and utilities'!$H$4-('Surv-rate CEA'!L81-'Surv-rate CEA'!L82)*'Unit cost and utilities'!$G$13</f>
        <v>4.0756716121904883</v>
      </c>
      <c r="R84" s="133">
        <f t="shared" si="75"/>
        <v>3.5693566141450019</v>
      </c>
      <c r="S84" s="133">
        <f>'Surv-rate CEA'!P82*'Unit cost and utilities'!$H$8+'Surv-rate CEA'!Q82*'Unit cost and utilities'!$H$8+'Unit cost and utilities'!$G$13*('Surv-rate CEA'!O81-'Surv-rate CEA'!O82)</f>
        <v>55.454062976952379</v>
      </c>
      <c r="T84" s="133">
        <f t="shared" si="76"/>
        <v>48.565082102288706</v>
      </c>
      <c r="U84" s="133">
        <f>S84-'Surv-rate CEA'!Q82*'Unit cost and utilities'!$H$8-'Unit cost and utilities'!$G$13*('Surv-rate CEA'!O81-'Surv-rate CEA'!O82)</f>
        <v>30.662825029431019</v>
      </c>
      <c r="V84" s="133">
        <f t="shared" si="77"/>
        <v>26.853625056496632</v>
      </c>
      <c r="W84" s="133">
        <f>'Surv-rate CEA'!S82*'Unit cost and utilities'!$H$3+'Surv-rate CEA'!T82*'Unit cost and utilities'!$H$3+('Surv-rate CEA'!R81-'Surv-rate CEA'!R82)*'Unit cost and utilities'!$G$13</f>
        <v>17.673721077267409</v>
      </c>
      <c r="X84" s="133">
        <f t="shared" si="78"/>
        <v>15.478139366040256</v>
      </c>
      <c r="Y84" s="133">
        <f>W84-'Surv-rate CEA'!T82*'Unit cost and utilities'!$H$3-('Surv-rate CEA'!R81-'Surv-rate CEA'!R82)*'Unit cost and utilities'!$G$13</f>
        <v>4.0756716121904883</v>
      </c>
      <c r="Z84" s="133">
        <f t="shared" si="79"/>
        <v>3.5693566141450019</v>
      </c>
      <c r="AA84" s="133">
        <f>'Surv-rate CEA'!V82*'Unit cost and utilities'!$H$9+'Surv-rate CEA'!W82*'Unit cost and utilities'!$H$9+'Unit cost and utilities'!$G$13*('Surv-rate CEA'!U81-'Surv-rate CEA'!U82)</f>
        <v>63.358773786655021</v>
      </c>
      <c r="AB84" s="133">
        <f t="shared" si="80"/>
        <v>55.487801716676749</v>
      </c>
      <c r="AC84" s="133">
        <f>AA84-'Surv-rate CEA'!W82*'Unit cost and utilities'!$H$9-'Unit cost and utilities'!$G$13*('Surv-rate CEA'!U81-'Surv-rate CEA'!U82)</f>
        <v>26.745408293849568</v>
      </c>
      <c r="AD84" s="133">
        <f t="shared" si="81"/>
        <v>23.422863536435173</v>
      </c>
      <c r="AE84" s="133">
        <f>'Surv-rate CEA'!Y82*'Unit cost and utilities'!$H$3+'Surv-rate CEA'!Z82*'Unit cost and utilities'!$H$3+('Surv-rate CEA'!X81-'Surv-rate CEA'!X82)*'Unit cost and utilities'!$G$13</f>
        <v>17.673721077267409</v>
      </c>
      <c r="AF84" s="133">
        <f t="shared" si="82"/>
        <v>15.478139366040256</v>
      </c>
      <c r="AG84" s="133">
        <f>AE84-'Surv-rate CEA'!Z82*'Unit cost and utilities'!$H$3-('Surv-rate CEA'!X81-'Surv-rate CEA'!X82)*'Unit cost and utilities'!$G$13</f>
        <v>4.0756716121904883</v>
      </c>
      <c r="AH84" s="133">
        <f t="shared" si="83"/>
        <v>3.5693566141450019</v>
      </c>
      <c r="AI84" s="133">
        <f>'Surv-rate CEA'!AB82*'Unit cost and utilities'!$H$10+'Surv-rate CEA'!AC82*'Unit cost and utilities'!$H$10+'Unit cost and utilities'!$G$13*('Surv-rate CEA'!AB82-'Surv-rate CEA'!AB82)</f>
        <v>30.424659727896497</v>
      </c>
      <c r="AJ84" s="133">
        <f t="shared" si="84"/>
        <v>26.645046698085856</v>
      </c>
      <c r="AK84" s="133">
        <f>AI84-'Surv-rate CEA'!AC82*'Unit cost and utilities'!$H$10-'Unit cost and utilities'!$G$13*('Surv-rate CEA'!AB82-'Surv-rate CEA'!AB82)</f>
        <v>16.606557353232731</v>
      </c>
      <c r="AL84" s="133">
        <f t="shared" si="85"/>
        <v>14.543547902546077</v>
      </c>
      <c r="AM84" s="104">
        <f>'Surv-rate CEA'!AE82*'Unit cost and utilities'!$H$5+'Surv-rate CEA'!AF82*'Unit cost and utilities'!$H$5+('Surv-rate CEA'!AD81-'Surv-rate CEA'!AD82)*'Unit cost and utilities'!$G$13</f>
        <v>17.673721077267409</v>
      </c>
      <c r="AN84" s="133">
        <f t="shared" si="86"/>
        <v>15.478139366040256</v>
      </c>
      <c r="AO84" s="104">
        <f>AM84-'Surv-rate CEA'!AF82*'Unit cost and utilities'!$H$5-('Surv-rate CEA'!AD81-'Surv-rate CEA'!AD82)*'Unit cost and utilities'!$G$13</f>
        <v>4.0756716121904883</v>
      </c>
      <c r="AP84" s="133">
        <f t="shared" si="87"/>
        <v>3.5693566141450019</v>
      </c>
      <c r="AQ84" s="133">
        <f>'Surv-rate CEA'!AH82*'Unit cost and utilities'!$H$11+'Surv-rate CEA'!AI82*'Unit cost and utilities'!$H$11+'Unit cost and utilities'!$G$13*('Surv-rate CEA'!AG81-'Surv-rate CEA'!AG82)</f>
        <v>49.71831382204536</v>
      </c>
      <c r="AR84" s="133">
        <f t="shared" si="88"/>
        <v>43.541877062434992</v>
      </c>
      <c r="AS84" s="133">
        <f>AQ84-'Surv-rate CEA'!AI82*'Unit cost and utilities'!$H$11-'Unit cost and utilities'!$G$13*('Surv-rate CEA'!AG81-'Surv-rate CEA'!AG82)</f>
        <v>22.448334712305606</v>
      </c>
      <c r="AT84" s="133">
        <f t="shared" si="89"/>
        <v>19.65960941069163</v>
      </c>
      <c r="AU84" s="133">
        <f>'Surv-rate CEA'!AK82*'Unit cost and utilities'!$H$3+'Surv-rate CEA'!AL82*'Unit cost and utilities'!$H$3+('Surv-rate CEA'!AJ81-'Surv-rate CEA'!AJ82)*'Unit cost and utilities'!$G$13</f>
        <v>17.673721077267409</v>
      </c>
      <c r="AV84" s="133">
        <f t="shared" si="90"/>
        <v>15.478139366040256</v>
      </c>
      <c r="AW84" s="133">
        <f>AU84-'Surv-rate CEA'!AL82*'Unit cost and utilities'!$H$3-('Surv-rate CEA'!AJ81-'Surv-rate CEA'!AJ82)*'Unit cost and utilities'!$G$13</f>
        <v>4.0756716121904883</v>
      </c>
      <c r="AX84" s="133">
        <f t="shared" si="91"/>
        <v>3.5693566141450019</v>
      </c>
      <c r="AY84" s="135">
        <v>78</v>
      </c>
      <c r="AZ84" s="135">
        <f t="shared" si="96"/>
        <v>5.9835616438356167</v>
      </c>
      <c r="BA84" s="136">
        <f>'Surv-rate CEA'!AP82*'Unit cost and utilities'!$H$7+'Surv-rate CEA'!AQ82*'Unit cost and utilities'!$H$7+'Unit cost and utilities'!$G$13*('Surv-rate CEA'!AO81-'Surv-rate CEA'!AO82)</f>
        <v>21.422067649335577</v>
      </c>
      <c r="BB84" s="136">
        <f t="shared" si="92"/>
        <v>17.949363845509072</v>
      </c>
      <c r="BC84" s="136">
        <f>BA84-'Surv-rate CEA'!AQ82*'Unit cost and utilities'!$H$7-'Unit cost and utilities'!$G$13*('Surv-rate CEA'!AO81-'Surv-rate CEA'!AO82)</f>
        <v>5.1013475140656288</v>
      </c>
      <c r="BD84" s="136">
        <f t="shared" si="93"/>
        <v>4.2743746369966855</v>
      </c>
      <c r="BE84" s="136">
        <f>'Surv-rate CEA'!AS82*'Unit cost and utilities'!$H$4+'Surv-rate CEA'!AT82*'Unit cost and utilities'!$H$4+('Surv-rate CEA'!AR81-'Surv-rate CEA'!AR82)*'Unit cost and utilities'!$G$13</f>
        <v>10.581598545043661</v>
      </c>
      <c r="BF84" s="136">
        <f t="shared" si="94"/>
        <v>8.8662292296509033</v>
      </c>
      <c r="BG84" s="136">
        <f>BE84-'Surv-rate CEA'!AT82*'Unit cost and utilities'!$H$4-('Surv-rate CEA'!AR81-'Surv-rate CEA'!AR82)*'Unit cost and utilities'!$G$13</f>
        <v>2.3209900132017243</v>
      </c>
      <c r="BH84" s="136">
        <f t="shared" si="95"/>
        <v>1.9447373106415704</v>
      </c>
    </row>
    <row r="85" spans="1:60">
      <c r="A85" s="132">
        <v>79</v>
      </c>
      <c r="B85" s="132">
        <f t="shared" si="67"/>
        <v>4.5452054794520551</v>
      </c>
      <c r="C85" s="133">
        <f>'Surv-rate CEA'!D83*'Unit cost and utilities'!$H$6+'Surv-rate CEA'!E83*'Unit cost and utilities'!$H$6+'Unit cost and utilities'!$G$13*('Surv-rate CEA'!C82-'Surv-rate CEA'!C83)</f>
        <v>42.602815183564331</v>
      </c>
      <c r="D85" s="133">
        <f t="shared" si="68"/>
        <v>37.246929254204517</v>
      </c>
      <c r="E85" s="133">
        <f>C85-'Surv-rate CEA'!E83*'Unit cost and utilities'!$H$6-'Unit cost and utilities'!$G$13*('Surv-rate CEA'!C82-'Surv-rate CEA'!C83)</f>
        <v>28.936223304360052</v>
      </c>
      <c r="F85" s="133">
        <f t="shared" si="69"/>
        <v>25.298456396777272</v>
      </c>
      <c r="G85" s="133">
        <f>'Surv-rate CEA'!G83*'Unit cost and utilities'!$H$3+'Surv-rate CEA'!H83*'Unit cost and utilities'!$H$3+('Surv-rate CEA'!F82-'Surv-rate CEA'!F83)*'Unit cost and utilities'!$G$13</f>
        <v>17.208216123308155</v>
      </c>
      <c r="H85" s="133">
        <f t="shared" si="70"/>
        <v>15.044855739561376</v>
      </c>
      <c r="I85" s="133">
        <f>G85-'Surv-rate CEA'!H83*'Unit cost and utilities'!$H$3-('Surv-rate CEA'!F82-'Surv-rate CEA'!F83)*'Unit cost and utilities'!$G$13</f>
        <v>3.9721540870717709</v>
      </c>
      <c r="J85" s="133">
        <f t="shared" si="71"/>
        <v>3.4727879279921194</v>
      </c>
      <c r="K85" s="133">
        <f>'Surv-rate CEA'!J83*'Unit cost and utilities'!$H$7+'Surv-rate CEA'!K83*'Unit cost and utilities'!$H$7+'Unit cost and utilities'!$G$13*('Surv-rate CEA'!I82-'Surv-rate CEA'!I83)</f>
        <v>32.435792655689426</v>
      </c>
      <c r="L85" s="133">
        <f t="shared" si="72"/>
        <v>28.3580713890615</v>
      </c>
      <c r="M85" s="133">
        <f>K85-'Surv-rate CEA'!K83*'Unit cost and utilities'!$H$7-'Unit cost and utilities'!$G$13*('Surv-rate CEA'!I82-'Surv-rate CEA'!I83)</f>
        <v>8.0019565092588181</v>
      </c>
      <c r="N85" s="133">
        <f t="shared" si="73"/>
        <v>6.9959768318448612</v>
      </c>
      <c r="O85" s="133">
        <f>'Surv-rate CEA'!M83*'Unit cost and utilities'!$H$4+'Surv-rate CEA'!N83*'Unit cost and utilities'!$H$4+('Surv-rate CEA'!L82-'Surv-rate CEA'!L83)*'Unit cost and utilities'!$G$13</f>
        <v>17.208216123308155</v>
      </c>
      <c r="P85" s="133">
        <f t="shared" si="74"/>
        <v>15.044855739561376</v>
      </c>
      <c r="Q85" s="133">
        <f>O85-'Surv-rate CEA'!N83*'Unit cost and utilities'!$H$4-('Surv-rate CEA'!L82-'Surv-rate CEA'!L83)*'Unit cost and utilities'!$G$13</f>
        <v>3.9721540870717709</v>
      </c>
      <c r="R85" s="133">
        <f t="shared" si="75"/>
        <v>3.4727879279921194</v>
      </c>
      <c r="S85" s="133">
        <f>'Surv-rate CEA'!P83*'Unit cost and utilities'!$H$8+'Surv-rate CEA'!Q83*'Unit cost and utilities'!$H$8+'Unit cost and utilities'!$G$13*('Surv-rate CEA'!O82-'Surv-rate CEA'!O83)</f>
        <v>54.529305172326417</v>
      </c>
      <c r="T85" s="133">
        <f t="shared" si="76"/>
        <v>47.67406011277221</v>
      </c>
      <c r="U85" s="133">
        <f>S85-'Surv-rate CEA'!Q83*'Unit cost and utilities'!$H$8-'Unit cost and utilities'!$G$13*('Surv-rate CEA'!O82-'Surv-rate CEA'!O83)</f>
        <v>30.226988224165893</v>
      </c>
      <c r="V85" s="133">
        <f t="shared" si="77"/>
        <v>26.426950592399457</v>
      </c>
      <c r="W85" s="133">
        <f>'Surv-rate CEA'!S83*'Unit cost and utilities'!$H$3+'Surv-rate CEA'!T83*'Unit cost and utilities'!$H$3+('Surv-rate CEA'!R82-'Surv-rate CEA'!R83)*'Unit cost and utilities'!$G$13</f>
        <v>17.208216123308155</v>
      </c>
      <c r="X85" s="133">
        <f t="shared" si="78"/>
        <v>15.044855739561376</v>
      </c>
      <c r="Y85" s="133">
        <f>W85-'Surv-rate CEA'!T83*'Unit cost and utilities'!$H$3-('Surv-rate CEA'!R82-'Surv-rate CEA'!R83)*'Unit cost and utilities'!$G$13</f>
        <v>3.9721540870717709</v>
      </c>
      <c r="Z85" s="133">
        <f t="shared" si="79"/>
        <v>3.4727879279921194</v>
      </c>
      <c r="AA85" s="133">
        <f>'Surv-rate CEA'!V83*'Unit cost and utilities'!$H$9+'Surv-rate CEA'!W83*'Unit cost and utilities'!$H$9+'Unit cost and utilities'!$G$13*('Surv-rate CEA'!U82-'Surv-rate CEA'!U83)</f>
        <v>62.387449527432203</v>
      </c>
      <c r="AB85" s="133">
        <f t="shared" si="80"/>
        <v>54.544304381908411</v>
      </c>
      <c r="AC85" s="133">
        <f>AA85-'Surv-rate CEA'!W83*'Unit cost and utilities'!$H$9-'Unit cost and utilities'!$G$13*('Surv-rate CEA'!U82-'Surv-rate CEA'!U83)</f>
        <v>26.348847708798161</v>
      </c>
      <c r="AD85" s="133">
        <f t="shared" si="81"/>
        <v>23.036357158811228</v>
      </c>
      <c r="AE85" s="133">
        <f>'Surv-rate CEA'!Y83*'Unit cost and utilities'!$H$3+'Surv-rate CEA'!Z83*'Unit cost and utilities'!$H$3+('Surv-rate CEA'!X82-'Surv-rate CEA'!X83)*'Unit cost and utilities'!$G$13</f>
        <v>17.208216123308155</v>
      </c>
      <c r="AF85" s="133">
        <f t="shared" si="82"/>
        <v>15.044855739561376</v>
      </c>
      <c r="AG85" s="133">
        <f>AE85-'Surv-rate CEA'!Z83*'Unit cost and utilities'!$H$3-('Surv-rate CEA'!X82-'Surv-rate CEA'!X83)*'Unit cost and utilities'!$G$13</f>
        <v>3.9721540870717709</v>
      </c>
      <c r="AH85" s="133">
        <f t="shared" si="83"/>
        <v>3.4727879279921194</v>
      </c>
      <c r="AI85" s="133">
        <f>'Surv-rate CEA'!AB83*'Unit cost and utilities'!$H$10+'Surv-rate CEA'!AC83*'Unit cost and utilities'!$H$10+'Unit cost and utilities'!$G$13*('Surv-rate CEA'!AB83-'Surv-rate CEA'!AB83)</f>
        <v>29.856871112394852</v>
      </c>
      <c r="AJ85" s="133">
        <f t="shared" si="84"/>
        <v>26.103363387692273</v>
      </c>
      <c r="AK85" s="133">
        <f>AI85-'Surv-rate CEA'!AC83*'Unit cost and utilities'!$H$10-'Unit cost and utilities'!$G$13*('Surv-rate CEA'!AB83-'Surv-rate CEA'!AB83)</f>
        <v>16.333195481524694</v>
      </c>
      <c r="AL85" s="133">
        <f t="shared" si="85"/>
        <v>14.27983981749032</v>
      </c>
      <c r="AM85" s="104">
        <f>'Surv-rate CEA'!AE83*'Unit cost and utilities'!$H$5+'Surv-rate CEA'!AF83*'Unit cost and utilities'!$H$5+('Surv-rate CEA'!AD82-'Surv-rate CEA'!AD83)*'Unit cost and utilities'!$G$13</f>
        <v>17.208216123308155</v>
      </c>
      <c r="AN85" s="133">
        <f t="shared" si="86"/>
        <v>15.044855739561376</v>
      </c>
      <c r="AO85" s="104">
        <f>AM85-'Surv-rate CEA'!AF83*'Unit cost and utilities'!$H$5-('Surv-rate CEA'!AD82-'Surv-rate CEA'!AD83)*'Unit cost and utilities'!$G$13</f>
        <v>3.9721540870717709</v>
      </c>
      <c r="AP85" s="133">
        <f t="shared" si="87"/>
        <v>3.4727879279921194</v>
      </c>
      <c r="AQ85" s="133">
        <f>'Surv-rate CEA'!AH83*'Unit cost and utilities'!$H$11+'Surv-rate CEA'!AI83*'Unit cost and utilities'!$H$11+'Unit cost and utilities'!$G$13*('Surv-rate CEA'!AG82-'Surv-rate CEA'!AG83)</f>
        <v>48.84998953405637</v>
      </c>
      <c r="AR85" s="133">
        <f t="shared" si="88"/>
        <v>42.708729373958725</v>
      </c>
      <c r="AS85" s="133">
        <f>AQ85-'Surv-rate CEA'!AI83*'Unit cost and utilities'!$H$11-'Unit cost and utilities'!$G$13*('Surv-rate CEA'!AG82-'Surv-rate CEA'!AG83)</f>
        <v>22.092557614071524</v>
      </c>
      <c r="AT85" s="133">
        <f t="shared" si="89"/>
        <v>19.315153868357903</v>
      </c>
      <c r="AU85" s="133">
        <f>'Surv-rate CEA'!AK83*'Unit cost and utilities'!$H$3+'Surv-rate CEA'!AL83*'Unit cost and utilities'!$H$3+('Surv-rate CEA'!AJ82-'Surv-rate CEA'!AJ83)*'Unit cost and utilities'!$G$13</f>
        <v>17.208216123308155</v>
      </c>
      <c r="AV85" s="133">
        <f t="shared" si="90"/>
        <v>15.044855739561376</v>
      </c>
      <c r="AW85" s="133">
        <f>AU85-'Surv-rate CEA'!AL83*'Unit cost and utilities'!$H$3-('Surv-rate CEA'!AJ82-'Surv-rate CEA'!AJ83)*'Unit cost and utilities'!$G$13</f>
        <v>3.9721540870717709</v>
      </c>
      <c r="AX85" s="133">
        <f t="shared" si="91"/>
        <v>3.4727879279921194</v>
      </c>
      <c r="AY85" s="135">
        <v>79</v>
      </c>
      <c r="AZ85" s="135">
        <f t="shared" si="96"/>
        <v>6.0602739726027401</v>
      </c>
      <c r="BA85" s="136">
        <f>'Surv-rate CEA'!AP83*'Unit cost and utilities'!$H$7+'Surv-rate CEA'!AQ83*'Unit cost and utilities'!$H$7+'Unit cost and utilities'!$G$13*('Surv-rate CEA'!AO82-'Surv-rate CEA'!AO83)</f>
        <v>20.982583866459969</v>
      </c>
      <c r="BB85" s="136">
        <f t="shared" si="92"/>
        <v>17.541303745940255</v>
      </c>
      <c r="BC85" s="136">
        <f>BA85-'Surv-rate CEA'!AQ83*'Unit cost and utilities'!$H$7-'Unit cost and utilities'!$G$13*('Surv-rate CEA'!AO82-'Surv-rate CEA'!AO83)</f>
        <v>4.9955720129118859</v>
      </c>
      <c r="BD85" s="136">
        <f t="shared" si="93"/>
        <v>4.1762657364271352</v>
      </c>
      <c r="BE85" s="136">
        <f>'Surv-rate CEA'!AS83*'Unit cost and utilities'!$H$4+'Surv-rate CEA'!AT83*'Unit cost and utilities'!$H$4+('Surv-rate CEA'!AR82-'Surv-rate CEA'!AR83)*'Unit cost and utilities'!$G$13</f>
        <v>10.199787552606129</v>
      </c>
      <c r="BF85" s="136">
        <f t="shared" si="94"/>
        <v>8.5269561052639968</v>
      </c>
      <c r="BG85" s="136">
        <f>BE85-'Surv-rate CEA'!AT83*'Unit cost and utilities'!$H$4-('Surv-rate CEA'!AR82-'Surv-rate CEA'!AR83)*'Unit cost and utilities'!$G$13</f>
        <v>2.262810871434195</v>
      </c>
      <c r="BH85" s="136">
        <f t="shared" si="95"/>
        <v>1.8916951824455945</v>
      </c>
    </row>
    <row r="86" spans="1:60">
      <c r="A86" s="132">
        <v>80</v>
      </c>
      <c r="B86" s="132">
        <f t="shared" si="67"/>
        <v>4.602739726027397</v>
      </c>
      <c r="C86" s="133">
        <f>'Surv-rate CEA'!D84*'Unit cost and utilities'!$H$6+'Surv-rate CEA'!E84*'Unit cost and utilities'!$H$6+'Unit cost and utilities'!$G$13*('Surv-rate CEA'!C83-'Surv-rate CEA'!C84)</f>
        <v>41.825285036294702</v>
      </c>
      <c r="D86" s="133">
        <f t="shared" si="68"/>
        <v>36.50501281270396</v>
      </c>
      <c r="E86" s="133">
        <f>C86-'Surv-rate CEA'!E84*'Unit cost and utilities'!$H$6-'Unit cost and utilities'!$G$13*('Surv-rate CEA'!C83-'Surv-rate CEA'!C84)</f>
        <v>28.52984858227482</v>
      </c>
      <c r="F86" s="133">
        <f t="shared" si="69"/>
        <v>24.900786381651187</v>
      </c>
      <c r="G86" s="133">
        <f>'Surv-rate CEA'!G84*'Unit cost and utilities'!$H$3+'Surv-rate CEA'!H84*'Unit cost and utilities'!$H$3+('Surv-rate CEA'!F83-'Surv-rate CEA'!F84)*'Unit cost and utilities'!$G$13</f>
        <v>16.75986592979616</v>
      </c>
      <c r="H86" s="133">
        <f t="shared" si="70"/>
        <v>14.62797252847151</v>
      </c>
      <c r="I86" s="133">
        <f>G86-'Surv-rate CEA'!H84*'Unit cost and utilities'!$H$3-('Surv-rate CEA'!F83-'Surv-rate CEA'!F84)*'Unit cost and utilities'!$G$13</f>
        <v>3.8724659362480791</v>
      </c>
      <c r="J86" s="133">
        <f t="shared" si="71"/>
        <v>3.3798793838900094</v>
      </c>
      <c r="K86" s="133">
        <f>'Surv-rate CEA'!J84*'Unit cost and utilities'!$H$7+'Surv-rate CEA'!K84*'Unit cost and utilities'!$H$7+'Unit cost and utilities'!$G$13*('Surv-rate CEA'!I83-'Surv-rate CEA'!I84)</f>
        <v>31.802943082336917</v>
      </c>
      <c r="L86" s="133">
        <f t="shared" si="72"/>
        <v>27.757535751279459</v>
      </c>
      <c r="M86" s="133">
        <f>K86-'Surv-rate CEA'!K84*'Unit cost and utilities'!$H$7-'Unit cost and utilities'!$G$13*('Surv-rate CEA'!I83-'Surv-rate CEA'!I84)</f>
        <v>7.8396050834115893</v>
      </c>
      <c r="N86" s="133">
        <f t="shared" si="73"/>
        <v>6.8423893290419109</v>
      </c>
      <c r="O86" s="133">
        <f>'Surv-rate CEA'!M84*'Unit cost and utilities'!$H$4+'Surv-rate CEA'!N84*'Unit cost and utilities'!$H$4+('Surv-rate CEA'!L83-'Surv-rate CEA'!L84)*'Unit cost and utilities'!$G$13</f>
        <v>16.75986592979616</v>
      </c>
      <c r="P86" s="133">
        <f t="shared" si="74"/>
        <v>14.62797252847151</v>
      </c>
      <c r="Q86" s="133">
        <f>O86-'Surv-rate CEA'!N84*'Unit cost and utilities'!$H$4-('Surv-rate CEA'!L83-'Surv-rate CEA'!L84)*'Unit cost and utilities'!$G$13</f>
        <v>3.8724659362480791</v>
      </c>
      <c r="R86" s="133">
        <f t="shared" si="75"/>
        <v>3.3798793838900094</v>
      </c>
      <c r="S86" s="133">
        <f>'Surv-rate CEA'!P84*'Unit cost and utilities'!$H$8+'Surv-rate CEA'!Q84*'Unit cost and utilities'!$H$8+'Unit cost and utilities'!$G$13*('Surv-rate CEA'!O83-'Surv-rate CEA'!O84)</f>
        <v>53.62984880369455</v>
      </c>
      <c r="T86" s="133">
        <f t="shared" si="76"/>
        <v>46.808008983641429</v>
      </c>
      <c r="U86" s="133">
        <f>S86-'Surv-rate CEA'!Q84*'Unit cost and utilities'!$H$8-'Unit cost and utilities'!$G$13*('Surv-rate CEA'!O83-'Surv-rate CEA'!O84)</f>
        <v>29.802486249258273</v>
      </c>
      <c r="V86" s="133">
        <f t="shared" si="77"/>
        <v>26.011541617361978</v>
      </c>
      <c r="W86" s="133">
        <f>'Surv-rate CEA'!S84*'Unit cost and utilities'!$H$3+'Surv-rate CEA'!T84*'Unit cost and utilities'!$H$3+('Surv-rate CEA'!R83-'Surv-rate CEA'!R84)*'Unit cost and utilities'!$G$13</f>
        <v>16.75986592979616</v>
      </c>
      <c r="X86" s="133">
        <f t="shared" si="78"/>
        <v>14.62797252847151</v>
      </c>
      <c r="Y86" s="133">
        <f>W86-'Surv-rate CEA'!T84*'Unit cost and utilities'!$H$3-('Surv-rate CEA'!R83-'Surv-rate CEA'!R84)*'Unit cost and utilities'!$G$13</f>
        <v>3.8724659362480791</v>
      </c>
      <c r="Z86" s="133">
        <f t="shared" si="79"/>
        <v>3.3798793838900094</v>
      </c>
      <c r="AA86" s="133">
        <f>'Surv-rate CEA'!V84*'Unit cost and utilities'!$H$9+'Surv-rate CEA'!W84*'Unit cost and utilities'!$H$9+'Unit cost and utilities'!$G$13*('Surv-rate CEA'!U83-'Surv-rate CEA'!U84)</f>
        <v>61.441424705315143</v>
      </c>
      <c r="AB86" s="133">
        <f t="shared" si="80"/>
        <v>53.625934507128349</v>
      </c>
      <c r="AC86" s="133">
        <f>AA86-'Surv-rate CEA'!W84*'Unit cost and utilities'!$H$9-'Unit cost and utilities'!$G$13*('Surv-rate CEA'!U83-'Surv-rate CEA'!U84)</f>
        <v>25.962839391178981</v>
      </c>
      <c r="AD86" s="133">
        <f t="shared" si="81"/>
        <v>22.66030664959521</v>
      </c>
      <c r="AE86" s="133">
        <f>'Surv-rate CEA'!Y84*'Unit cost and utilities'!$H$3+'Surv-rate CEA'!Z84*'Unit cost and utilities'!$H$3+('Surv-rate CEA'!X83-'Surv-rate CEA'!X84)*'Unit cost and utilities'!$G$13</f>
        <v>16.75986592979616</v>
      </c>
      <c r="AF86" s="133">
        <f t="shared" si="82"/>
        <v>14.62797252847151</v>
      </c>
      <c r="AG86" s="133">
        <f>AE86-'Surv-rate CEA'!Z84*'Unit cost and utilities'!$H$3-('Surv-rate CEA'!X83-'Surv-rate CEA'!X84)*'Unit cost and utilities'!$G$13</f>
        <v>3.8724659362480791</v>
      </c>
      <c r="AH86" s="133">
        <f t="shared" si="83"/>
        <v>3.3798793838900094</v>
      </c>
      <c r="AI86" s="133">
        <f>'Surv-rate CEA'!AB84*'Unit cost and utilities'!$H$10+'Surv-rate CEA'!AC84*'Unit cost and utilities'!$H$10+'Unit cost and utilities'!$G$13*('Surv-rate CEA'!AB84-'Surv-rate CEA'!AB84)</f>
        <v>29.305544449200482</v>
      </c>
      <c r="AJ86" s="133">
        <f t="shared" si="84"/>
        <v>25.577811954490926</v>
      </c>
      <c r="AK86" s="133">
        <f>AI86-'Surv-rate CEA'!AC84*'Unit cost and utilities'!$H$10-'Unit cost and utilities'!$G$13*('Surv-rate CEA'!AB84-'Surv-rate CEA'!AB84)</f>
        <v>16.067546270476548</v>
      </c>
      <c r="AL86" s="133">
        <f t="shared" si="85"/>
        <v>14.023717518325899</v>
      </c>
      <c r="AM86" s="104">
        <f>'Surv-rate CEA'!AE84*'Unit cost and utilities'!$H$5+'Surv-rate CEA'!AF84*'Unit cost and utilities'!$H$5+('Surv-rate CEA'!AD83-'Surv-rate CEA'!AD84)*'Unit cost and utilities'!$G$13</f>
        <v>16.75986592979616</v>
      </c>
      <c r="AN86" s="133">
        <f t="shared" si="86"/>
        <v>14.62797252847151</v>
      </c>
      <c r="AO86" s="104">
        <f>AM86-'Surv-rate CEA'!AF84*'Unit cost and utilities'!$H$5-('Surv-rate CEA'!AD83-'Surv-rate CEA'!AD84)*'Unit cost and utilities'!$G$13</f>
        <v>3.8724659362480791</v>
      </c>
      <c r="AP86" s="133">
        <f t="shared" si="87"/>
        <v>3.3798793838900094</v>
      </c>
      <c r="AQ86" s="133">
        <f>'Surv-rate CEA'!AH84*'Unit cost and utilities'!$H$11+'Surv-rate CEA'!AI84*'Unit cost and utilities'!$H$11+'Unit cost and utilities'!$G$13*('Surv-rate CEA'!AG83-'Surv-rate CEA'!AG84)</f>
        <v>48.006099807533886</v>
      </c>
      <c r="AR86" s="133">
        <f t="shared" si="88"/>
        <v>41.899613763330855</v>
      </c>
      <c r="AS86" s="133">
        <f>AQ86-'Surv-rate CEA'!AI84*'Unit cost and utilities'!$H$11-'Unit cost and utilities'!$G$13*('Surv-rate CEA'!AG83-'Surv-rate CEA'!AG84)</f>
        <v>21.746604473983805</v>
      </c>
      <c r="AT86" s="133">
        <f t="shared" si="89"/>
        <v>18.980386487903111</v>
      </c>
      <c r="AU86" s="133">
        <f>'Surv-rate CEA'!AK84*'Unit cost and utilities'!$H$3+'Surv-rate CEA'!AL84*'Unit cost and utilities'!$H$3+('Surv-rate CEA'!AJ83-'Surv-rate CEA'!AJ84)*'Unit cost and utilities'!$G$13</f>
        <v>16.75986592979616</v>
      </c>
      <c r="AV86" s="133">
        <f t="shared" si="90"/>
        <v>14.62797252847151</v>
      </c>
      <c r="AW86" s="133">
        <f>AU86-'Surv-rate CEA'!AL84*'Unit cost and utilities'!$H$3-('Surv-rate CEA'!AJ83-'Surv-rate CEA'!AJ84)*'Unit cost and utilities'!$G$13</f>
        <v>3.8724659362480791</v>
      </c>
      <c r="AX86" s="133">
        <f t="shared" si="91"/>
        <v>3.3798793838900094</v>
      </c>
      <c r="AY86" s="135">
        <v>80</v>
      </c>
      <c r="AZ86" s="135">
        <f t="shared" si="96"/>
        <v>6.1369863013698627</v>
      </c>
      <c r="BA86" s="136">
        <f>'Surv-rate CEA'!AP84*'Unit cost and utilities'!$H$7+'Surv-rate CEA'!AQ84*'Unit cost and utilities'!$H$7+'Unit cost and utilities'!$G$13*('Surv-rate CEA'!AO83-'Surv-rate CEA'!AO84)</f>
        <v>20.557135528622371</v>
      </c>
      <c r="BB86" s="136">
        <f t="shared" si="92"/>
        <v>17.146707006653855</v>
      </c>
      <c r="BC86" s="136">
        <f>BA86-'Surv-rate CEA'!AQ84*'Unit cost and utilities'!$H$7-'Unit cost and utilities'!$G$13*('Surv-rate CEA'!AO83-'Surv-rate CEA'!AO84)</f>
        <v>4.893245305291364</v>
      </c>
      <c r="BD86" s="136">
        <f t="shared" si="93"/>
        <v>4.0814559715625052</v>
      </c>
      <c r="BE86" s="136">
        <f>'Surv-rate CEA'!AS84*'Unit cost and utilities'!$H$4+'Surv-rate CEA'!AT84*'Unit cost and utilities'!$H$4+('Surv-rate CEA'!AR83-'Surv-rate CEA'!AR84)*'Unit cost and utilities'!$G$13</f>
        <v>9.8328693433440417</v>
      </c>
      <c r="BF86" s="136">
        <f t="shared" si="94"/>
        <v>8.2015964447128376</v>
      </c>
      <c r="BG86" s="136">
        <f>BE86-'Surv-rate CEA'!AT84*'Unit cost and utilities'!$H$4-('Surv-rate CEA'!AR83-'Surv-rate CEA'!AR84)*'Unit cost and utilities'!$G$13</f>
        <v>2.2066358681714706</v>
      </c>
      <c r="BH86" s="136">
        <f t="shared" si="95"/>
        <v>1.8405550057900053</v>
      </c>
    </row>
    <row r="87" spans="1:60">
      <c r="A87" s="132">
        <v>81</v>
      </c>
      <c r="B87" s="132">
        <f t="shared" si="67"/>
        <v>4.6602739726027398</v>
      </c>
      <c r="C87" s="133">
        <f>'Surv-rate CEA'!D85*'Unit cost and utilities'!$H$6+'Surv-rate CEA'!E85*'Unit cost and utilities'!$H$6+'Unit cost and utilities'!$G$13*('Surv-rate CEA'!C84-'Surv-rate CEA'!C85)</f>
        <v>41.070163341618816</v>
      </c>
      <c r="D87" s="133">
        <f t="shared" si="68"/>
        <v>35.785034968191532</v>
      </c>
      <c r="E87" s="133">
        <f>C87-'Surv-rate CEA'!E85*'Unit cost and utilities'!$H$6-'Unit cost and utilities'!$G$13*('Surv-rate CEA'!C84-'Surv-rate CEA'!C85)</f>
        <v>28.1339192635164</v>
      </c>
      <c r="F87" s="133">
        <f t="shared" si="69"/>
        <v>24.513495996179522</v>
      </c>
      <c r="G87" s="133">
        <f>'Surv-rate CEA'!G85*'Unit cost and utilities'!$H$3+'Surv-rate CEA'!H85*'Unit cost and utilities'!$H$3+('Surv-rate CEA'!F84-'Surv-rate CEA'!F85)*'Unit cost and utilities'!$G$13</f>
        <v>16.327869833124307</v>
      </c>
      <c r="H87" s="133">
        <f t="shared" si="70"/>
        <v>14.226712177264075</v>
      </c>
      <c r="I87" s="133">
        <f>G87-'Surv-rate CEA'!H85*'Unit cost and utilities'!$H$3-('Surv-rate CEA'!F84-'Surv-rate CEA'!F85)*'Unit cost and utilities'!$G$13</f>
        <v>3.7764225685349766</v>
      </c>
      <c r="J87" s="133">
        <f t="shared" si="71"/>
        <v>3.2904523058652435</v>
      </c>
      <c r="K87" s="133">
        <f>'Surv-rate CEA'!J85*'Unit cost and utilities'!$H$7+'Surv-rate CEA'!K85*'Unit cost and utilities'!$H$7+'Unit cost and utilities'!$G$13*('Surv-rate CEA'!I84-'Surv-rate CEA'!I85)</f>
        <v>31.189140907129641</v>
      </c>
      <c r="L87" s="133">
        <f t="shared" si="72"/>
        <v>27.175555371080613</v>
      </c>
      <c r="M87" s="133">
        <f>K87-'Surv-rate CEA'!K85*'Unit cost and utilities'!$H$7-'Unit cost and utilities'!$G$13*('Surv-rate CEA'!I84-'Surv-rate CEA'!I85)</f>
        <v>7.6824227244965959</v>
      </c>
      <c r="N87" s="133">
        <f t="shared" si="73"/>
        <v>6.6938074618746795</v>
      </c>
      <c r="O87" s="133">
        <f>'Surv-rate CEA'!M85*'Unit cost and utilities'!$H$4+'Surv-rate CEA'!N85*'Unit cost and utilities'!$H$4+('Surv-rate CEA'!L84-'Surv-rate CEA'!L85)*'Unit cost and utilities'!$G$13</f>
        <v>16.327869833124307</v>
      </c>
      <c r="P87" s="133">
        <f t="shared" si="74"/>
        <v>14.226712177264075</v>
      </c>
      <c r="Q87" s="133">
        <f>O87-'Surv-rate CEA'!N85*'Unit cost and utilities'!$H$4-('Surv-rate CEA'!L84-'Surv-rate CEA'!L85)*'Unit cost and utilities'!$G$13</f>
        <v>3.7764225685349766</v>
      </c>
      <c r="R87" s="133">
        <f t="shared" si="75"/>
        <v>3.2904523058652435</v>
      </c>
      <c r="S87" s="133">
        <f>'Surv-rate CEA'!P85*'Unit cost and utilities'!$H$8+'Surv-rate CEA'!Q85*'Unit cost and utilities'!$H$8+'Unit cost and utilities'!$G$13*('Surv-rate CEA'!O84-'Surv-rate CEA'!O85)</f>
        <v>52.754753369353672</v>
      </c>
      <c r="T87" s="133">
        <f t="shared" si="76"/>
        <v>45.965989430277993</v>
      </c>
      <c r="U87" s="133">
        <f>S87-'Surv-rate CEA'!Q85*'Unit cost and utilities'!$H$8-'Unit cost and utilities'!$G$13*('Surv-rate CEA'!O84-'Surv-rate CEA'!O85)</f>
        <v>29.388895618240802</v>
      </c>
      <c r="V87" s="133">
        <f t="shared" si="77"/>
        <v>25.606975278560583</v>
      </c>
      <c r="W87" s="133">
        <f>'Surv-rate CEA'!S85*'Unit cost and utilities'!$H$3+'Surv-rate CEA'!T85*'Unit cost and utilities'!$H$3+('Surv-rate CEA'!R84-'Surv-rate CEA'!R85)*'Unit cost and utilities'!$G$13</f>
        <v>16.327869833124307</v>
      </c>
      <c r="X87" s="133">
        <f t="shared" si="78"/>
        <v>14.226712177264075</v>
      </c>
      <c r="Y87" s="133">
        <f>W87-'Surv-rate CEA'!T85*'Unit cost and utilities'!$H$3-('Surv-rate CEA'!R84-'Surv-rate CEA'!R85)*'Unit cost and utilities'!$G$13</f>
        <v>3.7764225685349766</v>
      </c>
      <c r="Z87" s="133">
        <f t="shared" si="79"/>
        <v>3.2904523058652435</v>
      </c>
      <c r="AA87" s="133">
        <f>'Surv-rate CEA'!V85*'Unit cost and utilities'!$H$9+'Surv-rate CEA'!W85*'Unit cost and utilities'!$H$9+'Unit cost and utilities'!$G$13*('Surv-rate CEA'!U84-'Surv-rate CEA'!U85)</f>
        <v>60.519792300372664</v>
      </c>
      <c r="AB87" s="133">
        <f t="shared" si="80"/>
        <v>52.731781603164215</v>
      </c>
      <c r="AC87" s="133">
        <f>AA87-'Surv-rate CEA'!W85*'Unit cost and utilities'!$H$9-'Unit cost and utilities'!$G$13*('Surv-rate CEA'!U84-'Surv-rate CEA'!U85)</f>
        <v>25.58698280693234</v>
      </c>
      <c r="AD87" s="133">
        <f t="shared" si="81"/>
        <v>22.2943129507529</v>
      </c>
      <c r="AE87" s="133">
        <f>'Surv-rate CEA'!Y85*'Unit cost and utilities'!$H$3+'Surv-rate CEA'!Z85*'Unit cost and utilities'!$H$3+('Surv-rate CEA'!X84-'Surv-rate CEA'!X85)*'Unit cost and utilities'!$G$13</f>
        <v>16.327869833124307</v>
      </c>
      <c r="AF87" s="133">
        <f t="shared" si="82"/>
        <v>14.226712177264075</v>
      </c>
      <c r="AG87" s="133">
        <f>AE87-'Surv-rate CEA'!Z85*'Unit cost and utilities'!$H$3-('Surv-rate CEA'!X84-'Surv-rate CEA'!X85)*'Unit cost and utilities'!$G$13</f>
        <v>3.7764225685349766</v>
      </c>
      <c r="AH87" s="133">
        <f t="shared" si="83"/>
        <v>3.2904523058652435</v>
      </c>
      <c r="AI87" s="133">
        <f>'Surv-rate CEA'!AB85*'Unit cost and utilities'!$H$10+'Surv-rate CEA'!AC85*'Unit cost and utilities'!$H$10+'Unit cost and utilities'!$G$13*('Surv-rate CEA'!AB85-'Surv-rate CEA'!AB85)</f>
        <v>28.770044298809012</v>
      </c>
      <c r="AJ87" s="133">
        <f t="shared" si="84"/>
        <v>25.067761058208635</v>
      </c>
      <c r="AK87" s="133">
        <f>AI87-'Surv-rate CEA'!AC85*'Unit cost and utilities'!$H$10-'Unit cost and utilities'!$G$13*('Surv-rate CEA'!AB85-'Surv-rate CEA'!AB85)</f>
        <v>15.809304738840947</v>
      </c>
      <c r="AL87" s="133">
        <f t="shared" si="85"/>
        <v>13.774878814005721</v>
      </c>
      <c r="AM87" s="104">
        <f>'Surv-rate CEA'!AE85*'Unit cost and utilities'!$H$5+'Surv-rate CEA'!AF85*'Unit cost and utilities'!$H$5+('Surv-rate CEA'!AD84-'Surv-rate CEA'!AD85)*'Unit cost and utilities'!$G$13</f>
        <v>16.327869833124307</v>
      </c>
      <c r="AN87" s="133">
        <f t="shared" si="86"/>
        <v>14.226712177264075</v>
      </c>
      <c r="AO87" s="104">
        <f>AM87-'Surv-rate CEA'!AF85*'Unit cost and utilities'!$H$5-('Surv-rate CEA'!AD84-'Surv-rate CEA'!AD85)*'Unit cost and utilities'!$G$13</f>
        <v>3.7764225685349766</v>
      </c>
      <c r="AP87" s="133">
        <f t="shared" si="87"/>
        <v>3.2904523058652435</v>
      </c>
      <c r="AQ87" s="133">
        <f>'Surv-rate CEA'!AH85*'Unit cost and utilities'!$H$11+'Surv-rate CEA'!AI85*'Unit cost and utilities'!$H$11+'Unit cost and utilities'!$G$13*('Surv-rate CEA'!AG84-'Surv-rate CEA'!AG85)</f>
        <v>47.18571711234268</v>
      </c>
      <c r="AR87" s="133">
        <f t="shared" si="88"/>
        <v>41.113606557129927</v>
      </c>
      <c r="AS87" s="133">
        <f>AQ87-'Surv-rate CEA'!AI85*'Unit cost and utilities'!$H$11-'Unit cost and utilities'!$G$13*('Surv-rate CEA'!AG84-'Surv-rate CEA'!AG85)</f>
        <v>21.410092661631825</v>
      </c>
      <c r="AT87" s="133">
        <f t="shared" si="89"/>
        <v>18.654927378687091</v>
      </c>
      <c r="AU87" s="133">
        <f>'Surv-rate CEA'!AK85*'Unit cost and utilities'!$H$3+'Surv-rate CEA'!AL85*'Unit cost and utilities'!$H$3+('Surv-rate CEA'!AJ84-'Surv-rate CEA'!AJ85)*'Unit cost and utilities'!$G$13</f>
        <v>16.327869833124307</v>
      </c>
      <c r="AV87" s="133">
        <f t="shared" si="90"/>
        <v>14.226712177264075</v>
      </c>
      <c r="AW87" s="133">
        <f>AU87-'Surv-rate CEA'!AL85*'Unit cost and utilities'!$H$3-('Surv-rate CEA'!AJ84-'Surv-rate CEA'!AJ85)*'Unit cost and utilities'!$G$13</f>
        <v>3.7764225685349766</v>
      </c>
      <c r="AX87" s="133">
        <f t="shared" si="91"/>
        <v>3.2904523058652435</v>
      </c>
      <c r="AY87" s="135">
        <v>81</v>
      </c>
      <c r="AZ87" s="135">
        <f t="shared" si="96"/>
        <v>6.2136986301369861</v>
      </c>
      <c r="BA87" s="136">
        <f>'Surv-rate CEA'!AP85*'Unit cost and utilities'!$H$7+'Surv-rate CEA'!AQ85*'Unit cost and utilities'!$H$7+'Unit cost and utilities'!$G$13*('Surv-rate CEA'!AO84-'Surv-rate CEA'!AO85)</f>
        <v>20.14512312111599</v>
      </c>
      <c r="BB87" s="136">
        <f t="shared" si="92"/>
        <v>16.764989294801708</v>
      </c>
      <c r="BC87" s="136">
        <f>BA87-'Surv-rate CEA'!AQ85*'Unit cost and utilities'!$H$7-'Unit cost and utilities'!$G$13*('Surv-rate CEA'!AO84-'Surv-rate CEA'!AO85)</f>
        <v>4.7942152576732529</v>
      </c>
      <c r="BD87" s="136">
        <f t="shared" si="93"/>
        <v>3.9897977782830507</v>
      </c>
      <c r="BE87" s="136">
        <f>'Surv-rate CEA'!AS85*'Unit cost and utilities'!$H$4+'Surv-rate CEA'!AT85*'Unit cost and utilities'!$H$4+('Surv-rate CEA'!AR84-'Surv-rate CEA'!AR85)*'Unit cost and utilities'!$G$13</f>
        <v>9.4802091166553328</v>
      </c>
      <c r="BF87" s="136">
        <f t="shared" si="94"/>
        <v>7.8895325383547998</v>
      </c>
      <c r="BG87" s="136">
        <f>BE87-'Surv-rate CEA'!AT85*'Unit cost and utilities'!$H$4-('Surv-rate CEA'!AR84-'Surv-rate CEA'!AR85)*'Unit cost and utilities'!$G$13</f>
        <v>2.15237642062226</v>
      </c>
      <c r="BH87" s="136">
        <f t="shared" si="95"/>
        <v>1.7912309313360408</v>
      </c>
    </row>
    <row r="88" spans="1:60">
      <c r="A88" s="132">
        <v>82</v>
      </c>
      <c r="B88" s="132">
        <f t="shared" si="67"/>
        <v>4.7178082191780826</v>
      </c>
      <c r="C88" s="133">
        <f>'Surv-rate CEA'!D86*'Unit cost and utilities'!$H$6+'Surv-rate CEA'!E86*'Unit cost and utilities'!$H$6+'Unit cost and utilities'!$G$13*('Surv-rate CEA'!C85-'Surv-rate CEA'!C86)</f>
        <v>40.336585615474398</v>
      </c>
      <c r="D88" s="133">
        <f t="shared" si="68"/>
        <v>35.086138172483494</v>
      </c>
      <c r="E88" s="133">
        <f>C88-'Surv-rate CEA'!E86*'Unit cost and utilities'!$H$6-'Unit cost and utilities'!$G$13*('Surv-rate CEA'!C85-'Surv-rate CEA'!C86)</f>
        <v>27.748049530054004</v>
      </c>
      <c r="F88" s="133">
        <f t="shared" si="69"/>
        <v>24.136200051967148</v>
      </c>
      <c r="G88" s="133">
        <f>'Surv-rate CEA'!G86*'Unit cost and utilities'!$H$3+'Surv-rate CEA'!H86*'Unit cost and utilities'!$H$3+('Surv-rate CEA'!F85-'Surv-rate CEA'!F86)*'Unit cost and utilities'!$G$13</f>
        <v>15.911471863154818</v>
      </c>
      <c r="H88" s="133">
        <f t="shared" si="70"/>
        <v>13.840341015479067</v>
      </c>
      <c r="I88" s="133">
        <f>G88-'Surv-rate CEA'!H86*'Unit cost and utilities'!$H$3-('Surv-rate CEA'!F85-'Surv-rate CEA'!F86)*'Unit cost and utilities'!$G$13</f>
        <v>3.6838502941165574</v>
      </c>
      <c r="J88" s="133">
        <f t="shared" si="71"/>
        <v>3.204338653208473</v>
      </c>
      <c r="K88" s="133">
        <f>'Surv-rate CEA'!J86*'Unit cost and utilities'!$H$7+'Surv-rate CEA'!K86*'Unit cost and utilities'!$H$7+'Unit cost and utilities'!$G$13*('Surv-rate CEA'!I85-'Surv-rate CEA'!I86)</f>
        <v>30.593626450868047</v>
      </c>
      <c r="L88" s="133">
        <f t="shared" si="72"/>
        <v>26.611379929011814</v>
      </c>
      <c r="M88" s="133">
        <f>K88-'Surv-rate CEA'!K86*'Unit cost and utilities'!$H$7-'Unit cost and utilities'!$G$13*('Surv-rate CEA'!I85-'Surv-rate CEA'!I86)</f>
        <v>7.53018718193682</v>
      </c>
      <c r="N88" s="133">
        <f t="shared" si="73"/>
        <v>6.5500136885344569</v>
      </c>
      <c r="O88" s="133">
        <f>'Surv-rate CEA'!M86*'Unit cost and utilities'!$H$4+'Surv-rate CEA'!N86*'Unit cost and utilities'!$H$4+('Surv-rate CEA'!L85-'Surv-rate CEA'!L86)*'Unit cost and utilities'!$G$13</f>
        <v>15.911471863154818</v>
      </c>
      <c r="P88" s="133">
        <f t="shared" si="74"/>
        <v>13.840341015479067</v>
      </c>
      <c r="Q88" s="133">
        <f>O88-'Surv-rate CEA'!N86*'Unit cost and utilities'!$H$4-('Surv-rate CEA'!L85-'Surv-rate CEA'!L86)*'Unit cost and utilities'!$G$13</f>
        <v>3.6838502941165574</v>
      </c>
      <c r="R88" s="133">
        <f t="shared" si="75"/>
        <v>3.204338653208473</v>
      </c>
      <c r="S88" s="133">
        <f>'Surv-rate CEA'!P86*'Unit cost and utilities'!$H$8+'Surv-rate CEA'!Q86*'Unit cost and utilities'!$H$8+'Unit cost and utilities'!$G$13*('Surv-rate CEA'!O85-'Surv-rate CEA'!O86)</f>
        <v>51.903121738767865</v>
      </c>
      <c r="T88" s="133">
        <f t="shared" si="76"/>
        <v>45.147105862401418</v>
      </c>
      <c r="U88" s="133">
        <f>S88-'Surv-rate CEA'!Q86*'Unit cost and utilities'!$H$8-'Unit cost and utilities'!$G$13*('Surv-rate CEA'!O85-'Surv-rate CEA'!O86)</f>
        <v>28.985813302807024</v>
      </c>
      <c r="V88" s="133">
        <f t="shared" si="77"/>
        <v>25.212849205410777</v>
      </c>
      <c r="W88" s="133">
        <f>'Surv-rate CEA'!S86*'Unit cost and utilities'!$H$3+'Surv-rate CEA'!T86*'Unit cost and utilities'!$H$3+('Surv-rate CEA'!R85-'Surv-rate CEA'!R86)*'Unit cost and utilities'!$G$13</f>
        <v>15.911471863154818</v>
      </c>
      <c r="X88" s="133">
        <f t="shared" si="78"/>
        <v>13.840341015479067</v>
      </c>
      <c r="Y88" s="133">
        <f>W88-'Surv-rate CEA'!T86*'Unit cost and utilities'!$H$3-('Surv-rate CEA'!R85-'Surv-rate CEA'!R86)*'Unit cost and utilities'!$G$13</f>
        <v>3.6838502941165574</v>
      </c>
      <c r="Z88" s="133">
        <f t="shared" si="79"/>
        <v>3.204338653208473</v>
      </c>
      <c r="AA88" s="133">
        <f>'Surv-rate CEA'!V86*'Unit cost and utilities'!$H$9+'Surv-rate CEA'!W86*'Unit cost and utilities'!$H$9+'Unit cost and utilities'!$G$13*('Surv-rate CEA'!U85-'Surv-rate CEA'!U86)</f>
        <v>59.621685877157105</v>
      </c>
      <c r="AB88" s="133">
        <f t="shared" si="80"/>
        <v>51.860976253771575</v>
      </c>
      <c r="AC88" s="133">
        <f>AA88-'Surv-rate CEA'!W86*'Unit cost and utilities'!$H$9-'Unit cost and utilities'!$G$13*('Surv-rate CEA'!U85-'Surv-rate CEA'!U86)</f>
        <v>25.220897008637994</v>
      </c>
      <c r="AD88" s="133">
        <f t="shared" si="81"/>
        <v>21.937996579947782</v>
      </c>
      <c r="AE88" s="133">
        <f>'Surv-rate CEA'!Y86*'Unit cost and utilities'!$H$3+'Surv-rate CEA'!Z86*'Unit cost and utilities'!$H$3+('Surv-rate CEA'!X85-'Surv-rate CEA'!X86)*'Unit cost and utilities'!$G$13</f>
        <v>15.911471863154818</v>
      </c>
      <c r="AF88" s="133">
        <f t="shared" si="82"/>
        <v>13.840341015479067</v>
      </c>
      <c r="AG88" s="133">
        <f>AE88-'Surv-rate CEA'!Z86*'Unit cost and utilities'!$H$3-('Surv-rate CEA'!X85-'Surv-rate CEA'!X86)*'Unit cost and utilities'!$G$13</f>
        <v>3.6838502941165574</v>
      </c>
      <c r="AH88" s="133">
        <f t="shared" si="83"/>
        <v>3.204338653208473</v>
      </c>
      <c r="AI88" s="133">
        <f>'Surv-rate CEA'!AB86*'Unit cost and utilities'!$H$10+'Surv-rate CEA'!AC86*'Unit cost and utilities'!$H$10+'Unit cost and utilities'!$G$13*('Surv-rate CEA'!AB86-'Surv-rate CEA'!AB86)</f>
        <v>28.249765399828714</v>
      </c>
      <c r="AJ88" s="133">
        <f t="shared" si="84"/>
        <v>24.572609630558006</v>
      </c>
      <c r="AK88" s="133">
        <f>AI88-'Surv-rate CEA'!AC86*'Unit cost and utilities'!$H$10-'Unit cost and utilities'!$G$13*('Surv-rate CEA'!AB86-'Surv-rate CEA'!AB86)</f>
        <v>15.558181299923858</v>
      </c>
      <c r="AL88" s="133">
        <f t="shared" si="85"/>
        <v>13.533036831760537</v>
      </c>
      <c r="AM88" s="104">
        <f>'Surv-rate CEA'!AE86*'Unit cost and utilities'!$H$5+'Surv-rate CEA'!AF86*'Unit cost and utilities'!$H$5+('Surv-rate CEA'!AD85-'Surv-rate CEA'!AD86)*'Unit cost and utilities'!$G$13</f>
        <v>15.911471863154818</v>
      </c>
      <c r="AN88" s="133">
        <f t="shared" si="86"/>
        <v>13.840341015479067</v>
      </c>
      <c r="AO88" s="104">
        <f>AM88-'Surv-rate CEA'!AF86*'Unit cost and utilities'!$H$5-('Surv-rate CEA'!AD85-'Surv-rate CEA'!AD86)*'Unit cost and utilities'!$G$13</f>
        <v>3.6838502941165574</v>
      </c>
      <c r="AP88" s="133">
        <f t="shared" si="87"/>
        <v>3.204338653208473</v>
      </c>
      <c r="AQ88" s="133">
        <f>'Surv-rate CEA'!AH86*'Unit cost and utilities'!$H$11+'Surv-rate CEA'!AI86*'Unit cost and utilities'!$H$11+'Unit cost and utilities'!$G$13*('Surv-rate CEA'!AG85-'Surv-rate CEA'!AG86)</f>
        <v>46.387957447630555</v>
      </c>
      <c r="AR88" s="133">
        <f t="shared" si="88"/>
        <v>40.34982782287009</v>
      </c>
      <c r="AS88" s="133">
        <f>AQ88-'Surv-rate CEA'!AI86*'Unit cost and utilities'!$H$11-'Unit cost and utilities'!$G$13*('Surv-rate CEA'!AG85-'Surv-rate CEA'!AG86)</f>
        <v>21.082658634816287</v>
      </c>
      <c r="AT88" s="133">
        <f t="shared" si="89"/>
        <v>18.338415674446438</v>
      </c>
      <c r="AU88" s="133">
        <f>'Surv-rate CEA'!AK86*'Unit cost and utilities'!$H$3+'Surv-rate CEA'!AL86*'Unit cost and utilities'!$H$3+('Surv-rate CEA'!AJ85-'Surv-rate CEA'!AJ86)*'Unit cost and utilities'!$G$13</f>
        <v>15.911471863154818</v>
      </c>
      <c r="AV88" s="133">
        <f t="shared" si="90"/>
        <v>13.840341015479067</v>
      </c>
      <c r="AW88" s="133">
        <f>AU88-'Surv-rate CEA'!AL86*'Unit cost and utilities'!$H$3-('Surv-rate CEA'!AJ85-'Surv-rate CEA'!AJ86)*'Unit cost and utilities'!$G$13</f>
        <v>3.6838502941165574</v>
      </c>
      <c r="AX88" s="133">
        <f t="shared" si="91"/>
        <v>3.204338653208473</v>
      </c>
      <c r="AY88" s="135">
        <v>82</v>
      </c>
      <c r="AZ88" s="135">
        <f t="shared" si="96"/>
        <v>6.2904109589041095</v>
      </c>
      <c r="BA88" s="136">
        <f>'Surv-rate CEA'!AP86*'Unit cost and utilities'!$H$7+'Surv-rate CEA'!AQ86*'Unit cost and utilities'!$H$7+'Unit cost and utilities'!$G$13*('Surv-rate CEA'!AO85-'Surv-rate CEA'!AO86)</f>
        <v>19.745978839173141</v>
      </c>
      <c r="BB88" s="136">
        <f t="shared" si="92"/>
        <v>16.395597505159998</v>
      </c>
      <c r="BC88" s="136">
        <f>BA88-'Surv-rate CEA'!AQ86*'Unit cost and utilities'!$H$7-'Unit cost and utilities'!$G$13*('Surv-rate CEA'!AO85-'Surv-rate CEA'!AO86)</f>
        <v>4.6983381462064644</v>
      </c>
      <c r="BD88" s="136">
        <f t="shared" si="93"/>
        <v>3.9011518150480535</v>
      </c>
      <c r="BE88" s="136">
        <f>'Surv-rate CEA'!AS86*'Unit cost and utilities'!$H$4+'Surv-rate CEA'!AT86*'Unit cost and utilities'!$H$4+('Surv-rate CEA'!AR85-'Surv-rate CEA'!AR86)*'Unit cost and utilities'!$G$13</f>
        <v>9.1412019716135564</v>
      </c>
      <c r="BF88" s="136">
        <f t="shared" si="94"/>
        <v>7.5901766866385882</v>
      </c>
      <c r="BG88" s="136">
        <f>BE88-'Surv-rate CEA'!AT86*'Unit cost and utilities'!$H$4-('Surv-rate CEA'!AR85-'Surv-rate CEA'!AR86)*'Unit cost and utilities'!$G$13</f>
        <v>2.0999487399147059</v>
      </c>
      <c r="BH88" s="136">
        <f t="shared" si="95"/>
        <v>1.7436418119118768</v>
      </c>
    </row>
    <row r="89" spans="1:60">
      <c r="A89" s="132">
        <v>83</v>
      </c>
      <c r="B89" s="132">
        <f t="shared" si="67"/>
        <v>4.7753424657534245</v>
      </c>
      <c r="C89" s="133">
        <f>'Surv-rate CEA'!D87*'Unit cost and utilities'!$H$6+'Surv-rate CEA'!E87*'Unit cost and utilities'!$H$6+'Unit cost and utilities'!$G$13*('Surv-rate CEA'!C86-'Surv-rate CEA'!C87)</f>
        <v>39.623728468143391</v>
      </c>
      <c r="D89" s="133">
        <f t="shared" si="68"/>
        <v>34.407506024689923</v>
      </c>
      <c r="E89" s="133">
        <f>C89-'Surv-rate CEA'!E87*'Unit cost and utilities'!$H$6-'Unit cost and utilities'!$G$13*('Surv-rate CEA'!C86-'Surv-rate CEA'!C87)</f>
        <v>27.371871995433722</v>
      </c>
      <c r="F89" s="133">
        <f t="shared" si="69"/>
        <v>23.768531811616672</v>
      </c>
      <c r="G89" s="133">
        <f>'Surv-rate CEA'!G87*'Unit cost and utilities'!$H$3+'Surv-rate CEA'!H87*'Unit cost and utilities'!$H$3+('Surv-rate CEA'!F86-'Surv-rate CEA'!F87)*'Unit cost and utilities'!$G$13</f>
        <v>15.509957870338162</v>
      </c>
      <c r="H89" s="133">
        <f t="shared" si="70"/>
        <v>13.468166411835711</v>
      </c>
      <c r="I89" s="133">
        <f>G89-'Surv-rate CEA'!H87*'Unit cost and utilities'!$H$3-('Surv-rate CEA'!F86-'Surv-rate CEA'!F87)*'Unit cost and utilities'!$G$13</f>
        <v>3.5945855661387434</v>
      </c>
      <c r="J89" s="133">
        <f t="shared" si="71"/>
        <v>3.1213802765335132</v>
      </c>
      <c r="K89" s="133">
        <f>'Surv-rate CEA'!J87*'Unit cost and utilities'!$H$7+'Surv-rate CEA'!K87*'Unit cost and utilities'!$H$7+'Unit cost and utilities'!$G$13*('Surv-rate CEA'!I86-'Surv-rate CEA'!I87)</f>
        <v>30.015677169728953</v>
      </c>
      <c r="L89" s="133">
        <f t="shared" si="72"/>
        <v>26.064296142219856</v>
      </c>
      <c r="M89" s="133">
        <f>K89-'Surv-rate CEA'!K87*'Unit cost and utilities'!$H$7-'Unit cost and utilities'!$G$13*('Surv-rate CEA'!I86-'Surv-rate CEA'!I87)</f>
        <v>7.3826881593390823</v>
      </c>
      <c r="N89" s="133">
        <f t="shared" si="73"/>
        <v>6.4108022425272999</v>
      </c>
      <c r="O89" s="133">
        <f>'Surv-rate CEA'!M87*'Unit cost and utilities'!$H$4+'Surv-rate CEA'!N87*'Unit cost and utilities'!$H$4+('Surv-rate CEA'!L86-'Surv-rate CEA'!L87)*'Unit cost and utilities'!$G$13</f>
        <v>15.509957870338162</v>
      </c>
      <c r="P89" s="133">
        <f t="shared" si="74"/>
        <v>13.468166411835711</v>
      </c>
      <c r="Q89" s="133">
        <f>O89-'Surv-rate CEA'!N87*'Unit cost and utilities'!$H$4-('Surv-rate CEA'!L86-'Surv-rate CEA'!L87)*'Unit cost and utilities'!$G$13</f>
        <v>3.5945855661387434</v>
      </c>
      <c r="R89" s="133">
        <f t="shared" si="75"/>
        <v>3.1213802765335132</v>
      </c>
      <c r="S89" s="133">
        <f>'Surv-rate CEA'!P87*'Unit cost and utilities'!$H$8+'Surv-rate CEA'!Q87*'Unit cost and utilities'!$H$8+'Unit cost and utilities'!$G$13*('Surv-rate CEA'!O86-'Surv-rate CEA'!O87)</f>
        <v>51.074097805490766</v>
      </c>
      <c r="T89" s="133">
        <f t="shared" si="76"/>
        <v>44.350504000674313</v>
      </c>
      <c r="U89" s="133">
        <f>S89-'Surv-rate CEA'!Q87*'Unit cost and utilities'!$H$8-'Unit cost and utilities'!$G$13*('Surv-rate CEA'!O86-'Surv-rate CEA'!O87)</f>
        <v>28.592855528409096</v>
      </c>
      <c r="V89" s="133">
        <f t="shared" si="77"/>
        <v>24.828780301373843</v>
      </c>
      <c r="W89" s="133">
        <f>'Surv-rate CEA'!S87*'Unit cost and utilities'!$H$3+'Surv-rate CEA'!T87*'Unit cost and utilities'!$H$3+('Surv-rate CEA'!R86-'Surv-rate CEA'!R87)*'Unit cost and utilities'!$G$13</f>
        <v>15.509957870338162</v>
      </c>
      <c r="X89" s="133">
        <f t="shared" si="78"/>
        <v>13.468166411835711</v>
      </c>
      <c r="Y89" s="133">
        <f>W89-'Surv-rate CEA'!T87*'Unit cost and utilities'!$H$3-('Surv-rate CEA'!R86-'Surv-rate CEA'!R87)*'Unit cost and utilities'!$G$13</f>
        <v>3.5945855661387434</v>
      </c>
      <c r="Z89" s="133">
        <f t="shared" si="79"/>
        <v>3.1213802765335132</v>
      </c>
      <c r="AA89" s="133">
        <f>'Surv-rate CEA'!V87*'Unit cost and utilities'!$H$9+'Surv-rate CEA'!W87*'Unit cost and utilities'!$H$9+'Unit cost and utilities'!$G$13*('Surv-rate CEA'!U86-'Surv-rate CEA'!U87)</f>
        <v>58.746277448445554</v>
      </c>
      <c r="AB89" s="133">
        <f t="shared" si="80"/>
        <v>51.012687936739411</v>
      </c>
      <c r="AC89" s="133">
        <f>AA89-'Surv-rate CEA'!W87*'Unit cost and utilities'!$H$9-'Unit cost and utilities'!$G$13*('Surv-rate CEA'!U86-'Surv-rate CEA'!U87)</f>
        <v>24.864219470814422</v>
      </c>
      <c r="AD89" s="133">
        <f t="shared" si="81"/>
        <v>21.590996463875825</v>
      </c>
      <c r="AE89" s="133">
        <f>'Surv-rate CEA'!Y87*'Unit cost and utilities'!$H$3+'Surv-rate CEA'!Z87*'Unit cost and utilities'!$H$3+('Surv-rate CEA'!X86-'Surv-rate CEA'!X87)*'Unit cost and utilities'!$G$13</f>
        <v>15.509957870338162</v>
      </c>
      <c r="AF89" s="133">
        <f t="shared" si="82"/>
        <v>13.468166411835711</v>
      </c>
      <c r="AG89" s="133">
        <f>AE89-'Surv-rate CEA'!Z87*'Unit cost and utilities'!$H$3-('Surv-rate CEA'!X86-'Surv-rate CEA'!X87)*'Unit cost and utilities'!$G$13</f>
        <v>3.5945855661387434</v>
      </c>
      <c r="AH89" s="133">
        <f t="shared" si="83"/>
        <v>3.1213802765335132</v>
      </c>
      <c r="AI89" s="133">
        <f>'Surv-rate CEA'!AB87*'Unit cost and utilities'!$H$10+'Surv-rate CEA'!AC87*'Unit cost and utilities'!$H$10+'Unit cost and utilities'!$G$13*('Surv-rate CEA'!AB87-'Surv-rate CEA'!AB87)</f>
        <v>27.744130990298011</v>
      </c>
      <c r="AJ89" s="133">
        <f t="shared" si="84"/>
        <v>24.091785177812024</v>
      </c>
      <c r="AK89" s="133">
        <f>AI89-'Surv-rate CEA'!AC87*'Unit cost and utilities'!$H$10-'Unit cost and utilities'!$G$13*('Surv-rate CEA'!AB87-'Surv-rate CEA'!AB87)</f>
        <v>15.313900821931519</v>
      </c>
      <c r="AL89" s="133">
        <f t="shared" si="85"/>
        <v>13.297919079365268</v>
      </c>
      <c r="AM89" s="104">
        <f>'Surv-rate CEA'!AE87*'Unit cost and utilities'!$H$5+'Surv-rate CEA'!AF87*'Unit cost and utilities'!$H$5+('Surv-rate CEA'!AD86-'Surv-rate CEA'!AD87)*'Unit cost and utilities'!$G$13</f>
        <v>15.509957870338162</v>
      </c>
      <c r="AN89" s="133">
        <f t="shared" si="86"/>
        <v>13.468166411835711</v>
      </c>
      <c r="AO89" s="104">
        <f>AM89-'Surv-rate CEA'!AF87*'Unit cost and utilities'!$H$5-('Surv-rate CEA'!AD86-'Surv-rate CEA'!AD87)*'Unit cost and utilities'!$G$13</f>
        <v>3.5945855661387434</v>
      </c>
      <c r="AP89" s="133">
        <f t="shared" si="87"/>
        <v>3.1213802765335132</v>
      </c>
      <c r="AQ89" s="133">
        <f>'Surv-rate CEA'!AH87*'Unit cost and utilities'!$H$11+'Surv-rate CEA'!AI87*'Unit cost and utilities'!$H$11+'Unit cost and utilities'!$G$13*('Surv-rate CEA'!AG86-'Surv-rate CEA'!AG87)</f>
        <v>45.611977948314504</v>
      </c>
      <c r="AR89" s="133">
        <f t="shared" si="88"/>
        <v>39.6074389444803</v>
      </c>
      <c r="AS89" s="133">
        <f>AQ89-'Surv-rate CEA'!AI87*'Unit cost and utilities'!$H$11-'Unit cost and utilities'!$G$13*('Surv-rate CEA'!AG86-'Surv-rate CEA'!AG87)</f>
        <v>20.763956785689892</v>
      </c>
      <c r="AT89" s="133">
        <f t="shared" si="89"/>
        <v>18.030508380210033</v>
      </c>
      <c r="AU89" s="133">
        <f>'Surv-rate CEA'!AK87*'Unit cost and utilities'!$H$3+'Surv-rate CEA'!AL87*'Unit cost and utilities'!$H$3+('Surv-rate CEA'!AJ86-'Surv-rate CEA'!AJ87)*'Unit cost and utilities'!$G$13</f>
        <v>15.509957870338162</v>
      </c>
      <c r="AV89" s="133">
        <f t="shared" si="90"/>
        <v>13.468166411835711</v>
      </c>
      <c r="AW89" s="133">
        <f>AU89-'Surv-rate CEA'!AL87*'Unit cost and utilities'!$H$3-('Surv-rate CEA'!AJ86-'Surv-rate CEA'!AJ87)*'Unit cost and utilities'!$G$13</f>
        <v>3.5945855661387434</v>
      </c>
      <c r="AX89" s="133">
        <f t="shared" si="91"/>
        <v>3.1213802765335132</v>
      </c>
      <c r="AY89" s="135">
        <v>83</v>
      </c>
      <c r="AZ89" s="135">
        <f t="shared" si="96"/>
        <v>6.3671232876712329</v>
      </c>
      <c r="BA89" s="136">
        <f>'Surv-rate CEA'!AP87*'Unit cost and utilities'!$H$7+'Surv-rate CEA'!AQ87*'Unit cost and utilities'!$H$7+'Unit cost and utilities'!$G$13*('Surv-rate CEA'!AO86-'Surv-rate CEA'!AO87)</f>
        <v>19.35916460643579</v>
      </c>
      <c r="BB89" s="136">
        <f t="shared" si="92"/>
        <v>16.038007793359412</v>
      </c>
      <c r="BC89" s="136">
        <f>BA89-'Surv-rate CEA'!AQ87*'Unit cost and utilities'!$H$7-'Unit cost and utilities'!$G$13*('Surv-rate CEA'!AO86-'Surv-rate CEA'!AO87)</f>
        <v>4.6054781006607923</v>
      </c>
      <c r="BD89" s="136">
        <f t="shared" si="93"/>
        <v>3.8153864163120379</v>
      </c>
      <c r="BE89" s="136">
        <f>'Surv-rate CEA'!AS87*'Unit cost and utilities'!$H$4+'Surv-rate CEA'!AT87*'Unit cost and utilities'!$H$4+('Surv-rate CEA'!AR86-'Surv-rate CEA'!AR87)*'Unit cost and utilities'!$G$13</f>
        <v>8.8152713348415155</v>
      </c>
      <c r="BF89" s="136">
        <f t="shared" si="94"/>
        <v>7.3029695879421199</v>
      </c>
      <c r="BG89" s="136">
        <f>BE89-'Surv-rate CEA'!AT87*'Unit cost and utilities'!$H$4-('Surv-rate CEA'!AR86-'Surv-rate CEA'!AR87)*'Unit cost and utilities'!$G$13</f>
        <v>2.0492735239006383</v>
      </c>
      <c r="BH89" s="136">
        <f t="shared" si="95"/>
        <v>1.6977108989567367</v>
      </c>
    </row>
    <row r="90" spans="1:60">
      <c r="A90" s="132">
        <v>84</v>
      </c>
      <c r="B90" s="132">
        <f t="shared" si="67"/>
        <v>4.8328767123287673</v>
      </c>
      <c r="C90" s="133">
        <f>'Surv-rate CEA'!D88*'Unit cost and utilities'!$H$6+'Surv-rate CEA'!E88*'Unit cost and utilities'!$H$6+'Unit cost and utilities'!$G$13*('Surv-rate CEA'!C87-'Surv-rate CEA'!C88)</f>
        <v>38.930807317661518</v>
      </c>
      <c r="D90" s="133">
        <f t="shared" si="68"/>
        <v>33.748360963140698</v>
      </c>
      <c r="E90" s="133">
        <f>C90-'Surv-rate CEA'!E88*'Unit cost and utilities'!$H$6-'Unit cost and utilities'!$G$13*('Surv-rate CEA'!C87-'Surv-rate CEA'!C88)</f>
        <v>27.00503663143509</v>
      </c>
      <c r="F90" s="133">
        <f t="shared" si="69"/>
        <v>23.410141912136762</v>
      </c>
      <c r="G90" s="133">
        <f>'Surv-rate CEA'!G88*'Unit cost and utilities'!$H$3+'Surv-rate CEA'!H88*'Unit cost and utilities'!$H$3+('Surv-rate CEA'!F87-'Surv-rate CEA'!F88)*'Unit cost and utilities'!$G$13</f>
        <v>15.122652859671401</v>
      </c>
      <c r="H90" s="133">
        <f t="shared" si="70"/>
        <v>13.109534134857975</v>
      </c>
      <c r="I90" s="133">
        <f>G90-'Surv-rate CEA'!H88*'Unit cost and utilities'!$H$3-('Surv-rate CEA'!F87-'Surv-rate CEA'!F88)*'Unit cost and utilities'!$G$13</f>
        <v>3.5084742827915987</v>
      </c>
      <c r="J90" s="133">
        <f t="shared" si="71"/>
        <v>3.041428233414281</v>
      </c>
      <c r="K90" s="133">
        <f>'Surv-rate CEA'!J88*'Unit cost and utilities'!$H$7+'Surv-rate CEA'!K88*'Unit cost and utilities'!$H$7+'Unit cost and utilities'!$G$13*('Surv-rate CEA'!I87-'Surv-rate CEA'!I88)</f>
        <v>29.454605536547177</v>
      </c>
      <c r="L90" s="133">
        <f t="shared" si="72"/>
        <v>25.533625633891081</v>
      </c>
      <c r="M90" s="133">
        <f>K90-'Surv-rate CEA'!K88*'Unit cost and utilities'!$H$7-'Unit cost and utilities'!$G$13*('Surv-rate CEA'!I87-'Surv-rate CEA'!I88)</f>
        <v>7.2397265466698091</v>
      </c>
      <c r="N90" s="133">
        <f t="shared" si="73"/>
        <v>6.2759783730609016</v>
      </c>
      <c r="O90" s="133">
        <f>'Surv-rate CEA'!M88*'Unit cost and utilities'!$H$4+'Surv-rate CEA'!N88*'Unit cost and utilities'!$H$4+('Surv-rate CEA'!L87-'Surv-rate CEA'!L88)*'Unit cost and utilities'!$G$13</f>
        <v>15.122652859671401</v>
      </c>
      <c r="P90" s="133">
        <f t="shared" si="74"/>
        <v>13.109534134857975</v>
      </c>
      <c r="Q90" s="133">
        <f>O90-'Surv-rate CEA'!N88*'Unit cost and utilities'!$H$4-('Surv-rate CEA'!L87-'Surv-rate CEA'!L88)*'Unit cost and utilities'!$G$13</f>
        <v>3.5084742827915987</v>
      </c>
      <c r="R90" s="133">
        <f t="shared" si="75"/>
        <v>3.041428233414281</v>
      </c>
      <c r="S90" s="133">
        <f>'Surv-rate CEA'!P88*'Unit cost and utilities'!$H$8+'Surv-rate CEA'!Q88*'Unit cost and utilities'!$H$8+'Unit cost and utilities'!$G$13*('Surv-rate CEA'!O87-'Surv-rate CEA'!O88)</f>
        <v>50.266864283258421</v>
      </c>
      <c r="T90" s="133">
        <f t="shared" si="76"/>
        <v>43.575368639915226</v>
      </c>
      <c r="U90" s="133">
        <f>S90-'Surv-rate CEA'!Q88*'Unit cost and utilities'!$H$8-'Unit cost and utilities'!$G$13*('Surv-rate CEA'!O87-'Surv-rate CEA'!O88)</f>
        <v>28.209656653035356</v>
      </c>
      <c r="V90" s="133">
        <f t="shared" si="77"/>
        <v>24.454403619341303</v>
      </c>
      <c r="W90" s="133">
        <f>'Surv-rate CEA'!S88*'Unit cost and utilities'!$H$3+'Surv-rate CEA'!T88*'Unit cost and utilities'!$H$3+('Surv-rate CEA'!R87-'Surv-rate CEA'!R88)*'Unit cost and utilities'!$G$13</f>
        <v>15.122652859671401</v>
      </c>
      <c r="X90" s="133">
        <f t="shared" si="78"/>
        <v>13.109534134857975</v>
      </c>
      <c r="Y90" s="133">
        <f>W90-'Surv-rate CEA'!T88*'Unit cost and utilities'!$H$3-('Surv-rate CEA'!R87-'Surv-rate CEA'!R88)*'Unit cost and utilities'!$G$13</f>
        <v>3.5084742827915987</v>
      </c>
      <c r="Z90" s="133">
        <f t="shared" si="79"/>
        <v>3.041428233414281</v>
      </c>
      <c r="AA90" s="133">
        <f>'Surv-rate CEA'!V88*'Unit cost and utilities'!$H$9+'Surv-rate CEA'!W88*'Unit cost and utilities'!$H$9+'Unit cost and utilities'!$G$13*('Surv-rate CEA'!U87-'Surv-rate CEA'!U88)</f>
        <v>57.892775465693944</v>
      </c>
      <c r="AB90" s="133">
        <f t="shared" si="80"/>
        <v>50.186122975362288</v>
      </c>
      <c r="AC90" s="133">
        <f>AA90-'Surv-rate CEA'!W88*'Unit cost and utilities'!$H$9-'Unit cost and utilities'!$G$13*('Surv-rate CEA'!U87-'Surv-rate CEA'!U88)</f>
        <v>24.51660500635051</v>
      </c>
      <c r="AD90" s="133">
        <f t="shared" si="81"/>
        <v>21.252968853016814</v>
      </c>
      <c r="AE90" s="133">
        <f>'Surv-rate CEA'!Y88*'Unit cost and utilities'!$H$3+'Surv-rate CEA'!Z88*'Unit cost and utilities'!$H$3+('Surv-rate CEA'!X87-'Surv-rate CEA'!X88)*'Unit cost and utilities'!$G$13</f>
        <v>15.122652859671401</v>
      </c>
      <c r="AF90" s="133">
        <f t="shared" si="82"/>
        <v>13.109534134857975</v>
      </c>
      <c r="AG90" s="133">
        <f>AE90-'Surv-rate CEA'!Z88*'Unit cost and utilities'!$H$3-('Surv-rate CEA'!X87-'Surv-rate CEA'!X88)*'Unit cost and utilities'!$G$13</f>
        <v>3.5084742827915987</v>
      </c>
      <c r="AH90" s="133">
        <f t="shared" si="83"/>
        <v>3.041428233414281</v>
      </c>
      <c r="AI90" s="133">
        <f>'Surv-rate CEA'!AB88*'Unit cost and utilities'!$H$10+'Surv-rate CEA'!AC88*'Unit cost and utilities'!$H$10+'Unit cost and utilities'!$G$13*('Surv-rate CEA'!AB88-'Surv-rate CEA'!AB88)</f>
        <v>27.252591234597119</v>
      </c>
      <c r="AJ90" s="133">
        <f t="shared" si="84"/>
        <v>23.624742190970668</v>
      </c>
      <c r="AK90" s="133">
        <f>AI90-'Surv-rate CEA'!AC88*'Unit cost and utilities'!$H$10-'Unit cost and utilities'!$G$13*('Surv-rate CEA'!AB88-'Surv-rate CEA'!AB88)</f>
        <v>15.076201755258671</v>
      </c>
      <c r="AL90" s="133">
        <f t="shared" si="85"/>
        <v>13.06926657436107</v>
      </c>
      <c r="AM90" s="104">
        <f>'Surv-rate CEA'!AE88*'Unit cost and utilities'!$H$5+'Surv-rate CEA'!AF88*'Unit cost and utilities'!$H$5+('Surv-rate CEA'!AD87-'Surv-rate CEA'!AD88)*'Unit cost and utilities'!$G$13</f>
        <v>15.122652859671401</v>
      </c>
      <c r="AN90" s="133">
        <f t="shared" si="86"/>
        <v>13.109534134857975</v>
      </c>
      <c r="AO90" s="104">
        <f>AM90-'Surv-rate CEA'!AF88*'Unit cost and utilities'!$H$5-('Surv-rate CEA'!AD87-'Surv-rate CEA'!AD88)*'Unit cost and utilities'!$G$13</f>
        <v>3.5084742827915987</v>
      </c>
      <c r="AP90" s="133">
        <f t="shared" si="87"/>
        <v>3.041428233414281</v>
      </c>
      <c r="AQ90" s="133">
        <f>'Surv-rate CEA'!AH88*'Unit cost and utilities'!$H$11+'Surv-rate CEA'!AI88*'Unit cost and utilities'!$H$11+'Unit cost and utilities'!$G$13*('Surv-rate CEA'!AG87-'Surv-rate CEA'!AG88)</f>
        <v>44.856974639890431</v>
      </c>
      <c r="AR90" s="133">
        <f t="shared" si="88"/>
        <v>38.885640349274006</v>
      </c>
      <c r="AS90" s="133">
        <f>AQ90-'Surv-rate CEA'!AI88*'Unit cost and utilities'!$H$11-'Unit cost and utilities'!$G$13*('Surv-rate CEA'!AG87-'Surv-rate CEA'!AG88)</f>
        <v>20.453658368417312</v>
      </c>
      <c r="AT90" s="133">
        <f t="shared" si="89"/>
        <v>17.730879300850166</v>
      </c>
      <c r="AU90" s="133">
        <f>'Surv-rate CEA'!AK88*'Unit cost and utilities'!$H$3+'Surv-rate CEA'!AL88*'Unit cost and utilities'!$H$3+('Surv-rate CEA'!AJ87-'Surv-rate CEA'!AJ88)*'Unit cost and utilities'!$G$13</f>
        <v>15.122652859671401</v>
      </c>
      <c r="AV90" s="133">
        <f t="shared" si="90"/>
        <v>13.109534134857975</v>
      </c>
      <c r="AW90" s="133">
        <f>AU90-'Surv-rate CEA'!AL88*'Unit cost and utilities'!$H$3-('Surv-rate CEA'!AJ87-'Surv-rate CEA'!AJ88)*'Unit cost and utilities'!$G$13</f>
        <v>3.5084742827915987</v>
      </c>
      <c r="AX90" s="133">
        <f t="shared" si="91"/>
        <v>3.041428233414281</v>
      </c>
      <c r="AY90" s="135">
        <v>84</v>
      </c>
      <c r="AZ90" s="135">
        <f t="shared" si="96"/>
        <v>6.4438356164383563</v>
      </c>
      <c r="BA90" s="136">
        <f>'Surv-rate CEA'!AP88*'Unit cost and utilities'!$H$7+'Surv-rate CEA'!AQ88*'Unit cost and utilities'!$H$7+'Unit cost and utilities'!$G$13*('Surv-rate CEA'!AO87-'Surv-rate CEA'!AO88)</f>
        <v>18.984170235103317</v>
      </c>
      <c r="BB90" s="136">
        <f t="shared" si="92"/>
        <v>15.691723750676751</v>
      </c>
      <c r="BC90" s="136">
        <f>BA90-'Surv-rate CEA'!AQ88*'Unit cost and utilities'!$H$7-'Unit cost and utilities'!$G$13*('Surv-rate CEA'!AO87-'Surv-rate CEA'!AO88)</f>
        <v>4.5155065909936347</v>
      </c>
      <c r="BD90" s="136">
        <f t="shared" si="93"/>
        <v>3.7323770880021616</v>
      </c>
      <c r="BE90" s="136">
        <f>'Surv-rate CEA'!AS88*'Unit cost and utilities'!$H$4+'Surv-rate CEA'!AT88*'Unit cost and utilities'!$H$4+('Surv-rate CEA'!AR87-'Surv-rate CEA'!AR88)*'Unit cost and utilities'!$G$13</f>
        <v>8.5018674813690023</v>
      </c>
      <c r="BF90" s="136">
        <f t="shared" si="94"/>
        <v>7.0273788230059164</v>
      </c>
      <c r="BG90" s="136">
        <f>BE90-'Surv-rate CEA'!AT88*'Unit cost and utilities'!$H$4-('Surv-rate CEA'!AR87-'Surv-rate CEA'!AR88)*'Unit cost and utilities'!$G$13</f>
        <v>2.0002756726959028</v>
      </c>
      <c r="BH90" s="136">
        <f t="shared" si="95"/>
        <v>1.6533655615405618</v>
      </c>
    </row>
    <row r="91" spans="1:60">
      <c r="A91" s="132">
        <v>85</v>
      </c>
      <c r="B91" s="132">
        <f t="shared" si="67"/>
        <v>4.8904109589041092</v>
      </c>
      <c r="C91" s="133">
        <f>'Surv-rate CEA'!D89*'Unit cost and utilities'!$H$6+'Surv-rate CEA'!E89*'Unit cost and utilities'!$H$6+'Unit cost and utilities'!$G$13*('Surv-rate CEA'!C88-'Surv-rate CEA'!C89)</f>
        <v>38.257074246759188</v>
      </c>
      <c r="D91" s="133">
        <f t="shared" si="68"/>
        <v>33.107962103355213</v>
      </c>
      <c r="E91" s="133">
        <f>C91-'Surv-rate CEA'!E89*'Unit cost and utilities'!$H$6-'Unit cost and utilities'!$G$13*('Surv-rate CEA'!C88-'Surv-rate CEA'!C89)</f>
        <v>26.647209768078309</v>
      </c>
      <c r="F91" s="133">
        <f t="shared" si="69"/>
        <v>23.06069736204223</v>
      </c>
      <c r="G91" s="133">
        <f>'Surv-rate CEA'!G89*'Unit cost and utilities'!$H$3+'Surv-rate CEA'!H89*'Unit cost and utilities'!$H$3+('Surv-rate CEA'!F88-'Surv-rate CEA'!F89)*'Unit cost and utilities'!$G$13</f>
        <v>14.748918515186471</v>
      </c>
      <c r="H91" s="133">
        <f t="shared" si="70"/>
        <v>12.763825903587827</v>
      </c>
      <c r="I91" s="133">
        <f>G91-'Surv-rate CEA'!H89*'Unit cost and utilities'!$H$3-('Surv-rate CEA'!F88-'Surv-rate CEA'!F89)*'Unit cost and utilities'!$G$13</f>
        <v>3.4253711444598922</v>
      </c>
      <c r="J91" s="133">
        <f t="shared" si="71"/>
        <v>2.964342158243098</v>
      </c>
      <c r="K91" s="133">
        <f>'Surv-rate CEA'!J89*'Unit cost and utilities'!$H$7+'Surv-rate CEA'!K89*'Unit cost and utilities'!$H$7+'Unit cost and utilities'!$G$13*('Surv-rate CEA'!I88-'Surv-rate CEA'!I89)</f>
        <v>28.909757058302816</v>
      </c>
      <c r="L91" s="133">
        <f t="shared" si="72"/>
        <v>25.018722940753275</v>
      </c>
      <c r="M91" s="133">
        <f>K91-'Surv-rate CEA'!K89*'Unit cost and utilities'!$H$7-'Unit cost and utilities'!$G$13*('Surv-rate CEA'!I88-'Surv-rate CEA'!I89)</f>
        <v>7.1011137095139816</v>
      </c>
      <c r="N91" s="133">
        <f t="shared" si="73"/>
        <v>6.145357642086835</v>
      </c>
      <c r="O91" s="133">
        <f>'Surv-rate CEA'!M89*'Unit cost and utilities'!$H$4+'Surv-rate CEA'!N89*'Unit cost and utilities'!$H$4+('Surv-rate CEA'!L88-'Surv-rate CEA'!L89)*'Unit cost and utilities'!$G$13</f>
        <v>14.748918515186471</v>
      </c>
      <c r="P91" s="133">
        <f t="shared" si="74"/>
        <v>12.763825903587827</v>
      </c>
      <c r="Q91" s="133">
        <f>O91-'Surv-rate CEA'!N89*'Unit cost and utilities'!$H$4-('Surv-rate CEA'!L88-'Surv-rate CEA'!L89)*'Unit cost and utilities'!$G$13</f>
        <v>3.4253711444598922</v>
      </c>
      <c r="R91" s="133">
        <f t="shared" si="75"/>
        <v>2.964342158243098</v>
      </c>
      <c r="S91" s="133">
        <f>'Surv-rate CEA'!P89*'Unit cost and utilities'!$H$8+'Surv-rate CEA'!Q89*'Unit cost and utilities'!$H$8+'Unit cost and utilities'!$G$13*('Surv-rate CEA'!O88-'Surv-rate CEA'!O89)</f>
        <v>49.480640635750817</v>
      </c>
      <c r="T91" s="133">
        <f t="shared" si="76"/>
        <v>42.820921549089718</v>
      </c>
      <c r="U91" s="133">
        <f>S91-'Surv-rate CEA'!Q89*'Unit cost and utilities'!$H$8-'Unit cost and utilities'!$G$13*('Surv-rate CEA'!O88-'Surv-rate CEA'!O89)</f>
        <v>27.835868122610727</v>
      </c>
      <c r="V91" s="133">
        <f t="shared" si="77"/>
        <v>24.089371313998441</v>
      </c>
      <c r="W91" s="133">
        <f>'Surv-rate CEA'!S89*'Unit cost and utilities'!$H$3+'Surv-rate CEA'!T89*'Unit cost and utilities'!$H$3+('Surv-rate CEA'!R88-'Surv-rate CEA'!R89)*'Unit cost and utilities'!$G$13</f>
        <v>14.748918515186471</v>
      </c>
      <c r="X91" s="133">
        <f t="shared" si="78"/>
        <v>12.763825903587827</v>
      </c>
      <c r="Y91" s="133">
        <f>W91-'Surv-rate CEA'!T89*'Unit cost and utilities'!$H$3-('Surv-rate CEA'!R88-'Surv-rate CEA'!R89)*'Unit cost and utilities'!$G$13</f>
        <v>3.4253711444598922</v>
      </c>
      <c r="Z91" s="133">
        <f t="shared" si="79"/>
        <v>2.964342158243098</v>
      </c>
      <c r="AA91" s="133">
        <f>'Surv-rate CEA'!V89*'Unit cost and utilities'!$H$9+'Surv-rate CEA'!W89*'Unit cost and utilities'!$H$9+'Unit cost and utilities'!$G$13*('Surv-rate CEA'!U88-'Surv-rate CEA'!U89)</f>
        <v>57.060422928061968</v>
      </c>
      <c r="AB91" s="133">
        <f t="shared" si="80"/>
        <v>49.380522611807656</v>
      </c>
      <c r="AC91" s="133">
        <f>AA91-'Surv-rate CEA'!W89*'Unit cost and utilities'!$H$9-'Unit cost and utilities'!$G$13*('Surv-rate CEA'!U88-'Surv-rate CEA'!U89)</f>
        <v>24.177724757624532</v>
      </c>
      <c r="AD91" s="133">
        <f t="shared" si="81"/>
        <v>20.923586311323728</v>
      </c>
      <c r="AE91" s="133">
        <f>'Surv-rate CEA'!Y89*'Unit cost and utilities'!$H$3+'Surv-rate CEA'!Z89*'Unit cost and utilities'!$H$3+('Surv-rate CEA'!X88-'Surv-rate CEA'!X89)*'Unit cost and utilities'!$G$13</f>
        <v>14.748918515186471</v>
      </c>
      <c r="AF91" s="133">
        <f t="shared" si="82"/>
        <v>12.763825903587827</v>
      </c>
      <c r="AG91" s="133">
        <f>AE91-'Surv-rate CEA'!Z89*'Unit cost and utilities'!$H$3-('Surv-rate CEA'!X88-'Surv-rate CEA'!X89)*'Unit cost and utilities'!$G$13</f>
        <v>3.4253711444598922</v>
      </c>
      <c r="AH91" s="133">
        <f t="shared" si="83"/>
        <v>2.964342158243098</v>
      </c>
      <c r="AI91" s="133">
        <f>'Surv-rate CEA'!AB89*'Unit cost and utilities'!$H$10+'Surv-rate CEA'!AC89*'Unit cost and utilities'!$H$10+'Unit cost and utilities'!$G$13*('Surv-rate CEA'!AB89-'Surv-rate CEA'!AB89)</f>
        <v>26.774621748652756</v>
      </c>
      <c r="AJ91" s="133">
        <f t="shared" si="84"/>
        <v>23.170960656019282</v>
      </c>
      <c r="AK91" s="133">
        <f>AI91-'Surv-rate CEA'!AC89*'Unit cost and utilities'!$H$10-'Unit cost and utilities'!$G$13*('Surv-rate CEA'!AB89-'Surv-rate CEA'!AB89)</f>
        <v>14.844835321292489</v>
      </c>
      <c r="AL91" s="133">
        <f t="shared" si="85"/>
        <v>12.846833034795774</v>
      </c>
      <c r="AM91" s="104">
        <f>'Surv-rate CEA'!AE89*'Unit cost and utilities'!$H$5+'Surv-rate CEA'!AF89*'Unit cost and utilities'!$H$5+('Surv-rate CEA'!AD88-'Surv-rate CEA'!AD89)*'Unit cost and utilities'!$G$13</f>
        <v>14.748918515186471</v>
      </c>
      <c r="AN91" s="133">
        <f t="shared" si="86"/>
        <v>12.763825903587827</v>
      </c>
      <c r="AO91" s="104">
        <f>AM91-'Surv-rate CEA'!AF89*'Unit cost and utilities'!$H$5-('Surv-rate CEA'!AD88-'Surv-rate CEA'!AD89)*'Unit cost and utilities'!$G$13</f>
        <v>3.4253711444598922</v>
      </c>
      <c r="AP91" s="133">
        <f t="shared" si="87"/>
        <v>2.964342158243098</v>
      </c>
      <c r="AQ91" s="133">
        <f>'Surv-rate CEA'!AH89*'Unit cost and utilities'!$H$11+'Surv-rate CEA'!AI89*'Unit cost and utilities'!$H$11+'Unit cost and utilities'!$G$13*('Surv-rate CEA'!AG88-'Surv-rate CEA'!AG89)</f>
        <v>44.122180331550233</v>
      </c>
      <c r="AR91" s="133">
        <f t="shared" si="88"/>
        <v>38.183669376079273</v>
      </c>
      <c r="AS91" s="133">
        <f>AQ91-'Surv-rate CEA'!AI89*'Unit cost and utilities'!$H$11-'Unit cost and utilities'!$G$13*('Surv-rate CEA'!AG88-'Surv-rate CEA'!AG89)</f>
        <v>20.151450501795914</v>
      </c>
      <c r="AT91" s="133">
        <f t="shared" si="89"/>
        <v>17.439218044689202</v>
      </c>
      <c r="AU91" s="133">
        <f>'Surv-rate CEA'!AK89*'Unit cost and utilities'!$H$3+'Surv-rate CEA'!AL89*'Unit cost and utilities'!$H$3+('Surv-rate CEA'!AJ88-'Surv-rate CEA'!AJ89)*'Unit cost and utilities'!$G$13</f>
        <v>14.748918515186471</v>
      </c>
      <c r="AV91" s="133">
        <f t="shared" si="90"/>
        <v>12.763825903587827</v>
      </c>
      <c r="AW91" s="133">
        <f>AU91-'Surv-rate CEA'!AL89*'Unit cost and utilities'!$H$3-('Surv-rate CEA'!AJ88-'Surv-rate CEA'!AJ89)*'Unit cost and utilities'!$G$13</f>
        <v>3.4253711444598922</v>
      </c>
      <c r="AX91" s="133">
        <f t="shared" si="91"/>
        <v>2.964342158243098</v>
      </c>
      <c r="AY91" s="135">
        <v>85</v>
      </c>
      <c r="AZ91" s="135">
        <f t="shared" si="96"/>
        <v>6.5205479452054798</v>
      </c>
      <c r="BA91" s="136">
        <f>'Surv-rate CEA'!AP89*'Unit cost and utilities'!$H$7+'Surv-rate CEA'!AQ89*'Unit cost and utilities'!$H$7+'Unit cost and utilities'!$G$13*('Surv-rate CEA'!AO88-'Surv-rate CEA'!AO89)</f>
        <v>18.620511716441595</v>
      </c>
      <c r="BB91" s="136">
        <f t="shared" si="92"/>
        <v>15.356274709011144</v>
      </c>
      <c r="BC91" s="136">
        <f>BA91-'Surv-rate CEA'!AQ89*'Unit cost and utilities'!$H$7-'Unit cost and utilities'!$G$13*('Surv-rate CEA'!AO88-'Surv-rate CEA'!AO89)</f>
        <v>4.4283019528383445</v>
      </c>
      <c r="BD91" s="136">
        <f t="shared" si="93"/>
        <v>3.6520060413909747</v>
      </c>
      <c r="BE91" s="136">
        <f>'Surv-rate CEA'!AS89*'Unit cost and utilities'!$H$4+'Surv-rate CEA'!AT89*'Unit cost and utilities'!$H$4+('Surv-rate CEA'!AR88-'Surv-rate CEA'!AR89)*'Unit cost and utilities'!$G$13</f>
        <v>8.2004661422840819</v>
      </c>
      <c r="BF91" s="136">
        <f t="shared" si="94"/>
        <v>6.7628974294872046</v>
      </c>
      <c r="BG91" s="136">
        <f>BE91-'Surv-rate CEA'!AT89*'Unit cost and utilities'!$H$4-('Surv-rate CEA'!AR88-'Surv-rate CEA'!AR89)*'Unit cost and utilities'!$G$13</f>
        <v>1.9528840250499016</v>
      </c>
      <c r="BH91" s="136">
        <f t="shared" si="95"/>
        <v>1.610537026059595</v>
      </c>
    </row>
    <row r="92" spans="1:60">
      <c r="A92" s="132">
        <v>86</v>
      </c>
      <c r="B92" s="132">
        <f t="shared" si="67"/>
        <v>4.9479452054794519</v>
      </c>
      <c r="C92" s="133">
        <f>'Surv-rate CEA'!D90*'Unit cost and utilities'!$H$6+'Surv-rate CEA'!E90*'Unit cost and utilities'!$H$6+'Unit cost and utilities'!$G$13*('Surv-rate CEA'!C89-'Surv-rate CEA'!C90)</f>
        <v>37.601815993466033</v>
      </c>
      <c r="D92" s="133">
        <f t="shared" si="68"/>
        <v>32.485603211926843</v>
      </c>
      <c r="E92" s="133">
        <f>C92-'Surv-rate CEA'!E90*'Unit cost and utilities'!$H$6-'Unit cost and utilities'!$G$13*('Surv-rate CEA'!C89-'Surv-rate CEA'!C90)</f>
        <v>26.298073161250414</v>
      </c>
      <c r="F92" s="133">
        <f t="shared" si="69"/>
        <v>22.719880606379608</v>
      </c>
      <c r="G92" s="133">
        <f>'Surv-rate CEA'!G90*'Unit cost and utilities'!$H$3+'Surv-rate CEA'!H90*'Unit cost and utilities'!$H$3+('Surv-rate CEA'!F89-'Surv-rate CEA'!F90)*'Unit cost and utilities'!$G$13</f>
        <v>14.38815090003005</v>
      </c>
      <c r="H92" s="133">
        <f t="shared" si="70"/>
        <v>12.430457113372515</v>
      </c>
      <c r="I92" s="133">
        <f>G92-'Surv-rate CEA'!H90*'Unit cost and utilities'!$H$3-('Surv-rate CEA'!F89-'Surv-rate CEA'!F90)*'Unit cost and utilities'!$G$13</f>
        <v>3.3451390610568352</v>
      </c>
      <c r="J92" s="133">
        <f t="shared" si="71"/>
        <v>2.8899896814848773</v>
      </c>
      <c r="K92" s="133">
        <f>'Surv-rate CEA'!J90*'Unit cost and utilities'!$H$7+'Surv-rate CEA'!K90*'Unit cost and utilities'!$H$7+'Unit cost and utilities'!$G$13*('Surv-rate CEA'!I89-'Surv-rate CEA'!I90)</f>
        <v>28.380508420219673</v>
      </c>
      <c r="L92" s="133">
        <f t="shared" si="72"/>
        <v>24.518973648831512</v>
      </c>
      <c r="M92" s="133">
        <f>K92-'Surv-rate CEA'!K90*'Unit cost and utilities'!$H$7-'Unit cost and utilities'!$G$13*('Surv-rate CEA'!I89-'Surv-rate CEA'!I90)</f>
        <v>6.9666708306131557</v>
      </c>
      <c r="N92" s="133">
        <f t="shared" si="73"/>
        <v>6.0187652732179258</v>
      </c>
      <c r="O92" s="133">
        <f>'Surv-rate CEA'!M90*'Unit cost and utilities'!$H$4+'Surv-rate CEA'!N90*'Unit cost and utilities'!$H$4+('Surv-rate CEA'!L89-'Surv-rate CEA'!L90)*'Unit cost and utilities'!$G$13</f>
        <v>14.38815090003005</v>
      </c>
      <c r="P92" s="133">
        <f t="shared" si="74"/>
        <v>12.430457113372515</v>
      </c>
      <c r="Q92" s="133">
        <f>O92-'Surv-rate CEA'!N90*'Unit cost and utilities'!$H$4-('Surv-rate CEA'!L89-'Surv-rate CEA'!L90)*'Unit cost and utilities'!$G$13</f>
        <v>3.3451390610568352</v>
      </c>
      <c r="R92" s="133">
        <f t="shared" si="75"/>
        <v>2.8899896814848773</v>
      </c>
      <c r="S92" s="133">
        <f>'Surv-rate CEA'!P90*'Unit cost and utilities'!$H$8+'Surv-rate CEA'!Q90*'Unit cost and utilities'!$H$8+'Unit cost and utilities'!$G$13*('Surv-rate CEA'!O89-'Surv-rate CEA'!O90)</f>
        <v>48.714681131161001</v>
      </c>
      <c r="T92" s="133">
        <f t="shared" si="76"/>
        <v>42.086419498925984</v>
      </c>
      <c r="U92" s="133">
        <f>S92-'Surv-rate CEA'!Q90*'Unit cost and utilities'!$H$8-'Unit cost and utilities'!$G$13*('Surv-rate CEA'!O89-'Surv-rate CEA'!O90)</f>
        <v>27.471157497032237</v>
      </c>
      <c r="V92" s="133">
        <f t="shared" si="77"/>
        <v>23.733351665143289</v>
      </c>
      <c r="W92" s="133">
        <f>'Surv-rate CEA'!S90*'Unit cost and utilities'!$H$3+'Surv-rate CEA'!T90*'Unit cost and utilities'!$H$3+('Surv-rate CEA'!R89-'Surv-rate CEA'!R90)*'Unit cost and utilities'!$G$13</f>
        <v>14.38815090003005</v>
      </c>
      <c r="X92" s="133">
        <f t="shared" si="78"/>
        <v>12.430457113372515</v>
      </c>
      <c r="Y92" s="133">
        <f>W92-'Surv-rate CEA'!T90*'Unit cost and utilities'!$H$3-('Surv-rate CEA'!R89-'Surv-rate CEA'!R90)*'Unit cost and utilities'!$G$13</f>
        <v>3.3451390610568352</v>
      </c>
      <c r="Z92" s="133">
        <f t="shared" si="79"/>
        <v>2.8899896814848773</v>
      </c>
      <c r="AA92" s="133">
        <f>'Surv-rate CEA'!V90*'Unit cost and utilities'!$H$9+'Surv-rate CEA'!W90*'Unit cost and utilities'!$H$9+'Unit cost and utilities'!$G$13*('Surv-rate CEA'!U89-'Surv-rate CEA'!U90)</f>
        <v>56.248495602380103</v>
      </c>
      <c r="AB92" s="133">
        <f t="shared" si="80"/>
        <v>48.595161194455372</v>
      </c>
      <c r="AC92" s="133">
        <f>AA92-'Surv-rate CEA'!W90*'Unit cost and utilities'!$H$9-'Unit cost and utilities'!$G$13*('Surv-rate CEA'!U89-'Surv-rate CEA'!U90)</f>
        <v>23.847265256429953</v>
      </c>
      <c r="AD92" s="133">
        <f t="shared" si="81"/>
        <v>20.602536774941097</v>
      </c>
      <c r="AE92" s="133">
        <f>'Surv-rate CEA'!Y90*'Unit cost and utilities'!$H$3+'Surv-rate CEA'!Z90*'Unit cost and utilities'!$H$3+('Surv-rate CEA'!X89-'Surv-rate CEA'!X90)*'Unit cost and utilities'!$G$13</f>
        <v>14.38815090003005</v>
      </c>
      <c r="AF92" s="133">
        <f t="shared" si="82"/>
        <v>12.430457113372515</v>
      </c>
      <c r="AG92" s="133">
        <f>AE92-'Surv-rate CEA'!Z90*'Unit cost and utilities'!$H$3-('Surv-rate CEA'!X89-'Surv-rate CEA'!X90)*'Unit cost and utilities'!$G$13</f>
        <v>3.3451390610568352</v>
      </c>
      <c r="AH92" s="133">
        <f t="shared" si="83"/>
        <v>2.8899896814848773</v>
      </c>
      <c r="AI92" s="133">
        <f>'Surv-rate CEA'!AB90*'Unit cost and utilities'!$H$10+'Surv-rate CEA'!AC90*'Unit cost and utilities'!$H$10+'Unit cost and utilities'!$G$13*('Surv-rate CEA'!AB90-'Surv-rate CEA'!AB90)</f>
        <v>26.309722216678232</v>
      </c>
      <c r="AJ92" s="133">
        <f t="shared" si="84"/>
        <v>22.729944657341605</v>
      </c>
      <c r="AK92" s="133">
        <f>AI92-'Surv-rate CEA'!AC90*'Unit cost and utilities'!$H$10-'Unit cost and utilities'!$G$13*('Surv-rate CEA'!AB90-'Surv-rate CEA'!AB90)</f>
        <v>14.619564757792654</v>
      </c>
      <c r="AL92" s="133">
        <f t="shared" si="85"/>
        <v>12.630384126533889</v>
      </c>
      <c r="AM92" s="104">
        <f>'Surv-rate CEA'!AE90*'Unit cost and utilities'!$H$5+'Surv-rate CEA'!AF90*'Unit cost and utilities'!$H$5+('Surv-rate CEA'!AD89-'Surv-rate CEA'!AD90)*'Unit cost and utilities'!$G$13</f>
        <v>14.38815090003005</v>
      </c>
      <c r="AN92" s="133">
        <f t="shared" si="86"/>
        <v>12.430457113372515</v>
      </c>
      <c r="AO92" s="104">
        <f>AM92-'Surv-rate CEA'!AF90*'Unit cost and utilities'!$H$5-('Surv-rate CEA'!AD89-'Surv-rate CEA'!AD90)*'Unit cost and utilities'!$G$13</f>
        <v>3.3451390610568352</v>
      </c>
      <c r="AP92" s="133">
        <f t="shared" si="87"/>
        <v>2.8899896814848773</v>
      </c>
      <c r="AQ92" s="133">
        <f>'Surv-rate CEA'!AH90*'Unit cost and utilities'!$H$11+'Surv-rate CEA'!AI90*'Unit cost and utilities'!$H$11+'Unit cost and utilities'!$G$13*('Surv-rate CEA'!AG89-'Surv-rate CEA'!AG90)</f>
        <v>43.406862638285709</v>
      </c>
      <c r="AR92" s="133">
        <f t="shared" si="88"/>
        <v>37.500798274928805</v>
      </c>
      <c r="AS92" s="133">
        <f>AQ92-'Surv-rate CEA'!AI90*'Unit cost and utilities'!$H$11-'Unit cost and utilities'!$G$13*('Surv-rate CEA'!AG89-'Surv-rate CEA'!AG90)</f>
        <v>19.857035240862231</v>
      </c>
      <c r="AT92" s="133">
        <f t="shared" si="89"/>
        <v>17.155229096168927</v>
      </c>
      <c r="AU92" s="133">
        <f>'Surv-rate CEA'!AK90*'Unit cost and utilities'!$H$3+'Surv-rate CEA'!AL90*'Unit cost and utilities'!$H$3+('Surv-rate CEA'!AJ89-'Surv-rate CEA'!AJ90)*'Unit cost and utilities'!$G$13</f>
        <v>14.38815090003005</v>
      </c>
      <c r="AV92" s="133">
        <f t="shared" si="90"/>
        <v>12.430457113372515</v>
      </c>
      <c r="AW92" s="133">
        <f>AU92-'Surv-rate CEA'!AL90*'Unit cost and utilities'!$H$3-('Surv-rate CEA'!AJ89-'Surv-rate CEA'!AJ90)*'Unit cost and utilities'!$G$13</f>
        <v>3.3451390610568352</v>
      </c>
      <c r="AX92" s="133">
        <f t="shared" si="91"/>
        <v>2.8899896814848773</v>
      </c>
      <c r="AY92" s="135">
        <v>86</v>
      </c>
      <c r="AZ92" s="135">
        <f t="shared" si="96"/>
        <v>6.5972602739726032</v>
      </c>
      <c r="BA92" s="136">
        <f>'Surv-rate CEA'!AP90*'Unit cost and utilities'!$H$7+'Surv-rate CEA'!AQ90*'Unit cost and utilities'!$H$7+'Unit cost and utilities'!$G$13*('Surv-rate CEA'!AO89-'Surv-rate CEA'!AO90)</f>
        <v>18.267729631327374</v>
      </c>
      <c r="BB92" s="136">
        <f t="shared" si="92"/>
        <v>15.03121416566953</v>
      </c>
      <c r="BC92" s="136">
        <f>BA92-'Surv-rate CEA'!AQ90*'Unit cost and utilities'!$H$7-'Unit cost and utilities'!$G$13*('Surv-rate CEA'!AO89-'Surv-rate CEA'!AO90)</f>
        <v>4.343748948568015</v>
      </c>
      <c r="BD92" s="136">
        <f t="shared" si="93"/>
        <v>3.5741617620538118</v>
      </c>
      <c r="BE92" s="136">
        <f>'Surv-rate CEA'!AS90*'Unit cost and utilities'!$H$4+'Surv-rate CEA'!AT90*'Unit cost and utilities'!$H$4+('Surv-rate CEA'!AR89-'Surv-rate CEA'!AR90)*'Unit cost and utilities'!$G$13</f>
        <v>7.9105671933982409</v>
      </c>
      <c r="BF92" s="136">
        <f t="shared" si="94"/>
        <v>6.5090425606024453</v>
      </c>
      <c r="BG92" s="136">
        <f>BE92-'Surv-rate CEA'!AT90*'Unit cost and utilities'!$H$4-('Surv-rate CEA'!AR89-'Surv-rate CEA'!AR90)*'Unit cost and utilities'!$G$13</f>
        <v>1.9070311138177183</v>
      </c>
      <c r="BH92" s="136">
        <f t="shared" si="95"/>
        <v>1.5691601348879043</v>
      </c>
    </row>
    <row r="93" spans="1:60">
      <c r="A93" s="132">
        <v>87</v>
      </c>
      <c r="B93" s="132">
        <f t="shared" si="67"/>
        <v>5.0054794520547947</v>
      </c>
      <c r="C93" s="133">
        <f>'Surv-rate CEA'!D91*'Unit cost and utilities'!$H$6+'Surv-rate CEA'!E91*'Unit cost and utilities'!$H$6+'Unit cost and utilities'!$G$13*('Surv-rate CEA'!C90-'Surv-rate CEA'!C91)</f>
        <v>36.964352066259785</v>
      </c>
      <c r="D93" s="133">
        <f t="shared" si="68"/>
        <v>31.880610806965059</v>
      </c>
      <c r="E93" s="133">
        <f>C93-'Surv-rate CEA'!E91*'Unit cost and utilities'!$H$6-'Unit cost and utilities'!$G$13*('Surv-rate CEA'!C90-'Surv-rate CEA'!C91)</f>
        <v>25.957323122724013</v>
      </c>
      <c r="F93" s="133">
        <f t="shared" si="69"/>
        <v>22.387388654420768</v>
      </c>
      <c r="G93" s="133">
        <f>'Surv-rate CEA'!G91*'Unit cost and utilities'!$H$3+'Surv-rate CEA'!H91*'Unit cost and utilities'!$H$3+('Surv-rate CEA'!F90-'Surv-rate CEA'!F91)*'Unit cost and utilities'!$G$13</f>
        <v>14.039778318470956</v>
      </c>
      <c r="H93" s="133">
        <f t="shared" si="70"/>
        <v>12.108874723000891</v>
      </c>
      <c r="I93" s="133">
        <f>G93-'Surv-rate CEA'!H91*'Unit cost and utilities'!$H$3-('Surv-rate CEA'!F90-'Surv-rate CEA'!F91)*'Unit cost and utilities'!$G$13</f>
        <v>3.2676486051364422</v>
      </c>
      <c r="J93" s="133">
        <f t="shared" si="71"/>
        <v>2.8182458939775485</v>
      </c>
      <c r="K93" s="133">
        <f>'Surv-rate CEA'!J91*'Unit cost and utilities'!$H$7+'Surv-rate CEA'!K91*'Unit cost and utilities'!$H$7+'Unit cost and utilities'!$G$13*('Surv-rate CEA'!I90-'Surv-rate CEA'!I91)</f>
        <v>27.866265747626212</v>
      </c>
      <c r="L93" s="133">
        <f t="shared" si="72"/>
        <v>24.033792648415925</v>
      </c>
      <c r="M93" s="133">
        <f>K93-'Surv-rate CEA'!K91*'Unit cost and utilities'!$H$7-'Unit cost and utilities'!$G$13*('Surv-rate CEA'!I90-'Surv-rate CEA'!I91)</f>
        <v>6.8362282993293544</v>
      </c>
      <c r="N93" s="133">
        <f t="shared" si="73"/>
        <v>5.8960355481900439</v>
      </c>
      <c r="O93" s="133">
        <f>'Surv-rate CEA'!M91*'Unit cost and utilities'!$H$4+'Surv-rate CEA'!N91*'Unit cost and utilities'!$H$4+('Surv-rate CEA'!L90-'Surv-rate CEA'!L91)*'Unit cost and utilities'!$G$13</f>
        <v>14.039778318470956</v>
      </c>
      <c r="P93" s="133">
        <f t="shared" si="74"/>
        <v>12.108874723000891</v>
      </c>
      <c r="Q93" s="133">
        <f>O93-'Surv-rate CEA'!N91*'Unit cost and utilities'!$H$4-('Surv-rate CEA'!L90-'Surv-rate CEA'!L91)*'Unit cost and utilities'!$G$13</f>
        <v>3.2676486051364422</v>
      </c>
      <c r="R93" s="133">
        <f t="shared" si="75"/>
        <v>2.8182458939775485</v>
      </c>
      <c r="S93" s="133">
        <f>'Surv-rate CEA'!P91*'Unit cost and utilities'!$H$8+'Surv-rate CEA'!Q91*'Unit cost and utilities'!$H$8+'Unit cost and utilities'!$G$13*('Surv-rate CEA'!O90-'Surv-rate CEA'!O91)</f>
        <v>47.968273013362243</v>
      </c>
      <c r="T93" s="133">
        <f t="shared" si="76"/>
        <v>41.371152408677503</v>
      </c>
      <c r="U93" s="133">
        <f>S93-'Surv-rate CEA'!Q91*'Unit cost and utilities'!$H$8-'Unit cost and utilities'!$G$13*('Surv-rate CEA'!O90-'Surv-rate CEA'!O91)</f>
        <v>27.115207541380293</v>
      </c>
      <c r="V93" s="133">
        <f t="shared" si="77"/>
        <v>23.386028166469032</v>
      </c>
      <c r="W93" s="133">
        <f>'Surv-rate CEA'!S91*'Unit cost and utilities'!$H$3+'Surv-rate CEA'!T91*'Unit cost and utilities'!$H$3+('Surv-rate CEA'!R90-'Surv-rate CEA'!R91)*'Unit cost and utilities'!$G$13</f>
        <v>14.039778318470956</v>
      </c>
      <c r="X93" s="133">
        <f t="shared" si="78"/>
        <v>12.108874723000891</v>
      </c>
      <c r="Y93" s="133">
        <f>W93-'Surv-rate CEA'!T91*'Unit cost and utilities'!$H$3-('Surv-rate CEA'!R90-'Surv-rate CEA'!R91)*'Unit cost and utilities'!$G$13</f>
        <v>3.2676486051364422</v>
      </c>
      <c r="Z93" s="133">
        <f t="shared" si="79"/>
        <v>2.8182458939775485</v>
      </c>
      <c r="AA93" s="133">
        <f>'Surv-rate CEA'!V91*'Unit cost and utilities'!$H$9+'Surv-rate CEA'!W91*'Unit cost and utilities'!$H$9+'Unit cost and utilities'!$G$13*('Surv-rate CEA'!U90-'Surv-rate CEA'!U91)</f>
        <v>55.456300346982566</v>
      </c>
      <c r="AB93" s="133">
        <f t="shared" si="80"/>
        <v>47.829344471861717</v>
      </c>
      <c r="AC93" s="133">
        <f>AA93-'Surv-rate CEA'!W91*'Unit cost and utilities'!$H$9-'Unit cost and utilities'!$G$13*('Surv-rate CEA'!U90-'Surv-rate CEA'!U91)</f>
        <v>23.524927547349463</v>
      </c>
      <c r="AD93" s="133">
        <f t="shared" si="81"/>
        <v>20.289522674568186</v>
      </c>
      <c r="AE93" s="133">
        <f>'Surv-rate CEA'!Y91*'Unit cost and utilities'!$H$3+'Surv-rate CEA'!Z91*'Unit cost and utilities'!$H$3+('Surv-rate CEA'!X90-'Surv-rate CEA'!X91)*'Unit cost and utilities'!$G$13</f>
        <v>14.039778318470956</v>
      </c>
      <c r="AF93" s="133">
        <f t="shared" si="82"/>
        <v>12.108874723000891</v>
      </c>
      <c r="AG93" s="133">
        <f>AE93-'Surv-rate CEA'!Z91*'Unit cost and utilities'!$H$3-('Surv-rate CEA'!X90-'Surv-rate CEA'!X91)*'Unit cost and utilities'!$G$13</f>
        <v>3.2676486051364422</v>
      </c>
      <c r="AH93" s="133">
        <f t="shared" si="83"/>
        <v>2.8182458939775485</v>
      </c>
      <c r="AI93" s="133">
        <f>'Surv-rate CEA'!AB91*'Unit cost and utilities'!$H$10+'Surv-rate CEA'!AC91*'Unit cost and utilities'!$H$10+'Unit cost and utilities'!$G$13*('Surv-rate CEA'!AB91-'Surv-rate CEA'!AB91)</f>
        <v>25.857415093184827</v>
      </c>
      <c r="AJ93" s="133">
        <f t="shared" si="84"/>
        <v>22.301221067862773</v>
      </c>
      <c r="AK93" s="133">
        <f>AI93-'Surv-rate CEA'!AC91*'Unit cost and utilities'!$H$10-'Unit cost and utilities'!$G$13*('Surv-rate CEA'!AB91-'Surv-rate CEA'!AB91)</f>
        <v>14.40016461635313</v>
      </c>
      <c r="AL93" s="133">
        <f t="shared" si="85"/>
        <v>12.419696762633821</v>
      </c>
      <c r="AM93" s="104">
        <f>'Surv-rate CEA'!AE91*'Unit cost and utilities'!$H$5+'Surv-rate CEA'!AF91*'Unit cost and utilities'!$H$5+('Surv-rate CEA'!AD90-'Surv-rate CEA'!AD91)*'Unit cost and utilities'!$G$13</f>
        <v>14.039778318470956</v>
      </c>
      <c r="AN93" s="133">
        <f t="shared" si="86"/>
        <v>12.108874723000891</v>
      </c>
      <c r="AO93" s="104">
        <f>AM93-'Surv-rate CEA'!AF91*'Unit cost and utilities'!$H$5-('Surv-rate CEA'!AD90-'Surv-rate CEA'!AD91)*'Unit cost and utilities'!$G$13</f>
        <v>3.2676486051364422</v>
      </c>
      <c r="AP93" s="133">
        <f t="shared" si="87"/>
        <v>2.8182458939775485</v>
      </c>
      <c r="AQ93" s="133">
        <f>'Surv-rate CEA'!AH91*'Unit cost and utilities'!$H$11+'Surv-rate CEA'!AI91*'Unit cost and utilities'!$H$11+'Unit cost and utilities'!$G$13*('Surv-rate CEA'!AG90-'Surv-rate CEA'!AG91)</f>
        <v>42.710322123350153</v>
      </c>
      <c r="AR93" s="133">
        <f t="shared" si="88"/>
        <v>36.836332329425609</v>
      </c>
      <c r="AS93" s="133">
        <f>AQ93-'Surv-rate CEA'!AI91*'Unit cost and utilities'!$H$11-'Unit cost and utilities'!$G$13*('Surv-rate CEA'!AG90-'Surv-rate CEA'!AG91)</f>
        <v>19.570128712043974</v>
      </c>
      <c r="AT93" s="133">
        <f t="shared" si="89"/>
        <v>16.878630952126844</v>
      </c>
      <c r="AU93" s="133">
        <f>'Surv-rate CEA'!AK91*'Unit cost and utilities'!$H$3+'Surv-rate CEA'!AL91*'Unit cost and utilities'!$H$3+('Surv-rate CEA'!AJ90-'Surv-rate CEA'!AJ91)*'Unit cost and utilities'!$G$13</f>
        <v>14.039778318470956</v>
      </c>
      <c r="AV93" s="133">
        <f t="shared" si="90"/>
        <v>12.108874723000891</v>
      </c>
      <c r="AW93" s="133">
        <f>AU93-'Surv-rate CEA'!AL91*'Unit cost and utilities'!$H$3-('Surv-rate CEA'!AJ90-'Surv-rate CEA'!AJ91)*'Unit cost and utilities'!$G$13</f>
        <v>3.2676486051364422</v>
      </c>
      <c r="AX93" s="133">
        <f t="shared" si="91"/>
        <v>2.8182458939775485</v>
      </c>
      <c r="AY93" s="135">
        <v>87</v>
      </c>
      <c r="AZ93" s="135">
        <f t="shared" si="96"/>
        <v>6.6739726027397257</v>
      </c>
      <c r="BA93" s="136">
        <f>'Surv-rate CEA'!AP91*'Unit cost and utilities'!$H$7+'Surv-rate CEA'!AQ91*'Unit cost and utilities'!$H$7+'Unit cost and utilities'!$G$13*('Surv-rate CEA'!AO90-'Surv-rate CEA'!AO91)</f>
        <v>17.925387671392276</v>
      </c>
      <c r="BB93" s="136">
        <f t="shared" si="92"/>
        <v>14.716118318487366</v>
      </c>
      <c r="BC93" s="136">
        <f>BA93-'Surv-rate CEA'!AQ91*'Unit cost and utilities'!$H$7-'Unit cost and utilities'!$G$13*('Surv-rate CEA'!AO90-'Surv-rate CEA'!AO91)</f>
        <v>4.2617383609118189</v>
      </c>
      <c r="BD93" s="136">
        <f t="shared" si="93"/>
        <v>3.498738610920292</v>
      </c>
      <c r="BE93" s="136">
        <f>'Surv-rate CEA'!AS91*'Unit cost and utilities'!$H$4+'Surv-rate CEA'!AT91*'Unit cost and utilities'!$H$4+('Surv-rate CEA'!AR90-'Surv-rate CEA'!AR91)*'Unit cost and utilities'!$G$13</f>
        <v>7.6316934196558082</v>
      </c>
      <c r="BF93" s="136">
        <f t="shared" si="94"/>
        <v>6.2653542223420837</v>
      </c>
      <c r="BG93" s="136">
        <f>BE93-'Surv-rate CEA'!AT91*'Unit cost and utilities'!$H$4-('Surv-rate CEA'!AR90-'Surv-rate CEA'!AR91)*'Unit cost and utilities'!$G$13</f>
        <v>1.862652938962515</v>
      </c>
      <c r="BH93" s="136">
        <f t="shared" si="95"/>
        <v>1.5291731224199272</v>
      </c>
    </row>
    <row r="94" spans="1:60">
      <c r="A94" s="132">
        <v>88</v>
      </c>
      <c r="B94" s="132">
        <f t="shared" si="67"/>
        <v>5.0630136986301366</v>
      </c>
      <c r="C94" s="133">
        <f>'Surv-rate CEA'!D92*'Unit cost and utilities'!$H$6+'Surv-rate CEA'!E92*'Unit cost and utilities'!$H$6+'Unit cost and utilities'!$G$13*('Surv-rate CEA'!C91-'Surv-rate CEA'!C92)</f>
        <v>36.344032975268689</v>
      </c>
      <c r="D94" s="133">
        <f t="shared" si="68"/>
        <v>31.292342376395947</v>
      </c>
      <c r="E94" s="133">
        <f>C94-'Surv-rate CEA'!E92*'Unit cost and utilities'!$H$6-'Unit cost and utilities'!$G$13*('Surv-rate CEA'!C91-'Surv-rate CEA'!C92)</f>
        <v>25.624669707798066</v>
      </c>
      <c r="F94" s="133">
        <f t="shared" si="69"/>
        <v>22.062932265225605</v>
      </c>
      <c r="G94" s="133">
        <f>'Surv-rate CEA'!G92*'Unit cost and utilities'!$H$3+'Surv-rate CEA'!H92*'Unit cost and utilities'!$H$3+('Surv-rate CEA'!F91-'Surv-rate CEA'!F92)*'Unit cost and utilities'!$G$13</f>
        <v>13.703259327300458</v>
      </c>
      <c r="H94" s="133">
        <f t="shared" si="70"/>
        <v>11.798555290609077</v>
      </c>
      <c r="I94" s="133">
        <f>G94-'Surv-rate CEA'!H92*'Unit cost and utilities'!$H$3-('Surv-rate CEA'!F91-'Surv-rate CEA'!F92)*'Unit cost and utilities'!$G$13</f>
        <v>3.19277750680879</v>
      </c>
      <c r="J94" s="133">
        <f t="shared" si="71"/>
        <v>2.7489928523535814</v>
      </c>
      <c r="K94" s="133">
        <f>'Surv-rate CEA'!J92*'Unit cost and utilities'!$H$7+'Surv-rate CEA'!K92*'Unit cost and utilities'!$H$7+'Unit cost and utilities'!$G$13*('Surv-rate CEA'!I91-'Surv-rate CEA'!I92)</f>
        <v>27.366462977359358</v>
      </c>
      <c r="L94" s="133">
        <f t="shared" si="72"/>
        <v>23.562622499853759</v>
      </c>
      <c r="M94" s="133">
        <f>K94-'Surv-rate CEA'!K92*'Unit cost and utilities'!$H$7-'Unit cost and utilities'!$G$13*('Surv-rate CEA'!I91-'Surv-rate CEA'!I92)</f>
        <v>6.7096251450866724</v>
      </c>
      <c r="N94" s="133">
        <f t="shared" si="73"/>
        <v>5.7770112469411563</v>
      </c>
      <c r="O94" s="133">
        <f>'Surv-rate CEA'!M92*'Unit cost and utilities'!$H$4+'Surv-rate CEA'!N92*'Unit cost and utilities'!$H$4+('Surv-rate CEA'!L91-'Surv-rate CEA'!L92)*'Unit cost and utilities'!$G$13</f>
        <v>13.703259327300458</v>
      </c>
      <c r="P94" s="133">
        <f t="shared" si="74"/>
        <v>11.798555290609077</v>
      </c>
      <c r="Q94" s="133">
        <f>O94-'Surv-rate CEA'!N92*'Unit cost and utilities'!$H$4-('Surv-rate CEA'!L91-'Surv-rate CEA'!L92)*'Unit cost and utilities'!$G$13</f>
        <v>3.19277750680879</v>
      </c>
      <c r="R94" s="133">
        <f t="shared" si="75"/>
        <v>2.7489928523535814</v>
      </c>
      <c r="S94" s="133">
        <f>'Surv-rate CEA'!P92*'Unit cost and utilities'!$H$8+'Surv-rate CEA'!Q92*'Unit cost and utilities'!$H$8+'Unit cost and utilities'!$G$13*('Surv-rate CEA'!O91-'Surv-rate CEA'!O92)</f>
        <v>47.24073478199589</v>
      </c>
      <c r="T94" s="133">
        <f t="shared" si="76"/>
        <v>40.674441604118734</v>
      </c>
      <c r="U94" s="133">
        <f>S94-'Surv-rate CEA'!Q92*'Unit cost and utilities'!$H$8-'Unit cost and utilities'!$G$13*('Surv-rate CEA'!O91-'Surv-rate CEA'!O92)</f>
        <v>26.767715377322379</v>
      </c>
      <c r="V94" s="133">
        <f t="shared" si="77"/>
        <v>23.047098674796917</v>
      </c>
      <c r="W94" s="133">
        <f>'Surv-rate CEA'!S92*'Unit cost and utilities'!$H$3+'Surv-rate CEA'!T92*'Unit cost and utilities'!$H$3+('Surv-rate CEA'!R91-'Surv-rate CEA'!R92)*'Unit cost and utilities'!$G$13</f>
        <v>13.703259327300458</v>
      </c>
      <c r="X94" s="133">
        <f t="shared" si="78"/>
        <v>11.798555290609077</v>
      </c>
      <c r="Y94" s="133">
        <f>W94-'Surv-rate CEA'!T92*'Unit cost and utilities'!$H$3-('Surv-rate CEA'!R91-'Surv-rate CEA'!R92)*'Unit cost and utilities'!$G$13</f>
        <v>3.19277750680879</v>
      </c>
      <c r="Z94" s="133">
        <f t="shared" si="79"/>
        <v>2.7489928523535814</v>
      </c>
      <c r="AA94" s="133">
        <f>'Surv-rate CEA'!V92*'Unit cost and utilities'!$H$9+'Surv-rate CEA'!W92*'Unit cost and utilities'!$H$9+'Unit cost and utilities'!$G$13*('Surv-rate CEA'!U91-'Surv-rate CEA'!U92)</f>
        <v>54.683173532759923</v>
      </c>
      <c r="AB94" s="133">
        <f t="shared" si="80"/>
        <v>47.082407986461114</v>
      </c>
      <c r="AC94" s="133">
        <f>AA94-'Surv-rate CEA'!W92*'Unit cost and utilities'!$H$9-'Unit cost and utilities'!$G$13*('Surv-rate CEA'!U91-'Surv-rate CEA'!U92)</f>
        <v>23.210426369688914</v>
      </c>
      <c r="AD94" s="133">
        <f t="shared" si="81"/>
        <v>19.984260116555344</v>
      </c>
      <c r="AE94" s="133">
        <f>'Surv-rate CEA'!Y92*'Unit cost and utilities'!$H$3+'Surv-rate CEA'!Z92*'Unit cost and utilities'!$H$3+('Surv-rate CEA'!X91-'Surv-rate CEA'!X92)*'Unit cost and utilities'!$G$13</f>
        <v>13.703259327300458</v>
      </c>
      <c r="AF94" s="133">
        <f t="shared" si="82"/>
        <v>11.798555290609077</v>
      </c>
      <c r="AG94" s="133">
        <f>AE94-'Surv-rate CEA'!Z92*'Unit cost and utilities'!$H$3-('Surv-rate CEA'!X91-'Surv-rate CEA'!X92)*'Unit cost and utilities'!$G$13</f>
        <v>3.19277750680879</v>
      </c>
      <c r="AH94" s="133">
        <f t="shared" si="83"/>
        <v>2.7489928523535814</v>
      </c>
      <c r="AI94" s="133">
        <f>'Surv-rate CEA'!AB92*'Unit cost and utilities'!$H$10+'Surv-rate CEA'!AC92*'Unit cost and utilities'!$H$10+'Unit cost and utilities'!$G$13*('Surv-rate CEA'!AB92-'Surv-rate CEA'!AB92)</f>
        <v>25.417244384465299</v>
      </c>
      <c r="AJ94" s="133">
        <f t="shared" si="84"/>
        <v>21.884338319977967</v>
      </c>
      <c r="AK94" s="133">
        <f>AI94-'Surv-rate CEA'!AC92*'Unit cost and utilities'!$H$10-'Unit cost and utilities'!$G$13*('Surv-rate CEA'!AB92-'Surv-rate CEA'!AB92)</f>
        <v>14.186420107852692</v>
      </c>
      <c r="AL94" s="133">
        <f t="shared" si="85"/>
        <v>12.214558450692481</v>
      </c>
      <c r="AM94" s="104">
        <f>'Surv-rate CEA'!AE92*'Unit cost and utilities'!$H$5+'Surv-rate CEA'!AF92*'Unit cost and utilities'!$H$5+('Surv-rate CEA'!AD91-'Surv-rate CEA'!AD92)*'Unit cost and utilities'!$G$13</f>
        <v>13.703259327300458</v>
      </c>
      <c r="AN94" s="133">
        <f t="shared" si="86"/>
        <v>11.798555290609077</v>
      </c>
      <c r="AO94" s="104">
        <f>AM94-'Surv-rate CEA'!AF92*'Unit cost and utilities'!$H$5-('Surv-rate CEA'!AD91-'Surv-rate CEA'!AD92)*'Unit cost and utilities'!$G$13</f>
        <v>3.19277750680879</v>
      </c>
      <c r="AP94" s="133">
        <f t="shared" si="87"/>
        <v>2.7489928523535814</v>
      </c>
      <c r="AQ94" s="133">
        <f>'Surv-rate CEA'!AH92*'Unit cost and utilities'!$H$11+'Surv-rate CEA'!AI92*'Unit cost and utilities'!$H$11+'Unit cost and utilities'!$G$13*('Surv-rate CEA'!AG91-'Surv-rate CEA'!AG92)</f>
        <v>42.031890553028823</v>
      </c>
      <c r="AR94" s="133">
        <f t="shared" si="88"/>
        <v>36.18960809351006</v>
      </c>
      <c r="AS94" s="133">
        <f>AQ94-'Surv-rate CEA'!AI92*'Unit cost and utilities'!$H$11-'Unit cost and utilities'!$G$13*('Surv-rate CEA'!AG91-'Surv-rate CEA'!AG92)</f>
        <v>19.290460306900417</v>
      </c>
      <c r="AT94" s="133">
        <f t="shared" si="89"/>
        <v>16.60915531670825</v>
      </c>
      <c r="AU94" s="133">
        <f>'Surv-rate CEA'!AK92*'Unit cost and utilities'!$H$3+'Surv-rate CEA'!AL92*'Unit cost and utilities'!$H$3+('Surv-rate CEA'!AJ91-'Surv-rate CEA'!AJ92)*'Unit cost and utilities'!$G$13</f>
        <v>13.703259327300458</v>
      </c>
      <c r="AV94" s="133">
        <f t="shared" si="90"/>
        <v>11.798555290609077</v>
      </c>
      <c r="AW94" s="133">
        <f>AU94-'Surv-rate CEA'!AL92*'Unit cost and utilities'!$H$3-('Surv-rate CEA'!AJ91-'Surv-rate CEA'!AJ92)*'Unit cost and utilities'!$G$13</f>
        <v>3.19277750680879</v>
      </c>
      <c r="AX94" s="133">
        <f t="shared" si="91"/>
        <v>2.7489928523535814</v>
      </c>
      <c r="AY94" s="135">
        <v>88</v>
      </c>
      <c r="AZ94" s="135">
        <f t="shared" si="96"/>
        <v>6.7506849315068491</v>
      </c>
      <c r="BA94" s="136">
        <f>'Surv-rate CEA'!AP92*'Unit cost and utilities'!$H$7+'Surv-rate CEA'!AQ92*'Unit cost and utilities'!$H$7+'Unit cost and utilities'!$G$13*('Surv-rate CEA'!AO91-'Surv-rate CEA'!AO92)</f>
        <v>17.593071262154506</v>
      </c>
      <c r="BB94" s="136">
        <f t="shared" si="92"/>
        <v>14.410584702640895</v>
      </c>
      <c r="BC94" s="136">
        <f>BA94-'Surv-rate CEA'!AQ92*'Unit cost and utilities'!$H$7-'Unit cost and utilities'!$G$13*('Surv-rate CEA'!AO91-'Surv-rate CEA'!AO92)</f>
        <v>4.1821666163836895</v>
      </c>
      <c r="BD94" s="136">
        <f t="shared" si="93"/>
        <v>3.425636454710391</v>
      </c>
      <c r="BE94" s="136">
        <f>'Surv-rate CEA'!AS92*'Unit cost and utilities'!$H$4+'Surv-rate CEA'!AT92*'Unit cost and utilities'!$H$4+('Surv-rate CEA'!AR91-'Surv-rate CEA'!AR92)*'Unit cost and utilities'!$G$13</f>
        <v>7.3633893503349226</v>
      </c>
      <c r="BF94" s="136">
        <f t="shared" si="94"/>
        <v>6.0313940840895928</v>
      </c>
      <c r="BG94" s="136">
        <f>BE94-'Surv-rate CEA'!AT92*'Unit cost and utilities'!$H$4-('Surv-rate CEA'!AR91-'Surv-rate CEA'!AR92)*'Unit cost and utilities'!$G$13</f>
        <v>1.8196887566701747</v>
      </c>
      <c r="BH94" s="136">
        <f t="shared" si="95"/>
        <v>1.4905174070912914</v>
      </c>
    </row>
    <row r="95" spans="1:60">
      <c r="A95" s="132">
        <v>89</v>
      </c>
      <c r="B95" s="132">
        <f t="shared" si="67"/>
        <v>5.1205479452054794</v>
      </c>
      <c r="C95" s="133">
        <f>'Surv-rate CEA'!D93*'Unit cost and utilities'!$H$6+'Surv-rate CEA'!E93*'Unit cost and utilities'!$H$6+'Unit cost and utilities'!$G$13*('Surv-rate CEA'!C92-'Surv-rate CEA'!C93)</f>
        <v>35.740238571682291</v>
      </c>
      <c r="D95" s="133">
        <f t="shared" si="68"/>
        <v>30.720184706085607</v>
      </c>
      <c r="E95" s="133">
        <f>C95-'Surv-rate CEA'!E93*'Unit cost and utilities'!$H$6-'Unit cost and utilities'!$G$13*('Surv-rate CEA'!C92-'Surv-rate CEA'!C93)</f>
        <v>25.299835956192396</v>
      </c>
      <c r="F95" s="133">
        <f t="shared" si="69"/>
        <v>21.746235186681151</v>
      </c>
      <c r="G95" s="133">
        <f>'Surv-rate CEA'!G93*'Unit cost and utilities'!$H$3+'Surv-rate CEA'!H93*'Unit cost and utilities'!$H$3+('Surv-rate CEA'!F92-'Surv-rate CEA'!F93)*'Unit cost and utilities'!$G$13</f>
        <v>13.378080885149547</v>
      </c>
      <c r="H95" s="133">
        <f t="shared" si="70"/>
        <v>11.499003146844485</v>
      </c>
      <c r="I95" s="133">
        <f>G95-'Surv-rate CEA'!H93*'Unit cost and utilities'!$H$3-('Surv-rate CEA'!F92-'Surv-rate CEA'!F93)*'Unit cost and utilities'!$G$13</f>
        <v>3.120410186863289</v>
      </c>
      <c r="J95" s="133">
        <f t="shared" si="71"/>
        <v>2.6821191220347034</v>
      </c>
      <c r="K95" s="133">
        <f>'Surv-rate CEA'!J93*'Unit cost and utilities'!$H$7+'Surv-rate CEA'!K93*'Unit cost and utilities'!$H$7+'Unit cost and utilities'!$G$13*('Surv-rate CEA'!I92-'Surv-rate CEA'!I93)</f>
        <v>26.880560331130102</v>
      </c>
      <c r="L95" s="133">
        <f t="shared" si="72"/>
        <v>23.104931902432043</v>
      </c>
      <c r="M95" s="133">
        <f>K95-'Surv-rate CEA'!K93*'Unit cost and utilities'!$H$7-'Unit cost and utilities'!$G$13*('Surv-rate CEA'!I92-'Surv-rate CEA'!I93)</f>
        <v>6.5867085112016639</v>
      </c>
      <c r="N95" s="133">
        <f t="shared" si="73"/>
        <v>5.6615431277390291</v>
      </c>
      <c r="O95" s="133">
        <f>'Surv-rate CEA'!M93*'Unit cost and utilities'!$H$4+'Surv-rate CEA'!N93*'Unit cost and utilities'!$H$4+('Surv-rate CEA'!L92-'Surv-rate CEA'!L93)*'Unit cost and utilities'!$G$13</f>
        <v>13.378080885149547</v>
      </c>
      <c r="P95" s="133">
        <f t="shared" si="74"/>
        <v>11.499003146844485</v>
      </c>
      <c r="Q95" s="133">
        <f>O95-'Surv-rate CEA'!N93*'Unit cost and utilities'!$H$4-('Surv-rate CEA'!L92-'Surv-rate CEA'!L93)*'Unit cost and utilities'!$G$13</f>
        <v>3.120410186863289</v>
      </c>
      <c r="R95" s="133">
        <f t="shared" si="75"/>
        <v>2.6821191220347034</v>
      </c>
      <c r="S95" s="133">
        <f>'Surv-rate CEA'!P93*'Unit cost and utilities'!$H$8+'Surv-rate CEA'!Q93*'Unit cost and utilities'!$H$8+'Unit cost and utilities'!$G$13*('Surv-rate CEA'!O92-'Surv-rate CEA'!O93)</f>
        <v>46.531414574370231</v>
      </c>
      <c r="T95" s="133">
        <f t="shared" si="76"/>
        <v>39.995638179446345</v>
      </c>
      <c r="U95" s="133">
        <f>S95-'Surv-rate CEA'!Q93*'Unit cost and utilities'!$H$8-'Unit cost and utilities'!$G$13*('Surv-rate CEA'!O92-'Surv-rate CEA'!O93)</f>
        <v>26.428391690145943</v>
      </c>
      <c r="V95" s="133">
        <f t="shared" si="77"/>
        <v>22.716274615170985</v>
      </c>
      <c r="W95" s="133">
        <f>'Surv-rate CEA'!S93*'Unit cost and utilities'!$H$3+'Surv-rate CEA'!T93*'Unit cost and utilities'!$H$3+('Surv-rate CEA'!R92-'Surv-rate CEA'!R93)*'Unit cost and utilities'!$G$13</f>
        <v>13.378080885149547</v>
      </c>
      <c r="X95" s="133">
        <f t="shared" si="78"/>
        <v>11.499003146844485</v>
      </c>
      <c r="Y95" s="133">
        <f>W95-'Surv-rate CEA'!T93*'Unit cost and utilities'!$H$3-('Surv-rate CEA'!R92-'Surv-rate CEA'!R93)*'Unit cost and utilities'!$G$13</f>
        <v>3.120410186863289</v>
      </c>
      <c r="Z95" s="133">
        <f t="shared" si="79"/>
        <v>2.6821191220347034</v>
      </c>
      <c r="AA95" s="133">
        <f>'Surv-rate CEA'!V93*'Unit cost and utilities'!$H$9+'Surv-rate CEA'!W93*'Unit cost and utilities'!$H$9+'Unit cost and utilities'!$G$13*('Surv-rate CEA'!U92-'Surv-rate CEA'!U93)</f>
        <v>53.928479555268567</v>
      </c>
      <c r="AB95" s="133">
        <f t="shared" si="80"/>
        <v>46.353715561620305</v>
      </c>
      <c r="AC95" s="133">
        <f>AA95-'Surv-rate CEA'!W93*'Unit cost and utilities'!$H$9-'Unit cost and utilities'!$G$13*('Surv-rate CEA'!U92-'Surv-rate CEA'!U93)</f>
        <v>22.903489393498347</v>
      </c>
      <c r="AD95" s="133">
        <f t="shared" si="81"/>
        <v>19.686478118241151</v>
      </c>
      <c r="AE95" s="133">
        <f>'Surv-rate CEA'!Y93*'Unit cost and utilities'!$H$3+'Surv-rate CEA'!Z93*'Unit cost and utilities'!$H$3+('Surv-rate CEA'!X92-'Surv-rate CEA'!X93)*'Unit cost and utilities'!$G$13</f>
        <v>13.378080885149547</v>
      </c>
      <c r="AF95" s="133">
        <f t="shared" si="82"/>
        <v>11.499003146844485</v>
      </c>
      <c r="AG95" s="133">
        <f>AE95-'Surv-rate CEA'!Z93*'Unit cost and utilities'!$H$3-('Surv-rate CEA'!X92-'Surv-rate CEA'!X93)*'Unit cost and utilities'!$G$13</f>
        <v>3.120410186863289</v>
      </c>
      <c r="AH95" s="133">
        <f t="shared" si="83"/>
        <v>2.6821191220347034</v>
      </c>
      <c r="AI95" s="133">
        <f>'Surv-rate CEA'!AB93*'Unit cost and utilities'!$H$10+'Surv-rate CEA'!AC93*'Unit cost and utilities'!$H$10+'Unit cost and utilities'!$G$13*('Surv-rate CEA'!AB93-'Surv-rate CEA'!AB93)</f>
        <v>24.988774504171943</v>
      </c>
      <c r="AJ95" s="133">
        <f t="shared" si="84"/>
        <v>21.478865251759039</v>
      </c>
      <c r="AK95" s="133">
        <f>AI95-'Surv-rate CEA'!AC93*'Unit cost and utilities'!$H$10-'Unit cost and utilities'!$G$13*('Surv-rate CEA'!AB93-'Surv-rate CEA'!AB93)</f>
        <v>13.97812649215664</v>
      </c>
      <c r="AL95" s="133">
        <f t="shared" si="85"/>
        <v>12.014766684414669</v>
      </c>
      <c r="AM95" s="104">
        <f>'Surv-rate CEA'!AE93*'Unit cost and utilities'!$H$5+'Surv-rate CEA'!AF93*'Unit cost and utilities'!$H$5+('Surv-rate CEA'!AD92-'Surv-rate CEA'!AD93)*'Unit cost and utilities'!$G$13</f>
        <v>13.378080885149547</v>
      </c>
      <c r="AN95" s="133">
        <f t="shared" si="86"/>
        <v>11.499003146844485</v>
      </c>
      <c r="AO95" s="104">
        <f>AM95-'Surv-rate CEA'!AF93*'Unit cost and utilities'!$H$5-('Surv-rate CEA'!AD92-'Surv-rate CEA'!AD93)*'Unit cost and utilities'!$G$13</f>
        <v>3.120410186863289</v>
      </c>
      <c r="AP95" s="133">
        <f t="shared" si="87"/>
        <v>2.6821191220347034</v>
      </c>
      <c r="AQ95" s="133">
        <f>'Surv-rate CEA'!AH93*'Unit cost and utilities'!$H$11+'Surv-rate CEA'!AI93*'Unit cost and utilities'!$H$11+'Unit cost and utilities'!$G$13*('Surv-rate CEA'!AG92-'Surv-rate CEA'!AG93)</f>
        <v>41.370929256267296</v>
      </c>
      <c r="AR95" s="133">
        <f t="shared" si="88"/>
        <v>35.559991734971511</v>
      </c>
      <c r="AS95" s="133">
        <f>AQ95-'Surv-rate CEA'!AI93*'Unit cost and utilities'!$H$11-'Unit cost and utilities'!$G$13*('Surv-rate CEA'!AG92-'Surv-rate CEA'!AG93)</f>
        <v>19.017771929921029</v>
      </c>
      <c r="AT95" s="133">
        <f t="shared" si="89"/>
        <v>16.346546350372737</v>
      </c>
      <c r="AU95" s="133">
        <f>'Surv-rate CEA'!AK93*'Unit cost and utilities'!$H$3+'Surv-rate CEA'!AL93*'Unit cost and utilities'!$H$3+('Surv-rate CEA'!AJ92-'Surv-rate CEA'!AJ93)*'Unit cost and utilities'!$G$13</f>
        <v>13.378080885149547</v>
      </c>
      <c r="AV95" s="133">
        <f t="shared" si="90"/>
        <v>11.499003146844485</v>
      </c>
      <c r="AW95" s="133">
        <f>AU95-'Surv-rate CEA'!AL93*'Unit cost and utilities'!$H$3-('Surv-rate CEA'!AJ92-'Surv-rate CEA'!AJ93)*'Unit cost and utilities'!$G$13</f>
        <v>3.120410186863289</v>
      </c>
      <c r="AX95" s="133">
        <f t="shared" si="91"/>
        <v>2.6821191220347034</v>
      </c>
      <c r="AY95" s="135">
        <v>89</v>
      </c>
      <c r="AZ95" s="135">
        <f t="shared" si="96"/>
        <v>6.8273972602739725</v>
      </c>
      <c r="BA95" s="136">
        <f>'Surv-rate CEA'!AP93*'Unit cost and utilities'!$H$7+'Surv-rate CEA'!AQ93*'Unit cost and utilities'!$H$7+'Unit cost and utilities'!$G$13*('Surv-rate CEA'!AO92-'Surv-rate CEA'!AO93)</f>
        <v>17.270386280253948</v>
      </c>
      <c r="BB95" s="136">
        <f t="shared" si="92"/>
        <v>14.114230921243589</v>
      </c>
      <c r="BC95" s="136">
        <f>BA95-'Surv-rate CEA'!AQ93*'Unit cost and utilities'!$H$7-'Unit cost and utilities'!$G$13*('Surv-rate CEA'!AO92-'Surv-rate CEA'!AO93)</f>
        <v>4.1049354360442862</v>
      </c>
      <c r="BD95" s="136">
        <f t="shared" si="93"/>
        <v>3.354760323303716</v>
      </c>
      <c r="BE95" s="136">
        <f>'Surv-rate CEA'!AS93*'Unit cost and utilities'!$H$4+'Surv-rate CEA'!AT93*'Unit cost and utilities'!$H$4+('Surv-rate CEA'!AR92-'Surv-rate CEA'!AR93)*'Unit cost and utilities'!$G$13</f>
        <v>7.1052201604760441</v>
      </c>
      <c r="BF95" s="136">
        <f t="shared" si="94"/>
        <v>5.8067443578777729</v>
      </c>
      <c r="BG95" s="136">
        <f>BE95-'Surv-rate CEA'!AT93*'Unit cost and utilities'!$H$4-('Surv-rate CEA'!AR92-'Surv-rate CEA'!AR93)*'Unit cost and utilities'!$G$13</f>
        <v>1.7780808832729247</v>
      </c>
      <c r="BH95" s="136">
        <f t="shared" si="95"/>
        <v>1.4531373980822044</v>
      </c>
    </row>
    <row r="96" spans="1:60">
      <c r="A96" s="132">
        <v>90</v>
      </c>
      <c r="B96" s="132">
        <f t="shared" si="67"/>
        <v>5.1780821917808222</v>
      </c>
      <c r="C96" s="133">
        <f>'Surv-rate CEA'!D94*'Unit cost and utilities'!$H$6+'Surv-rate CEA'!E94*'Unit cost and utilities'!$H$6+'Unit cost and utilities'!$G$13*('Surv-rate CEA'!C93-'Surv-rate CEA'!C94)</f>
        <v>35.152376488077749</v>
      </c>
      <c r="D96" s="133">
        <f t="shared" si="68"/>
        <v>30.163552310324832</v>
      </c>
      <c r="E96" s="133">
        <f>C96-'Surv-rate CEA'!E94*'Unit cost and utilities'!$H$6-'Unit cost and utilities'!$G$13*('Surv-rate CEA'!C93-'Surv-rate CEA'!C94)</f>
        <v>24.982557182204513</v>
      </c>
      <c r="F96" s="133">
        <f t="shared" si="69"/>
        <v>21.437033444002992</v>
      </c>
      <c r="G96" s="133">
        <f>'Surv-rate CEA'!G94*'Unit cost and utilities'!$H$3+'Surv-rate CEA'!H94*'Unit cost and utilities'!$H$3+('Surv-rate CEA'!F93-'Surv-rate CEA'!F94)*'Unit cost and utilities'!$G$13</f>
        <v>13.063756629193582</v>
      </c>
      <c r="H96" s="133">
        <f t="shared" si="70"/>
        <v>11.209748694734163</v>
      </c>
      <c r="I96" s="133">
        <f>G96-'Surv-rate CEA'!H94*'Unit cost and utilities'!$H$3-('Surv-rate CEA'!F93-'Surv-rate CEA'!F94)*'Unit cost and utilities'!$G$13</f>
        <v>3.050437324848791</v>
      </c>
      <c r="J96" s="133">
        <f t="shared" si="71"/>
        <v>2.6175193545918742</v>
      </c>
      <c r="K96" s="133">
        <f>'Surv-rate CEA'!J94*'Unit cost and utilities'!$H$7+'Surv-rate CEA'!K94*'Unit cost and utilities'!$H$7+'Unit cost and utilities'!$G$13*('Surv-rate CEA'!I93-'Surv-rate CEA'!I94)</f>
        <v>26.408042883819252</v>
      </c>
      <c r="L96" s="133">
        <f t="shared" si="72"/>
        <v>22.660214259185128</v>
      </c>
      <c r="M96" s="133">
        <f>K96-'Surv-rate CEA'!K94*'Unit cost and utilities'!$H$7-'Unit cost and utilities'!$G$13*('Surv-rate CEA'!I93-'Surv-rate CEA'!I94)</f>
        <v>6.4673331658418078</v>
      </c>
      <c r="N96" s="133">
        <f t="shared" si="73"/>
        <v>5.5494894441156903</v>
      </c>
      <c r="O96" s="133">
        <f>'Surv-rate CEA'!M94*'Unit cost and utilities'!$H$4+'Surv-rate CEA'!N94*'Unit cost and utilities'!$H$4+('Surv-rate CEA'!L93-'Surv-rate CEA'!L94)*'Unit cost and utilities'!$G$13</f>
        <v>13.063756629193582</v>
      </c>
      <c r="P96" s="133">
        <f t="shared" si="74"/>
        <v>11.209748694734163</v>
      </c>
      <c r="Q96" s="133">
        <f>O96-'Surv-rate CEA'!N94*'Unit cost and utilities'!$H$4-('Surv-rate CEA'!L93-'Surv-rate CEA'!L94)*'Unit cost and utilities'!$G$13</f>
        <v>3.050437324848791</v>
      </c>
      <c r="R96" s="133">
        <f t="shared" si="75"/>
        <v>2.6175193545918742</v>
      </c>
      <c r="S96" s="133">
        <f>'Surv-rate CEA'!P94*'Unit cost and utilities'!$H$8+'Surv-rate CEA'!Q94*'Unit cost and utilities'!$H$8+'Unit cost and utilities'!$G$13*('Surv-rate CEA'!O93-'Surv-rate CEA'!O94)</f>
        <v>45.839688642538512</v>
      </c>
      <c r="T96" s="133">
        <f t="shared" si="76"/>
        <v>39.334121456259574</v>
      </c>
      <c r="U96" s="133">
        <f>S96-'Surv-rate CEA'!Q94*'Unit cost and utilities'!$H$8-'Unit cost and utilities'!$G$13*('Surv-rate CEA'!O93-'Surv-rate CEA'!O94)</f>
        <v>26.096959987251086</v>
      </c>
      <c r="V96" s="133">
        <f t="shared" si="77"/>
        <v>22.3932802376215</v>
      </c>
      <c r="W96" s="133">
        <f>'Surv-rate CEA'!S94*'Unit cost and utilities'!$H$3+'Surv-rate CEA'!T94*'Unit cost and utilities'!$H$3+('Surv-rate CEA'!R93-'Surv-rate CEA'!R94)*'Unit cost and utilities'!$G$13</f>
        <v>13.063756629193582</v>
      </c>
      <c r="X96" s="133">
        <f t="shared" si="78"/>
        <v>11.209748694734163</v>
      </c>
      <c r="Y96" s="133">
        <f>W96-'Surv-rate CEA'!T94*'Unit cost and utilities'!$H$3-('Surv-rate CEA'!R93-'Surv-rate CEA'!R94)*'Unit cost and utilities'!$G$13</f>
        <v>3.050437324848791</v>
      </c>
      <c r="Z96" s="133">
        <f t="shared" si="79"/>
        <v>2.6175193545918742</v>
      </c>
      <c r="AA96" s="133">
        <f>'Surv-rate CEA'!V94*'Unit cost and utilities'!$H$9+'Surv-rate CEA'!W94*'Unit cost and utilities'!$H$9+'Unit cost and utilities'!$G$13*('Surv-rate CEA'!U93-'Surv-rate CEA'!U94)</f>
        <v>53.191609432126732</v>
      </c>
      <c r="AB96" s="133">
        <f t="shared" si="80"/>
        <v>45.642657876075198</v>
      </c>
      <c r="AC96" s="133">
        <f>AA96-'Surv-rate CEA'!W94*'Unit cost and utilities'!$H$9-'Unit cost and utilities'!$G$13*('Surv-rate CEA'!U93-'Surv-rate CEA'!U94)</f>
        <v>22.603856505595569</v>
      </c>
      <c r="AD96" s="133">
        <f t="shared" si="81"/>
        <v>19.395917893427523</v>
      </c>
      <c r="AE96" s="133">
        <f>'Surv-rate CEA'!Y94*'Unit cost and utilities'!$H$3+'Surv-rate CEA'!Z94*'Unit cost and utilities'!$H$3+('Surv-rate CEA'!X93-'Surv-rate CEA'!X94)*'Unit cost and utilities'!$G$13</f>
        <v>13.063756629193582</v>
      </c>
      <c r="AF96" s="133">
        <f t="shared" si="82"/>
        <v>11.209748694734163</v>
      </c>
      <c r="AG96" s="133">
        <f>AE96-'Surv-rate CEA'!Z94*'Unit cost and utilities'!$H$3-('Surv-rate CEA'!X93-'Surv-rate CEA'!X94)*'Unit cost and utilities'!$G$13</f>
        <v>3.050437324848791</v>
      </c>
      <c r="AH96" s="133">
        <f t="shared" si="83"/>
        <v>2.6175193545918742</v>
      </c>
      <c r="AI96" s="133">
        <f>'Surv-rate CEA'!AB94*'Unit cost and utilities'!$H$10+'Surv-rate CEA'!AC94*'Unit cost and utilities'!$H$10+'Unit cost and utilities'!$G$13*('Surv-rate CEA'!AB94-'Surv-rate CEA'!AB94)</f>
        <v>24.571589198005082</v>
      </c>
      <c r="AJ96" s="133">
        <f t="shared" si="84"/>
        <v>21.084390023337747</v>
      </c>
      <c r="AK96" s="133">
        <f>AI96-'Surv-rate CEA'!AC94*'Unit cost and utilities'!$H$10-'Unit cost and utilities'!$G$13*('Surv-rate CEA'!AB94-'Surv-rate CEA'!AB94)</f>
        <v>13.775088508660897</v>
      </c>
      <c r="AL96" s="133">
        <f t="shared" si="85"/>
        <v>11.820128375993866</v>
      </c>
      <c r="AM96" s="104">
        <f>'Surv-rate CEA'!AE94*'Unit cost and utilities'!$H$5+'Surv-rate CEA'!AF94*'Unit cost and utilities'!$H$5+('Surv-rate CEA'!AD93-'Surv-rate CEA'!AD94)*'Unit cost and utilities'!$G$13</f>
        <v>13.063756629193582</v>
      </c>
      <c r="AN96" s="133">
        <f t="shared" si="86"/>
        <v>11.209748694734163</v>
      </c>
      <c r="AO96" s="104">
        <f>AM96-'Surv-rate CEA'!AF94*'Unit cost and utilities'!$H$5-('Surv-rate CEA'!AD93-'Surv-rate CEA'!AD94)*'Unit cost and utilities'!$G$13</f>
        <v>3.050437324848791</v>
      </c>
      <c r="AP96" s="133">
        <f t="shared" si="87"/>
        <v>2.6175193545918742</v>
      </c>
      <c r="AQ96" s="133">
        <f>'Surv-rate CEA'!AH94*'Unit cost and utilities'!$H$11+'Surv-rate CEA'!AI94*'Unit cost and utilities'!$H$11+'Unit cost and utilities'!$G$13*('Surv-rate CEA'!AG93-'Surv-rate CEA'!AG94)</f>
        <v>40.726827582221873</v>
      </c>
      <c r="AR96" s="133">
        <f t="shared" si="88"/>
        <v>34.946877478584561</v>
      </c>
      <c r="AS96" s="133">
        <f>AQ96-'Surv-rate CEA'!AI94*'Unit cost and utilities'!$H$11-'Unit cost and utilities'!$G$13*('Surv-rate CEA'!AG93-'Surv-rate CEA'!AG94)</f>
        <v>18.75181729624855</v>
      </c>
      <c r="AT96" s="133">
        <f t="shared" si="89"/>
        <v>16.090559968851117</v>
      </c>
      <c r="AU96" s="133">
        <f>'Surv-rate CEA'!AK94*'Unit cost and utilities'!$H$3+'Surv-rate CEA'!AL94*'Unit cost and utilities'!$H$3+('Surv-rate CEA'!AJ93-'Surv-rate CEA'!AJ94)*'Unit cost and utilities'!$G$13</f>
        <v>13.063756629193582</v>
      </c>
      <c r="AV96" s="133">
        <f t="shared" si="90"/>
        <v>11.209748694734163</v>
      </c>
      <c r="AW96" s="133">
        <f>AU96-'Surv-rate CEA'!AL94*'Unit cost and utilities'!$H$3-('Surv-rate CEA'!AJ93-'Surv-rate CEA'!AJ94)*'Unit cost and utilities'!$G$13</f>
        <v>3.050437324848791</v>
      </c>
      <c r="AX96" s="133">
        <f t="shared" si="91"/>
        <v>2.6175193545918742</v>
      </c>
      <c r="AY96" s="135">
        <v>90</v>
      </c>
      <c r="AZ96" s="135">
        <f t="shared" si="96"/>
        <v>6.904109589041096</v>
      </c>
      <c r="BA96" s="136">
        <f>'Surv-rate CEA'!AP94*'Unit cost and utilities'!$H$7+'Surv-rate CEA'!AQ94*'Unit cost and utilities'!$H$7+'Unit cost and utilities'!$G$13*('Surv-rate CEA'!AO93-'Surv-rate CEA'!AO94)</f>
        <v>16.956957857593761</v>
      </c>
      <c r="BB96" s="136">
        <f t="shared" si="92"/>
        <v>13.826693462509541</v>
      </c>
      <c r="BC96" s="136">
        <f>BA96-'Surv-rate CEA'!AQ94*'Unit cost and utilities'!$H$7-'Unit cost and utilities'!$G$13*('Surv-rate CEA'!AO93-'Surv-rate CEA'!AO94)</f>
        <v>4.0299515113434632</v>
      </c>
      <c r="BD96" s="136">
        <f t="shared" si="93"/>
        <v>3.2860200918155762</v>
      </c>
      <c r="BE96" s="136">
        <f>'Surv-rate CEA'!AS94*'Unit cost and utilities'!$H$4+'Surv-rate CEA'!AT94*'Unit cost and utilities'!$H$4+('Surv-rate CEA'!AR93-'Surv-rate CEA'!AR94)*'Unit cost and utilities'!$G$13</f>
        <v>6.8567706343440245</v>
      </c>
      <c r="BF96" s="136">
        <f t="shared" si="94"/>
        <v>5.5910067418935734</v>
      </c>
      <c r="BG96" s="136">
        <f>BE96-'Surv-rate CEA'!AT94*'Unit cost and utilities'!$H$4-('Surv-rate CEA'!AR93-'Surv-rate CEA'!AR94)*'Unit cost and utilities'!$G$13</f>
        <v>1.7377745128100015</v>
      </c>
      <c r="BH96" s="136">
        <f t="shared" si="95"/>
        <v>1.4169803155361114</v>
      </c>
    </row>
    <row r="97" spans="1:60">
      <c r="A97" s="132">
        <v>91</v>
      </c>
      <c r="B97" s="132">
        <f t="shared" si="67"/>
        <v>5.2356164383561641</v>
      </c>
      <c r="C97" s="133">
        <f>'Surv-rate CEA'!D95*'Unit cost and utilities'!$H$6+'Surv-rate CEA'!E95*'Unit cost and utilities'!$H$6+'Unit cost and utilities'!$G$13*('Surv-rate CEA'!C94-'Surv-rate CEA'!C95)</f>
        <v>34.579880672895825</v>
      </c>
      <c r="D97" s="133">
        <f t="shared" si="68"/>
        <v>29.621885957758018</v>
      </c>
      <c r="E97" s="133">
        <f>C97-'Surv-rate CEA'!E95*'Unit cost and utilities'!$H$6-'Unit cost and utilities'!$G$13*('Surv-rate CEA'!C94-'Surv-rate CEA'!C95)</f>
        <v>24.67258031047102</v>
      </c>
      <c r="F97" s="133">
        <f t="shared" si="69"/>
        <v>21.135074674021279</v>
      </c>
      <c r="G97" s="133">
        <f>'Surv-rate CEA'!G95*'Unit cost and utilities'!$H$3+'Surv-rate CEA'!H95*'Unit cost and utilities'!$H$3+('Surv-rate CEA'!F94-'Surv-rate CEA'!F95)*'Unit cost and utilities'!$G$13</f>
        <v>12.759825269582928</v>
      </c>
      <c r="H97" s="133">
        <f t="shared" si="70"/>
        <v>10.930346826580072</v>
      </c>
      <c r="I97" s="133">
        <f>G97-'Surv-rate CEA'!H95*'Unit cost and utilities'!$H$3-('Surv-rate CEA'!F94-'Surv-rate CEA'!F95)*'Unit cost and utilities'!$G$13</f>
        <v>2.9827554591655212</v>
      </c>
      <c r="J97" s="133">
        <f t="shared" si="71"/>
        <v>2.5550938965655519</v>
      </c>
      <c r="K97" s="133">
        <f>'Surv-rate CEA'!J95*'Unit cost and utilities'!$H$7+'Surv-rate CEA'!K95*'Unit cost and utilities'!$H$7+'Unit cost and utilities'!$G$13*('Surv-rate CEA'!I94-'Surv-rate CEA'!I95)</f>
        <v>25.948419220191859</v>
      </c>
      <c r="L97" s="133">
        <f t="shared" si="72"/>
        <v>22.227986330996529</v>
      </c>
      <c r="M97" s="133">
        <f>K97-'Surv-rate CEA'!K95*'Unit cost and utilities'!$H$7-'Unit cost and utilities'!$G$13*('Surv-rate CEA'!I94-'Surv-rate CEA'!I95)</f>
        <v>6.3513610471440423</v>
      </c>
      <c r="N97" s="133">
        <f t="shared" si="73"/>
        <v>5.4407154956585337</v>
      </c>
      <c r="O97" s="133">
        <f>'Surv-rate CEA'!M95*'Unit cost and utilities'!$H$4+'Surv-rate CEA'!N95*'Unit cost and utilities'!$H$4+('Surv-rate CEA'!L94-'Surv-rate CEA'!L95)*'Unit cost and utilities'!$G$13</f>
        <v>12.759825269582928</v>
      </c>
      <c r="P97" s="133">
        <f t="shared" si="74"/>
        <v>10.930346826580072</v>
      </c>
      <c r="Q97" s="133">
        <f>O97-'Surv-rate CEA'!N95*'Unit cost and utilities'!$H$4-('Surv-rate CEA'!L94-'Surv-rate CEA'!L95)*'Unit cost and utilities'!$G$13</f>
        <v>2.9827554591655212</v>
      </c>
      <c r="R97" s="133">
        <f t="shared" si="75"/>
        <v>2.5550938965655519</v>
      </c>
      <c r="S97" s="133">
        <f>'Surv-rate CEA'!P95*'Unit cost and utilities'!$H$8+'Surv-rate CEA'!Q95*'Unit cost and utilities'!$H$8+'Unit cost and utilities'!$G$13*('Surv-rate CEA'!O94-'Surv-rate CEA'!O95)</f>
        <v>45.164959919386654</v>
      </c>
      <c r="T97" s="133">
        <f t="shared" si="76"/>
        <v>38.689297533274157</v>
      </c>
      <c r="U97" s="133">
        <f>S97-'Surv-rate CEA'!Q95*'Unit cost and utilities'!$H$8-'Unit cost and utilities'!$G$13*('Surv-rate CEA'!O94-'Surv-rate CEA'!O95)</f>
        <v>25.773155904282181</v>
      </c>
      <c r="V97" s="133">
        <f t="shared" si="77"/>
        <v>22.077851921755368</v>
      </c>
      <c r="W97" s="133">
        <f>'Surv-rate CEA'!S95*'Unit cost and utilities'!$H$3+'Surv-rate CEA'!T95*'Unit cost and utilities'!$H$3+('Surv-rate CEA'!R94-'Surv-rate CEA'!R95)*'Unit cost and utilities'!$G$13</f>
        <v>12.759825269582928</v>
      </c>
      <c r="X97" s="133">
        <f t="shared" si="78"/>
        <v>10.930346826580072</v>
      </c>
      <c r="Y97" s="133">
        <f>W97-'Surv-rate CEA'!T95*'Unit cost and utilities'!$H$3-('Surv-rate CEA'!R94-'Surv-rate CEA'!R95)*'Unit cost and utilities'!$G$13</f>
        <v>2.9827554591655212</v>
      </c>
      <c r="Z97" s="133">
        <f t="shared" si="79"/>
        <v>2.5550938965655519</v>
      </c>
      <c r="AA97" s="133">
        <f>'Surv-rate CEA'!V95*'Unit cost and utilities'!$H$9+'Surv-rate CEA'!W95*'Unit cost and utilities'!$H$9+'Unit cost and utilities'!$G$13*('Surv-rate CEA'!U94-'Surv-rate CEA'!U95)</f>
        <v>52.471979480320158</v>
      </c>
      <c r="AB97" s="133">
        <f t="shared" si="80"/>
        <v>44.94865112019194</v>
      </c>
      <c r="AC97" s="133">
        <f>AA97-'Surv-rate CEA'!W95*'Unit cost and utilities'!$H$9-'Unit cost and utilities'!$G$13*('Surv-rate CEA'!U94-'Surv-rate CEA'!U95)</f>
        <v>22.311279141851465</v>
      </c>
      <c r="AD97" s="133">
        <f t="shared" si="81"/>
        <v>19.112332184236056</v>
      </c>
      <c r="AE97" s="133">
        <f>'Surv-rate CEA'!Y95*'Unit cost and utilities'!$H$3+'Surv-rate CEA'!Z95*'Unit cost and utilities'!$H$3+('Surv-rate CEA'!X94-'Surv-rate CEA'!X95)*'Unit cost and utilities'!$G$13</f>
        <v>12.759825269582928</v>
      </c>
      <c r="AF97" s="133">
        <f t="shared" si="82"/>
        <v>10.930346826580072</v>
      </c>
      <c r="AG97" s="133">
        <f>AE97-'Surv-rate CEA'!Z95*'Unit cost and utilities'!$H$3-('Surv-rate CEA'!X94-'Surv-rate CEA'!X95)*'Unit cost and utilities'!$G$13</f>
        <v>2.9827554591655212</v>
      </c>
      <c r="AH97" s="133">
        <f t="shared" si="83"/>
        <v>2.5550938965655519</v>
      </c>
      <c r="AI97" s="133">
        <f>'Surv-rate CEA'!AB95*'Unit cost and utilities'!$H$10+'Surv-rate CEA'!AC95*'Unit cost and utilities'!$H$10+'Unit cost and utilities'!$G$13*('Surv-rate CEA'!AB95-'Surv-rate CEA'!AB95)</f>
        <v>24.165290532890427</v>
      </c>
      <c r="AJ97" s="133">
        <f t="shared" si="84"/>
        <v>20.700519098738248</v>
      </c>
      <c r="AK97" s="133">
        <f>AI97-'Surv-rate CEA'!AC95*'Unit cost and utilities'!$H$10-'Unit cost and utilities'!$G$13*('Surv-rate CEA'!AB95-'Surv-rate CEA'!AB95)</f>
        <v>13.577119844562867</v>
      </c>
      <c r="AL97" s="133">
        <f t="shared" si="85"/>
        <v>11.630459326185255</v>
      </c>
      <c r="AM97" s="104">
        <f>'Surv-rate CEA'!AE95*'Unit cost and utilities'!$H$5+'Surv-rate CEA'!AF95*'Unit cost and utilities'!$H$5+('Surv-rate CEA'!AD94-'Surv-rate CEA'!AD95)*'Unit cost and utilities'!$G$13</f>
        <v>12.759825269582928</v>
      </c>
      <c r="AN97" s="133">
        <f t="shared" si="86"/>
        <v>10.930346826580072</v>
      </c>
      <c r="AO97" s="104">
        <f>AM97-'Surv-rate CEA'!AF95*'Unit cost and utilities'!$H$5-('Surv-rate CEA'!AD94-'Surv-rate CEA'!AD95)*'Unit cost and utilities'!$G$13</f>
        <v>2.9827554591655212</v>
      </c>
      <c r="AP97" s="133">
        <f t="shared" si="87"/>
        <v>2.5550938965655519</v>
      </c>
      <c r="AQ97" s="133">
        <f>'Surv-rate CEA'!AH95*'Unit cost and utilities'!$H$11+'Surv-rate CEA'!AI95*'Unit cost and utilities'!$H$11+'Unit cost and utilities'!$G$13*('Surv-rate CEA'!AG94-'Surv-rate CEA'!AG95)</f>
        <v>40.099001449286582</v>
      </c>
      <c r="AR97" s="133">
        <f t="shared" si="88"/>
        <v>34.349686142259031</v>
      </c>
      <c r="AS97" s="133">
        <f>AQ97-'Surv-rate CEA'!AI95*'Unit cost and utilities'!$H$11-'Unit cost and utilities'!$G$13*('Surv-rate CEA'!AG94-'Surv-rate CEA'!AG95)</f>
        <v>18.492361275545885</v>
      </c>
      <c r="AT97" s="133">
        <f t="shared" si="89"/>
        <v>15.840963188263313</v>
      </c>
      <c r="AU97" s="133">
        <f>'Surv-rate CEA'!AK95*'Unit cost and utilities'!$H$3+'Surv-rate CEA'!AL95*'Unit cost and utilities'!$H$3+('Surv-rate CEA'!AJ94-'Surv-rate CEA'!AJ95)*'Unit cost and utilities'!$G$13</f>
        <v>12.759825269582928</v>
      </c>
      <c r="AV97" s="133">
        <f t="shared" si="90"/>
        <v>10.930346826580072</v>
      </c>
      <c r="AW97" s="133">
        <f>AU97-'Surv-rate CEA'!AL95*'Unit cost and utilities'!$H$3-('Surv-rate CEA'!AJ94-'Surv-rate CEA'!AJ95)*'Unit cost and utilities'!$G$13</f>
        <v>2.9827554591655212</v>
      </c>
      <c r="AX97" s="133">
        <f t="shared" si="91"/>
        <v>2.5550938965655519</v>
      </c>
      <c r="AY97" s="135">
        <v>91</v>
      </c>
      <c r="AZ97" s="135">
        <f t="shared" si="96"/>
        <v>6.9808219178082194</v>
      </c>
      <c r="BA97" s="136">
        <f>'Surv-rate CEA'!AP95*'Unit cost and utilities'!$H$7+'Surv-rate CEA'!AQ95*'Unit cost and utilities'!$H$7+'Unit cost and utilities'!$G$13*('Surv-rate CEA'!AO94-'Surv-rate CEA'!AO95)</f>
        <v>16.6524292657659</v>
      </c>
      <c r="BB97" s="136">
        <f t="shared" si="92"/>
        <v>13.547626596851959</v>
      </c>
      <c r="BC97" s="136">
        <f>BA97-'Surv-rate CEA'!AQ95*'Unit cost and utilities'!$H$7-'Unit cost and utilities'!$G$13*('Surv-rate CEA'!AO94-'Surv-rate CEA'!AO95)</f>
        <v>3.9571262030005152</v>
      </c>
      <c r="BD97" s="136">
        <f t="shared" si="93"/>
        <v>3.2193301853610308</v>
      </c>
      <c r="BE97" s="136">
        <f>'Surv-rate CEA'!AS95*'Unit cost and utilities'!$H$4+'Surv-rate CEA'!AT95*'Unit cost and utilities'!$H$4+('Surv-rate CEA'!AR94-'Surv-rate CEA'!AR95)*'Unit cost and utilities'!$G$13</f>
        <v>6.6176441869392724</v>
      </c>
      <c r="BF97" s="136">
        <f t="shared" si="94"/>
        <v>5.383801424083563</v>
      </c>
      <c r="BG97" s="136">
        <f>BE97-'Surv-rate CEA'!AT95*'Unit cost and utilities'!$H$4-('Surv-rate CEA'!AR94-'Surv-rate CEA'!AR95)*'Unit cost and utilities'!$G$13</f>
        <v>1.6987175471475249</v>
      </c>
      <c r="BH97" s="136">
        <f t="shared" si="95"/>
        <v>1.3819960232220485</v>
      </c>
    </row>
    <row r="98" spans="1:60">
      <c r="A98" s="132">
        <v>92</v>
      </c>
      <c r="B98" s="132">
        <f t="shared" si="67"/>
        <v>5.2931506849315069</v>
      </c>
      <c r="C98" s="133">
        <f>'Surv-rate CEA'!D96*'Unit cost and utilities'!$H$6+'Surv-rate CEA'!E96*'Unit cost and utilities'!$H$6+'Unit cost and utilities'!$G$13*('Surv-rate CEA'!C95-'Surv-rate CEA'!C96)</f>
        <v>34.022210012795789</v>
      </c>
      <c r="D98" s="133">
        <f t="shared" si="68"/>
        <v>29.094651286348849</v>
      </c>
      <c r="E98" s="133">
        <f>C98-'Surv-rate CEA'!E96*'Unit cost and utilities'!$H$6-'Unit cost and utilities'!$G$13*('Surv-rate CEA'!C95-'Surv-rate CEA'!C96)</f>
        <v>24.369663253979994</v>
      </c>
      <c r="F98" s="133">
        <f t="shared" si="69"/>
        <v>20.840117501879849</v>
      </c>
      <c r="G98" s="133">
        <f>'Surv-rate CEA'!G96*'Unit cost and utilities'!$H$3+'Surv-rate CEA'!H96*'Unit cost and utilities'!$H$3+('Surv-rate CEA'!F95-'Surv-rate CEA'!F96)*'Unit cost and utilities'!$G$13</f>
        <v>12.465849092734077</v>
      </c>
      <c r="H98" s="133">
        <f t="shared" si="70"/>
        <v>10.660375449006347</v>
      </c>
      <c r="I98" s="133">
        <f>G98-'Surv-rate CEA'!H96*'Unit cost and utilities'!$H$3-('Surv-rate CEA'!F95-'Surv-rate CEA'!F96)*'Unit cost and utilities'!$G$13</f>
        <v>2.9172666164985239</v>
      </c>
      <c r="J98" s="133">
        <f t="shared" si="71"/>
        <v>2.4947484271130258</v>
      </c>
      <c r="K98" s="133">
        <f>'Surv-rate CEA'!J96*'Unit cost and utilities'!$H$7+'Surv-rate CEA'!K96*'Unit cost and utilities'!$H$7+'Unit cost and utilities'!$G$13*('Surv-rate CEA'!I95-'Surv-rate CEA'!I96)</f>
        <v>25.501220174006587</v>
      </c>
      <c r="L98" s="133">
        <f t="shared" si="72"/>
        <v>21.807786973864371</v>
      </c>
      <c r="M98" s="133">
        <f>K98-'Surv-rate CEA'!K96*'Unit cost and utilities'!$H$7-'Unit cost and utilities'!$G$13*('Surv-rate CEA'!I95-'Surv-rate CEA'!I96)</f>
        <v>6.2386608397891177</v>
      </c>
      <c r="N98" s="133">
        <f t="shared" si="73"/>
        <v>5.3350932099707196</v>
      </c>
      <c r="O98" s="133">
        <f>'Surv-rate CEA'!M96*'Unit cost and utilities'!$H$4+'Surv-rate CEA'!N96*'Unit cost and utilities'!$H$4+('Surv-rate CEA'!L95-'Surv-rate CEA'!L96)*'Unit cost and utilities'!$G$13</f>
        <v>12.465849092734077</v>
      </c>
      <c r="P98" s="133">
        <f t="shared" si="74"/>
        <v>10.660375449006347</v>
      </c>
      <c r="Q98" s="133">
        <f>O98-'Surv-rate CEA'!N96*'Unit cost and utilities'!$H$4-('Surv-rate CEA'!L95-'Surv-rate CEA'!L96)*'Unit cost and utilities'!$G$13</f>
        <v>2.9172666164985239</v>
      </c>
      <c r="R98" s="133">
        <f t="shared" si="75"/>
        <v>2.4947484271130258</v>
      </c>
      <c r="S98" s="133">
        <f>'Surv-rate CEA'!P96*'Unit cost and utilities'!$H$8+'Surv-rate CEA'!Q96*'Unit cost and utilities'!$H$8+'Unit cost and utilities'!$G$13*('Surv-rate CEA'!O95-'Surv-rate CEA'!O96)</f>
        <v>44.506656667990988</v>
      </c>
      <c r="T98" s="133">
        <f t="shared" si="76"/>
        <v>38.060597920870961</v>
      </c>
      <c r="U98" s="133">
        <f>S98-'Surv-rate CEA'!Q96*'Unit cost and utilities'!$H$8-'Unit cost and utilities'!$G$13*('Surv-rate CEA'!O95-'Surv-rate CEA'!O96)</f>
        <v>25.456726555394983</v>
      </c>
      <c r="V98" s="133">
        <f t="shared" si="77"/>
        <v>21.769737525651408</v>
      </c>
      <c r="W98" s="133">
        <f>'Surv-rate CEA'!S96*'Unit cost and utilities'!$H$3+'Surv-rate CEA'!T96*'Unit cost and utilities'!$H$3+('Surv-rate CEA'!R95-'Surv-rate CEA'!R96)*'Unit cost and utilities'!$G$13</f>
        <v>12.465849092734077</v>
      </c>
      <c r="X98" s="133">
        <f t="shared" si="78"/>
        <v>10.660375449006347</v>
      </c>
      <c r="Y98" s="133">
        <f>W98-'Surv-rate CEA'!T96*'Unit cost and utilities'!$H$3-('Surv-rate CEA'!R95-'Surv-rate CEA'!R96)*'Unit cost and utilities'!$G$13</f>
        <v>2.9172666164985239</v>
      </c>
      <c r="Z98" s="133">
        <f t="shared" si="79"/>
        <v>2.4947484271130258</v>
      </c>
      <c r="AA98" s="133">
        <f>'Surv-rate CEA'!V96*'Unit cost and utilities'!$H$9+'Surv-rate CEA'!W96*'Unit cost and utilities'!$H$9+'Unit cost and utilities'!$G$13*('Surv-rate CEA'!U95-'Surv-rate CEA'!U96)</f>
        <v>51.769030068402337</v>
      </c>
      <c r="AB98" s="133">
        <f t="shared" si="80"/>
        <v>44.271135728872117</v>
      </c>
      <c r="AC98" s="133">
        <f>AA98-'Surv-rate CEA'!W96*'Unit cost and utilities'!$H$9-'Unit cost and utilities'!$G$13*('Surv-rate CEA'!U95-'Surv-rate CEA'!U96)</f>
        <v>22.025519662309737</v>
      </c>
      <c r="AD98" s="133">
        <f t="shared" si="81"/>
        <v>18.835484635904223</v>
      </c>
      <c r="AE98" s="133">
        <f>'Surv-rate CEA'!Y96*'Unit cost and utilities'!$H$3+'Surv-rate CEA'!Z96*'Unit cost and utilities'!$H$3+('Surv-rate CEA'!X95-'Surv-rate CEA'!X96)*'Unit cost and utilities'!$G$13</f>
        <v>12.465849092734077</v>
      </c>
      <c r="AF98" s="133">
        <f t="shared" si="82"/>
        <v>10.660375449006347</v>
      </c>
      <c r="AG98" s="133">
        <f>AE98-'Surv-rate CEA'!Z96*'Unit cost and utilities'!$H$3-('Surv-rate CEA'!X95-'Surv-rate CEA'!X96)*'Unit cost and utilities'!$G$13</f>
        <v>2.9172666164985239</v>
      </c>
      <c r="AH98" s="133">
        <f t="shared" si="83"/>
        <v>2.4947484271130258</v>
      </c>
      <c r="AI98" s="133">
        <f>'Surv-rate CEA'!AB96*'Unit cost and utilities'!$H$10+'Surv-rate CEA'!AC96*'Unit cost and utilities'!$H$10+'Unit cost and utilities'!$G$13*('Surv-rate CEA'!AB96-'Surv-rate CEA'!AB96)</f>
        <v>23.769497946357575</v>
      </c>
      <c r="AJ98" s="133">
        <f t="shared" si="84"/>
        <v>20.326876288776077</v>
      </c>
      <c r="AK98" s="133">
        <f>AI98-'Surv-rate CEA'!AC96*'Unit cost and utilities'!$H$10-'Unit cost and utilities'!$G$13*('Surv-rate CEA'!AB96-'Surv-rate CEA'!AB96)</f>
        <v>13.384042638008426</v>
      </c>
      <c r="AL98" s="133">
        <f t="shared" si="85"/>
        <v>11.445583729217603</v>
      </c>
      <c r="AM98" s="104">
        <f>'Surv-rate CEA'!AE96*'Unit cost and utilities'!$H$5+'Surv-rate CEA'!AF96*'Unit cost and utilities'!$H$5+('Surv-rate CEA'!AD95-'Surv-rate CEA'!AD96)*'Unit cost and utilities'!$G$13</f>
        <v>12.465849092734077</v>
      </c>
      <c r="AN98" s="133">
        <f t="shared" si="86"/>
        <v>10.660375449006347</v>
      </c>
      <c r="AO98" s="104">
        <f>AM98-'Surv-rate CEA'!AF96*'Unit cost and utilities'!$H$5-('Surv-rate CEA'!AD95-'Surv-rate CEA'!AD96)*'Unit cost and utilities'!$G$13</f>
        <v>2.9172666164985239</v>
      </c>
      <c r="AP98" s="133">
        <f t="shared" si="87"/>
        <v>2.4947484271130258</v>
      </c>
      <c r="AQ98" s="133">
        <f>'Surv-rate CEA'!AH96*'Unit cost and utilities'!$H$11+'Surv-rate CEA'!AI96*'Unit cost and utilities'!$H$11+'Unit cost and utilities'!$G$13*('Surv-rate CEA'!AG95-'Surv-rate CEA'!AG96)</f>
        <v>39.486891979610299</v>
      </c>
      <c r="AR98" s="133">
        <f t="shared" si="88"/>
        <v>33.767863760067335</v>
      </c>
      <c r="AS98" s="133">
        <f>AQ98-'Surv-rate CEA'!AI96*'Unit cost and utilities'!$H$11-'Unit cost and utilities'!$G$13*('Surv-rate CEA'!AG95-'Surv-rate CEA'!AG96)</f>
        <v>18.239179278545194</v>
      </c>
      <c r="AT98" s="133">
        <f t="shared" si="89"/>
        <v>15.597533512928452</v>
      </c>
      <c r="AU98" s="133">
        <f>'Surv-rate CEA'!AK96*'Unit cost and utilities'!$H$3+'Surv-rate CEA'!AL96*'Unit cost and utilities'!$H$3+('Surv-rate CEA'!AJ95-'Surv-rate CEA'!AJ96)*'Unit cost and utilities'!$G$13</f>
        <v>12.465849092734077</v>
      </c>
      <c r="AV98" s="133">
        <f t="shared" si="90"/>
        <v>10.660375449006347</v>
      </c>
      <c r="AW98" s="133">
        <f>AU98-'Surv-rate CEA'!AL96*'Unit cost and utilities'!$H$3-('Surv-rate CEA'!AJ95-'Surv-rate CEA'!AJ96)*'Unit cost and utilities'!$G$13</f>
        <v>2.9172666164985239</v>
      </c>
      <c r="AX98" s="133">
        <f t="shared" si="91"/>
        <v>2.4947484271130258</v>
      </c>
      <c r="AY98" s="135">
        <v>92</v>
      </c>
      <c r="AZ98" s="135">
        <f t="shared" si="96"/>
        <v>7.0575342465753428</v>
      </c>
      <c r="BA98" s="136">
        <f>'Surv-rate CEA'!AP96*'Unit cost and utilities'!$H$7+'Surv-rate CEA'!AQ96*'Unit cost and utilities'!$H$7+'Unit cost and utilities'!$G$13*('Surv-rate CEA'!AO95-'Surv-rate CEA'!AO96)</f>
        <v>16.356460874738019</v>
      </c>
      <c r="BB98" s="136">
        <f t="shared" si="92"/>
        <v>13.276701347880497</v>
      </c>
      <c r="BC98" s="136">
        <f>BA98-'Surv-rate CEA'!AQ96*'Unit cost and utilities'!$H$7-'Unit cost and utilities'!$G$13*('Surv-rate CEA'!AO95-'Surv-rate CEA'!AO96)</f>
        <v>3.886375261063796</v>
      </c>
      <c r="BD98" s="136">
        <f t="shared" si="93"/>
        <v>3.1546093046709633</v>
      </c>
      <c r="BE98" s="136">
        <f>'Surv-rate CEA'!AS96*'Unit cost and utilities'!$H$4+'Surv-rate CEA'!AT96*'Unit cost and utilities'!$H$4+('Surv-rate CEA'!AR95-'Surv-rate CEA'!AR96)*'Unit cost and utilities'!$G$13</f>
        <v>6.3874619399635497</v>
      </c>
      <c r="BF98" s="136">
        <f t="shared" si="94"/>
        <v>5.1847661420953779</v>
      </c>
      <c r="BG98" s="136">
        <f>BE98-'Surv-rate CEA'!AT96*'Unit cost and utilities'!$H$4-('Surv-rate CEA'!AR95-'Surv-rate CEA'!AR96)*'Unit cost and utilities'!$G$13</f>
        <v>1.6608604376769214</v>
      </c>
      <c r="BH98" s="136">
        <f t="shared" si="95"/>
        <v>1.3481368726656009</v>
      </c>
    </row>
    <row r="99" spans="1:60">
      <c r="A99" s="132">
        <v>93</v>
      </c>
      <c r="B99" s="132">
        <f t="shared" si="67"/>
        <v>5.3506849315068497</v>
      </c>
      <c r="C99" s="133">
        <f>'Surv-rate CEA'!D97*'Unit cost and utilities'!$H$6+'Surv-rate CEA'!E97*'Unit cost and utilities'!$H$6+'Unit cost and utilities'!$G$13*('Surv-rate CEA'!C96-'Surv-rate CEA'!C97)</f>
        <v>33.478847037061684</v>
      </c>
      <c r="D99" s="133">
        <f t="shared" si="68"/>
        <v>28.581337501433467</v>
      </c>
      <c r="E99" s="133">
        <f>C99-'Surv-rate CEA'!E97*'Unit cost and utilities'!$H$6-'Unit cost and utilities'!$G$13*('Surv-rate CEA'!C96-'Surv-rate CEA'!C97)</f>
        <v>24.073574331258332</v>
      </c>
      <c r="F99" s="133">
        <f t="shared" si="69"/>
        <v>20.551930957056275</v>
      </c>
      <c r="G99" s="133">
        <f>'Surv-rate CEA'!G97*'Unit cost and utilities'!$H$3+'Surv-rate CEA'!H97*'Unit cost and utilities'!$H$3+('Surv-rate CEA'!F96-'Surv-rate CEA'!F97)*'Unit cost and utilities'!$G$13</f>
        <v>12.181412565338199</v>
      </c>
      <c r="H99" s="133">
        <f t="shared" si="70"/>
        <v>10.399434108011933</v>
      </c>
      <c r="I99" s="133">
        <f>G99-'Surv-rate CEA'!H97*'Unit cost and utilities'!$H$3-('Surv-rate CEA'!F96-'Surv-rate CEA'!F97)*'Unit cost and utilities'!$G$13</f>
        <v>2.8538779681694981</v>
      </c>
      <c r="J99" s="133">
        <f t="shared" si="71"/>
        <v>2.4363936220939979</v>
      </c>
      <c r="K99" s="133">
        <f>'Surv-rate CEA'!J97*'Unit cost and utilities'!$H$7+'Surv-rate CEA'!K97*'Unit cost and utilities'!$H$7+'Unit cost and utilities'!$G$13*('Surv-rate CEA'!I96-'Surv-rate CEA'!I97)</f>
        <v>25.0659976439335</v>
      </c>
      <c r="L99" s="133">
        <f t="shared" si="72"/>
        <v>21.399175953649475</v>
      </c>
      <c r="M99" s="133">
        <f>K99-'Surv-rate CEA'!K97*'Unit cost and utilities'!$H$7-'Unit cost and utilities'!$G$13*('Surv-rate CEA'!I96-'Surv-rate CEA'!I97)</f>
        <v>6.1291075805665418</v>
      </c>
      <c r="N99" s="133">
        <f t="shared" si="73"/>
        <v>5.2325007533515517</v>
      </c>
      <c r="O99" s="133">
        <f>'Surv-rate CEA'!M97*'Unit cost and utilities'!$H$4+'Surv-rate CEA'!N97*'Unit cost and utilities'!$H$4+('Surv-rate CEA'!L96-'Surv-rate CEA'!L97)*'Unit cost and utilities'!$G$13</f>
        <v>12.181412565338199</v>
      </c>
      <c r="P99" s="133">
        <f t="shared" si="74"/>
        <v>10.399434108011933</v>
      </c>
      <c r="Q99" s="133">
        <f>O99-'Surv-rate CEA'!N97*'Unit cost and utilities'!$H$4-('Surv-rate CEA'!L96-'Surv-rate CEA'!L97)*'Unit cost and utilities'!$G$13</f>
        <v>2.8538779681694981</v>
      </c>
      <c r="R99" s="133">
        <f t="shared" si="75"/>
        <v>2.4363936220939979</v>
      </c>
      <c r="S99" s="133">
        <f>'Surv-rate CEA'!P97*'Unit cost and utilities'!$H$8+'Surv-rate CEA'!Q97*'Unit cost and utilities'!$H$8+'Unit cost and utilities'!$G$13*('Surv-rate CEA'!O96-'Surv-rate CEA'!O97)</f>
        <v>43.86423120890769</v>
      </c>
      <c r="T99" s="133">
        <f t="shared" si="76"/>
        <v>37.447478254995907</v>
      </c>
      <c r="U99" s="133">
        <f>S99-'Surv-rate CEA'!Q97*'Unit cost and utilities'!$H$8-'Unit cost and utilities'!$G$13*('Surv-rate CEA'!O96-'Surv-rate CEA'!O97)</f>
        <v>25.147429924446424</v>
      </c>
      <c r="V99" s="133">
        <f t="shared" si="77"/>
        <v>21.468695775830771</v>
      </c>
      <c r="W99" s="133">
        <f>'Surv-rate CEA'!S97*'Unit cost and utilities'!$H$3+'Surv-rate CEA'!T97*'Unit cost and utilities'!$H$3+('Surv-rate CEA'!R96-'Surv-rate CEA'!R97)*'Unit cost and utilities'!$G$13</f>
        <v>12.181412565338199</v>
      </c>
      <c r="X99" s="133">
        <f t="shared" si="78"/>
        <v>10.399434108011933</v>
      </c>
      <c r="Y99" s="133">
        <f>W99-'Surv-rate CEA'!T97*'Unit cost and utilities'!$H$3-('Surv-rate CEA'!R96-'Surv-rate CEA'!R97)*'Unit cost and utilities'!$G$13</f>
        <v>2.8538779681694981</v>
      </c>
      <c r="Z99" s="133">
        <f t="shared" si="79"/>
        <v>2.4363936220939979</v>
      </c>
      <c r="AA99" s="133">
        <f>'Surv-rate CEA'!V97*'Unit cost and utilities'!$H$9+'Surv-rate CEA'!W97*'Unit cost and utilities'!$H$9+'Unit cost and utilities'!$G$13*('Surv-rate CEA'!U96-'Surv-rate CEA'!U97)</f>
        <v>51.082224438912107</v>
      </c>
      <c r="AB99" s="133">
        <f t="shared" si="80"/>
        <v>43.609575186274348</v>
      </c>
      <c r="AC99" s="133">
        <f>AA99-'Surv-rate CEA'!W97*'Unit cost and utilities'!$H$9-'Unit cost and utilities'!$G$13*('Surv-rate CEA'!U96-'Surv-rate CEA'!U97)</f>
        <v>21.746350765998862</v>
      </c>
      <c r="AD99" s="133">
        <f t="shared" si="81"/>
        <v>18.565149211366627</v>
      </c>
      <c r="AE99" s="133">
        <f>'Surv-rate CEA'!Y97*'Unit cost and utilities'!$H$3+'Surv-rate CEA'!Z97*'Unit cost and utilities'!$H$3+('Surv-rate CEA'!X96-'Surv-rate CEA'!X97)*'Unit cost and utilities'!$G$13</f>
        <v>12.181412565338199</v>
      </c>
      <c r="AF99" s="133">
        <f t="shared" si="82"/>
        <v>10.399434108011933</v>
      </c>
      <c r="AG99" s="133">
        <f>AE99-'Surv-rate CEA'!Z97*'Unit cost and utilities'!$H$3-('Surv-rate CEA'!X96-'Surv-rate CEA'!X97)*'Unit cost and utilities'!$G$13</f>
        <v>2.8538779681694981</v>
      </c>
      <c r="AH99" s="133">
        <f t="shared" si="83"/>
        <v>2.4363936220939979</v>
      </c>
      <c r="AI99" s="133">
        <f>'Surv-rate CEA'!AB97*'Unit cost and utilities'!$H$10+'Surv-rate CEA'!AC97*'Unit cost and utilities'!$H$10+'Unit cost and utilities'!$G$13*('Surv-rate CEA'!AB97-'Surv-rate CEA'!AB97)</f>
        <v>23.383847352140751</v>
      </c>
      <c r="AJ99" s="133">
        <f t="shared" si="84"/>
        <v>19.963101850958903</v>
      </c>
      <c r="AK99" s="133">
        <f>AI99-'Surv-rate CEA'!AC97*'Unit cost and utilities'!$H$10-'Unit cost and utilities'!$G$13*('Surv-rate CEA'!AB97-'Surv-rate CEA'!AB97)</f>
        <v>13.195687013506459</v>
      </c>
      <c r="AL99" s="133">
        <f t="shared" si="85"/>
        <v>11.265333709933275</v>
      </c>
      <c r="AM99" s="104">
        <f>'Surv-rate CEA'!AE97*'Unit cost and utilities'!$H$5+'Surv-rate CEA'!AF97*'Unit cost and utilities'!$H$5+('Surv-rate CEA'!AD96-'Surv-rate CEA'!AD97)*'Unit cost and utilities'!$G$13</f>
        <v>12.181412565338199</v>
      </c>
      <c r="AN99" s="133">
        <f t="shared" si="86"/>
        <v>10.399434108011933</v>
      </c>
      <c r="AO99" s="104">
        <f>AM99-'Surv-rate CEA'!AF97*'Unit cost and utilities'!$H$5-('Surv-rate CEA'!AD96-'Surv-rate CEA'!AD97)*'Unit cost and utilities'!$G$13</f>
        <v>2.8538779681694981</v>
      </c>
      <c r="AP99" s="133">
        <f t="shared" si="87"/>
        <v>2.4363936220939979</v>
      </c>
      <c r="AQ99" s="133">
        <f>'Surv-rate CEA'!AH97*'Unit cost and utilities'!$H$11+'Surv-rate CEA'!AI97*'Unit cost and utilities'!$H$11+'Unit cost and utilities'!$G$13*('Surv-rate CEA'!AG96-'Surv-rate CEA'!AG97)</f>
        <v>38.889964213538192</v>
      </c>
      <c r="AR99" s="133">
        <f t="shared" si="88"/>
        <v>33.200880286448459</v>
      </c>
      <c r="AS99" s="133">
        <f>AQ99-'Surv-rate CEA'!AI97*'Unit cost and utilities'!$H$11-'Unit cost and utilities'!$G$13*('Surv-rate CEA'!AG96-'Surv-rate CEA'!AG97)</f>
        <v>17.992056683109972</v>
      </c>
      <c r="AT99" s="133">
        <f t="shared" si="89"/>
        <v>15.360058362691463</v>
      </c>
      <c r="AU99" s="133">
        <f>'Surv-rate CEA'!AK97*'Unit cost and utilities'!$H$3+'Surv-rate CEA'!AL97*'Unit cost and utilities'!$H$3+('Surv-rate CEA'!AJ96-'Surv-rate CEA'!AJ97)*'Unit cost and utilities'!$G$13</f>
        <v>12.181412565338199</v>
      </c>
      <c r="AV99" s="133">
        <f t="shared" si="90"/>
        <v>10.399434108011933</v>
      </c>
      <c r="AW99" s="133">
        <f>AU99-'Surv-rate CEA'!AL97*'Unit cost and utilities'!$H$3-('Surv-rate CEA'!AJ96-'Surv-rate CEA'!AJ97)*'Unit cost and utilities'!$G$13</f>
        <v>2.8538779681694981</v>
      </c>
      <c r="AX99" s="133">
        <f t="shared" si="91"/>
        <v>2.4363936220939979</v>
      </c>
      <c r="AY99" s="135">
        <v>93</v>
      </c>
      <c r="AZ99" s="135">
        <f t="shared" si="96"/>
        <v>7.1342465753424653</v>
      </c>
      <c r="BA99" s="136">
        <f>'Surv-rate CEA'!AP97*'Unit cost and utilities'!$H$7+'Surv-rate CEA'!AQ97*'Unit cost and utilities'!$H$7+'Unit cost and utilities'!$G$13*('Surv-rate CEA'!AO96-'Surv-rate CEA'!AO97)</f>
        <v>16.068729180229905</v>
      </c>
      <c r="BB99" s="136">
        <f t="shared" si="92"/>
        <v>13.013604531724724</v>
      </c>
      <c r="BC99" s="136">
        <f>BA99-'Surv-rate CEA'!AQ97*'Unit cost and utilities'!$H$7-'Unit cost and utilities'!$G$13*('Surv-rate CEA'!AO96-'Surv-rate CEA'!AO97)</f>
        <v>3.817618564457657</v>
      </c>
      <c r="BD99" s="136">
        <f t="shared" si="93"/>
        <v>3.0917801708891446</v>
      </c>
      <c r="BE99" s="136">
        <f>'Surv-rate CEA'!AS97*'Unit cost and utilities'!$H$4+'Surv-rate CEA'!AT97*'Unit cost and utilities'!$H$4+('Surv-rate CEA'!AR96-'Surv-rate CEA'!AR97)*'Unit cost and utilities'!$G$13</f>
        <v>6.1658618488120869</v>
      </c>
      <c r="BF99" s="136">
        <f t="shared" si="94"/>
        <v>4.993555295985237</v>
      </c>
      <c r="BG99" s="136">
        <f>BE99-'Surv-rate CEA'!AT97*'Unit cost and utilities'!$H$4-('Surv-rate CEA'!AR96-'Surv-rate CEA'!AR97)*'Unit cost and utilities'!$G$13</f>
        <v>1.6241560376999375</v>
      </c>
      <c r="BH99" s="136">
        <f t="shared" si="95"/>
        <v>1.3153575578611856</v>
      </c>
    </row>
    <row r="100" spans="1:60">
      <c r="A100" s="132">
        <v>94</v>
      </c>
      <c r="B100" s="132">
        <f t="shared" si="67"/>
        <v>5.4082191780821915</v>
      </c>
      <c r="C100" s="133">
        <f>'Surv-rate CEA'!D98*'Unit cost and utilities'!$H$6+'Surv-rate CEA'!E98*'Unit cost and utilities'!$H$6+'Unit cost and utilities'!$G$13*('Surv-rate CEA'!C97-'Surv-rate CEA'!C98)</f>
        <v>32.949296698651189</v>
      </c>
      <c r="D100" s="133">
        <f t="shared" si="68"/>
        <v>28.081456151342707</v>
      </c>
      <c r="E100" s="133">
        <f>C100-'Surv-rate CEA'!E98*'Unit cost and utilities'!$H$6-'Unit cost and utilities'!$G$13*('Surv-rate CEA'!C97-'Surv-rate CEA'!C98)</f>
        <v>23.784091719909593</v>
      </c>
      <c r="F100" s="133">
        <f t="shared" si="69"/>
        <v>20.270293925863832</v>
      </c>
      <c r="G100" s="133">
        <f>'Surv-rate CEA'!G98*'Unit cost and utilities'!$H$3+'Surv-rate CEA'!H98*'Unit cost and utilities'!$H$3+('Surv-rate CEA'!F97-'Surv-rate CEA'!F98)*'Unit cost and utilities'!$G$13</f>
        <v>11.906121031602739</v>
      </c>
      <c r="H100" s="133">
        <f t="shared" si="70"/>
        <v>10.147142706545784</v>
      </c>
      <c r="I100" s="133">
        <f>G100-'Surv-rate CEA'!H98*'Unit cost and utilities'!$H$3-('Surv-rate CEA'!F97-'Surv-rate CEA'!F98)*'Unit cost and utilities'!$G$13</f>
        <v>2.7925015112056948</v>
      </c>
      <c r="J100" s="133">
        <f t="shared" si="71"/>
        <v>2.3799448424248477</v>
      </c>
      <c r="K100" s="133">
        <f>'Surv-rate CEA'!J98*'Unit cost and utilities'!$H$7+'Surv-rate CEA'!K98*'Unit cost and utilities'!$H$7+'Unit cost and utilities'!$G$13*('Surv-rate CEA'!I97-'Surv-rate CEA'!I98)</f>
        <v>24.64232348110346</v>
      </c>
      <c r="L100" s="133">
        <f t="shared" si="72"/>
        <v>21.001732833045175</v>
      </c>
      <c r="M100" s="133">
        <f>K100-'Surv-rate CEA'!K98*'Unit cost and utilities'!$H$7-'Unit cost and utilities'!$G$13*('Surv-rate CEA'!I97-'Surv-rate CEA'!I98)</f>
        <v>6.0225822906802948</v>
      </c>
      <c r="N100" s="133">
        <f t="shared" si="73"/>
        <v>5.132822167961935</v>
      </c>
      <c r="O100" s="133">
        <f>'Surv-rate CEA'!M98*'Unit cost and utilities'!$H$4+'Surv-rate CEA'!N98*'Unit cost and utilities'!$H$4+('Surv-rate CEA'!L97-'Surv-rate CEA'!L98)*'Unit cost and utilities'!$G$13</f>
        <v>11.906121031602739</v>
      </c>
      <c r="P100" s="133">
        <f t="shared" si="74"/>
        <v>10.147142706545784</v>
      </c>
      <c r="Q100" s="133">
        <f>O100-'Surv-rate CEA'!N98*'Unit cost and utilities'!$H$4-('Surv-rate CEA'!L97-'Surv-rate CEA'!L98)*'Unit cost and utilities'!$G$13</f>
        <v>2.7925015112056948</v>
      </c>
      <c r="R100" s="133">
        <f t="shared" si="75"/>
        <v>2.3799448424248477</v>
      </c>
      <c r="S100" s="133">
        <f>'Surv-rate CEA'!P98*'Unit cost and utilities'!$H$8+'Surv-rate CEA'!Q98*'Unit cost and utilities'!$H$8+'Unit cost and utilities'!$G$13*('Surv-rate CEA'!O97-'Surv-rate CEA'!O98)</f>
        <v>43.2371587204129</v>
      </c>
      <c r="T100" s="133">
        <f t="shared" si="76"/>
        <v>36.849417085300722</v>
      </c>
      <c r="U100" s="133">
        <f>S100-'Surv-rate CEA'!Q98*'Unit cost and utilities'!$H$8-'Unit cost and utilities'!$G$13*('Surv-rate CEA'!O97-'Surv-rate CEA'!O98)</f>
        <v>24.845034294156257</v>
      </c>
      <c r="V100" s="133">
        <f t="shared" si="77"/>
        <v>21.1744956953365</v>
      </c>
      <c r="W100" s="133">
        <f>'Surv-rate CEA'!S98*'Unit cost and utilities'!$H$3+'Surv-rate CEA'!T98*'Unit cost and utilities'!$H$3+('Surv-rate CEA'!R97-'Surv-rate CEA'!R98)*'Unit cost and utilities'!$G$13</f>
        <v>11.906121031602739</v>
      </c>
      <c r="X100" s="133">
        <f t="shared" si="78"/>
        <v>10.147142706545784</v>
      </c>
      <c r="Y100" s="133">
        <f>W100-'Surv-rate CEA'!T98*'Unit cost and utilities'!$H$3-('Surv-rate CEA'!R97-'Surv-rate CEA'!R98)*'Unit cost and utilities'!$G$13</f>
        <v>2.7925015112056948</v>
      </c>
      <c r="Z100" s="133">
        <f t="shared" si="79"/>
        <v>2.3799448424248477</v>
      </c>
      <c r="AA100" s="133">
        <f>'Surv-rate CEA'!V98*'Unit cost and utilities'!$H$9+'Surv-rate CEA'!W98*'Unit cost and utilities'!$H$9+'Unit cost and utilities'!$G$13*('Surv-rate CEA'!U97-'Surv-rate CEA'!U98)</f>
        <v>50.411047596637644</v>
      </c>
      <c r="AB100" s="133">
        <f t="shared" si="80"/>
        <v>42.963454897845509</v>
      </c>
      <c r="AC100" s="133">
        <f>AA100-'Surv-rate CEA'!W98*'Unit cost and utilities'!$H$9-'Unit cost and utilities'!$G$13*('Surv-rate CEA'!U97-'Surv-rate CEA'!U98)</f>
        <v>21.473554942553292</v>
      </c>
      <c r="AD100" s="133">
        <f t="shared" si="81"/>
        <v>18.301109642727017</v>
      </c>
      <c r="AE100" s="133">
        <f>'Surv-rate CEA'!Y98*'Unit cost and utilities'!$H$3+'Surv-rate CEA'!Z98*'Unit cost and utilities'!$H$3+('Surv-rate CEA'!X97-'Surv-rate CEA'!X98)*'Unit cost and utilities'!$G$13</f>
        <v>11.906121031602739</v>
      </c>
      <c r="AF100" s="133">
        <f t="shared" si="82"/>
        <v>10.147142706545784</v>
      </c>
      <c r="AG100" s="133">
        <f>AE100-'Surv-rate CEA'!Z98*'Unit cost and utilities'!$H$3-('Surv-rate CEA'!X97-'Surv-rate CEA'!X98)*'Unit cost and utilities'!$G$13</f>
        <v>2.7925015112056948</v>
      </c>
      <c r="AH100" s="133">
        <f t="shared" si="83"/>
        <v>2.3799448424248477</v>
      </c>
      <c r="AI100" s="133">
        <f>'Surv-rate CEA'!AB98*'Unit cost and utilities'!$H$10+'Surv-rate CEA'!AC98*'Unit cost and utilities'!$H$10+'Unit cost and utilities'!$G$13*('Surv-rate CEA'!AB98-'Surv-rate CEA'!AB98)</f>
        <v>23.007990298308364</v>
      </c>
      <c r="AJ100" s="133">
        <f t="shared" si="84"/>
        <v>19.608851642618319</v>
      </c>
      <c r="AK100" s="133">
        <f>AI100-'Surv-rate CEA'!AC98*'Unit cost and utilities'!$H$10-'Unit cost and utilities'!$G$13*('Surv-rate CEA'!AB98-'Surv-rate CEA'!AB98)</f>
        <v>13.011890647220653</v>
      </c>
      <c r="AL100" s="133">
        <f t="shared" si="85"/>
        <v>11.089548890764359</v>
      </c>
      <c r="AM100" s="104">
        <f>'Surv-rate CEA'!AE98*'Unit cost and utilities'!$H$5+'Surv-rate CEA'!AF98*'Unit cost and utilities'!$H$5+('Surv-rate CEA'!AD97-'Surv-rate CEA'!AD98)*'Unit cost and utilities'!$G$13</f>
        <v>11.906121031602739</v>
      </c>
      <c r="AN100" s="133">
        <f t="shared" si="86"/>
        <v>10.147142706545784</v>
      </c>
      <c r="AO100" s="104">
        <f>AM100-'Surv-rate CEA'!AF98*'Unit cost and utilities'!$H$5-('Surv-rate CEA'!AD97-'Surv-rate CEA'!AD98)*'Unit cost and utilities'!$G$13</f>
        <v>2.7925015112056948</v>
      </c>
      <c r="AP100" s="133">
        <f t="shared" si="87"/>
        <v>2.3799448424248477</v>
      </c>
      <c r="AQ100" s="133">
        <f>'Surv-rate CEA'!AH98*'Unit cost and utilities'!$H$11+'Surv-rate CEA'!AI98*'Unit cost and utilities'!$H$11+'Unit cost and utilities'!$G$13*('Surv-rate CEA'!AG97-'Surv-rate CEA'!AG98)</f>
        <v>38.307705898798865</v>
      </c>
      <c r="AR100" s="133">
        <f t="shared" si="88"/>
        <v>32.6482283762885</v>
      </c>
      <c r="AS100" s="133">
        <f>AQ100-'Surv-rate CEA'!AI98*'Unit cost and utilities'!$H$11-'Unit cost and utilities'!$G$13*('Surv-rate CEA'!AG97-'Surv-rate CEA'!AG98)</f>
        <v>17.750788296904471</v>
      </c>
      <c r="AT100" s="133">
        <f t="shared" si="89"/>
        <v>15.128334536855091</v>
      </c>
      <c r="AU100" s="133">
        <f>'Surv-rate CEA'!AK98*'Unit cost and utilities'!$H$3+'Surv-rate CEA'!AL98*'Unit cost and utilities'!$H$3+('Surv-rate CEA'!AJ97-'Surv-rate CEA'!AJ98)*'Unit cost and utilities'!$G$13</f>
        <v>11.906121031602739</v>
      </c>
      <c r="AV100" s="133">
        <f t="shared" si="90"/>
        <v>10.147142706545784</v>
      </c>
      <c r="AW100" s="133">
        <f>AU100-'Surv-rate CEA'!AL98*'Unit cost and utilities'!$H$3-('Surv-rate CEA'!AJ97-'Surv-rate CEA'!AJ98)*'Unit cost and utilities'!$G$13</f>
        <v>2.7925015112056948</v>
      </c>
      <c r="AX100" s="133">
        <f t="shared" si="91"/>
        <v>2.3799448424248477</v>
      </c>
      <c r="AY100" s="135">
        <v>94</v>
      </c>
      <c r="AZ100" s="135">
        <f t="shared" si="96"/>
        <v>7.2109589041095887</v>
      </c>
      <c r="BA100" s="136">
        <f>'Surv-rate CEA'!AP98*'Unit cost and utilities'!$H$7+'Surv-rate CEA'!AQ98*'Unit cost and utilities'!$H$7+'Unit cost and utilities'!$G$13*('Surv-rate CEA'!AO97-'Surv-rate CEA'!AO98)</f>
        <v>15.788925894707914</v>
      </c>
      <c r="BB100" s="136">
        <f t="shared" si="92"/>
        <v>12.75803785960648</v>
      </c>
      <c r="BC100" s="136">
        <f>BA100-'Surv-rate CEA'!AQ98*'Unit cost and utilities'!$H$7-'Unit cost and utilities'!$G$13*('Surv-rate CEA'!AO97-'Surv-rate CEA'!AO98)</f>
        <v>3.7507798784783715</v>
      </c>
      <c r="BD100" s="136">
        <f t="shared" si="93"/>
        <v>3.0307692880309447</v>
      </c>
      <c r="BE100" s="136">
        <f>'Surv-rate CEA'!AS98*'Unit cost and utilities'!$H$4+'Surv-rate CEA'!AT98*'Unit cost and utilities'!$H$4+('Surv-rate CEA'!AR97-'Surv-rate CEA'!AR98)*'Unit cost and utilities'!$G$13</f>
        <v>5.9524978774644177</v>
      </c>
      <c r="BF100" s="136">
        <f t="shared" si="94"/>
        <v>4.809839110421839</v>
      </c>
      <c r="BG100" s="136">
        <f>BE100-'Surv-rate CEA'!AT98*'Unit cost and utilities'!$H$4-('Surv-rate CEA'!AR97-'Surv-rate CEA'!AR98)*'Unit cost and utilities'!$G$13</f>
        <v>1.588559464681949</v>
      </c>
      <c r="BH100" s="136">
        <f t="shared" si="95"/>
        <v>1.2836149797524548</v>
      </c>
    </row>
    <row r="101" spans="1:60">
      <c r="A101" s="132">
        <v>95</v>
      </c>
      <c r="B101" s="132">
        <f t="shared" si="67"/>
        <v>5.4657534246575343</v>
      </c>
      <c r="C101" s="133">
        <f>'Surv-rate CEA'!D99*'Unit cost and utilities'!$H$6+'Surv-rate CEA'!E99*'Unit cost and utilities'!$H$6+'Unit cost and utilities'!$G$13*('Surv-rate CEA'!C98-'Surv-rate CEA'!C99)</f>
        <v>32.433085226859234</v>
      </c>
      <c r="D101" s="133">
        <f t="shared" si="68"/>
        <v>27.594539975467963</v>
      </c>
      <c r="E101" s="133">
        <f>C101-'Surv-rate CEA'!E99*'Unit cost and utilities'!$H$6-'Unit cost and utilities'!$G$13*('Surv-rate CEA'!C98-'Surv-rate CEA'!C99)</f>
        <v>23.501002943904975</v>
      </c>
      <c r="F101" s="133">
        <f t="shared" si="69"/>
        <v>19.99499463782514</v>
      </c>
      <c r="G101" s="133">
        <f>'Surv-rate CEA'!G99*'Unit cost and utilities'!$H$3+'Surv-rate CEA'!H99*'Unit cost and utilities'!$H$3+('Surv-rate CEA'!F98-'Surv-rate CEA'!F99)*'Unit cost and utilities'!$G$13</f>
        <v>11.639599496845538</v>
      </c>
      <c r="H101" s="133">
        <f t="shared" si="70"/>
        <v>9.9031403077296574</v>
      </c>
      <c r="I101" s="133">
        <f>G101-'Surv-rate CEA'!H99*'Unit cost and utilities'!$H$3-('Surv-rate CEA'!F98-'Surv-rate CEA'!F99)*'Unit cost and utilities'!$G$13</f>
        <v>2.7330537721238697</v>
      </c>
      <c r="J101" s="133">
        <f t="shared" si="71"/>
        <v>2.3253218447290753</v>
      </c>
      <c r="K101" s="133">
        <f>'Surv-rate CEA'!J99*'Unit cost and utilities'!$H$7+'Surv-rate CEA'!K99*'Unit cost and utilities'!$H$7+'Unit cost and utilities'!$G$13*('Surv-rate CEA'!I98-'Surv-rate CEA'!I99)</f>
        <v>24.229788443486353</v>
      </c>
      <c r="L101" s="133">
        <f t="shared" si="72"/>
        <v>20.615055925891724</v>
      </c>
      <c r="M101" s="133">
        <f>K101-'Surv-rate CEA'!K99*'Unit cost and utilities'!$H$7-'Unit cost and utilities'!$G$13*('Surv-rate CEA'!I98-'Surv-rate CEA'!I99)</f>
        <v>5.918971632739253</v>
      </c>
      <c r="N101" s="133">
        <f t="shared" si="73"/>
        <v>5.0359470334330858</v>
      </c>
      <c r="O101" s="133">
        <f>'Surv-rate CEA'!M99*'Unit cost and utilities'!$H$4+'Surv-rate CEA'!N99*'Unit cost and utilities'!$H$4+('Surv-rate CEA'!L98-'Surv-rate CEA'!L99)*'Unit cost and utilities'!$G$13</f>
        <v>11.639599496845538</v>
      </c>
      <c r="P101" s="133">
        <f t="shared" si="74"/>
        <v>9.9031403077296574</v>
      </c>
      <c r="Q101" s="133">
        <f>O101-'Surv-rate CEA'!N99*'Unit cost and utilities'!$H$4-('Surv-rate CEA'!L98-'Surv-rate CEA'!L99)*'Unit cost and utilities'!$G$13</f>
        <v>2.7330537721238697</v>
      </c>
      <c r="R101" s="133">
        <f t="shared" si="75"/>
        <v>2.3253218447290753</v>
      </c>
      <c r="S101" s="133">
        <f>'Surv-rate CEA'!P99*'Unit cost and utilities'!$H$8+'Surv-rate CEA'!Q99*'Unit cost and utilities'!$H$8+'Unit cost and utilities'!$G$13*('Surv-rate CEA'!O98-'Surv-rate CEA'!O99)</f>
        <v>42.624936107061046</v>
      </c>
      <c r="T101" s="133">
        <f t="shared" si="76"/>
        <v>36.265914732773837</v>
      </c>
      <c r="U101" s="133">
        <f>S101-'Surv-rate CEA'!Q99*'Unit cost and utilities'!$H$8-'Unit cost and utilities'!$G$13*('Surv-rate CEA'!O98-'Surv-rate CEA'!O99)</f>
        <v>24.549317710527461</v>
      </c>
      <c r="V101" s="133">
        <f t="shared" si="77"/>
        <v>20.886916067195703</v>
      </c>
      <c r="W101" s="133">
        <f>'Surv-rate CEA'!S99*'Unit cost and utilities'!$H$3+'Surv-rate CEA'!T99*'Unit cost and utilities'!$H$3+('Surv-rate CEA'!R98-'Surv-rate CEA'!R99)*'Unit cost and utilities'!$G$13</f>
        <v>11.639599496845538</v>
      </c>
      <c r="X101" s="133">
        <f t="shared" si="78"/>
        <v>9.9031403077296574</v>
      </c>
      <c r="Y101" s="133">
        <f>W101-'Surv-rate CEA'!T99*'Unit cost and utilities'!$H$3-('Surv-rate CEA'!R98-'Surv-rate CEA'!R99)*'Unit cost and utilities'!$G$13</f>
        <v>2.7330537721238697</v>
      </c>
      <c r="Z101" s="133">
        <f t="shared" si="79"/>
        <v>2.3253218447290753</v>
      </c>
      <c r="AA101" s="133">
        <f>'Surv-rate CEA'!V99*'Unit cost and utilities'!$H$9+'Surv-rate CEA'!W99*'Unit cost and utilities'!$H$9+'Unit cost and utilities'!$G$13*('Surv-rate CEA'!U98-'Surv-rate CEA'!U99)</f>
        <v>49.755005258649952</v>
      </c>
      <c r="AB101" s="133">
        <f t="shared" si="80"/>
        <v>42.332281125460803</v>
      </c>
      <c r="AC101" s="133">
        <f>AA101-'Surv-rate CEA'!W99*'Unit cost and utilities'!$H$9-'Unit cost and utilities'!$G$13*('Surv-rate CEA'!U98-'Surv-rate CEA'!U99)</f>
        <v>21.206923957994011</v>
      </c>
      <c r="AD101" s="133">
        <f t="shared" si="81"/>
        <v>18.043158916961424</v>
      </c>
      <c r="AE101" s="133">
        <f>'Surv-rate CEA'!Y99*'Unit cost and utilities'!$H$3+'Surv-rate CEA'!Z99*'Unit cost and utilities'!$H$3+('Surv-rate CEA'!X98-'Surv-rate CEA'!X99)*'Unit cost and utilities'!$G$13</f>
        <v>11.639599496845538</v>
      </c>
      <c r="AF101" s="133">
        <f t="shared" si="82"/>
        <v>9.9031403077296574</v>
      </c>
      <c r="AG101" s="133">
        <f>AE101-'Surv-rate CEA'!Z99*'Unit cost and utilities'!$H$3-('Surv-rate CEA'!X98-'Surv-rate CEA'!X99)*'Unit cost and utilities'!$G$13</f>
        <v>2.7330537721238697</v>
      </c>
      <c r="AH101" s="133">
        <f t="shared" si="83"/>
        <v>2.3253218447290753</v>
      </c>
      <c r="AI101" s="133">
        <f>'Surv-rate CEA'!AB99*'Unit cost and utilities'!$H$10+'Surv-rate CEA'!AC99*'Unit cost and utilities'!$H$10+'Unit cost and utilities'!$G$13*('Surv-rate CEA'!AB99-'Surv-rate CEA'!AB99)</f>
        <v>22.641593174492353</v>
      </c>
      <c r="AJ101" s="133">
        <f t="shared" si="84"/>
        <v>19.263796323773757</v>
      </c>
      <c r="AK101" s="133">
        <f>AI101-'Surv-rate CEA'!AC99*'Unit cost and utilities'!$H$10-'Unit cost and utilities'!$G$13*('Surv-rate CEA'!AB99-'Surv-rate CEA'!AB99)</f>
        <v>12.83249835994569</v>
      </c>
      <c r="AL101" s="133">
        <f t="shared" si="85"/>
        <v>10.918075986351038</v>
      </c>
      <c r="AM101" s="104">
        <f>'Surv-rate CEA'!AE99*'Unit cost and utilities'!$H$5+'Surv-rate CEA'!AF99*'Unit cost and utilities'!$H$5+('Surv-rate CEA'!AD98-'Surv-rate CEA'!AD99)*'Unit cost and utilities'!$G$13</f>
        <v>11.639599496845538</v>
      </c>
      <c r="AN101" s="133">
        <f t="shared" si="86"/>
        <v>9.9031403077296574</v>
      </c>
      <c r="AO101" s="104">
        <f>AM101-'Surv-rate CEA'!AF99*'Unit cost and utilities'!$H$5-('Surv-rate CEA'!AD98-'Surv-rate CEA'!AD99)*'Unit cost and utilities'!$G$13</f>
        <v>2.7330537721238697</v>
      </c>
      <c r="AP101" s="133">
        <f t="shared" si="87"/>
        <v>2.3253218447290753</v>
      </c>
      <c r="AQ101" s="133">
        <f>'Surv-rate CEA'!AH99*'Unit cost and utilities'!$H$11+'Surv-rate CEA'!AI99*'Unit cost and utilities'!$H$11+'Unit cost and utilities'!$G$13*('Surv-rate CEA'!AG98-'Surv-rate CEA'!AG99)</f>
        <v>37.739626349616685</v>
      </c>
      <c r="AR101" s="133">
        <f t="shared" si="88"/>
        <v>32.109422235948344</v>
      </c>
      <c r="AS101" s="133">
        <f>AQ101-'Surv-rate CEA'!AI99*'Unit cost and utilities'!$H$11-'Unit cost and utilities'!$G$13*('Surv-rate CEA'!AG98-'Surv-rate CEA'!AG99)</f>
        <v>17.515177854002637</v>
      </c>
      <c r="AT101" s="133">
        <f t="shared" si="89"/>
        <v>14.902167712045049</v>
      </c>
      <c r="AU101" s="133">
        <f>'Surv-rate CEA'!AK99*'Unit cost and utilities'!$H$3+'Surv-rate CEA'!AL99*'Unit cost and utilities'!$H$3+('Surv-rate CEA'!AJ98-'Surv-rate CEA'!AJ99)*'Unit cost and utilities'!$G$13</f>
        <v>11.639599496845538</v>
      </c>
      <c r="AV101" s="133">
        <f t="shared" si="90"/>
        <v>9.9031403077296574</v>
      </c>
      <c r="AW101" s="133">
        <f>AU101-'Surv-rate CEA'!AL99*'Unit cost and utilities'!$H$3-('Surv-rate CEA'!AJ98-'Surv-rate CEA'!AJ99)*'Unit cost and utilities'!$G$13</f>
        <v>2.7330537721238697</v>
      </c>
      <c r="AX101" s="133">
        <f t="shared" si="91"/>
        <v>2.3253218447290753</v>
      </c>
      <c r="AY101" s="135">
        <v>95</v>
      </c>
      <c r="AZ101" s="135">
        <f t="shared" si="96"/>
        <v>7.2876712328767121</v>
      </c>
      <c r="BA101" s="136">
        <f>'Surv-rate CEA'!AP99*'Unit cost and utilities'!$H$7+'Surv-rate CEA'!AQ99*'Unit cost and utilities'!$H$7+'Unit cost and utilities'!$G$13*('Surv-rate CEA'!AO98-'Surv-rate CEA'!AO99)</f>
        <v>15.516757097314011</v>
      </c>
      <c r="BB101" s="136">
        <f t="shared" si="92"/>
        <v>12.509717098979454</v>
      </c>
      <c r="BC101" s="136">
        <f>BA101-'Surv-rate CEA'!AQ99*'Unit cost and utilities'!$H$7-'Unit cost and utilities'!$G$13*('Surv-rate CEA'!AO98-'Surv-rate CEA'!AO99)</f>
        <v>3.6857866288328305</v>
      </c>
      <c r="BD101" s="136">
        <f t="shared" si="93"/>
        <v>2.971506721715798</v>
      </c>
      <c r="BE101" s="136">
        <f>'Surv-rate CEA'!AS99*'Unit cost and utilities'!$H$4+'Surv-rate CEA'!AT99*'Unit cost and utilities'!$H$4+('Surv-rate CEA'!AR98-'Surv-rate CEA'!AR99)*'Unit cost and utilities'!$G$13</f>
        <v>5.7470392183136418</v>
      </c>
      <c r="BF101" s="136">
        <f t="shared" si="94"/>
        <v>4.6333028433040742</v>
      </c>
      <c r="BG101" s="136">
        <f>BE101-'Surv-rate CEA'!AT99*'Unit cost and utilities'!$H$4-('Surv-rate CEA'!AR98-'Surv-rate CEA'!AR99)*'Unit cost and utilities'!$G$13</f>
        <v>1.5540279716262333</v>
      </c>
      <c r="BH101" s="136">
        <f t="shared" si="95"/>
        <v>1.2528681197381275</v>
      </c>
    </row>
    <row r="102" spans="1:60">
      <c r="A102" s="132">
        <v>96</v>
      </c>
      <c r="B102" s="132">
        <f t="shared" si="67"/>
        <v>5.5232876712328771</v>
      </c>
      <c r="C102" s="133">
        <f>'Surv-rate CEA'!D100*'Unit cost and utilities'!$H$6+'Surv-rate CEA'!E100*'Unit cost and utilities'!$H$6+'Unit cost and utilities'!$G$13*('Surv-rate CEA'!C99-'Surv-rate CEA'!C100)</f>
        <v>31.929759046936542</v>
      </c>
      <c r="D102" s="133">
        <f t="shared" si="68"/>
        <v>27.120141820021313</v>
      </c>
      <c r="E102" s="133">
        <f>C102-'Surv-rate CEA'!E100*'Unit cost and utilities'!$H$6-'Unit cost and utilities'!$G$13*('Surv-rate CEA'!C99-'Surv-rate CEA'!C100)</f>
        <v>23.224104392241205</v>
      </c>
      <c r="F102" s="133">
        <f t="shared" si="69"/>
        <v>19.725830183519367</v>
      </c>
      <c r="G102" s="133">
        <f>'Surv-rate CEA'!G100*'Unit cost and utilities'!$H$3+'Surv-rate CEA'!H100*'Unit cost and utilities'!$H$3+('Surv-rate CEA'!F99-'Surv-rate CEA'!F100)*'Unit cost and utilities'!$G$13</f>
        <v>11.381491491115828</v>
      </c>
      <c r="H102" s="133">
        <f t="shared" si="70"/>
        <v>9.6670840174110797</v>
      </c>
      <c r="I102" s="133">
        <f>G102-'Surv-rate CEA'!H100*'Unit cost and utilities'!$H$3-('Surv-rate CEA'!F99-'Surv-rate CEA'!F100)*'Unit cost and utilities'!$G$13</f>
        <v>2.6754555316076725</v>
      </c>
      <c r="J102" s="133">
        <f t="shared" si="71"/>
        <v>2.2724485124895466</v>
      </c>
      <c r="K102" s="133">
        <f>'Surv-rate CEA'!J100*'Unit cost and utilities'!$H$7+'Surv-rate CEA'!K100*'Unit cost and utilities'!$H$7+'Unit cost and utilities'!$G$13*('Surv-rate CEA'!I99-'Surv-rate CEA'!I100)</f>
        <v>23.82800121265436</v>
      </c>
      <c r="L102" s="133">
        <f t="shared" si="72"/>
        <v>20.238761314324002</v>
      </c>
      <c r="M102" s="133">
        <f>K102-'Surv-rate CEA'!K100*'Unit cost and utilities'!$H$7-'Unit cost and utilities'!$G$13*('Surv-rate CEA'!I99-'Surv-rate CEA'!I100)</f>
        <v>5.818167590553923</v>
      </c>
      <c r="N102" s="133">
        <f t="shared" si="73"/>
        <v>4.9417701510532694</v>
      </c>
      <c r="O102" s="133">
        <f>'Surv-rate CEA'!M100*'Unit cost and utilities'!$H$4+'Surv-rate CEA'!N100*'Unit cost and utilities'!$H$4+('Surv-rate CEA'!L99-'Surv-rate CEA'!L100)*'Unit cost and utilities'!$G$13</f>
        <v>11.381491491115828</v>
      </c>
      <c r="P102" s="133">
        <f t="shared" si="74"/>
        <v>9.6670840174110797</v>
      </c>
      <c r="Q102" s="133">
        <f>O102-'Surv-rate CEA'!N100*'Unit cost and utilities'!$H$4-('Surv-rate CEA'!L99-'Surv-rate CEA'!L100)*'Unit cost and utilities'!$G$13</f>
        <v>2.6754555316076725</v>
      </c>
      <c r="R102" s="133">
        <f t="shared" si="75"/>
        <v>2.2724485124895466</v>
      </c>
      <c r="S102" s="133">
        <f>'Surv-rate CEA'!P100*'Unit cost and utilities'!$H$8+'Surv-rate CEA'!Q100*'Unit cost and utilities'!$H$8+'Unit cost and utilities'!$G$13*('Surv-rate CEA'!O99-'Surv-rate CEA'!O100)</f>
        <v>42.027080932251842</v>
      </c>
      <c r="T102" s="133">
        <f t="shared" si="76"/>
        <v>35.696492212443999</v>
      </c>
      <c r="U102" s="133">
        <f>S102-'Surv-rate CEA'!Q100*'Unit cost and utilities'!$H$8-'Unit cost and utilities'!$G$13*('Surv-rate CEA'!O99-'Surv-rate CEA'!O100)</f>
        <v>24.260067480032863</v>
      </c>
      <c r="V102" s="133">
        <f t="shared" si="77"/>
        <v>20.605744930759293</v>
      </c>
      <c r="W102" s="133">
        <f>'Surv-rate CEA'!S100*'Unit cost and utilities'!$H$3+'Surv-rate CEA'!T100*'Unit cost and utilities'!$H$3+('Surv-rate CEA'!R99-'Surv-rate CEA'!R100)*'Unit cost and utilities'!$G$13</f>
        <v>11.381491491115828</v>
      </c>
      <c r="X102" s="133">
        <f t="shared" si="78"/>
        <v>9.6670840174110797</v>
      </c>
      <c r="Y102" s="133">
        <f>W102-'Surv-rate CEA'!T100*'Unit cost and utilities'!$H$3-('Surv-rate CEA'!R99-'Surv-rate CEA'!R100)*'Unit cost and utilities'!$G$13</f>
        <v>2.6754555316076725</v>
      </c>
      <c r="Z102" s="133">
        <f t="shared" si="79"/>
        <v>2.2724485124895466</v>
      </c>
      <c r="AA102" s="133">
        <f>'Surv-rate CEA'!V100*'Unit cost and utilities'!$H$9+'Surv-rate CEA'!W100*'Unit cost and utilities'!$H$9+'Unit cost and utilities'!$G$13*('Surv-rate CEA'!U99-'Surv-rate CEA'!U100)</f>
        <v>49.113622862307096</v>
      </c>
      <c r="AB102" s="133">
        <f t="shared" si="80"/>
        <v>41.715579981760101</v>
      </c>
      <c r="AC102" s="133">
        <f>AA102-'Surv-rate CEA'!W100*'Unit cost and utilities'!$H$9-'Unit cost and utilities'!$G$13*('Surv-rate CEA'!U99-'Surv-rate CEA'!U100)</f>
        <v>20.946258372235313</v>
      </c>
      <c r="AD102" s="133">
        <f t="shared" si="81"/>
        <v>17.791098793410178</v>
      </c>
      <c r="AE102" s="133">
        <f>'Surv-rate CEA'!Y100*'Unit cost and utilities'!$H$3+'Surv-rate CEA'!Z100*'Unit cost and utilities'!$H$3+('Surv-rate CEA'!X99-'Surv-rate CEA'!X100)*'Unit cost and utilities'!$G$13</f>
        <v>11.381491491115828</v>
      </c>
      <c r="AF102" s="133">
        <f t="shared" si="82"/>
        <v>9.6670840174110797</v>
      </c>
      <c r="AG102" s="133">
        <f>AE102-'Surv-rate CEA'!Z100*'Unit cost and utilities'!$H$3-('Surv-rate CEA'!X99-'Surv-rate CEA'!X100)*'Unit cost and utilities'!$G$13</f>
        <v>2.6754555316076725</v>
      </c>
      <c r="AH102" s="133">
        <f t="shared" si="83"/>
        <v>2.2724485124895466</v>
      </c>
      <c r="AI102" s="133">
        <f>'Surv-rate CEA'!AB100*'Unit cost and utilities'!$H$10+'Surv-rate CEA'!AC100*'Unit cost and utilities'!$H$10+'Unit cost and utilities'!$G$13*('Surv-rate CEA'!AB100-'Surv-rate CEA'!AB100)</f>
        <v>22.284336465030425</v>
      </c>
      <c r="AJ102" s="133">
        <f t="shared" si="84"/>
        <v>18.927620606478754</v>
      </c>
      <c r="AK102" s="133">
        <f>AI102-'Surv-rate CEA'!AC100*'Unit cost and utilities'!$H$10-'Unit cost and utilities'!$G$13*('Surv-rate CEA'!AB100-'Surv-rate CEA'!AB100)</f>
        <v>12.657361735756977</v>
      </c>
      <c r="AL102" s="133">
        <f t="shared" si="85"/>
        <v>10.750768423790372</v>
      </c>
      <c r="AM102" s="104">
        <f>'Surv-rate CEA'!AE100*'Unit cost and utilities'!$H$5+'Surv-rate CEA'!AF100*'Unit cost and utilities'!$H$5+('Surv-rate CEA'!AD99-'Surv-rate CEA'!AD100)*'Unit cost and utilities'!$G$13</f>
        <v>11.381491491115828</v>
      </c>
      <c r="AN102" s="133">
        <f t="shared" si="86"/>
        <v>9.6670840174110797</v>
      </c>
      <c r="AO102" s="104">
        <f>AM102-'Surv-rate CEA'!AF100*'Unit cost and utilities'!$H$5-('Surv-rate CEA'!AD99-'Surv-rate CEA'!AD100)*'Unit cost and utilities'!$G$13</f>
        <v>2.6754555316076725</v>
      </c>
      <c r="AP102" s="133">
        <f t="shared" si="87"/>
        <v>2.2724485124895466</v>
      </c>
      <c r="AQ102" s="133">
        <f>'Surv-rate CEA'!AH100*'Unit cost and utilities'!$H$11+'Surv-rate CEA'!AI100*'Unit cost and utilities'!$H$11+'Unit cost and utilities'!$G$13*('Surv-rate CEA'!AG99-'Surv-rate CEA'!AG100)</f>
        <v>37.185255371279986</v>
      </c>
      <c r="AR102" s="133">
        <f t="shared" si="88"/>
        <v>31.583996540668501</v>
      </c>
      <c r="AS102" s="133">
        <f>AQ102-'Surv-rate CEA'!AI100*'Unit cost and utilities'!$H$11-'Unit cost and utilities'!$G$13*('Surv-rate CEA'!AG99-'Surv-rate CEA'!AG100)</f>
        <v>17.285037542989553</v>
      </c>
      <c r="AT102" s="133">
        <f t="shared" si="89"/>
        <v>14.68137197155721</v>
      </c>
      <c r="AU102" s="133">
        <f>'Surv-rate CEA'!AK100*'Unit cost and utilities'!$H$3+'Surv-rate CEA'!AL100*'Unit cost and utilities'!$H$3+('Surv-rate CEA'!AJ99-'Surv-rate CEA'!AJ100)*'Unit cost and utilities'!$G$13</f>
        <v>11.381491491115828</v>
      </c>
      <c r="AV102" s="133">
        <f t="shared" si="90"/>
        <v>9.6670840174110797</v>
      </c>
      <c r="AW102" s="133">
        <f>AU102-'Surv-rate CEA'!AL100*'Unit cost and utilities'!$H$3-('Surv-rate CEA'!AJ99-'Surv-rate CEA'!AJ100)*'Unit cost and utilities'!$G$13</f>
        <v>2.6754555316076725</v>
      </c>
      <c r="AX102" s="133">
        <f t="shared" si="91"/>
        <v>2.2724485124895466</v>
      </c>
      <c r="AY102" s="135">
        <v>96</v>
      </c>
      <c r="AZ102" s="135">
        <f t="shared" si="96"/>
        <v>7.3643835616438356</v>
      </c>
      <c r="BA102" s="136">
        <f>'Surv-rate CEA'!AP100*'Unit cost and utilities'!$H$7+'Surv-rate CEA'!AQ100*'Unit cost and utilities'!$H$7+'Unit cost and utilities'!$G$13*('Surv-rate CEA'!AO99-'Surv-rate CEA'!AO100)</f>
        <v>15.251942438433295</v>
      </c>
      <c r="BB102" s="136">
        <f t="shared" ref="BB102:BB133" si="97">BA102/(1+DISC)^($AZ102)</f>
        <v>12.26837128894231</v>
      </c>
      <c r="BC102" s="136">
        <f>BA102-'Surv-rate CEA'!AQ100*'Unit cost and utilities'!$H$7-'Unit cost and utilities'!$G$13*('Surv-rate CEA'!AO99-'Surv-rate CEA'!AO100)</f>
        <v>3.6225696909390606</v>
      </c>
      <c r="BD102" s="136">
        <f t="shared" ref="BD102:BD133" si="98">BC102/(1+DISC)^(AZ102)</f>
        <v>2.9139258929090643</v>
      </c>
      <c r="BE102" s="136">
        <f>'Surv-rate CEA'!AS100*'Unit cost and utilities'!$H$4+'Surv-rate CEA'!AT100*'Unit cost and utilities'!$H$4+('Surv-rate CEA'!AR99-'Surv-rate CEA'!AR100)*'Unit cost and utilities'!$G$13</f>
        <v>5.5491695542162294</v>
      </c>
      <c r="BF102" s="136">
        <f t="shared" ref="BF102:BF133" si="99">BE102/(1+DISC)^(AZ102)</f>
        <v>4.4636460379542582</v>
      </c>
      <c r="BG102" s="136">
        <f>BE102-'Surv-rate CEA'!AT100*'Unit cost and utilities'!$H$4-('Surv-rate CEA'!AR99-'Surv-rate CEA'!AR100)*'Unit cost and utilities'!$G$13</f>
        <v>1.5205208268831598</v>
      </c>
      <c r="BH102" s="136">
        <f t="shared" ref="BH102:BH133" si="100">BG102/(1+DISC)^(AZ102)</f>
        <v>1.223077921522</v>
      </c>
    </row>
    <row r="103" spans="1:60">
      <c r="A103" s="132">
        <v>97</v>
      </c>
      <c r="B103" s="132">
        <f t="shared" si="67"/>
        <v>5.580821917808219</v>
      </c>
      <c r="C103" s="133">
        <f>'Surv-rate CEA'!D101*'Unit cost and utilities'!$H$6+'Surv-rate CEA'!E101*'Unit cost and utilities'!$H$6+'Unit cost and utilities'!$G$13*('Surv-rate CEA'!C100-'Surv-rate CEA'!C101)</f>
        <v>31.438883762320298</v>
      </c>
      <c r="D103" s="133">
        <f t="shared" si="68"/>
        <v>26.657833617068597</v>
      </c>
      <c r="E103" s="133">
        <f>C103-'Surv-rate CEA'!E101*'Unit cost and utilities'!$H$6-'Unit cost and utilities'!$G$13*('Surv-rate CEA'!C100-'Surv-rate CEA'!C101)</f>
        <v>22.953200866764732</v>
      </c>
      <c r="F103" s="133">
        <f t="shared" si="69"/>
        <v>19.462606061692117</v>
      </c>
      <c r="G103" s="133">
        <f>'Surv-rate CEA'!G101*'Unit cost and utilities'!$H$3+'Surv-rate CEA'!H101*'Unit cost and utilities'!$H$3+('Surv-rate CEA'!F100-'Surv-rate CEA'!F101)*'Unit cost and utilities'!$G$13</f>
        <v>11.131458007016796</v>
      </c>
      <c r="H103" s="133">
        <f t="shared" si="70"/>
        <v>9.4386479402327002</v>
      </c>
      <c r="I103" s="133">
        <f>G103-'Surv-rate CEA'!H101*'Unit cost and utilities'!$H$3-('Surv-rate CEA'!F100-'Surv-rate CEA'!F101)*'Unit cost and utilities'!$G$13</f>
        <v>2.6196315684180309</v>
      </c>
      <c r="J103" s="133">
        <f t="shared" si="71"/>
        <v>2.2212526060675364</v>
      </c>
      <c r="K103" s="133">
        <f>'Surv-rate CEA'!J101*'Unit cost and utilities'!$H$7+'Surv-rate CEA'!K101*'Unit cost and utilities'!$H$7+'Unit cost and utilities'!$G$13*('Surv-rate CEA'!I100-'Surv-rate CEA'!I101)</f>
        <v>23.436587468796198</v>
      </c>
      <c r="L103" s="133">
        <f t="shared" si="72"/>
        <v>19.872481924559711</v>
      </c>
      <c r="M103" s="133">
        <f>K103-'Surv-rate CEA'!K101*'Unit cost and utilities'!$H$7-'Unit cost and utilities'!$G$13*('Surv-rate CEA'!I100-'Surv-rate CEA'!I101)</f>
        <v>5.7200671700185701</v>
      </c>
      <c r="N103" s="133">
        <f t="shared" si="73"/>
        <v>4.8501912488243377</v>
      </c>
      <c r="O103" s="133">
        <f>'Surv-rate CEA'!M101*'Unit cost and utilities'!$H$4+'Surv-rate CEA'!N101*'Unit cost and utilities'!$H$4+('Surv-rate CEA'!L100-'Surv-rate CEA'!L101)*'Unit cost and utilities'!$G$13</f>
        <v>11.131458007016796</v>
      </c>
      <c r="P103" s="133">
        <f t="shared" si="74"/>
        <v>9.4386479402327002</v>
      </c>
      <c r="Q103" s="133">
        <f>O103-'Surv-rate CEA'!N101*'Unit cost and utilities'!$H$4-('Surv-rate CEA'!L100-'Surv-rate CEA'!L101)*'Unit cost and utilities'!$G$13</f>
        <v>2.6196315684180309</v>
      </c>
      <c r="R103" s="133">
        <f t="shared" si="75"/>
        <v>2.2212526060675364</v>
      </c>
      <c r="S103" s="133">
        <f>'Surv-rate CEA'!P101*'Unit cost and utilities'!$H$8+'Surv-rate CEA'!Q101*'Unit cost and utilities'!$H$8+'Unit cost and utilities'!$G$13*('Surv-rate CEA'!O100-'Surv-rate CEA'!O101)</f>
        <v>41.443130410781492</v>
      </c>
      <c r="T103" s="133">
        <f t="shared" si="76"/>
        <v>35.140690217035619</v>
      </c>
      <c r="U103" s="133">
        <f>S103-'Surv-rate CEA'!Q101*'Unit cost and utilities'!$H$8-'Unit cost and utilities'!$G$13*('Surv-rate CEA'!O100-'Surv-rate CEA'!O101)</f>
        <v>23.977079697268948</v>
      </c>
      <c r="V103" s="133">
        <f t="shared" si="77"/>
        <v>20.330779108609665</v>
      </c>
      <c r="W103" s="133">
        <f>'Surv-rate CEA'!S101*'Unit cost and utilities'!$H$3+'Surv-rate CEA'!T101*'Unit cost and utilities'!$H$3+('Surv-rate CEA'!R100-'Surv-rate CEA'!R101)*'Unit cost and utilities'!$G$13</f>
        <v>11.131458007016796</v>
      </c>
      <c r="X103" s="133">
        <f t="shared" si="78"/>
        <v>9.4386479402327002</v>
      </c>
      <c r="Y103" s="133">
        <f>W103-'Surv-rate CEA'!T101*'Unit cost and utilities'!$H$3-('Surv-rate CEA'!R100-'Surv-rate CEA'!R101)*'Unit cost and utilities'!$G$13</f>
        <v>2.6196315684180309</v>
      </c>
      <c r="Z103" s="133">
        <f t="shared" si="79"/>
        <v>2.2212526060675364</v>
      </c>
      <c r="AA103" s="133">
        <f>'Surv-rate CEA'!V101*'Unit cost and utilities'!$H$9+'Surv-rate CEA'!W101*'Unit cost and utilities'!$H$9+'Unit cost and utilities'!$G$13*('Surv-rate CEA'!U100-'Surv-rate CEA'!U101)</f>
        <v>48.486444627675937</v>
      </c>
      <c r="AB103" s="133">
        <f t="shared" si="80"/>
        <v>41.112896480024403</v>
      </c>
      <c r="AC103" s="133">
        <f>AA103-'Surv-rate CEA'!W101*'Unit cost and utilities'!$H$9-'Unit cost and utilities'!$G$13*('Surv-rate CEA'!U100-'Surv-rate CEA'!U101)</f>
        <v>20.691367086075687</v>
      </c>
      <c r="AD103" s="133">
        <f t="shared" si="81"/>
        <v>17.544739350809131</v>
      </c>
      <c r="AE103" s="133">
        <f>'Surv-rate CEA'!Y101*'Unit cost and utilities'!$H$3+'Surv-rate CEA'!Z101*'Unit cost and utilities'!$H$3+('Surv-rate CEA'!X100-'Surv-rate CEA'!X101)*'Unit cost and utilities'!$G$13</f>
        <v>11.131458007016796</v>
      </c>
      <c r="AF103" s="133">
        <f t="shared" si="82"/>
        <v>9.4386479402327002</v>
      </c>
      <c r="AG103" s="133">
        <f>AE103-'Surv-rate CEA'!Z101*'Unit cost and utilities'!$H$3-('Surv-rate CEA'!X100-'Surv-rate CEA'!X101)*'Unit cost and utilities'!$G$13</f>
        <v>2.6196315684180309</v>
      </c>
      <c r="AH103" s="133">
        <f t="shared" si="83"/>
        <v>2.2212526060675364</v>
      </c>
      <c r="AI103" s="133">
        <f>'Surv-rate CEA'!AB101*'Unit cost and utilities'!$H$10+'Surv-rate CEA'!AC101*'Unit cost and utilities'!$H$10+'Unit cost and utilities'!$G$13*('Surv-rate CEA'!AB101-'Surv-rate CEA'!AB101)</f>
        <v>21.935914045060031</v>
      </c>
      <c r="AJ103" s="133">
        <f t="shared" si="84"/>
        <v>18.600022547631664</v>
      </c>
      <c r="AK103" s="133">
        <f>AI103-'Surv-rate CEA'!AC101*'Unit cost and utilities'!$H$10-'Unit cost and utilities'!$G$13*('Surv-rate CEA'!AB101-'Surv-rate CEA'!AB101)</f>
        <v>12.486338764483996</v>
      </c>
      <c r="AL103" s="133">
        <f t="shared" si="85"/>
        <v>10.58748598666539</v>
      </c>
      <c r="AM103" s="104">
        <f>'Surv-rate CEA'!AE101*'Unit cost and utilities'!$H$5+'Surv-rate CEA'!AF101*'Unit cost and utilities'!$H$5+('Surv-rate CEA'!AD100-'Surv-rate CEA'!AD101)*'Unit cost and utilities'!$G$13</f>
        <v>11.131458007016796</v>
      </c>
      <c r="AN103" s="133">
        <f t="shared" si="86"/>
        <v>9.4386479402327002</v>
      </c>
      <c r="AO103" s="104">
        <f>AM103-'Surv-rate CEA'!AF101*'Unit cost and utilities'!$H$5-('Surv-rate CEA'!AD100-'Surv-rate CEA'!AD101)*'Unit cost and utilities'!$G$13</f>
        <v>2.6196315684180309</v>
      </c>
      <c r="AP103" s="133">
        <f t="shared" si="87"/>
        <v>2.2212526060675364</v>
      </c>
      <c r="AQ103" s="133">
        <f>'Surv-rate CEA'!AH101*'Unit cost and utilities'!$H$11+'Surv-rate CEA'!AI101*'Unit cost and utilities'!$H$11+'Unit cost and utilities'!$G$13*('Surv-rate CEA'!AG100-'Surv-rate CEA'!AG101)</f>
        <v>36.644142245987844</v>
      </c>
      <c r="AR103" s="133">
        <f t="shared" si="88"/>
        <v>31.071505414085451</v>
      </c>
      <c r="AS103" s="133">
        <f>AQ103-'Surv-rate CEA'!AI101*'Unit cost and utilities'!$H$11-'Unit cost and utilities'!$G$13*('Surv-rate CEA'!AG100-'Surv-rate CEA'!AG101)</f>
        <v>17.060187564302101</v>
      </c>
      <c r="AT103" s="133">
        <f t="shared" si="89"/>
        <v>14.465769363930601</v>
      </c>
      <c r="AU103" s="133">
        <f>'Surv-rate CEA'!AK101*'Unit cost and utilities'!$H$3+'Surv-rate CEA'!AL101*'Unit cost and utilities'!$H$3+('Surv-rate CEA'!AJ100-'Surv-rate CEA'!AJ101)*'Unit cost and utilities'!$G$13</f>
        <v>11.131458007016796</v>
      </c>
      <c r="AV103" s="133">
        <f t="shared" si="90"/>
        <v>9.4386479402327002</v>
      </c>
      <c r="AW103" s="133">
        <f>AU103-'Surv-rate CEA'!AL101*'Unit cost and utilities'!$H$3-('Surv-rate CEA'!AJ100-'Surv-rate CEA'!AJ101)*'Unit cost and utilities'!$G$13</f>
        <v>2.6196315684180309</v>
      </c>
      <c r="AX103" s="133">
        <f t="shared" si="91"/>
        <v>2.2212526060675364</v>
      </c>
      <c r="AY103" s="135">
        <v>97</v>
      </c>
      <c r="AZ103" s="135">
        <f t="shared" si="96"/>
        <v>7.441095890410959</v>
      </c>
      <c r="BA103" s="136">
        <f>'Surv-rate CEA'!AP101*'Unit cost and utilities'!$H$7+'Surv-rate CEA'!AQ101*'Unit cost and utilities'!$H$7+'Unit cost and utilities'!$G$13*('Surv-rate CEA'!AO100-'Surv-rate CEA'!AO101)</f>
        <v>14.994214394961414</v>
      </c>
      <c r="BB103" s="136">
        <f t="shared" si="97"/>
        <v>12.033742005988467</v>
      </c>
      <c r="BC103" s="136">
        <f>BA103-'Surv-rate CEA'!AQ101*'Unit cost and utilities'!$H$7-'Unit cost and utilities'!$G$13*('Surv-rate CEA'!AO100-'Surv-rate CEA'!AO101)</f>
        <v>3.5610631933187786</v>
      </c>
      <c r="BD103" s="136">
        <f t="shared" si="98"/>
        <v>2.8579633855188642</v>
      </c>
      <c r="BE103" s="136">
        <f>'Surv-rate CEA'!AS101*'Unit cost and utilities'!$H$4+'Surv-rate CEA'!AT101*'Unit cost and utilities'!$H$4+('Surv-rate CEA'!AR100-'Surv-rate CEA'!AR101)*'Unit cost and utilities'!$G$13</f>
        <v>5.3585863602107668</v>
      </c>
      <c r="BF103" s="136">
        <f t="shared" si="99"/>
        <v>4.3005818162273313</v>
      </c>
      <c r="BG103" s="136">
        <f>BE103-'Surv-rate CEA'!AT101*'Unit cost and utilities'!$H$4-('Surv-rate CEA'!AR100-'Surv-rate CEA'!AR101)*'Unit cost and utilities'!$G$13</f>
        <v>1.4879992017697998</v>
      </c>
      <c r="BH103" s="136">
        <f t="shared" si="100"/>
        <v>1.1942071806864161</v>
      </c>
    </row>
    <row r="104" spans="1:60">
      <c r="A104" s="132">
        <v>98</v>
      </c>
      <c r="B104" s="132">
        <f t="shared" si="67"/>
        <v>5.6383561643835618</v>
      </c>
      <c r="C104" s="133">
        <f>'Surv-rate CEA'!D102*'Unit cost and utilities'!$H$6+'Surv-rate CEA'!E102*'Unit cost and utilities'!$H$6+'Unit cost and utilities'!$G$13*('Surv-rate CEA'!C101-'Surv-rate CEA'!C102)</f>
        <v>30.960043195440669</v>
      </c>
      <c r="D104" s="133">
        <f t="shared" si="68"/>
        <v>26.207205422728418</v>
      </c>
      <c r="E104" s="133">
        <f>C104-'Surv-rate CEA'!E102*'Unit cost and utilities'!$H$6-'Unit cost and utilities'!$G$13*('Surv-rate CEA'!C101-'Surv-rate CEA'!C102)</f>
        <v>22.688105157140146</v>
      </c>
      <c r="F104" s="133">
        <f t="shared" si="69"/>
        <v>19.205135753596053</v>
      </c>
      <c r="G104" s="133">
        <f>'Surv-rate CEA'!G102*'Unit cost and utilities'!$H$3+'Surv-rate CEA'!H102*'Unit cost and utilities'!$H$3+('Surv-rate CEA'!F101-'Surv-rate CEA'!F102)*'Unit cost and utilities'!$G$13</f>
        <v>10.8891765063638</v>
      </c>
      <c r="H104" s="133">
        <f t="shared" si="70"/>
        <v>9.2175222038659808</v>
      </c>
      <c r="I104" s="133">
        <f>G104-'Surv-rate CEA'!H102*'Unit cost and utilities'!$H$3-('Surv-rate CEA'!F101-'Surv-rate CEA'!F102)*'Unit cost and utilities'!$G$13</f>
        <v>2.5655104210236299</v>
      </c>
      <c r="J104" s="133">
        <f t="shared" si="71"/>
        <v>2.171665530099069</v>
      </c>
      <c r="K104" s="133">
        <f>'Surv-rate CEA'!J102*'Unit cost and utilities'!$H$7+'Surv-rate CEA'!K102*'Unit cost and utilities'!$H$7+'Unit cost and utilities'!$G$13*('Surv-rate CEA'!I101-'Surv-rate CEA'!I102)</f>
        <v>23.055189020145697</v>
      </c>
      <c r="L104" s="133">
        <f t="shared" si="72"/>
        <v>19.51586665743962</v>
      </c>
      <c r="M104" s="133">
        <f>K104-'Surv-rate CEA'!K102*'Unit cost and utilities'!$H$7-'Unit cost and utilities'!$G$13*('Surv-rate CEA'!I101-'Surv-rate CEA'!I102)</f>
        <v>5.6245721195049097</v>
      </c>
      <c r="N104" s="133">
        <f t="shared" si="73"/>
        <v>4.7611147058258503</v>
      </c>
      <c r="O104" s="133">
        <f>'Surv-rate CEA'!M102*'Unit cost and utilities'!$H$4+'Surv-rate CEA'!N102*'Unit cost and utilities'!$H$4+('Surv-rate CEA'!L101-'Surv-rate CEA'!L102)*'Unit cost and utilities'!$G$13</f>
        <v>10.8891765063638</v>
      </c>
      <c r="P104" s="133">
        <f t="shared" si="74"/>
        <v>9.2175222038659808</v>
      </c>
      <c r="Q104" s="133">
        <f>O104-'Surv-rate CEA'!N102*'Unit cost and utilities'!$H$4-('Surv-rate CEA'!L101-'Surv-rate CEA'!L102)*'Unit cost and utilities'!$G$13</f>
        <v>2.5655104210236299</v>
      </c>
      <c r="R104" s="133">
        <f t="shared" si="75"/>
        <v>2.171665530099069</v>
      </c>
      <c r="S104" s="133">
        <f>'Surv-rate CEA'!P102*'Unit cost and utilities'!$H$8+'Surv-rate CEA'!Q102*'Unit cost and utilities'!$H$8+'Unit cost and utilities'!$G$13*('Surv-rate CEA'!O101-'Surv-rate CEA'!O102)</f>
        <v>40.872640457626282</v>
      </c>
      <c r="T104" s="133">
        <f t="shared" si="76"/>
        <v>34.598068157736819</v>
      </c>
      <c r="U104" s="133">
        <f>S104-'Surv-rate CEA'!Q102*'Unit cost and utilities'!$H$8-'Unit cost and utilities'!$G$13*('Surv-rate CEA'!O101-'Surv-rate CEA'!O102)</f>
        <v>23.700158800964843</v>
      </c>
      <c r="V104" s="133">
        <f t="shared" si="77"/>
        <v>20.061823761913839</v>
      </c>
      <c r="W104" s="133">
        <f>'Surv-rate CEA'!S102*'Unit cost and utilities'!$H$3+'Surv-rate CEA'!T102*'Unit cost and utilities'!$H$3+('Surv-rate CEA'!R101-'Surv-rate CEA'!R102)*'Unit cost and utilities'!$G$13</f>
        <v>10.8891765063638</v>
      </c>
      <c r="X104" s="133">
        <f t="shared" si="78"/>
        <v>9.2175222038659808</v>
      </c>
      <c r="Y104" s="133">
        <f>W104-'Surv-rate CEA'!T102*'Unit cost and utilities'!$H$3-('Surv-rate CEA'!R101-'Surv-rate CEA'!R102)*'Unit cost and utilities'!$G$13</f>
        <v>2.5655104210236299</v>
      </c>
      <c r="Z104" s="133">
        <f t="shared" si="79"/>
        <v>2.171665530099069</v>
      </c>
      <c r="AA104" s="133">
        <f>'Surv-rate CEA'!V102*'Unit cost and utilities'!$H$9+'Surv-rate CEA'!W102*'Unit cost and utilities'!$H$9+'Unit cost and utilities'!$G$13*('Surv-rate CEA'!U101-'Surv-rate CEA'!U102)</f>
        <v>47.873032671044896</v>
      </c>
      <c r="AB104" s="133">
        <f t="shared" si="80"/>
        <v>40.523793636173735</v>
      </c>
      <c r="AC104" s="133">
        <f>AA104-'Surv-rate CEA'!W102*'Unit cost and utilities'!$H$9-'Unit cost and utilities'!$G$13*('Surv-rate CEA'!U101-'Surv-rate CEA'!U102)</f>
        <v>20.442066915613101</v>
      </c>
      <c r="AD104" s="133">
        <f t="shared" si="81"/>
        <v>17.303898561792931</v>
      </c>
      <c r="AE104" s="133">
        <f>'Surv-rate CEA'!Y102*'Unit cost and utilities'!$H$3+'Surv-rate CEA'!Z102*'Unit cost and utilities'!$H$3+('Surv-rate CEA'!X101-'Surv-rate CEA'!X102)*'Unit cost and utilities'!$G$13</f>
        <v>10.8891765063638</v>
      </c>
      <c r="AF104" s="133">
        <f t="shared" si="82"/>
        <v>9.2175222038659808</v>
      </c>
      <c r="AG104" s="133">
        <f>AE104-'Surv-rate CEA'!Z102*'Unit cost and utilities'!$H$3-('Surv-rate CEA'!X101-'Surv-rate CEA'!X102)*'Unit cost and utilities'!$G$13</f>
        <v>2.5655104210236299</v>
      </c>
      <c r="AH104" s="133">
        <f t="shared" si="83"/>
        <v>2.171665530099069</v>
      </c>
      <c r="AI104" s="133">
        <f>'Surv-rate CEA'!AB102*'Unit cost and utilities'!$H$10+'Surv-rate CEA'!AC102*'Unit cost and utilities'!$H$10+'Unit cost and utilities'!$G$13*('Surv-rate CEA'!AB102-'Surv-rate CEA'!AB102)</f>
        <v>21.596032516812279</v>
      </c>
      <c r="AJ104" s="133">
        <f t="shared" si="84"/>
        <v>18.280712882447457</v>
      </c>
      <c r="AK104" s="133">
        <f>AI104-'Surv-rate CEA'!AC102*'Unit cost and utilities'!$H$10-'Unit cost and utilities'!$G$13*('Surv-rate CEA'!AB102-'Surv-rate CEA'!AB102)</f>
        <v>12.319293506310297</v>
      </c>
      <c r="AL104" s="133">
        <f t="shared" si="85"/>
        <v>10.428094481157032</v>
      </c>
      <c r="AM104" s="104">
        <f>'Surv-rate CEA'!AE102*'Unit cost and utilities'!$H$5+'Surv-rate CEA'!AF102*'Unit cost and utilities'!$H$5+('Surv-rate CEA'!AD101-'Surv-rate CEA'!AD102)*'Unit cost and utilities'!$G$13</f>
        <v>10.8891765063638</v>
      </c>
      <c r="AN104" s="133">
        <f t="shared" si="86"/>
        <v>9.2175222038659808</v>
      </c>
      <c r="AO104" s="104">
        <f>AM104-'Surv-rate CEA'!AF102*'Unit cost and utilities'!$H$5-('Surv-rate CEA'!AD101-'Surv-rate CEA'!AD102)*'Unit cost and utilities'!$G$13</f>
        <v>2.5655104210236299</v>
      </c>
      <c r="AP104" s="133">
        <f t="shared" si="87"/>
        <v>2.171665530099069</v>
      </c>
      <c r="AQ104" s="133">
        <f>'Surv-rate CEA'!AH102*'Unit cost and utilities'!$H$11+'Surv-rate CEA'!AI102*'Unit cost and utilities'!$H$11+'Unit cost and utilities'!$G$13*('Surv-rate CEA'!AG101-'Surv-rate CEA'!AG102)</f>
        <v>36.115854776091908</v>
      </c>
      <c r="AR104" s="133">
        <f t="shared" si="88"/>
        <v>30.571521465895547</v>
      </c>
      <c r="AS104" s="133">
        <f>AQ104-'Surv-rate CEA'!AI102*'Unit cost and utilities'!$H$11-'Unit cost and utilities'!$G$13*('Surv-rate CEA'!AG101-'Surv-rate CEA'!AG102)</f>
        <v>16.840455714741545</v>
      </c>
      <c r="AT104" s="133">
        <f t="shared" si="89"/>
        <v>14.255189488675729</v>
      </c>
      <c r="AU104" s="133">
        <f>'Surv-rate CEA'!AK102*'Unit cost and utilities'!$H$3+'Surv-rate CEA'!AL102*'Unit cost and utilities'!$H$3+('Surv-rate CEA'!AJ101-'Surv-rate CEA'!AJ102)*'Unit cost and utilities'!$G$13</f>
        <v>10.8891765063638</v>
      </c>
      <c r="AV104" s="133">
        <f t="shared" si="90"/>
        <v>9.2175222038659808</v>
      </c>
      <c r="AW104" s="133">
        <f>AU104-'Surv-rate CEA'!AL102*'Unit cost and utilities'!$H$3-('Surv-rate CEA'!AJ101-'Surv-rate CEA'!AJ102)*'Unit cost and utilities'!$G$13</f>
        <v>2.5655104210236299</v>
      </c>
      <c r="AX104" s="133">
        <f t="shared" si="91"/>
        <v>2.171665530099069</v>
      </c>
      <c r="AY104" s="135">
        <v>98</v>
      </c>
      <c r="AZ104" s="135">
        <f t="shared" si="96"/>
        <v>7.5178082191780824</v>
      </c>
      <c r="BA104" s="136">
        <f>'Surv-rate CEA'!AP102*'Unit cost and utilities'!$H$7+'Surv-rate CEA'!AQ102*'Unit cost and utilities'!$H$7+'Unit cost and utilities'!$G$13*('Surv-rate CEA'!AO101-'Surv-rate CEA'!AO102)</f>
        <v>14.743317572621237</v>
      </c>
      <c r="BB104" s="136">
        <f t="shared" si="97"/>
        <v>11.805582676450348</v>
      </c>
      <c r="BC104" s="136">
        <f>BA104-'Surv-rate CEA'!AQ102*'Unit cost and utilities'!$H$7-'Unit cost and utilities'!$G$13*('Surv-rate CEA'!AO101-'Surv-rate CEA'!AO102)</f>
        <v>3.5012043340087229</v>
      </c>
      <c r="BD104" s="136">
        <f t="shared" si="98"/>
        <v>2.803558766789656</v>
      </c>
      <c r="BE104" s="136">
        <f>'Surv-rate CEA'!AS102*'Unit cost and utilities'!$H$4+'Surv-rate CEA'!AT102*'Unit cost and utilities'!$H$4+('Surv-rate CEA'!AR101-'Surv-rate CEA'!AR102)*'Unit cost and utilities'!$G$13</f>
        <v>5.1750002425282853</v>
      </c>
      <c r="BF104" s="136">
        <f t="shared" si="99"/>
        <v>4.1438362100584056</v>
      </c>
      <c r="BG104" s="136">
        <f>BE104-'Surv-rate CEA'!AT102*'Unit cost and utilities'!$H$4-('Surv-rate CEA'!AR101-'Surv-rate CEA'!AR102)*'Unit cost and utilities'!$G$13</f>
        <v>1.4564260654248637</v>
      </c>
      <c r="BH104" s="136">
        <f t="shared" si="100"/>
        <v>1.1662204414181641</v>
      </c>
    </row>
    <row r="105" spans="1:60">
      <c r="A105" s="132">
        <v>99</v>
      </c>
      <c r="B105" s="132">
        <f t="shared" si="67"/>
        <v>5.6958904109589037</v>
      </c>
      <c r="C105" s="133">
        <f>'Surv-rate CEA'!D103*'Unit cost and utilities'!$H$6+'Surv-rate CEA'!E103*'Unit cost and utilities'!$H$6+'Unit cost and utilities'!$G$13*('Surv-rate CEA'!C102-'Surv-rate CEA'!C103)</f>
        <v>30.492838483360114</v>
      </c>
      <c r="D105" s="133">
        <f t="shared" si="68"/>
        <v>25.767864510728806</v>
      </c>
      <c r="E105" s="133">
        <f>C105-'Surv-rate CEA'!E103*'Unit cost and utilities'!$H$6-'Unit cost and utilities'!$G$13*('Surv-rate CEA'!C102-'Surv-rate CEA'!C103)</f>
        <v>22.428637641092596</v>
      </c>
      <c r="F105" s="133">
        <f t="shared" si="69"/>
        <v>18.953240322683829</v>
      </c>
      <c r="G105" s="133">
        <f>'Surv-rate CEA'!G103*'Unit cost and utilities'!$H$3+'Surv-rate CEA'!H103*'Unit cost and utilities'!$H$3+('Surv-rate CEA'!F102-'Surv-rate CEA'!F103)*'Unit cost and utilities'!$G$13</f>
        <v>10.654339990741768</v>
      </c>
      <c r="H105" s="133">
        <f t="shared" si="70"/>
        <v>9.0034120464872185</v>
      </c>
      <c r="I105" s="133">
        <f>G105-'Surv-rate CEA'!H103*'Unit cost and utilities'!$H$3-('Surv-rate CEA'!F102-'Surv-rate CEA'!F103)*'Unit cost and utilities'!$G$13</f>
        <v>2.5130241655693064</v>
      </c>
      <c r="J105" s="133">
        <f t="shared" si="71"/>
        <v>2.1236221169083369</v>
      </c>
      <c r="K105" s="133">
        <f>'Surv-rate CEA'!J103*'Unit cost and utilities'!$H$7+'Surv-rate CEA'!K103*'Unit cost and utilities'!$H$7+'Unit cost and utilities'!$G$13*('Surv-rate CEA'!I102-'Surv-rate CEA'!I103)</f>
        <v>22.683462983274673</v>
      </c>
      <c r="L105" s="133">
        <f t="shared" si="72"/>
        <v>19.168579570121587</v>
      </c>
      <c r="M105" s="133">
        <f>K105-'Surv-rate CEA'!K103*'Unit cost and utilities'!$H$7-'Unit cost and utilities'!$G$13*('Surv-rate CEA'!I102-'Surv-rate CEA'!I103)</f>
        <v>5.5315886683221649</v>
      </c>
      <c r="N105" s="133">
        <f t="shared" si="73"/>
        <v>4.6744492944528808</v>
      </c>
      <c r="O105" s="133">
        <f>'Surv-rate CEA'!M103*'Unit cost and utilities'!$H$4+'Surv-rate CEA'!N103*'Unit cost and utilities'!$H$4+('Surv-rate CEA'!L102-'Surv-rate CEA'!L103)*'Unit cost and utilities'!$G$13</f>
        <v>10.654339990741768</v>
      </c>
      <c r="P105" s="133">
        <f t="shared" si="74"/>
        <v>9.0034120464872185</v>
      </c>
      <c r="Q105" s="133">
        <f>O105-'Surv-rate CEA'!N103*'Unit cost and utilities'!$H$4-('Surv-rate CEA'!L102-'Surv-rate CEA'!L103)*'Unit cost and utilities'!$G$13</f>
        <v>2.5130241655693064</v>
      </c>
      <c r="R105" s="133">
        <f t="shared" si="75"/>
        <v>2.1236221169083369</v>
      </c>
      <c r="S105" s="133">
        <f>'Surv-rate CEA'!P103*'Unit cost and utilities'!$H$8+'Surv-rate CEA'!Q103*'Unit cost and utilities'!$H$8+'Unit cost and utilities'!$G$13*('Surv-rate CEA'!O102-'Surv-rate CEA'!O103)</f>
        <v>40.315184789474351</v>
      </c>
      <c r="T105" s="133">
        <f t="shared" si="76"/>
        <v>34.06820325851465</v>
      </c>
      <c r="U105" s="133">
        <f>S105-'Surv-rate CEA'!Q103*'Unit cost and utilities'!$H$8-'Unit cost and utilities'!$G$13*('Surv-rate CEA'!O102-'Surv-rate CEA'!O103)</f>
        <v>23.429117156392611</v>
      </c>
      <c r="V105" s="133">
        <f t="shared" si="77"/>
        <v>19.7986919722598</v>
      </c>
      <c r="W105" s="133">
        <f>'Surv-rate CEA'!S103*'Unit cost and utilities'!$H$3+'Surv-rate CEA'!T103*'Unit cost and utilities'!$H$3+('Surv-rate CEA'!R102-'Surv-rate CEA'!R103)*'Unit cost and utilities'!$G$13</f>
        <v>10.654339990741768</v>
      </c>
      <c r="X105" s="133">
        <f t="shared" si="78"/>
        <v>9.0034120464872185</v>
      </c>
      <c r="Y105" s="133">
        <f>W105-'Surv-rate CEA'!T103*'Unit cost and utilities'!$H$3-('Surv-rate CEA'!R102-'Surv-rate CEA'!R103)*'Unit cost and utilities'!$G$13</f>
        <v>2.5130241655693064</v>
      </c>
      <c r="Z105" s="133">
        <f t="shared" si="79"/>
        <v>2.1236221169083369</v>
      </c>
      <c r="AA105" s="133">
        <f>'Surv-rate CEA'!V103*'Unit cost and utilities'!$H$9+'Surv-rate CEA'!W103*'Unit cost and utilities'!$H$9+'Unit cost and utilities'!$G$13*('Surv-rate CEA'!U102-'Surv-rate CEA'!U103)</f>
        <v>47.272966166445336</v>
      </c>
      <c r="AB105" s="133">
        <f t="shared" si="80"/>
        <v>39.947851619715827</v>
      </c>
      <c r="AC105" s="133">
        <f>AA105-'Surv-rate CEA'!W103*'Unit cost and utilities'!$H$9-'Unit cost and utilities'!$G$13*('Surv-rate CEA'!U102-'Surv-rate CEA'!U103)</f>
        <v>20.198182192181378</v>
      </c>
      <c r="AD105" s="133">
        <f t="shared" si="81"/>
        <v>17.068401892961237</v>
      </c>
      <c r="AE105" s="133">
        <f>'Surv-rate CEA'!Y103*'Unit cost and utilities'!$H$3+'Surv-rate CEA'!Z103*'Unit cost and utilities'!$H$3+('Surv-rate CEA'!X102-'Surv-rate CEA'!X103)*'Unit cost and utilities'!$G$13</f>
        <v>10.654339990741768</v>
      </c>
      <c r="AF105" s="133">
        <f t="shared" si="82"/>
        <v>9.0034120464872185</v>
      </c>
      <c r="AG105" s="133">
        <f>AE105-'Surv-rate CEA'!Z103*'Unit cost and utilities'!$H$3-('Surv-rate CEA'!X102-'Surv-rate CEA'!X103)*'Unit cost and utilities'!$G$13</f>
        <v>2.5130241655693064</v>
      </c>
      <c r="AH105" s="133">
        <f t="shared" si="83"/>
        <v>2.1236221169083369</v>
      </c>
      <c r="AI105" s="133">
        <f>'Surv-rate CEA'!AB103*'Unit cost and utilities'!$H$10+'Surv-rate CEA'!AC103*'Unit cost and utilities'!$H$10+'Unit cost and utilities'!$G$13*('Surv-rate CEA'!AB103-'Surv-rate CEA'!AB103)</f>
        <v>21.264410583544468</v>
      </c>
      <c r="AJ105" s="133">
        <f t="shared" si="84"/>
        <v>17.969414395983193</v>
      </c>
      <c r="AK105" s="133">
        <f>AI105-'Surv-rate CEA'!AC103*'Unit cost and utilities'!$H$10-'Unit cost and utilities'!$G$13*('Surv-rate CEA'!AB103-'Surv-rate CEA'!AB103)</f>
        <v>12.156095776934645</v>
      </c>
      <c r="AL105" s="133">
        <f t="shared" si="85"/>
        <v>10.272465422673825</v>
      </c>
      <c r="AM105" s="104">
        <f>'Surv-rate CEA'!AE103*'Unit cost and utilities'!$H$5+'Surv-rate CEA'!AF103*'Unit cost and utilities'!$H$5+('Surv-rate CEA'!AD102-'Surv-rate CEA'!AD103)*'Unit cost and utilities'!$G$13</f>
        <v>10.654339990741768</v>
      </c>
      <c r="AN105" s="133">
        <f t="shared" si="86"/>
        <v>9.0034120464872185</v>
      </c>
      <c r="AO105" s="104">
        <f>AM105-'Surv-rate CEA'!AF103*'Unit cost and utilities'!$H$5-('Surv-rate CEA'!AD102-'Surv-rate CEA'!AD103)*'Unit cost and utilities'!$G$13</f>
        <v>2.5130241655693064</v>
      </c>
      <c r="AP105" s="133">
        <f t="shared" si="87"/>
        <v>2.1236221169083369</v>
      </c>
      <c r="AQ105" s="133">
        <f>'Surv-rate CEA'!AH103*'Unit cost and utilities'!$H$11+'Surv-rate CEA'!AI103*'Unit cost and utilities'!$H$11+'Unit cost and utilities'!$G$13*('Surv-rate CEA'!AG102-'Surv-rate CEA'!AG103)</f>
        <v>35.599978381126043</v>
      </c>
      <c r="AR105" s="133">
        <f t="shared" si="88"/>
        <v>30.083634883984931</v>
      </c>
      <c r="AS105" s="133">
        <f>AQ105-'Surv-rate CEA'!AI103*'Unit cost and utilities'!$H$11-'Unit cost and utilities'!$G$13*('Surv-rate CEA'!AG102-'Surv-rate CEA'!AG103)</f>
        <v>16.62567699724892</v>
      </c>
      <c r="AT105" s="133">
        <f t="shared" si="89"/>
        <v>14.049469107247338</v>
      </c>
      <c r="AU105" s="133">
        <f>'Surv-rate CEA'!AK103*'Unit cost and utilities'!$H$3+'Surv-rate CEA'!AL103*'Unit cost and utilities'!$H$3+('Surv-rate CEA'!AJ102-'Surv-rate CEA'!AJ103)*'Unit cost and utilities'!$G$13</f>
        <v>10.654339990741768</v>
      </c>
      <c r="AV105" s="133">
        <f t="shared" si="90"/>
        <v>9.0034120464872185</v>
      </c>
      <c r="AW105" s="133">
        <f>AU105-'Surv-rate CEA'!AL103*'Unit cost and utilities'!$H$3-('Surv-rate CEA'!AJ102-'Surv-rate CEA'!AJ103)*'Unit cost and utilities'!$G$13</f>
        <v>2.5130241655693064</v>
      </c>
      <c r="AX105" s="133">
        <f t="shared" si="91"/>
        <v>2.1236221169083369</v>
      </c>
      <c r="AY105" s="135">
        <v>99</v>
      </c>
      <c r="AZ105" s="135">
        <f t="shared" si="96"/>
        <v>7.5945205479452058</v>
      </c>
      <c r="BA105" s="136">
        <f>'Surv-rate CEA'!AP103*'Unit cost and utilities'!$H$7+'Surv-rate CEA'!AQ103*'Unit cost and utilities'!$H$7+'Unit cost and utilities'!$G$13*('Surv-rate CEA'!AO102-'Surv-rate CEA'!AO103)</f>
        <v>14.499008051999311</v>
      </c>
      <c r="BB105" s="136">
        <f t="shared" si="97"/>
        <v>11.583657932311713</v>
      </c>
      <c r="BC105" s="136">
        <f>BA105-'Surv-rate CEA'!AQ103*'Unit cost and utilities'!$H$7-'Unit cost and utilities'!$G$13*('Surv-rate CEA'!AO102-'Surv-rate CEA'!AO103)</f>
        <v>3.4429332090145546</v>
      </c>
      <c r="BD105" s="136">
        <f t="shared" si="98"/>
        <v>2.750654419529166</v>
      </c>
      <c r="BE105" s="136">
        <f>'Surv-rate CEA'!AS103*'Unit cost and utilities'!$H$4+'Surv-rate CEA'!AT103*'Unit cost and utilities'!$H$4+('Surv-rate CEA'!AR102-'Surv-rate CEA'!AR103)*'Unit cost and utilities'!$G$13</f>
        <v>4.9981343126660631</v>
      </c>
      <c r="BF105" s="136">
        <f t="shared" si="99"/>
        <v>3.9931475291297636</v>
      </c>
      <c r="BG105" s="136">
        <f>BE105-'Surv-rate CEA'!AT103*'Unit cost and utilities'!$H$4-('Surv-rate CEA'!AR102-'Surv-rate CEA'!AR103)*'Unit cost and utilities'!$G$13</f>
        <v>1.4257660863678767</v>
      </c>
      <c r="BH105" s="136">
        <f t="shared" si="100"/>
        <v>1.1390838998602322</v>
      </c>
    </row>
    <row r="106" spans="1:60">
      <c r="A106" s="132">
        <v>100</v>
      </c>
      <c r="B106" s="132">
        <f t="shared" si="67"/>
        <v>5.7534246575342465</v>
      </c>
      <c r="C106" s="133">
        <f>'Surv-rate CEA'!D104*'Unit cost and utilities'!$H$6+'Surv-rate CEA'!E104*'Unit cost and utilities'!$H$6+'Unit cost and utilities'!$G$13*('Surv-rate CEA'!C103-'Surv-rate CEA'!C104)</f>
        <v>30.036887224751492</v>
      </c>
      <c r="D106" s="133">
        <f t="shared" si="68"/>
        <v>25.339434517770783</v>
      </c>
      <c r="E106" s="133">
        <f>C106-'Surv-rate CEA'!E104*'Unit cost and utilities'!$H$6-'Unit cost and utilities'!$G$13*('Surv-rate CEA'!C103-'Surv-rate CEA'!C104)</f>
        <v>22.174625908202845</v>
      </c>
      <c r="F106" s="133">
        <f t="shared" si="69"/>
        <v>18.706748037924168</v>
      </c>
      <c r="G106" s="133">
        <f>'Surv-rate CEA'!G104*'Unit cost and utilities'!$H$3+'Surv-rate CEA'!H104*'Unit cost and utilities'!$H$3+('Surv-rate CEA'!F103-'Surv-rate CEA'!F104)*'Unit cost and utilities'!$G$13</f>
        <v>10.426656131404101</v>
      </c>
      <c r="H106" s="133">
        <f t="shared" si="70"/>
        <v>8.7960369629550836</v>
      </c>
      <c r="I106" s="133">
        <f>G106-'Surv-rate CEA'!H104*'Unit cost and utilities'!$H$3-('Surv-rate CEA'!F103-'Surv-rate CEA'!F104)*'Unit cost and utilities'!$G$13</f>
        <v>2.4621082089208266</v>
      </c>
      <c r="J106" s="133">
        <f t="shared" si="71"/>
        <v>2.0770604246968989</v>
      </c>
      <c r="K106" s="133">
        <f>'Surv-rate CEA'!J104*'Unit cost and utilities'!$H$7+'Surv-rate CEA'!K104*'Unit cost and utilities'!$H$7+'Unit cost and utilities'!$G$13*('Surv-rate CEA'!I103-'Surv-rate CEA'!I104)</f>
        <v>22.321081010938446</v>
      </c>
      <c r="L106" s="133">
        <f t="shared" si="72"/>
        <v>18.830299105576216</v>
      </c>
      <c r="M106" s="133">
        <f>K106-'Surv-rate CEA'!K104*'Unit cost and utilities'!$H$7-'Unit cost and utilities'!$G$13*('Surv-rate CEA'!I103-'Surv-rate CEA'!I104)</f>
        <v>5.4410272819194523</v>
      </c>
      <c r="N106" s="133">
        <f t="shared" si="73"/>
        <v>4.5901079392138309</v>
      </c>
      <c r="O106" s="133">
        <f>'Surv-rate CEA'!M104*'Unit cost and utilities'!$H$4+'Surv-rate CEA'!N104*'Unit cost and utilities'!$H$4+('Surv-rate CEA'!L103-'Surv-rate CEA'!L104)*'Unit cost and utilities'!$G$13</f>
        <v>10.426656131404101</v>
      </c>
      <c r="P106" s="133">
        <f t="shared" si="74"/>
        <v>8.7960369629550836</v>
      </c>
      <c r="Q106" s="133">
        <f>O106-'Surv-rate CEA'!N104*'Unit cost and utilities'!$H$4-('Surv-rate CEA'!L103-'Surv-rate CEA'!L104)*'Unit cost and utilities'!$G$13</f>
        <v>2.4621082089208266</v>
      </c>
      <c r="R106" s="133">
        <f t="shared" si="75"/>
        <v>2.0770604246968989</v>
      </c>
      <c r="S106" s="133">
        <f>'Surv-rate CEA'!P104*'Unit cost and utilities'!$H$8+'Surv-rate CEA'!Q104*'Unit cost and utilities'!$H$8+'Unit cost and utilities'!$G$13*('Surv-rate CEA'!O103-'Surv-rate CEA'!O104)</f>
        <v>39.770354075741878</v>
      </c>
      <c r="T106" s="133">
        <f t="shared" si="76"/>
        <v>33.550689700642153</v>
      </c>
      <c r="U106" s="133">
        <f>S106-'Surv-rate CEA'!Q104*'Unit cost and utilities'!$H$8-'Unit cost and utilities'!$G$13*('Surv-rate CEA'!O103-'Surv-rate CEA'!O104)</f>
        <v>23.163774662380909</v>
      </c>
      <c r="V106" s="133">
        <f t="shared" si="77"/>
        <v>19.541204348169778</v>
      </c>
      <c r="W106" s="133">
        <f>'Surv-rate CEA'!S104*'Unit cost and utilities'!$H$3+'Surv-rate CEA'!T104*'Unit cost and utilities'!$H$3+('Surv-rate CEA'!R103-'Surv-rate CEA'!R104)*'Unit cost and utilities'!$G$13</f>
        <v>10.426656131404101</v>
      </c>
      <c r="X106" s="133">
        <f t="shared" si="78"/>
        <v>8.7960369629550836</v>
      </c>
      <c r="Y106" s="133">
        <f>W106-'Surv-rate CEA'!T104*'Unit cost and utilities'!$H$3-('Surv-rate CEA'!R103-'Surv-rate CEA'!R104)*'Unit cost and utilities'!$G$13</f>
        <v>2.4621082089208266</v>
      </c>
      <c r="Z106" s="133">
        <f t="shared" si="79"/>
        <v>2.0770604246968989</v>
      </c>
      <c r="AA106" s="133">
        <f>'Surv-rate CEA'!V104*'Unit cost and utilities'!$H$9+'Surv-rate CEA'!W104*'Unit cost and utilities'!$H$9+'Unit cost and utilities'!$G$13*('Surv-rate CEA'!U103-'Surv-rate CEA'!U104)</f>
        <v>46.685840552274044</v>
      </c>
      <c r="AB106" s="133">
        <f t="shared" si="80"/>
        <v>39.384666950662144</v>
      </c>
      <c r="AC106" s="133">
        <f>AA106-'Surv-rate CEA'!W104*'Unit cost and utilities'!$H$9-'Unit cost and utilities'!$G$13*('Surv-rate CEA'!U103-'Surv-rate CEA'!U104)</f>
        <v>19.959544386056578</v>
      </c>
      <c r="AD106" s="133">
        <f t="shared" si="81"/>
        <v>16.838081928751009</v>
      </c>
      <c r="AE106" s="133">
        <f>'Surv-rate CEA'!Y104*'Unit cost and utilities'!$H$3+'Surv-rate CEA'!Z104*'Unit cost and utilities'!$H$3+('Surv-rate CEA'!X103-'Surv-rate CEA'!X104)*'Unit cost and utilities'!$G$13</f>
        <v>10.426656131404101</v>
      </c>
      <c r="AF106" s="133">
        <f t="shared" si="82"/>
        <v>8.7960369629550836</v>
      </c>
      <c r="AG106" s="133">
        <f>AE106-'Surv-rate CEA'!Z104*'Unit cost and utilities'!$H$3-('Surv-rate CEA'!X103-'Surv-rate CEA'!X104)*'Unit cost and utilities'!$G$13</f>
        <v>2.4621082089208266</v>
      </c>
      <c r="AH106" s="133">
        <f t="shared" si="83"/>
        <v>2.0770604246968989</v>
      </c>
      <c r="AI106" s="133">
        <f>'Surv-rate CEA'!AB104*'Unit cost and utilities'!$H$10+'Surv-rate CEA'!AC104*'Unit cost and utilities'!$H$10+'Unit cost and utilities'!$G$13*('Surv-rate CEA'!AB104-'Surv-rate CEA'!AB104)</f>
        <v>20.940778458729525</v>
      </c>
      <c r="AJ106" s="133">
        <f t="shared" si="84"/>
        <v>17.665861330293421</v>
      </c>
      <c r="AK106" s="133">
        <f>AI106-'Surv-rate CEA'!AC104*'Unit cost and utilities'!$H$10-'Unit cost and utilities'!$G$13*('Surv-rate CEA'!AB104-'Surv-rate CEA'!AB104)</f>
        <v>11.996620851854862</v>
      </c>
      <c r="AL106" s="133">
        <f t="shared" si="85"/>
        <v>10.120475741560963</v>
      </c>
      <c r="AM106" s="104">
        <f>'Surv-rate CEA'!AE104*'Unit cost and utilities'!$H$5+'Surv-rate CEA'!AF104*'Unit cost and utilities'!$H$5+('Surv-rate CEA'!AD103-'Surv-rate CEA'!AD104)*'Unit cost and utilities'!$G$13</f>
        <v>10.426656131404101</v>
      </c>
      <c r="AN106" s="133">
        <f t="shared" si="86"/>
        <v>8.7960369629550836</v>
      </c>
      <c r="AO106" s="104">
        <f>AM106-'Surv-rate CEA'!AF104*'Unit cost and utilities'!$H$5-('Surv-rate CEA'!AD103-'Surv-rate CEA'!AD104)*'Unit cost and utilities'!$G$13</f>
        <v>2.4621082089208266</v>
      </c>
      <c r="AP106" s="133">
        <f t="shared" si="87"/>
        <v>2.0770604246968989</v>
      </c>
      <c r="AQ106" s="133">
        <f>'Surv-rate CEA'!AH104*'Unit cost and utilities'!$H$11+'Surv-rate CEA'!AI104*'Unit cost and utilities'!$H$11+'Unit cost and utilities'!$G$13*('Surv-rate CEA'!AG103-'Surv-rate CEA'!AG104)</f>
        <v>35.096115245251312</v>
      </c>
      <c r="AR106" s="133">
        <f t="shared" si="88"/>
        <v>29.607452577587797</v>
      </c>
      <c r="AS106" s="133">
        <f>AQ106-'Surv-rate CEA'!AI104*'Unit cost and utilities'!$H$11-'Unit cost and utilities'!$G$13*('Surv-rate CEA'!AG103-'Surv-rate CEA'!AG104)</f>
        <v>16.415693254188771</v>
      </c>
      <c r="AT106" s="133">
        <f t="shared" si="89"/>
        <v>13.84845177750503</v>
      </c>
      <c r="AU106" s="133">
        <f>'Surv-rate CEA'!AK104*'Unit cost and utilities'!$H$3+'Surv-rate CEA'!AL104*'Unit cost and utilities'!$H$3+('Surv-rate CEA'!AJ103-'Surv-rate CEA'!AJ104)*'Unit cost and utilities'!$G$13</f>
        <v>10.426656131404101</v>
      </c>
      <c r="AV106" s="133">
        <f t="shared" si="90"/>
        <v>8.7960369629550836</v>
      </c>
      <c r="AW106" s="133">
        <f>AU106-'Surv-rate CEA'!AL104*'Unit cost and utilities'!$H$3-('Surv-rate CEA'!AJ103-'Surv-rate CEA'!AJ104)*'Unit cost and utilities'!$G$13</f>
        <v>2.4621082089208266</v>
      </c>
      <c r="AX106" s="133">
        <f t="shared" si="91"/>
        <v>2.0770604246968989</v>
      </c>
      <c r="AY106" s="135">
        <v>100</v>
      </c>
      <c r="AZ106" s="135">
        <f t="shared" si="96"/>
        <v>7.6712328767123283</v>
      </c>
      <c r="BA106" s="136">
        <f>'Surv-rate CEA'!AP104*'Unit cost and utilities'!$H$7+'Surv-rate CEA'!AQ104*'Unit cost and utilities'!$H$7+'Unit cost and utilities'!$G$13*('Surv-rate CEA'!AO103-'Surv-rate CEA'!AO104)</f>
        <v>14.261052775208844</v>
      </c>
      <c r="BB106" s="136">
        <f t="shared" si="97"/>
        <v>11.367743007304011</v>
      </c>
      <c r="BC106" s="136">
        <f>BA106-'Surv-rate CEA'!AQ104*'Unit cost and utilities'!$H$7-'Unit cost and utilities'!$G$13*('Surv-rate CEA'!AO103-'Surv-rate CEA'!AO104)</f>
        <v>3.386192651907002</v>
      </c>
      <c r="BD106" s="136">
        <f t="shared" si="98"/>
        <v>2.6991953852815285</v>
      </c>
      <c r="BE106" s="136">
        <f>'Surv-rate CEA'!AS104*'Unit cost and utilities'!$H$4+'Surv-rate CEA'!AT104*'Unit cost and utilities'!$H$4+('Surv-rate CEA'!AR103-'Surv-rate CEA'!AR104)*'Unit cost and utilities'!$G$13</f>
        <v>4.8277235944790391</v>
      </c>
      <c r="BF106" s="136">
        <f t="shared" si="99"/>
        <v>3.8482657625206067</v>
      </c>
      <c r="BG106" s="136">
        <f>BE106-'Surv-rate CEA'!AT104*'Unit cost and utilities'!$H$4-('Surv-rate CEA'!AR103-'Surv-rate CEA'!AR104)*'Unit cost and utilities'!$G$13</f>
        <v>1.3959855402828978</v>
      </c>
      <c r="BH106" s="136">
        <f t="shared" si="100"/>
        <v>1.1127653136124116</v>
      </c>
    </row>
    <row r="107" spans="1:60">
      <c r="A107" s="132">
        <v>101</v>
      </c>
      <c r="B107" s="132">
        <f t="shared" si="67"/>
        <v>5.8109589041095893</v>
      </c>
      <c r="C107" s="133">
        <f>'Surv-rate CEA'!D105*'Unit cost and utilities'!$H$6+'Surv-rate CEA'!E105*'Unit cost and utilities'!$H$6+'Unit cost and utilities'!$G$13*('Surv-rate CEA'!C104-'Surv-rate CEA'!C105)</f>
        <v>29.591822674967052</v>
      </c>
      <c r="D107" s="133">
        <f t="shared" si="68"/>
        <v>24.921554637399211</v>
      </c>
      <c r="E107" s="133">
        <f>C107-'Surv-rate CEA'!E105*'Unit cost and utilities'!$H$6-'Unit cost and utilities'!$G$13*('Surv-rate CEA'!C104-'Surv-rate CEA'!C105)</f>
        <v>21.925904405665321</v>
      </c>
      <c r="F107" s="133">
        <f t="shared" si="69"/>
        <v>18.465494019144217</v>
      </c>
      <c r="G107" s="133">
        <f>'Surv-rate CEA'!G105*'Unit cost and utilities'!$H$3+'Surv-rate CEA'!H105*'Unit cost and utilities'!$H$3+('Surv-rate CEA'!F104-'Surv-rate CEA'!F105)*'Unit cost and utilities'!$G$13</f>
        <v>10.205846454312713</v>
      </c>
      <c r="H107" s="133">
        <f t="shared" si="70"/>
        <v>8.5951299055067238</v>
      </c>
      <c r="I107" s="133">
        <f>G107-'Surv-rate CEA'!H105*'Unit cost and utilities'!$H$3-('Surv-rate CEA'!F104-'Surv-rate CEA'!F105)*'Unit cost and utilities'!$G$13</f>
        <v>2.4127010956323685</v>
      </c>
      <c r="J107" s="133">
        <f t="shared" si="71"/>
        <v>2.0319215493738407</v>
      </c>
      <c r="K107" s="133">
        <f>'Surv-rate CEA'!J105*'Unit cost and utilities'!$H$7+'Surv-rate CEA'!K105*'Unit cost and utilities'!$H$7+'Unit cost and utilities'!$G$13*('Surv-rate CEA'!I104-'Surv-rate CEA'!I105)</f>
        <v>21.96772856440381</v>
      </c>
      <c r="L107" s="133">
        <f t="shared" si="72"/>
        <v>18.500717366776882</v>
      </c>
      <c r="M107" s="133">
        <f>K107-'Surv-rate CEA'!K105*'Unit cost and utilities'!$H$7-'Unit cost and utilities'!$G$13*('Surv-rate CEA'!I104-'Surv-rate CEA'!I105)</f>
        <v>5.3528024326144035</v>
      </c>
      <c r="N107" s="133">
        <f t="shared" si="73"/>
        <v>4.5080074908819991</v>
      </c>
      <c r="O107" s="133">
        <f>'Surv-rate CEA'!M105*'Unit cost and utilities'!$H$4+'Surv-rate CEA'!N105*'Unit cost and utilities'!$H$4+('Surv-rate CEA'!L104-'Surv-rate CEA'!L105)*'Unit cost and utilities'!$G$13</f>
        <v>10.205846454312713</v>
      </c>
      <c r="P107" s="133">
        <f t="shared" si="74"/>
        <v>8.5951299055067238</v>
      </c>
      <c r="Q107" s="133">
        <f>O107-'Surv-rate CEA'!N105*'Unit cost and utilities'!$H$4-('Surv-rate CEA'!L104-'Surv-rate CEA'!L105)*'Unit cost and utilities'!$G$13</f>
        <v>2.4127010956323685</v>
      </c>
      <c r="R107" s="133">
        <f t="shared" si="75"/>
        <v>2.0319215493738407</v>
      </c>
      <c r="S107" s="133">
        <f>'Surv-rate CEA'!P105*'Unit cost and utilities'!$H$8+'Surv-rate CEA'!Q105*'Unit cost and utilities'!$H$8+'Unit cost and utilities'!$G$13*('Surv-rate CEA'!O104-'Surv-rate CEA'!O105)</f>
        <v>39.237755136036327</v>
      </c>
      <c r="T107" s="133">
        <f t="shared" si="76"/>
        <v>33.045137814334026</v>
      </c>
      <c r="U107" s="133">
        <f>S107-'Surv-rate CEA'!Q105*'Unit cost and utilities'!$H$8-'Unit cost and utilities'!$G$13*('Surv-rate CEA'!O104-'Surv-rate CEA'!O105)</f>
        <v>22.90395838127121</v>
      </c>
      <c r="V107" s="133">
        <f t="shared" si="77"/>
        <v>19.289188654622254</v>
      </c>
      <c r="W107" s="133">
        <f>'Surv-rate CEA'!S105*'Unit cost and utilities'!$H$3+'Surv-rate CEA'!T105*'Unit cost and utilities'!$H$3+('Surv-rate CEA'!R104-'Surv-rate CEA'!R105)*'Unit cost and utilities'!$G$13</f>
        <v>10.205846454312713</v>
      </c>
      <c r="X107" s="133">
        <f t="shared" si="78"/>
        <v>8.5951299055067238</v>
      </c>
      <c r="Y107" s="133">
        <f>W107-'Surv-rate CEA'!T105*'Unit cost and utilities'!$H$3-('Surv-rate CEA'!R104-'Surv-rate CEA'!R105)*'Unit cost and utilities'!$G$13</f>
        <v>2.4127010956323685</v>
      </c>
      <c r="Z107" s="133">
        <f t="shared" si="79"/>
        <v>2.0319215493738407</v>
      </c>
      <c r="AA107" s="133">
        <f>'Surv-rate CEA'!V105*'Unit cost and utilities'!$H$9+'Surv-rate CEA'!W105*'Unit cost and utilities'!$H$9+'Unit cost and utilities'!$G$13*('Surv-rate CEA'!U104-'Surv-rate CEA'!U105)</f>
        <v>46.111266780317891</v>
      </c>
      <c r="AB107" s="133">
        <f t="shared" si="80"/>
        <v>38.833851739639861</v>
      </c>
      <c r="AC107" s="133">
        <f>AA107-'Surv-rate CEA'!W105*'Unit cost and utilities'!$H$9-'Unit cost and utilities'!$G$13*('Surv-rate CEA'!U104-'Surv-rate CEA'!U105)</f>
        <v>19.725991752316833</v>
      </c>
      <c r="AD107" s="133">
        <f t="shared" si="81"/>
        <v>16.612778017493223</v>
      </c>
      <c r="AE107" s="133">
        <f>'Surv-rate CEA'!Y105*'Unit cost and utilities'!$H$3+'Surv-rate CEA'!Z105*'Unit cost and utilities'!$H$3+('Surv-rate CEA'!X104-'Surv-rate CEA'!X105)*'Unit cost and utilities'!$G$13</f>
        <v>10.205846454312713</v>
      </c>
      <c r="AF107" s="133">
        <f t="shared" si="82"/>
        <v>8.5951299055067238</v>
      </c>
      <c r="AG107" s="133">
        <f>AE107-'Surv-rate CEA'!Z105*'Unit cost and utilities'!$H$3-('Surv-rate CEA'!X104-'Surv-rate CEA'!X105)*'Unit cost and utilities'!$G$13</f>
        <v>2.4127010956323685</v>
      </c>
      <c r="AH107" s="133">
        <f t="shared" si="83"/>
        <v>2.0319215493738407</v>
      </c>
      <c r="AI107" s="133">
        <f>'Surv-rate CEA'!AB105*'Unit cost and utilities'!$H$10+'Surv-rate CEA'!AC105*'Unit cost and utilities'!$H$10+'Unit cost and utilities'!$G$13*('Surv-rate CEA'!AB105-'Surv-rate CEA'!AB105)</f>
        <v>20.624877308284916</v>
      </c>
      <c r="AJ107" s="133">
        <f t="shared" si="84"/>
        <v>17.369798824960348</v>
      </c>
      <c r="AK107" s="133">
        <f>AI107-'Surv-rate CEA'!AC105*'Unit cost and utilities'!$H$10-'Unit cost and utilities'!$G$13*('Surv-rate CEA'!AB105-'Surv-rate CEA'!AB105)</f>
        <v>11.840749188448308</v>
      </c>
      <c r="AL107" s="133">
        <f t="shared" si="85"/>
        <v>9.9720075065630756</v>
      </c>
      <c r="AM107" s="104">
        <f>'Surv-rate CEA'!AE105*'Unit cost and utilities'!$H$5+'Surv-rate CEA'!AF105*'Unit cost and utilities'!$H$5+('Surv-rate CEA'!AD104-'Surv-rate CEA'!AD105)*'Unit cost and utilities'!$G$13</f>
        <v>10.205846454312713</v>
      </c>
      <c r="AN107" s="133">
        <f t="shared" si="86"/>
        <v>8.5951299055067238</v>
      </c>
      <c r="AO107" s="104">
        <f>AM107-'Surv-rate CEA'!AF105*'Unit cost and utilities'!$H$5-('Surv-rate CEA'!AD104-'Surv-rate CEA'!AD105)*'Unit cost and utilities'!$G$13</f>
        <v>2.4127010956323685</v>
      </c>
      <c r="AP107" s="133">
        <f t="shared" si="87"/>
        <v>2.0319215493738407</v>
      </c>
      <c r="AQ107" s="133">
        <f>'Surv-rate CEA'!AH105*'Unit cost and utilities'!$H$11+'Surv-rate CEA'!AI105*'Unit cost and utilities'!$H$11+'Unit cost and utilities'!$G$13*('Surv-rate CEA'!AG104-'Surv-rate CEA'!AG105)</f>
        <v>34.603883511979227</v>
      </c>
      <c r="AR107" s="133">
        <f t="shared" si="88"/>
        <v>29.142597368276103</v>
      </c>
      <c r="AS107" s="133">
        <f>AQ107-'Surv-rate CEA'!AI105*'Unit cost and utilities'!$H$11-'Unit cost and utilities'!$G$13*('Surv-rate CEA'!AG104-'Surv-rate CEA'!AG105)</f>
        <v>16.210352822522843</v>
      </c>
      <c r="AT107" s="133">
        <f t="shared" si="89"/>
        <v>13.651987510041787</v>
      </c>
      <c r="AU107" s="133">
        <f>'Surv-rate CEA'!AK105*'Unit cost and utilities'!$H$3+'Surv-rate CEA'!AL105*'Unit cost and utilities'!$H$3+('Surv-rate CEA'!AJ104-'Surv-rate CEA'!AJ105)*'Unit cost and utilities'!$G$13</f>
        <v>10.205846454312713</v>
      </c>
      <c r="AV107" s="133">
        <f t="shared" si="90"/>
        <v>8.5951299055067238</v>
      </c>
      <c r="AW107" s="133">
        <f>AU107-'Surv-rate CEA'!AL105*'Unit cost and utilities'!$H$3-('Surv-rate CEA'!AJ104-'Surv-rate CEA'!AJ105)*'Unit cost and utilities'!$G$13</f>
        <v>2.4127010956323685</v>
      </c>
      <c r="AX107" s="133">
        <f t="shared" si="91"/>
        <v>2.0319215493738407</v>
      </c>
      <c r="AY107" s="135">
        <v>101</v>
      </c>
      <c r="AZ107" s="135">
        <f t="shared" si="96"/>
        <v>7.7479452054794518</v>
      </c>
      <c r="BA107" s="136">
        <f>'Surv-rate CEA'!AP105*'Unit cost and utilities'!$H$7+'Surv-rate CEA'!AQ105*'Unit cost and utilities'!$H$7+'Unit cost and utilities'!$G$13*('Surv-rate CEA'!AO104-'Surv-rate CEA'!AO105)</f>
        <v>14.029228970336302</v>
      </c>
      <c r="BB107" s="136">
        <f t="shared" si="97"/>
        <v>11.157623170451838</v>
      </c>
      <c r="BC107" s="136">
        <f>BA107-'Surv-rate CEA'!AQ105*'Unit cost and utilities'!$H$7-'Unit cost and utilities'!$G$13*('Surv-rate CEA'!AO104-'Surv-rate CEA'!AO105)</f>
        <v>3.3309280837395878</v>
      </c>
      <c r="BD107" s="136">
        <f t="shared" si="98"/>
        <v>2.6491292176373014</v>
      </c>
      <c r="BE107" s="136">
        <f>'Surv-rate CEA'!AS105*'Unit cost and utilities'!$H$4+'Surv-rate CEA'!AT105*'Unit cost and utilities'!$H$4+('Surv-rate CEA'!AR104-'Surv-rate CEA'!AR105)*'Unit cost and utilities'!$G$13</f>
        <v>4.6635144623206299</v>
      </c>
      <c r="BF107" s="136">
        <f t="shared" si="99"/>
        <v>3.708952012298548</v>
      </c>
      <c r="BG107" s="136">
        <f>BE107-'Surv-rate CEA'!AT105*'Unit cost and utilities'!$H$4-('Surv-rate CEA'!AR104-'Surv-rate CEA'!AR105)*'Unit cost and utilities'!$G$13</f>
        <v>1.3670522235772304</v>
      </c>
      <c r="BH107" s="136">
        <f t="shared" si="100"/>
        <v>1.087233916935449</v>
      </c>
    </row>
    <row r="108" spans="1:60">
      <c r="A108" s="132">
        <v>102</v>
      </c>
      <c r="B108" s="132">
        <f t="shared" si="67"/>
        <v>5.8684931506849312</v>
      </c>
      <c r="C108" s="133">
        <f>'Surv-rate CEA'!D106*'Unit cost and utilities'!$H$6+'Surv-rate CEA'!E106*'Unit cost and utilities'!$H$6+'Unit cost and utilities'!$G$13*('Surv-rate CEA'!C105-'Surv-rate CEA'!C106)</f>
        <v>29.157292986172916</v>
      </c>
      <c r="D108" s="133">
        <f t="shared" si="68"/>
        <v>24.513878859309294</v>
      </c>
      <c r="E108" s="133">
        <f>C108-'Surv-rate CEA'!E106*'Unit cost and utilities'!$H$6-'Unit cost and utilities'!$G$13*('Surv-rate CEA'!C105-'Surv-rate CEA'!C106)</f>
        <v>21.682314104536076</v>
      </c>
      <c r="F108" s="133">
        <f t="shared" si="69"/>
        <v>18.229319902919279</v>
      </c>
      <c r="G108" s="133">
        <f>'Surv-rate CEA'!G106*'Unit cost and utilities'!$H$3+'Surv-rate CEA'!H106*'Unit cost and utilities'!$H$3+('Surv-rate CEA'!F105-'Surv-rate CEA'!F106)*'Unit cost and utilities'!$G$13</f>
        <v>9.9916455764418242</v>
      </c>
      <c r="H108" s="133">
        <f t="shared" si="70"/>
        <v>8.4004365351132559</v>
      </c>
      <c r="I108" s="133">
        <f>G108-'Surv-rate CEA'!H106*'Unit cost and utilities'!$H$3-('Surv-rate CEA'!F105-'Surv-rate CEA'!F106)*'Unit cost and utilities'!$G$13</f>
        <v>2.3647443277804925</v>
      </c>
      <c r="J108" s="133">
        <f t="shared" si="71"/>
        <v>1.9881494489882887</v>
      </c>
      <c r="K108" s="133">
        <f>'Surv-rate CEA'!J106*'Unit cost and utilities'!$H$7+'Surv-rate CEA'!K106*'Unit cost and utilities'!$H$7+'Unit cost and utilities'!$G$13*('Surv-rate CEA'!I105-'Surv-rate CEA'!I106)</f>
        <v>21.623104227402578</v>
      </c>
      <c r="L108" s="133">
        <f t="shared" si="72"/>
        <v>18.179539432694781</v>
      </c>
      <c r="M108" s="133">
        <f>K108-'Surv-rate CEA'!K106*'Unit cost and utilities'!$H$7-'Unit cost and utilities'!$G$13*('Surv-rate CEA'!I105-'Surv-rate CEA'!I106)</f>
        <v>5.2668323847293275</v>
      </c>
      <c r="N108" s="133">
        <f t="shared" si="73"/>
        <v>4.4280685148915948</v>
      </c>
      <c r="O108" s="133">
        <f>'Surv-rate CEA'!M106*'Unit cost and utilities'!$H$4+'Surv-rate CEA'!N106*'Unit cost and utilities'!$H$4+('Surv-rate CEA'!L105-'Surv-rate CEA'!L106)*'Unit cost and utilities'!$G$13</f>
        <v>9.9916455764418242</v>
      </c>
      <c r="P108" s="133">
        <f t="shared" si="74"/>
        <v>8.4004365351132559</v>
      </c>
      <c r="Q108" s="133">
        <f>O108-'Surv-rate CEA'!N106*'Unit cost and utilities'!$H$4-('Surv-rate CEA'!L105-'Surv-rate CEA'!L106)*'Unit cost and utilities'!$G$13</f>
        <v>2.3647443277804925</v>
      </c>
      <c r="R108" s="133">
        <f t="shared" si="75"/>
        <v>1.9881494489882887</v>
      </c>
      <c r="S108" s="133">
        <f>'Surv-rate CEA'!P106*'Unit cost and utilities'!$H$8+'Surv-rate CEA'!Q106*'Unit cost and utilities'!$H$8+'Unit cost and utilities'!$G$13*('Surv-rate CEA'!O105-'Surv-rate CEA'!O106)</f>
        <v>38.71701018122674</v>
      </c>
      <c r="T108" s="133">
        <f t="shared" si="76"/>
        <v>32.551173314591466</v>
      </c>
      <c r="U108" s="133">
        <f>S108-'Surv-rate CEA'!Q106*'Unit cost and utilities'!$H$8-'Unit cost and utilities'!$G$13*('Surv-rate CEA'!O105-'Surv-rate CEA'!O106)</f>
        <v>22.649502190278064</v>
      </c>
      <c r="V108" s="133">
        <f t="shared" si="77"/>
        <v>19.042479464037999</v>
      </c>
      <c r="W108" s="133">
        <f>'Surv-rate CEA'!S106*'Unit cost and utilities'!$H$3+'Surv-rate CEA'!T106*'Unit cost and utilities'!$H$3+('Surv-rate CEA'!R105-'Surv-rate CEA'!R106)*'Unit cost and utilities'!$G$13</f>
        <v>9.9916455764418242</v>
      </c>
      <c r="X108" s="133">
        <f t="shared" si="78"/>
        <v>8.4004365351132559</v>
      </c>
      <c r="Y108" s="133">
        <f>W108-'Surv-rate CEA'!T106*'Unit cost and utilities'!$H$3-('Surv-rate CEA'!R105-'Surv-rate CEA'!R106)*'Unit cost and utilities'!$G$13</f>
        <v>2.3647443277804925</v>
      </c>
      <c r="Z108" s="133">
        <f t="shared" si="79"/>
        <v>1.9881494489882887</v>
      </c>
      <c r="AA108" s="133">
        <f>'Surv-rate CEA'!V106*'Unit cost and utilities'!$H$9+'Surv-rate CEA'!W106*'Unit cost and utilities'!$H$9+'Unit cost and utilities'!$G$13*('Surv-rate CEA'!U105-'Surv-rate CEA'!U106)</f>
        <v>45.548870604645437</v>
      </c>
      <c r="AB108" s="133">
        <f t="shared" si="80"/>
        <v>38.295032968600374</v>
      </c>
      <c r="AC108" s="133">
        <f>AA108-'Surv-rate CEA'!W106*'Unit cost and utilities'!$H$9-'Unit cost and utilities'!$G$13*('Surv-rate CEA'!U105-'Surv-rate CEA'!U106)</f>
        <v>19.497368997359231</v>
      </c>
      <c r="AD108" s="133">
        <f t="shared" si="81"/>
        <v>16.392335938153625</v>
      </c>
      <c r="AE108" s="133">
        <f>'Surv-rate CEA'!Y106*'Unit cost and utilities'!$H$3+'Surv-rate CEA'!Z106*'Unit cost and utilities'!$H$3+('Surv-rate CEA'!X105-'Surv-rate CEA'!X106)*'Unit cost and utilities'!$G$13</f>
        <v>9.9916455764418242</v>
      </c>
      <c r="AF108" s="133">
        <f t="shared" si="82"/>
        <v>8.4004365351132559</v>
      </c>
      <c r="AG108" s="133">
        <f>AE108-'Surv-rate CEA'!Z106*'Unit cost and utilities'!$H$3-('Surv-rate CEA'!X105-'Surv-rate CEA'!X106)*'Unit cost and utilities'!$G$13</f>
        <v>2.3647443277804925</v>
      </c>
      <c r="AH108" s="133">
        <f t="shared" si="83"/>
        <v>1.9881494489882887</v>
      </c>
      <c r="AI108" s="133">
        <f>'Surv-rate CEA'!AB106*'Unit cost and utilities'!$H$10+'Surv-rate CEA'!AC106*'Unit cost and utilities'!$H$10+'Unit cost and utilities'!$G$13*('Surv-rate CEA'!AB106-'Surv-rate CEA'!AB106)</f>
        <v>20.31645872377706</v>
      </c>
      <c r="AJ108" s="133">
        <f t="shared" si="84"/>
        <v>17.080982388900388</v>
      </c>
      <c r="AK108" s="133">
        <f>AI108-'Surv-rate CEA'!AC106*'Unit cost and utilities'!$H$10-'Unit cost and utilities'!$G$13*('Surv-rate CEA'!AB106-'Surv-rate CEA'!AB106)</f>
        <v>11.688366164623961</v>
      </c>
      <c r="AL108" s="133">
        <f t="shared" si="85"/>
        <v>9.826947664816462</v>
      </c>
      <c r="AM108" s="104">
        <f>'Surv-rate CEA'!AE106*'Unit cost and utilities'!$H$5+'Surv-rate CEA'!AF106*'Unit cost and utilities'!$H$5+('Surv-rate CEA'!AD105-'Surv-rate CEA'!AD106)*'Unit cost and utilities'!$G$13</f>
        <v>9.9916455764418242</v>
      </c>
      <c r="AN108" s="133">
        <f t="shared" si="86"/>
        <v>8.4004365351132559</v>
      </c>
      <c r="AO108" s="104">
        <f>AM108-'Surv-rate CEA'!AF106*'Unit cost and utilities'!$H$5-('Surv-rate CEA'!AD105-'Surv-rate CEA'!AD106)*'Unit cost and utilities'!$G$13</f>
        <v>2.3647443277804925</v>
      </c>
      <c r="AP108" s="133">
        <f t="shared" si="87"/>
        <v>1.9881494489882887</v>
      </c>
      <c r="AQ108" s="133">
        <f>'Surv-rate CEA'!AH106*'Unit cost and utilities'!$H$11+'Surv-rate CEA'!AI106*'Unit cost and utilities'!$H$11+'Unit cost and utilities'!$G$13*('Surv-rate CEA'!AG105-'Surv-rate CEA'!AG106)</f>
        <v>34.122916523245316</v>
      </c>
      <c r="AR108" s="133">
        <f t="shared" si="88"/>
        <v>28.688707225799057</v>
      </c>
      <c r="AS108" s="133">
        <f>AQ108-'Surv-rate CEA'!AI106*'Unit cost and utilities'!$H$11-'Unit cost and utilities'!$G$13*('Surv-rate CEA'!AG105-'Surv-rate CEA'!AG106)</f>
        <v>16.009510209377289</v>
      </c>
      <c r="AT108" s="133">
        <f t="shared" si="89"/>
        <v>13.459932444883064</v>
      </c>
      <c r="AU108" s="133">
        <f>'Surv-rate CEA'!AK106*'Unit cost and utilities'!$H$3+'Surv-rate CEA'!AL106*'Unit cost and utilities'!$H$3+('Surv-rate CEA'!AJ105-'Surv-rate CEA'!AJ106)*'Unit cost and utilities'!$G$13</f>
        <v>9.9916455764418242</v>
      </c>
      <c r="AV108" s="133">
        <f t="shared" si="90"/>
        <v>8.4004365351132559</v>
      </c>
      <c r="AW108" s="133">
        <f>AU108-'Surv-rate CEA'!AL106*'Unit cost and utilities'!$H$3-('Surv-rate CEA'!AJ105-'Surv-rate CEA'!AJ106)*'Unit cost and utilities'!$G$13</f>
        <v>2.3647443277804925</v>
      </c>
      <c r="AX108" s="133">
        <f t="shared" si="91"/>
        <v>1.9881494489882887</v>
      </c>
      <c r="AY108" s="135">
        <v>102</v>
      </c>
      <c r="AZ108" s="135">
        <f t="shared" si="96"/>
        <v>7.8246575342465752</v>
      </c>
      <c r="BA108" s="136">
        <f>'Surv-rate CEA'!AP106*'Unit cost and utilities'!$H$7+'Surv-rate CEA'!AQ106*'Unit cost and utilities'!$H$7+'Unit cost and utilities'!$G$13*('Surv-rate CEA'!AO105-'Surv-rate CEA'!AO106)</f>
        <v>13.803323611057673</v>
      </c>
      <c r="BB108" s="136">
        <f t="shared" si="97"/>
        <v>10.953093194460346</v>
      </c>
      <c r="BC108" s="136">
        <f>BA108-'Surv-rate CEA'!AQ106*'Unit cost and utilities'!$H$7-'Unit cost and utilities'!$G$13*('Surv-rate CEA'!AO105-'Surv-rate CEA'!AO106)</f>
        <v>3.277087372532085</v>
      </c>
      <c r="BD108" s="136">
        <f t="shared" si="98"/>
        <v>2.6004058449356848</v>
      </c>
      <c r="BE108" s="136">
        <f>'Surv-rate CEA'!AS106*'Unit cost and utilities'!$H$4+'Surv-rate CEA'!AT106*'Unit cost and utilities'!$H$4+('Surv-rate CEA'!AR105-'Surv-rate CEA'!AR106)*'Unit cost and utilities'!$G$13</f>
        <v>4.5052641084679399</v>
      </c>
      <c r="BF108" s="136">
        <f t="shared" si="99"/>
        <v>3.57497795720559</v>
      </c>
      <c r="BG108" s="136">
        <f>BE108-'Surv-rate CEA'!AT106*'Unit cost and utilities'!$H$4-('Surv-rate CEA'!AR105-'Surv-rate CEA'!AR106)*'Unit cost and utilities'!$G$13</f>
        <v>1.3389353723063468</v>
      </c>
      <c r="BH108" s="136">
        <f t="shared" si="100"/>
        <v>1.0624603412530689</v>
      </c>
    </row>
    <row r="109" spans="1:60">
      <c r="A109" s="132">
        <v>103</v>
      </c>
      <c r="B109" s="132">
        <f t="shared" si="67"/>
        <v>5.9260273972602739</v>
      </c>
      <c r="C109" s="133">
        <f>'Surv-rate CEA'!D107*'Unit cost and utilities'!$H$6+'Surv-rate CEA'!E107*'Unit cost and utilities'!$H$6+'Unit cost and utilities'!$G$13*('Surv-rate CEA'!C106-'Surv-rate CEA'!C107)</f>
        <v>28.732960489742769</v>
      </c>
      <c r="D109" s="133">
        <f t="shared" si="68"/>
        <v>24.116075251239295</v>
      </c>
      <c r="E109" s="133">
        <f>C109-'Surv-rate CEA'!E107*'Unit cost and utilities'!$H$6-'Unit cost and utilities'!$G$13*('Surv-rate CEA'!C106-'Surv-rate CEA'!C107)</f>
        <v>21.443702185113708</v>
      </c>
      <c r="F109" s="133">
        <f t="shared" si="69"/>
        <v>17.998073527647005</v>
      </c>
      <c r="G109" s="133">
        <f>'Surv-rate CEA'!G107*'Unit cost and utilities'!$H$3+'Surv-rate CEA'!H107*'Unit cost and utilities'!$H$3+('Surv-rate CEA'!F106-'Surv-rate CEA'!F107)*'Unit cost and utilities'!$G$13</f>
        <v>9.7838004897704565</v>
      </c>
      <c r="H109" s="133">
        <f t="shared" si="70"/>
        <v>8.211714519937674</v>
      </c>
      <c r="I109" s="133">
        <f>G109-'Surv-rate CEA'!H107*'Unit cost and utilities'!$H$3-('Surv-rate CEA'!F106-'Surv-rate CEA'!F107)*'Unit cost and utilities'!$G$13</f>
        <v>2.3181821966980829</v>
      </c>
      <c r="J109" s="133">
        <f t="shared" si="71"/>
        <v>1.9456907798140597</v>
      </c>
      <c r="K109" s="133">
        <f>'Surv-rate CEA'!J107*'Unit cost and utilities'!$H$7+'Surv-rate CEA'!K107*'Unit cost and utilities'!$H$7+'Unit cost and utilities'!$G$13*('Surv-rate CEA'!I106-'Surv-rate CEA'!I107)</f>
        <v>21.286919059063614</v>
      </c>
      <c r="L109" s="133">
        <f t="shared" si="72"/>
        <v>17.866482713421703</v>
      </c>
      <c r="M109" s="133">
        <f>K109-'Surv-rate CEA'!K107*'Unit cost and utilities'!$H$7-'Unit cost and utilities'!$G$13*('Surv-rate CEA'!I106-'Surv-rate CEA'!I107)</f>
        <v>5.1830389931078011</v>
      </c>
      <c r="N109" s="133">
        <f t="shared" si="73"/>
        <v>4.3502150929597532</v>
      </c>
      <c r="O109" s="133">
        <f>'Surv-rate CEA'!M107*'Unit cost and utilities'!$H$4+'Surv-rate CEA'!N107*'Unit cost and utilities'!$H$4+('Surv-rate CEA'!L106-'Surv-rate CEA'!L107)*'Unit cost and utilities'!$G$13</f>
        <v>9.7838004897704565</v>
      </c>
      <c r="P109" s="133">
        <f t="shared" si="74"/>
        <v>8.211714519937674</v>
      </c>
      <c r="Q109" s="133">
        <f>O109-'Surv-rate CEA'!N107*'Unit cost and utilities'!$H$4-('Surv-rate CEA'!L106-'Surv-rate CEA'!L107)*'Unit cost and utilities'!$G$13</f>
        <v>2.3181821966980829</v>
      </c>
      <c r="R109" s="133">
        <f t="shared" si="75"/>
        <v>1.9456907798140597</v>
      </c>
      <c r="S109" s="133">
        <f>'Surv-rate CEA'!P107*'Unit cost and utilities'!$H$8+'Surv-rate CEA'!Q107*'Unit cost and utilities'!$H$8+'Unit cost and utilities'!$G$13*('Surv-rate CEA'!O106-'Surv-rate CEA'!O107)</f>
        <v>38.207756095487028</v>
      </c>
      <c r="T109" s="133">
        <f t="shared" si="76"/>
        <v>32.068436578566114</v>
      </c>
      <c r="U109" s="133">
        <f>S109-'Surv-rate CEA'!Q107*'Unit cost and utilities'!$H$8-'Unit cost and utilities'!$G$13*('Surv-rate CEA'!O106-'Surv-rate CEA'!O107)</f>
        <v>22.400246452835685</v>
      </c>
      <c r="V109" s="133">
        <f t="shared" si="77"/>
        <v>18.800917827306268</v>
      </c>
      <c r="W109" s="133">
        <f>'Surv-rate CEA'!S107*'Unit cost and utilities'!$H$3+'Surv-rate CEA'!T107*'Unit cost and utilities'!$H$3+('Surv-rate CEA'!R106-'Surv-rate CEA'!R107)*'Unit cost and utilities'!$G$13</f>
        <v>9.7838004897704565</v>
      </c>
      <c r="X109" s="133">
        <f t="shared" si="78"/>
        <v>8.211714519937674</v>
      </c>
      <c r="Y109" s="133">
        <f>W109-'Surv-rate CEA'!T107*'Unit cost and utilities'!$H$3-('Surv-rate CEA'!R106-'Surv-rate CEA'!R107)*'Unit cost and utilities'!$G$13</f>
        <v>2.3181821966980829</v>
      </c>
      <c r="Z109" s="133">
        <f t="shared" si="79"/>
        <v>1.9456907798140597</v>
      </c>
      <c r="AA109" s="133">
        <f>'Surv-rate CEA'!V107*'Unit cost and utilities'!$H$9+'Surv-rate CEA'!W107*'Unit cost and utilities'!$H$9+'Unit cost and utilities'!$G$13*('Surv-rate CEA'!U106-'Surv-rate CEA'!U107)</f>
        <v>44.99829190801367</v>
      </c>
      <c r="AB109" s="133">
        <f t="shared" si="80"/>
        <v>37.767851809711132</v>
      </c>
      <c r="AC109" s="133">
        <f>AA109-'Surv-rate CEA'!W107*'Unit cost and utilities'!$H$9-'Unit cost and utilities'!$G$13*('Surv-rate CEA'!U106-'Surv-rate CEA'!U107)</f>
        <v>19.273526964695424</v>
      </c>
      <c r="AD109" s="133">
        <f t="shared" si="81"/>
        <v>16.176607586374946</v>
      </c>
      <c r="AE109" s="133">
        <f>'Surv-rate CEA'!Y107*'Unit cost and utilities'!$H$3+'Surv-rate CEA'!Z107*'Unit cost and utilities'!$H$3+('Surv-rate CEA'!X106-'Surv-rate CEA'!X107)*'Unit cost and utilities'!$G$13</f>
        <v>9.7838004897704565</v>
      </c>
      <c r="AF109" s="133">
        <f t="shared" si="82"/>
        <v>8.211714519937674</v>
      </c>
      <c r="AG109" s="133">
        <f>AE109-'Surv-rate CEA'!Z107*'Unit cost and utilities'!$H$3-('Surv-rate CEA'!X106-'Surv-rate CEA'!X107)*'Unit cost and utilities'!$G$13</f>
        <v>2.3181821966980829</v>
      </c>
      <c r="AH109" s="133">
        <f t="shared" si="83"/>
        <v>1.9456907798140597</v>
      </c>
      <c r="AI109" s="133">
        <f>'Surv-rate CEA'!AB107*'Unit cost and utilities'!$H$10+'Surv-rate CEA'!AC107*'Unit cost and utilities'!$H$10+'Unit cost and utilities'!$G$13*('Surv-rate CEA'!AB107-'Surv-rate CEA'!AB107)</f>
        <v>20.015284224676414</v>
      </c>
      <c r="AJ109" s="133">
        <f t="shared" si="84"/>
        <v>16.799177401491647</v>
      </c>
      <c r="AK109" s="133">
        <f>AI109-'Surv-rate CEA'!AC107*'Unit cost and utilities'!$H$10-'Unit cost and utilities'!$G$13*('Surv-rate CEA'!AB107-'Surv-rate CEA'!AB107)</f>
        <v>11.539361832918305</v>
      </c>
      <c r="AL109" s="133">
        <f t="shared" si="85"/>
        <v>9.6851877972435041</v>
      </c>
      <c r="AM109" s="104">
        <f>'Surv-rate CEA'!AE107*'Unit cost and utilities'!$H$5+'Surv-rate CEA'!AF107*'Unit cost and utilities'!$H$5+('Surv-rate CEA'!AD106-'Surv-rate CEA'!AD107)*'Unit cost and utilities'!$G$13</f>
        <v>9.7838004897704565</v>
      </c>
      <c r="AN109" s="133">
        <f t="shared" si="86"/>
        <v>8.211714519937674</v>
      </c>
      <c r="AO109" s="104">
        <f>AM109-'Surv-rate CEA'!AF107*'Unit cost and utilities'!$H$5-('Surv-rate CEA'!AD106-'Surv-rate CEA'!AD107)*'Unit cost and utilities'!$G$13</f>
        <v>2.3181821966980829</v>
      </c>
      <c r="AP109" s="133">
        <f t="shared" si="87"/>
        <v>1.9456907798140597</v>
      </c>
      <c r="AQ109" s="133">
        <f>'Surv-rate CEA'!AH107*'Unit cost and utilities'!$H$11+'Surv-rate CEA'!AI107*'Unit cost and utilities'!$H$11+'Unit cost and utilities'!$G$13*('Surv-rate CEA'!AG106-'Surv-rate CEA'!AG107)</f>
        <v>33.652862100115861</v>
      </c>
      <c r="AR109" s="133">
        <f t="shared" si="88"/>
        <v>28.245434546004851</v>
      </c>
      <c r="AS109" s="133">
        <f>AQ109-'Surv-rate CEA'!AI107*'Unit cost and utilities'!$H$11-'Unit cost and utilities'!$G$13*('Surv-rate CEA'!AG106-'Surv-rate CEA'!AG107)</f>
        <v>15.813025786625868</v>
      </c>
      <c r="AT109" s="133">
        <f t="shared" si="89"/>
        <v>13.272148547177808</v>
      </c>
      <c r="AU109" s="133">
        <f>'Surv-rate CEA'!AK107*'Unit cost and utilities'!$H$3+'Surv-rate CEA'!AL107*'Unit cost and utilities'!$H$3+('Surv-rate CEA'!AJ106-'Surv-rate CEA'!AJ107)*'Unit cost and utilities'!$G$13</f>
        <v>9.7838004897704565</v>
      </c>
      <c r="AV109" s="133">
        <f t="shared" si="90"/>
        <v>8.211714519937674</v>
      </c>
      <c r="AW109" s="133">
        <f>AU109-'Surv-rate CEA'!AL107*'Unit cost and utilities'!$H$3-('Surv-rate CEA'!AJ106-'Surv-rate CEA'!AJ107)*'Unit cost and utilities'!$G$13</f>
        <v>2.3181821966980829</v>
      </c>
      <c r="AX109" s="133">
        <f t="shared" si="91"/>
        <v>1.9456907798140597</v>
      </c>
      <c r="AY109" s="135">
        <v>103</v>
      </c>
      <c r="AZ109" s="135">
        <f t="shared" si="96"/>
        <v>7.9013698630136986</v>
      </c>
      <c r="BA109" s="136">
        <f>'Surv-rate CEA'!AP107*'Unit cost and utilities'!$H$7+'Surv-rate CEA'!AQ107*'Unit cost and utilities'!$H$7+'Unit cost and utilities'!$G$13*('Surv-rate CEA'!AO106-'Surv-rate CEA'!AO107)</f>
        <v>13.583132908992864</v>
      </c>
      <c r="BB109" s="136">
        <f t="shared" si="97"/>
        <v>10.753956856523958</v>
      </c>
      <c r="BC109" s="136">
        <f>BA109-'Surv-rate CEA'!AQ107*'Unit cost and utilities'!$H$7-'Unit cost and utilities'!$G$13*('Surv-rate CEA'!AO106-'Surv-rate CEA'!AO107)</f>
        <v>3.2246207016268844</v>
      </c>
      <c r="BD109" s="136">
        <f t="shared" si="98"/>
        <v>2.5529774416762829</v>
      </c>
      <c r="BE109" s="136">
        <f>'Surv-rate CEA'!AS107*'Unit cost and utilities'!$H$4+'Surv-rate CEA'!AT107*'Unit cost and utilities'!$H$4+('Surv-rate CEA'!AR106-'Surv-rate CEA'!AR107)*'Unit cost and utilities'!$G$13</f>
        <v>4.3527400380888812</v>
      </c>
      <c r="BF109" s="136">
        <f t="shared" si="99"/>
        <v>3.4461253446384039</v>
      </c>
      <c r="BG109" s="136">
        <f>BE109-'Surv-rate CEA'!AT107*'Unit cost and utilities'!$H$4-('Surv-rate CEA'!AR106-'Surv-rate CEA'!AR107)*'Unit cost and utilities'!$G$13</f>
        <v>1.3116055860891493</v>
      </c>
      <c r="BH109" s="136">
        <f t="shared" si="100"/>
        <v>1.0384165405788082</v>
      </c>
    </row>
    <row r="110" spans="1:60">
      <c r="A110" s="132">
        <v>104</v>
      </c>
      <c r="B110" s="132">
        <f t="shared" si="67"/>
        <v>5.9835616438356167</v>
      </c>
      <c r="C110" s="133">
        <f>'Surv-rate CEA'!D108*'Unit cost and utilities'!$H$6+'Surv-rate CEA'!E108*'Unit cost and utilities'!$H$6+'Unit cost and utilities'!$G$13*('Surv-rate CEA'!C107-'Surv-rate CEA'!C108)</f>
        <v>28.318501018274112</v>
      </c>
      <c r="D110" s="133">
        <f t="shared" si="68"/>
        <v>23.727825280777065</v>
      </c>
      <c r="E110" s="133">
        <f>C110-'Surv-rate CEA'!E108*'Unit cost and utilities'!$H$6-'Unit cost and utilities'!$G$13*('Surv-rate CEA'!C107-'Surv-rate CEA'!C108)</f>
        <v>21.209921740195462</v>
      </c>
      <c r="F110" s="133">
        <f t="shared" si="69"/>
        <v>17.771608636543036</v>
      </c>
      <c r="G110" s="133">
        <f>'Surv-rate CEA'!G108*'Unit cost and utilities'!$H$3+'Surv-rate CEA'!H108*'Unit cost and utilities'!$H$3+('Surv-rate CEA'!F107-'Surv-rate CEA'!F108)*'Unit cost and utilities'!$G$13</f>
        <v>9.5820698896525034</v>
      </c>
      <c r="H110" s="133">
        <f t="shared" si="70"/>
        <v>8.0287328776036357</v>
      </c>
      <c r="I110" s="133">
        <f>G110-'Surv-rate CEA'!H108*'Unit cost and utilities'!$H$3-('Surv-rate CEA'!F107-'Surv-rate CEA'!F108)*'Unit cost and utilities'!$G$13</f>
        <v>2.2729616257221159</v>
      </c>
      <c r="J110" s="133">
        <f t="shared" si="71"/>
        <v>1.9044947432154835</v>
      </c>
      <c r="K110" s="133">
        <f>'Surv-rate CEA'!J108*'Unit cost and utilities'!$H$7+'Surv-rate CEA'!K108*'Unit cost and utilities'!$H$7+'Unit cost and utilities'!$G$13*('Surv-rate CEA'!I107-'Surv-rate CEA'!I108)</f>
        <v>20.958895983342693</v>
      </c>
      <c r="L110" s="133">
        <f t="shared" si="72"/>
        <v>17.5612763419158</v>
      </c>
      <c r="M110" s="133">
        <f>K110-'Surv-rate CEA'!K108*'Unit cost and utilities'!$H$7-'Unit cost and utilities'!$G$13*('Surv-rate CEA'!I107-'Surv-rate CEA'!I108)</f>
        <v>5.1013475140656288</v>
      </c>
      <c r="N110" s="133">
        <f t="shared" si="73"/>
        <v>4.2743746369966855</v>
      </c>
      <c r="O110" s="133">
        <f>'Surv-rate CEA'!M108*'Unit cost and utilities'!$H$4+'Surv-rate CEA'!N108*'Unit cost and utilities'!$H$4+('Surv-rate CEA'!L107-'Surv-rate CEA'!L108)*'Unit cost and utilities'!$G$13</f>
        <v>9.5820698896525034</v>
      </c>
      <c r="P110" s="133">
        <f t="shared" si="74"/>
        <v>8.0287328776036357</v>
      </c>
      <c r="Q110" s="133">
        <f>O110-'Surv-rate CEA'!N108*'Unit cost and utilities'!$H$4-('Surv-rate CEA'!L107-'Surv-rate CEA'!L108)*'Unit cost and utilities'!$G$13</f>
        <v>2.2729616257221159</v>
      </c>
      <c r="R110" s="133">
        <f t="shared" si="75"/>
        <v>1.9044947432154835</v>
      </c>
      <c r="S110" s="133">
        <f>'Surv-rate CEA'!P108*'Unit cost and utilities'!$H$8+'Surv-rate CEA'!Q108*'Unit cost and utilities'!$H$8+'Unit cost and utilities'!$G$13*('Surv-rate CEA'!O107-'Surv-rate CEA'!O108)</f>
        <v>37.709643756825542</v>
      </c>
      <c r="T110" s="133">
        <f t="shared" si="76"/>
        <v>31.596581961909024</v>
      </c>
      <c r="U110" s="133">
        <f>S110-'Surv-rate CEA'!Q108*'Unit cost and utilities'!$H$8-'Unit cost and utilities'!$G$13*('Surv-rate CEA'!O107-'Surv-rate CEA'!O108)</f>
        <v>22.156037708617184</v>
      </c>
      <c r="V110" s="133">
        <f t="shared" si="77"/>
        <v>18.564350963531925</v>
      </c>
      <c r="W110" s="133">
        <f>'Surv-rate CEA'!S108*'Unit cost and utilities'!$H$3+'Surv-rate CEA'!T108*'Unit cost and utilities'!$H$3+('Surv-rate CEA'!R107-'Surv-rate CEA'!R108)*'Unit cost and utilities'!$G$13</f>
        <v>9.5820698896525034</v>
      </c>
      <c r="X110" s="133">
        <f t="shared" si="78"/>
        <v>8.0287328776036357</v>
      </c>
      <c r="Y110" s="133">
        <f>W110-'Surv-rate CEA'!T108*'Unit cost and utilities'!$H$3-('Surv-rate CEA'!R107-'Surv-rate CEA'!R108)*'Unit cost and utilities'!$G$13</f>
        <v>2.2729616257221159</v>
      </c>
      <c r="Z110" s="133">
        <f t="shared" si="79"/>
        <v>1.9044947432154835</v>
      </c>
      <c r="AA110" s="133">
        <f>'Surv-rate CEA'!V108*'Unit cost and utilities'!$H$9+'Surv-rate CEA'!W108*'Unit cost and utilities'!$H$9+'Unit cost and utilities'!$G$13*('Surv-rate CEA'!U107-'Surv-rate CEA'!U108)</f>
        <v>44.459184063563526</v>
      </c>
      <c r="AB110" s="133">
        <f t="shared" si="80"/>
        <v>37.251962980151987</v>
      </c>
      <c r="AC110" s="133">
        <f>AA110-'Surv-rate CEA'!W108*'Unit cost and utilities'!$H$9-'Unit cost and utilities'!$G$13*('Surv-rate CEA'!U107-'Surv-rate CEA'!U108)</f>
        <v>19.054322338748992</v>
      </c>
      <c r="AD110" s="133">
        <f t="shared" si="81"/>
        <v>15.965450678540121</v>
      </c>
      <c r="AE110" s="133">
        <f>'Surv-rate CEA'!Y108*'Unit cost and utilities'!$H$3+'Surv-rate CEA'!Z108*'Unit cost and utilities'!$H$3+('Surv-rate CEA'!X107-'Surv-rate CEA'!X108)*'Unit cost and utilities'!$G$13</f>
        <v>9.5820698896525034</v>
      </c>
      <c r="AF110" s="133">
        <f t="shared" si="82"/>
        <v>8.0287328776036357</v>
      </c>
      <c r="AG110" s="133">
        <f>AE110-'Surv-rate CEA'!Z108*'Unit cost and utilities'!$H$3-('Surv-rate CEA'!X107-'Surv-rate CEA'!X108)*'Unit cost and utilities'!$G$13</f>
        <v>2.2729616257221159</v>
      </c>
      <c r="AH110" s="133">
        <f t="shared" si="83"/>
        <v>1.9044947432154835</v>
      </c>
      <c r="AI110" s="133">
        <f>'Surv-rate CEA'!AB108*'Unit cost and utilities'!$H$10+'Surv-rate CEA'!AC108*'Unit cost and utilities'!$H$10+'Unit cost and utilities'!$G$13*('Surv-rate CEA'!AB108-'Surv-rate CEA'!AB108)</f>
        <v>19.721124787871638</v>
      </c>
      <c r="AJ110" s="133">
        <f t="shared" si="84"/>
        <v>16.524158641202639</v>
      </c>
      <c r="AK110" s="133">
        <f>AI110-'Surv-rate CEA'!AC108*'Unit cost and utilities'!$H$10-'Unit cost and utilities'!$G$13*('Surv-rate CEA'!AB108-'Surv-rate CEA'!AB108)</f>
        <v>11.393630688992415</v>
      </c>
      <c r="AL110" s="133">
        <f t="shared" si="85"/>
        <v>9.5466238883073498</v>
      </c>
      <c r="AM110" s="104">
        <f>'Surv-rate CEA'!AE108*'Unit cost and utilities'!$H$5+'Surv-rate CEA'!AF108*'Unit cost and utilities'!$H$5+('Surv-rate CEA'!AD107-'Surv-rate CEA'!AD108)*'Unit cost and utilities'!$G$13</f>
        <v>9.5820698896525034</v>
      </c>
      <c r="AN110" s="133">
        <f t="shared" si="86"/>
        <v>8.0287328776036357</v>
      </c>
      <c r="AO110" s="104">
        <f>AM110-'Surv-rate CEA'!AF108*'Unit cost and utilities'!$H$5-('Surv-rate CEA'!AD107-'Surv-rate CEA'!AD108)*'Unit cost and utilities'!$G$13</f>
        <v>2.2729616257221159</v>
      </c>
      <c r="AP110" s="133">
        <f t="shared" si="87"/>
        <v>1.9044947432154835</v>
      </c>
      <c r="AQ110" s="133">
        <f>'Surv-rate CEA'!AH108*'Unit cost and utilities'!$H$11+'Surv-rate CEA'!AI108*'Unit cost and utilities'!$H$11+'Unit cost and utilities'!$G$13*('Surv-rate CEA'!AG107-'Surv-rate CEA'!AG108)</f>
        <v>33.19338186257071</v>
      </c>
      <c r="AR110" s="133">
        <f t="shared" si="88"/>
        <v>27.812445468245105</v>
      </c>
      <c r="AS110" s="133">
        <f>AQ110-'Surv-rate CEA'!AI108*'Unit cost and utilities'!$H$11-'Unit cost and utilities'!$G$13*('Surv-rate CEA'!AG107-'Surv-rate CEA'!AG108)</f>
        <v>15.620765503214226</v>
      </c>
      <c r="AT110" s="133">
        <f t="shared" si="89"/>
        <v>13.088503320605707</v>
      </c>
      <c r="AU110" s="133">
        <f>'Surv-rate CEA'!AK108*'Unit cost and utilities'!$H$3+'Surv-rate CEA'!AL108*'Unit cost and utilities'!$H$3+('Surv-rate CEA'!AJ107-'Surv-rate CEA'!AJ108)*'Unit cost and utilities'!$G$13</f>
        <v>9.5820698896525034</v>
      </c>
      <c r="AV110" s="133">
        <f t="shared" si="90"/>
        <v>8.0287328776036357</v>
      </c>
      <c r="AW110" s="133">
        <f>AU110-'Surv-rate CEA'!AL108*'Unit cost and utilities'!$H$3-('Surv-rate CEA'!AJ107-'Surv-rate CEA'!AJ108)*'Unit cost and utilities'!$G$13</f>
        <v>2.2729616257221159</v>
      </c>
      <c r="AX110" s="133">
        <f t="shared" si="91"/>
        <v>1.9044947432154835</v>
      </c>
      <c r="AY110" s="135">
        <v>104</v>
      </c>
      <c r="AZ110" s="135">
        <f t="shared" si="96"/>
        <v>7.978082191780822</v>
      </c>
      <c r="BA110" s="136">
        <f>'Surv-rate CEA'!AP108*'Unit cost and utilities'!$H$7+'Surv-rate CEA'!AQ108*'Unit cost and utilities'!$H$7+'Unit cost and utilities'!$G$13*('Surv-rate CEA'!AO107-'Surv-rate CEA'!AO108)</f>
        <v>13.368461836571489</v>
      </c>
      <c r="BB110" s="136">
        <f t="shared" si="97"/>
        <v>10.56002646933686</v>
      </c>
      <c r="BC110" s="136">
        <f>BA110-'Surv-rate CEA'!AQ108*'Unit cost and utilities'!$H$7-'Unit cost and utilities'!$G$13*('Surv-rate CEA'!AO107-'Surv-rate CEA'!AO108)</f>
        <v>3.1734804462819683</v>
      </c>
      <c r="BD110" s="136">
        <f t="shared" si="98"/>
        <v>2.5067983080135061</v>
      </c>
      <c r="BE110" s="136">
        <f>'Surv-rate CEA'!AS108*'Unit cost and utilities'!$H$4+'Surv-rate CEA'!AT108*'Unit cost and utilities'!$H$4+('Surv-rate CEA'!AR107-'Surv-rate CEA'!AR108)*'Unit cost and utilities'!$G$13</f>
        <v>4.2057195902145539</v>
      </c>
      <c r="BF110" s="136">
        <f t="shared" si="99"/>
        <v>3.3221855093139432</v>
      </c>
      <c r="BG110" s="136">
        <f>BE110-'Surv-rate CEA'!AT108*'Unit cost and utilities'!$H$4-('Surv-rate CEA'!AR107-'Surv-rate CEA'!AR108)*'Unit cost and utilities'!$G$13</f>
        <v>1.2850347566626095</v>
      </c>
      <c r="BH110" s="136">
        <f t="shared" si="100"/>
        <v>1.0150757215203454</v>
      </c>
    </row>
    <row r="111" spans="1:60">
      <c r="A111" s="132">
        <v>105</v>
      </c>
      <c r="B111" s="132">
        <f t="shared" si="67"/>
        <v>6.0410958904109586</v>
      </c>
      <c r="C111" s="133">
        <f>'Surv-rate CEA'!D109*'Unit cost and utilities'!$H$6+'Surv-rate CEA'!E109*'Unit cost and utilities'!$H$6+'Unit cost and utilities'!$G$13*('Surv-rate CEA'!C108-'Surv-rate CEA'!C109)</f>
        <v>27.91360326478522</v>
      </c>
      <c r="D111" s="133">
        <f t="shared" si="68"/>
        <v>23.348823174604362</v>
      </c>
      <c r="E111" s="133">
        <f>C111-'Surv-rate CEA'!E109*'Unit cost and utilities'!$H$6-'Unit cost and utilities'!$G$13*('Surv-rate CEA'!C108-'Surv-rate CEA'!C109)</f>
        <v>20.980831495041659</v>
      </c>
      <c r="F111" s="133">
        <f t="shared" si="69"/>
        <v>17.549784597386953</v>
      </c>
      <c r="G111" s="133">
        <f>'Surv-rate CEA'!G109*'Unit cost and utilities'!$H$3+'Surv-rate CEA'!H109*'Unit cost and utilities'!$H$3+('Surv-rate CEA'!F108-'Surv-rate CEA'!F109)*'Unit cost and utilities'!$G$13</f>
        <v>9.3862235445096864</v>
      </c>
      <c r="H111" s="133">
        <f t="shared" si="70"/>
        <v>7.8512713582393596</v>
      </c>
      <c r="I111" s="133">
        <f>G111-'Surv-rate CEA'!H109*'Unit cost and utilities'!$H$3-('Surv-rate CEA'!F108-'Surv-rate CEA'!F109)*'Unit cost and utilities'!$G$13</f>
        <v>2.2290320231419707</v>
      </c>
      <c r="J111" s="133">
        <f t="shared" si="71"/>
        <v>1.8645129424953499</v>
      </c>
      <c r="K111" s="133">
        <f>'Surv-rate CEA'!J109*'Unit cost and utilities'!$H$7+'Surv-rate CEA'!K109*'Unit cost and utilities'!$H$7+'Unit cost and utilities'!$G$13*('Surv-rate CEA'!I108-'Surv-rate CEA'!I109)</f>
        <v>20.638769212654353</v>
      </c>
      <c r="L111" s="133">
        <f t="shared" si="72"/>
        <v>17.263660600051267</v>
      </c>
      <c r="M111" s="133">
        <f>K111-'Surv-rate CEA'!K109*'Unit cost and utilities'!$H$7-'Unit cost and utilities'!$G$13*('Surv-rate CEA'!I108-'Surv-rate CEA'!I109)</f>
        <v>5.0216864279041387</v>
      </c>
      <c r="N111" s="133">
        <f t="shared" si="73"/>
        <v>4.2004777144398</v>
      </c>
      <c r="O111" s="133">
        <f>'Surv-rate CEA'!M109*'Unit cost and utilities'!$H$4+'Surv-rate CEA'!N109*'Unit cost and utilities'!$H$4+('Surv-rate CEA'!L108-'Surv-rate CEA'!L109)*'Unit cost and utilities'!$G$13</f>
        <v>9.3862235445096864</v>
      </c>
      <c r="P111" s="133">
        <f t="shared" si="74"/>
        <v>7.8512713582393596</v>
      </c>
      <c r="Q111" s="133">
        <f>O111-'Surv-rate CEA'!N109*'Unit cost and utilities'!$H$4-('Surv-rate CEA'!L108-'Surv-rate CEA'!L109)*'Unit cost and utilities'!$G$13</f>
        <v>2.2290320231419707</v>
      </c>
      <c r="R111" s="133">
        <f t="shared" si="75"/>
        <v>1.8645129424953499</v>
      </c>
      <c r="S111" s="133">
        <f>'Surv-rate CEA'!P109*'Unit cost and utilities'!$H$8+'Surv-rate CEA'!Q109*'Unit cost and utilities'!$H$8+'Unit cost and utilities'!$G$13*('Surv-rate CEA'!O108-'Surv-rate CEA'!O109)</f>
        <v>37.222337393796295</v>
      </c>
      <c r="T111" s="133">
        <f t="shared" si="76"/>
        <v>31.135277151754732</v>
      </c>
      <c r="U111" s="133">
        <f>S111-'Surv-rate CEA'!Q109*'Unit cost and utilities'!$H$8-'Unit cost and utilities'!$G$13*('Surv-rate CEA'!O108-'Surv-rate CEA'!O109)</f>
        <v>21.916728381007321</v>
      </c>
      <c r="V111" s="133">
        <f t="shared" si="77"/>
        <v>18.332631967280001</v>
      </c>
      <c r="W111" s="133">
        <f>'Surv-rate CEA'!S109*'Unit cost and utilities'!$H$3+'Surv-rate CEA'!T109*'Unit cost and utilities'!$H$3+('Surv-rate CEA'!R108-'Surv-rate CEA'!R109)*'Unit cost and utilities'!$G$13</f>
        <v>9.3862235445096864</v>
      </c>
      <c r="X111" s="133">
        <f t="shared" si="78"/>
        <v>7.8512713582393596</v>
      </c>
      <c r="Y111" s="133">
        <f>W111-'Surv-rate CEA'!T109*'Unit cost and utilities'!$H$3-('Surv-rate CEA'!R108-'Surv-rate CEA'!R109)*'Unit cost and utilities'!$G$13</f>
        <v>2.2290320231419707</v>
      </c>
      <c r="Z111" s="133">
        <f t="shared" si="79"/>
        <v>1.8645129424953499</v>
      </c>
      <c r="AA111" s="133">
        <f>'Surv-rate CEA'!V109*'Unit cost and utilities'!$H$9+'Surv-rate CEA'!W109*'Unit cost and utilities'!$H$9+'Unit cost and utilities'!$G$13*('Surv-rate CEA'!U108-'Surv-rate CEA'!U109)</f>
        <v>43.931213329737041</v>
      </c>
      <c r="AB111" s="133">
        <f t="shared" si="80"/>
        <v>36.747034130698957</v>
      </c>
      <c r="AC111" s="133">
        <f>AA111-'Surv-rate CEA'!W109*'Unit cost and utilities'!$H$9-'Unit cost and utilities'!$G$13*('Surv-rate CEA'!U108-'Surv-rate CEA'!U109)</f>
        <v>18.839617365471156</v>
      </c>
      <c r="AD111" s="133">
        <f t="shared" si="81"/>
        <v>15.758728472670237</v>
      </c>
      <c r="AE111" s="133">
        <f>'Surv-rate CEA'!Y109*'Unit cost and utilities'!$H$3+'Surv-rate CEA'!Z109*'Unit cost and utilities'!$H$3+('Surv-rate CEA'!X108-'Surv-rate CEA'!X109)*'Unit cost and utilities'!$G$13</f>
        <v>9.3862235445096864</v>
      </c>
      <c r="AF111" s="133">
        <f t="shared" si="82"/>
        <v>7.8512713582393596</v>
      </c>
      <c r="AG111" s="133">
        <f>AE111-'Surv-rate CEA'!Z109*'Unit cost and utilities'!$H$3-('Surv-rate CEA'!X108-'Surv-rate CEA'!X109)*'Unit cost and utilities'!$G$13</f>
        <v>2.2290320231419707</v>
      </c>
      <c r="AH111" s="133">
        <f t="shared" si="83"/>
        <v>1.8645129424953499</v>
      </c>
      <c r="AI111" s="133">
        <f>'Surv-rate CEA'!AB109*'Unit cost and utilities'!$H$10+'Surv-rate CEA'!AC109*'Unit cost and utilities'!$H$10+'Unit cost and utilities'!$G$13*('Surv-rate CEA'!AB109-'Surv-rate CEA'!AB109)</f>
        <v>19.433760402772535</v>
      </c>
      <c r="AJ111" s="133">
        <f t="shared" si="84"/>
        <v>16.255709840026466</v>
      </c>
      <c r="AK111" s="133">
        <f>AI111-'Surv-rate CEA'!AC109*'Unit cost and utilities'!$H$10-'Unit cost and utilities'!$G$13*('Surv-rate CEA'!AB109-'Surv-rate CEA'!AB109)</f>
        <v>11.251071453565224</v>
      </c>
      <c r="AL111" s="133">
        <f t="shared" si="85"/>
        <v>9.4111561091629152</v>
      </c>
      <c r="AM111" s="104">
        <f>'Surv-rate CEA'!AE109*'Unit cost and utilities'!$H$5+'Surv-rate CEA'!AF109*'Unit cost and utilities'!$H$5+('Surv-rate CEA'!AD108-'Surv-rate CEA'!AD109)*'Unit cost and utilities'!$G$13</f>
        <v>9.3862235445096864</v>
      </c>
      <c r="AN111" s="133">
        <f t="shared" si="86"/>
        <v>7.8512713582393596</v>
      </c>
      <c r="AO111" s="104">
        <f>AM111-'Surv-rate CEA'!AF109*'Unit cost and utilities'!$H$5-('Surv-rate CEA'!AD108-'Surv-rate CEA'!AD109)*'Unit cost and utilities'!$G$13</f>
        <v>2.2290320231419707</v>
      </c>
      <c r="AP111" s="133">
        <f t="shared" si="87"/>
        <v>1.8645129424953499</v>
      </c>
      <c r="AQ111" s="133">
        <f>'Surv-rate CEA'!AH109*'Unit cost and utilities'!$H$11+'Surv-rate CEA'!AI109*'Unit cost and utilities'!$H$11+'Unit cost and utilities'!$G$13*('Surv-rate CEA'!AG108-'Surv-rate CEA'!AG109)</f>
        <v>32.744150585990113</v>
      </c>
      <c r="AR111" s="133">
        <f t="shared" si="88"/>
        <v>27.389419229849604</v>
      </c>
      <c r="AS111" s="133">
        <f>AQ111-'Surv-rate CEA'!AI109*'Unit cost and utilities'!$H$11-'Unit cost and utilities'!$G$13*('Surv-rate CEA'!AG108-'Surv-rate CEA'!AG109)</f>
        <v>15.43260061404505</v>
      </c>
      <c r="AT111" s="133">
        <f t="shared" si="89"/>
        <v>12.908869537320236</v>
      </c>
      <c r="AU111" s="133">
        <f>'Surv-rate CEA'!AK109*'Unit cost and utilities'!$H$3+'Surv-rate CEA'!AL109*'Unit cost and utilities'!$H$3+('Surv-rate CEA'!AJ108-'Surv-rate CEA'!AJ109)*'Unit cost and utilities'!$G$13</f>
        <v>9.3862235445096864</v>
      </c>
      <c r="AV111" s="133">
        <f t="shared" si="90"/>
        <v>7.8512713582393596</v>
      </c>
      <c r="AW111" s="133">
        <f>AU111-'Surv-rate CEA'!AL109*'Unit cost and utilities'!$H$3-('Surv-rate CEA'!AJ108-'Surv-rate CEA'!AJ109)*'Unit cost and utilities'!$G$13</f>
        <v>2.2290320231419707</v>
      </c>
      <c r="AX111" s="133">
        <f t="shared" si="91"/>
        <v>1.8645129424953499</v>
      </c>
      <c r="AY111" s="135">
        <v>105</v>
      </c>
      <c r="AZ111" s="135">
        <f t="shared" si="96"/>
        <v>8.0547945205479454</v>
      </c>
      <c r="BA111" s="136">
        <f>'Surv-rate CEA'!AP109*'Unit cost and utilities'!$H$7+'Surv-rate CEA'!AQ109*'Unit cost and utilities'!$H$7+'Unit cost and utilities'!$G$13*('Surv-rate CEA'!AO108-'Surv-rate CEA'!AO109)</f>
        <v>13.15912367833212</v>
      </c>
      <c r="BB111" s="136">
        <f t="shared" si="97"/>
        <v>10.371122440238828</v>
      </c>
      <c r="BC111" s="136">
        <f>BA111-'Surv-rate CEA'!AQ109*'Unit cost and utilities'!$H$7-'Unit cost and utilities'!$G$13*('Surv-rate CEA'!AO108-'Surv-rate CEA'!AO109)</f>
        <v>3.1236210579130281</v>
      </c>
      <c r="BD111" s="136">
        <f t="shared" si="98"/>
        <v>2.4618247567554117</v>
      </c>
      <c r="BE111" s="136">
        <f>'Surv-rate CEA'!AS109*'Unit cost and utilities'!$H$4+'Surv-rate CEA'!AT109*'Unit cost and utilities'!$H$4+('Surv-rate CEA'!AR108-'Surv-rate CEA'!AR109)*'Unit cost and utilities'!$G$13</f>
        <v>4.0639894832148791</v>
      </c>
      <c r="BF111" s="136">
        <f t="shared" si="99"/>
        <v>3.2029589170641932</v>
      </c>
      <c r="BG111" s="136">
        <f>BE111-'Surv-rate CEA'!AT109*'Unit cost and utilities'!$H$4-('Surv-rate CEA'!AR108-'Surv-rate CEA'!AR109)*'Unit cost and utilities'!$G$13</f>
        <v>1.2591960007584078</v>
      </c>
      <c r="BH111" s="136">
        <f t="shared" si="100"/>
        <v>0.99241227754610895</v>
      </c>
    </row>
    <row r="112" spans="1:60">
      <c r="A112" s="132">
        <v>106</v>
      </c>
      <c r="B112" s="132">
        <f t="shared" si="67"/>
        <v>6.0986301369863014</v>
      </c>
      <c r="C112" s="133">
        <f>'Surv-rate CEA'!D110*'Unit cost and utilities'!$H$6+'Surv-rate CEA'!E110*'Unit cost and utilities'!$H$6+'Unit cost and utilities'!$G$13*('Surv-rate CEA'!C109-'Surv-rate CEA'!C110)</f>
        <v>27.517968176822208</v>
      </c>
      <c r="D112" s="133">
        <f t="shared" si="68"/>
        <v>22.978775312876294</v>
      </c>
      <c r="E112" s="133">
        <f>C112-'Surv-rate CEA'!E110*'Unit cost and utilities'!$H$6-'Unit cost and utilities'!$G$13*('Surv-rate CEA'!C109-'Surv-rate CEA'!C110)</f>
        <v>20.756295542969017</v>
      </c>
      <c r="F112" s="133">
        <f t="shared" si="69"/>
        <v>17.332466137934887</v>
      </c>
      <c r="G112" s="133">
        <f>'Surv-rate CEA'!G110*'Unit cost and utilities'!$H$3+'Surv-rate CEA'!H110*'Unit cost and utilities'!$H$3+('Surv-rate CEA'!F109-'Surv-rate CEA'!F110)*'Unit cost and utilities'!$G$13</f>
        <v>9.1960417040266584</v>
      </c>
      <c r="H112" s="133">
        <f t="shared" si="70"/>
        <v>7.6791198654940551</v>
      </c>
      <c r="I112" s="133">
        <f>G112-'Surv-rate CEA'!H110*'Unit cost and utilities'!$H$3-('Surv-rate CEA'!F109-'Surv-rate CEA'!F110)*'Unit cost and utilities'!$G$13</f>
        <v>2.1863451446019879</v>
      </c>
      <c r="J112" s="133">
        <f t="shared" si="71"/>
        <v>1.8256992489918931</v>
      </c>
      <c r="K112" s="133">
        <f>'Surv-rate CEA'!J110*'Unit cost and utilities'!$H$7+'Surv-rate CEA'!K110*'Unit cost and utilities'!$H$7+'Unit cost and utilities'!$G$13*('Surv-rate CEA'!I109-'Surv-rate CEA'!I110)</f>
        <v>20.326283703574468</v>
      </c>
      <c r="L112" s="133">
        <f t="shared" si="72"/>
        <v>16.973386376819143</v>
      </c>
      <c r="M112" s="133">
        <f>K112-'Surv-rate CEA'!K110*'Unit cost and utilities'!$H$7-'Unit cost and utilities'!$G$13*('Surv-rate CEA'!I109-'Surv-rate CEA'!I110)</f>
        <v>4.9439872721826799</v>
      </c>
      <c r="N112" s="133">
        <f t="shared" si="73"/>
        <v>4.128457884215976</v>
      </c>
      <c r="O112" s="133">
        <f>'Surv-rate CEA'!M110*'Unit cost and utilities'!$H$4+'Surv-rate CEA'!N110*'Unit cost and utilities'!$H$4+('Surv-rate CEA'!L109-'Surv-rate CEA'!L110)*'Unit cost and utilities'!$G$13</f>
        <v>9.1960417040266584</v>
      </c>
      <c r="P112" s="133">
        <f t="shared" si="74"/>
        <v>7.6791198654940551</v>
      </c>
      <c r="Q112" s="133">
        <f>O112-'Surv-rate CEA'!N110*'Unit cost and utilities'!$H$4-('Surv-rate CEA'!L109-'Surv-rate CEA'!L110)*'Unit cost and utilities'!$G$13</f>
        <v>2.1863451446019879</v>
      </c>
      <c r="R112" s="133">
        <f t="shared" si="75"/>
        <v>1.8256992489918931</v>
      </c>
      <c r="S112" s="133">
        <f>'Surv-rate CEA'!P110*'Unit cost and utilities'!$H$8+'Surv-rate CEA'!Q110*'Unit cost and utilities'!$H$8+'Unit cost and utilities'!$G$13*('Surv-rate CEA'!O109-'Surv-rate CEA'!O110)</f>
        <v>36.745513976246706</v>
      </c>
      <c r="T112" s="133">
        <f t="shared" si="76"/>
        <v>30.684202554152264</v>
      </c>
      <c r="U112" s="133">
        <f>S112-'Surv-rate CEA'!Q110*'Unit cost and utilities'!$H$8-'Unit cost and utilities'!$G$13*('Surv-rate CEA'!O109-'Surv-rate CEA'!O110)</f>
        <v>21.68217650090142</v>
      </c>
      <c r="V112" s="133">
        <f t="shared" si="77"/>
        <v>18.105619532185823</v>
      </c>
      <c r="W112" s="133">
        <f>'Surv-rate CEA'!S110*'Unit cost and utilities'!$H$3+'Surv-rate CEA'!T110*'Unit cost and utilities'!$H$3+('Surv-rate CEA'!R109-'Surv-rate CEA'!R110)*'Unit cost and utilities'!$G$13</f>
        <v>9.1960417040266584</v>
      </c>
      <c r="X112" s="133">
        <f t="shared" si="78"/>
        <v>7.6791198654940551</v>
      </c>
      <c r="Y112" s="133">
        <f>W112-'Surv-rate CEA'!T110*'Unit cost and utilities'!$H$3-('Surv-rate CEA'!R109-'Surv-rate CEA'!R110)*'Unit cost and utilities'!$G$13</f>
        <v>2.1863451446019879</v>
      </c>
      <c r="Z112" s="133">
        <f t="shared" si="79"/>
        <v>1.8256992489918931</v>
      </c>
      <c r="AA112" s="133">
        <f>'Surv-rate CEA'!V110*'Unit cost and utilities'!$H$9+'Surv-rate CEA'!W110*'Unit cost and utilities'!$H$9+'Unit cost and utilities'!$G$13*('Surv-rate CEA'!U109-'Surv-rate CEA'!U110)</f>
        <v>43.4140582764946</v>
      </c>
      <c r="AB112" s="133">
        <f t="shared" si="80"/>
        <v>36.252745266125629</v>
      </c>
      <c r="AC112" s="133">
        <f>AA112-'Surv-rate CEA'!W110*'Unit cost and utilities'!$H$9-'Unit cost and utilities'!$G$13*('Surv-rate CEA'!U109-'Surv-rate CEA'!U110)</f>
        <v>18.629279588680255</v>
      </c>
      <c r="AD112" s="133">
        <f t="shared" si="81"/>
        <v>15.556309505059936</v>
      </c>
      <c r="AE112" s="133">
        <f>'Surv-rate CEA'!Y110*'Unit cost and utilities'!$H$3+'Surv-rate CEA'!Z110*'Unit cost and utilities'!$H$3+('Surv-rate CEA'!X109-'Surv-rate CEA'!X110)*'Unit cost and utilities'!$G$13</f>
        <v>9.1960417040266584</v>
      </c>
      <c r="AF112" s="133">
        <f t="shared" si="82"/>
        <v>7.6791198654940551</v>
      </c>
      <c r="AG112" s="133">
        <f>AE112-'Surv-rate CEA'!Z110*'Unit cost and utilities'!$H$3-('Surv-rate CEA'!X109-'Surv-rate CEA'!X110)*'Unit cost and utilities'!$G$13</f>
        <v>2.1863451446019879</v>
      </c>
      <c r="AH112" s="133">
        <f t="shared" si="83"/>
        <v>1.8256992489918931</v>
      </c>
      <c r="AI112" s="133">
        <f>'Surv-rate CEA'!AB110*'Unit cost and utilities'!$H$10+'Surv-rate CEA'!AC110*'Unit cost and utilities'!$H$10+'Unit cost and utilities'!$G$13*('Surv-rate CEA'!AB110-'Surv-rate CEA'!AB110)</f>
        <v>19.15297965044088</v>
      </c>
      <c r="AJ112" s="133">
        <f t="shared" si="84"/>
        <v>15.993623262137131</v>
      </c>
      <c r="AK112" s="133">
        <f>AI112-'Surv-rate CEA'!AC110*'Unit cost and utilities'!$H$10-'Unit cost and utilities'!$G$13*('Surv-rate CEA'!AB110-'Surv-rate CEA'!AB110)</f>
        <v>11.111586866891555</v>
      </c>
      <c r="AL112" s="133">
        <f t="shared" si="85"/>
        <v>9.278688613313669</v>
      </c>
      <c r="AM112" s="104">
        <f>'Surv-rate CEA'!AE110*'Unit cost and utilities'!$H$5+'Surv-rate CEA'!AF110*'Unit cost and utilities'!$H$5+('Surv-rate CEA'!AD109-'Surv-rate CEA'!AD110)*'Unit cost and utilities'!$G$13</f>
        <v>9.1960417040266584</v>
      </c>
      <c r="AN112" s="133">
        <f t="shared" si="86"/>
        <v>7.6791198654940551</v>
      </c>
      <c r="AO112" s="104">
        <f>AM112-'Surv-rate CEA'!AF110*'Unit cost and utilities'!$H$5-('Surv-rate CEA'!AD109-'Surv-rate CEA'!AD110)*'Unit cost and utilities'!$G$13</f>
        <v>2.1863451446019879</v>
      </c>
      <c r="AP112" s="133">
        <f t="shared" si="87"/>
        <v>1.8256992489918931</v>
      </c>
      <c r="AQ112" s="133">
        <f>'Surv-rate CEA'!AH110*'Unit cost and utilities'!$H$11+'Surv-rate CEA'!AI110*'Unit cost and utilities'!$H$11+'Unit cost and utilities'!$G$13*('Surv-rate CEA'!AG109-'Surv-rate CEA'!AG110)</f>
        <v>32.304855592141841</v>
      </c>
      <c r="AR112" s="133">
        <f t="shared" si="88"/>
        <v>26.976047555429179</v>
      </c>
      <c r="AS112" s="133">
        <f>AQ112-'Surv-rate CEA'!AI110*'Unit cost and utilities'!$H$11-'Unit cost and utilities'!$G$13*('Surv-rate CEA'!AG109-'Surv-rate CEA'!AG110)</f>
        <v>15.248407424333088</v>
      </c>
      <c r="AT112" s="133">
        <f t="shared" si="89"/>
        <v>12.733124983336179</v>
      </c>
      <c r="AU112" s="133">
        <f>'Surv-rate CEA'!AK110*'Unit cost and utilities'!$H$3+'Surv-rate CEA'!AL110*'Unit cost and utilities'!$H$3+('Surv-rate CEA'!AJ109-'Surv-rate CEA'!AJ110)*'Unit cost and utilities'!$G$13</f>
        <v>9.1960417040266584</v>
      </c>
      <c r="AV112" s="133">
        <f t="shared" si="90"/>
        <v>7.6791198654940551</v>
      </c>
      <c r="AW112" s="133">
        <f>AU112-'Surv-rate CEA'!AL110*'Unit cost and utilities'!$H$3-('Surv-rate CEA'!AJ109-'Surv-rate CEA'!AJ110)*'Unit cost and utilities'!$G$13</f>
        <v>2.1863451446019879</v>
      </c>
      <c r="AX112" s="133">
        <f t="shared" si="91"/>
        <v>1.8256992489918931</v>
      </c>
      <c r="AY112" s="135">
        <v>106</v>
      </c>
      <c r="AZ112" s="135">
        <f t="shared" si="96"/>
        <v>8.131506849315068</v>
      </c>
      <c r="BA112" s="136">
        <f>'Surv-rate CEA'!AP110*'Unit cost and utilities'!$H$7+'Surv-rate CEA'!AQ110*'Unit cost and utilities'!$H$7+'Unit cost and utilities'!$G$13*('Surv-rate CEA'!AO109-'Surv-rate CEA'!AO110)</f>
        <v>12.954939608755923</v>
      </c>
      <c r="BB112" s="136">
        <f t="shared" si="97"/>
        <v>10.187072856604011</v>
      </c>
      <c r="BC112" s="136">
        <f>BA112-'Surv-rate CEA'!AQ110*'Unit cost and utilities'!$H$7-'Unit cost and utilities'!$G$13*('Surv-rate CEA'!AO109-'Surv-rate CEA'!AO110)</f>
        <v>3.0749989554475143</v>
      </c>
      <c r="BD112" s="136">
        <f t="shared" si="98"/>
        <v>2.4180150073376727</v>
      </c>
      <c r="BE112" s="136">
        <f>'Surv-rate CEA'!AS110*'Unit cost and utilities'!$H$4+'Surv-rate CEA'!AT110*'Unit cost and utilities'!$H$4+('Surv-rate CEA'!AR109-'Surv-rate CEA'!AR110)*'Unit cost and utilities'!$G$13</f>
        <v>3.9273453833835972</v>
      </c>
      <c r="BF112" s="136">
        <f t="shared" si="99"/>
        <v>3.0882547323135028</v>
      </c>
      <c r="BG112" s="136">
        <f>BE112-'Surv-rate CEA'!AT110*'Unit cost and utilities'!$H$4-('Surv-rate CEA'!AR109-'Surv-rate CEA'!AR110)*'Unit cost and utilities'!$G$13</f>
        <v>1.2340635970023266</v>
      </c>
      <c r="BH112" s="136">
        <f t="shared" si="100"/>
        <v>0.97040172721829976</v>
      </c>
    </row>
    <row r="113" spans="1:60">
      <c r="A113" s="132">
        <v>107</v>
      </c>
      <c r="B113" s="132">
        <f t="shared" si="67"/>
        <v>6.1561643835616442</v>
      </c>
      <c r="C113" s="133">
        <f>'Surv-rate CEA'!D111*'Unit cost and utilities'!$H$6+'Surv-rate CEA'!E111*'Unit cost and utilities'!$H$6+'Unit cost and utilities'!$G$13*('Surv-rate CEA'!C110-'Surv-rate CEA'!C111)</f>
        <v>27.131308383331703</v>
      </c>
      <c r="D113" s="133">
        <f t="shared" si="68"/>
        <v>22.617399656566988</v>
      </c>
      <c r="E113" s="133">
        <f>C113-'Surv-rate CEA'!E111*'Unit cost and utilities'!$H$6-'Unit cost and utilities'!$G$13*('Surv-rate CEA'!C110-'Surv-rate CEA'!C111)</f>
        <v>20.536183095575428</v>
      </c>
      <c r="F113" s="133">
        <f t="shared" si="69"/>
        <v>17.119523095997014</v>
      </c>
      <c r="G113" s="133">
        <f>'Surv-rate CEA'!G111*'Unit cost and utilities'!$H$3+'Surv-rate CEA'!H111*'Unit cost and utilities'!$H$3+('Surv-rate CEA'!F110-'Surv-rate CEA'!F111)*'Unit cost and utilities'!$G$13</f>
        <v>9.0113145432258488</v>
      </c>
      <c r="H113" s="133">
        <f t="shared" si="70"/>
        <v>7.5120779129246475</v>
      </c>
      <c r="I113" s="133">
        <f>G113-'Surv-rate CEA'!H111*'Unit cost and utilities'!$H$3-('Surv-rate CEA'!F110-'Surv-rate CEA'!F111)*'Unit cost and utilities'!$G$13</f>
        <v>2.1448549642733412</v>
      </c>
      <c r="J113" s="133">
        <f t="shared" si="71"/>
        <v>1.7880096767520781</v>
      </c>
      <c r="K113" s="133">
        <f>'Surv-rate CEA'!J111*'Unit cost and utilities'!$H$7+'Surv-rate CEA'!K111*'Unit cost and utilities'!$H$7+'Unit cost and utilities'!$G$13*('Surv-rate CEA'!I110-'Surv-rate CEA'!I111)</f>
        <v>20.021194642603941</v>
      </c>
      <c r="L113" s="133">
        <f t="shared" si="72"/>
        <v>16.690214656654327</v>
      </c>
      <c r="M113" s="133">
        <f>K113-'Surv-rate CEA'!K111*'Unit cost and utilities'!$H$7-'Unit cost and utilities'!$G$13*('Surv-rate CEA'!I110-'Surv-rate CEA'!I111)</f>
        <v>4.868184485010616</v>
      </c>
      <c r="N113" s="133">
        <f t="shared" si="73"/>
        <v>4.0582515425989554</v>
      </c>
      <c r="O113" s="133">
        <f>'Surv-rate CEA'!M111*'Unit cost and utilities'!$H$4+'Surv-rate CEA'!N111*'Unit cost and utilities'!$H$4+('Surv-rate CEA'!L110-'Surv-rate CEA'!L111)*'Unit cost and utilities'!$G$13</f>
        <v>9.0113145432258488</v>
      </c>
      <c r="P113" s="133">
        <f t="shared" si="74"/>
        <v>7.5120779129246475</v>
      </c>
      <c r="Q113" s="133">
        <f>O113-'Surv-rate CEA'!N111*'Unit cost and utilities'!$H$4-('Surv-rate CEA'!L110-'Surv-rate CEA'!L111)*'Unit cost and utilities'!$G$13</f>
        <v>2.1448549642733412</v>
      </c>
      <c r="R113" s="133">
        <f t="shared" si="75"/>
        <v>1.7880096767520781</v>
      </c>
      <c r="S113" s="133">
        <f>'Surv-rate CEA'!P111*'Unit cost and utilities'!$H$8+'Surv-rate CEA'!Q111*'Unit cost and utilities'!$H$8+'Unit cost and utilities'!$G$13*('Surv-rate CEA'!O110-'Surv-rate CEA'!O111)</f>
        <v>36.27886263806537</v>
      </c>
      <c r="T113" s="133">
        <f t="shared" si="76"/>
        <v>30.243050713872712</v>
      </c>
      <c r="U113" s="133">
        <f>S113-'Surv-rate CEA'!Q111*'Unit cost and utilities'!$H$8-'Unit cost and utilities'!$G$13*('Surv-rate CEA'!O110-'Surv-rate CEA'!O111)</f>
        <v>21.452245445788382</v>
      </c>
      <c r="V113" s="133">
        <f t="shared" si="77"/>
        <v>17.883177689884171</v>
      </c>
      <c r="W113" s="133">
        <f>'Surv-rate CEA'!S111*'Unit cost and utilities'!$H$3+'Surv-rate CEA'!T111*'Unit cost and utilities'!$H$3+('Surv-rate CEA'!R110-'Surv-rate CEA'!R111)*'Unit cost and utilities'!$G$13</f>
        <v>9.0113145432258488</v>
      </c>
      <c r="X113" s="133">
        <f t="shared" si="78"/>
        <v>7.5120779129246475</v>
      </c>
      <c r="Y113" s="133">
        <f>W113-'Surv-rate CEA'!T111*'Unit cost and utilities'!$H$3-('Surv-rate CEA'!R110-'Surv-rate CEA'!R111)*'Unit cost and utilities'!$G$13</f>
        <v>2.1448549642733412</v>
      </c>
      <c r="Z113" s="133">
        <f t="shared" si="79"/>
        <v>1.7880096767520781</v>
      </c>
      <c r="AA113" s="133">
        <f>'Surv-rate CEA'!V111*'Unit cost and utilities'!$H$9+'Surv-rate CEA'!W111*'Unit cost and utilities'!$H$9+'Unit cost and utilities'!$G$13*('Surv-rate CEA'!U110-'Surv-rate CEA'!U111)</f>
        <v>42.90740924099434</v>
      </c>
      <c r="AB113" s="133">
        <f t="shared" si="80"/>
        <v>35.768788195546421</v>
      </c>
      <c r="AC113" s="133">
        <f>AA113-'Surv-rate CEA'!W111*'Unit cost and utilities'!$H$9-'Unit cost and utilities'!$G$13*('Surv-rate CEA'!U110-'Surv-rate CEA'!U111)</f>
        <v>18.423181601113818</v>
      </c>
      <c r="AD113" s="133">
        <f t="shared" si="81"/>
        <v>15.358067341636046</v>
      </c>
      <c r="AE113" s="133">
        <f>'Surv-rate CEA'!Y111*'Unit cost and utilities'!$H$3+'Surv-rate CEA'!Z111*'Unit cost and utilities'!$H$3+('Surv-rate CEA'!X110-'Surv-rate CEA'!X111)*'Unit cost and utilities'!$G$13</f>
        <v>9.0113145432258488</v>
      </c>
      <c r="AF113" s="133">
        <f t="shared" si="82"/>
        <v>7.5120779129246475</v>
      </c>
      <c r="AG113" s="133">
        <f>AE113-'Surv-rate CEA'!Z111*'Unit cost and utilities'!$H$3-('Surv-rate CEA'!X110-'Surv-rate CEA'!X111)*'Unit cost and utilities'!$G$13</f>
        <v>2.1448549642733412</v>
      </c>
      <c r="AH113" s="133">
        <f t="shared" si="83"/>
        <v>1.7880096767520781</v>
      </c>
      <c r="AI113" s="133">
        <f>'Surv-rate CEA'!AB111*'Unit cost and utilities'!$H$10+'Surv-rate CEA'!AC111*'Unit cost and utilities'!$H$10+'Unit cost and utilities'!$G$13*('Surv-rate CEA'!AB111-'Surv-rate CEA'!AB111)</f>
        <v>18.878579305297059</v>
      </c>
      <c r="AJ113" s="133">
        <f t="shared" si="84"/>
        <v>15.7376993052948</v>
      </c>
      <c r="AK113" s="133">
        <f>AI113-'Surv-rate CEA'!AC111*'Unit cost and utilities'!$H$10-'Unit cost and utilities'!$G$13*('Surv-rate CEA'!AB111-'Surv-rate CEA'!AB111)</f>
        <v>10.975083494962096</v>
      </c>
      <c r="AL113" s="133">
        <f t="shared" si="85"/>
        <v>9.1491293439519534</v>
      </c>
      <c r="AM113" s="104">
        <f>'Surv-rate CEA'!AE111*'Unit cost and utilities'!$H$5+'Surv-rate CEA'!AF111*'Unit cost and utilities'!$H$5+('Surv-rate CEA'!AD110-'Surv-rate CEA'!AD111)*'Unit cost and utilities'!$G$13</f>
        <v>9.0113145432258488</v>
      </c>
      <c r="AN113" s="133">
        <f t="shared" si="86"/>
        <v>7.5120779129246475</v>
      </c>
      <c r="AO113" s="104">
        <f>AM113-'Surv-rate CEA'!AF111*'Unit cost and utilities'!$H$5-('Surv-rate CEA'!AD110-'Surv-rate CEA'!AD111)*'Unit cost and utilities'!$G$13</f>
        <v>2.1448549642733412</v>
      </c>
      <c r="AP113" s="133">
        <f t="shared" si="87"/>
        <v>1.7880096767520781</v>
      </c>
      <c r="AQ113" s="133">
        <f>'Surv-rate CEA'!AH111*'Unit cost and utilities'!$H$11+'Surv-rate CEA'!AI111*'Unit cost and utilities'!$H$11+'Unit cost and utilities'!$G$13*('Surv-rate CEA'!AG110-'Surv-rate CEA'!AG111)</f>
        <v>31.875196172577642</v>
      </c>
      <c r="AR113" s="133">
        <f t="shared" si="88"/>
        <v>26.572034078886276</v>
      </c>
      <c r="AS113" s="133">
        <f>AQ113-'Surv-rate CEA'!AI111*'Unit cost and utilities'!$H$11-'Unit cost and utilities'!$G$13*('Surv-rate CEA'!AG110-'Surv-rate CEA'!AG111)</f>
        <v>15.068067048422723</v>
      </c>
      <c r="AT113" s="133">
        <f t="shared" si="89"/>
        <v>12.561152218353666</v>
      </c>
      <c r="AU113" s="133">
        <f>'Surv-rate CEA'!AK111*'Unit cost and utilities'!$H$3+'Surv-rate CEA'!AL111*'Unit cost and utilities'!$H$3+('Surv-rate CEA'!AJ110-'Surv-rate CEA'!AJ111)*'Unit cost and utilities'!$G$13</f>
        <v>9.0113145432258488</v>
      </c>
      <c r="AV113" s="133">
        <f t="shared" si="90"/>
        <v>7.5120779129246475</v>
      </c>
      <c r="AW113" s="133">
        <f>AU113-'Surv-rate CEA'!AL111*'Unit cost and utilities'!$H$3-('Surv-rate CEA'!AJ110-'Surv-rate CEA'!AJ111)*'Unit cost and utilities'!$G$13</f>
        <v>2.1448549642733412</v>
      </c>
      <c r="AX113" s="133">
        <f t="shared" si="91"/>
        <v>1.7880096767520781</v>
      </c>
      <c r="AY113" s="135">
        <v>107</v>
      </c>
      <c r="AZ113" s="135">
        <f t="shared" si="96"/>
        <v>8.2082191780821923</v>
      </c>
      <c r="BA113" s="136">
        <f>'Surv-rate CEA'!AP111*'Unit cost and utilities'!$H$7+'Surv-rate CEA'!AQ111*'Unit cost and utilities'!$H$7+'Unit cost and utilities'!$G$13*('Surv-rate CEA'!AO110-'Surv-rate CEA'!AO111)</f>
        <v>12.755738294852325</v>
      </c>
      <c r="BB113" s="136">
        <f t="shared" si="97"/>
        <v>10.007713095702458</v>
      </c>
      <c r="BC113" s="136">
        <f>BA113-'Surv-rate CEA'!AQ111*'Unit cost and utilities'!$H$7-'Unit cost and utilities'!$G$13*('Surv-rate CEA'!AO110-'Surv-rate CEA'!AO111)</f>
        <v>3.0275724232921126</v>
      </c>
      <c r="BD113" s="136">
        <f t="shared" si="98"/>
        <v>2.3753290862823304</v>
      </c>
      <c r="BE113" s="136">
        <f>'Surv-rate CEA'!AS111*'Unit cost and utilities'!$H$4+'Surv-rate CEA'!AT111*'Unit cost and utilities'!$H$4+('Surv-rate CEA'!AR110-'Surv-rate CEA'!AR111)*'Unit cost and utilities'!$G$13</f>
        <v>3.7955914953490515</v>
      </c>
      <c r="BF113" s="136">
        <f t="shared" si="99"/>
        <v>2.9778904079014219</v>
      </c>
      <c r="BG113" s="136">
        <f>BE113-'Surv-rate CEA'!AT111*'Unit cost and utilities'!$H$4-('Surv-rate CEA'!AR110-'Surv-rate CEA'!AR111)*'Unit cost and utilities'!$G$13</f>
        <v>1.2096129265654449</v>
      </c>
      <c r="BH113" s="136">
        <f t="shared" si="100"/>
        <v>0.94902065612346631</v>
      </c>
    </row>
    <row r="114" spans="1:60">
      <c r="A114" s="132">
        <v>108</v>
      </c>
      <c r="B114" s="132">
        <f t="shared" si="67"/>
        <v>6.2136986301369861</v>
      </c>
      <c r="C114" s="133">
        <f>'Surv-rate CEA'!D112*'Unit cost and utilities'!$H$6+'Surv-rate CEA'!E112*'Unit cost and utilities'!$H$6+'Unit cost and utilities'!$G$13*('Surv-rate CEA'!C111-'Surv-rate CEA'!C112)</f>
        <v>26.75334765233152</v>
      </c>
      <c r="D114" s="133">
        <f t="shared" si="68"/>
        <v>22.264425205786452</v>
      </c>
      <c r="E114" s="133">
        <f>C114-'Surv-rate CEA'!E112*'Unit cost and utilities'!$H$6-'Unit cost and utilities'!$G$13*('Surv-rate CEA'!C111-'Surv-rate CEA'!C112)</f>
        <v>20.320368246662728</v>
      </c>
      <c r="F114" s="133">
        <f t="shared" si="69"/>
        <v>16.910830183243718</v>
      </c>
      <c r="G114" s="133">
        <f>'Surv-rate CEA'!G112*'Unit cost and utilities'!$H$3+'Surv-rate CEA'!H112*'Unit cost and utilities'!$H$3+('Surv-rate CEA'!F111-'Surv-rate CEA'!F112)*'Unit cost and utilities'!$G$13</f>
        <v>8.8318416400099196</v>
      </c>
      <c r="H114" s="133">
        <f t="shared" si="70"/>
        <v>7.3499541133580211</v>
      </c>
      <c r="I114" s="133">
        <f>G114-'Surv-rate CEA'!H112*'Unit cost and utilities'!$H$3-('Surv-rate CEA'!F111-'Surv-rate CEA'!F112)*'Unit cost and utilities'!$G$13</f>
        <v>2.1045175541639178</v>
      </c>
      <c r="J114" s="133">
        <f t="shared" si="71"/>
        <v>1.7514022651615249</v>
      </c>
      <c r="K114" s="133">
        <f>'Surv-rate CEA'!J112*'Unit cost and utilities'!$H$7+'Surv-rate CEA'!K112*'Unit cost and utilities'!$H$7+'Unit cost and utilities'!$G$13*('Surv-rate CEA'!I111-'Surv-rate CEA'!I112)</f>
        <v>19.723266960151278</v>
      </c>
      <c r="L114" s="133">
        <f t="shared" si="72"/>
        <v>16.413916036028407</v>
      </c>
      <c r="M114" s="133">
        <f>K114-'Surv-rate CEA'!K112*'Unit cost and utilities'!$H$7-'Unit cost and utilities'!$G$13*('Surv-rate CEA'!I111-'Surv-rate CEA'!I112)</f>
        <v>4.7942152576732511</v>
      </c>
      <c r="N114" s="133">
        <f t="shared" si="73"/>
        <v>3.9897977782830489</v>
      </c>
      <c r="O114" s="133">
        <f>'Surv-rate CEA'!M112*'Unit cost and utilities'!$H$4+'Surv-rate CEA'!N112*'Unit cost and utilities'!$H$4+('Surv-rate CEA'!L111-'Surv-rate CEA'!L112)*'Unit cost and utilities'!$G$13</f>
        <v>8.8318416400099196</v>
      </c>
      <c r="P114" s="133">
        <f t="shared" si="74"/>
        <v>7.3499541133580211</v>
      </c>
      <c r="Q114" s="133">
        <f>O114-'Surv-rate CEA'!N112*'Unit cost and utilities'!$H$4-('Surv-rate CEA'!L111-'Surv-rate CEA'!L112)*'Unit cost and utilities'!$G$13</f>
        <v>2.1045175541639178</v>
      </c>
      <c r="R114" s="133">
        <f t="shared" si="75"/>
        <v>1.7514022651615249</v>
      </c>
      <c r="S114" s="133">
        <f>'Surv-rate CEA'!P112*'Unit cost and utilities'!$H$8+'Surv-rate CEA'!Q112*'Unit cost and utilities'!$H$8+'Unit cost and utilities'!$G$13*('Surv-rate CEA'!O111-'Surv-rate CEA'!O112)</f>
        <v>35.822084130064049</v>
      </c>
      <c r="T114" s="133">
        <f t="shared" si="76"/>
        <v>29.811525764690412</v>
      </c>
      <c r="U114" s="133">
        <f>S114-'Surv-rate CEA'!Q112*'Unit cost and utilities'!$H$8-'Unit cost and utilities'!$G$13*('Surv-rate CEA'!O111-'Surv-rate CEA'!O112)</f>
        <v>21.226803693142596</v>
      </c>
      <c r="V114" s="133">
        <f t="shared" si="77"/>
        <v>17.665175563279398</v>
      </c>
      <c r="W114" s="133">
        <f>'Surv-rate CEA'!S112*'Unit cost and utilities'!$H$3+'Surv-rate CEA'!T112*'Unit cost and utilities'!$H$3+('Surv-rate CEA'!R111-'Surv-rate CEA'!R112)*'Unit cost and utilities'!$G$13</f>
        <v>8.8318416400099196</v>
      </c>
      <c r="X114" s="133">
        <f t="shared" si="78"/>
        <v>7.3499541133580211</v>
      </c>
      <c r="Y114" s="133">
        <f>W114-'Surv-rate CEA'!T112*'Unit cost and utilities'!$H$3-('Surv-rate CEA'!R111-'Surv-rate CEA'!R112)*'Unit cost and utilities'!$G$13</f>
        <v>2.1045175541639178</v>
      </c>
      <c r="Z114" s="133">
        <f t="shared" si="79"/>
        <v>1.7514022651615249</v>
      </c>
      <c r="AA114" s="133">
        <f>'Surv-rate CEA'!V112*'Unit cost and utilities'!$H$9+'Surv-rate CEA'!W112*'Unit cost and utilities'!$H$9+'Unit cost and utilities'!$G$13*('Surv-rate CEA'!U111-'Surv-rate CEA'!U112)</f>
        <v>42.41096781105815</v>
      </c>
      <c r="AB114" s="133">
        <f t="shared" si="80"/>
        <v>35.294866010984244</v>
      </c>
      <c r="AC114" s="133">
        <f>AA114-'Surv-rate CEA'!W112*'Unit cost and utilities'!$H$9-'Unit cost and utilities'!$G$13*('Surv-rate CEA'!U111-'Surv-rate CEA'!U112)</f>
        <v>18.221200809247776</v>
      </c>
      <c r="AD114" s="133">
        <f t="shared" si="81"/>
        <v>15.163880343092607</v>
      </c>
      <c r="AE114" s="133">
        <f>'Surv-rate CEA'!Y112*'Unit cost and utilities'!$H$3+'Surv-rate CEA'!Z112*'Unit cost and utilities'!$H$3+('Surv-rate CEA'!X111-'Surv-rate CEA'!X112)*'Unit cost and utilities'!$G$13</f>
        <v>8.8318416400099196</v>
      </c>
      <c r="AF114" s="133">
        <f t="shared" si="82"/>
        <v>7.3499541133580211</v>
      </c>
      <c r="AG114" s="133">
        <f>AE114-'Surv-rate CEA'!Z112*'Unit cost and utilities'!$H$3-('Surv-rate CEA'!X111-'Surv-rate CEA'!X112)*'Unit cost and utilities'!$G$13</f>
        <v>2.1045175541639178</v>
      </c>
      <c r="AH114" s="133">
        <f t="shared" si="83"/>
        <v>1.7514022651615249</v>
      </c>
      <c r="AI114" s="133">
        <f>'Surv-rate CEA'!AB112*'Unit cost and utilities'!$H$10+'Surv-rate CEA'!AC112*'Unit cost and utilities'!$H$10+'Unit cost and utilities'!$G$13*('Surv-rate CEA'!AB112-'Surv-rate CEA'!AB112)</f>
        <v>18.610363958043028</v>
      </c>
      <c r="AJ114" s="133">
        <f t="shared" si="84"/>
        <v>15.487746123622138</v>
      </c>
      <c r="AK114" s="133">
        <f>AI114-'Surv-rate CEA'!AC112*'Unit cost and utilities'!$H$10-'Unit cost and utilities'!$G$13*('Surv-rate CEA'!AB112-'Surv-rate CEA'!AB112)</f>
        <v>10.841471546658145</v>
      </c>
      <c r="AL114" s="133">
        <f t="shared" si="85"/>
        <v>9.0223898522171062</v>
      </c>
      <c r="AM114" s="104">
        <f>'Surv-rate CEA'!AE112*'Unit cost and utilities'!$H$5+'Surv-rate CEA'!AF112*'Unit cost and utilities'!$H$5+('Surv-rate CEA'!AD111-'Surv-rate CEA'!AD112)*'Unit cost and utilities'!$G$13</f>
        <v>8.8318416400099196</v>
      </c>
      <c r="AN114" s="133">
        <f t="shared" si="86"/>
        <v>7.3499541133580211</v>
      </c>
      <c r="AO114" s="104">
        <f>AM114-'Surv-rate CEA'!AF112*'Unit cost and utilities'!$H$5-('Surv-rate CEA'!AD111-'Surv-rate CEA'!AD112)*'Unit cost and utilities'!$G$13</f>
        <v>2.1045175541639178</v>
      </c>
      <c r="AP114" s="133">
        <f t="shared" si="87"/>
        <v>1.7514022651615249</v>
      </c>
      <c r="AQ114" s="133">
        <f>'Surv-rate CEA'!AH112*'Unit cost and utilities'!$H$11+'Surv-rate CEA'!AI112*'Unit cost and utilities'!$H$11+'Unit cost and utilities'!$G$13*('Surv-rate CEA'!AG111-'Surv-rate CEA'!AG112)</f>
        <v>31.454883042526113</v>
      </c>
      <c r="AR114" s="133">
        <f t="shared" si="88"/>
        <v>26.177093796187066</v>
      </c>
      <c r="AS114" s="133">
        <f>AQ114-'Surv-rate CEA'!AI112*'Unit cost and utilities'!$H$11-'Unit cost and utilities'!$G$13*('Surv-rate CEA'!AG111-'Surv-rate CEA'!AG112)</f>
        <v>14.891465182128222</v>
      </c>
      <c r="AT114" s="133">
        <f t="shared" si="89"/>
        <v>12.392838349079383</v>
      </c>
      <c r="AU114" s="133">
        <f>'Surv-rate CEA'!AK112*'Unit cost and utilities'!$H$3+'Surv-rate CEA'!AL112*'Unit cost and utilities'!$H$3+('Surv-rate CEA'!AJ111-'Surv-rate CEA'!AJ112)*'Unit cost and utilities'!$G$13</f>
        <v>8.8318416400099196</v>
      </c>
      <c r="AV114" s="133">
        <f t="shared" si="90"/>
        <v>7.3499541133580211</v>
      </c>
      <c r="AW114" s="133">
        <f>AU114-'Surv-rate CEA'!AL112*'Unit cost and utilities'!$H$3-('Surv-rate CEA'!AJ111-'Surv-rate CEA'!AJ112)*'Unit cost and utilities'!$G$13</f>
        <v>2.1045175541639178</v>
      </c>
      <c r="AX114" s="133">
        <f t="shared" si="91"/>
        <v>1.7514022651615249</v>
      </c>
      <c r="AY114" s="135">
        <v>108</v>
      </c>
      <c r="AZ114" s="135">
        <f t="shared" si="96"/>
        <v>8.2849315068493148</v>
      </c>
      <c r="BA114" s="136">
        <f>'Surv-rate CEA'!AP112*'Unit cost and utilities'!$H$7+'Surv-rate CEA'!AQ112*'Unit cost and utilities'!$H$7+'Unit cost and utilities'!$G$13*('Surv-rate CEA'!AO111-'Surv-rate CEA'!AO112)</f>
        <v>12.561355521866849</v>
      </c>
      <c r="BB114" s="136">
        <f t="shared" si="97"/>
        <v>9.8328854574120381</v>
      </c>
      <c r="BC114" s="136">
        <f>BA114-'Surv-rate CEA'!AQ112*'Unit cost and utilities'!$H$7-'Unit cost and utilities'!$G$13*('Surv-rate CEA'!AO111-'Surv-rate CEA'!AO112)</f>
        <v>2.9813015154566709</v>
      </c>
      <c r="BD114" s="136">
        <f t="shared" si="98"/>
        <v>2.3337287336914456</v>
      </c>
      <c r="BE114" s="136">
        <f>'Surv-rate CEA'!AS112*'Unit cost and utilities'!$H$4+'Surv-rate CEA'!AT112*'Unit cost and utilities'!$H$4+('Surv-rate CEA'!AR111-'Surv-rate CEA'!AR112)*'Unit cost and utilities'!$G$13</f>
        <v>3.6685401730814888</v>
      </c>
      <c r="BF114" s="136">
        <f t="shared" si="99"/>
        <v>2.8716912959775693</v>
      </c>
      <c r="BG114" s="136">
        <f>BE114-'Surv-rate CEA'!AT112*'Unit cost and utilities'!$H$4-('Surv-rate CEA'!AR111-'Surv-rate CEA'!AR112)*'Unit cost and utilities'!$G$13</f>
        <v>1.1858204173146674</v>
      </c>
      <c r="BH114" s="136">
        <f t="shared" si="100"/>
        <v>0.92824666225056973</v>
      </c>
    </row>
    <row r="115" spans="1:60">
      <c r="A115" s="132">
        <v>109</v>
      </c>
      <c r="B115" s="132">
        <f t="shared" si="67"/>
        <v>6.2712328767123289</v>
      </c>
      <c r="C115" s="133">
        <f>'Surv-rate CEA'!D113*'Unit cost and utilities'!$H$6+'Surv-rate CEA'!E113*'Unit cost and utilities'!$H$6+'Unit cost and utilities'!$G$13*('Surv-rate CEA'!C112-'Surv-rate CEA'!C113)</f>
        <v>26.383820377511107</v>
      </c>
      <c r="D115" s="133">
        <f t="shared" si="68"/>
        <v>21.919591487180945</v>
      </c>
      <c r="E115" s="133">
        <f>C115-'Surv-rate CEA'!E113*'Unit cost and utilities'!$H$6-'Unit cost and utilities'!$G$13*('Surv-rate CEA'!C112-'Surv-rate CEA'!C113)</f>
        <v>20.108729748995795</v>
      </c>
      <c r="F115" s="133">
        <f t="shared" si="69"/>
        <v>16.706266761875618</v>
      </c>
      <c r="G115" s="133">
        <f>'Surv-rate CEA'!G113*'Unit cost and utilities'!$H$3+'Surv-rate CEA'!H113*'Unit cost and utilities'!$H$3+('Surv-rate CEA'!F112-'Surv-rate CEA'!F113)*'Unit cost and utilities'!$G$13</f>
        <v>8.657431483923963</v>
      </c>
      <c r="H115" s="133">
        <f t="shared" si="70"/>
        <v>7.1925656990003173</v>
      </c>
      <c r="I115" s="133">
        <f>G115-'Surv-rate CEA'!H113*'Unit cost and utilities'!$H$3-('Surv-rate CEA'!F112-'Surv-rate CEA'!F113)*'Unit cost and utilities'!$G$13</f>
        <v>2.0652909709863443</v>
      </c>
      <c r="J115" s="133">
        <f t="shared" si="71"/>
        <v>1.7158369689619026</v>
      </c>
      <c r="K115" s="133">
        <f>'Surv-rate CEA'!J113*'Unit cost and utilities'!$H$7+'Surv-rate CEA'!K113*'Unit cost and utilities'!$H$7+'Unit cost and utilities'!$G$13*('Surv-rate CEA'!I112-'Surv-rate CEA'!I113)</f>
        <v>19.43227487098979</v>
      </c>
      <c r="L115" s="133">
        <f t="shared" si="72"/>
        <v>16.144270266552255</v>
      </c>
      <c r="M115" s="133">
        <f>K115-'Surv-rate CEA'!K113*'Unit cost and utilities'!$H$7-'Unit cost and utilities'!$G$13*('Surv-rate CEA'!I112-'Surv-rate CEA'!I113)</f>
        <v>4.7220193959603813</v>
      </c>
      <c r="N115" s="133">
        <f t="shared" si="73"/>
        <v>3.9230382360479252</v>
      </c>
      <c r="O115" s="133">
        <f>'Surv-rate CEA'!M113*'Unit cost and utilities'!$H$4+'Surv-rate CEA'!N113*'Unit cost and utilities'!$H$4+('Surv-rate CEA'!L112-'Surv-rate CEA'!L113)*'Unit cost and utilities'!$G$13</f>
        <v>8.657431483923963</v>
      </c>
      <c r="P115" s="133">
        <f t="shared" si="74"/>
        <v>7.1925656990003173</v>
      </c>
      <c r="Q115" s="133">
        <f>O115-'Surv-rate CEA'!N113*'Unit cost and utilities'!$H$4-('Surv-rate CEA'!L112-'Surv-rate CEA'!L113)*'Unit cost and utilities'!$G$13</f>
        <v>2.0652909709863443</v>
      </c>
      <c r="R115" s="133">
        <f t="shared" si="75"/>
        <v>1.7158369689619026</v>
      </c>
      <c r="S115" s="133">
        <f>'Surv-rate CEA'!P113*'Unit cost and utilities'!$H$8+'Surv-rate CEA'!Q113*'Unit cost and utilities'!$H$8+'Unit cost and utilities'!$G$13*('Surv-rate CEA'!O112-'Surv-rate CEA'!O113)</f>
        <v>35.374890301214293</v>
      </c>
      <c r="T115" s="133">
        <f t="shared" si="76"/>
        <v>29.389342908329926</v>
      </c>
      <c r="U115" s="133">
        <f>S115-'Surv-rate CEA'!Q113*'Unit cost and utilities'!$H$8-'Unit cost and utilities'!$G$13*('Surv-rate CEA'!O112-'Surv-rate CEA'!O113)</f>
        <v>21.00572458722505</v>
      </c>
      <c r="V115" s="133">
        <f t="shared" si="77"/>
        <v>17.451487133253465</v>
      </c>
      <c r="W115" s="133">
        <f>'Surv-rate CEA'!S113*'Unit cost and utilities'!$H$3+'Surv-rate CEA'!T113*'Unit cost and utilities'!$H$3+('Surv-rate CEA'!R112-'Surv-rate CEA'!R113)*'Unit cost and utilities'!$G$13</f>
        <v>8.657431483923963</v>
      </c>
      <c r="X115" s="133">
        <f t="shared" si="78"/>
        <v>7.1925656990003173</v>
      </c>
      <c r="Y115" s="133">
        <f>W115-'Surv-rate CEA'!T113*'Unit cost and utilities'!$H$3-('Surv-rate CEA'!R112-'Surv-rate CEA'!R113)*'Unit cost and utilities'!$G$13</f>
        <v>2.0652909709863443</v>
      </c>
      <c r="Z115" s="133">
        <f t="shared" si="79"/>
        <v>1.7158369689619026</v>
      </c>
      <c r="AA115" s="133">
        <f>'Surv-rate CEA'!V113*'Unit cost and utilities'!$H$9+'Surv-rate CEA'!W113*'Unit cost and utilities'!$H$9+'Unit cost and utilities'!$G$13*('Surv-rate CEA'!U112-'Surv-rate CEA'!U113)</f>
        <v>41.924446334816011</v>
      </c>
      <c r="AB115" s="133">
        <f t="shared" si="80"/>
        <v>34.830692592522013</v>
      </c>
      <c r="AC115" s="133">
        <f>AA115-'Surv-rate CEA'!W113*'Unit cost and utilities'!$H$9-'Unit cost and utilities'!$G$13*('Surv-rate CEA'!U112-'Surv-rate CEA'!U113)</f>
        <v>18.023219211010936</v>
      </c>
      <c r="AD115" s="133">
        <f t="shared" si="81"/>
        <v>14.97363144292825</v>
      </c>
      <c r="AE115" s="133">
        <f>'Surv-rate CEA'!Y113*'Unit cost and utilities'!$H$3+'Surv-rate CEA'!Z113*'Unit cost and utilities'!$H$3+('Surv-rate CEA'!X112-'Surv-rate CEA'!X113)*'Unit cost and utilities'!$G$13</f>
        <v>8.657431483923963</v>
      </c>
      <c r="AF115" s="133">
        <f t="shared" si="82"/>
        <v>7.1925656990003173</v>
      </c>
      <c r="AG115" s="133">
        <f>AE115-'Surv-rate CEA'!Z113*'Unit cost and utilities'!$H$3-('Surv-rate CEA'!X112-'Surv-rate CEA'!X113)*'Unit cost and utilities'!$G$13</f>
        <v>2.0652909709863443</v>
      </c>
      <c r="AH115" s="133">
        <f t="shared" si="83"/>
        <v>1.7158369689619026</v>
      </c>
      <c r="AI115" s="133">
        <f>'Surv-rate CEA'!AB113*'Unit cost and utilities'!$H$10+'Surv-rate CEA'!AC113*'Unit cost and utilities'!$H$10+'Unit cost and utilities'!$G$13*('Surv-rate CEA'!AB113-'Surv-rate CEA'!AB113)</f>
        <v>18.34814565853501</v>
      </c>
      <c r="AJ115" s="133">
        <f t="shared" si="84"/>
        <v>15.24357927046802</v>
      </c>
      <c r="AK115" s="133">
        <f>AI115-'Surv-rate CEA'!AC113*'Unit cost and utilities'!$H$10-'Unit cost and utilities'!$G$13*('Surv-rate CEA'!AB113-'Surv-rate CEA'!AB113)</f>
        <v>10.710664701153663</v>
      </c>
      <c r="AL115" s="133">
        <f t="shared" si="85"/>
        <v>8.8983851256648219</v>
      </c>
      <c r="AM115" s="104">
        <f>'Surv-rate CEA'!AE113*'Unit cost and utilities'!$H$5+'Surv-rate CEA'!AF113*'Unit cost and utilities'!$H$5+('Surv-rate CEA'!AD112-'Surv-rate CEA'!AD113)*'Unit cost and utilities'!$G$13</f>
        <v>8.657431483923963</v>
      </c>
      <c r="AN115" s="133">
        <f t="shared" si="86"/>
        <v>7.1925656990003173</v>
      </c>
      <c r="AO115" s="104">
        <f>AM115-'Surv-rate CEA'!AF113*'Unit cost and utilities'!$H$5-('Surv-rate CEA'!AD112-'Surv-rate CEA'!AD113)*'Unit cost and utilities'!$G$13</f>
        <v>2.0652909709863443</v>
      </c>
      <c r="AP115" s="133">
        <f t="shared" si="87"/>
        <v>1.7158369689619026</v>
      </c>
      <c r="AQ115" s="133">
        <f>'Surv-rate CEA'!AH113*'Unit cost and utilities'!$H$11+'Surv-rate CEA'!AI113*'Unit cost and utilities'!$H$11+'Unit cost and utilities'!$G$13*('Surv-rate CEA'!AG112-'Surv-rate CEA'!AG113)</f>
        <v>31.043637823457384</v>
      </c>
      <c r="AR115" s="133">
        <f t="shared" si="88"/>
        <v>25.790952547046402</v>
      </c>
      <c r="AS115" s="133">
        <f>AQ115-'Surv-rate CEA'!AI113*'Unit cost and utilities'!$H$11-'Unit cost and utilities'!$G$13*('Surv-rate CEA'!AG112-'Surv-rate CEA'!AG113)</f>
        <v>14.718491887729344</v>
      </c>
      <c r="AT115" s="133">
        <f t="shared" si="89"/>
        <v>12.228074815177632</v>
      </c>
      <c r="AU115" s="133">
        <f>'Surv-rate CEA'!AK113*'Unit cost and utilities'!$H$3+'Surv-rate CEA'!AL113*'Unit cost and utilities'!$H$3+('Surv-rate CEA'!AJ112-'Surv-rate CEA'!AJ113)*'Unit cost and utilities'!$G$13</f>
        <v>8.657431483923963</v>
      </c>
      <c r="AV115" s="133">
        <f t="shared" si="90"/>
        <v>7.1925656990003173</v>
      </c>
      <c r="AW115" s="133">
        <f>AU115-'Surv-rate CEA'!AL113*'Unit cost and utilities'!$H$3-('Surv-rate CEA'!AJ112-'Surv-rate CEA'!AJ113)*'Unit cost and utilities'!$G$13</f>
        <v>2.0652909709863443</v>
      </c>
      <c r="AX115" s="133">
        <f t="shared" si="91"/>
        <v>1.7158369689619026</v>
      </c>
      <c r="AY115" s="135">
        <v>109</v>
      </c>
      <c r="AZ115" s="135">
        <f t="shared" si="96"/>
        <v>8.3616438356164391</v>
      </c>
      <c r="BA115" s="136">
        <f>'Surv-rate CEA'!AP113*'Unit cost and utilities'!$H$7+'Surv-rate CEA'!AQ113*'Unit cost and utilities'!$H$7+'Unit cost and utilities'!$G$13*('Surv-rate CEA'!AO112-'Surv-rate CEA'!AO113)</f>
        <v>12.371633840591061</v>
      </c>
      <c r="BB115" s="136">
        <f t="shared" si="97"/>
        <v>9.662438818270374</v>
      </c>
      <c r="BC115" s="136">
        <f>BA115-'Surv-rate CEA'!AQ113*'Unit cost and utilities'!$H$7-'Unit cost and utilities'!$G$13*('Surv-rate CEA'!AO112-'Surv-rate CEA'!AO113)</f>
        <v>2.9361479654112403</v>
      </c>
      <c r="BD115" s="136">
        <f t="shared" si="98"/>
        <v>2.2931773153593222</v>
      </c>
      <c r="BE115" s="136">
        <f>'Surv-rate CEA'!AS113*'Unit cost and utilities'!$H$4+'Surv-rate CEA'!AT113*'Unit cost and utilities'!$H$4+('Surv-rate CEA'!AR112-'Surv-rate CEA'!AR113)*'Unit cost and utilities'!$G$13</f>
        <v>3.546011550349998</v>
      </c>
      <c r="BF115" s="136">
        <f t="shared" si="99"/>
        <v>2.7694902787795406</v>
      </c>
      <c r="BG115" s="136">
        <f>BE115-'Surv-rate CEA'!AT113*'Unit cost and utilities'!$H$4-('Surv-rate CEA'!AR112-'Surv-rate CEA'!AR113)*'Unit cost and utilities'!$G$13</f>
        <v>1.162663491225236</v>
      </c>
      <c r="BH115" s="136">
        <f t="shared" si="100"/>
        <v>0.90805830458232828</v>
      </c>
    </row>
    <row r="116" spans="1:60">
      <c r="A116" s="132">
        <v>110</v>
      </c>
      <c r="B116" s="132">
        <f t="shared" si="67"/>
        <v>6.3287671232876717</v>
      </c>
      <c r="C116" s="133">
        <f>'Surv-rate CEA'!D114*'Unit cost and utilities'!$H$6+'Surv-rate CEA'!E114*'Unit cost and utilities'!$H$6+'Unit cost and utilities'!$G$13*('Surv-rate CEA'!C113-'Surv-rate CEA'!C114)</f>
        <v>26.022471092042661</v>
      </c>
      <c r="D116" s="133">
        <f t="shared" si="68"/>
        <v>21.582648068675958</v>
      </c>
      <c r="E116" s="133">
        <f>C116-'Surv-rate CEA'!E114*'Unit cost and utilities'!$H$6-'Unit cost and utilities'!$G$13*('Surv-rate CEA'!C113-'Surv-rate CEA'!C114)</f>
        <v>19.901150803100453</v>
      </c>
      <c r="F116" s="133">
        <f t="shared" si="69"/>
        <v>16.505716633356414</v>
      </c>
      <c r="G116" s="133">
        <f>'Surv-rate CEA'!G114*'Unit cost and utilities'!$H$3+'Surv-rate CEA'!H114*'Unit cost and utilities'!$H$3+('Surv-rate CEA'!F113-'Surv-rate CEA'!F114)*'Unit cost and utilities'!$G$13</f>
        <v>8.4879010140651321</v>
      </c>
      <c r="H116" s="133">
        <f t="shared" si="70"/>
        <v>7.0397380702381911</v>
      </c>
      <c r="I116" s="133">
        <f>G116-'Surv-rate CEA'!H114*'Unit cost and utilities'!$H$3-('Surv-rate CEA'!F113-'Surv-rate CEA'!F114)*'Unit cost and utilities'!$G$13</f>
        <v>2.0271351500507517</v>
      </c>
      <c r="J116" s="133">
        <f t="shared" si="71"/>
        <v>1.6812755551322904</v>
      </c>
      <c r="K116" s="133">
        <f>'Surv-rate CEA'!J114*'Unit cost and utilities'!$H$7+'Surv-rate CEA'!K114*'Unit cost and utilities'!$H$7+'Unit cost and utilities'!$G$13*('Surv-rate CEA'!I113-'Surv-rate CEA'!I114)</f>
        <v>19.148001439582362</v>
      </c>
      <c r="L116" s="133">
        <f t="shared" si="72"/>
        <v>15.881065822967816</v>
      </c>
      <c r="M116" s="133">
        <f>K116-'Surv-rate CEA'!K114*'Unit cost and utilities'!$H$7-'Unit cost and utilities'!$G$13*('Surv-rate CEA'!I113-'Surv-rate CEA'!I114)</f>
        <v>4.6515391896145992</v>
      </c>
      <c r="N116" s="133">
        <f t="shared" si="73"/>
        <v>3.8579169884371516</v>
      </c>
      <c r="O116" s="133">
        <f>'Surv-rate CEA'!M114*'Unit cost and utilities'!$H$4+'Surv-rate CEA'!N114*'Unit cost and utilities'!$H$4+('Surv-rate CEA'!L113-'Surv-rate CEA'!L114)*'Unit cost and utilities'!$G$13</f>
        <v>8.4879010140651321</v>
      </c>
      <c r="P116" s="133">
        <f t="shared" si="74"/>
        <v>7.0397380702381911</v>
      </c>
      <c r="Q116" s="133">
        <f>O116-'Surv-rate CEA'!N114*'Unit cost and utilities'!$H$4-('Surv-rate CEA'!L113-'Surv-rate CEA'!L114)*'Unit cost and utilities'!$G$13</f>
        <v>2.0271351500507517</v>
      </c>
      <c r="R116" s="133">
        <f t="shared" si="75"/>
        <v>1.6812755551322904</v>
      </c>
      <c r="S116" s="133">
        <f>'Surv-rate CEA'!P114*'Unit cost and utilities'!$H$8+'Surv-rate CEA'!Q114*'Unit cost and utilities'!$H$8+'Unit cost and utilities'!$G$13*('Surv-rate CEA'!O113-'Surv-rate CEA'!O114)</f>
        <v>34.937003606599781</v>
      </c>
      <c r="T116" s="133">
        <f t="shared" si="76"/>
        <v>28.976227920409887</v>
      </c>
      <c r="U116" s="133">
        <f>S116-'Surv-rate CEA'!Q114*'Unit cost and utilities'!$H$8-'Unit cost and utilities'!$G$13*('Surv-rate CEA'!O113-'Surv-rate CEA'!O114)</f>
        <v>20.788886118459921</v>
      </c>
      <c r="V116" s="133">
        <f t="shared" si="77"/>
        <v>17.241991017974605</v>
      </c>
      <c r="W116" s="133">
        <f>'Surv-rate CEA'!S114*'Unit cost and utilities'!$H$3+'Surv-rate CEA'!T114*'Unit cost and utilities'!$H$3+('Surv-rate CEA'!R113-'Surv-rate CEA'!R114)*'Unit cost and utilities'!$G$13</f>
        <v>8.4879010140651321</v>
      </c>
      <c r="X116" s="133">
        <f t="shared" si="78"/>
        <v>7.0397380702381911</v>
      </c>
      <c r="Y116" s="133">
        <f>W116-'Surv-rate CEA'!T114*'Unit cost and utilities'!$H$3-('Surv-rate CEA'!R113-'Surv-rate CEA'!R114)*'Unit cost and utilities'!$G$13</f>
        <v>2.0271351500507517</v>
      </c>
      <c r="Z116" s="133">
        <f t="shared" si="79"/>
        <v>1.6812755551322904</v>
      </c>
      <c r="AA116" s="133">
        <f>'Surv-rate CEA'!V114*'Unit cost and utilities'!$H$9+'Surv-rate CEA'!W114*'Unit cost and utilities'!$H$9+'Unit cost and utilities'!$G$13*('Surv-rate CEA'!U113-'Surv-rate CEA'!U114)</f>
        <v>41.447567455049814</v>
      </c>
      <c r="AB116" s="133">
        <f t="shared" si="80"/>
        <v>34.375992138524794</v>
      </c>
      <c r="AC116" s="133">
        <f>AA116-'Surv-rate CEA'!W114*'Unit cost and utilities'!$H$9-'Unit cost and utilities'!$G$13*('Surv-rate CEA'!U113-'Surv-rate CEA'!U114)</f>
        <v>17.829123185586862</v>
      </c>
      <c r="AD116" s="133">
        <f t="shared" si="81"/>
        <v>14.787207937575877</v>
      </c>
      <c r="AE116" s="133">
        <f>'Surv-rate CEA'!Y114*'Unit cost and utilities'!$H$3+'Surv-rate CEA'!Z114*'Unit cost and utilities'!$H$3+('Surv-rate CEA'!X113-'Surv-rate CEA'!X114)*'Unit cost and utilities'!$G$13</f>
        <v>8.4879010140651321</v>
      </c>
      <c r="AF116" s="133">
        <f t="shared" si="82"/>
        <v>7.0397380702381911</v>
      </c>
      <c r="AG116" s="133">
        <f>AE116-'Surv-rate CEA'!Z114*'Unit cost and utilities'!$H$3-('Surv-rate CEA'!X113-'Surv-rate CEA'!X114)*'Unit cost and utilities'!$G$13</f>
        <v>2.0271351500507517</v>
      </c>
      <c r="AH116" s="133">
        <f t="shared" si="83"/>
        <v>1.6812755551322904</v>
      </c>
      <c r="AI116" s="133">
        <f>'Surv-rate CEA'!AB114*'Unit cost and utilities'!$H$10+'Surv-rate CEA'!AC114*'Unit cost and utilities'!$H$10+'Unit cost and utilities'!$G$13*('Surv-rate CEA'!AB114-'Surv-rate CEA'!AB114)</f>
        <v>18.091743577420836</v>
      </c>
      <c r="AJ116" s="133">
        <f t="shared" si="84"/>
        <v>15.005021360158317</v>
      </c>
      <c r="AK116" s="133">
        <f>AI116-'Surv-rate CEA'!AC114*'Unit cost and utilities'!$H$10-'Unit cost and utilities'!$G$13*('Surv-rate CEA'!AB114-'Surv-rate CEA'!AB114)</f>
        <v>10.58257994490981</v>
      </c>
      <c r="AL116" s="133">
        <f t="shared" si="85"/>
        <v>8.7770334262935723</v>
      </c>
      <c r="AM116" s="104">
        <f>'Surv-rate CEA'!AE114*'Unit cost and utilities'!$H$5+'Surv-rate CEA'!AF114*'Unit cost and utilities'!$H$5+('Surv-rate CEA'!AD113-'Surv-rate CEA'!AD114)*'Unit cost and utilities'!$G$13</f>
        <v>8.4879010140651321</v>
      </c>
      <c r="AN116" s="133">
        <f t="shared" si="86"/>
        <v>7.0397380702381911</v>
      </c>
      <c r="AO116" s="104">
        <f>AM116-'Surv-rate CEA'!AF114*'Unit cost and utilities'!$H$5-('Surv-rate CEA'!AD113-'Surv-rate CEA'!AD114)*'Unit cost and utilities'!$G$13</f>
        <v>2.0271351500507517</v>
      </c>
      <c r="AP116" s="133">
        <f t="shared" si="87"/>
        <v>1.6812755551322904</v>
      </c>
      <c r="AQ116" s="133">
        <f>'Surv-rate CEA'!AH114*'Unit cost and utilities'!$H$11+'Surv-rate CEA'!AI114*'Unit cost and utilities'!$H$11+'Unit cost and utilities'!$G$13*('Surv-rate CEA'!AG113-'Surv-rate CEA'!AG114)</f>
        <v>30.641192552642927</v>
      </c>
      <c r="AR116" s="133">
        <f t="shared" si="88"/>
        <v>25.413346523822234</v>
      </c>
      <c r="AS116" s="133">
        <f>AQ116-'Surv-rate CEA'!AI114*'Unit cost and utilities'!$H$11-'Unit cost and utilities'!$G$13*('Surv-rate CEA'!AG113-'Surv-rate CEA'!AG114)</f>
        <v>14.549041390819832</v>
      </c>
      <c r="AT116" s="133">
        <f t="shared" si="89"/>
        <v>12.066757187048369</v>
      </c>
      <c r="AU116" s="133">
        <f>'Surv-rate CEA'!AK114*'Unit cost and utilities'!$H$3+'Surv-rate CEA'!AL114*'Unit cost and utilities'!$H$3+('Surv-rate CEA'!AJ113-'Surv-rate CEA'!AJ114)*'Unit cost and utilities'!$G$13</f>
        <v>8.4879010140651321</v>
      </c>
      <c r="AV116" s="133">
        <f t="shared" si="90"/>
        <v>7.0397380702381911</v>
      </c>
      <c r="AW116" s="133">
        <f>AU116-'Surv-rate CEA'!AL114*'Unit cost and utilities'!$H$3-('Surv-rate CEA'!AJ113-'Surv-rate CEA'!AJ114)*'Unit cost and utilities'!$G$13</f>
        <v>2.0271351500507517</v>
      </c>
      <c r="AX116" s="133">
        <f t="shared" si="91"/>
        <v>1.6812755551322904</v>
      </c>
      <c r="AY116" s="135">
        <v>110</v>
      </c>
      <c r="AZ116" s="135">
        <f t="shared" si="96"/>
        <v>8.4383561643835616</v>
      </c>
      <c r="BA116" s="136">
        <f>'Surv-rate CEA'!AP114*'Unit cost and utilities'!$H$7+'Surv-rate CEA'!AQ114*'Unit cost and utilities'!$H$7+'Unit cost and utilities'!$G$13*('Surv-rate CEA'!AO113-'Surv-rate CEA'!AO114)</f>
        <v>12.18642223486022</v>
      </c>
      <c r="BB116" s="136">
        <f t="shared" si="97"/>
        <v>9.4962283054630419</v>
      </c>
      <c r="BC116" s="136">
        <f>BA116-'Surv-rate CEA'!AQ114*'Unit cost and utilities'!$H$7-'Unit cost and utilities'!$G$13*('Surv-rate CEA'!AO113-'Surv-rate CEA'!AO114)</f>
        <v>2.892075101287829</v>
      </c>
      <c r="BD116" s="136">
        <f t="shared" si="98"/>
        <v>2.2536397401209354</v>
      </c>
      <c r="BE116" s="136">
        <f>'Surv-rate CEA'!AS114*'Unit cost and utilities'!$H$4+'Surv-rate CEA'!AT114*'Unit cost and utilities'!$H$4+('Surv-rate CEA'!AR113-'Surv-rate CEA'!AR114)*'Unit cost and utilities'!$G$13</f>
        <v>3.427833189565666</v>
      </c>
      <c r="BF116" s="136">
        <f t="shared" si="99"/>
        <v>2.6711274181886666</v>
      </c>
      <c r="BG116" s="136">
        <f>BE116-'Surv-rate CEA'!AT114*'Unit cost and utilities'!$H$4-('Surv-rate CEA'!AR113-'Surv-rate CEA'!AR114)*'Unit cost and utilities'!$G$13</f>
        <v>1.1401205148447964</v>
      </c>
      <c r="BH116" s="136">
        <f t="shared" si="100"/>
        <v>0.8884350546903923</v>
      </c>
    </row>
    <row r="117" spans="1:60">
      <c r="A117" s="132">
        <v>111</v>
      </c>
      <c r="B117" s="132">
        <f t="shared" si="67"/>
        <v>6.3863013698630136</v>
      </c>
      <c r="C117" s="133">
        <f>'Surv-rate CEA'!D115*'Unit cost and utilities'!$H$6+'Surv-rate CEA'!E115*'Unit cost and utilities'!$H$6+'Unit cost and utilities'!$G$13*('Surv-rate CEA'!C114-'Surv-rate CEA'!C115)</f>
        <v>25.669054007978708</v>
      </c>
      <c r="D117" s="133">
        <f t="shared" si="68"/>
        <v>21.253354099921122</v>
      </c>
      <c r="E117" s="133">
        <f>C117-'Surv-rate CEA'!E115*'Unit cost and utilities'!$H$6-'Unit cost and utilities'!$G$13*('Surv-rate CEA'!C114-'Surv-rate CEA'!C115)</f>
        <v>19.697518857349131</v>
      </c>
      <c r="F117" s="133">
        <f t="shared" si="69"/>
        <v>16.309067838455967</v>
      </c>
      <c r="G117" s="133">
        <f>'Surv-rate CEA'!G115*'Unit cost and utilities'!$H$3+'Surv-rate CEA'!H115*'Unit cost and utilities'!$H$3+('Surv-rate CEA'!F114-'Surv-rate CEA'!F115)*'Unit cost and utilities'!$G$13</f>
        <v>8.3230751842113726</v>
      </c>
      <c r="H117" s="133">
        <f t="shared" si="70"/>
        <v>6.8913043712217368</v>
      </c>
      <c r="I117" s="133">
        <f>G117-'Surv-rate CEA'!H115*'Unit cost and utilities'!$H$3-('Surv-rate CEA'!F114-'Surv-rate CEA'!F115)*'Unit cost and utilities'!$G$13</f>
        <v>1.9900118056889706</v>
      </c>
      <c r="J117" s="133">
        <f t="shared" si="71"/>
        <v>1.6476815061507428</v>
      </c>
      <c r="K117" s="133">
        <f>'Surv-rate CEA'!J115*'Unit cost and utilities'!$H$7+'Surv-rate CEA'!K115*'Unit cost and utilities'!$H$7+'Unit cost and utilities'!$G$13*('Surv-rate CEA'!I114-'Surv-rate CEA'!I115)</f>
        <v>18.870238168762825</v>
      </c>
      <c r="L117" s="133">
        <f t="shared" si="72"/>
        <v>15.624099494508185</v>
      </c>
      <c r="M117" s="133">
        <f>K117-'Surv-rate CEA'!K115*'Unit cost and utilities'!$H$7-'Unit cost and utilities'!$G$13*('Surv-rate CEA'!I114-'Surv-rate CEA'!I115)</f>
        <v>4.5827192893572253</v>
      </c>
      <c r="N117" s="133">
        <f t="shared" si="73"/>
        <v>3.7943804149141505</v>
      </c>
      <c r="O117" s="133">
        <f>'Surv-rate CEA'!M115*'Unit cost and utilities'!$H$4+'Surv-rate CEA'!N115*'Unit cost and utilities'!$H$4+('Surv-rate CEA'!L114-'Surv-rate CEA'!L115)*'Unit cost and utilities'!$G$13</f>
        <v>8.3230751842113726</v>
      </c>
      <c r="P117" s="133">
        <f t="shared" si="74"/>
        <v>6.8913043712217368</v>
      </c>
      <c r="Q117" s="133">
        <f>O117-'Surv-rate CEA'!N115*'Unit cost and utilities'!$H$4-('Surv-rate CEA'!L114-'Surv-rate CEA'!L115)*'Unit cost and utilities'!$G$13</f>
        <v>1.9900118056889706</v>
      </c>
      <c r="R117" s="133">
        <f t="shared" si="75"/>
        <v>1.6476815061507428</v>
      </c>
      <c r="S117" s="133">
        <f>'Surv-rate CEA'!P115*'Unit cost and utilities'!$H$8+'Surv-rate CEA'!Q115*'Unit cost and utilities'!$H$8+'Unit cost and utilities'!$G$13*('Surv-rate CEA'!O114-'Surv-rate CEA'!O115)</f>
        <v>34.50815664053377</v>
      </c>
      <c r="T117" s="133">
        <f t="shared" si="76"/>
        <v>28.571916681808439</v>
      </c>
      <c r="U117" s="133">
        <f>S117-'Surv-rate CEA'!Q115*'Unit cost and utilities'!$H$8-'Unit cost and utilities'!$G$13*('Surv-rate CEA'!O114-'Surv-rate CEA'!O115)</f>
        <v>20.576170714602721</v>
      </c>
      <c r="V117" s="133">
        <f t="shared" si="77"/>
        <v>17.03657026402098</v>
      </c>
      <c r="W117" s="133">
        <f>'Surv-rate CEA'!S115*'Unit cost and utilities'!$H$3+'Surv-rate CEA'!T115*'Unit cost and utilities'!$H$3+('Surv-rate CEA'!R114-'Surv-rate CEA'!R115)*'Unit cost and utilities'!$G$13</f>
        <v>8.3230751842113726</v>
      </c>
      <c r="X117" s="133">
        <f t="shared" si="78"/>
        <v>6.8913043712217368</v>
      </c>
      <c r="Y117" s="133">
        <f>W117-'Surv-rate CEA'!T115*'Unit cost and utilities'!$H$3-('Surv-rate CEA'!R114-'Surv-rate CEA'!R115)*'Unit cost and utilities'!$G$13</f>
        <v>1.9900118056889706</v>
      </c>
      <c r="Z117" s="133">
        <f t="shared" si="79"/>
        <v>1.6476815061507428</v>
      </c>
      <c r="AA117" s="133">
        <f>'Surv-rate CEA'!V115*'Unit cost and utilities'!$H$9+'Surv-rate CEA'!W115*'Unit cost and utilities'!$H$9+'Unit cost and utilities'!$G$13*('Surv-rate CEA'!U114-'Surv-rate CEA'!U115)</f>
        <v>40.980063666830176</v>
      </c>
      <c r="AB117" s="133">
        <f t="shared" si="80"/>
        <v>33.930498719498281</v>
      </c>
      <c r="AC117" s="133">
        <f>AA117-'Surv-rate CEA'!W115*'Unit cost and utilities'!$H$9-'Unit cost and utilities'!$G$13*('Surv-rate CEA'!U114-'Surv-rate CEA'!U115)</f>
        <v>17.638803294544175</v>
      </c>
      <c r="AD117" s="133">
        <f t="shared" si="81"/>
        <v>14.604501287865052</v>
      </c>
      <c r="AE117" s="133">
        <f>'Surv-rate CEA'!Y115*'Unit cost and utilities'!$H$3+'Surv-rate CEA'!Z115*'Unit cost and utilities'!$H$3+('Surv-rate CEA'!X114-'Surv-rate CEA'!X115)*'Unit cost and utilities'!$G$13</f>
        <v>8.3230751842113726</v>
      </c>
      <c r="AF117" s="133">
        <f t="shared" si="82"/>
        <v>6.8913043712217368</v>
      </c>
      <c r="AG117" s="133">
        <f>AE117-'Surv-rate CEA'!Z115*'Unit cost and utilities'!$H$3-('Surv-rate CEA'!X114-'Surv-rate CEA'!X115)*'Unit cost and utilities'!$G$13</f>
        <v>1.9900118056889706</v>
      </c>
      <c r="AH117" s="133">
        <f t="shared" si="83"/>
        <v>1.6476815061507428</v>
      </c>
      <c r="AI117" s="133">
        <f>'Surv-rate CEA'!AB115*'Unit cost and utilities'!$H$10+'Surv-rate CEA'!AC115*'Unit cost and utilities'!$H$10+'Unit cost and utilities'!$G$13*('Surv-rate CEA'!AB115-'Surv-rate CEA'!AB115)</f>
        <v>17.840983685435106</v>
      </c>
      <c r="AJ117" s="133">
        <f t="shared" si="84"/>
        <v>14.77190174751307</v>
      </c>
      <c r="AK117" s="133">
        <f>AI117-'Surv-rate CEA'!AC115*'Unit cost and utilities'!$H$10-'Unit cost and utilities'!$G$13*('Surv-rate CEA'!AB115-'Surv-rate CEA'!AB115)</f>
        <v>10.457137417648955</v>
      </c>
      <c r="AL117" s="133">
        <f t="shared" si="85"/>
        <v>8.6582561375166485</v>
      </c>
      <c r="AM117" s="104">
        <f>'Surv-rate CEA'!AE115*'Unit cost and utilities'!$H$5+'Surv-rate CEA'!AF115*'Unit cost and utilities'!$H$5+('Surv-rate CEA'!AD114-'Surv-rate CEA'!AD115)*'Unit cost and utilities'!$G$13</f>
        <v>8.3230751842113726</v>
      </c>
      <c r="AN117" s="133">
        <f t="shared" si="86"/>
        <v>6.8913043712217368</v>
      </c>
      <c r="AO117" s="104">
        <f>AM117-'Surv-rate CEA'!AF115*'Unit cost and utilities'!$H$5-('Surv-rate CEA'!AD114-'Surv-rate CEA'!AD115)*'Unit cost and utilities'!$G$13</f>
        <v>1.9900118056889706</v>
      </c>
      <c r="AP117" s="133">
        <f t="shared" si="87"/>
        <v>1.6476815061507428</v>
      </c>
      <c r="AQ117" s="133">
        <f>'Surv-rate CEA'!AH115*'Unit cost and utilities'!$H$11+'Surv-rate CEA'!AI115*'Unit cost and utilities'!$H$11+'Unit cost and utilities'!$G$13*('Surv-rate CEA'!AG114-'Surv-rate CEA'!AG115)</f>
        <v>30.247289218121715</v>
      </c>
      <c r="AR117" s="133">
        <f t="shared" si="88"/>
        <v>25.044021806009997</v>
      </c>
      <c r="AS117" s="133">
        <f>AQ117-'Surv-rate CEA'!AI115*'Unit cost and utilities'!$H$11-'Unit cost and utilities'!$G$13*('Surv-rate CEA'!AG114-'Surv-rate CEA'!AG115)</f>
        <v>14.383011888256094</v>
      </c>
      <c r="AT117" s="133">
        <f t="shared" si="89"/>
        <v>11.908784974680609</v>
      </c>
      <c r="AU117" s="133">
        <f>'Surv-rate CEA'!AK115*'Unit cost and utilities'!$H$3+'Surv-rate CEA'!AL115*'Unit cost and utilities'!$H$3+('Surv-rate CEA'!AJ114-'Surv-rate CEA'!AJ115)*'Unit cost and utilities'!$G$13</f>
        <v>8.3230751842113726</v>
      </c>
      <c r="AV117" s="133">
        <f t="shared" si="90"/>
        <v>6.8913043712217368</v>
      </c>
      <c r="AW117" s="133">
        <f>AU117-'Surv-rate CEA'!AL115*'Unit cost and utilities'!$H$3-('Surv-rate CEA'!AJ114-'Surv-rate CEA'!AJ115)*'Unit cost and utilities'!$G$13</f>
        <v>1.9900118056889706</v>
      </c>
      <c r="AX117" s="133">
        <f t="shared" si="91"/>
        <v>1.6476815061507428</v>
      </c>
      <c r="AY117" s="135">
        <v>111</v>
      </c>
      <c r="AZ117" s="135">
        <f t="shared" si="96"/>
        <v>8.5150684931506841</v>
      </c>
      <c r="BA117" s="136">
        <f>'Surv-rate CEA'!AP115*'Unit cost and utilities'!$H$7+'Surv-rate CEA'!AQ115*'Unit cost and utilities'!$H$7+'Unit cost and utilities'!$G$13*('Surv-rate CEA'!AO114-'Surv-rate CEA'!AO115)</f>
        <v>12.005575807947187</v>
      </c>
      <c r="BB117" s="136">
        <f t="shared" si="97"/>
        <v>9.334114989462428</v>
      </c>
      <c r="BC117" s="136">
        <f>BA117-'Surv-rate CEA'!AQ115*'Unit cost and utilities'!$H$7-'Unit cost and utilities'!$G$13*('Surv-rate CEA'!AO114-'Surv-rate CEA'!AO115)</f>
        <v>2.8490477660635669</v>
      </c>
      <c r="BD117" s="136">
        <f t="shared" si="98"/>
        <v>2.2150823820798928</v>
      </c>
      <c r="BE117" s="136">
        <f>'Surv-rate CEA'!AS115*'Unit cost and utilities'!$H$4+'Surv-rate CEA'!AT115*'Unit cost and utilities'!$H$4+('Surv-rate CEA'!AR114-'Surv-rate CEA'!AR115)*'Unit cost and utilities'!$G$13</f>
        <v>3.3138397479962913</v>
      </c>
      <c r="BF117" s="136">
        <f t="shared" si="99"/>
        <v>2.5764496230137546</v>
      </c>
      <c r="BG117" s="136">
        <f>BE117-'Surv-rate CEA'!AT115*'Unit cost and utilities'!$H$4-('Surv-rate CEA'!AR114-'Surv-rate CEA'!AR115)*'Unit cost and utilities'!$G$13</f>
        <v>1.1181707526036102</v>
      </c>
      <c r="BH117" s="136">
        <f t="shared" si="100"/>
        <v>0.86935725113216966</v>
      </c>
    </row>
    <row r="118" spans="1:60">
      <c r="A118" s="132">
        <v>112</v>
      </c>
      <c r="B118" s="132">
        <f t="shared" si="67"/>
        <v>6.4438356164383563</v>
      </c>
      <c r="C118" s="133">
        <f>'Surv-rate CEA'!D116*'Unit cost and utilities'!$H$6+'Surv-rate CEA'!E116*'Unit cost and utilities'!$H$6+'Unit cost and utilities'!$G$13*('Surv-rate CEA'!C115-'Surv-rate CEA'!C116)</f>
        <v>25.323332579729346</v>
      </c>
      <c r="D118" s="133">
        <f t="shared" si="68"/>
        <v>20.931477876913526</v>
      </c>
      <c r="E118" s="133">
        <f>C118-'Surv-rate CEA'!E116*'Unit cost and utilities'!$H$6-'Unit cost and utilities'!$G$13*('Surv-rate CEA'!C115-'Surv-rate CEA'!C116)</f>
        <v>19.497725418646809</v>
      </c>
      <c r="F118" s="133">
        <f t="shared" si="69"/>
        <v>16.116212467912945</v>
      </c>
      <c r="G118" s="133">
        <f>'Surv-rate CEA'!G116*'Unit cost and utilities'!$H$3+'Surv-rate CEA'!H116*'Unit cost and utilities'!$H$3+('Surv-rate CEA'!F115-'Surv-rate CEA'!F116)*'Unit cost and utilities'!$G$13</f>
        <v>8.1627865533853292</v>
      </c>
      <c r="H118" s="133">
        <f t="shared" si="70"/>
        <v>6.7471050904619272</v>
      </c>
      <c r="I118" s="133">
        <f>G118-'Surv-rate CEA'!H116*'Unit cost and utilities'!$H$3-('Surv-rate CEA'!F115-'Surv-rate CEA'!F116)*'Unit cost and utilities'!$G$13</f>
        <v>1.9538843377574115</v>
      </c>
      <c r="J118" s="133">
        <f t="shared" si="71"/>
        <v>1.6150199291918872</v>
      </c>
      <c r="K118" s="133">
        <f>'Surv-rate CEA'!J116*'Unit cost and utilities'!$H$7+'Surv-rate CEA'!K116*'Unit cost and utilities'!$H$7+'Unit cost and utilities'!$G$13*('Surv-rate CEA'!I115-'Surv-rate CEA'!I116)</f>
        <v>18.598784610369332</v>
      </c>
      <c r="L118" s="133">
        <f t="shared" si="72"/>
        <v>15.373175998211616</v>
      </c>
      <c r="M118" s="133">
        <f>K118-'Surv-rate CEA'!K116*'Unit cost and utilities'!$H$7-'Unit cost and utilities'!$G$13*('Surv-rate CEA'!I115-'Surv-rate CEA'!I116)</f>
        <v>4.5155065909936347</v>
      </c>
      <c r="N118" s="133">
        <f t="shared" si="73"/>
        <v>3.7323770880021616</v>
      </c>
      <c r="O118" s="133">
        <f>'Surv-rate CEA'!M116*'Unit cost and utilities'!$H$4+'Surv-rate CEA'!N116*'Unit cost and utilities'!$H$4+('Surv-rate CEA'!L115-'Surv-rate CEA'!L116)*'Unit cost and utilities'!$G$13</f>
        <v>8.1627865533853292</v>
      </c>
      <c r="P118" s="133">
        <f t="shared" si="74"/>
        <v>6.7471050904619272</v>
      </c>
      <c r="Q118" s="133">
        <f>O118-'Surv-rate CEA'!N116*'Unit cost and utilities'!$H$4-('Surv-rate CEA'!L115-'Surv-rate CEA'!L116)*'Unit cost and utilities'!$G$13</f>
        <v>1.9538843377574115</v>
      </c>
      <c r="R118" s="133">
        <f t="shared" si="75"/>
        <v>1.6150199291918872</v>
      </c>
      <c r="S118" s="133">
        <f>'Surv-rate CEA'!P116*'Unit cost and utilities'!$H$8+'Surv-rate CEA'!Q116*'Unit cost and utilities'!$H$8+'Unit cost and utilities'!$G$13*('Surv-rate CEA'!O115-'Surv-rate CEA'!O116)</f>
        <v>34.088091693398056</v>
      </c>
      <c r="T118" s="133">
        <f t="shared" si="76"/>
        <v>28.17615473398277</v>
      </c>
      <c r="U118" s="133">
        <f>S118-'Surv-rate CEA'!Q116*'Unit cost and utilities'!$H$8-'Unit cost and utilities'!$G$13*('Surv-rate CEA'!O115-'Surv-rate CEA'!O116)</f>
        <v>20.367465042981401</v>
      </c>
      <c r="V118" s="133">
        <f t="shared" si="77"/>
        <v>16.835112148597439</v>
      </c>
      <c r="W118" s="133">
        <f>'Surv-rate CEA'!S116*'Unit cost and utilities'!$H$3+'Surv-rate CEA'!T116*'Unit cost and utilities'!$H$3+('Surv-rate CEA'!R115-'Surv-rate CEA'!R116)*'Unit cost and utilities'!$G$13</f>
        <v>8.1627865533853292</v>
      </c>
      <c r="X118" s="133">
        <f t="shared" si="78"/>
        <v>6.7471050904619272</v>
      </c>
      <c r="Y118" s="133">
        <f>W118-'Surv-rate CEA'!T116*'Unit cost and utilities'!$H$3-('Surv-rate CEA'!R115-'Surv-rate CEA'!R116)*'Unit cost and utilities'!$G$13</f>
        <v>1.9538843377574115</v>
      </c>
      <c r="Z118" s="133">
        <f t="shared" si="79"/>
        <v>1.6150199291918872</v>
      </c>
      <c r="AA118" s="133">
        <f>'Surv-rate CEA'!V116*'Unit cost and utilities'!$H$9+'Surv-rate CEA'!W116*'Unit cost and utilities'!$H$9+'Unit cost and utilities'!$G$13*('Surv-rate CEA'!U115-'Surv-rate CEA'!U116)</f>
        <v>40.521676897142754</v>
      </c>
      <c r="AB118" s="133">
        <f t="shared" si="80"/>
        <v>33.493955854251425</v>
      </c>
      <c r="AC118" s="133">
        <f>AA118-'Surv-rate CEA'!W116*'Unit cost and utilities'!$H$9-'Unit cost and utilities'!$G$13*('Surv-rate CEA'!U115-'Surv-rate CEA'!U116)</f>
        <v>17.45215409359993</v>
      </c>
      <c r="AD118" s="133">
        <f t="shared" si="81"/>
        <v>14.425406931119532</v>
      </c>
      <c r="AE118" s="133">
        <f>'Surv-rate CEA'!Y116*'Unit cost and utilities'!$H$3+'Surv-rate CEA'!Z116*'Unit cost and utilities'!$H$3+('Surv-rate CEA'!X115-'Surv-rate CEA'!X116)*'Unit cost and utilities'!$G$13</f>
        <v>8.1627865533853292</v>
      </c>
      <c r="AF118" s="133">
        <f t="shared" si="82"/>
        <v>6.7471050904619272</v>
      </c>
      <c r="AG118" s="133">
        <f>AE118-'Surv-rate CEA'!Z116*'Unit cost and utilities'!$H$3-('Surv-rate CEA'!X115-'Surv-rate CEA'!X116)*'Unit cost and utilities'!$G$13</f>
        <v>1.9538843377574115</v>
      </c>
      <c r="AH118" s="133">
        <f t="shared" si="83"/>
        <v>1.6150199291918872</v>
      </c>
      <c r="AI118" s="133">
        <f>'Surv-rate CEA'!AB116*'Unit cost and utilities'!$H$10+'Surv-rate CEA'!AC116*'Unit cost and utilities'!$H$10+'Unit cost and utilities'!$G$13*('Surv-rate CEA'!AB116-'Surv-rate CEA'!AB116)</f>
        <v>17.595698449316913</v>
      </c>
      <c r="AJ118" s="133">
        <f t="shared" si="84"/>
        <v>14.544056224082297</v>
      </c>
      <c r="AK118" s="133">
        <f>AI118-'Surv-rate CEA'!AC116*'Unit cost and utilities'!$H$10-'Unit cost and utilities'!$G$13*('Surv-rate CEA'!AB116-'Surv-rate CEA'!AB116)</f>
        <v>10.334260266745337</v>
      </c>
      <c r="AL118" s="133">
        <f t="shared" si="85"/>
        <v>8.5419776195175032</v>
      </c>
      <c r="AM118" s="104">
        <f>'Surv-rate CEA'!AE116*'Unit cost and utilities'!$H$5+'Surv-rate CEA'!AF116*'Unit cost and utilities'!$H$5+('Surv-rate CEA'!AD115-'Surv-rate CEA'!AD116)*'Unit cost and utilities'!$G$13</f>
        <v>8.1627865533853292</v>
      </c>
      <c r="AN118" s="133">
        <f t="shared" si="86"/>
        <v>6.7471050904619272</v>
      </c>
      <c r="AO118" s="104">
        <f>AM118-'Surv-rate CEA'!AF116*'Unit cost and utilities'!$H$5-('Surv-rate CEA'!AD115-'Surv-rate CEA'!AD116)*'Unit cost and utilities'!$G$13</f>
        <v>1.9538843377574115</v>
      </c>
      <c r="AP118" s="133">
        <f t="shared" si="87"/>
        <v>1.6150199291918872</v>
      </c>
      <c r="AQ118" s="133">
        <f>'Surv-rate CEA'!AH116*'Unit cost and utilities'!$H$11+'Surv-rate CEA'!AI116*'Unit cost and utilities'!$H$11+'Unit cost and utilities'!$G$13*('Surv-rate CEA'!AG115-'Surv-rate CEA'!AG116)</f>
        <v>29.861679317600988</v>
      </c>
      <c r="AR118" s="133">
        <f t="shared" si="88"/>
        <v>24.682733918843937</v>
      </c>
      <c r="AS118" s="133">
        <f>AQ118-'Surv-rate CEA'!AI116*'Unit cost and utilities'!$H$11-'Unit cost and utilities'!$G$13*('Surv-rate CEA'!AG115-'Surv-rate CEA'!AG116)</f>
        <v>14.220305366515857</v>
      </c>
      <c r="AT118" s="133">
        <f t="shared" si="89"/>
        <v>11.754061446890441</v>
      </c>
      <c r="AU118" s="133">
        <f>'Surv-rate CEA'!AK116*'Unit cost and utilities'!$H$3+'Surv-rate CEA'!AL116*'Unit cost and utilities'!$H$3+('Surv-rate CEA'!AJ115-'Surv-rate CEA'!AJ116)*'Unit cost and utilities'!$G$13</f>
        <v>8.1627865533853292</v>
      </c>
      <c r="AV118" s="133">
        <f t="shared" si="90"/>
        <v>6.7471050904619272</v>
      </c>
      <c r="AW118" s="133">
        <f>AU118-'Surv-rate CEA'!AL116*'Unit cost and utilities'!$H$3-('Surv-rate CEA'!AJ115-'Surv-rate CEA'!AJ116)*'Unit cost and utilities'!$G$13</f>
        <v>1.9538843377574115</v>
      </c>
      <c r="AX118" s="133">
        <f t="shared" si="91"/>
        <v>1.6150199291918872</v>
      </c>
      <c r="AY118" s="135">
        <v>112</v>
      </c>
      <c r="AZ118" s="135">
        <f t="shared" si="96"/>
        <v>8.5917808219178085</v>
      </c>
      <c r="BA118" s="136">
        <f>'Surv-rate CEA'!AP116*'Unit cost and utilities'!$H$7+'Surv-rate CEA'!AQ116*'Unit cost and utilities'!$H$7+'Unit cost and utilities'!$G$13*('Surv-rate CEA'!AO115-'Surv-rate CEA'!AO116)</f>
        <v>11.828955486622579</v>
      </c>
      <c r="BB118" s="136">
        <f t="shared" si="97"/>
        <v>9.1759655941000577</v>
      </c>
      <c r="BC118" s="136">
        <f>BA118-'Surv-rate CEA'!AQ116*'Unit cost and utilities'!$H$7-'Unit cost and utilities'!$G$13*('Surv-rate CEA'!AO115-'Surv-rate CEA'!AO116)</f>
        <v>2.8070322423955361</v>
      </c>
      <c r="BD118" s="136">
        <f t="shared" si="98"/>
        <v>2.1774730073910535</v>
      </c>
      <c r="BE118" s="136">
        <f>'Surv-rate CEA'!AS116*'Unit cost and utilities'!$H$4+'Surv-rate CEA'!AT116*'Unit cost and utilities'!$H$4+('Surv-rate CEA'!AR115-'Surv-rate CEA'!AR116)*'Unit cost and utilities'!$G$13</f>
        <v>3.2038726604031522</v>
      </c>
      <c r="BF118" s="136">
        <f t="shared" si="99"/>
        <v>2.4853103330200357</v>
      </c>
      <c r="BG118" s="136">
        <f>BE118-'Surv-rate CEA'!AT116*'Unit cost and utilities'!$H$4-('Surv-rate CEA'!AR115-'Surv-rate CEA'!AR116)*'Unit cost and utilities'!$G$13</f>
        <v>1.0967943227884542</v>
      </c>
      <c r="BH118" s="136">
        <f t="shared" si="100"/>
        <v>0.85080605646819107</v>
      </c>
    </row>
    <row r="119" spans="1:60">
      <c r="A119" s="132">
        <v>113</v>
      </c>
      <c r="B119" s="132">
        <f t="shared" si="67"/>
        <v>6.5013698630136982</v>
      </c>
      <c r="C119" s="133">
        <f>'Surv-rate CEA'!D117*'Unit cost and utilities'!$H$6+'Surv-rate CEA'!E117*'Unit cost and utilities'!$H$6+'Unit cost and utilities'!$G$13*('Surv-rate CEA'!C116-'Surv-rate CEA'!C117)</f>
        <v>24.985079090201037</v>
      </c>
      <c r="D119" s="133">
        <f t="shared" si="68"/>
        <v>20.616796429367891</v>
      </c>
      <c r="E119" s="133">
        <f>C119-'Surv-rate CEA'!E117*'Unit cost and utilities'!$H$6-'Unit cost and utilities'!$G$13*('Surv-rate CEA'!C116-'Surv-rate CEA'!C117)</f>
        <v>19.301665873068131</v>
      </c>
      <c r="F119" s="133">
        <f t="shared" si="69"/>
        <v>15.927046483066434</v>
      </c>
      <c r="G119" s="133">
        <f>'Surv-rate CEA'!G117*'Unit cost and utilities'!$H$3+'Surv-rate CEA'!H117*'Unit cost and utilities'!$H$3+('Surv-rate CEA'!F116-'Surv-rate CEA'!F117)*'Unit cost and utilities'!$G$13</f>
        <v>8.0068749001928001</v>
      </c>
      <c r="H119" s="133">
        <f t="shared" si="70"/>
        <v>6.6069876847991225</v>
      </c>
      <c r="I119" s="133">
        <f>G119-'Surv-rate CEA'!H117*'Unit cost and utilities'!$H$3-('Surv-rate CEA'!F116-'Surv-rate CEA'!F117)*'Unit cost and utilities'!$G$13</f>
        <v>1.9187177437990441</v>
      </c>
      <c r="J119" s="133">
        <f t="shared" si="71"/>
        <v>1.583257470849281</v>
      </c>
      <c r="K119" s="133">
        <f>'Surv-rate CEA'!J117*'Unit cost and utilities'!$H$7+'Surv-rate CEA'!K117*'Unit cost and utilities'!$H$7+'Unit cost and utilities'!$G$13*('Surv-rate CEA'!I116-'Surv-rate CEA'!I117)</f>
        <v>18.333447996512458</v>
      </c>
      <c r="L119" s="133">
        <f t="shared" si="72"/>
        <v>15.12810761286482</v>
      </c>
      <c r="M119" s="133">
        <f>K119-'Surv-rate CEA'!K117*'Unit cost and utilities'!$H$7-'Unit cost and utilities'!$G$13*('Surv-rate CEA'!I116-'Surv-rate CEA'!I117)</f>
        <v>4.4498501261335415</v>
      </c>
      <c r="N119" s="133">
        <f t="shared" si="73"/>
        <v>3.6718576659488207</v>
      </c>
      <c r="O119" s="133">
        <f>'Surv-rate CEA'!M117*'Unit cost and utilities'!$H$4+'Surv-rate CEA'!N117*'Unit cost and utilities'!$H$4+('Surv-rate CEA'!L116-'Surv-rate CEA'!L117)*'Unit cost and utilities'!$G$13</f>
        <v>8.0068749001928001</v>
      </c>
      <c r="P119" s="133">
        <f t="shared" si="74"/>
        <v>6.6069876847991225</v>
      </c>
      <c r="Q119" s="133">
        <f>O119-'Surv-rate CEA'!N117*'Unit cost and utilities'!$H$4-('Surv-rate CEA'!L116-'Surv-rate CEA'!L117)*'Unit cost and utilities'!$G$13</f>
        <v>1.9187177437990441</v>
      </c>
      <c r="R119" s="133">
        <f t="shared" si="75"/>
        <v>1.583257470849281</v>
      </c>
      <c r="S119" s="133">
        <f>'Surv-rate CEA'!P117*'Unit cost and utilities'!$H$8+'Surv-rate CEA'!Q117*'Unit cost and utilities'!$H$8+'Unit cost and utilities'!$G$13*('Surv-rate CEA'!O116-'Surv-rate CEA'!O117)</f>
        <v>33.676560330843863</v>
      </c>
      <c r="T119" s="133">
        <f t="shared" si="76"/>
        <v>27.788696856862643</v>
      </c>
      <c r="U119" s="133">
        <f>S119-'Surv-rate CEA'!Q117*'Unit cost and utilities'!$H$8-'Unit cost and utilities'!$G$13*('Surv-rate CEA'!O116-'Surv-rate CEA'!O117)</f>
        <v>20.162659823132646</v>
      </c>
      <c r="V119" s="133">
        <f t="shared" si="77"/>
        <v>16.63750799216605</v>
      </c>
      <c r="W119" s="133">
        <f>'Surv-rate CEA'!S117*'Unit cost and utilities'!$H$3+'Surv-rate CEA'!T117*'Unit cost and utilities'!$H$3+('Surv-rate CEA'!R116-'Surv-rate CEA'!R117)*'Unit cost and utilities'!$G$13</f>
        <v>8.0068749001928001</v>
      </c>
      <c r="X119" s="133">
        <f t="shared" si="78"/>
        <v>6.6069876847991225</v>
      </c>
      <c r="Y119" s="133">
        <f>W119-'Surv-rate CEA'!T117*'Unit cost and utilities'!$H$3-('Surv-rate CEA'!R116-'Surv-rate CEA'!R117)*'Unit cost and utilities'!$G$13</f>
        <v>1.9187177437990441</v>
      </c>
      <c r="Z119" s="133">
        <f t="shared" si="79"/>
        <v>1.583257470849281</v>
      </c>
      <c r="AA119" s="133">
        <f>'Surv-rate CEA'!V117*'Unit cost and utilities'!$H$9+'Surv-rate CEA'!W117*'Unit cost and utilities'!$H$9+'Unit cost and utilities'!$G$13*('Surv-rate CEA'!U116-'Surv-rate CEA'!U117)</f>
        <v>40.072158105265373</v>
      </c>
      <c r="AB119" s="133">
        <f t="shared" si="80"/>
        <v>33.066116107101472</v>
      </c>
      <c r="AC119" s="133">
        <f>AA119-'Surv-rate CEA'!W117*'Unit cost and utilities'!$H$9-'Unit cost and utilities'!$G$13*('Surv-rate CEA'!U116-'Surv-rate CEA'!U117)</f>
        <v>17.26907395436033</v>
      </c>
      <c r="AD119" s="133">
        <f t="shared" si="81"/>
        <v>14.249824103233662</v>
      </c>
      <c r="AE119" s="133">
        <f>'Surv-rate CEA'!Y117*'Unit cost and utilities'!$H$3+'Surv-rate CEA'!Z117*'Unit cost and utilities'!$H$3+('Surv-rate CEA'!X116-'Surv-rate CEA'!X117)*'Unit cost and utilities'!$G$13</f>
        <v>8.0068749001928001</v>
      </c>
      <c r="AF119" s="133">
        <f t="shared" si="82"/>
        <v>6.6069876847991225</v>
      </c>
      <c r="AG119" s="133">
        <f>AE119-'Surv-rate CEA'!Z117*'Unit cost and utilities'!$H$3-('Surv-rate CEA'!X116-'Surv-rate CEA'!X117)*'Unit cost and utilities'!$G$13</f>
        <v>1.9187177437990441</v>
      </c>
      <c r="AH119" s="133">
        <f t="shared" si="83"/>
        <v>1.583257470849281</v>
      </c>
      <c r="AI119" s="133">
        <f>'Surv-rate CEA'!AB117*'Unit cost and utilities'!$H$10+'Surv-rate CEA'!AC117*'Unit cost and utilities'!$H$10+'Unit cost and utilities'!$G$13*('Surv-rate CEA'!AB117-'Surv-rate CEA'!AB117)</f>
        <v>17.355726543382442</v>
      </c>
      <c r="AJ119" s="133">
        <f t="shared" si="84"/>
        <v>14.32132673012137</v>
      </c>
      <c r="AK119" s="133">
        <f>AI119-'Surv-rate CEA'!AC117*'Unit cost and utilities'!$H$10-'Unit cost and utilities'!$G$13*('Surv-rate CEA'!AB117-'Surv-rate CEA'!AB117)</f>
        <v>10.213874509504103</v>
      </c>
      <c r="AL119" s="133">
        <f t="shared" si="85"/>
        <v>8.4281250724614605</v>
      </c>
      <c r="AM119" s="104">
        <f>'Surv-rate CEA'!AE117*'Unit cost and utilities'!$H$5+'Surv-rate CEA'!AF117*'Unit cost and utilities'!$H$5+('Surv-rate CEA'!AD116-'Surv-rate CEA'!AD117)*'Unit cost and utilities'!$G$13</f>
        <v>8.0068749001928001</v>
      </c>
      <c r="AN119" s="133">
        <f t="shared" si="86"/>
        <v>6.6069876847991225</v>
      </c>
      <c r="AO119" s="104">
        <f>AM119-'Surv-rate CEA'!AF117*'Unit cost and utilities'!$H$5-('Surv-rate CEA'!AD116-'Surv-rate CEA'!AD117)*'Unit cost and utilities'!$G$13</f>
        <v>1.9187177437990441</v>
      </c>
      <c r="AP119" s="133">
        <f t="shared" si="87"/>
        <v>1.583257470849281</v>
      </c>
      <c r="AQ119" s="133">
        <f>'Surv-rate CEA'!AH117*'Unit cost and utilities'!$H$11+'Surv-rate CEA'!AI117*'Unit cost and utilities'!$H$11+'Unit cost and utilities'!$G$13*('Surv-rate CEA'!AG116-'Surv-rate CEA'!AG117)</f>
        <v>29.484123439900095</v>
      </c>
      <c r="AR119" s="133">
        <f t="shared" si="88"/>
        <v>24.329247414596971</v>
      </c>
      <c r="AS119" s="133">
        <f>AQ119-'Surv-rate CEA'!AI117*'Unit cost and utilities'!$H$11-'Unit cost and utilities'!$G$13*('Surv-rate CEA'!AG116-'Surv-rate CEA'!AG117)</f>
        <v>14.060827429817499</v>
      </c>
      <c r="AT119" s="133">
        <f t="shared" si="89"/>
        <v>11.602493460295346</v>
      </c>
      <c r="AU119" s="133">
        <f>'Surv-rate CEA'!AK117*'Unit cost and utilities'!$H$3+'Surv-rate CEA'!AL117*'Unit cost and utilities'!$H$3+('Surv-rate CEA'!AJ116-'Surv-rate CEA'!AJ117)*'Unit cost and utilities'!$G$13</f>
        <v>8.0068749001928001</v>
      </c>
      <c r="AV119" s="133">
        <f t="shared" si="90"/>
        <v>6.6069876847991225</v>
      </c>
      <c r="AW119" s="133">
        <f>AU119-'Surv-rate CEA'!AL117*'Unit cost and utilities'!$H$3-('Surv-rate CEA'!AJ116-'Surv-rate CEA'!AJ117)*'Unit cost and utilities'!$G$13</f>
        <v>1.9187177437990441</v>
      </c>
      <c r="AX119" s="133">
        <f t="shared" si="91"/>
        <v>1.583257470849281</v>
      </c>
      <c r="AY119" s="135">
        <v>113</v>
      </c>
      <c r="AZ119" s="135">
        <f t="shared" si="96"/>
        <v>8.668493150684931</v>
      </c>
      <c r="BA119" s="136">
        <f>'Surv-rate CEA'!AP117*'Unit cost and utilities'!$H$7+'Surv-rate CEA'!AQ117*'Unit cost and utilities'!$H$7+'Unit cost and utilities'!$G$13*('Surv-rate CEA'!AO116-'Surv-rate CEA'!AO117)</f>
        <v>11.656427741769228</v>
      </c>
      <c r="BB119" s="136">
        <f t="shared" si="97"/>
        <v>9.0216522229660203</v>
      </c>
      <c r="BC119" s="136">
        <f>BA119-'Surv-rate CEA'!AQ117*'Unit cost and utilities'!$H$7-'Unit cost and utilities'!$G$13*('Surv-rate CEA'!AO116-'Surv-rate CEA'!AO117)</f>
        <v>2.7659961817962708</v>
      </c>
      <c r="BD119" s="136">
        <f t="shared" si="98"/>
        <v>2.1407807052926766</v>
      </c>
      <c r="BE119" s="136">
        <f>'Surv-rate CEA'!AS117*'Unit cost and utilities'!$H$4+'Surv-rate CEA'!AT117*'Unit cost and utilities'!$H$4+('Surv-rate CEA'!AR116-'Surv-rate CEA'!AR117)*'Unit cost and utilities'!$G$13</f>
        <v>3.0977798372229017</v>
      </c>
      <c r="BF119" s="136">
        <f t="shared" si="99"/>
        <v>2.3975692187921944</v>
      </c>
      <c r="BG119" s="136">
        <f>BE119-'Surv-rate CEA'!AT117*'Unit cost and utilities'!$H$4-('Surv-rate CEA'!AR116-'Surv-rate CEA'!AR117)*'Unit cost and utilities'!$G$13</f>
        <v>1.0759721560076023</v>
      </c>
      <c r="BH119" s="136">
        <f t="shared" si="100"/>
        <v>0.8327634167294361</v>
      </c>
    </row>
    <row r="120" spans="1:60">
      <c r="A120" s="132">
        <v>114</v>
      </c>
      <c r="B120" s="132">
        <f t="shared" si="67"/>
        <v>6.558904109589041</v>
      </c>
      <c r="C120" s="133">
        <f>'Surv-rate CEA'!D118*'Unit cost and utilities'!$H$6+'Surv-rate CEA'!E118*'Unit cost and utilities'!$H$6+'Unit cost and utilities'!$G$13*('Surv-rate CEA'!C117-'Surv-rate CEA'!C118)</f>
        <v>24.654074258282897</v>
      </c>
      <c r="D120" s="133">
        <f t="shared" si="68"/>
        <v>20.30909512950538</v>
      </c>
      <c r="E120" s="133">
        <f>C120-'Surv-rate CEA'!E118*'Unit cost and utilities'!$H$6-'Unit cost and utilities'!$G$13*('Surv-rate CEA'!C117-'Surv-rate CEA'!C118)</f>
        <v>19.109239315844796</v>
      </c>
      <c r="F120" s="133">
        <f t="shared" si="69"/>
        <v>15.741469545853716</v>
      </c>
      <c r="G120" s="133">
        <f>'Surv-rate CEA'!G118*'Unit cost and utilities'!$H$3+'Surv-rate CEA'!H118*'Unit cost and utilities'!$H$3+('Surv-rate CEA'!F117-'Surv-rate CEA'!F118)*'Unit cost and utilities'!$G$13</f>
        <v>7.8551868594013454</v>
      </c>
      <c r="H120" s="133">
        <f t="shared" si="70"/>
        <v>6.4708062252236269</v>
      </c>
      <c r="I120" s="133">
        <f>G120-'Surv-rate CEA'!H118*'Unit cost and utilities'!$H$3-('Surv-rate CEA'!F117-'Surv-rate CEA'!F118)*'Unit cost and utilities'!$G$13</f>
        <v>1.8844785364778496</v>
      </c>
      <c r="J120" s="133">
        <f t="shared" si="71"/>
        <v>1.5523622370035519</v>
      </c>
      <c r="K120" s="133">
        <f>'Surv-rate CEA'!J118*'Unit cost and utilities'!$H$7+'Surv-rate CEA'!K118*'Unit cost and utilities'!$H$7+'Unit cost and utilities'!$G$13*('Surv-rate CEA'!I117-'Surv-rate CEA'!I118)</f>
        <v>18.07404289025872</v>
      </c>
      <c r="L120" s="133">
        <f t="shared" si="72"/>
        <v>14.888713832347733</v>
      </c>
      <c r="M120" s="133">
        <f>K120-'Surv-rate CEA'!K118*'Unit cost and utilities'!$H$7-'Unit cost and utilities'!$G$13*('Surv-rate CEA'!I117-'Surv-rate CEA'!I118)</f>
        <v>4.385700959096944</v>
      </c>
      <c r="N120" s="133">
        <f t="shared" si="73"/>
        <v>3.6127747914906432</v>
      </c>
      <c r="O120" s="133">
        <f>'Surv-rate CEA'!M118*'Unit cost and utilities'!$H$4+'Surv-rate CEA'!N118*'Unit cost and utilities'!$H$4+('Surv-rate CEA'!L117-'Surv-rate CEA'!L118)*'Unit cost and utilities'!$G$13</f>
        <v>7.8551868594013454</v>
      </c>
      <c r="P120" s="133">
        <f t="shared" si="74"/>
        <v>6.4708062252236269</v>
      </c>
      <c r="Q120" s="133">
        <f>O120-'Surv-rate CEA'!N118*'Unit cost and utilities'!$H$4-('Surv-rate CEA'!L117-'Surv-rate CEA'!L118)*'Unit cost and utilities'!$G$13</f>
        <v>1.8844785364778496</v>
      </c>
      <c r="R120" s="133">
        <f t="shared" si="75"/>
        <v>1.5523622370035519</v>
      </c>
      <c r="S120" s="133">
        <f>'Surv-rate CEA'!P118*'Unit cost and utilities'!$H$8+'Surv-rate CEA'!Q118*'Unit cost and utilities'!$H$8+'Unit cost and utilities'!$G$13*('Surv-rate CEA'!O117-'Surv-rate CEA'!O118)</f>
        <v>33.273322994094116</v>
      </c>
      <c r="T120" s="133">
        <f t="shared" si="76"/>
        <v>27.409306668036329</v>
      </c>
      <c r="U120" s="133">
        <f>S120-'Surv-rate CEA'!Q118*'Unit cost and utilities'!$H$8-'Unit cost and utilities'!$G$13*('Surv-rate CEA'!O117-'Surv-rate CEA'!O118)</f>
        <v>19.961649649205427</v>
      </c>
      <c r="V120" s="133">
        <f t="shared" si="77"/>
        <v>16.443652980860541</v>
      </c>
      <c r="W120" s="133">
        <f>'Surv-rate CEA'!S118*'Unit cost and utilities'!$H$3+'Surv-rate CEA'!T118*'Unit cost and utilities'!$H$3+('Surv-rate CEA'!R117-'Surv-rate CEA'!R118)*'Unit cost and utilities'!$G$13</f>
        <v>7.8551868594013454</v>
      </c>
      <c r="X120" s="133">
        <f t="shared" si="78"/>
        <v>6.4708062252236269</v>
      </c>
      <c r="Y120" s="133">
        <f>W120-'Surv-rate CEA'!T118*'Unit cost and utilities'!$H$3-('Surv-rate CEA'!R117-'Surv-rate CEA'!R118)*'Unit cost and utilities'!$G$13</f>
        <v>1.8844785364778496</v>
      </c>
      <c r="Z120" s="133">
        <f t="shared" si="79"/>
        <v>1.5523622370035519</v>
      </c>
      <c r="AA120" s="133">
        <f>'Surv-rate CEA'!V118*'Unit cost and utilities'!$H$9+'Surv-rate CEA'!W118*'Unit cost and utilities'!$H$9+'Unit cost and utilities'!$G$13*('Surv-rate CEA'!U117-'Surv-rate CEA'!U118)</f>
        <v>39.631266902754589</v>
      </c>
      <c r="AB120" s="133">
        <f t="shared" si="80"/>
        <v>32.646740704954738</v>
      </c>
      <c r="AC120" s="133">
        <f>AA120-'Surv-rate CEA'!W118*'Unit cost and utilities'!$H$9-'Unit cost and utilities'!$G$13*('Surv-rate CEA'!U117-'Surv-rate CEA'!U118)</f>
        <v>17.089464895432105</v>
      </c>
      <c r="AD120" s="133">
        <f t="shared" si="81"/>
        <v>14.077655670119903</v>
      </c>
      <c r="AE120" s="133">
        <f>'Surv-rate CEA'!Y118*'Unit cost and utilities'!$H$3+'Surv-rate CEA'!Z118*'Unit cost and utilities'!$H$3+('Surv-rate CEA'!X117-'Surv-rate CEA'!X118)*'Unit cost and utilities'!$G$13</f>
        <v>7.8551868594013454</v>
      </c>
      <c r="AF120" s="133">
        <f t="shared" si="82"/>
        <v>6.4708062252236269</v>
      </c>
      <c r="AG120" s="133">
        <f>AE120-'Surv-rate CEA'!Z118*'Unit cost and utilities'!$H$3-('Surv-rate CEA'!X117-'Surv-rate CEA'!X118)*'Unit cost and utilities'!$G$13</f>
        <v>1.8844785364778496</v>
      </c>
      <c r="AH120" s="133">
        <f t="shared" si="83"/>
        <v>1.5523622370035519</v>
      </c>
      <c r="AI120" s="133">
        <f>'Surv-rate CEA'!AB118*'Unit cost and utilities'!$H$10+'Surv-rate CEA'!AC118*'Unit cost and utilities'!$H$10+'Unit cost and utilities'!$G$13*('Surv-rate CEA'!AB118-'Surv-rate CEA'!AB118)</f>
        <v>17.120912575845647</v>
      </c>
      <c r="AJ120" s="133">
        <f t="shared" si="84"/>
        <v>14.103561081389049</v>
      </c>
      <c r="AK120" s="133">
        <f>AI120-'Surv-rate CEA'!AC118*'Unit cost and utilities'!$H$10-'Unit cost and utilities'!$G$13*('Surv-rate CEA'!AB118-'Surv-rate CEA'!AB118)</f>
        <v>10.095908902839618</v>
      </c>
      <c r="AL120" s="133">
        <f t="shared" si="85"/>
        <v>8.316628407075731</v>
      </c>
      <c r="AM120" s="104">
        <f>'Surv-rate CEA'!AE118*'Unit cost and utilities'!$H$5+'Surv-rate CEA'!AF118*'Unit cost and utilities'!$H$5+('Surv-rate CEA'!AD117-'Surv-rate CEA'!AD118)*'Unit cost and utilities'!$G$13</f>
        <v>7.8551868594013454</v>
      </c>
      <c r="AN120" s="133">
        <f t="shared" si="86"/>
        <v>6.4708062252236269</v>
      </c>
      <c r="AO120" s="104">
        <f>AM120-'Surv-rate CEA'!AF118*'Unit cost and utilities'!$H$5-('Surv-rate CEA'!AD117-'Surv-rate CEA'!AD118)*'Unit cost and utilities'!$G$13</f>
        <v>1.8844785364778496</v>
      </c>
      <c r="AP120" s="133">
        <f t="shared" si="87"/>
        <v>1.5523622370035519</v>
      </c>
      <c r="AQ120" s="133">
        <f>'Surv-rate CEA'!AH118*'Unit cost and utilities'!$H$11+'Surv-rate CEA'!AI118*'Unit cost and utilities'!$H$11+'Unit cost and utilities'!$G$13*('Surv-rate CEA'!AG117-'Surv-rate CEA'!AG118)</f>
        <v>29.114390867651004</v>
      </c>
      <c r="AR120" s="133">
        <f t="shared" si="88"/>
        <v>23.983335475274455</v>
      </c>
      <c r="AS120" s="133">
        <f>AQ120-'Surv-rate CEA'!AI118*'Unit cost and utilities'!$H$11-'Unit cost and utilities'!$G$13*('Surv-rate CEA'!AG117-'Surv-rate CEA'!AG118)</f>
        <v>13.904487137399457</v>
      </c>
      <c r="AT120" s="133">
        <f t="shared" si="89"/>
        <v>11.453991297424492</v>
      </c>
      <c r="AU120" s="133">
        <f>'Surv-rate CEA'!AK118*'Unit cost and utilities'!$H$3+'Surv-rate CEA'!AL118*'Unit cost and utilities'!$H$3+('Surv-rate CEA'!AJ117-'Surv-rate CEA'!AJ118)*'Unit cost and utilities'!$G$13</f>
        <v>7.8551868594013454</v>
      </c>
      <c r="AV120" s="133">
        <f t="shared" si="90"/>
        <v>6.4708062252236269</v>
      </c>
      <c r="AW120" s="133">
        <f>AU120-'Surv-rate CEA'!AL118*'Unit cost and utilities'!$H$3-('Surv-rate CEA'!AJ117-'Surv-rate CEA'!AJ118)*'Unit cost and utilities'!$G$13</f>
        <v>1.8844785364778496</v>
      </c>
      <c r="AX120" s="133">
        <f t="shared" si="91"/>
        <v>1.5523622370035519</v>
      </c>
      <c r="AY120" s="135">
        <v>114</v>
      </c>
      <c r="AZ120" s="135">
        <f t="shared" si="96"/>
        <v>8.7452054794520553</v>
      </c>
      <c r="BA120" s="136">
        <f>'Surv-rate CEA'!AP118*'Unit cost and utilities'!$H$7+'Surv-rate CEA'!AQ118*'Unit cost and utilities'!$H$7+'Unit cost and utilities'!$G$13*('Surv-rate CEA'!AO117-'Surv-rate CEA'!AO118)</f>
        <v>11.487864324500137</v>
      </c>
      <c r="BB120" s="136">
        <f t="shared" si="97"/>
        <v>8.871052101094195</v>
      </c>
      <c r="BC120" s="136">
        <f>BA120-'Surv-rate CEA'!AQ118*'Unit cost and utilities'!$H$7-'Unit cost and utilities'!$G$13*('Surv-rate CEA'!AO117-'Surv-rate CEA'!AO118)</f>
        <v>2.7259085378653967</v>
      </c>
      <c r="BD120" s="136">
        <f t="shared" si="98"/>
        <v>2.1049758231083242</v>
      </c>
      <c r="BE120" s="136">
        <f>'Surv-rate CEA'!AS118*'Unit cost and utilities'!$H$4+'Surv-rate CEA'!AT118*'Unit cost and utilities'!$H$4+('Surv-rate CEA'!AR117-'Surv-rate CEA'!AR118)*'Unit cost and utilities'!$G$13</f>
        <v>2.9954153774365686</v>
      </c>
      <c r="BF120" s="136">
        <f t="shared" si="99"/>
        <v>2.3130918965492535</v>
      </c>
      <c r="BG120" s="136">
        <f>BE120-'Surv-rate CEA'!AT118*'Unit cost and utilities'!$H$4-('Surv-rate CEA'!AR117-'Surv-rate CEA'!AR118)*'Unit cost and utilities'!$G$13</f>
        <v>1.0556859559851639</v>
      </c>
      <c r="BH120" s="136">
        <f t="shared" si="100"/>
        <v>0.81521202317518804</v>
      </c>
    </row>
    <row r="121" spans="1:60">
      <c r="A121" s="132">
        <v>115</v>
      </c>
      <c r="B121" s="132">
        <f t="shared" si="67"/>
        <v>6.6164383561643838</v>
      </c>
      <c r="C121" s="133">
        <f>'Surv-rate CEA'!D119*'Unit cost and utilities'!$H$6+'Surv-rate CEA'!E119*'Unit cost and utilities'!$H$6+'Unit cost and utilities'!$G$13*('Surv-rate CEA'!C118-'Surv-rate CEA'!C119)</f>
        <v>24.330106866434541</v>
      </c>
      <c r="D121" s="133">
        <f t="shared" si="68"/>
        <v>20.008167321005224</v>
      </c>
      <c r="E121" s="133">
        <f>C121-'Surv-rate CEA'!E119*'Unit cost and utilities'!$H$6-'Unit cost and utilities'!$G$13*('Surv-rate CEA'!C118-'Surv-rate CEA'!C119)</f>
        <v>18.920348390146927</v>
      </c>
      <c r="F121" s="133">
        <f t="shared" si="69"/>
        <v>15.559384857615624</v>
      </c>
      <c r="G121" s="133">
        <f>'Surv-rate CEA'!G119*'Unit cost and utilities'!$H$3+'Surv-rate CEA'!H119*'Unit cost and utilities'!$H$3+('Surv-rate CEA'!F118-'Surv-rate CEA'!F119)*'Unit cost and utilities'!$G$13</f>
        <v>7.7075755793240583</v>
      </c>
      <c r="H121" s="133">
        <f t="shared" si="70"/>
        <v>6.3384210631298767</v>
      </c>
      <c r="I121" s="133">
        <f>G121-'Surv-rate CEA'!H119*'Unit cost and utilities'!$H$3-('Surv-rate CEA'!F118-'Surv-rate CEA'!F119)*'Unit cost and utilities'!$G$13</f>
        <v>1.8511346659290293</v>
      </c>
      <c r="J121" s="133">
        <f t="shared" si="71"/>
        <v>1.5223037174866647</v>
      </c>
      <c r="K121" s="133">
        <f>'Surv-rate CEA'!J119*'Unit cost and utilities'!$H$7+'Surv-rate CEA'!K119*'Unit cost and utilities'!$H$7+'Unit cost and utilities'!$G$13*('Surv-rate CEA'!I118-'Surv-rate CEA'!I119)</f>
        <v>17.820390854572892</v>
      </c>
      <c r="L121" s="133">
        <f t="shared" si="72"/>
        <v>14.654821037218769</v>
      </c>
      <c r="M121" s="133">
        <f>K121-'Surv-rate CEA'!K119*'Unit cost and utilities'!$H$7-'Unit cost and utilities'!$G$13*('Surv-rate CEA'!I118-'Surv-rate CEA'!I119)</f>
        <v>4.3230120896088309</v>
      </c>
      <c r="N121" s="133">
        <f t="shared" si="73"/>
        <v>3.5550829963246033</v>
      </c>
      <c r="O121" s="133">
        <f>'Surv-rate CEA'!M119*'Unit cost and utilities'!$H$4+'Surv-rate CEA'!N119*'Unit cost and utilities'!$H$4+('Surv-rate CEA'!L118-'Surv-rate CEA'!L119)*'Unit cost and utilities'!$G$13</f>
        <v>7.7075755793240583</v>
      </c>
      <c r="P121" s="133">
        <f t="shared" si="74"/>
        <v>6.3384210631298767</v>
      </c>
      <c r="Q121" s="133">
        <f>O121-'Surv-rate CEA'!N119*'Unit cost and utilities'!$H$4-('Surv-rate CEA'!L118-'Surv-rate CEA'!L119)*'Unit cost and utilities'!$G$13</f>
        <v>1.8511346659290293</v>
      </c>
      <c r="R121" s="133">
        <f t="shared" si="75"/>
        <v>1.5223037174866647</v>
      </c>
      <c r="S121" s="133">
        <f>'Surv-rate CEA'!P119*'Unit cost and utilities'!$H$8+'Surv-rate CEA'!Q119*'Unit cost and utilities'!$H$8+'Unit cost and utilities'!$G$13*('Surv-rate CEA'!O118-'Surv-rate CEA'!O119)</f>
        <v>32.878148620144664</v>
      </c>
      <c r="T121" s="133">
        <f t="shared" si="76"/>
        <v>27.037756242010847</v>
      </c>
      <c r="U121" s="133">
        <f>S121-'Surv-rate CEA'!Q119*'Unit cost and utilities'!$H$8-'Unit cost and utilities'!$G$13*('Surv-rate CEA'!O118-'Surv-rate CEA'!O119)</f>
        <v>19.764332821550823</v>
      </c>
      <c r="V121" s="133">
        <f t="shared" si="77"/>
        <v>16.253445998101164</v>
      </c>
      <c r="W121" s="133">
        <f>'Surv-rate CEA'!S119*'Unit cost and utilities'!$H$3+'Surv-rate CEA'!T119*'Unit cost and utilities'!$H$3+('Surv-rate CEA'!R118-'Surv-rate CEA'!R119)*'Unit cost and utilities'!$G$13</f>
        <v>7.7075755793240583</v>
      </c>
      <c r="X121" s="133">
        <f t="shared" si="78"/>
        <v>6.3384210631298767</v>
      </c>
      <c r="Y121" s="133">
        <f>W121-'Surv-rate CEA'!T119*'Unit cost and utilities'!$H$3-('Surv-rate CEA'!R118-'Surv-rate CEA'!R119)*'Unit cost and utilities'!$G$13</f>
        <v>1.8511346659290293</v>
      </c>
      <c r="Z121" s="133">
        <f t="shared" si="79"/>
        <v>1.5223037174866647</v>
      </c>
      <c r="AA121" s="133">
        <f>'Surv-rate CEA'!V119*'Unit cost and utilities'!$H$9+'Surv-rate CEA'!W119*'Unit cost and utilities'!$H$9+'Unit cost and utilities'!$G$13*('Surv-rate CEA'!U118-'Surv-rate CEA'!U119)</f>
        <v>39.198771191943806</v>
      </c>
      <c r="AB121" s="133">
        <f t="shared" si="80"/>
        <v>32.235599173146817</v>
      </c>
      <c r="AC121" s="133">
        <f>AA121-'Surv-rate CEA'!W119*'Unit cost and utilities'!$H$9-'Unit cost and utilities'!$G$13*('Surv-rate CEA'!U118-'Surv-rate CEA'!U119)</f>
        <v>16.913232422342361</v>
      </c>
      <c r="AD121" s="133">
        <f t="shared" si="81"/>
        <v>13.908807967963838</v>
      </c>
      <c r="AE121" s="133">
        <f>'Surv-rate CEA'!Y119*'Unit cost and utilities'!$H$3+'Surv-rate CEA'!Z119*'Unit cost and utilities'!$H$3+('Surv-rate CEA'!X118-'Surv-rate CEA'!X119)*'Unit cost and utilities'!$G$13</f>
        <v>7.7075755793240583</v>
      </c>
      <c r="AF121" s="133">
        <f t="shared" si="82"/>
        <v>6.3384210631298767</v>
      </c>
      <c r="AG121" s="133">
        <f>AE121-'Surv-rate CEA'!Z119*'Unit cost and utilities'!$H$3-('Surv-rate CEA'!X118-'Surv-rate CEA'!X119)*'Unit cost and utilities'!$G$13</f>
        <v>1.8511346659290293</v>
      </c>
      <c r="AH121" s="133">
        <f t="shared" si="83"/>
        <v>1.5223037174866647</v>
      </c>
      <c r="AI121" s="133">
        <f>'Surv-rate CEA'!AB119*'Unit cost and utilities'!$H$10+'Surv-rate CEA'!AC119*'Unit cost and utilities'!$H$10+'Unit cost and utilities'!$G$13*('Surv-rate CEA'!AB119-'Surv-rate CEA'!AB119)</f>
        <v>16.891106829039579</v>
      </c>
      <c r="AJ121" s="133">
        <f t="shared" si="84"/>
        <v>13.890612709911384</v>
      </c>
      <c r="AK121" s="133">
        <f>AI121-'Surv-rate CEA'!AC119*'Unit cost and utilities'!$H$10-'Unit cost and utilities'!$G$13*('Surv-rate CEA'!AB119-'Surv-rate CEA'!AB119)</f>
        <v>9.9802948199002675</v>
      </c>
      <c r="AL121" s="133">
        <f t="shared" si="85"/>
        <v>8.2074201221455407</v>
      </c>
      <c r="AM121" s="104">
        <f>'Surv-rate CEA'!AE119*'Unit cost and utilities'!$H$5+'Surv-rate CEA'!AF119*'Unit cost and utilities'!$H$5+('Surv-rate CEA'!AD118-'Surv-rate CEA'!AD119)*'Unit cost and utilities'!$G$13</f>
        <v>7.7075755793240583</v>
      </c>
      <c r="AN121" s="133">
        <f t="shared" si="86"/>
        <v>6.3384210631298767</v>
      </c>
      <c r="AO121" s="104">
        <f>AM121-'Surv-rate CEA'!AF119*'Unit cost and utilities'!$H$5-('Surv-rate CEA'!AD118-'Surv-rate CEA'!AD119)*'Unit cost and utilities'!$G$13</f>
        <v>1.8511346659290293</v>
      </c>
      <c r="AP121" s="133">
        <f t="shared" si="87"/>
        <v>1.5223037174866647</v>
      </c>
      <c r="AQ121" s="133">
        <f>'Surv-rate CEA'!AH119*'Unit cost and utilities'!$H$11+'Surv-rate CEA'!AI119*'Unit cost and utilities'!$H$11+'Unit cost and utilities'!$G$13*('Surv-rate CEA'!AG118-'Surv-rate CEA'!AG119)</f>
        <v>28.752259200033041</v>
      </c>
      <c r="AR121" s="133">
        <f t="shared" si="88"/>
        <v>23.644779535466029</v>
      </c>
      <c r="AS121" s="133">
        <f>AQ121-'Surv-rate CEA'!AI119*'Unit cost and utilities'!$H$11-'Unit cost and utilities'!$G$13*('Surv-rate CEA'!AG118-'Surv-rate CEA'!AG119)</f>
        <v>13.75119684940308</v>
      </c>
      <c r="AT121" s="133">
        <f t="shared" si="89"/>
        <v>11.308468513408407</v>
      </c>
      <c r="AU121" s="133">
        <f>'Surv-rate CEA'!AK119*'Unit cost and utilities'!$H$3+'Surv-rate CEA'!AL119*'Unit cost and utilities'!$H$3+('Surv-rate CEA'!AJ118-'Surv-rate CEA'!AJ119)*'Unit cost and utilities'!$G$13</f>
        <v>7.7075755793240583</v>
      </c>
      <c r="AV121" s="133">
        <f t="shared" si="90"/>
        <v>6.3384210631298767</v>
      </c>
      <c r="AW121" s="133">
        <f>AU121-'Surv-rate CEA'!AL119*'Unit cost and utilities'!$H$3-('Surv-rate CEA'!AJ118-'Surv-rate CEA'!AJ119)*'Unit cost and utilities'!$G$13</f>
        <v>1.8511346659290293</v>
      </c>
      <c r="AX121" s="133">
        <f t="shared" si="91"/>
        <v>1.5223037174866647</v>
      </c>
      <c r="AY121" s="135">
        <v>115</v>
      </c>
      <c r="AZ121" s="135">
        <f t="shared" si="96"/>
        <v>8.8219178082191778</v>
      </c>
      <c r="BA121" s="136">
        <f>'Surv-rate CEA'!AP119*'Unit cost and utilities'!$H$7+'Surv-rate CEA'!AQ119*'Unit cost and utilities'!$H$7+'Unit cost and utilities'!$G$13*('Surv-rate CEA'!AO118-'Surv-rate CEA'!AO119)</f>
        <v>11.323142016804827</v>
      </c>
      <c r="BB121" s="136">
        <f t="shared" si="97"/>
        <v>8.7240473309668811</v>
      </c>
      <c r="BC121" s="136">
        <f>BA121-'Surv-rate CEA'!AQ119*'Unit cost and utilities'!$H$7-'Unit cost and utilities'!$G$13*('Surv-rate CEA'!AO118-'Surv-rate CEA'!AO119)</f>
        <v>2.6867395033140937</v>
      </c>
      <c r="BD121" s="136">
        <f t="shared" si="98"/>
        <v>2.0700299049596049</v>
      </c>
      <c r="BE121" s="136">
        <f>'Surv-rate CEA'!AS119*'Unit cost and utilities'!$H$4+'Surv-rate CEA'!AT119*'Unit cost and utilities'!$H$4+('Surv-rate CEA'!AR118-'Surv-rate CEA'!AR119)*'Unit cost and utilities'!$G$13</f>
        <v>2.8966392953609064</v>
      </c>
      <c r="BF121" s="136">
        <f t="shared" si="99"/>
        <v>2.2317496571148658</v>
      </c>
      <c r="BG121" s="136">
        <f>BE121-'Surv-rate CEA'!AT119*'Unit cost and utilities'!$H$4-('Surv-rate CEA'!AR118-'Surv-rate CEA'!AR119)*'Unit cost and utilities'!$G$13</f>
        <v>1.0359181625405887</v>
      </c>
      <c r="BH121" s="136">
        <f t="shared" si="100"/>
        <v>0.79813527619805646</v>
      </c>
    </row>
    <row r="122" spans="1:60">
      <c r="A122" s="132">
        <v>116</v>
      </c>
      <c r="B122" s="132">
        <f t="shared" ref="B122:B177" si="101">A122*21/365</f>
        <v>6.6739726027397257</v>
      </c>
      <c r="C122" s="133">
        <f>'Surv-rate CEA'!D120*'Unit cost and utilities'!$H$6+'Surv-rate CEA'!E120*'Unit cost and utilities'!$H$6+'Unit cost and utilities'!$G$13*('Surv-rate CEA'!C119-'Surv-rate CEA'!C120)</f>
        <v>24.012973407225292</v>
      </c>
      <c r="D122" s="133">
        <f t="shared" ref="D122:D177" si="102">C122/(1+DISC)^($B122)</f>
        <v>19.713813966957346</v>
      </c>
      <c r="E122" s="133">
        <f>C122-'Surv-rate CEA'!E120*'Unit cost and utilities'!$H$6-'Unit cost and utilities'!$G$13*('Surv-rate CEA'!C119-'Surv-rate CEA'!C120)</f>
        <v>18.734899134132196</v>
      </c>
      <c r="F122" s="133">
        <f t="shared" ref="F122:F177" si="103">E122/(1+DISC)^($B122)</f>
        <v>15.380699006182315</v>
      </c>
      <c r="G122" s="133">
        <f>'Surv-rate CEA'!G120*'Unit cost and utilities'!$H$3+'Surv-rate CEA'!H120*'Unit cost and utilities'!$H$3+('Surv-rate CEA'!F119-'Surv-rate CEA'!F120)*'Unit cost and utilities'!$G$13</f>
        <v>7.5639003986841544</v>
      </c>
      <c r="H122" s="133">
        <f t="shared" ref="H122:H177" si="104">G122/(1+DISC)^($B122)</f>
        <v>6.2096985156943143</v>
      </c>
      <c r="I122" s="133">
        <f>G122-'Surv-rate CEA'!H120*'Unit cost and utilities'!$H$3-('Surv-rate CEA'!F119-'Surv-rate CEA'!F120)*'Unit cost and utilities'!$G$13</f>
        <v>1.8186554466938925</v>
      </c>
      <c r="J122" s="133">
        <f t="shared" ref="J122:J177" si="105">I122/(1+DISC)^($B122)</f>
        <v>1.4930527152180733</v>
      </c>
      <c r="K122" s="133">
        <f>'Surv-rate CEA'!J120*'Unit cost and utilities'!$H$7+'Surv-rate CEA'!K120*'Unit cost and utilities'!$H$7+'Unit cost and utilities'!$G$13*('Surv-rate CEA'!I119-'Surv-rate CEA'!I120)</f>
        <v>17.572320138455918</v>
      </c>
      <c r="L122" s="133">
        <f t="shared" ref="L122:L177" si="106">K122/(1+DISC)^($B122)</f>
        <v>14.426262183470548</v>
      </c>
      <c r="M122" s="133">
        <f>K122-'Surv-rate CEA'!K120*'Unit cost and utilities'!$H$7-'Unit cost and utilities'!$G$13*('Surv-rate CEA'!I119-'Surv-rate CEA'!I120)</f>
        <v>4.2617383609118171</v>
      </c>
      <c r="N122" s="133">
        <f t="shared" ref="N122:N177" si="107">M122/(1+DISC)^($B122)</f>
        <v>3.4987386109202903</v>
      </c>
      <c r="O122" s="133">
        <f>'Surv-rate CEA'!M120*'Unit cost and utilities'!$H$4+'Surv-rate CEA'!N120*'Unit cost and utilities'!$H$4+('Surv-rate CEA'!L119-'Surv-rate CEA'!L120)*'Unit cost and utilities'!$G$13</f>
        <v>7.5639003986841544</v>
      </c>
      <c r="P122" s="133">
        <f t="shared" ref="P122:P177" si="108">O122/(1+DISC)^($B122)</f>
        <v>6.2096985156943143</v>
      </c>
      <c r="Q122" s="133">
        <f>O122-'Surv-rate CEA'!N120*'Unit cost and utilities'!$H$4-('Surv-rate CEA'!L119-'Surv-rate CEA'!L120)*'Unit cost and utilities'!$G$13</f>
        <v>1.8186554466938925</v>
      </c>
      <c r="R122" s="133">
        <f t="shared" ref="R122:R177" si="109">Q122/(1+DISC)^($B122)</f>
        <v>1.4930527152180733</v>
      </c>
      <c r="S122" s="133">
        <f>'Surv-rate CEA'!P120*'Unit cost and utilities'!$H$8+'Surv-rate CEA'!Q120*'Unit cost and utilities'!$H$8+'Unit cost and utilities'!$G$13*('Surv-rate CEA'!O119-'Surv-rate CEA'!O120)</f>
        <v>32.490814280759089</v>
      </c>
      <c r="T122" s="133">
        <f t="shared" ref="T122:T177" si="110">S122/(1+DISC)^($B122)</f>
        <v>26.673825748423123</v>
      </c>
      <c r="U122" s="133">
        <f>S122-'Surv-rate CEA'!Q120*'Unit cost and utilities'!$H$8-'Unit cost and utilities'!$G$13*('Surv-rate CEA'!O119-'Surv-rate CEA'!O120)</f>
        <v>19.57061118694854</v>
      </c>
      <c r="V122" s="133">
        <f t="shared" ref="V122:V177" si="111">U122/(1+DISC)^($B122)</f>
        <v>16.066789464859465</v>
      </c>
      <c r="W122" s="133">
        <f>'Surv-rate CEA'!S120*'Unit cost and utilities'!$H$3+'Surv-rate CEA'!T120*'Unit cost and utilities'!$H$3+('Surv-rate CEA'!R119-'Surv-rate CEA'!R120)*'Unit cost and utilities'!$G$13</f>
        <v>7.5639003986841544</v>
      </c>
      <c r="X122" s="133">
        <f t="shared" ref="X122:X177" si="112">W122/(1+DISC)^($B122)</f>
        <v>6.2096985156943143</v>
      </c>
      <c r="Y122" s="133">
        <f>W122-'Surv-rate CEA'!T120*'Unit cost and utilities'!$H$3-('Surv-rate CEA'!R119-'Surv-rate CEA'!R120)*'Unit cost and utilities'!$G$13</f>
        <v>1.8186554466938925</v>
      </c>
      <c r="Z122" s="133">
        <f t="shared" ref="Z122:Z177" si="113">Y122/(1+DISC)^($B122)</f>
        <v>1.4930527152180733</v>
      </c>
      <c r="AA122" s="133">
        <f>'Surv-rate CEA'!V120*'Unit cost and utilities'!$H$9+'Surv-rate CEA'!W120*'Unit cost and utilities'!$H$9+'Unit cost and utilities'!$G$13*('Surv-rate CEA'!U119-'Surv-rate CEA'!U120)</f>
        <v>38.774446821947777</v>
      </c>
      <c r="AB122" s="133">
        <f t="shared" ref="AB122:AB177" si="114">AA122/(1+DISC)^($B122)</f>
        <v>31.832468989015752</v>
      </c>
      <c r="AC122" s="133">
        <f>AA122-'Surv-rate CEA'!W120*'Unit cost and utilities'!$H$9-'Unit cost and utilities'!$G$13*('Surv-rate CEA'!U119-'Surv-rate CEA'!U120)</f>
        <v>16.74028537573664</v>
      </c>
      <c r="AD122" s="133">
        <f t="shared" ref="AD122:AD177" si="115">AC122/(1+DISC)^($B122)</f>
        <v>13.743190651756198</v>
      </c>
      <c r="AE122" s="133">
        <f>'Surv-rate CEA'!Y120*'Unit cost and utilities'!$H$3+'Surv-rate CEA'!Z120*'Unit cost and utilities'!$H$3+('Surv-rate CEA'!X119-'Surv-rate CEA'!X120)*'Unit cost and utilities'!$G$13</f>
        <v>7.5639003986841544</v>
      </c>
      <c r="AF122" s="133">
        <f t="shared" ref="AF122:AF177" si="116">AE122/(1+DISC)^($B122)</f>
        <v>6.2096985156943143</v>
      </c>
      <c r="AG122" s="133">
        <f>AE122-'Surv-rate CEA'!Z120*'Unit cost and utilities'!$H$3-('Surv-rate CEA'!X119-'Surv-rate CEA'!X120)*'Unit cost and utilities'!$G$13</f>
        <v>1.8186554466938925</v>
      </c>
      <c r="AH122" s="133">
        <f t="shared" ref="AH122:AH177" si="117">AG122/(1+DISC)^($B122)</f>
        <v>1.4930527152180733</v>
      </c>
      <c r="AI122" s="133">
        <f>'Surv-rate CEA'!AB120*'Unit cost and utilities'!$H$10+'Surv-rate CEA'!AC120*'Unit cost and utilities'!$H$10+'Unit cost and utilities'!$G$13*('Surv-rate CEA'!AB120-'Surv-rate CEA'!AB120)</f>
        <v>16.666165012743626</v>
      </c>
      <c r="AJ122" s="133">
        <f t="shared" ref="AJ122:AJ177" si="118">AI122/(1+DISC)^($B122)</f>
        <v>13.682340417908524</v>
      </c>
      <c r="AK122" s="133">
        <f>AI122-'Surv-rate CEA'!AC120*'Unit cost and utilities'!$H$10-'Unit cost and utilities'!$G$13*('Surv-rate CEA'!AB120-'Surv-rate CEA'!AB120)</f>
        <v>9.8669661332138787</v>
      </c>
      <c r="AL122" s="133">
        <f t="shared" ref="AL122:AL177" si="119">AK122/(1+DISC)^($B122)</f>
        <v>8.100435188501848</v>
      </c>
      <c r="AM122" s="104">
        <f>'Surv-rate CEA'!AE120*'Unit cost and utilities'!$H$5+'Surv-rate CEA'!AF120*'Unit cost and utilities'!$H$5+('Surv-rate CEA'!AD119-'Surv-rate CEA'!AD120)*'Unit cost and utilities'!$G$13</f>
        <v>7.5639003986841544</v>
      </c>
      <c r="AN122" s="133">
        <f t="shared" ref="AN122:AN177" si="120">AM122/(1+DISC)^($B122)</f>
        <v>6.2096985156943143</v>
      </c>
      <c r="AO122" s="104">
        <f>AM122-'Surv-rate CEA'!AF120*'Unit cost and utilities'!$H$5-('Surv-rate CEA'!AD119-'Surv-rate CEA'!AD120)*'Unit cost and utilities'!$G$13</f>
        <v>1.8186554466938925</v>
      </c>
      <c r="AP122" s="133">
        <f t="shared" ref="AP122:AP177" si="121">AO122/(1+DISC)^($B122)</f>
        <v>1.4930527152180733</v>
      </c>
      <c r="AQ122" s="133">
        <f>'Surv-rate CEA'!AH120*'Unit cost and utilities'!$H$11+'Surv-rate CEA'!AI120*'Unit cost and utilities'!$H$11+'Unit cost and utilities'!$G$13*('Surv-rate CEA'!AG119-'Surv-rate CEA'!AG120)</f>
        <v>28.397513994411028</v>
      </c>
      <c r="AR122" s="133">
        <f t="shared" ref="AR122:AR177" si="122">AQ122/(1+DISC)^($B122)</f>
        <v>23.313368924209986</v>
      </c>
      <c r="AS122" s="133">
        <f>AQ122-'Surv-rate CEA'!AI120*'Unit cost and utilities'!$H$11-'Unit cost and utilities'!$G$13*('Surv-rate CEA'!AG119-'Surv-rate CEA'!AG120)</f>
        <v>13.60087208083519</v>
      </c>
      <c r="AT122" s="133">
        <f t="shared" ref="AT122:AT177" si="123">AS122/(1+DISC)^($B122)</f>
        <v>11.165841790725198</v>
      </c>
      <c r="AU122" s="133">
        <f>'Surv-rate CEA'!AK120*'Unit cost and utilities'!$H$3+'Surv-rate CEA'!AL120*'Unit cost and utilities'!$H$3+('Surv-rate CEA'!AJ119-'Surv-rate CEA'!AJ120)*'Unit cost and utilities'!$G$13</f>
        <v>7.5639003986841544</v>
      </c>
      <c r="AV122" s="133">
        <f t="shared" ref="AV122:AV177" si="124">AU122/(1+DISC)^($B122)</f>
        <v>6.2096985156943143</v>
      </c>
      <c r="AW122" s="133">
        <f>AU122-'Surv-rate CEA'!AL120*'Unit cost and utilities'!$H$3-('Surv-rate CEA'!AJ119-'Surv-rate CEA'!AJ120)*'Unit cost and utilities'!$G$13</f>
        <v>1.8186554466938925</v>
      </c>
      <c r="AX122" s="133">
        <f t="shared" ref="AX122:AX177" si="125">AW122/(1+DISC)^($B122)</f>
        <v>1.4930527152180733</v>
      </c>
      <c r="AY122" s="135">
        <v>116</v>
      </c>
      <c r="AZ122" s="135">
        <f t="shared" si="96"/>
        <v>8.8986301369863021</v>
      </c>
      <c r="BA122" s="136">
        <f>'Surv-rate CEA'!AP120*'Unit cost and utilities'!$H$7+'Surv-rate CEA'!AQ120*'Unit cost and utilities'!$H$7+'Unit cost and utilities'!$G$13*('Surv-rate CEA'!AO119-'Surv-rate CEA'!AO120)</f>
        <v>11.162142395821801</v>
      </c>
      <c r="BB122" s="136">
        <f t="shared" si="97"/>
        <v>8.5805246619440325</v>
      </c>
      <c r="BC122" s="136">
        <f>BA122-'Surv-rate CEA'!AQ120*'Unit cost and utilities'!$H$7-'Unit cost and utilities'!$G$13*('Surv-rate CEA'!AO119-'Surv-rate CEA'!AO120)</f>
        <v>2.6484604505349294</v>
      </c>
      <c r="BD122" s="136">
        <f t="shared" si="98"/>
        <v>2.0359156339471918</v>
      </c>
      <c r="BE122" s="136">
        <f>'Surv-rate CEA'!AS120*'Unit cost and utilities'!$H$4+'Surv-rate CEA'!AT120*'Unit cost and utilities'!$H$4+('Surv-rate CEA'!AR119-'Surv-rate CEA'!AR120)*'Unit cost and utilities'!$G$13</f>
        <v>2.8013172606083621</v>
      </c>
      <c r="BF122" s="136">
        <f t="shared" si="99"/>
        <v>2.1534192082674886</v>
      </c>
      <c r="BG122" s="136">
        <f>BE122-'Surv-rate CEA'!AT120*'Unit cost and utilities'!$H$4-('Surv-rate CEA'!AR119-'Surv-rate CEA'!AR120)*'Unit cost and utilities'!$G$13</f>
        <v>1.0166519166117436</v>
      </c>
      <c r="BH122" s="136">
        <f t="shared" si="100"/>
        <v>0.78151725123709848</v>
      </c>
    </row>
    <row r="123" spans="1:60">
      <c r="A123" s="132">
        <v>117</v>
      </c>
      <c r="B123" s="132">
        <f t="shared" si="101"/>
        <v>6.7315068493150685</v>
      </c>
      <c r="C123" s="133">
        <f>'Surv-rate CEA'!D121*'Unit cost and utilities'!$H$6+'Surv-rate CEA'!E121*'Unit cost and utilities'!$H$6+'Unit cost and utilities'!$G$13*('Surv-rate CEA'!C120-'Surv-rate CEA'!C121)</f>
        <v>23.702477747735372</v>
      </c>
      <c r="D123" s="133">
        <f t="shared" si="102"/>
        <v>19.42584331571824</v>
      </c>
      <c r="E123" s="133">
        <f>C123-'Surv-rate CEA'!E121*'Unit cost and utilities'!$H$6-'Unit cost and utilities'!$G$13*('Surv-rate CEA'!C120-'Surv-rate CEA'!C121)</f>
        <v>18.552800835775578</v>
      </c>
      <c r="F123" s="133">
        <f t="shared" si="103"/>
        <v>15.205321820750877</v>
      </c>
      <c r="G123" s="133">
        <f>'Surv-rate CEA'!G121*'Unit cost and utilities'!$H$3+'Surv-rate CEA'!H121*'Unit cost and utilities'!$H$3+('Surv-rate CEA'!F120-'Surv-rate CEA'!F121)*'Unit cost and utilities'!$G$13</f>
        <v>7.4240265417218101</v>
      </c>
      <c r="H123" s="133">
        <f t="shared" si="104"/>
        <v>6.0845105691534958</v>
      </c>
      <c r="I123" s="133">
        <f>G123-'Surv-rate CEA'!H121*'Unit cost and utilities'!$H$3-('Surv-rate CEA'!F120-'Surv-rate CEA'!F121)*'Unit cost and utilities'!$G$13</f>
        <v>1.7870114889337265</v>
      </c>
      <c r="J123" s="133">
        <f t="shared" si="105"/>
        <v>1.4645812795133479</v>
      </c>
      <c r="K123" s="133">
        <f>'Surv-rate CEA'!J121*'Unit cost and utilities'!$H$7+'Surv-rate CEA'!K121*'Unit cost and utilities'!$H$7+'Unit cost and utilities'!$G$13*('Surv-rate CEA'!I120-'Surv-rate CEA'!I121)</f>
        <v>17.329665379269308</v>
      </c>
      <c r="L123" s="133">
        <f t="shared" si="106"/>
        <v>14.202876507443476</v>
      </c>
      <c r="M123" s="133">
        <f>K123-'Surv-rate CEA'!K121*'Unit cost and utilities'!$H$7-'Unit cost and utilities'!$G$13*('Surv-rate CEA'!I120-'Surv-rate CEA'!I121)</f>
        <v>4.2018363729536325</v>
      </c>
      <c r="N123" s="133">
        <f t="shared" si="107"/>
        <v>3.4436996793333892</v>
      </c>
      <c r="O123" s="133">
        <f>'Surv-rate CEA'!M121*'Unit cost and utilities'!$H$4+'Surv-rate CEA'!N121*'Unit cost and utilities'!$H$4+('Surv-rate CEA'!L120-'Surv-rate CEA'!L121)*'Unit cost and utilities'!$G$13</f>
        <v>7.4240265417218101</v>
      </c>
      <c r="P123" s="133">
        <f t="shared" si="108"/>
        <v>6.0845105691534958</v>
      </c>
      <c r="Q123" s="133">
        <f>O123-'Surv-rate CEA'!N121*'Unit cost and utilities'!$H$4-('Surv-rate CEA'!L120-'Surv-rate CEA'!L121)*'Unit cost and utilities'!$G$13</f>
        <v>1.7870114889337265</v>
      </c>
      <c r="R123" s="133">
        <f t="shared" si="109"/>
        <v>1.4645812795133479</v>
      </c>
      <c r="S123" s="133">
        <f>'Surv-rate CEA'!P121*'Unit cost and utilities'!$H$8+'Surv-rate CEA'!Q121*'Unit cost and utilities'!$H$8+'Unit cost and utilities'!$G$13*('Surv-rate CEA'!O120-'Surv-rate CEA'!O121)</f>
        <v>32.111104839202319</v>
      </c>
      <c r="T123" s="133">
        <f t="shared" si="110"/>
        <v>26.3173031081337</v>
      </c>
      <c r="U123" s="133">
        <f>S123-'Surv-rate CEA'!Q121*'Unit cost and utilities'!$H$8-'Unit cost and utilities'!$G$13*('Surv-rate CEA'!O120-'Surv-rate CEA'!O121)</f>
        <v>19.380389986960878</v>
      </c>
      <c r="V123" s="133">
        <f t="shared" si="111"/>
        <v>15.883589188062293</v>
      </c>
      <c r="W123" s="133">
        <f>'Surv-rate CEA'!S121*'Unit cost and utilities'!$H$3+'Surv-rate CEA'!T121*'Unit cost and utilities'!$H$3+('Surv-rate CEA'!R120-'Surv-rate CEA'!R121)*'Unit cost and utilities'!$G$13</f>
        <v>7.4240265417218101</v>
      </c>
      <c r="X123" s="133">
        <f t="shared" si="112"/>
        <v>6.0845105691534958</v>
      </c>
      <c r="Y123" s="133">
        <f>W123-'Surv-rate CEA'!T121*'Unit cost and utilities'!$H$3-('Surv-rate CEA'!R120-'Surv-rate CEA'!R121)*'Unit cost and utilities'!$G$13</f>
        <v>1.7870114889337265</v>
      </c>
      <c r="Z123" s="133">
        <f t="shared" si="113"/>
        <v>1.4645812795133479</v>
      </c>
      <c r="AA123" s="133">
        <f>'Surv-rate CEA'!V121*'Unit cost and utilities'!$H$9+'Surv-rate CEA'!W121*'Unit cost and utilities'!$H$9+'Unit cost and utilities'!$G$13*('Surv-rate CEA'!U120-'Surv-rate CEA'!U121)</f>
        <v>38.358077261210688</v>
      </c>
      <c r="AB123" s="133">
        <f t="shared" si="114"/>
        <v>31.437135252228508</v>
      </c>
      <c r="AC123" s="133">
        <f>AA123-'Surv-rate CEA'!W121*'Unit cost and utilities'!$H$9-'Unit cost and utilities'!$G$13*('Surv-rate CEA'!U120-'Surv-rate CEA'!U121)</f>
        <v>16.570535787363539</v>
      </c>
      <c r="AD123" s="133">
        <f t="shared" si="115"/>
        <v>13.580716551609511</v>
      </c>
      <c r="AE123" s="133">
        <f>'Surv-rate CEA'!Y121*'Unit cost and utilities'!$H$3+'Surv-rate CEA'!Z121*'Unit cost and utilities'!$H$3+('Surv-rate CEA'!X120-'Surv-rate CEA'!X121)*'Unit cost and utilities'!$G$13</f>
        <v>7.4240265417218101</v>
      </c>
      <c r="AF123" s="133">
        <f t="shared" si="116"/>
        <v>6.0845105691534958</v>
      </c>
      <c r="AG123" s="133">
        <f>AE123-'Surv-rate CEA'!Z121*'Unit cost and utilities'!$H$3-('Surv-rate CEA'!X120-'Surv-rate CEA'!X121)*'Unit cost and utilities'!$G$13</f>
        <v>1.7870114889337265</v>
      </c>
      <c r="AH123" s="133">
        <f t="shared" si="117"/>
        <v>1.4645812795133479</v>
      </c>
      <c r="AI123" s="133">
        <f>'Surv-rate CEA'!AB121*'Unit cost and utilities'!$H$10+'Surv-rate CEA'!AC121*'Unit cost and utilities'!$H$10+'Unit cost and utilities'!$G$13*('Surv-rate CEA'!AB121-'Surv-rate CEA'!AB121)</f>
        <v>16.445948029872756</v>
      </c>
      <c r="AJ123" s="133">
        <f t="shared" si="118"/>
        <v>13.478608144132831</v>
      </c>
      <c r="AK123" s="133">
        <f>AI123-'Surv-rate CEA'!AC121*'Unit cost and utilities'!$H$10-'Unit cost and utilities'!$G$13*('Surv-rate CEA'!AB121-'Surv-rate CEA'!AB121)</f>
        <v>9.7558591039591924</v>
      </c>
      <c r="AL123" s="133">
        <f t="shared" si="119"/>
        <v>7.9956109391070598</v>
      </c>
      <c r="AM123" s="104">
        <f>'Surv-rate CEA'!AE121*'Unit cost and utilities'!$H$5+'Surv-rate CEA'!AF121*'Unit cost and utilities'!$H$5+('Surv-rate CEA'!AD120-'Surv-rate CEA'!AD121)*'Unit cost and utilities'!$G$13</f>
        <v>7.4240265417218101</v>
      </c>
      <c r="AN123" s="133">
        <f t="shared" si="120"/>
        <v>6.0845105691534958</v>
      </c>
      <c r="AO123" s="104">
        <f>AM123-'Surv-rate CEA'!AF121*'Unit cost and utilities'!$H$5-('Surv-rate CEA'!AD120-'Surv-rate CEA'!AD121)*'Unit cost and utilities'!$G$13</f>
        <v>1.7870114889337265</v>
      </c>
      <c r="AP123" s="133">
        <f t="shared" si="121"/>
        <v>1.4645812795133479</v>
      </c>
      <c r="AQ123" s="133">
        <f>'Surv-rate CEA'!AH121*'Unit cost and utilities'!$H$11+'Surv-rate CEA'!AI121*'Unit cost and utilities'!$H$11+'Unit cost and utilities'!$G$13*('Surv-rate CEA'!AG120-'Surv-rate CEA'!AG121)</f>
        <v>28.049948425806015</v>
      </c>
      <c r="AR123" s="133">
        <f t="shared" si="122"/>
        <v>22.988900524787812</v>
      </c>
      <c r="AS123" s="133">
        <f>AQ123-'Surv-rate CEA'!AI121*'Unit cost and utilities'!$H$11-'Unit cost and utilities'!$G$13*('Surv-rate CEA'!AG120-'Surv-rate CEA'!AG121)</f>
        <v>13.453431363124775</v>
      </c>
      <c r="AT123" s="133">
        <f t="shared" si="123"/>
        <v>11.026030801518266</v>
      </c>
      <c r="AU123" s="133">
        <f>'Surv-rate CEA'!AK121*'Unit cost and utilities'!$H$3+'Surv-rate CEA'!AL121*'Unit cost and utilities'!$H$3+('Surv-rate CEA'!AJ120-'Surv-rate CEA'!AJ121)*'Unit cost and utilities'!$G$13</f>
        <v>7.4240265417218101</v>
      </c>
      <c r="AV123" s="133">
        <f t="shared" si="124"/>
        <v>6.0845105691534958</v>
      </c>
      <c r="AW123" s="133">
        <f>AU123-'Surv-rate CEA'!AL121*'Unit cost and utilities'!$H$3-('Surv-rate CEA'!AJ120-'Surv-rate CEA'!AJ121)*'Unit cost and utilities'!$G$13</f>
        <v>1.7870114889337265</v>
      </c>
      <c r="AX123" s="133">
        <f t="shared" si="125"/>
        <v>1.4645812795133479</v>
      </c>
      <c r="AY123" s="135">
        <v>117</v>
      </c>
      <c r="AZ123" s="135">
        <f t="shared" si="96"/>
        <v>8.9753424657534246</v>
      </c>
      <c r="BA123" s="136">
        <f>'Surv-rate CEA'!AP121*'Unit cost and utilities'!$H$7+'Surv-rate CEA'!AQ121*'Unit cost and utilities'!$H$7+'Unit cost and utilities'!$G$13*('Surv-rate CEA'!AO120-'Surv-rate CEA'!AO121)</f>
        <v>11.004751610898786</v>
      </c>
      <c r="BB123" s="136">
        <f t="shared" si="97"/>
        <v>8.4403752722855252</v>
      </c>
      <c r="BC123" s="136">
        <f>BA123-'Surv-rate CEA'!AQ121*'Unit cost and utilities'!$H$7-'Unit cost and utilities'!$G$13*('Surv-rate CEA'!AO120-'Surv-rate CEA'!AO121)</f>
        <v>2.6110438754920198</v>
      </c>
      <c r="BD123" s="136">
        <f t="shared" si="98"/>
        <v>2.0026067775786438</v>
      </c>
      <c r="BE123" s="136">
        <f>'Surv-rate CEA'!AS121*'Unit cost and utilities'!$H$4+'Surv-rate CEA'!AT121*'Unit cost and utilities'!$H$4+('Surv-rate CEA'!AR120-'Surv-rate CEA'!AR121)*'Unit cost and utilities'!$G$13</f>
        <v>2.7093203505239862</v>
      </c>
      <c r="BF123" s="136">
        <f t="shared" si="99"/>
        <v>2.0779824297547176</v>
      </c>
      <c r="BG123" s="136">
        <f>BE123-'Surv-rate CEA'!AT121*'Unit cost and utilities'!$H$4-('Surv-rate CEA'!AR120-'Surv-rate CEA'!AR121)*'Unit cost and utilities'!$G$13</f>
        <v>0.99787102719531551</v>
      </c>
      <c r="BH123" s="136">
        <f t="shared" si="100"/>
        <v>0.76534266657397254</v>
      </c>
    </row>
    <row r="124" spans="1:60">
      <c r="A124" s="132">
        <v>118</v>
      </c>
      <c r="B124" s="132">
        <f t="shared" si="101"/>
        <v>6.7890410958904113</v>
      </c>
      <c r="C124" s="133">
        <f>'Surv-rate CEA'!D122*'Unit cost and utilities'!$H$6+'Surv-rate CEA'!E122*'Unit cost and utilities'!$H$6+'Unit cost and utilities'!$G$13*('Surv-rate CEA'!C121-'Surv-rate CEA'!C122)</f>
        <v>23.398430810805138</v>
      </c>
      <c r="D124" s="133">
        <f t="shared" si="102"/>
        <v>19.144070583647657</v>
      </c>
      <c r="E124" s="133">
        <f>C124-'Surv-rate CEA'!E122*'Unit cost and utilities'!$H$6-'Unit cost and utilities'!$G$13*('Surv-rate CEA'!C121-'Surv-rate CEA'!C122)</f>
        <v>18.373965895028039</v>
      </c>
      <c r="F124" s="133">
        <f t="shared" si="103"/>
        <v>15.033166234101312</v>
      </c>
      <c r="G124" s="133">
        <f>'Surv-rate CEA'!G122*'Unit cost and utilities'!$H$3+'Surv-rate CEA'!H122*'Unit cost and utilities'!$H$3+('Surv-rate CEA'!F121-'Surv-rate CEA'!F122)*'Unit cost and utilities'!$G$13</f>
        <v>7.2878248303952597</v>
      </c>
      <c r="H124" s="133">
        <f t="shared" si="104"/>
        <v>5.9627345988483427</v>
      </c>
      <c r="I124" s="133">
        <f>G124-'Surv-rate CEA'!H122*'Unit cost and utilities'!$H$3-('Surv-rate CEA'!F121-'Surv-rate CEA'!F122)*'Unit cost and utilities'!$G$13</f>
        <v>1.7561746336402151</v>
      </c>
      <c r="J124" s="133">
        <f t="shared" si="105"/>
        <v>1.4368626432886407</v>
      </c>
      <c r="K124" s="133">
        <f>'Surv-rate CEA'!J122*'Unit cost and utilities'!$H$7+'Surv-rate CEA'!K122*'Unit cost and utilities'!$H$7+'Unit cost and utilities'!$G$13*('Surv-rate CEA'!I121-'Surv-rate CEA'!I122)</f>
        <v>17.0922673203114</v>
      </c>
      <c r="L124" s="133">
        <f t="shared" si="106"/>
        <v>13.984509245958114</v>
      </c>
      <c r="M124" s="133">
        <f>K124-'Surv-rate CEA'!K122*'Unit cost and utilities'!$H$7-'Unit cost and utilities'!$G$13*('Surv-rate CEA'!I121-'Surv-rate CEA'!I122)</f>
        <v>4.1432644003317725</v>
      </c>
      <c r="N124" s="133">
        <f t="shared" si="107"/>
        <v>3.3899258787062516</v>
      </c>
      <c r="O124" s="133">
        <f>'Surv-rate CEA'!M122*'Unit cost and utilities'!$H$4+'Surv-rate CEA'!N122*'Unit cost and utilities'!$H$4+('Surv-rate CEA'!L121-'Surv-rate CEA'!L122)*'Unit cost and utilities'!$G$13</f>
        <v>7.2878248303952597</v>
      </c>
      <c r="P124" s="133">
        <f t="shared" si="108"/>
        <v>5.9627345988483427</v>
      </c>
      <c r="Q124" s="133">
        <f>O124-'Surv-rate CEA'!N122*'Unit cost and utilities'!$H$4-('Surv-rate CEA'!L121-'Surv-rate CEA'!L122)*'Unit cost and utilities'!$G$13</f>
        <v>1.7561746336402151</v>
      </c>
      <c r="R124" s="133">
        <f t="shared" si="109"/>
        <v>1.4368626432886407</v>
      </c>
      <c r="S124" s="133">
        <f>'Surv-rate CEA'!P122*'Unit cost and utilities'!$H$8+'Surv-rate CEA'!Q122*'Unit cost and utilities'!$H$8+'Unit cost and utilities'!$G$13*('Surv-rate CEA'!O121-'Surv-rate CEA'!O122)</f>
        <v>31.738812623733793</v>
      </c>
      <c r="T124" s="133">
        <f t="shared" si="110"/>
        <v>25.967983666209761</v>
      </c>
      <c r="U124" s="133">
        <f>S124-'Surv-rate CEA'!Q122*'Unit cost and utilities'!$H$8-'Unit cost and utilities'!$G$13*('Surv-rate CEA'!O121-'Surv-rate CEA'!O122)</f>
        <v>19.193577713942837</v>
      </c>
      <c r="V124" s="133">
        <f t="shared" si="111"/>
        <v>15.703754216661704</v>
      </c>
      <c r="W124" s="133">
        <f>'Surv-rate CEA'!S122*'Unit cost and utilities'!$H$3+'Surv-rate CEA'!T122*'Unit cost and utilities'!$H$3+('Surv-rate CEA'!R121-'Surv-rate CEA'!R122)*'Unit cost and utilities'!$G$13</f>
        <v>7.2878248303952597</v>
      </c>
      <c r="X124" s="133">
        <f t="shared" si="112"/>
        <v>5.9627345988483427</v>
      </c>
      <c r="Y124" s="133">
        <f>W124-'Surv-rate CEA'!T122*'Unit cost and utilities'!$H$3-('Surv-rate CEA'!R121-'Surv-rate CEA'!R122)*'Unit cost and utilities'!$G$13</f>
        <v>1.7561746336402151</v>
      </c>
      <c r="Z124" s="133">
        <f t="shared" si="113"/>
        <v>1.4368626432886407</v>
      </c>
      <c r="AA124" s="133">
        <f>'Surv-rate CEA'!V122*'Unit cost and utilities'!$H$9+'Surv-rate CEA'!W122*'Unit cost and utilities'!$H$9+'Unit cost and utilities'!$G$13*('Surv-rate CEA'!U121-'Surv-rate CEA'!U122)</f>
        <v>37.949453285701345</v>
      </c>
      <c r="AB124" s="133">
        <f t="shared" si="114"/>
        <v>31.049390370948</v>
      </c>
      <c r="AC124" s="133">
        <f>AA124-'Surv-rate CEA'!W122*'Unit cost and utilities'!$H$9-'Unit cost and utilities'!$G$13*('Surv-rate CEA'!U121-'Surv-rate CEA'!U122)</f>
        <v>16.403898743390599</v>
      </c>
      <c r="AD124" s="133">
        <f t="shared" si="115"/>
        <v>13.421301536403018</v>
      </c>
      <c r="AE124" s="133">
        <f>'Surv-rate CEA'!Y122*'Unit cost and utilities'!$H$3+'Surv-rate CEA'!Z122*'Unit cost and utilities'!$H$3+('Surv-rate CEA'!X121-'Surv-rate CEA'!X122)*'Unit cost and utilities'!$G$13</f>
        <v>7.2878248303952597</v>
      </c>
      <c r="AF124" s="133">
        <f t="shared" si="116"/>
        <v>5.9627345988483427</v>
      </c>
      <c r="AG124" s="133">
        <f>AE124-'Surv-rate CEA'!Z122*'Unit cost and utilities'!$H$3-('Surv-rate CEA'!X121-'Surv-rate CEA'!X122)*'Unit cost and utilities'!$G$13</f>
        <v>1.7561746336402151</v>
      </c>
      <c r="AH124" s="133">
        <f t="shared" si="117"/>
        <v>1.4368626432886407</v>
      </c>
      <c r="AI124" s="133">
        <f>'Surv-rate CEA'!AB122*'Unit cost and utilities'!$H$10+'Surv-rate CEA'!AC122*'Unit cost and utilities'!$H$10+'Unit cost and utilities'!$G$13*('Surv-rate CEA'!AB122-'Surv-rate CEA'!AB122)</f>
        <v>16.230321753831319</v>
      </c>
      <c r="AJ124" s="133">
        <f t="shared" si="118"/>
        <v>13.279284741914159</v>
      </c>
      <c r="AK124" s="133">
        <f>AI124-'Surv-rate CEA'!AC122*'Unit cost and utilities'!$H$10-'Unit cost and utilities'!$G$13*('Surv-rate CEA'!AB122-'Surv-rate CEA'!AB122)</f>
        <v>9.6469122769977496</v>
      </c>
      <c r="AL124" s="133">
        <f t="shared" si="119"/>
        <v>7.8928869648736582</v>
      </c>
      <c r="AM124" s="104">
        <f>'Surv-rate CEA'!AE122*'Unit cost and utilities'!$H$5+'Surv-rate CEA'!AF122*'Unit cost and utilities'!$H$5+('Surv-rate CEA'!AD121-'Surv-rate CEA'!AD122)*'Unit cost and utilities'!$G$13</f>
        <v>7.2878248303952597</v>
      </c>
      <c r="AN124" s="133">
        <f t="shared" si="120"/>
        <v>5.9627345988483427</v>
      </c>
      <c r="AO124" s="104">
        <f>AM124-'Surv-rate CEA'!AF122*'Unit cost and utilities'!$H$5-('Surv-rate CEA'!AD121-'Surv-rate CEA'!AD122)*'Unit cost and utilities'!$G$13</f>
        <v>1.7561746336402151</v>
      </c>
      <c r="AP124" s="133">
        <f t="shared" si="121"/>
        <v>1.4368626432886407</v>
      </c>
      <c r="AQ124" s="133">
        <f>'Surv-rate CEA'!AH122*'Unit cost and utilities'!$H$11+'Surv-rate CEA'!AI122*'Unit cost and utilities'!$H$11+'Unit cost and utilities'!$G$13*('Surv-rate CEA'!AG121-'Surv-rate CEA'!AG122)</f>
        <v>27.709362963202398</v>
      </c>
      <c r="AR124" s="133">
        <f t="shared" si="122"/>
        <v>22.671178451441012</v>
      </c>
      <c r="AS124" s="133">
        <f>AQ124-'Surv-rate CEA'!AI122*'Unit cost and utilities'!$H$11-'Unit cost and utilities'!$G$13*('Surv-rate CEA'!AG121-'Surv-rate CEA'!AG122)</f>
        <v>13.308796112823966</v>
      </c>
      <c r="AT124" s="133">
        <f t="shared" si="123"/>
        <v>10.888958077035699</v>
      </c>
      <c r="AU124" s="133">
        <f>'Surv-rate CEA'!AK122*'Unit cost and utilities'!$H$3+'Surv-rate CEA'!AL122*'Unit cost and utilities'!$H$3+('Surv-rate CEA'!AJ121-'Surv-rate CEA'!AJ122)*'Unit cost and utilities'!$G$13</f>
        <v>7.2878248303952597</v>
      </c>
      <c r="AV124" s="133">
        <f t="shared" si="124"/>
        <v>5.9627345988483427</v>
      </c>
      <c r="AW124" s="133">
        <f>AU124-'Surv-rate CEA'!AL122*'Unit cost and utilities'!$H$3-('Surv-rate CEA'!AJ121-'Surv-rate CEA'!AJ122)*'Unit cost and utilities'!$G$13</f>
        <v>1.7561746336402151</v>
      </c>
      <c r="AX124" s="133">
        <f t="shared" si="125"/>
        <v>1.4368626432886407</v>
      </c>
      <c r="AY124" s="135">
        <v>118</v>
      </c>
      <c r="AZ124" s="135">
        <f t="shared" si="96"/>
        <v>9.0520547945205472</v>
      </c>
      <c r="BA124" s="136">
        <f>'Surv-rate CEA'!AP122*'Unit cost and utilities'!$H$7+'Surv-rate CEA'!AQ122*'Unit cost and utilities'!$H$7+'Unit cost and utilities'!$G$13*('Surv-rate CEA'!AO121-'Surv-rate CEA'!AO122)</f>
        <v>10.850860172643314</v>
      </c>
      <c r="BB124" s="136">
        <f t="shared" si="97"/>
        <v>8.3034945629795622</v>
      </c>
      <c r="BC124" s="136">
        <f>BA124-'Surv-rate CEA'!AQ122*'Unit cost and utilities'!$H$7-'Unit cost and utilities'!$G$13*('Surv-rate CEA'!AO121-'Surv-rate CEA'!AO122)</f>
        <v>2.5744633447190739</v>
      </c>
      <c r="BD124" s="136">
        <f t="shared" si="98"/>
        <v>1.9700781362347495</v>
      </c>
      <c r="BE124" s="136">
        <f>'Surv-rate CEA'!AS122*'Unit cost and utilities'!$H$4+'Surv-rate CEA'!AT122*'Unit cost and utilities'!$H$4+('Surv-rate CEA'!AR121-'Surv-rate CEA'!AR122)*'Unit cost and utilities'!$G$13</f>
        <v>2.6205248144354409</v>
      </c>
      <c r="BF124" s="136">
        <f t="shared" si="99"/>
        <v>2.0053261402885636</v>
      </c>
      <c r="BG124" s="136">
        <f>BE124-'Surv-rate CEA'!AT122*'Unit cost and utilities'!$H$4-('Surv-rate CEA'!AR121-'Surv-rate CEA'!AR122)*'Unit cost and utilities'!$G$13</f>
        <v>0.97955994008649871</v>
      </c>
      <c r="BH124" s="136">
        <f t="shared" si="100"/>
        <v>0.74959685289534139</v>
      </c>
    </row>
    <row r="125" spans="1:60">
      <c r="A125" s="132">
        <v>119</v>
      </c>
      <c r="B125" s="132">
        <f t="shared" si="101"/>
        <v>6.8465753424657532</v>
      </c>
      <c r="C125" s="133">
        <f>'Surv-rate CEA'!D123*'Unit cost and utilities'!$H$6+'Surv-rate CEA'!E123*'Unit cost and utilities'!$H$6+'Unit cost and utilities'!$G$13*('Surv-rate CEA'!C122-'Surv-rate CEA'!C123)</f>
        <v>23.100650272182243</v>
      </c>
      <c r="D125" s="133">
        <f t="shared" si="102"/>
        <v>18.86831765376829</v>
      </c>
      <c r="E125" s="133">
        <f>C125-'Surv-rate CEA'!E123*'Unit cost and utilities'!$H$6-'Unit cost and utilities'!$G$13*('Surv-rate CEA'!C122-'Surv-rate CEA'!C123)</f>
        <v>18.198309692874766</v>
      </c>
      <c r="F125" s="133">
        <f t="shared" si="103"/>
        <v>14.864148151721027</v>
      </c>
      <c r="G125" s="133">
        <f>'Surv-rate CEA'!G123*'Unit cost and utilities'!$H$3+'Surv-rate CEA'!H123*'Unit cost and utilities'!$H$3+('Surv-rate CEA'!F122-'Surv-rate CEA'!F123)*'Unit cost and utilities'!$G$13</f>
        <v>7.1551714126065296</v>
      </c>
      <c r="H125" s="133">
        <f t="shared" si="104"/>
        <v>5.8442531049784341</v>
      </c>
      <c r="I125" s="133">
        <f>G125-'Surv-rate CEA'!H123*'Unit cost and utilities'!$H$3-('Surv-rate CEA'!F122-'Surv-rate CEA'!F123)*'Unit cost and utilities'!$G$13</f>
        <v>1.7261178915793807</v>
      </c>
      <c r="J125" s="133">
        <f t="shared" si="105"/>
        <v>1.4098711639036405</v>
      </c>
      <c r="K125" s="133">
        <f>'Surv-rate CEA'!J123*'Unit cost and utilities'!$H$7+'Surv-rate CEA'!K123*'Unit cost and utilities'!$H$7+'Unit cost and utilities'!$G$13*('Surv-rate CEA'!I122-'Surv-rate CEA'!I123)</f>
        <v>16.859972542767082</v>
      </c>
      <c r="L125" s="133">
        <f t="shared" si="106"/>
        <v>13.771011370784633</v>
      </c>
      <c r="M125" s="133">
        <f>K125-'Surv-rate CEA'!K123*'Unit cost and utilities'!$H$7-'Unit cost and utilities'!$G$13*('Surv-rate CEA'!I122-'Surv-rate CEA'!I123)</f>
        <v>4.0859823146973477</v>
      </c>
      <c r="N125" s="133">
        <f t="shared" si="107"/>
        <v>3.3373784431612892</v>
      </c>
      <c r="O125" s="133">
        <f>'Surv-rate CEA'!M123*'Unit cost and utilities'!$H$4+'Surv-rate CEA'!N123*'Unit cost and utilities'!$H$4+('Surv-rate CEA'!L122-'Surv-rate CEA'!L123)*'Unit cost and utilities'!$G$13</f>
        <v>7.1551714126065296</v>
      </c>
      <c r="P125" s="133">
        <f t="shared" si="108"/>
        <v>5.8442531049784341</v>
      </c>
      <c r="Q125" s="133">
        <f>O125-'Surv-rate CEA'!N123*'Unit cost and utilities'!$H$4-('Surv-rate CEA'!L122-'Surv-rate CEA'!L123)*'Unit cost and utilities'!$G$13</f>
        <v>1.7261178915793807</v>
      </c>
      <c r="R125" s="133">
        <f t="shared" si="109"/>
        <v>1.4098711639036405</v>
      </c>
      <c r="S125" s="133">
        <f>'Surv-rate CEA'!P123*'Unit cost and utilities'!$H$8+'Surv-rate CEA'!Q123*'Unit cost and utilities'!$H$8+'Unit cost and utilities'!$G$13*('Surv-rate CEA'!O122-'Surv-rate CEA'!O123)</f>
        <v>31.373737116938589</v>
      </c>
      <c r="T125" s="133">
        <f t="shared" si="110"/>
        <v>25.625669880863331</v>
      </c>
      <c r="U125" s="133">
        <f>S125-'Surv-rate CEA'!Q123*'Unit cost and utilities'!$H$8-'Unit cost and utilities'!$G$13*('Surv-rate CEA'!O122-'Surv-rate CEA'!O123)</f>
        <v>19.010085974259283</v>
      </c>
      <c r="V125" s="133">
        <f t="shared" si="111"/>
        <v>15.527196704921383</v>
      </c>
      <c r="W125" s="133">
        <f>'Surv-rate CEA'!S123*'Unit cost and utilities'!$H$3+'Surv-rate CEA'!T123*'Unit cost and utilities'!$H$3+('Surv-rate CEA'!R122-'Surv-rate CEA'!R123)*'Unit cost and utilities'!$G$13</f>
        <v>7.1551714126065296</v>
      </c>
      <c r="X125" s="133">
        <f t="shared" si="112"/>
        <v>5.8442531049784341</v>
      </c>
      <c r="Y125" s="133">
        <f>W125-'Surv-rate CEA'!T123*'Unit cost and utilities'!$H$3-('Surv-rate CEA'!R122-'Surv-rate CEA'!R123)*'Unit cost and utilities'!$G$13</f>
        <v>1.7261178915793807</v>
      </c>
      <c r="Z125" s="133">
        <f t="shared" si="113"/>
        <v>1.4098711639036405</v>
      </c>
      <c r="AA125" s="133">
        <f>'Surv-rate CEA'!V123*'Unit cost and utilities'!$H$9+'Surv-rate CEA'!W123*'Unit cost and utilities'!$H$9+'Unit cost and utilities'!$G$13*('Surv-rate CEA'!U122-'Surv-rate CEA'!U123)</f>
        <v>37.548372681915602</v>
      </c>
      <c r="AB125" s="133">
        <f t="shared" si="114"/>
        <v>30.669033762984711</v>
      </c>
      <c r="AC125" s="133">
        <f>AA125-'Surv-rate CEA'!W123*'Unit cost and utilities'!$H$9-'Unit cost and utilities'!$G$13*('Surv-rate CEA'!U122-'Surv-rate CEA'!U123)</f>
        <v>16.240292254618904</v>
      </c>
      <c r="AD125" s="133">
        <f t="shared" si="115"/>
        <v>13.264864384323461</v>
      </c>
      <c r="AE125" s="133">
        <f>'Surv-rate CEA'!Y123*'Unit cost and utilities'!$H$3+'Surv-rate CEA'!Z123*'Unit cost and utilities'!$H$3+('Surv-rate CEA'!X122-'Surv-rate CEA'!X123)*'Unit cost and utilities'!$G$13</f>
        <v>7.1551714126065296</v>
      </c>
      <c r="AF125" s="133">
        <f t="shared" si="116"/>
        <v>5.8442531049784341</v>
      </c>
      <c r="AG125" s="133">
        <f>AE125-'Surv-rate CEA'!Z123*'Unit cost and utilities'!$H$3-('Surv-rate CEA'!X122-'Surv-rate CEA'!X123)*'Unit cost and utilities'!$G$13</f>
        <v>1.7261178915793807</v>
      </c>
      <c r="AH125" s="133">
        <f t="shared" si="117"/>
        <v>1.4098711639036405</v>
      </c>
      <c r="AI125" s="133">
        <f>'Surv-rate CEA'!AB123*'Unit cost and utilities'!$H$10+'Surv-rate CEA'!AC123*'Unit cost and utilities'!$H$10+'Unit cost and utilities'!$G$13*('Surv-rate CEA'!AB123-'Surv-rate CEA'!AB123)</f>
        <v>16.019156816876954</v>
      </c>
      <c r="AJ125" s="133">
        <f t="shared" si="118"/>
        <v>13.084243768251685</v>
      </c>
      <c r="AK125" s="133">
        <f>AI125-'Surv-rate CEA'!AC123*'Unit cost and utilities'!$H$10-'Unit cost and utilities'!$G$13*('Surv-rate CEA'!AB123-'Surv-rate CEA'!AB123)</f>
        <v>9.5400663813204716</v>
      </c>
      <c r="AL125" s="133">
        <f t="shared" si="119"/>
        <v>7.7922050158714402</v>
      </c>
      <c r="AM125" s="104">
        <f>'Surv-rate CEA'!AE123*'Unit cost and utilities'!$H$5+'Surv-rate CEA'!AF123*'Unit cost and utilities'!$H$5+('Surv-rate CEA'!AD122-'Surv-rate CEA'!AD123)*'Unit cost and utilities'!$G$13</f>
        <v>7.1551714126065296</v>
      </c>
      <c r="AN125" s="133">
        <f t="shared" si="120"/>
        <v>5.8442531049784341</v>
      </c>
      <c r="AO125" s="104">
        <f>AM125-'Surv-rate CEA'!AF123*'Unit cost and utilities'!$H$5-('Surv-rate CEA'!AD122-'Surv-rate CEA'!AD123)*'Unit cost and utilities'!$G$13</f>
        <v>1.7261178915793807</v>
      </c>
      <c r="AP125" s="133">
        <f t="shared" si="121"/>
        <v>1.4098711639036405</v>
      </c>
      <c r="AQ125" s="133">
        <f>'Surv-rate CEA'!AH123*'Unit cost and utilities'!$H$11+'Surv-rate CEA'!AI123*'Unit cost and utilities'!$H$11+'Unit cost and utilities'!$G$13*('Surv-rate CEA'!AG122-'Surv-rate CEA'!AG123)</f>
        <v>27.375565061753196</v>
      </c>
      <c r="AR125" s="133">
        <f t="shared" si="122"/>
        <v>22.36001374206187</v>
      </c>
      <c r="AS125" s="133">
        <f>AQ125-'Surv-rate CEA'!AI123*'Unit cost and utilities'!$H$11-'Unit cost and utilities'!$G$13*('Surv-rate CEA'!AG122-'Surv-rate CEA'!AG123)</f>
        <v>13.166890507027333</v>
      </c>
      <c r="AT125" s="133">
        <f t="shared" si="123"/>
        <v>10.754548883766505</v>
      </c>
      <c r="AU125" s="133">
        <f>'Surv-rate CEA'!AK123*'Unit cost and utilities'!$H$3+'Surv-rate CEA'!AL123*'Unit cost and utilities'!$H$3+('Surv-rate CEA'!AJ122-'Surv-rate CEA'!AJ123)*'Unit cost and utilities'!$G$13</f>
        <v>7.1551714126065296</v>
      </c>
      <c r="AV125" s="133">
        <f t="shared" si="124"/>
        <v>5.8442531049784341</v>
      </c>
      <c r="AW125" s="133">
        <f>AU125-'Surv-rate CEA'!AL123*'Unit cost and utilities'!$H$3-('Surv-rate CEA'!AJ122-'Surv-rate CEA'!AJ123)*'Unit cost and utilities'!$G$13</f>
        <v>1.7261178915793807</v>
      </c>
      <c r="AX125" s="133">
        <f t="shared" si="125"/>
        <v>1.4098711639036405</v>
      </c>
      <c r="AY125" s="135">
        <v>119</v>
      </c>
      <c r="AZ125" s="135">
        <f t="shared" si="96"/>
        <v>9.1287671232876715</v>
      </c>
      <c r="BA125" s="136">
        <f>'Surv-rate CEA'!AP123*'Unit cost and utilities'!$H$7+'Surv-rate CEA'!AQ123*'Unit cost and utilities'!$H$7+'Unit cost and utilities'!$G$13*('Surv-rate CEA'!AO122-'Surv-rate CEA'!AO123)</f>
        <v>10.70036275325314</v>
      </c>
      <c r="BB125" s="136">
        <f t="shared" si="97"/>
        <v>8.1697819626692798</v>
      </c>
      <c r="BC125" s="136">
        <f>BA125-'Surv-rate CEA'!AQ123*'Unit cost and utilities'!$H$7-'Unit cost and utilities'!$G$13*('Surv-rate CEA'!AO122-'Surv-rate CEA'!AO123)</f>
        <v>2.5386934452294008</v>
      </c>
      <c r="BD125" s="136">
        <f t="shared" si="98"/>
        <v>1.9383054944820737</v>
      </c>
      <c r="BE125" s="136">
        <f>'Surv-rate CEA'!AS123*'Unit cost and utilities'!$H$4+'Surv-rate CEA'!AT123*'Unit cost and utilities'!$H$4+('Surv-rate CEA'!AR122-'Surv-rate CEA'!AR123)*'Unit cost and utilities'!$G$13</f>
        <v>2.5348118491089702</v>
      </c>
      <c r="BF125" s="136">
        <f t="shared" si="99"/>
        <v>1.9353418758924683</v>
      </c>
      <c r="BG125" s="136">
        <f>BE125-'Surv-rate CEA'!AT123*'Unit cost and utilities'!$H$4-('Surv-rate CEA'!AR122-'Surv-rate CEA'!AR123)*'Unit cost and utilities'!$G$13</f>
        <v>0.96170370830481344</v>
      </c>
      <c r="BH125" s="136">
        <f t="shared" si="100"/>
        <v>0.73426572451033534</v>
      </c>
    </row>
    <row r="126" spans="1:60">
      <c r="A126" s="132">
        <v>120</v>
      </c>
      <c r="B126" s="132">
        <f t="shared" si="101"/>
        <v>6.904109589041096</v>
      </c>
      <c r="C126" s="133">
        <f>'Surv-rate CEA'!D124*'Unit cost and utilities'!$H$6+'Surv-rate CEA'!E124*'Unit cost and utilities'!$H$6+'Unit cost and utilities'!$G$13*('Surv-rate CEA'!C123-'Surv-rate CEA'!C124)</f>
        <v>22.808960272670397</v>
      </c>
      <c r="D126" s="133">
        <f t="shared" si="102"/>
        <v>18.598412789446176</v>
      </c>
      <c r="E126" s="133">
        <f>C126-'Surv-rate CEA'!E124*'Unit cost and utilities'!$H$6-'Unit cost and utilities'!$G$13*('Surv-rate CEA'!C123-'Surv-rate CEA'!C124)</f>
        <v>18.025750466899073</v>
      </c>
      <c r="F126" s="133">
        <f t="shared" si="103"/>
        <v>14.698186327442407</v>
      </c>
      <c r="G126" s="133">
        <f>'Surv-rate CEA'!G124*'Unit cost and utilities'!$H$3+'Surv-rate CEA'!H124*'Unit cost and utilities'!$H$3+('Surv-rate CEA'!F123-'Surv-rate CEA'!F124)*'Unit cost and utilities'!$G$13</f>
        <v>7.0259475054544103</v>
      </c>
      <c r="H126" s="133">
        <f t="shared" si="104"/>
        <v>5.7289534630822594</v>
      </c>
      <c r="I126" s="133">
        <f>G126-'Surv-rate CEA'!H124*'Unit cost and utilities'!$H$3-('Surv-rate CEA'!F123-'Surv-rate CEA'!F124)*'Unit cost and utilities'!$G$13</f>
        <v>1.6968153857265642</v>
      </c>
      <c r="J126" s="133">
        <f t="shared" si="105"/>
        <v>1.3835822674056182</v>
      </c>
      <c r="K126" s="133">
        <f>'Surv-rate CEA'!J124*'Unit cost and utilities'!$H$7+'Surv-rate CEA'!K124*'Unit cost and utilities'!$H$7+'Unit cost and utilities'!$G$13*('Surv-rate CEA'!I123-'Surv-rate CEA'!I124)</f>
        <v>16.632633211206748</v>
      </c>
      <c r="L126" s="133">
        <f t="shared" si="106"/>
        <v>13.562239336622696</v>
      </c>
      <c r="M126" s="133">
        <f>K126-'Surv-rate CEA'!K124*'Unit cost and utilities'!$H$7-'Unit cost and utilities'!$G$13*('Surv-rate CEA'!I123-'Surv-rate CEA'!I124)</f>
        <v>4.0299515113434623</v>
      </c>
      <c r="N126" s="133">
        <f t="shared" si="107"/>
        <v>3.2860200918155753</v>
      </c>
      <c r="O126" s="133">
        <f>'Surv-rate CEA'!M124*'Unit cost and utilities'!$H$4+'Surv-rate CEA'!N124*'Unit cost and utilities'!$H$4+('Surv-rate CEA'!L123-'Surv-rate CEA'!L124)*'Unit cost and utilities'!$G$13</f>
        <v>7.0259475054544103</v>
      </c>
      <c r="P126" s="133">
        <f t="shared" si="108"/>
        <v>5.7289534630822594</v>
      </c>
      <c r="Q126" s="133">
        <f>O126-'Surv-rate CEA'!N124*'Unit cost and utilities'!$H$4-('Surv-rate CEA'!L123-'Surv-rate CEA'!L124)*'Unit cost and utilities'!$G$13</f>
        <v>1.6968153857265642</v>
      </c>
      <c r="R126" s="133">
        <f t="shared" si="109"/>
        <v>1.3835822674056182</v>
      </c>
      <c r="S126" s="133">
        <f>'Surv-rate CEA'!P124*'Unit cost and utilities'!$H$8+'Surv-rate CEA'!Q124*'Unit cost and utilities'!$H$8+'Unit cost and utilities'!$G$13*('Surv-rate CEA'!O123-'Surv-rate CEA'!O124)</f>
        <v>31.015684660027425</v>
      </c>
      <c r="T126" s="133">
        <f t="shared" si="110"/>
        <v>25.290171027464758</v>
      </c>
      <c r="U126" s="133">
        <f>S126-'Surv-rate CEA'!Q124*'Unit cost and utilities'!$H$8-'Unit cost and utilities'!$G$13*('Surv-rate CEA'!O123-'Surv-rate CEA'!O124)</f>
        <v>18.829829358298191</v>
      </c>
      <c r="V126" s="133">
        <f t="shared" si="111"/>
        <v>15.353831782506818</v>
      </c>
      <c r="W126" s="133">
        <f>'Surv-rate CEA'!S124*'Unit cost and utilities'!$H$3+'Surv-rate CEA'!T124*'Unit cost and utilities'!$H$3+('Surv-rate CEA'!R123-'Surv-rate CEA'!R124)*'Unit cost and utilities'!$G$13</f>
        <v>7.0259475054544103</v>
      </c>
      <c r="X126" s="133">
        <f t="shared" si="112"/>
        <v>5.7289534630822594</v>
      </c>
      <c r="Y126" s="133">
        <f>W126-'Surv-rate CEA'!T124*'Unit cost and utilities'!$H$3-('Surv-rate CEA'!R123-'Surv-rate CEA'!R124)*'Unit cost and utilities'!$G$13</f>
        <v>1.6968153857265642</v>
      </c>
      <c r="Z126" s="133">
        <f t="shared" si="113"/>
        <v>1.3835822674056182</v>
      </c>
      <c r="AA126" s="133">
        <f>'Surv-rate CEA'!V124*'Unit cost and utilities'!$H$9+'Surv-rate CEA'!W124*'Unit cost and utilities'!$H$9+'Unit cost and utilities'!$G$13*('Surv-rate CEA'!U123-'Surv-rate CEA'!U124)</f>
        <v>37.154639963885522</v>
      </c>
      <c r="AB126" s="133">
        <f t="shared" si="114"/>
        <v>30.295871571119818</v>
      </c>
      <c r="AC126" s="133">
        <f>AA126-'Surv-rate CEA'!W124*'Unit cost and utilities'!$H$9-'Unit cost and utilities'!$G$13*('Surv-rate CEA'!U123-'Surv-rate CEA'!U124)</f>
        <v>16.079637133199579</v>
      </c>
      <c r="AD126" s="133">
        <f t="shared" si="115"/>
        <v>13.111326659903916</v>
      </c>
      <c r="AE126" s="133">
        <f>'Surv-rate CEA'!Y124*'Unit cost and utilities'!$H$3+'Surv-rate CEA'!Z124*'Unit cost and utilities'!$H$3+('Surv-rate CEA'!X123-'Surv-rate CEA'!X124)*'Unit cost and utilities'!$G$13</f>
        <v>7.0259475054544103</v>
      </c>
      <c r="AF126" s="133">
        <f t="shared" si="116"/>
        <v>5.7289534630822594</v>
      </c>
      <c r="AG126" s="133">
        <f>AE126-'Surv-rate CEA'!Z124*'Unit cost and utilities'!$H$3-('Surv-rate CEA'!X123-'Surv-rate CEA'!X124)*'Unit cost and utilities'!$G$13</f>
        <v>1.6968153857265642</v>
      </c>
      <c r="AH126" s="133">
        <f t="shared" si="117"/>
        <v>1.3835822674056182</v>
      </c>
      <c r="AI126" s="133">
        <f>'Surv-rate CEA'!AB124*'Unit cost and utilities'!$H$10+'Surv-rate CEA'!AC124*'Unit cost and utilities'!$H$10+'Unit cost and utilities'!$G$13*('Surv-rate CEA'!AB124-'Surv-rate CEA'!AB124)</f>
        <v>15.812328408881603</v>
      </c>
      <c r="AJ126" s="133">
        <f t="shared" si="118"/>
        <v>12.893363283333752</v>
      </c>
      <c r="AK126" s="133">
        <f>AI126-'Surv-rate CEA'!AC124*'Unit cost and utilities'!$H$10-'Unit cost and utilities'!$G$13*('Surv-rate CEA'!AB124-'Surv-rate CEA'!AB124)</f>
        <v>9.4352642355910401</v>
      </c>
      <c r="AL126" s="133">
        <f t="shared" si="119"/>
        <v>7.6935089076059739</v>
      </c>
      <c r="AM126" s="104">
        <f>'Surv-rate CEA'!AE124*'Unit cost and utilities'!$H$5+'Surv-rate CEA'!AF124*'Unit cost and utilities'!$H$5+('Surv-rate CEA'!AD123-'Surv-rate CEA'!AD124)*'Unit cost and utilities'!$G$13</f>
        <v>7.0259475054544103</v>
      </c>
      <c r="AN126" s="133">
        <f t="shared" si="120"/>
        <v>5.7289534630822594</v>
      </c>
      <c r="AO126" s="104">
        <f>AM126-'Surv-rate CEA'!AF124*'Unit cost and utilities'!$H$5-('Surv-rate CEA'!AD123-'Surv-rate CEA'!AD124)*'Unit cost and utilities'!$G$13</f>
        <v>1.6968153857265642</v>
      </c>
      <c r="AP126" s="133">
        <f t="shared" si="121"/>
        <v>1.3835822674056182</v>
      </c>
      <c r="AQ126" s="133">
        <f>'Surv-rate CEA'!AH124*'Unit cost and utilities'!$H$11+'Surv-rate CEA'!AI124*'Unit cost and utilities'!$H$11+'Unit cost and utilities'!$G$13*('Surv-rate CEA'!AG123-'Surv-rate CEA'!AG124)</f>
        <v>27.048368870001617</v>
      </c>
      <c r="AR126" s="133">
        <f t="shared" si="122"/>
        <v>22.055224065967458</v>
      </c>
      <c r="AS126" s="133">
        <f>AQ126-'Surv-rate CEA'!AI124*'Unit cost and utilities'!$H$11-'Unit cost and utilities'!$G$13*('Surv-rate CEA'!AG123-'Surv-rate CEA'!AG124)</f>
        <v>13.027641365117949</v>
      </c>
      <c r="AT126" s="133">
        <f t="shared" si="123"/>
        <v>10.622731105882222</v>
      </c>
      <c r="AU126" s="133">
        <f>'Surv-rate CEA'!AK124*'Unit cost and utilities'!$H$3+'Surv-rate CEA'!AL124*'Unit cost and utilities'!$H$3+('Surv-rate CEA'!AJ123-'Surv-rate CEA'!AJ124)*'Unit cost and utilities'!$G$13</f>
        <v>7.0259475054544103</v>
      </c>
      <c r="AV126" s="133">
        <f t="shared" si="124"/>
        <v>5.7289534630822594</v>
      </c>
      <c r="AW126" s="133">
        <f>AU126-'Surv-rate CEA'!AL124*'Unit cost and utilities'!$H$3-('Surv-rate CEA'!AJ123-'Surv-rate CEA'!AJ124)*'Unit cost and utilities'!$G$13</f>
        <v>1.6968153857265642</v>
      </c>
      <c r="AX126" s="133">
        <f t="shared" si="125"/>
        <v>1.3835822674056182</v>
      </c>
      <c r="AY126" s="135">
        <v>120</v>
      </c>
      <c r="AZ126" s="135">
        <f t="shared" si="96"/>
        <v>9.205479452054794</v>
      </c>
      <c r="BA126" s="136">
        <f>'Surv-rate CEA'!AP124*'Unit cost and utilities'!$H$7+'Surv-rate CEA'!AQ124*'Unit cost and utilities'!$H$7+'Unit cost and utilities'!$G$13*('Surv-rate CEA'!AO123-'Surv-rate CEA'!AO124)</f>
        <v>10.553157997423149</v>
      </c>
      <c r="BB126" s="136">
        <f t="shared" si="97"/>
        <v>8.0391407429862518</v>
      </c>
      <c r="BC126" s="136">
        <f>BA126-'Surv-rate CEA'!AQ124*'Unit cost and utilities'!$H$7-'Unit cost and utilities'!$G$13*('Surv-rate CEA'!AO123-'Surv-rate CEA'!AO124)</f>
        <v>2.5037097371562336</v>
      </c>
      <c r="BD126" s="136">
        <f t="shared" si="98"/>
        <v>1.9072655750533456</v>
      </c>
      <c r="BE126" s="136">
        <f>'Surv-rate CEA'!AS124*'Unit cost and utilities'!$H$4+'Surv-rate CEA'!AT124*'Unit cost and utilities'!$H$4+('Surv-rate CEA'!AR123-'Surv-rate CEA'!AR124)*'Unit cost and utilities'!$G$13</f>
        <v>2.45206738482258</v>
      </c>
      <c r="BF126" s="136">
        <f t="shared" si="99"/>
        <v>1.8679256789946967</v>
      </c>
      <c r="BG126" s="136">
        <f>BE126-'Surv-rate CEA'!AT124*'Unit cost and utilities'!$H$4-('Surv-rate CEA'!AR123-'Surv-rate CEA'!AR124)*'Unit cost and utilities'!$G$13</f>
        <v>0.94428796410426752</v>
      </c>
      <c r="BH126" s="136">
        <f t="shared" si="100"/>
        <v>0.71933575212232925</v>
      </c>
    </row>
    <row r="127" spans="1:60">
      <c r="A127" s="132">
        <v>121</v>
      </c>
      <c r="B127" s="132">
        <f t="shared" si="101"/>
        <v>6.9616438356164387</v>
      </c>
      <c r="C127" s="133">
        <f>'Surv-rate CEA'!D125*'Unit cost and utilities'!$H$6+'Surv-rate CEA'!E125*'Unit cost and utilities'!$H$6+'Unit cost and utilities'!$G$13*('Surv-rate CEA'!C124-'Surv-rate CEA'!C125)</f>
        <v>22.523191144442826</v>
      </c>
      <c r="D127" s="133">
        <f t="shared" si="102"/>
        <v>18.334190362249092</v>
      </c>
      <c r="E127" s="133">
        <f>C127-'Surv-rate CEA'!E125*'Unit cost and utilities'!$H$6-'Unit cost and utilities'!$G$13*('Surv-rate CEA'!C124-'Surv-rate CEA'!C125)</f>
        <v>17.856209192979545</v>
      </c>
      <c r="F127" s="133">
        <f t="shared" si="103"/>
        <v>14.535202245220207</v>
      </c>
      <c r="G127" s="133">
        <f>'Surv-rate CEA'!G125*'Unit cost and utilities'!$H$3+'Surv-rate CEA'!H125*'Unit cost and utilities'!$H$3+('Surv-rate CEA'!F124-'Surv-rate CEA'!F125)*'Unit cost and utilities'!$G$13</f>
        <v>6.9000391525864062</v>
      </c>
      <c r="H127" s="133">
        <f t="shared" si="104"/>
        <v>5.6167276883277806</v>
      </c>
      <c r="I127" s="133">
        <f>G127-'Surv-rate CEA'!H125*'Unit cost and utilities'!$H$3-('Surv-rate CEA'!F124-'Surv-rate CEA'!F125)*'Unit cost and utilities'!$G$13</f>
        <v>1.6682422969668127</v>
      </c>
      <c r="J127" s="133">
        <f t="shared" si="105"/>
        <v>1.3579723959538352</v>
      </c>
      <c r="K127" s="133">
        <f>'Surv-rate CEA'!J125*'Unit cost and utilities'!$H$7+'Surv-rate CEA'!K125*'Unit cost and utilities'!$H$7+'Unit cost and utilities'!$G$13*('Surv-rate CEA'!I124-'Surv-rate CEA'!I125)</f>
        <v>16.410106831863661</v>
      </c>
      <c r="L127" s="133">
        <f t="shared" si="106"/>
        <v>13.358054841818708</v>
      </c>
      <c r="M127" s="133">
        <f>K127-'Surv-rate CEA'!K125*'Unit cost and utilities'!$H$7-'Unit cost and utilities'!$G$13*('Surv-rate CEA'!I124-'Surv-rate CEA'!I125)</f>
        <v>3.9751348397211315</v>
      </c>
      <c r="N127" s="133">
        <f t="shared" si="107"/>
        <v>3.2358149606627902</v>
      </c>
      <c r="O127" s="133">
        <f>'Surv-rate CEA'!M125*'Unit cost and utilities'!$H$4+'Surv-rate CEA'!N125*'Unit cost and utilities'!$H$4+('Surv-rate CEA'!L124-'Surv-rate CEA'!L125)*'Unit cost and utilities'!$G$13</f>
        <v>6.9000391525864062</v>
      </c>
      <c r="P127" s="133">
        <f t="shared" si="108"/>
        <v>5.6167276883277806</v>
      </c>
      <c r="Q127" s="133">
        <f>O127-'Surv-rate CEA'!N125*'Unit cost and utilities'!$H$4-('Surv-rate CEA'!L124-'Surv-rate CEA'!L125)*'Unit cost and utilities'!$G$13</f>
        <v>1.6682422969668127</v>
      </c>
      <c r="R127" s="133">
        <f t="shared" si="109"/>
        <v>1.3579723959538352</v>
      </c>
      <c r="S127" s="133">
        <f>'Surv-rate CEA'!P125*'Unit cost and utilities'!$H$8+'Surv-rate CEA'!Q125*'Unit cost and utilities'!$H$8+'Unit cost and utilities'!$G$13*('Surv-rate CEA'!O124-'Surv-rate CEA'!O125)</f>
        <v>30.664468171289826</v>
      </c>
      <c r="T127" s="133">
        <f t="shared" si="110"/>
        <v>24.961302916805831</v>
      </c>
      <c r="U127" s="133">
        <f>S127-'Surv-rate CEA'!Q125*'Unit cost and utilities'!$H$8-'Unit cost and utilities'!$G$13*('Surv-rate CEA'!O124-'Surv-rate CEA'!O125)</f>
        <v>18.652725316890567</v>
      </c>
      <c r="V127" s="133">
        <f t="shared" si="111"/>
        <v>15.183577430989057</v>
      </c>
      <c r="W127" s="133">
        <f>'Surv-rate CEA'!S125*'Unit cost and utilities'!$H$3+'Surv-rate CEA'!T125*'Unit cost and utilities'!$H$3+('Surv-rate CEA'!R124-'Surv-rate CEA'!R125)*'Unit cost and utilities'!$G$13</f>
        <v>6.9000391525864062</v>
      </c>
      <c r="X127" s="133">
        <f t="shared" si="112"/>
        <v>5.6167276883277806</v>
      </c>
      <c r="Y127" s="133">
        <f>W127-'Surv-rate CEA'!T125*'Unit cost and utilities'!$H$3-('Surv-rate CEA'!R124-'Surv-rate CEA'!R125)*'Unit cost and utilities'!$G$13</f>
        <v>1.6682422969668127</v>
      </c>
      <c r="Z127" s="133">
        <f t="shared" si="113"/>
        <v>1.3579723959538352</v>
      </c>
      <c r="AA127" s="133">
        <f>'Surv-rate CEA'!V125*'Unit cost and utilities'!$H$9+'Surv-rate CEA'!W125*'Unit cost and utilities'!$H$9+'Unit cost and utilities'!$G$13*('Surv-rate CEA'!U124-'Surv-rate CEA'!U125)</f>
        <v>36.768066103450373</v>
      </c>
      <c r="AB127" s="133">
        <f t="shared" si="114"/>
        <v>29.92971639184184</v>
      </c>
      <c r="AC127" s="133">
        <f>AA127-'Surv-rate CEA'!W125*'Unit cost and utilities'!$H$9-'Unit cost and utilities'!$G$13*('Surv-rate CEA'!U124-'Surv-rate CEA'!U125)</f>
        <v>15.92185687547739</v>
      </c>
      <c r="AD127" s="133">
        <f t="shared" si="115"/>
        <v>12.960612597185698</v>
      </c>
      <c r="AE127" s="133">
        <f>'Surv-rate CEA'!Y125*'Unit cost and utilities'!$H$3+'Surv-rate CEA'!Z125*'Unit cost and utilities'!$H$3+('Surv-rate CEA'!X124-'Surv-rate CEA'!X125)*'Unit cost and utilities'!$G$13</f>
        <v>6.9000391525864062</v>
      </c>
      <c r="AF127" s="133">
        <f t="shared" si="116"/>
        <v>5.6167276883277806</v>
      </c>
      <c r="AG127" s="133">
        <f>AE127-'Surv-rate CEA'!Z125*'Unit cost and utilities'!$H$3-('Surv-rate CEA'!X124-'Surv-rate CEA'!X125)*'Unit cost and utilities'!$G$13</f>
        <v>1.6682422969668127</v>
      </c>
      <c r="AH127" s="133">
        <f t="shared" si="117"/>
        <v>1.3579723959538352</v>
      </c>
      <c r="AI127" s="133">
        <f>'Surv-rate CEA'!AB125*'Unit cost and utilities'!$H$10+'Surv-rate CEA'!AC125*'Unit cost and utilities'!$H$10+'Unit cost and utilities'!$G$13*('Surv-rate CEA'!AB125-'Surv-rate CEA'!AB125)</f>
        <v>15.609716085914158</v>
      </c>
      <c r="AJ127" s="133">
        <f t="shared" si="118"/>
        <v>12.706525659905186</v>
      </c>
      <c r="AK127" s="133">
        <f>AI127-'Surv-rate CEA'!AC125*'Unit cost and utilities'!$H$10-'Unit cost and utilities'!$G$13*('Surv-rate CEA'!AB125-'Surv-rate CEA'!AB125)</f>
        <v>9.3324506584867155</v>
      </c>
      <c r="AL127" s="133">
        <f t="shared" si="119"/>
        <v>7.5967444320699098</v>
      </c>
      <c r="AM127" s="104">
        <f>'Surv-rate CEA'!AE125*'Unit cost and utilities'!$H$5+'Surv-rate CEA'!AF125*'Unit cost and utilities'!$H$5+('Surv-rate CEA'!AD124-'Surv-rate CEA'!AD125)*'Unit cost and utilities'!$G$13</f>
        <v>6.9000391525864062</v>
      </c>
      <c r="AN127" s="133">
        <f t="shared" si="120"/>
        <v>5.6167276883277806</v>
      </c>
      <c r="AO127" s="104">
        <f>AM127-'Surv-rate CEA'!AF125*'Unit cost and utilities'!$H$5-('Surv-rate CEA'!AD124-'Surv-rate CEA'!AD125)*'Unit cost and utilities'!$G$13</f>
        <v>1.6682422969668127</v>
      </c>
      <c r="AP127" s="133">
        <f t="shared" si="121"/>
        <v>1.3579723959538352</v>
      </c>
      <c r="AQ127" s="133">
        <f>'Surv-rate CEA'!AH125*'Unit cost and utilities'!$H$11+'Surv-rate CEA'!AI125*'Unit cost and utilities'!$H$11+'Unit cost and utilities'!$G$13*('Surv-rate CEA'!AG124-'Surv-rate CEA'!AG125)</f>
        <v>26.727594951291881</v>
      </c>
      <c r="AR127" s="133">
        <f t="shared" si="122"/>
        <v>21.756633445921739</v>
      </c>
      <c r="AS127" s="133">
        <f>AQ127-'Surv-rate CEA'!AI125*'Unit cost and utilities'!$H$11-'Unit cost and utilities'!$G$13*('Surv-rate CEA'!AG124-'Surv-rate CEA'!AG125)</f>
        <v>12.89097803647128</v>
      </c>
      <c r="AT127" s="133">
        <f t="shared" si="123"/>
        <v>10.493435133615616</v>
      </c>
      <c r="AU127" s="133">
        <f>'Surv-rate CEA'!AK125*'Unit cost and utilities'!$H$3+'Surv-rate CEA'!AL125*'Unit cost and utilities'!$H$3+('Surv-rate CEA'!AJ124-'Surv-rate CEA'!AJ125)*'Unit cost and utilities'!$G$13</f>
        <v>6.9000391525864062</v>
      </c>
      <c r="AV127" s="133">
        <f t="shared" si="124"/>
        <v>5.6167276883277806</v>
      </c>
      <c r="AW127" s="133">
        <f>AU127-'Surv-rate CEA'!AL125*'Unit cost and utilities'!$H$3-('Surv-rate CEA'!AJ124-'Surv-rate CEA'!AJ125)*'Unit cost and utilities'!$G$13</f>
        <v>1.6682422969668127</v>
      </c>
      <c r="AX127" s="133">
        <f t="shared" si="125"/>
        <v>1.3579723959538352</v>
      </c>
      <c r="AY127" s="135">
        <v>121</v>
      </c>
      <c r="AZ127" s="135">
        <f t="shared" si="96"/>
        <v>9.2821917808219183</v>
      </c>
      <c r="BA127" s="136">
        <f>'Surv-rate CEA'!AP125*'Unit cost and utilities'!$H$7+'Surv-rate CEA'!AQ125*'Unit cost and utilities'!$H$7+'Unit cost and utilities'!$G$13*('Surv-rate CEA'!AO124-'Surv-rate CEA'!AO125)</f>
        <v>10.409148343212548</v>
      </c>
      <c r="BB127" s="136">
        <f t="shared" si="97"/>
        <v>7.9114778436769981</v>
      </c>
      <c r="BC127" s="136">
        <f>BA127-'Surv-rate CEA'!AQ125*'Unit cost and utilities'!$H$7-'Unit cost and utilities'!$G$13*('Surv-rate CEA'!AO124-'Surv-rate CEA'!AO125)</f>
        <v>2.4694887089532047</v>
      </c>
      <c r="BD127" s="136">
        <f t="shared" si="98"/>
        <v>1.876935995328898</v>
      </c>
      <c r="BE127" s="136">
        <f>'Surv-rate CEA'!AS125*'Unit cost and utilities'!$H$4+'Surv-rate CEA'!AT125*'Unit cost and utilities'!$H$4+('Surv-rate CEA'!AR124-'Surv-rate CEA'!AR125)*'Unit cost and utilities'!$G$13</f>
        <v>2.3721818815016373</v>
      </c>
      <c r="BF127" s="136">
        <f t="shared" si="99"/>
        <v>1.8029778976980229</v>
      </c>
      <c r="BG127" s="136">
        <f>BE127-'Surv-rate CEA'!AT125*'Unit cost and utilities'!$H$4-('Surv-rate CEA'!AR124-'Surv-rate CEA'!AR125)*'Unit cost and utilities'!$G$13</f>
        <v>0.92729889247278607</v>
      </c>
      <c r="BH127" s="136">
        <f t="shared" si="100"/>
        <v>0.70479393706099125</v>
      </c>
    </row>
    <row r="128" spans="1:60">
      <c r="A128" s="132">
        <v>122</v>
      </c>
      <c r="B128" s="132">
        <f t="shared" si="101"/>
        <v>7.0191780821917806</v>
      </c>
      <c r="C128" s="133">
        <f>'Surv-rate CEA'!D126*'Unit cost and utilities'!$H$6+'Surv-rate CEA'!E126*'Unit cost and utilities'!$H$6+'Unit cost and utilities'!$G$13*('Surv-rate CEA'!C125-'Surv-rate CEA'!C126)</f>
        <v>22.243179150739209</v>
      </c>
      <c r="D128" s="133">
        <f t="shared" si="102"/>
        <v>18.075490593195727</v>
      </c>
      <c r="E128" s="133">
        <f>C128-'Surv-rate CEA'!E126*'Unit cost and utilities'!$H$6-'Unit cost and utilities'!$G$13*('Surv-rate CEA'!C125-'Surv-rate CEA'!C126)</f>
        <v>17.689609472771792</v>
      </c>
      <c r="F128" s="133">
        <f t="shared" si="103"/>
        <v>14.375120006699509</v>
      </c>
      <c r="G128" s="133">
        <f>'Surv-rate CEA'!G126*'Unit cost and utilities'!$H$3+'Surv-rate CEA'!H126*'Unit cost and utilities'!$H$3+('Surv-rate CEA'!F125-'Surv-rate CEA'!F126)*'Unit cost and utilities'!$G$13</f>
        <v>6.7773369947868582</v>
      </c>
      <c r="H128" s="133">
        <f t="shared" si="104"/>
        <v>5.5074722127621802</v>
      </c>
      <c r="I128" s="133">
        <f>G128-'Surv-rate CEA'!H126*'Unit cost and utilities'!$H$3-('Surv-rate CEA'!F125-'Surv-rate CEA'!F126)*'Unit cost and utilities'!$G$13</f>
        <v>1.6403748128511766</v>
      </c>
      <c r="J128" s="133">
        <f t="shared" si="105"/>
        <v>1.3330189582194354</v>
      </c>
      <c r="K128" s="133">
        <f>'Surv-rate CEA'!J126*'Unit cost and utilities'!$H$7+'Surv-rate CEA'!K126*'Unit cost and utilities'!$H$7+'Unit cost and utilities'!$G$13*('Surv-rate CEA'!I125-'Surv-rate CEA'!I126)</f>
        <v>16.192256022971392</v>
      </c>
      <c r="L128" s="133">
        <f t="shared" si="106"/>
        <v>13.158324601099547</v>
      </c>
      <c r="M128" s="133">
        <f>K128-'Surv-rate CEA'!K126*'Unit cost and utilities'!$H$7-'Unit cost and utilities'!$G$13*('Surv-rate CEA'!I125-'Surv-rate CEA'!I126)</f>
        <v>3.9214965376432733</v>
      </c>
      <c r="N128" s="133">
        <f t="shared" si="107"/>
        <v>3.1867285380860202</v>
      </c>
      <c r="O128" s="133">
        <f>'Surv-rate CEA'!M126*'Unit cost and utilities'!$H$4+'Surv-rate CEA'!N126*'Unit cost and utilities'!$H$4+('Surv-rate CEA'!L125-'Surv-rate CEA'!L126)*'Unit cost and utilities'!$G$13</f>
        <v>6.7773369947868582</v>
      </c>
      <c r="P128" s="133">
        <f t="shared" si="108"/>
        <v>5.5074722127621802</v>
      </c>
      <c r="Q128" s="133">
        <f>O128-'Surv-rate CEA'!N126*'Unit cost and utilities'!$H$4-('Surv-rate CEA'!L125-'Surv-rate CEA'!L126)*'Unit cost and utilities'!$G$13</f>
        <v>1.6403748128511766</v>
      </c>
      <c r="R128" s="133">
        <f t="shared" si="109"/>
        <v>1.3330189582194354</v>
      </c>
      <c r="S128" s="133">
        <f>'Surv-rate CEA'!P126*'Unit cost and utilities'!$H$8+'Surv-rate CEA'!Q126*'Unit cost and utilities'!$H$8+'Unit cost and utilities'!$G$13*('Surv-rate CEA'!O125-'Surv-rate CEA'!O126)</f>
        <v>30.319906877942103</v>
      </c>
      <c r="T128" s="133">
        <f t="shared" si="110"/>
        <v>24.638887626843559</v>
      </c>
      <c r="U128" s="133">
        <f>S128-'Surv-rate CEA'!Q126*'Unit cost and utilities'!$H$8-'Unit cost and utilities'!$G$13*('Surv-rate CEA'!O125-'Surv-rate CEA'!O126)</f>
        <v>18.478694043773096</v>
      </c>
      <c r="V128" s="133">
        <f t="shared" si="111"/>
        <v>15.01635436639741</v>
      </c>
      <c r="W128" s="133">
        <f>'Surv-rate CEA'!S126*'Unit cost and utilities'!$H$3+'Surv-rate CEA'!T126*'Unit cost and utilities'!$H$3+('Surv-rate CEA'!R125-'Surv-rate CEA'!R126)*'Unit cost and utilities'!$G$13</f>
        <v>6.7773369947868582</v>
      </c>
      <c r="X128" s="133">
        <f t="shared" si="112"/>
        <v>5.5074722127621802</v>
      </c>
      <c r="Y128" s="133">
        <f>W128-'Surv-rate CEA'!T126*'Unit cost and utilities'!$H$3-('Surv-rate CEA'!R125-'Surv-rate CEA'!R126)*'Unit cost and utilities'!$G$13</f>
        <v>1.6403748128511766</v>
      </c>
      <c r="Z128" s="133">
        <f t="shared" si="113"/>
        <v>1.3330189582194354</v>
      </c>
      <c r="AA128" s="133">
        <f>'Surv-rate CEA'!V126*'Unit cost and utilities'!$H$9+'Surv-rate CEA'!W126*'Unit cost and utilities'!$H$9+'Unit cost and utilities'!$G$13*('Surv-rate CEA'!U125-'Surv-rate CEA'!U126)</f>
        <v>36.388468273091846</v>
      </c>
      <c r="AB128" s="133">
        <f t="shared" si="114"/>
        <v>29.570387016786409</v>
      </c>
      <c r="AC128" s="133">
        <f>AA128-'Surv-rate CEA'!W126*'Unit cost and utilities'!$H$9-'Unit cost and utilities'!$G$13*('Surv-rate CEA'!U125-'Surv-rate CEA'!U126)</f>
        <v>15.7668775506105</v>
      </c>
      <c r="AD128" s="133">
        <f t="shared" si="115"/>
        <v>12.812648988652226</v>
      </c>
      <c r="AE128" s="133">
        <f>'Surv-rate CEA'!Y126*'Unit cost and utilities'!$H$3+'Surv-rate CEA'!Z126*'Unit cost and utilities'!$H$3+('Surv-rate CEA'!X125-'Surv-rate CEA'!X126)*'Unit cost and utilities'!$G$13</f>
        <v>6.7773369947868582</v>
      </c>
      <c r="AF128" s="133">
        <f t="shared" si="116"/>
        <v>5.5074722127621802</v>
      </c>
      <c r="AG128" s="133">
        <f>AE128-'Surv-rate CEA'!Z126*'Unit cost and utilities'!$H$3-('Surv-rate CEA'!X125-'Surv-rate CEA'!X126)*'Unit cost and utilities'!$G$13</f>
        <v>1.6403748128511766</v>
      </c>
      <c r="AH128" s="133">
        <f t="shared" si="117"/>
        <v>1.3330189582194354</v>
      </c>
      <c r="AI128" s="133">
        <f>'Surv-rate CEA'!AB126*'Unit cost and utilities'!$H$10+'Surv-rate CEA'!AC126*'Unit cost and utilities'!$H$10+'Unit cost and utilities'!$G$13*('Surv-rate CEA'!AB126-'Surv-rate CEA'!AB126)</f>
        <v>15.411203588103806</v>
      </c>
      <c r="AJ128" s="133">
        <f t="shared" si="118"/>
        <v>12.523617401936766</v>
      </c>
      <c r="AK128" s="133">
        <f>AI128-'Surv-rate CEA'!AC126*'Unit cost and utilities'!$H$10-'Unit cost and utilities'!$G$13*('Surv-rate CEA'!AB126-'Surv-rate CEA'!AB126)</f>
        <v>9.2315723835568608</v>
      </c>
      <c r="AL128" s="133">
        <f t="shared" si="119"/>
        <v>7.501859273288372</v>
      </c>
      <c r="AM128" s="104">
        <f>'Surv-rate CEA'!AE126*'Unit cost and utilities'!$H$5+'Surv-rate CEA'!AF126*'Unit cost and utilities'!$H$5+('Surv-rate CEA'!AD125-'Surv-rate CEA'!AD126)*'Unit cost and utilities'!$G$13</f>
        <v>6.7773369947868582</v>
      </c>
      <c r="AN128" s="133">
        <f t="shared" si="120"/>
        <v>5.5074722127621802</v>
      </c>
      <c r="AO128" s="104">
        <f>AM128-'Surv-rate CEA'!AF126*'Unit cost and utilities'!$H$5-('Surv-rate CEA'!AD125-'Surv-rate CEA'!AD126)*'Unit cost and utilities'!$G$13</f>
        <v>1.6403748128511766</v>
      </c>
      <c r="AP128" s="133">
        <f t="shared" si="121"/>
        <v>1.3330189582194354</v>
      </c>
      <c r="AQ128" s="133">
        <f>'Surv-rate CEA'!AH126*'Unit cost and utilities'!$H$11+'Surv-rate CEA'!AI126*'Unit cost and utilities'!$H$11+'Unit cost and utilities'!$G$13*('Surv-rate CEA'!AG125-'Surv-rate CEA'!AG126)</f>
        <v>26.413070018598415</v>
      </c>
      <c r="AR128" s="133">
        <f t="shared" si="122"/>
        <v>21.464071993626384</v>
      </c>
      <c r="AS128" s="133">
        <f>AQ128-'Surv-rate CEA'!AI126*'Unit cost and utilities'!$H$11-'Unit cost and utilities'!$G$13*('Surv-rate CEA'!AG125-'Surv-rate CEA'!AG126)</f>
        <v>12.756832293771797</v>
      </c>
      <c r="AT128" s="133">
        <f t="shared" si="123"/>
        <v>10.366593757232069</v>
      </c>
      <c r="AU128" s="133">
        <f>'Surv-rate CEA'!AK126*'Unit cost and utilities'!$H$3+'Surv-rate CEA'!AL126*'Unit cost and utilities'!$H$3+('Surv-rate CEA'!AJ125-'Surv-rate CEA'!AJ126)*'Unit cost and utilities'!$G$13</f>
        <v>6.7773369947868582</v>
      </c>
      <c r="AV128" s="133">
        <f t="shared" si="124"/>
        <v>5.5074722127621802</v>
      </c>
      <c r="AW128" s="133">
        <f>AU128-'Surv-rate CEA'!AL126*'Unit cost and utilities'!$H$3-('Surv-rate CEA'!AJ125-'Surv-rate CEA'!AJ126)*'Unit cost and utilities'!$G$13</f>
        <v>1.6403748128511766</v>
      </c>
      <c r="AX128" s="133">
        <f t="shared" si="125"/>
        <v>1.3330189582194354</v>
      </c>
      <c r="AY128" s="135">
        <v>122</v>
      </c>
      <c r="AZ128" s="135">
        <f t="shared" si="96"/>
        <v>9.3589041095890408</v>
      </c>
      <c r="BA128" s="136">
        <f>'Surv-rate CEA'!AP126*'Unit cost and utilities'!$H$7+'Surv-rate CEA'!AQ126*'Unit cost and utilities'!$H$7+'Unit cost and utilities'!$G$13*('Surv-rate CEA'!AO125-'Surv-rate CEA'!AO126)</f>
        <v>10.268239852262678</v>
      </c>
      <c r="BB128" s="136">
        <f t="shared" si="97"/>
        <v>7.7867037069232357</v>
      </c>
      <c r="BC128" s="136">
        <f>BA128-'Surv-rate CEA'!AQ126*'Unit cost and utilities'!$H$7-'Unit cost and utilities'!$G$13*('Surv-rate CEA'!AO125-'Surv-rate CEA'!AO126)</f>
        <v>2.4360077349980087</v>
      </c>
      <c r="BD128" s="136">
        <f t="shared" si="98"/>
        <v>1.8472952261650604</v>
      </c>
      <c r="BE128" s="136">
        <f>'Surv-rate CEA'!AS126*'Unit cost and utilities'!$H$4+'Surv-rate CEA'!AT126*'Unit cost and utilities'!$H$4+('Surv-rate CEA'!AR125-'Surv-rate CEA'!AR126)*'Unit cost and utilities'!$G$13</f>
        <v>2.2950501344101939</v>
      </c>
      <c r="BF128" s="136">
        <f t="shared" si="99"/>
        <v>1.7404029947010398</v>
      </c>
      <c r="BG128" s="136">
        <f>BE128-'Surv-rate CEA'!AT126*'Unit cost and utilities'!$H$4-('Surv-rate CEA'!AR125-'Surv-rate CEA'!AR126)*'Unit cost and utilities'!$G$13</f>
        <v>0.91072320602781753</v>
      </c>
      <c r="BH128" s="136">
        <f t="shared" si="100"/>
        <v>0.6906277868835673</v>
      </c>
    </row>
    <row r="129" spans="1:60">
      <c r="A129" s="132">
        <v>123</v>
      </c>
      <c r="B129" s="132">
        <f t="shared" si="101"/>
        <v>7.0767123287671234</v>
      </c>
      <c r="C129" s="133">
        <f>'Surv-rate CEA'!D127*'Unit cost and utilities'!$H$6+'Surv-rate CEA'!E127*'Unit cost and utilities'!$H$6+'Unit cost and utilities'!$G$13*('Surv-rate CEA'!C126-'Surv-rate CEA'!C127)</f>
        <v>21.968766238205021</v>
      </c>
      <c r="D129" s="133">
        <f t="shared" si="102"/>
        <v>17.822159306650551</v>
      </c>
      <c r="E129" s="133">
        <f>C129-'Surv-rate CEA'!E127*'Unit cost and utilities'!$H$6-'Unit cost and utilities'!$G$13*('Surv-rate CEA'!C126-'Surv-rate CEA'!C127)</f>
        <v>17.525877426650382</v>
      </c>
      <c r="F129" s="133">
        <f t="shared" si="103"/>
        <v>14.217866224248864</v>
      </c>
      <c r="G129" s="133">
        <f>'Surv-rate CEA'!G127*'Unit cost and utilities'!$H$3+'Surv-rate CEA'!H127*'Unit cost and utilities'!$H$3+('Surv-rate CEA'!F126-'Surv-rate CEA'!F127)*'Unit cost and utilities'!$G$13</f>
        <v>6.6577360529922096</v>
      </c>
      <c r="H129" s="133">
        <f t="shared" si="104"/>
        <v>5.4010876747238248</v>
      </c>
      <c r="I129" s="133">
        <f>G129-'Surv-rate CEA'!H127*'Unit cost and utilities'!$H$3-('Surv-rate CEA'!F126-'Surv-rate CEA'!F127)*'Unit cost and utilities'!$G$13</f>
        <v>1.6131900792147587</v>
      </c>
      <c r="J129" s="133">
        <f t="shared" si="105"/>
        <v>1.3087002825709315</v>
      </c>
      <c r="K129" s="133">
        <f>'Surv-rate CEA'!J127*'Unit cost and utilities'!$H$7+'Surv-rate CEA'!K127*'Unit cost and utilities'!$H$7+'Unit cost and utilities'!$G$13*('Surv-rate CEA'!I126-'Surv-rate CEA'!I127)</f>
        <v>15.978948296481613</v>
      </c>
      <c r="L129" s="133">
        <f t="shared" si="106"/>
        <v>12.962920129642017</v>
      </c>
      <c r="M129" s="133">
        <f>K129-'Surv-rate CEA'!K127*'Unit cost and utilities'!$H$7-'Unit cost and utilities'!$G$13*('Surv-rate CEA'!I126-'Surv-rate CEA'!I127)</f>
        <v>3.8690021689542426</v>
      </c>
      <c r="N129" s="133">
        <f t="shared" si="107"/>
        <v>3.138727603781585</v>
      </c>
      <c r="O129" s="133">
        <f>'Surv-rate CEA'!M127*'Unit cost and utilities'!$H$4+'Surv-rate CEA'!N127*'Unit cost and utilities'!$H$4+('Surv-rate CEA'!L126-'Surv-rate CEA'!L127)*'Unit cost and utilities'!$G$13</f>
        <v>6.6577360529922096</v>
      </c>
      <c r="P129" s="133">
        <f t="shared" si="108"/>
        <v>5.4010876747238248</v>
      </c>
      <c r="Q129" s="133">
        <f>O129-'Surv-rate CEA'!N127*'Unit cost and utilities'!$H$4-('Surv-rate CEA'!L126-'Surv-rate CEA'!L127)*'Unit cost and utilities'!$G$13</f>
        <v>1.6131900792147587</v>
      </c>
      <c r="R129" s="133">
        <f t="shared" si="109"/>
        <v>1.3087002825709315</v>
      </c>
      <c r="S129" s="133">
        <f>'Surv-rate CEA'!P127*'Unit cost and utilities'!$H$8+'Surv-rate CEA'!Q127*'Unit cost and utilities'!$H$8+'Unit cost and utilities'!$G$13*('Surv-rate CEA'!O126-'Surv-rate CEA'!O127)</f>
        <v>29.981826060646146</v>
      </c>
      <c r="T129" s="133">
        <f t="shared" si="110"/>
        <v>24.322753247192892</v>
      </c>
      <c r="U129" s="133">
        <f>S129-'Surv-rate CEA'!Q127*'Unit cost and utilities'!$H$8-'Unit cost and utilities'!$G$13*('Surv-rate CEA'!O126-'Surv-rate CEA'!O127)</f>
        <v>18.30765836375453</v>
      </c>
      <c r="V129" s="133">
        <f t="shared" si="111"/>
        <v>14.852085927481097</v>
      </c>
      <c r="W129" s="133">
        <f>'Surv-rate CEA'!S127*'Unit cost and utilities'!$H$3+'Surv-rate CEA'!T127*'Unit cost and utilities'!$H$3+('Surv-rate CEA'!R126-'Surv-rate CEA'!R127)*'Unit cost and utilities'!$G$13</f>
        <v>6.6577360529922096</v>
      </c>
      <c r="X129" s="133">
        <f t="shared" si="112"/>
        <v>5.4010876747238248</v>
      </c>
      <c r="Y129" s="133">
        <f>W129-'Surv-rate CEA'!T127*'Unit cost and utilities'!$H$3-('Surv-rate CEA'!R126-'Surv-rate CEA'!R127)*'Unit cost and utilities'!$G$13</f>
        <v>1.6131900792147587</v>
      </c>
      <c r="Z129" s="133">
        <f t="shared" si="113"/>
        <v>1.3087002825709315</v>
      </c>
      <c r="AA129" s="133">
        <f>'Surv-rate CEA'!V127*'Unit cost and utilities'!$H$9+'Surv-rate CEA'!W127*'Unit cost and utilities'!$H$9+'Unit cost and utilities'!$G$13*('Surv-rate CEA'!U126-'Surv-rate CEA'!U127)</f>
        <v>36.015669600667721</v>
      </c>
      <c r="AB129" s="133">
        <f t="shared" si="114"/>
        <v>29.217708186203396</v>
      </c>
      <c r="AC129" s="133">
        <f>AA129-'Surv-rate CEA'!W127*'Unit cost and utilities'!$H$9-'Unit cost and utilities'!$G$13*('Surv-rate CEA'!U126-'Surv-rate CEA'!U127)</f>
        <v>15.614627694640349</v>
      </c>
      <c r="AD129" s="133">
        <f t="shared" si="115"/>
        <v>12.667365079608386</v>
      </c>
      <c r="AE129" s="133">
        <f>'Surv-rate CEA'!Y127*'Unit cost and utilities'!$H$3+'Surv-rate CEA'!Z127*'Unit cost and utilities'!$H$3+('Surv-rate CEA'!X126-'Surv-rate CEA'!X127)*'Unit cost and utilities'!$G$13</f>
        <v>6.6577360529922096</v>
      </c>
      <c r="AF129" s="133">
        <f t="shared" si="116"/>
        <v>5.4010876747238248</v>
      </c>
      <c r="AG129" s="133">
        <f>AE129-'Surv-rate CEA'!Z127*'Unit cost and utilities'!$H$3-('Surv-rate CEA'!X126-'Surv-rate CEA'!X127)*'Unit cost and utilities'!$G$13</f>
        <v>1.6131900792147587</v>
      </c>
      <c r="AH129" s="133">
        <f t="shared" si="117"/>
        <v>1.3087002825709315</v>
      </c>
      <c r="AI129" s="133">
        <f>'Surv-rate CEA'!AB127*'Unit cost and utilities'!$H$10+'Surv-rate CEA'!AC127*'Unit cost and utilities'!$H$10+'Unit cost and utilities'!$G$13*('Surv-rate CEA'!AB127-'Surv-rate CEA'!AB127)</f>
        <v>15.21667866627668</v>
      </c>
      <c r="AJ129" s="133">
        <f t="shared" si="118"/>
        <v>12.344528972085417</v>
      </c>
      <c r="AK129" s="133">
        <f>AI129-'Surv-rate CEA'!AC127*'Unit cost and utilities'!$H$10-'Unit cost and utilities'!$G$13*('Surv-rate CEA'!AB127-'Surv-rate CEA'!AB127)</f>
        <v>9.1325779783389223</v>
      </c>
      <c r="AL129" s="133">
        <f t="shared" si="119"/>
        <v>7.4088029270989031</v>
      </c>
      <c r="AM129" s="104">
        <f>'Surv-rate CEA'!AE127*'Unit cost and utilities'!$H$5+'Surv-rate CEA'!AF127*'Unit cost and utilities'!$H$5+('Surv-rate CEA'!AD126-'Surv-rate CEA'!AD127)*'Unit cost and utilities'!$G$13</f>
        <v>6.6577360529922096</v>
      </c>
      <c r="AN129" s="133">
        <f t="shared" si="120"/>
        <v>5.4010876747238248</v>
      </c>
      <c r="AO129" s="104">
        <f>AM129-'Surv-rate CEA'!AF127*'Unit cost and utilities'!$H$5-('Surv-rate CEA'!AD126-'Surv-rate CEA'!AD127)*'Unit cost and utilities'!$G$13</f>
        <v>1.6131900792147587</v>
      </c>
      <c r="AP129" s="133">
        <f t="shared" si="121"/>
        <v>1.3087002825709315</v>
      </c>
      <c r="AQ129" s="133">
        <f>'Surv-rate CEA'!AH127*'Unit cost and utilities'!$H$11+'Surv-rate CEA'!AI127*'Unit cost and utilities'!$H$11+'Unit cost and utilities'!$G$13*('Surv-rate CEA'!AG126-'Surv-rate CEA'!AG127)</f>
        <v>26.104626682041072</v>
      </c>
      <c r="AR129" s="133">
        <f t="shared" si="122"/>
        <v>21.177375657941798</v>
      </c>
      <c r="AS129" s="133">
        <f>AQ129-'Surv-rate CEA'!AI127*'Unit cost and utilities'!$H$11-'Unit cost and utilities'!$G$13*('Surv-rate CEA'!AG126-'Surv-rate CEA'!AG127)</f>
        <v>12.625138231621388</v>
      </c>
      <c r="AT129" s="133">
        <f t="shared" si="123"/>
        <v>10.242142066273143</v>
      </c>
      <c r="AU129" s="133">
        <f>'Surv-rate CEA'!AK127*'Unit cost and utilities'!$H$3+'Surv-rate CEA'!AL127*'Unit cost and utilities'!$H$3+('Surv-rate CEA'!AJ126-'Surv-rate CEA'!AJ127)*'Unit cost and utilities'!$G$13</f>
        <v>6.6577360529922096</v>
      </c>
      <c r="AV129" s="133">
        <f t="shared" si="124"/>
        <v>5.4010876747238248</v>
      </c>
      <c r="AW129" s="133">
        <f>AU129-'Surv-rate CEA'!AL127*'Unit cost and utilities'!$H$3-('Surv-rate CEA'!AJ126-'Surv-rate CEA'!AJ127)*'Unit cost and utilities'!$G$13</f>
        <v>1.6131900792147587</v>
      </c>
      <c r="AX129" s="133">
        <f t="shared" si="125"/>
        <v>1.3087002825709315</v>
      </c>
      <c r="AY129" s="135">
        <v>123</v>
      </c>
      <c r="AZ129" s="135">
        <f t="shared" si="96"/>
        <v>9.4356164383561651</v>
      </c>
      <c r="BA129" s="136">
        <f>'Surv-rate CEA'!AP127*'Unit cost and utilities'!$H$7+'Surv-rate CEA'!AQ127*'Unit cost and utilities'!$H$7+'Unit cost and utilities'!$G$13*('Surv-rate CEA'!AO126-'Surv-rate CEA'!AO127)</f>
        <v>10.130342048827458</v>
      </c>
      <c r="BB129" s="136">
        <f t="shared" si="97"/>
        <v>7.6647321203204193</v>
      </c>
      <c r="BC129" s="136">
        <f>BA129-'Surv-rate CEA'!AQ127*'Unit cost and utilities'!$H$7-'Unit cost and utilities'!$G$13*('Surv-rate CEA'!AO126-'Surv-rate CEA'!AO127)</f>
        <v>2.4032450354519841</v>
      </c>
      <c r="BD129" s="136">
        <f t="shared" si="98"/>
        <v>1.8183225529251963</v>
      </c>
      <c r="BE129" s="136">
        <f>'Surv-rate CEA'!AS127*'Unit cost and utilities'!$H$4+'Surv-rate CEA'!AT127*'Unit cost and utilities'!$H$4+('Surv-rate CEA'!AR126-'Surv-rate CEA'!AR127)*'Unit cost and utilities'!$G$13</f>
        <v>2.220571088896798</v>
      </c>
      <c r="BF129" s="136">
        <f t="shared" si="99"/>
        <v>1.680109365358712</v>
      </c>
      <c r="BG129" s="136">
        <f>BE129-'Surv-rate CEA'!AT127*'Unit cost and utilities'!$H$4-('Surv-rate CEA'!AR126-'Surv-rate CEA'!AR127)*'Unit cost and utilities'!$G$13</f>
        <v>0.89454812123004157</v>
      </c>
      <c r="BH129" s="136">
        <f t="shared" si="100"/>
        <v>0.67682529226718358</v>
      </c>
    </row>
    <row r="130" spans="1:60">
      <c r="A130" s="132">
        <v>124</v>
      </c>
      <c r="B130" s="132">
        <f t="shared" si="101"/>
        <v>7.1342465753424653</v>
      </c>
      <c r="C130" s="133">
        <f>'Surv-rate CEA'!D128*'Unit cost and utilities'!$H$6+'Surv-rate CEA'!E128*'Unit cost and utilities'!$H$6+'Unit cost and utilities'!$G$13*('Surv-rate CEA'!C127-'Surv-rate CEA'!C128)</f>
        <v>21.699799801175999</v>
      </c>
      <c r="D130" s="133">
        <f t="shared" si="102"/>
        <v>17.57404769616404</v>
      </c>
      <c r="E130" s="133">
        <f>C130-'Surv-rate CEA'!E128*'Unit cost and utilities'!$H$6-'Unit cost and utilities'!$G$13*('Surv-rate CEA'!C127-'Surv-rate CEA'!C128)</f>
        <v>17.364941591807664</v>
      </c>
      <c r="F130" s="133">
        <f t="shared" si="103"/>
        <v>14.063369919154374</v>
      </c>
      <c r="G130" s="133">
        <f>'Surv-rate CEA'!G128*'Unit cost and utilities'!$H$3+'Surv-rate CEA'!H128*'Unit cost and utilities'!$H$3+('Surv-rate CEA'!F127-'Surv-rate CEA'!F128)*'Unit cost and utilities'!$G$13</f>
        <v>6.5411355229800181</v>
      </c>
      <c r="H130" s="133">
        <f t="shared" si="104"/>
        <v>5.2974787196743591</v>
      </c>
      <c r="I130" s="133">
        <f>G130-'Surv-rate CEA'!H128*'Unit cost and utilities'!$H$3-('Surv-rate CEA'!F127-'Surv-rate CEA'!F128)*'Unit cost and utilities'!$G$13</f>
        <v>1.5866661544761234</v>
      </c>
      <c r="J130" s="133">
        <f t="shared" si="105"/>
        <v>1.2849955728688989</v>
      </c>
      <c r="K130" s="133">
        <f>'Surv-rate CEA'!J128*'Unit cost and utilities'!$H$7+'Surv-rate CEA'!K128*'Unit cost and utilities'!$H$7+'Unit cost and utilities'!$G$13*('Surv-rate CEA'!I127-'Surv-rate CEA'!I128)</f>
        <v>15.770055850523191</v>
      </c>
      <c r="L130" s="133">
        <f t="shared" si="106"/>
        <v>12.771717537838565</v>
      </c>
      <c r="M130" s="133">
        <f>K130-'Surv-rate CEA'!K128*'Unit cost and utilities'!$H$7-'Unit cost and utilities'!$G$13*('Surv-rate CEA'!I127-'Surv-rate CEA'!I128)</f>
        <v>3.817618564457657</v>
      </c>
      <c r="N130" s="133">
        <f t="shared" si="107"/>
        <v>3.0917801708891446</v>
      </c>
      <c r="O130" s="133">
        <f>'Surv-rate CEA'!M128*'Unit cost and utilities'!$H$4+'Surv-rate CEA'!N128*'Unit cost and utilities'!$H$4+('Surv-rate CEA'!L127-'Surv-rate CEA'!L128)*'Unit cost and utilities'!$G$13</f>
        <v>6.5411355229800181</v>
      </c>
      <c r="P130" s="133">
        <f t="shared" si="108"/>
        <v>5.2974787196743591</v>
      </c>
      <c r="Q130" s="133">
        <f>O130-'Surv-rate CEA'!N128*'Unit cost and utilities'!$H$4-('Surv-rate CEA'!L127-'Surv-rate CEA'!L128)*'Unit cost and utilities'!$G$13</f>
        <v>1.5866661544761234</v>
      </c>
      <c r="R130" s="133">
        <f t="shared" si="109"/>
        <v>1.2849955728688989</v>
      </c>
      <c r="S130" s="133">
        <f>'Surv-rate CEA'!P128*'Unit cost and utilities'!$H$8+'Surv-rate CEA'!Q128*'Unit cost and utilities'!$H$8+'Unit cost and utilities'!$G$13*('Surv-rate CEA'!O127-'Surv-rate CEA'!O128)</f>
        <v>29.650056810016689</v>
      </c>
      <c r="T130" s="133">
        <f t="shared" si="110"/>
        <v>24.012733635679336</v>
      </c>
      <c r="U130" s="133">
        <f>S130-'Surv-rate CEA'!Q128*'Unit cost and utilities'!$H$8-'Unit cost and utilities'!$G$13*('Surv-rate CEA'!O127-'Surv-rate CEA'!O128)</f>
        <v>18.139543626268935</v>
      </c>
      <c r="V130" s="133">
        <f t="shared" si="111"/>
        <v>14.690697969362022</v>
      </c>
      <c r="W130" s="133">
        <f>'Surv-rate CEA'!S128*'Unit cost and utilities'!$H$3+'Surv-rate CEA'!T128*'Unit cost and utilities'!$H$3+('Surv-rate CEA'!R127-'Surv-rate CEA'!R128)*'Unit cost and utilities'!$G$13</f>
        <v>6.5411355229800181</v>
      </c>
      <c r="X130" s="133">
        <f t="shared" si="112"/>
        <v>5.2974787196743591</v>
      </c>
      <c r="Y130" s="133">
        <f>W130-'Surv-rate CEA'!T128*'Unit cost and utilities'!$H$3-('Surv-rate CEA'!R127-'Surv-rate CEA'!R128)*'Unit cost and utilities'!$G$13</f>
        <v>1.5866661544761234</v>
      </c>
      <c r="Z130" s="133">
        <f t="shared" si="113"/>
        <v>1.2849955728688989</v>
      </c>
      <c r="AA130" s="133">
        <f>'Surv-rate CEA'!V128*'Unit cost and utilities'!$H$9+'Surv-rate CEA'!W128*'Unit cost and utilities'!$H$9+'Unit cost and utilities'!$G$13*('Surv-rate CEA'!U127-'Surv-rate CEA'!U128)</f>
        <v>35.649498935414044</v>
      </c>
      <c r="AB130" s="133">
        <f t="shared" si="114"/>
        <v>28.871510353812695</v>
      </c>
      <c r="AC130" s="133">
        <f>AA130-'Surv-rate CEA'!W128*'Unit cost and utilities'!$H$9-'Unit cost and utilities'!$G$13*('Surv-rate CEA'!U127-'Surv-rate CEA'!U128)</f>
        <v>15.46503820970621</v>
      </c>
      <c r="AD130" s="133">
        <f t="shared" si="115"/>
        <v>12.524692467699506</v>
      </c>
      <c r="AE130" s="133">
        <f>'Surv-rate CEA'!Y128*'Unit cost and utilities'!$H$3+'Surv-rate CEA'!Z128*'Unit cost and utilities'!$H$3+('Surv-rate CEA'!X127-'Surv-rate CEA'!X128)*'Unit cost and utilities'!$G$13</f>
        <v>6.5411355229800181</v>
      </c>
      <c r="AF130" s="133">
        <f t="shared" si="116"/>
        <v>5.2974787196743591</v>
      </c>
      <c r="AG130" s="133">
        <f>AE130-'Surv-rate CEA'!Z128*'Unit cost and utilities'!$H$3-('Surv-rate CEA'!X127-'Surv-rate CEA'!X128)*'Unit cost and utilities'!$G$13</f>
        <v>1.5866661544761234</v>
      </c>
      <c r="AH130" s="133">
        <f t="shared" si="117"/>
        <v>1.2849955728688989</v>
      </c>
      <c r="AI130" s="133">
        <f>'Surv-rate CEA'!AB128*'Unit cost and utilities'!$H$10+'Surv-rate CEA'!AC128*'Unit cost and utilities'!$H$10+'Unit cost and utilities'!$G$13*('Surv-rate CEA'!AB128-'Surv-rate CEA'!AB128)</f>
        <v>15.026032916890212</v>
      </c>
      <c r="AJ130" s="133">
        <f t="shared" si="118"/>
        <v>12.169154627465666</v>
      </c>
      <c r="AK130" s="133">
        <f>AI130-'Surv-rate CEA'!AC128*'Unit cost and utilities'!$H$10-'Unit cost and utilities'!$G$13*('Surv-rate CEA'!AB128-'Surv-rate CEA'!AB128)</f>
        <v>9.0354177674888341</v>
      </c>
      <c r="AL130" s="133">
        <f t="shared" si="119"/>
        <v>7.3175266249235795</v>
      </c>
      <c r="AM130" s="104">
        <f>'Surv-rate CEA'!AE128*'Unit cost and utilities'!$H$5+'Surv-rate CEA'!AF128*'Unit cost and utilities'!$H$5+('Surv-rate CEA'!AD127-'Surv-rate CEA'!AD128)*'Unit cost and utilities'!$G$13</f>
        <v>6.5411355229800181</v>
      </c>
      <c r="AN130" s="133">
        <f t="shared" si="120"/>
        <v>5.2974787196743591</v>
      </c>
      <c r="AO130" s="104">
        <f>AM130-'Surv-rate CEA'!AF128*'Unit cost and utilities'!$H$5-('Surv-rate CEA'!AD127-'Surv-rate CEA'!AD128)*'Unit cost and utilities'!$G$13</f>
        <v>1.5866661544761234</v>
      </c>
      <c r="AP130" s="133">
        <f t="shared" si="121"/>
        <v>1.2849955728688989</v>
      </c>
      <c r="AQ130" s="133">
        <f>'Surv-rate CEA'!AH128*'Unit cost and utilities'!$H$11+'Surv-rate CEA'!AI128*'Unit cost and utilities'!$H$11+'Unit cost and utilities'!$G$13*('Surv-rate CEA'!AG127-'Surv-rate CEA'!AG128)</f>
        <v>25.802103208395042</v>
      </c>
      <c r="AR130" s="133">
        <f t="shared" si="122"/>
        <v>20.896385985142018</v>
      </c>
      <c r="AS130" s="133">
        <f>AQ130-'Surv-rate CEA'!AI128*'Unit cost and utilities'!$H$11-'Unit cost and utilities'!$G$13*('Surv-rate CEA'!AG127-'Surv-rate CEA'!AG128)</f>
        <v>12.495832170139606</v>
      </c>
      <c r="AT130" s="133">
        <f t="shared" si="123"/>
        <v>10.120017353772697</v>
      </c>
      <c r="AU130" s="133">
        <f>'Surv-rate CEA'!AK128*'Unit cost and utilities'!$H$3+'Surv-rate CEA'!AL128*'Unit cost and utilities'!$H$3+('Surv-rate CEA'!AJ127-'Surv-rate CEA'!AJ128)*'Unit cost and utilities'!$G$13</f>
        <v>6.5411355229800181</v>
      </c>
      <c r="AV130" s="133">
        <f t="shared" si="124"/>
        <v>5.2974787196743591</v>
      </c>
      <c r="AW130" s="133">
        <f>AU130-'Surv-rate CEA'!AL128*'Unit cost and utilities'!$H$3-('Surv-rate CEA'!AJ127-'Surv-rate CEA'!AJ128)*'Unit cost and utilities'!$G$13</f>
        <v>1.5866661544761234</v>
      </c>
      <c r="AX130" s="133">
        <f t="shared" si="125"/>
        <v>1.2849955728688989</v>
      </c>
      <c r="AY130" s="135">
        <v>124</v>
      </c>
      <c r="AZ130" s="135">
        <f t="shared" si="96"/>
        <v>9.5123287671232877</v>
      </c>
      <c r="BA130" s="136">
        <f>'Surv-rate CEA'!AP128*'Unit cost and utilities'!$H$7+'Surv-rate CEA'!AQ128*'Unit cost and utilities'!$H$7+'Unit cost and utilities'!$G$13*('Surv-rate CEA'!AO127-'Surv-rate CEA'!AO128)</f>
        <v>9.9953677670856997</v>
      </c>
      <c r="BB130" s="136">
        <f t="shared" si="97"/>
        <v>7.545480067993064</v>
      </c>
      <c r="BC130" s="136">
        <f>BA130-'Surv-rate CEA'!AQ128*'Unit cost and utilities'!$H$7-'Unit cost and utilities'!$G$13*('Surv-rate CEA'!AO127-'Surv-rate CEA'!AO128)</f>
        <v>2.3711796382388983</v>
      </c>
      <c r="BD130" s="136">
        <f t="shared" si="98"/>
        <v>1.7899980385793453</v>
      </c>
      <c r="BE130" s="136">
        <f>'Surv-rate CEA'!AS128*'Unit cost and utilities'!$H$4+'Surv-rate CEA'!AT128*'Unit cost and utilities'!$H$4+('Surv-rate CEA'!AR127-'Surv-rate CEA'!AR128)*'Unit cost and utilities'!$G$13</f>
        <v>2.1486476637477261</v>
      </c>
      <c r="BF130" s="136">
        <f t="shared" si="99"/>
        <v>1.6220091644187049</v>
      </c>
      <c r="BG130" s="136">
        <f>BE130-'Surv-rate CEA'!AT128*'Unit cost and utilities'!$H$4-('Surv-rate CEA'!AR127-'Surv-rate CEA'!AR128)*'Unit cost and utilities'!$G$13</f>
        <v>0.87876133582972293</v>
      </c>
      <c r="BH130" s="136">
        <f t="shared" si="100"/>
        <v>0.66337490510961039</v>
      </c>
    </row>
    <row r="131" spans="1:60">
      <c r="A131" s="132">
        <v>125</v>
      </c>
      <c r="B131" s="132">
        <f t="shared" si="101"/>
        <v>7.1917808219178081</v>
      </c>
      <c r="C131" s="133">
        <f>'Surv-rate CEA'!D129*'Unit cost and utilities'!$H$6+'Surv-rate CEA'!E129*'Unit cost and utilities'!$H$6+'Unit cost and utilities'!$G$13*('Surv-rate CEA'!C128-'Surv-rate CEA'!C129)</f>
        <v>21.436132457272048</v>
      </c>
      <c r="D131" s="133">
        <f t="shared" si="102"/>
        <v>17.331012101616132</v>
      </c>
      <c r="E131" s="133">
        <f>C131-'Surv-rate CEA'!E129*'Unit cost and utilities'!$H$6-'Unit cost and utilities'!$G$13*('Surv-rate CEA'!C128-'Surv-rate CEA'!C129)</f>
        <v>17.206732825220421</v>
      </c>
      <c r="F131" s="133">
        <f t="shared" si="103"/>
        <v>13.911562424685664</v>
      </c>
      <c r="G131" s="133">
        <f>'Surv-rate CEA'!G129*'Unit cost and utilities'!$H$3+'Surv-rate CEA'!H129*'Unit cost and utilities'!$H$3+('Surv-rate CEA'!F128-'Surv-rate CEA'!F129)*'Unit cost and utilities'!$G$13</f>
        <v>6.4274385810342718</v>
      </c>
      <c r="H131" s="133">
        <f t="shared" si="104"/>
        <v>5.1965538117632679</v>
      </c>
      <c r="I131" s="133">
        <f>G131-'Surv-rate CEA'!H129*'Unit cost and utilities'!$H$3-('Surv-rate CEA'!F128-'Surv-rate CEA'!F129)*'Unit cost and utilities'!$G$13</f>
        <v>1.5607819664495806</v>
      </c>
      <c r="J131" s="133">
        <f t="shared" si="105"/>
        <v>1.2618848667053004</v>
      </c>
      <c r="K131" s="133">
        <f>'Surv-rate CEA'!J129*'Unit cost and utilities'!$H$7+'Surv-rate CEA'!K129*'Unit cost and utilities'!$H$7+'Unit cost and utilities'!$G$13*('Surv-rate CEA'!I128-'Surv-rate CEA'!I129)</f>
        <v>15.56545537201805</v>
      </c>
      <c r="L131" s="133">
        <f t="shared" si="106"/>
        <v>12.58459733617175</v>
      </c>
      <c r="M131" s="133">
        <f>K131-'Surv-rate CEA'!K129*'Unit cost and utilities'!$H$7-'Unit cost and utilities'!$G$13*('Surv-rate CEA'!I128-'Surv-rate CEA'!I129)</f>
        <v>3.7673137659075033</v>
      </c>
      <c r="N131" s="133">
        <f t="shared" si="107"/>
        <v>3.0458554311357768</v>
      </c>
      <c r="O131" s="133">
        <f>'Surv-rate CEA'!M129*'Unit cost and utilities'!$H$4+'Surv-rate CEA'!N129*'Unit cost and utilities'!$H$4+('Surv-rate CEA'!L128-'Surv-rate CEA'!L129)*'Unit cost and utilities'!$G$13</f>
        <v>6.4274385810342718</v>
      </c>
      <c r="P131" s="133">
        <f t="shared" si="108"/>
        <v>5.1965538117632679</v>
      </c>
      <c r="Q131" s="133">
        <f>O131-'Surv-rate CEA'!N129*'Unit cost and utilities'!$H$4-('Surv-rate CEA'!L128-'Surv-rate CEA'!L129)*'Unit cost and utilities'!$G$13</f>
        <v>1.5607819664495806</v>
      </c>
      <c r="R131" s="133">
        <f t="shared" si="109"/>
        <v>1.2618848667053004</v>
      </c>
      <c r="S131" s="133">
        <f>'Surv-rate CEA'!P129*'Unit cost and utilities'!$H$8+'Surv-rate CEA'!Q129*'Unit cost and utilities'!$H$8+'Unit cost and utilities'!$G$13*('Surv-rate CEA'!O128-'Surv-rate CEA'!O129)</f>
        <v>29.324435794497337</v>
      </c>
      <c r="T131" s="133">
        <f t="shared" si="110"/>
        <v>23.708668186321454</v>
      </c>
      <c r="U131" s="133">
        <f>S131-'Surv-rate CEA'!Q129*'Unit cost and utilities'!$H$8-'Unit cost and utilities'!$G$13*('Surv-rate CEA'!O128-'Surv-rate CEA'!O129)</f>
        <v>17.974277604013988</v>
      </c>
      <c r="V131" s="133">
        <f t="shared" si="111"/>
        <v>14.532118762276818</v>
      </c>
      <c r="W131" s="133">
        <f>'Surv-rate CEA'!S129*'Unit cost and utilities'!$H$3+'Surv-rate CEA'!T129*'Unit cost and utilities'!$H$3+('Surv-rate CEA'!R128-'Surv-rate CEA'!R129)*'Unit cost and utilities'!$G$13</f>
        <v>6.4274385810342718</v>
      </c>
      <c r="X131" s="133">
        <f t="shared" si="112"/>
        <v>5.1965538117632679</v>
      </c>
      <c r="Y131" s="133">
        <f>W131-'Surv-rate CEA'!T129*'Unit cost and utilities'!$H$3-('Surv-rate CEA'!R128-'Surv-rate CEA'!R129)*'Unit cost and utilities'!$G$13</f>
        <v>1.5607819664495806</v>
      </c>
      <c r="Z131" s="133">
        <f t="shared" si="113"/>
        <v>1.2618848667053004</v>
      </c>
      <c r="AA131" s="133">
        <f>'Surv-rate CEA'!V129*'Unit cost and utilities'!$H$9+'Surv-rate CEA'!W129*'Unit cost and utilities'!$H$9+'Unit cost and utilities'!$G$13*('Surv-rate CEA'!U128-'Surv-rate CEA'!U129)</f>
        <v>35.289790624648937</v>
      </c>
      <c r="AB131" s="133">
        <f t="shared" si="114"/>
        <v>28.531629462468953</v>
      </c>
      <c r="AC131" s="133">
        <f>AA131-'Surv-rate CEA'!W129*'Unit cost and utilities'!$H$9-'Unit cost and utilities'!$G$13*('Surv-rate CEA'!U128-'Surv-rate CEA'!U129)</f>
        <v>15.318042268114622</v>
      </c>
      <c r="AD131" s="133">
        <f t="shared" si="115"/>
        <v>12.384565007280536</v>
      </c>
      <c r="AE131" s="133">
        <f>'Surv-rate CEA'!Y129*'Unit cost and utilities'!$H$3+'Surv-rate CEA'!Z129*'Unit cost and utilities'!$H$3+('Surv-rate CEA'!X128-'Surv-rate CEA'!X129)*'Unit cost and utilities'!$G$13</f>
        <v>6.4274385810342718</v>
      </c>
      <c r="AF131" s="133">
        <f t="shared" si="116"/>
        <v>5.1965538117632679</v>
      </c>
      <c r="AG131" s="133">
        <f>AE131-'Surv-rate CEA'!Z129*'Unit cost and utilities'!$H$3-('Surv-rate CEA'!X128-'Surv-rate CEA'!X129)*'Unit cost and utilities'!$G$13</f>
        <v>1.5607819664495806</v>
      </c>
      <c r="AH131" s="133">
        <f t="shared" si="117"/>
        <v>1.2618848667053004</v>
      </c>
      <c r="AI131" s="133">
        <f>'Surv-rate CEA'!AB129*'Unit cost and utilities'!$H$10+'Surv-rate CEA'!AC129*'Unit cost and utilities'!$H$10+'Unit cost and utilities'!$G$13*('Surv-rate CEA'!AB129-'Surv-rate CEA'!AB129)</f>
        <v>14.839161624815265</v>
      </c>
      <c r="AJ131" s="133">
        <f t="shared" si="118"/>
        <v>11.997392263279536</v>
      </c>
      <c r="AK131" s="133">
        <f>AI131-'Surv-rate CEA'!AC129*'Unit cost and utilities'!$H$10-'Unit cost and utilities'!$G$13*('Surv-rate CEA'!AB129-'Surv-rate CEA'!AB129)</f>
        <v>8.9400437596955378</v>
      </c>
      <c r="AL131" s="133">
        <f t="shared" si="119"/>
        <v>7.2279832613041579</v>
      </c>
      <c r="AM131" s="104">
        <f>'Surv-rate CEA'!AE129*'Unit cost and utilities'!$H$5+'Surv-rate CEA'!AF129*'Unit cost and utilities'!$H$5+('Surv-rate CEA'!AD128-'Surv-rate CEA'!AD129)*'Unit cost and utilities'!$G$13</f>
        <v>6.4274385810342718</v>
      </c>
      <c r="AN131" s="133">
        <f t="shared" si="120"/>
        <v>5.1965538117632679</v>
      </c>
      <c r="AO131" s="104">
        <f>AM131-'Surv-rate CEA'!AF129*'Unit cost and utilities'!$H$5-('Surv-rate CEA'!AD128-'Surv-rate CEA'!AD129)*'Unit cost and utilities'!$G$13</f>
        <v>1.5607819664495806</v>
      </c>
      <c r="AP131" s="133">
        <f t="shared" si="121"/>
        <v>1.2618848667053004</v>
      </c>
      <c r="AQ131" s="133">
        <f>'Surv-rate CEA'!AH129*'Unit cost and utilities'!$H$11+'Surv-rate CEA'!AI129*'Unit cost and utilities'!$H$11+'Unit cost and utilities'!$G$13*('Surv-rate CEA'!AG128-'Surv-rate CEA'!AG129)</f>
        <v>25.505343291967449</v>
      </c>
      <c r="AR131" s="133">
        <f t="shared" si="122"/>
        <v>20.620949890566902</v>
      </c>
      <c r="AS131" s="133">
        <f>AQ131-'Surv-rate CEA'!AI129*'Unit cost and utilities'!$H$11-'Unit cost and utilities'!$G$13*('Surv-rate CEA'!AG128-'Surv-rate CEA'!AG129)</f>
        <v>12.368852563271235</v>
      </c>
      <c r="AT131" s="133">
        <f t="shared" si="123"/>
        <v>10.000159025162107</v>
      </c>
      <c r="AU131" s="133">
        <f>'Surv-rate CEA'!AK129*'Unit cost and utilities'!$H$3+'Surv-rate CEA'!AL129*'Unit cost and utilities'!$H$3+('Surv-rate CEA'!AJ128-'Surv-rate CEA'!AJ129)*'Unit cost and utilities'!$G$13</f>
        <v>6.4274385810342718</v>
      </c>
      <c r="AV131" s="133">
        <f t="shared" si="124"/>
        <v>5.1965538117632679</v>
      </c>
      <c r="AW131" s="133">
        <f>AU131-'Surv-rate CEA'!AL129*'Unit cost and utilities'!$H$3-('Surv-rate CEA'!AJ128-'Surv-rate CEA'!AJ129)*'Unit cost and utilities'!$G$13</f>
        <v>1.5607819664495806</v>
      </c>
      <c r="AX131" s="133">
        <f t="shared" si="125"/>
        <v>1.2618848667053004</v>
      </c>
      <c r="AY131" s="135">
        <v>125</v>
      </c>
      <c r="AZ131" s="135">
        <f t="shared" si="96"/>
        <v>9.5890410958904102</v>
      </c>
      <c r="BA131" s="136">
        <f>'Surv-rate CEA'!AP129*'Unit cost and utilities'!$H$7+'Surv-rate CEA'!AQ129*'Unit cost and utilities'!$H$7+'Unit cost and utilities'!$G$13*('Surv-rate CEA'!AO128-'Surv-rate CEA'!AO129)</f>
        <v>9.8632330062608329</v>
      </c>
      <c r="BB131" s="136">
        <f t="shared" si="97"/>
        <v>7.4288675893760905</v>
      </c>
      <c r="BC131" s="136">
        <f>BA131-'Surv-rate CEA'!AQ129*'Unit cost and utilities'!$H$7-'Unit cost and utilities'!$G$13*('Surv-rate CEA'!AO128-'Surv-rate CEA'!AO129)</f>
        <v>2.3397913430154591</v>
      </c>
      <c r="BD131" s="136">
        <f t="shared" si="98"/>
        <v>1.7623024887475351</v>
      </c>
      <c r="BE131" s="136">
        <f>'Surv-rate CEA'!AS129*'Unit cost and utilities'!$H$4+'Surv-rate CEA'!AT129*'Unit cost and utilities'!$H$4+('Surv-rate CEA'!AR128-'Surv-rate CEA'!AR129)*'Unit cost and utilities'!$G$13</f>
        <v>2.0791865826921092</v>
      </c>
      <c r="BF131" s="136">
        <f t="shared" si="99"/>
        <v>1.5660181409708624</v>
      </c>
      <c r="BG131" s="136">
        <f>BE131-'Surv-rate CEA'!AT129*'Unit cost and utilities'!$H$4-('Surv-rate CEA'!AR128-'Surv-rate CEA'!AR129)*'Unit cost and utilities'!$G$13</f>
        <v>0.86335100748181459</v>
      </c>
      <c r="BH131" s="136">
        <f t="shared" si="100"/>
        <v>0.65026551777349717</v>
      </c>
    </row>
    <row r="132" spans="1:60">
      <c r="A132" s="132">
        <v>126</v>
      </c>
      <c r="B132" s="132">
        <f t="shared" si="101"/>
        <v>7.2493150684931509</v>
      </c>
      <c r="C132" s="133">
        <f>'Surv-rate CEA'!D130*'Unit cost and utilities'!$H$6+'Surv-rate CEA'!E130*'Unit cost and utilities'!$H$6+'Unit cost and utilities'!$G$13*('Surv-rate CEA'!C129-'Surv-rate CEA'!C130)</f>
        <v>21.177621833670887</v>
      </c>
      <c r="D132" s="133">
        <f t="shared" si="102"/>
        <v>17.092913797033507</v>
      </c>
      <c r="E132" s="133">
        <f>C132-'Surv-rate CEA'!E130*'Unit cost and utilities'!$H$6-'Unit cost and utilities'!$G$13*('Surv-rate CEA'!C129-'Surv-rate CEA'!C130)</f>
        <v>17.051184211219926</v>
      </c>
      <c r="F132" s="133">
        <f t="shared" si="103"/>
        <v>13.762377293768157</v>
      </c>
      <c r="G132" s="133">
        <f>'Surv-rate CEA'!G130*'Unit cost and utilities'!$H$3+'Surv-rate CEA'!H130*'Unit cost and utilities'!$H$3+('Surv-rate CEA'!F129-'Surv-rate CEA'!F130)*'Unit cost and utilities'!$G$13</f>
        <v>6.3165521999245788</v>
      </c>
      <c r="H132" s="133">
        <f t="shared" si="104"/>
        <v>5.0982250554739545</v>
      </c>
      <c r="I132" s="133">
        <f>G132-'Surv-rate CEA'!H130*'Unit cost and utilities'!$H$3-('Surv-rate CEA'!F129-'Surv-rate CEA'!F130)*'Unit cost and utilities'!$G$13</f>
        <v>1.535517271514669</v>
      </c>
      <c r="J132" s="133">
        <f t="shared" si="105"/>
        <v>1.2393489959352448</v>
      </c>
      <c r="K132" s="133">
        <f>'Surv-rate CEA'!J130*'Unit cost and utilities'!$H$7+'Surv-rate CEA'!K130*'Unit cost and utilities'!$H$7+'Unit cost and utilities'!$G$13*('Surv-rate CEA'!I129-'Surv-rate CEA'!I130)</f>
        <v>15.365027848881436</v>
      </c>
      <c r="L132" s="133">
        <f t="shared" si="106"/>
        <v>12.401444249626838</v>
      </c>
      <c r="M132" s="133">
        <f>K132-'Surv-rate CEA'!K130*'Unit cost and utilities'!$H$7-'Unit cost and utilities'!$G$13*('Surv-rate CEA'!I129-'Surv-rate CEA'!I130)</f>
        <v>3.7180569728827817</v>
      </c>
      <c r="N132" s="133">
        <f t="shared" si="107"/>
        <v>3.000923702816384</v>
      </c>
      <c r="O132" s="133">
        <f>'Surv-rate CEA'!M130*'Unit cost and utilities'!$H$4+'Surv-rate CEA'!N130*'Unit cost and utilities'!$H$4+('Surv-rate CEA'!L129-'Surv-rate CEA'!L130)*'Unit cost and utilities'!$G$13</f>
        <v>6.3165521999245788</v>
      </c>
      <c r="P132" s="133">
        <f t="shared" si="108"/>
        <v>5.0982250554739545</v>
      </c>
      <c r="Q132" s="133">
        <f>O132-'Surv-rate CEA'!N130*'Unit cost and utilities'!$H$4-('Surv-rate CEA'!L129-'Surv-rate CEA'!L130)*'Unit cost and utilities'!$G$13</f>
        <v>1.535517271514669</v>
      </c>
      <c r="R132" s="133">
        <f t="shared" si="109"/>
        <v>1.2393489959352448</v>
      </c>
      <c r="S132" s="133">
        <f>'Surv-rate CEA'!P130*'Unit cost and utilities'!$H$8+'Surv-rate CEA'!Q130*'Unit cost and utilities'!$H$8+'Unit cost and utilities'!$G$13*('Surv-rate CEA'!O129-'Surv-rate CEA'!O130)</f>
        <v>29.004805038986337</v>
      </c>
      <c r="T132" s="133">
        <f t="shared" si="110"/>
        <v>23.410401608121436</v>
      </c>
      <c r="U132" s="133">
        <f>S132-'Surv-rate CEA'!Q130*'Unit cost and utilities'!$H$8-'Unit cost and utilities'!$G$13*('Surv-rate CEA'!O129-'Surv-rate CEA'!O130)</f>
        <v>17.811790396397999</v>
      </c>
      <c r="V132" s="133">
        <f t="shared" si="111"/>
        <v>14.376278895130625</v>
      </c>
      <c r="W132" s="133">
        <f>'Surv-rate CEA'!S130*'Unit cost and utilities'!$H$3+'Surv-rate CEA'!T130*'Unit cost and utilities'!$H$3+('Surv-rate CEA'!R129-'Surv-rate CEA'!R130)*'Unit cost and utilities'!$G$13</f>
        <v>6.3165521999245788</v>
      </c>
      <c r="X132" s="133">
        <f t="shared" si="112"/>
        <v>5.0982250554739545</v>
      </c>
      <c r="Y132" s="133">
        <f>W132-'Surv-rate CEA'!T130*'Unit cost and utilities'!$H$3-('Surv-rate CEA'!R129-'Surv-rate CEA'!R130)*'Unit cost and utilities'!$G$13</f>
        <v>1.535517271514669</v>
      </c>
      <c r="Z132" s="133">
        <f t="shared" si="113"/>
        <v>1.2393489959352448</v>
      </c>
      <c r="AA132" s="133">
        <f>'Surv-rate CEA'!V130*'Unit cost and utilities'!$H$9+'Surv-rate CEA'!W130*'Unit cost and utilities'!$H$9+'Unit cost and utilities'!$G$13*('Surv-rate CEA'!U129-'Surv-rate CEA'!U130)</f>
        <v>34.936384300601901</v>
      </c>
      <c r="AB132" s="133">
        <f t="shared" si="114"/>
        <v>28.197906730054768</v>
      </c>
      <c r="AC132" s="133">
        <f>AA132-'Surv-rate CEA'!W130*'Unit cost and utilities'!$H$9-'Unit cost and utilities'!$G$13*('Surv-rate CEA'!U129-'Surv-rate CEA'!U130)</f>
        <v>15.173575220997561</v>
      </c>
      <c r="AD132" s="133">
        <f t="shared" si="115"/>
        <v>12.246918718368573</v>
      </c>
      <c r="AE132" s="133">
        <f>'Surv-rate CEA'!Y130*'Unit cost and utilities'!$H$3+'Surv-rate CEA'!Z130*'Unit cost and utilities'!$H$3+('Surv-rate CEA'!X129-'Surv-rate CEA'!X130)*'Unit cost and utilities'!$G$13</f>
        <v>6.3165521999245788</v>
      </c>
      <c r="AF132" s="133">
        <f t="shared" si="116"/>
        <v>5.0982250554739545</v>
      </c>
      <c r="AG132" s="133">
        <f>AE132-'Surv-rate CEA'!Z130*'Unit cost and utilities'!$H$3-('Surv-rate CEA'!X129-'Surv-rate CEA'!X130)*'Unit cost and utilities'!$G$13</f>
        <v>1.535517271514669</v>
      </c>
      <c r="AH132" s="133">
        <f t="shared" si="117"/>
        <v>1.2393489959352448</v>
      </c>
      <c r="AI132" s="133">
        <f>'Surv-rate CEA'!AB130*'Unit cost and utilities'!$H$10+'Surv-rate CEA'!AC130*'Unit cost and utilities'!$H$10+'Unit cost and utilities'!$G$13*('Surv-rate CEA'!AB130-'Surv-rate CEA'!AB130)</f>
        <v>14.655963613546485</v>
      </c>
      <c r="AJ132" s="133">
        <f t="shared" si="118"/>
        <v>11.829143263882068</v>
      </c>
      <c r="AK132" s="133">
        <f>AI132-'Surv-rate CEA'!AC130*'Unit cost and utilities'!$H$10-'Unit cost and utilities'!$G$13*('Surv-rate CEA'!AB130-'Surv-rate CEA'!AB130)</f>
        <v>8.8464095781680765</v>
      </c>
      <c r="AL132" s="133">
        <f t="shared" si="119"/>
        <v>7.1401273249890629</v>
      </c>
      <c r="AM132" s="104">
        <f>'Surv-rate CEA'!AE130*'Unit cost and utilities'!$H$5+'Surv-rate CEA'!AF130*'Unit cost and utilities'!$H$5+('Surv-rate CEA'!AD129-'Surv-rate CEA'!AD130)*'Unit cost and utilities'!$G$13</f>
        <v>6.3165521999245788</v>
      </c>
      <c r="AN132" s="133">
        <f t="shared" si="120"/>
        <v>5.0982250554739545</v>
      </c>
      <c r="AO132" s="104">
        <f>AM132-'Surv-rate CEA'!AF130*'Unit cost and utilities'!$H$5-('Surv-rate CEA'!AD129-'Surv-rate CEA'!AD130)*'Unit cost and utilities'!$G$13</f>
        <v>1.535517271514669</v>
      </c>
      <c r="AP132" s="133">
        <f t="shared" si="121"/>
        <v>1.2393489959352448</v>
      </c>
      <c r="AQ132" s="133">
        <f>'Surv-rate CEA'!AH130*'Unit cost and utilities'!$H$11+'Surv-rate CEA'!AI130*'Unit cost and utilities'!$H$11+'Unit cost and utilities'!$G$13*('Surv-rate CEA'!AG129-'Surv-rate CEA'!AG130)</f>
        <v>25.21419583621627</v>
      </c>
      <c r="AR132" s="133">
        <f t="shared" si="122"/>
        <v>20.350919441045662</v>
      </c>
      <c r="AS132" s="133">
        <f>AQ132-'Surv-rate CEA'!AI130*'Unit cost and utilities'!$H$11-'Unit cost and utilities'!$G$13*('Surv-rate CEA'!AG129-'Surv-rate CEA'!AG130)</f>
        <v>12.244139911540016</v>
      </c>
      <c r="AT132" s="133">
        <f t="shared" si="123"/>
        <v>9.8825085116034206</v>
      </c>
      <c r="AU132" s="133">
        <f>'Surv-rate CEA'!AK130*'Unit cost and utilities'!$H$3+'Surv-rate CEA'!AL130*'Unit cost and utilities'!$H$3+('Surv-rate CEA'!AJ129-'Surv-rate CEA'!AJ130)*'Unit cost and utilities'!$G$13</f>
        <v>6.3165521999245788</v>
      </c>
      <c r="AV132" s="133">
        <f t="shared" si="124"/>
        <v>5.0982250554739545</v>
      </c>
      <c r="AW132" s="133">
        <f>AU132-'Surv-rate CEA'!AL130*'Unit cost and utilities'!$H$3-('Surv-rate CEA'!AJ129-'Surv-rate CEA'!AJ130)*'Unit cost and utilities'!$G$13</f>
        <v>1.535517271514669</v>
      </c>
      <c r="AX132" s="133">
        <f t="shared" si="125"/>
        <v>1.2393489959352448</v>
      </c>
      <c r="AY132" s="135">
        <v>126</v>
      </c>
      <c r="AZ132" s="135">
        <f t="shared" si="96"/>
        <v>9.6657534246575345</v>
      </c>
      <c r="BA132" s="136">
        <f>'Surv-rate CEA'!AP130*'Unit cost and utilities'!$H$7+'Surv-rate CEA'!AQ130*'Unit cost and utilities'!$H$7+'Unit cost and utilities'!$G$13*('Surv-rate CEA'!AO129-'Surv-rate CEA'!AO130)</f>
        <v>9.7338567930910962</v>
      </c>
      <c r="BB132" s="136">
        <f t="shared" si="97"/>
        <v>7.314817645211976</v>
      </c>
      <c r="BC132" s="136">
        <f>BA132-'Surv-rate CEA'!AQ130*'Unit cost and utilities'!$H$7-'Unit cost and utilities'!$G$13*('Surv-rate CEA'!AO129-'Surv-rate CEA'!AO130)</f>
        <v>2.3090606870151777</v>
      </c>
      <c r="BD132" s="136">
        <f t="shared" si="98"/>
        <v>1.735217418570649</v>
      </c>
      <c r="BE132" s="136">
        <f>'Surv-rate CEA'!AS130*'Unit cost and utilities'!$H$4+'Surv-rate CEA'!AT130*'Unit cost and utilities'!$H$4+('Surv-rate CEA'!AR129-'Surv-rate CEA'!AR130)*'Unit cost and utilities'!$G$13</f>
        <v>2.0120982136684846</v>
      </c>
      <c r="BF132" s="136">
        <f t="shared" si="99"/>
        <v>1.5120554812033369</v>
      </c>
      <c r="BG132" s="136">
        <f>BE132-'Surv-rate CEA'!AT130*'Unit cost and utilities'!$H$4-('Surv-rate CEA'!AR129-'Surv-rate CEA'!AR130)*'Unit cost and utilities'!$G$13</f>
        <v>0.84830573345294746</v>
      </c>
      <c r="BH132" s="136">
        <f t="shared" si="100"/>
        <v>0.63748644340036309</v>
      </c>
    </row>
    <row r="133" spans="1:60">
      <c r="A133" s="132">
        <v>127</v>
      </c>
      <c r="B133" s="132">
        <f t="shared" si="101"/>
        <v>7.3068493150684928</v>
      </c>
      <c r="C133" s="133">
        <f>'Surv-rate CEA'!D131*'Unit cost and utilities'!$H$6+'Surv-rate CEA'!E131*'Unit cost and utilities'!$H$6+'Unit cost and utilities'!$G$13*('Surv-rate CEA'!C130-'Surv-rate CEA'!C131)</f>
        <v>20.924130363501639</v>
      </c>
      <c r="D133" s="133">
        <f t="shared" si="102"/>
        <v>16.859618788515363</v>
      </c>
      <c r="E133" s="133">
        <f>C133-'Surv-rate CEA'!E131*'Unit cost and utilities'!$H$6-'Unit cost and utilities'!$G$13*('Surv-rate CEA'!C130-'Surv-rate CEA'!C131)</f>
        <v>16.898230973413231</v>
      </c>
      <c r="F133" s="133">
        <f t="shared" si="103"/>
        <v>13.615750211009129</v>
      </c>
      <c r="G133" s="133">
        <f>'Surv-rate CEA'!G131*'Unit cost and utilities'!$H$3+'Surv-rate CEA'!H131*'Unit cost and utilities'!$H$3+('Surv-rate CEA'!F130-'Surv-rate CEA'!F131)*'Unit cost and utilities'!$G$13</f>
        <v>6.2083869745917371</v>
      </c>
      <c r="H133" s="133">
        <f t="shared" si="104"/>
        <v>5.0024080267527191</v>
      </c>
      <c r="I133" s="133">
        <f>G133-'Surv-rate CEA'!H131*'Unit cost and utilities'!$H$3-('Surv-rate CEA'!F130-'Surv-rate CEA'!F131)*'Unit cost and utilities'!$G$13</f>
        <v>1.5108526159972686</v>
      </c>
      <c r="J133" s="133">
        <f t="shared" si="105"/>
        <v>1.2173695493590084</v>
      </c>
      <c r="K133" s="133">
        <f>'Surv-rate CEA'!J131*'Unit cost and utilities'!$H$7+'Surv-rate CEA'!K131*'Unit cost and utilities'!$H$7+'Unit cost and utilities'!$G$13*('Surv-rate CEA'!I130-'Surv-rate CEA'!I131)</f>
        <v>15.168658391291432</v>
      </c>
      <c r="L133" s="133">
        <f t="shared" si="106"/>
        <v>12.222147041125139</v>
      </c>
      <c r="M133" s="133">
        <f>K133-'Surv-rate CEA'!K131*'Unit cost and utilities'!$H$7-'Unit cost and utilities'!$G$13*('Surv-rate CEA'!I130-'Surv-rate CEA'!I131)</f>
        <v>3.6698184923762169</v>
      </c>
      <c r="N133" s="133">
        <f t="shared" si="107"/>
        <v>2.956956381443276</v>
      </c>
      <c r="O133" s="133">
        <f>'Surv-rate CEA'!M131*'Unit cost and utilities'!$H$4+'Surv-rate CEA'!N131*'Unit cost and utilities'!$H$4+('Surv-rate CEA'!L130-'Surv-rate CEA'!L131)*'Unit cost and utilities'!$G$13</f>
        <v>6.2083869745917371</v>
      </c>
      <c r="P133" s="133">
        <f t="shared" si="108"/>
        <v>5.0024080267527191</v>
      </c>
      <c r="Q133" s="133">
        <f>O133-'Surv-rate CEA'!N131*'Unit cost and utilities'!$H$4-('Surv-rate CEA'!L130-'Surv-rate CEA'!L131)*'Unit cost and utilities'!$G$13</f>
        <v>1.5108526159972686</v>
      </c>
      <c r="R133" s="133">
        <f t="shared" si="109"/>
        <v>1.2173695493590084</v>
      </c>
      <c r="S133" s="133">
        <f>'Surv-rate CEA'!P131*'Unit cost and utilities'!$H$8+'Surv-rate CEA'!Q131*'Unit cost and utilities'!$H$8+'Unit cost and utilities'!$G$13*('Surv-rate CEA'!O130-'Surv-rate CEA'!O131)</f>
        <v>28.691011713663666</v>
      </c>
      <c r="T133" s="133">
        <f t="shared" si="110"/>
        <v>23.117783714106441</v>
      </c>
      <c r="U133" s="133">
        <f>S133-'Surv-rate CEA'!Q131*'Unit cost and utilities'!$H$8-'Unit cost and utilities'!$G$13*('Surv-rate CEA'!O130-'Surv-rate CEA'!O131)</f>
        <v>17.652014337532204</v>
      </c>
      <c r="V133" s="133">
        <f t="shared" si="111"/>
        <v>14.223111183598853</v>
      </c>
      <c r="W133" s="133">
        <f>'Surv-rate CEA'!S131*'Unit cost and utilities'!$H$3+'Surv-rate CEA'!T131*'Unit cost and utilities'!$H$3+('Surv-rate CEA'!R130-'Surv-rate CEA'!R131)*'Unit cost and utilities'!$G$13</f>
        <v>6.2083869745917371</v>
      </c>
      <c r="X133" s="133">
        <f t="shared" si="112"/>
        <v>5.0024080267527191</v>
      </c>
      <c r="Y133" s="133">
        <f>W133-'Surv-rate CEA'!T131*'Unit cost and utilities'!$H$3-('Surv-rate CEA'!R130-'Surv-rate CEA'!R131)*'Unit cost and utilities'!$G$13</f>
        <v>1.5108526159972686</v>
      </c>
      <c r="Z133" s="133">
        <f t="shared" si="113"/>
        <v>1.2173695493590084</v>
      </c>
      <c r="AA133" s="133">
        <f>'Surv-rate CEA'!V131*'Unit cost and utilities'!$H$9+'Surv-rate CEA'!W131*'Unit cost and utilities'!$H$9+'Unit cost and utilities'!$G$13*('Surv-rate CEA'!U130-'Surv-rate CEA'!U131)</f>
        <v>34.589124676864564</v>
      </c>
      <c r="AB133" s="133">
        <f t="shared" si="114"/>
        <v>27.870188445087418</v>
      </c>
      <c r="AC133" s="133">
        <f>AA133-'Surv-rate CEA'!W131*'Unit cost and utilities'!$H$9-'Unit cost and utilities'!$G$13*('Surv-rate CEA'!U130-'Surv-rate CEA'!U131)</f>
        <v>15.031574511306369</v>
      </c>
      <c r="AD133" s="133">
        <f t="shared" si="115"/>
        <v>12.11169169992586</v>
      </c>
      <c r="AE133" s="133">
        <f>'Surv-rate CEA'!Y131*'Unit cost and utilities'!$H$3+'Surv-rate CEA'!Z131*'Unit cost and utilities'!$H$3+('Surv-rate CEA'!X130-'Surv-rate CEA'!X131)*'Unit cost and utilities'!$G$13</f>
        <v>6.2083869745917371</v>
      </c>
      <c r="AF133" s="133">
        <f t="shared" si="116"/>
        <v>5.0024080267527191</v>
      </c>
      <c r="AG133" s="133">
        <f>AE133-'Surv-rate CEA'!Z131*'Unit cost and utilities'!$H$3-('Surv-rate CEA'!X130-'Surv-rate CEA'!X131)*'Unit cost and utilities'!$G$13</f>
        <v>1.5108526159972686</v>
      </c>
      <c r="AH133" s="133">
        <f t="shared" si="117"/>
        <v>1.2173695493590084</v>
      </c>
      <c r="AI133" s="133">
        <f>'Surv-rate CEA'!AB131*'Unit cost and utilities'!$H$10+'Surv-rate CEA'!AC131*'Unit cost and utilities'!$H$10+'Unit cost and utilities'!$G$13*('Surv-rate CEA'!AB131-'Surv-rate CEA'!AB131)</f>
        <v>14.476341102443694</v>
      </c>
      <c r="AJ133" s="133">
        <f t="shared" si="118"/>
        <v>11.664312360882876</v>
      </c>
      <c r="AK133" s="133">
        <f>AI133-'Surv-rate CEA'!AC131*'Unit cost and utilities'!$H$10-'Unit cost and utilities'!$G$13*('Surv-rate CEA'!AB131-'Surv-rate CEA'!AB131)</f>
        <v>8.7544703944943656</v>
      </c>
      <c r="AL133" s="133">
        <f t="shared" si="119"/>
        <v>7.0539148333722403</v>
      </c>
      <c r="AM133" s="104">
        <f>'Surv-rate CEA'!AE131*'Unit cost and utilities'!$H$5+'Surv-rate CEA'!AF131*'Unit cost and utilities'!$H$5+('Surv-rate CEA'!AD130-'Surv-rate CEA'!AD131)*'Unit cost and utilities'!$G$13</f>
        <v>6.2083869745917371</v>
      </c>
      <c r="AN133" s="133">
        <f t="shared" si="120"/>
        <v>5.0024080267527191</v>
      </c>
      <c r="AO133" s="104">
        <f>AM133-'Surv-rate CEA'!AF131*'Unit cost and utilities'!$H$5-('Surv-rate CEA'!AD130-'Surv-rate CEA'!AD131)*'Unit cost and utilities'!$G$13</f>
        <v>1.5108526159972686</v>
      </c>
      <c r="AP133" s="133">
        <f t="shared" si="121"/>
        <v>1.2173695493590084</v>
      </c>
      <c r="AQ133" s="133">
        <f>'Surv-rate CEA'!AH131*'Unit cost and utilities'!$H$11+'Surv-rate CEA'!AI131*'Unit cost and utilities'!$H$11+'Unit cost and utilities'!$G$13*('Surv-rate CEA'!AG130-'Surv-rate CEA'!AG131)</f>
        <v>24.928514745555336</v>
      </c>
      <c r="AR133" s="133">
        <f t="shared" si="122"/>
        <v>20.086151647528379</v>
      </c>
      <c r="AS133" s="133">
        <f>AQ133-'Surv-rate CEA'!AI131*'Unit cost and utilities'!$H$11-'Unit cost and utilities'!$G$13*('Surv-rate CEA'!AG130-'Surv-rate CEA'!AG131)</f>
        <v>12.121636679000304</v>
      </c>
      <c r="AT133" s="133">
        <f t="shared" si="123"/>
        <v>9.7670091875029748</v>
      </c>
      <c r="AU133" s="133">
        <f>'Surv-rate CEA'!AK131*'Unit cost and utilities'!$H$3+'Surv-rate CEA'!AL131*'Unit cost and utilities'!$H$3+('Surv-rate CEA'!AJ130-'Surv-rate CEA'!AJ131)*'Unit cost and utilities'!$G$13</f>
        <v>6.2083869745917371</v>
      </c>
      <c r="AV133" s="133">
        <f t="shared" si="124"/>
        <v>5.0024080267527191</v>
      </c>
      <c r="AW133" s="133">
        <f>AU133-'Surv-rate CEA'!AL131*'Unit cost and utilities'!$H$3-('Surv-rate CEA'!AJ130-'Surv-rate CEA'!AJ131)*'Unit cost and utilities'!$G$13</f>
        <v>1.5108526159972686</v>
      </c>
      <c r="AX133" s="133">
        <f t="shared" si="125"/>
        <v>1.2173695493590084</v>
      </c>
      <c r="AY133" s="135">
        <v>127</v>
      </c>
      <c r="AZ133" s="135">
        <f t="shared" si="96"/>
        <v>9.742465753424657</v>
      </c>
      <c r="BA133" s="136">
        <f>'Surv-rate CEA'!AP131*'Unit cost and utilities'!$H$7+'Surv-rate CEA'!AQ131*'Unit cost and utilities'!$H$7+'Unit cost and utilities'!$G$13*('Surv-rate CEA'!AO130-'Surv-rate CEA'!AO131)</f>
        <v>9.6071610512302268</v>
      </c>
      <c r="BB133" s="136">
        <f t="shared" si="97"/>
        <v>7.2032559903484623</v>
      </c>
      <c r="BC133" s="136">
        <f>BA133-'Surv-rate CEA'!AQ131*'Unit cost and utilities'!$H$7-'Unit cost and utilities'!$G$13*('Surv-rate CEA'!AO130-'Surv-rate CEA'!AO131)</f>
        <v>2.2789689126539461</v>
      </c>
      <c r="BD133" s="136">
        <f t="shared" si="98"/>
        <v>1.7087250212996419</v>
      </c>
      <c r="BE133" s="136">
        <f>'Surv-rate CEA'!AS131*'Unit cost and utilities'!$H$4+'Surv-rate CEA'!AT131*'Unit cost and utilities'!$H$4+('Surv-rate CEA'!AR130-'Surv-rate CEA'!AR131)*'Unit cost and utilities'!$G$13</f>
        <v>1.9472964154489567</v>
      </c>
      <c r="BF133" s="136">
        <f t="shared" si="99"/>
        <v>1.4600436585551566</v>
      </c>
      <c r="BG133" s="136">
        <f>BE133-'Surv-rate CEA'!AT131*'Unit cost and utilities'!$H$4-('Surv-rate CEA'!AR130-'Surv-rate CEA'!AR131)*'Unit cost and utilities'!$G$13</f>
        <v>0.8336145313629828</v>
      </c>
      <c r="BH133" s="136">
        <f t="shared" si="100"/>
        <v>0.62502739723646106</v>
      </c>
    </row>
    <row r="134" spans="1:60">
      <c r="A134" s="132">
        <v>128</v>
      </c>
      <c r="B134" s="132">
        <f t="shared" si="101"/>
        <v>7.3643835616438356</v>
      </c>
      <c r="C134" s="133">
        <f>'Surv-rate CEA'!D132*'Unit cost and utilities'!$H$6+'Surv-rate CEA'!E132*'Unit cost and utilities'!$H$6+'Unit cost and utilities'!$G$13*('Surv-rate CEA'!C131-'Surv-rate CEA'!C132)</f>
        <v>20.675525091807188</v>
      </c>
      <c r="D134" s="133">
        <f t="shared" si="102"/>
        <v>16.630997621716013</v>
      </c>
      <c r="E134" s="133">
        <f>C134-'Surv-rate CEA'!E132*'Unit cost and utilities'!$H$6-'Unit cost and utilities'!$G$13*('Surv-rate CEA'!C131-'Surv-rate CEA'!C132)</f>
        <v>16.747810390719192</v>
      </c>
      <c r="F134" s="133">
        <f t="shared" si="103"/>
        <v>13.471618908840773</v>
      </c>
      <c r="G134" s="133">
        <f>'Surv-rate CEA'!G132*'Unit cost and utilities'!$H$3+'Surv-rate CEA'!H132*'Unit cost and utilities'!$H$3+('Surv-rate CEA'!F131-'Surv-rate CEA'!F132)*'Unit cost and utilities'!$G$13</f>
        <v>6.1028569569636071</v>
      </c>
      <c r="H134" s="133">
        <f t="shared" si="104"/>
        <v>4.9090216130546285</v>
      </c>
      <c r="I134" s="133">
        <f>G134-'Surv-rate CEA'!H132*'Unit cost and utilities'!$H$3-('Surv-rate CEA'!F131-'Surv-rate CEA'!F132)*'Unit cost and utilities'!$G$13</f>
        <v>1.4867692996267607</v>
      </c>
      <c r="J134" s="133">
        <f t="shared" si="105"/>
        <v>1.1959288374219361</v>
      </c>
      <c r="K134" s="133">
        <f>'Surv-rate CEA'!J132*'Unit cost and utilities'!$H$7+'Surv-rate CEA'!K132*'Unit cost and utilities'!$H$7+'Unit cost and utilities'!$G$13*('Surv-rate CEA'!I131-'Surv-rate CEA'!I132)</f>
        <v>14.976236061526771</v>
      </c>
      <c r="L134" s="133">
        <f t="shared" si="106"/>
        <v>12.046598343478339</v>
      </c>
      <c r="M134" s="133">
        <f>K134-'Surv-rate CEA'!K132*'Unit cost and utilities'!$H$7-'Unit cost and utilities'!$G$13*('Surv-rate CEA'!I131-'Surv-rate CEA'!I132)</f>
        <v>3.6225696909390614</v>
      </c>
      <c r="N134" s="133">
        <f t="shared" si="107"/>
        <v>2.9139258929090648</v>
      </c>
      <c r="O134" s="133">
        <f>'Surv-rate CEA'!M132*'Unit cost and utilities'!$H$4+'Surv-rate CEA'!N132*'Unit cost and utilities'!$H$4+('Surv-rate CEA'!L131-'Surv-rate CEA'!L132)*'Unit cost and utilities'!$G$13</f>
        <v>6.1028569569636071</v>
      </c>
      <c r="P134" s="133">
        <f t="shared" si="108"/>
        <v>4.9090216130546285</v>
      </c>
      <c r="Q134" s="133">
        <f>O134-'Surv-rate CEA'!N132*'Unit cost and utilities'!$H$4-('Surv-rate CEA'!L131-'Surv-rate CEA'!L132)*'Unit cost and utilities'!$G$13</f>
        <v>1.4867692996267607</v>
      </c>
      <c r="R134" s="133">
        <f t="shared" si="109"/>
        <v>1.1959288374219361</v>
      </c>
      <c r="S134" s="133">
        <f>'Surv-rate CEA'!P132*'Unit cost and utilities'!$H$8+'Surv-rate CEA'!Q132*'Unit cost and utilities'!$H$8+'Unit cost and utilities'!$G$13*('Surv-rate CEA'!O131-'Surv-rate CEA'!O132)</f>
        <v>28.382907932476282</v>
      </c>
      <c r="T134" s="133">
        <f t="shared" si="110"/>
        <v>22.830669220074366</v>
      </c>
      <c r="U134" s="133">
        <f>S134-'Surv-rate CEA'!Q132*'Unit cost and utilities'!$H$8-'Unit cost and utilities'!$G$13*('Surv-rate CEA'!O131-'Surv-rate CEA'!O132)</f>
        <v>17.494883908521462</v>
      </c>
      <c r="V134" s="133">
        <f t="shared" si="111"/>
        <v>14.072550582529676</v>
      </c>
      <c r="W134" s="133">
        <f>'Surv-rate CEA'!S132*'Unit cost and utilities'!$H$3+'Surv-rate CEA'!T132*'Unit cost and utilities'!$H$3+('Surv-rate CEA'!R131-'Surv-rate CEA'!R132)*'Unit cost and utilities'!$G$13</f>
        <v>6.1028569569636071</v>
      </c>
      <c r="X134" s="133">
        <f t="shared" si="112"/>
        <v>4.9090216130546285</v>
      </c>
      <c r="Y134" s="133">
        <f>W134-'Surv-rate CEA'!T132*'Unit cost and utilities'!$H$3-('Surv-rate CEA'!R131-'Surv-rate CEA'!R132)*'Unit cost and utilities'!$G$13</f>
        <v>1.4867692996267607</v>
      </c>
      <c r="Z134" s="133">
        <f t="shared" si="113"/>
        <v>1.1959288374219361</v>
      </c>
      <c r="AA134" s="133">
        <f>'Surv-rate CEA'!V132*'Unit cost and utilities'!$H$9+'Surv-rate CEA'!W132*'Unit cost and utilities'!$H$9+'Unit cost and utilities'!$G$13*('Surv-rate CEA'!U131-'Surv-rate CEA'!U132)</f>
        <v>34.247861353959657</v>
      </c>
      <c r="AB134" s="133">
        <f t="shared" si="114"/>
        <v>27.548325771530756</v>
      </c>
      <c r="AC134" s="133">
        <f>AA134-'Surv-rate CEA'!W132*'Unit cost and utilities'!$H$9-'Unit cost and utilities'!$G$13*('Surv-rate CEA'!U131-'Surv-rate CEA'!U132)</f>
        <v>14.891979590904047</v>
      </c>
      <c r="AD134" s="133">
        <f t="shared" si="115"/>
        <v>11.978824047235872</v>
      </c>
      <c r="AE134" s="133">
        <f>'Surv-rate CEA'!Y132*'Unit cost and utilities'!$H$3+'Surv-rate CEA'!Z132*'Unit cost and utilities'!$H$3+('Surv-rate CEA'!X131-'Surv-rate CEA'!X132)*'Unit cost and utilities'!$G$13</f>
        <v>6.1028569569636071</v>
      </c>
      <c r="AF134" s="133">
        <f t="shared" si="116"/>
        <v>4.9090216130546285</v>
      </c>
      <c r="AG134" s="133">
        <f>AE134-'Surv-rate CEA'!Z132*'Unit cost and utilities'!$H$3-('Surv-rate CEA'!X131-'Surv-rate CEA'!X132)*'Unit cost and utilities'!$G$13</f>
        <v>1.4867692996267607</v>
      </c>
      <c r="AH134" s="133">
        <f t="shared" si="117"/>
        <v>1.1959288374219361</v>
      </c>
      <c r="AI134" s="133">
        <f>'Surv-rate CEA'!AB132*'Unit cost and utilities'!$H$10+'Surv-rate CEA'!AC132*'Unit cost and utilities'!$H$10+'Unit cost and utilities'!$G$13*('Surv-rate CEA'!AB132-'Surv-rate CEA'!AB132)</f>
        <v>14.300199570632484</v>
      </c>
      <c r="AJ134" s="133">
        <f t="shared" si="118"/>
        <v>11.502807497909377</v>
      </c>
      <c r="AK134" s="133">
        <f>AI134-'Surv-rate CEA'!AC132*'Unit cost and utilities'!$H$10-'Unit cost and utilities'!$G$13*('Surv-rate CEA'!AB132-'Surv-rate CEA'!AB132)</f>
        <v>8.6641828656840296</v>
      </c>
      <c r="AL134" s="133">
        <f t="shared" si="119"/>
        <v>6.9693032700969662</v>
      </c>
      <c r="AM134" s="104">
        <f>'Surv-rate CEA'!AE132*'Unit cost and utilities'!$H$5+'Surv-rate CEA'!AF132*'Unit cost and utilities'!$H$5+('Surv-rate CEA'!AD131-'Surv-rate CEA'!AD132)*'Unit cost and utilities'!$G$13</f>
        <v>6.1028569569636071</v>
      </c>
      <c r="AN134" s="133">
        <f t="shared" si="120"/>
        <v>4.9090216130546285</v>
      </c>
      <c r="AO134" s="104">
        <f>AM134-'Surv-rate CEA'!AF132*'Unit cost and utilities'!$H$5-('Surv-rate CEA'!AD131-'Surv-rate CEA'!AD132)*'Unit cost and utilities'!$G$13</f>
        <v>1.4867692996267607</v>
      </c>
      <c r="AP134" s="133">
        <f t="shared" si="121"/>
        <v>1.1959288374219361</v>
      </c>
      <c r="AQ134" s="133">
        <f>'Surv-rate CEA'!AH132*'Unit cost and utilities'!$H$11+'Surv-rate CEA'!AI132*'Unit cost and utilities'!$H$11+'Unit cost and utilities'!$G$13*('Surv-rate CEA'!AG131-'Surv-rate CEA'!AG132)</f>
        <v>24.64815872679878</v>
      </c>
      <c r="AR134" s="133">
        <f t="shared" si="122"/>
        <v>19.826508267376681</v>
      </c>
      <c r="AS134" s="133">
        <f>AQ134-'Surv-rate CEA'!AI132*'Unit cost and utilities'!$H$11-'Unit cost and utilities'!$G$13*('Surv-rate CEA'!AG131-'Surv-rate CEA'!AG132)</f>
        <v>12.001287214154505</v>
      </c>
      <c r="AT134" s="133">
        <f t="shared" si="123"/>
        <v>9.6536062919739116</v>
      </c>
      <c r="AU134" s="133">
        <f>'Surv-rate CEA'!AK132*'Unit cost and utilities'!$H$3+'Surv-rate CEA'!AL132*'Unit cost and utilities'!$H$3+('Surv-rate CEA'!AJ131-'Surv-rate CEA'!AJ132)*'Unit cost and utilities'!$G$13</f>
        <v>6.1028569569636071</v>
      </c>
      <c r="AV134" s="133">
        <f t="shared" si="124"/>
        <v>4.9090216130546285</v>
      </c>
      <c r="AW134" s="133">
        <f>AU134-'Surv-rate CEA'!AL132*'Unit cost and utilities'!$H$3-('Surv-rate CEA'!AJ131-'Surv-rate CEA'!AJ132)*'Unit cost and utilities'!$G$13</f>
        <v>1.4867692996267607</v>
      </c>
      <c r="AX134" s="133">
        <f t="shared" si="125"/>
        <v>1.1959288374219361</v>
      </c>
      <c r="AY134" s="135">
        <v>128</v>
      </c>
      <c r="AZ134" s="135">
        <f t="shared" si="96"/>
        <v>9.8191780821917813</v>
      </c>
      <c r="BA134" s="136">
        <f>'Surv-rate CEA'!AP132*'Unit cost and utilities'!$H$7+'Surv-rate CEA'!AQ132*'Unit cost and utilities'!$H$7+'Unit cost and utilities'!$G$13*('Surv-rate CEA'!AO131-'Surv-rate CEA'!AO132)</f>
        <v>9.4830704771813448</v>
      </c>
      <c r="BB134" s="136">
        <f t="shared" ref="BB134" si="126">BA134/(1+DISC)^($AZ134)</f>
        <v>7.09411105294501</v>
      </c>
      <c r="BC134" s="136">
        <f>BA134-'Surv-rate CEA'!AQ132*'Unit cost and utilities'!$H$7-'Unit cost and utilities'!$G$13*('Surv-rate CEA'!AO131-'Surv-rate CEA'!AO132)</f>
        <v>2.2494979367938175</v>
      </c>
      <c r="BD134" s="136">
        <f t="shared" ref="BD134" si="127">BC134/(1+DISC)^(AZ134)</f>
        <v>1.6828081385017051</v>
      </c>
      <c r="BE134" s="136">
        <f>'Surv-rate CEA'!AS132*'Unit cost and utilities'!$H$4+'Surv-rate CEA'!AT132*'Unit cost and utilities'!$H$4+('Surv-rate CEA'!AR131-'Surv-rate CEA'!AR132)*'Unit cost and utilities'!$G$13</f>
        <v>1.8846983912603743</v>
      </c>
      <c r="BF134" s="136">
        <f t="shared" ref="BF134" si="128">BE134/(1+DISC)^(AZ134)</f>
        <v>1.4099082908937681</v>
      </c>
      <c r="BG134" s="136">
        <f>BE134-'Surv-rate CEA'!AT132*'Unit cost and utilities'!$H$4-('Surv-rate CEA'!AR131-'Surv-rate CEA'!AR132)*'Unit cost and utilities'!$G$13</f>
        <v>0.81926682089902081</v>
      </c>
      <c r="BH134" s="136">
        <f t="shared" ref="BH134" si="129">BG134/(1+DISC)^(AZ134)</f>
        <v>0.61287847890996128</v>
      </c>
    </row>
    <row r="135" spans="1:60">
      <c r="A135" s="132">
        <v>129</v>
      </c>
      <c r="B135" s="132">
        <f t="shared" si="101"/>
        <v>7.4219178082191783</v>
      </c>
      <c r="C135" s="133">
        <f>'Surv-rate CEA'!D133*'Unit cost and utilities'!$H$6+'Surv-rate CEA'!E133*'Unit cost and utilities'!$H$6+'Unit cost and utilities'!$G$13*('Surv-rate CEA'!C132-'Surv-rate CEA'!C133)</f>
        <v>20.431677490577833</v>
      </c>
      <c r="D135" s="133">
        <f t="shared" si="102"/>
        <v>16.406925198382737</v>
      </c>
      <c r="E135" s="133">
        <f>C135-'Surv-rate CEA'!E133*'Unit cost and utilities'!$H$6-'Unit cost and utilities'!$G$13*('Surv-rate CEA'!C132-'Surv-rate CEA'!C133)</f>
        <v>16.59986171730004</v>
      </c>
      <c r="F135" s="133">
        <f t="shared" si="103"/>
        <v>13.329923087560271</v>
      </c>
      <c r="G135" s="133">
        <f>'Surv-rate CEA'!G133*'Unit cost and utilities'!$H$3+'Surv-rate CEA'!H133*'Unit cost and utilities'!$H$3+('Surv-rate CEA'!F132-'Surv-rate CEA'!F133)*'Unit cost and utilities'!$G$13</f>
        <v>5.9998794993695981</v>
      </c>
      <c r="H135" s="133">
        <f t="shared" si="104"/>
        <v>4.8179878617829077</v>
      </c>
      <c r="I135" s="133">
        <f>G135-'Surv-rate CEA'!H133*'Unit cost and utilities'!$H$3-('Surv-rate CEA'!F132-'Surv-rate CEA'!F133)*'Unit cost and utilities'!$G$13</f>
        <v>1.4632493409434075</v>
      </c>
      <c r="J135" s="133">
        <f t="shared" si="105"/>
        <v>1.1750098588093152</v>
      </c>
      <c r="K135" s="133">
        <f>'Surv-rate CEA'!J133*'Unit cost and utilities'!$H$7+'Surv-rate CEA'!K133*'Unit cost and utilities'!$H$7+'Unit cost and utilities'!$G$13*('Surv-rate CEA'!I132-'Surv-rate CEA'!I133)</f>
        <v>14.787653711918429</v>
      </c>
      <c r="L135" s="133">
        <f t="shared" si="106"/>
        <v>11.874694499407491</v>
      </c>
      <c r="M135" s="133">
        <f>K135-'Surv-rate CEA'!K133*'Unit cost and utilities'!$H$7-'Unit cost and utilities'!$G$13*('Surv-rate CEA'!I132-'Surv-rate CEA'!I133)</f>
        <v>3.5762829492349515</v>
      </c>
      <c r="N135" s="133">
        <f t="shared" si="107"/>
        <v>2.8718056490177122</v>
      </c>
      <c r="O135" s="133">
        <f>'Surv-rate CEA'!M133*'Unit cost and utilities'!$H$4+'Surv-rate CEA'!N133*'Unit cost and utilities'!$H$4+('Surv-rate CEA'!L132-'Surv-rate CEA'!L133)*'Unit cost and utilities'!$G$13</f>
        <v>5.9998794993695981</v>
      </c>
      <c r="P135" s="133">
        <f t="shared" si="108"/>
        <v>4.8179878617829077</v>
      </c>
      <c r="Q135" s="133">
        <f>O135-'Surv-rate CEA'!N133*'Unit cost and utilities'!$H$4-('Surv-rate CEA'!L132-'Surv-rate CEA'!L133)*'Unit cost and utilities'!$G$13</f>
        <v>1.4632493409434075</v>
      </c>
      <c r="R135" s="133">
        <f t="shared" si="109"/>
        <v>1.1750098588093152</v>
      </c>
      <c r="S135" s="133">
        <f>'Surv-rate CEA'!P133*'Unit cost and utilities'!$H$8+'Surv-rate CEA'!Q133*'Unit cost and utilities'!$H$8+'Unit cost and utilities'!$G$13*('Surv-rate CEA'!O132-'Surv-rate CEA'!O133)</f>
        <v>28.080350560794393</v>
      </c>
      <c r="T135" s="133">
        <f t="shared" si="110"/>
        <v>22.548917552549366</v>
      </c>
      <c r="U135" s="133">
        <f>S135-'Surv-rate CEA'!Q133*'Unit cost and utilities'!$H$8-'Unit cost and utilities'!$G$13*('Surv-rate CEA'!O132-'Surv-rate CEA'!O133)</f>
        <v>17.340335653824106</v>
      </c>
      <c r="V135" s="133">
        <f t="shared" si="111"/>
        <v>13.924534102417217</v>
      </c>
      <c r="W135" s="133">
        <f>'Surv-rate CEA'!S133*'Unit cost and utilities'!$H$3+'Surv-rate CEA'!T133*'Unit cost and utilities'!$H$3+('Surv-rate CEA'!R132-'Surv-rate CEA'!R133)*'Unit cost and utilities'!$G$13</f>
        <v>5.9998794993695981</v>
      </c>
      <c r="X135" s="133">
        <f t="shared" si="112"/>
        <v>4.8179878617829077</v>
      </c>
      <c r="Y135" s="133">
        <f>W135-'Surv-rate CEA'!T133*'Unit cost and utilities'!$H$3-('Surv-rate CEA'!R132-'Surv-rate CEA'!R133)*'Unit cost and utilities'!$G$13</f>
        <v>1.4632493409434075</v>
      </c>
      <c r="Z135" s="133">
        <f t="shared" si="113"/>
        <v>1.1750098588093152</v>
      </c>
      <c r="AA135" s="133">
        <f>'Surv-rate CEA'!V133*'Unit cost and utilities'!$H$9+'Surv-rate CEA'!W133*'Unit cost and utilities'!$H$9+'Unit cost and utilities'!$G$13*('Surv-rate CEA'!U132-'Surv-rate CEA'!U133)</f>
        <v>33.9124486335784</v>
      </c>
      <c r="AB135" s="133">
        <f t="shared" si="114"/>
        <v>27.232174562353176</v>
      </c>
      <c r="AC135" s="133">
        <f>AA135-'Surv-rate CEA'!W133*'Unit cost and utilities'!$H$9-'Unit cost and utilities'!$G$13*('Surv-rate CEA'!U132-'Surv-rate CEA'!U133)</f>
        <v>14.754731841535971</v>
      </c>
      <c r="AD135" s="133">
        <f t="shared" si="115"/>
        <v>11.848257773152151</v>
      </c>
      <c r="AE135" s="133">
        <f>'Surv-rate CEA'!Y133*'Unit cost and utilities'!$H$3+'Surv-rate CEA'!Z133*'Unit cost and utilities'!$H$3+('Surv-rate CEA'!X132-'Surv-rate CEA'!X133)*'Unit cost and utilities'!$G$13</f>
        <v>5.9998794993695981</v>
      </c>
      <c r="AF135" s="133">
        <f t="shared" si="116"/>
        <v>4.8179878617829077</v>
      </c>
      <c r="AG135" s="133">
        <f>AE135-'Surv-rate CEA'!Z133*'Unit cost and utilities'!$H$3-('Surv-rate CEA'!X132-'Surv-rate CEA'!X133)*'Unit cost and utilities'!$G$13</f>
        <v>1.4632493409434075</v>
      </c>
      <c r="AH135" s="133">
        <f t="shared" si="117"/>
        <v>1.1750098588093152</v>
      </c>
      <c r="AI135" s="133">
        <f>'Surv-rate CEA'!AB133*'Unit cost and utilities'!$H$10+'Surv-rate CEA'!AC133*'Unit cost and utilities'!$H$10+'Unit cost and utilities'!$G$13*('Surv-rate CEA'!AB133-'Surv-rate CEA'!AB133)</f>
        <v>14.127447627211954</v>
      </c>
      <c r="AJ135" s="133">
        <f t="shared" si="118"/>
        <v>11.344539701677766</v>
      </c>
      <c r="AK135" s="133">
        <f>AI135-'Surv-rate CEA'!AC133*'Unit cost and utilities'!$H$10-'Unit cost and utilities'!$G$13*('Surv-rate CEA'!AB133-'Surv-rate CEA'!AB133)</f>
        <v>8.5755050742205441</v>
      </c>
      <c r="AL135" s="133">
        <f t="shared" si="119"/>
        <v>6.8862515256503762</v>
      </c>
      <c r="AM135" s="104">
        <f>'Surv-rate CEA'!AE133*'Unit cost and utilities'!$H$5+'Surv-rate CEA'!AF133*'Unit cost and utilities'!$H$5+('Surv-rate CEA'!AD132-'Surv-rate CEA'!AD133)*'Unit cost and utilities'!$G$13</f>
        <v>5.9998794993695981</v>
      </c>
      <c r="AN135" s="133">
        <f t="shared" si="120"/>
        <v>4.8179878617829077</v>
      </c>
      <c r="AO135" s="104">
        <f>AM135-'Surv-rate CEA'!AF133*'Unit cost and utilities'!$H$5-('Surv-rate CEA'!AD132-'Surv-rate CEA'!AD133)*'Unit cost and utilities'!$G$13</f>
        <v>1.4632493409434075</v>
      </c>
      <c r="AP135" s="133">
        <f t="shared" si="121"/>
        <v>1.1750098588093152</v>
      </c>
      <c r="AQ135" s="133">
        <f>'Surv-rate CEA'!AH133*'Unit cost and utilities'!$H$11+'Surv-rate CEA'!AI133*'Unit cost and utilities'!$H$11+'Unit cost and utilities'!$G$13*('Surv-rate CEA'!AG132-'Surv-rate CEA'!AG133)</f>
        <v>24.372991099751797</v>
      </c>
      <c r="AR135" s="133">
        <f t="shared" si="122"/>
        <v>19.571855615814471</v>
      </c>
      <c r="AS135" s="133">
        <f>AQ135-'Surv-rate CEA'!AI133*'Unit cost and utilities'!$H$11-'Unit cost and utilities'!$G$13*('Surv-rate CEA'!AG132-'Surv-rate CEA'!AG133)</f>
        <v>11.883037674620317</v>
      </c>
      <c r="AT135" s="133">
        <f t="shared" si="123"/>
        <v>9.5422468540318395</v>
      </c>
      <c r="AU135" s="133">
        <f>'Surv-rate CEA'!AK133*'Unit cost and utilities'!$H$3+'Surv-rate CEA'!AL133*'Unit cost and utilities'!$H$3+('Surv-rate CEA'!AJ132-'Surv-rate CEA'!AJ133)*'Unit cost and utilities'!$G$13</f>
        <v>5.9998794993695981</v>
      </c>
      <c r="AV135" s="133">
        <f t="shared" si="124"/>
        <v>4.8179878617829077</v>
      </c>
      <c r="AW135" s="133">
        <f>AU135-'Surv-rate CEA'!AL133*'Unit cost and utilities'!$H$3-('Surv-rate CEA'!AJ132-'Surv-rate CEA'!AJ133)*'Unit cost and utilities'!$G$13</f>
        <v>1.4632493409434075</v>
      </c>
      <c r="AX135" s="133">
        <f t="shared" si="125"/>
        <v>1.1750098588093152</v>
      </c>
      <c r="BA135" s="136"/>
      <c r="BB135" s="136"/>
      <c r="BC135" s="136"/>
      <c r="BD135" s="136"/>
      <c r="BE135" s="136"/>
      <c r="BF135" s="136"/>
      <c r="BG135" s="136"/>
      <c r="BH135" s="136"/>
    </row>
    <row r="136" spans="1:60">
      <c r="A136" s="132">
        <v>130</v>
      </c>
      <c r="B136" s="132">
        <f t="shared" si="101"/>
        <v>7.4794520547945202</v>
      </c>
      <c r="C136" s="133">
        <f>'Surv-rate CEA'!D134*'Unit cost and utilities'!$H$6+'Surv-rate CEA'!E134*'Unit cost and utilities'!$H$6+'Unit cost and utilities'!$G$13*('Surv-rate CEA'!C133-'Surv-rate CEA'!C134)</f>
        <v>20.192463282365186</v>
      </c>
      <c r="D136" s="133">
        <f t="shared" si="102"/>
        <v>16.187280601458326</v>
      </c>
      <c r="E136" s="133">
        <f>C136-'Surv-rate CEA'!E134*'Unit cost and utilities'!$H$6-'Unit cost and utilities'!$G$13*('Surv-rate CEA'!C133-'Surv-rate CEA'!C134)</f>
        <v>16.454326106177366</v>
      </c>
      <c r="F136" s="133">
        <f t="shared" si="103"/>
        <v>13.190604339055952</v>
      </c>
      <c r="G136" s="133">
        <f>'Surv-rate CEA'!G134*'Unit cost and utilities'!$H$3+'Surv-rate CEA'!H134*'Unit cost and utilities'!$H$3+('Surv-rate CEA'!F133-'Surv-rate CEA'!F134)*'Unit cost and utilities'!$G$13</f>
        <v>5.8993751060485407</v>
      </c>
      <c r="H136" s="133">
        <f t="shared" si="104"/>
        <v>4.729231836626135</v>
      </c>
      <c r="I136" s="133">
        <f>G136-'Surv-rate CEA'!H134*'Unit cost and utilities'!$H$3-('Surv-rate CEA'!F133-'Surv-rate CEA'!F134)*'Unit cost and utilities'!$G$13</f>
        <v>1.4402754445377646</v>
      </c>
      <c r="J136" s="133">
        <f t="shared" si="105"/>
        <v>1.1545962688209523</v>
      </c>
      <c r="K136" s="133">
        <f>'Surv-rate CEA'!J134*'Unit cost and utilities'!$H$7+'Surv-rate CEA'!K134*'Unit cost and utilities'!$H$7+'Unit cost and utilities'!$G$13*('Surv-rate CEA'!I133-'Surv-rate CEA'!I134)</f>
        <v>14.602807830468132</v>
      </c>
      <c r="L136" s="133">
        <f t="shared" si="106"/>
        <v>11.706335409182078</v>
      </c>
      <c r="M136" s="133">
        <f>K136-'Surv-rate CEA'!K134*'Unit cost and utilities'!$H$7-'Unit cost and utilities'!$G$13*('Surv-rate CEA'!I133-'Surv-rate CEA'!I134)</f>
        <v>3.5309316188637325</v>
      </c>
      <c r="N136" s="133">
        <f t="shared" si="107"/>
        <v>2.830570005246726</v>
      </c>
      <c r="O136" s="133">
        <f>'Surv-rate CEA'!M134*'Unit cost and utilities'!$H$4+'Surv-rate CEA'!N134*'Unit cost and utilities'!$H$4+('Surv-rate CEA'!L133-'Surv-rate CEA'!L134)*'Unit cost and utilities'!$G$13</f>
        <v>5.8993751060485407</v>
      </c>
      <c r="P136" s="133">
        <f t="shared" si="108"/>
        <v>4.729231836626135</v>
      </c>
      <c r="Q136" s="133">
        <f>O136-'Surv-rate CEA'!N134*'Unit cost and utilities'!$H$4-('Surv-rate CEA'!L133-'Surv-rate CEA'!L134)*'Unit cost and utilities'!$G$13</f>
        <v>1.4402754445377646</v>
      </c>
      <c r="R136" s="133">
        <f t="shared" si="109"/>
        <v>1.1545962688209523</v>
      </c>
      <c r="S136" s="133">
        <f>'Surv-rate CEA'!P134*'Unit cost and utilities'!$H$8+'Surv-rate CEA'!Q134*'Unit cost and utilities'!$H$8+'Unit cost and utilities'!$G$13*('Surv-rate CEA'!O133-'Surv-rate CEA'!O134)</f>
        <v>27.783201031751691</v>
      </c>
      <c r="T136" s="133">
        <f t="shared" si="110"/>
        <v>22.272392665458533</v>
      </c>
      <c r="U136" s="133">
        <f>S136-'Surv-rate CEA'!Q134*'Unit cost and utilities'!$H$8-'Unit cost and utilities'!$G$13*('Surv-rate CEA'!O133-'Surv-rate CEA'!O134)</f>
        <v>17.188308101460738</v>
      </c>
      <c r="V136" s="133">
        <f t="shared" si="111"/>
        <v>13.779000729725457</v>
      </c>
      <c r="W136" s="133">
        <f>'Surv-rate CEA'!S134*'Unit cost and utilities'!$H$3+'Surv-rate CEA'!T134*'Unit cost and utilities'!$H$3+('Surv-rate CEA'!R133-'Surv-rate CEA'!R134)*'Unit cost and utilities'!$G$13</f>
        <v>5.8993751060485407</v>
      </c>
      <c r="X136" s="133">
        <f t="shared" si="112"/>
        <v>4.729231836626135</v>
      </c>
      <c r="Y136" s="133">
        <f>W136-'Surv-rate CEA'!T134*'Unit cost and utilities'!$H$3-('Surv-rate CEA'!R133-'Surv-rate CEA'!R134)*'Unit cost and utilities'!$G$13</f>
        <v>1.4402754445377646</v>
      </c>
      <c r="Z136" s="133">
        <f t="shared" si="113"/>
        <v>1.1545962688209523</v>
      </c>
      <c r="AA136" s="133">
        <f>'Surv-rate CEA'!V134*'Unit cost and utilities'!$H$9+'Surv-rate CEA'!W134*'Unit cost and utilities'!$H$9+'Unit cost and utilities'!$G$13*('Surv-rate CEA'!U133-'Surv-rate CEA'!U134)</f>
        <v>33.582745341031568</v>
      </c>
      <c r="AB136" s="133">
        <f t="shared" si="114"/>
        <v>26.921595181374066</v>
      </c>
      <c r="AC136" s="133">
        <f>AA136-'Surv-rate CEA'!W134*'Unit cost and utilities'!$H$9-'Unit cost and utilities'!$G$13*('Surv-rate CEA'!U133-'Surv-rate CEA'!U134)</f>
        <v>14.619774499467512</v>
      </c>
      <c r="AD136" s="133">
        <f t="shared" si="115"/>
        <v>11.719936733008918</v>
      </c>
      <c r="AE136" s="133">
        <f>'Surv-rate CEA'!Y134*'Unit cost and utilities'!$H$3+'Surv-rate CEA'!Z134*'Unit cost and utilities'!$H$3+('Surv-rate CEA'!X133-'Surv-rate CEA'!X134)*'Unit cost and utilities'!$G$13</f>
        <v>5.8993751060485407</v>
      </c>
      <c r="AF136" s="133">
        <f t="shared" si="116"/>
        <v>4.729231836626135</v>
      </c>
      <c r="AG136" s="133">
        <f>AE136-'Surv-rate CEA'!Z134*'Unit cost and utilities'!$H$3-('Surv-rate CEA'!X133-'Surv-rate CEA'!X134)*'Unit cost and utilities'!$G$13</f>
        <v>1.4402754445377646</v>
      </c>
      <c r="AH136" s="133">
        <f t="shared" si="117"/>
        <v>1.1545962688209523</v>
      </c>
      <c r="AI136" s="133">
        <f>'Surv-rate CEA'!AB134*'Unit cost and utilities'!$H$10+'Surv-rate CEA'!AC134*'Unit cost and utilities'!$H$10+'Unit cost and utilities'!$G$13*('Surv-rate CEA'!AB134-'Surv-rate CEA'!AB134)</f>
        <v>13.957996887440519</v>
      </c>
      <c r="AJ136" s="133">
        <f t="shared" si="118"/>
        <v>11.189422959040614</v>
      </c>
      <c r="AK136" s="133">
        <f>AI136-'Surv-rate CEA'!AC134*'Unit cost and utilities'!$H$10-'Unit cost and utilities'!$G$13*('Surv-rate CEA'!AB134-'Surv-rate CEA'!AB134)</f>
        <v>8.4883964709560189</v>
      </c>
      <c r="AL136" s="133">
        <f t="shared" si="119"/>
        <v>6.8047198407830534</v>
      </c>
      <c r="AM136" s="104">
        <f>'Surv-rate CEA'!AE134*'Unit cost and utilities'!$H$5+'Surv-rate CEA'!AF134*'Unit cost and utilities'!$H$5+('Surv-rate CEA'!AD133-'Surv-rate CEA'!AD134)*'Unit cost and utilities'!$G$13</f>
        <v>5.8993751060485407</v>
      </c>
      <c r="AN136" s="133">
        <f t="shared" si="120"/>
        <v>4.729231836626135</v>
      </c>
      <c r="AO136" s="104">
        <f>AM136-'Surv-rate CEA'!AF134*'Unit cost and utilities'!$H$5-('Surv-rate CEA'!AD133-'Surv-rate CEA'!AD134)*'Unit cost and utilities'!$G$13</f>
        <v>1.4402754445377646</v>
      </c>
      <c r="AP136" s="133">
        <f t="shared" si="121"/>
        <v>1.1545962688209523</v>
      </c>
      <c r="AQ136" s="133">
        <f>'Surv-rate CEA'!AH134*'Unit cost and utilities'!$H$11+'Surv-rate CEA'!AI134*'Unit cost and utilities'!$H$11+'Unit cost and utilities'!$G$13*('Surv-rate CEA'!AG133-'Surv-rate CEA'!AG134)</f>
        <v>24.102879616456867</v>
      </c>
      <c r="AR136" s="133">
        <f t="shared" si="122"/>
        <v>19.322064386047373</v>
      </c>
      <c r="AS136" s="133">
        <f>AQ136-'Surv-rate CEA'!AI134*'Unit cost and utilities'!$H$11-'Unit cost and utilities'!$G$13*('Surv-rate CEA'!AG133-'Surv-rate CEA'!AG134)</f>
        <v>11.766835955341511</v>
      </c>
      <c r="AT136" s="133">
        <f t="shared" si="123"/>
        <v>9.432879621318369</v>
      </c>
      <c r="AU136" s="133">
        <f>'Surv-rate CEA'!AK134*'Unit cost and utilities'!$H$3+'Surv-rate CEA'!AL134*'Unit cost and utilities'!$H$3+('Surv-rate CEA'!AJ133-'Surv-rate CEA'!AJ134)*'Unit cost and utilities'!$G$13</f>
        <v>5.8993751060485407</v>
      </c>
      <c r="AV136" s="133">
        <f t="shared" si="124"/>
        <v>4.729231836626135</v>
      </c>
      <c r="AW136" s="133">
        <f>AU136-'Surv-rate CEA'!AL134*'Unit cost and utilities'!$H$3-('Surv-rate CEA'!AJ133-'Surv-rate CEA'!AJ134)*'Unit cost and utilities'!$G$13</f>
        <v>1.4402754445377646</v>
      </c>
      <c r="AX136" s="133">
        <f t="shared" si="125"/>
        <v>1.1545962688209523</v>
      </c>
      <c r="BA136" s="136"/>
      <c r="BB136" s="136"/>
      <c r="BC136" s="136"/>
      <c r="BD136" s="136"/>
      <c r="BE136" s="136"/>
      <c r="BF136" s="136"/>
      <c r="BG136" s="136"/>
      <c r="BH136" s="136"/>
    </row>
    <row r="137" spans="1:60">
      <c r="A137" s="132">
        <v>131</v>
      </c>
      <c r="B137" s="132">
        <f t="shared" si="101"/>
        <v>7.536986301369863</v>
      </c>
      <c r="C137" s="133">
        <f>'Surv-rate CEA'!D135*'Unit cost and utilities'!$H$6+'Surv-rate CEA'!E135*'Unit cost and utilities'!$H$6+'Unit cost and utilities'!$G$13*('Surv-rate CEA'!C134-'Surv-rate CEA'!C135)</f>
        <v>19.957762272034927</v>
      </c>
      <c r="D137" s="133">
        <f t="shared" si="102"/>
        <v>15.971946928303637</v>
      </c>
      <c r="E137" s="133">
        <f>C137-'Surv-rate CEA'!E135*'Unit cost and utilities'!$H$6-'Unit cost and utilities'!$G$13*('Surv-rate CEA'!C134-'Surv-rate CEA'!C135)</f>
        <v>16.311146536340075</v>
      </c>
      <c r="F137" s="133">
        <f t="shared" si="103"/>
        <v>13.053606074026266</v>
      </c>
      <c r="G137" s="133">
        <f>'Surv-rate CEA'!G135*'Unit cost and utilities'!$H$3+'Surv-rate CEA'!H135*'Unit cost and utilities'!$H$3+('Surv-rate CEA'!F134-'Surv-rate CEA'!F135)*'Unit cost and utilities'!$G$13</f>
        <v>5.8012672922845239</v>
      </c>
      <c r="H137" s="133">
        <f t="shared" si="104"/>
        <v>4.6426814813354644</v>
      </c>
      <c r="I137" s="133">
        <f>G137-'Surv-rate CEA'!H135*'Unit cost and utilities'!$H$3-('Surv-rate CEA'!F134-'Surv-rate CEA'!F135)*'Unit cost and utilities'!$G$13</f>
        <v>1.4178309700128255</v>
      </c>
      <c r="J137" s="133">
        <f t="shared" si="105"/>
        <v>1.1346723494187176</v>
      </c>
      <c r="K137" s="133">
        <f>'Surv-rate CEA'!J135*'Unit cost and utilities'!$H$7+'Surv-rate CEA'!K135*'Unit cost and utilities'!$H$7+'Unit cost and utilities'!$G$13*('Surv-rate CEA'!I134-'Surv-rate CEA'!I135)</f>
        <v>14.421598393731852</v>
      </c>
      <c r="L137" s="133">
        <f t="shared" si="106"/>
        <v>11.541424385475866</v>
      </c>
      <c r="M137" s="133">
        <f>K137-'Surv-rate CEA'!K135*'Unit cost and utilities'!$H$7-'Unit cost and utilities'!$G$13*('Surv-rate CEA'!I134-'Surv-rate CEA'!I135)</f>
        <v>3.4864899813269834</v>
      </c>
      <c r="N137" s="133">
        <f t="shared" si="107"/>
        <v>2.7901942206138464</v>
      </c>
      <c r="O137" s="133">
        <f>'Surv-rate CEA'!M135*'Unit cost and utilities'!$H$4+'Surv-rate CEA'!N135*'Unit cost and utilities'!$H$4+('Surv-rate CEA'!L134-'Surv-rate CEA'!L135)*'Unit cost and utilities'!$G$13</f>
        <v>5.8012672922845239</v>
      </c>
      <c r="P137" s="133">
        <f t="shared" si="108"/>
        <v>4.6426814813354644</v>
      </c>
      <c r="Q137" s="133">
        <f>O137-'Surv-rate CEA'!N135*'Unit cost and utilities'!$H$4-('Surv-rate CEA'!L134-'Surv-rate CEA'!L135)*'Unit cost and utilities'!$G$13</f>
        <v>1.4178309700128255</v>
      </c>
      <c r="R137" s="133">
        <f t="shared" si="109"/>
        <v>1.1346723494187176</v>
      </c>
      <c r="S137" s="133">
        <f>'Surv-rate CEA'!P135*'Unit cost and utilities'!$H$8+'Surv-rate CEA'!Q135*'Unit cost and utilities'!$H$8+'Unit cost and utilities'!$G$13*('Surv-rate CEA'!O134-'Surv-rate CEA'!O135)</f>
        <v>27.49132517083477</v>
      </c>
      <c r="T137" s="133">
        <f t="shared" si="110"/>
        <v>22.000962865088809</v>
      </c>
      <c r="U137" s="133">
        <f>S137-'Surv-rate CEA'!Q135*'Unit cost and utilities'!$H$8-'Unit cost and utilities'!$G$13*('Surv-rate CEA'!O134-'Surv-rate CEA'!O135)</f>
        <v>17.038741686870594</v>
      </c>
      <c r="V137" s="133">
        <f t="shared" si="111"/>
        <v>13.635891350860543</v>
      </c>
      <c r="W137" s="133">
        <f>'Surv-rate CEA'!S135*'Unit cost and utilities'!$H$3+'Surv-rate CEA'!T135*'Unit cost and utilities'!$H$3+('Surv-rate CEA'!R134-'Surv-rate CEA'!R135)*'Unit cost and utilities'!$G$13</f>
        <v>5.8012672922845239</v>
      </c>
      <c r="X137" s="133">
        <f t="shared" si="112"/>
        <v>4.6426814813354644</v>
      </c>
      <c r="Y137" s="133">
        <f>W137-'Surv-rate CEA'!T135*'Unit cost and utilities'!$H$3-('Surv-rate CEA'!R134-'Surv-rate CEA'!R135)*'Unit cost and utilities'!$G$13</f>
        <v>1.4178309700128255</v>
      </c>
      <c r="Z137" s="133">
        <f t="shared" si="113"/>
        <v>1.1346723494187176</v>
      </c>
      <c r="AA137" s="133">
        <f>'Surv-rate CEA'!V135*'Unit cost and utilities'!$H$9+'Surv-rate CEA'!W135*'Unit cost and utilities'!$H$9+'Unit cost and utilities'!$G$13*('Surv-rate CEA'!U134-'Surv-rate CEA'!U135)</f>
        <v>33.258614655514386</v>
      </c>
      <c r="AB137" s="133">
        <f t="shared" si="114"/>
        <v>26.616452332990676</v>
      </c>
      <c r="AC137" s="133">
        <f>AA137-'Surv-rate CEA'!W135*'Unit cost and utilities'!$H$9-'Unit cost and utilities'!$G$13*('Surv-rate CEA'!U134-'Surv-rate CEA'!U135)</f>
        <v>14.487052583595368</v>
      </c>
      <c r="AD137" s="133">
        <f t="shared" si="115"/>
        <v>11.59380655299973</v>
      </c>
      <c r="AE137" s="133">
        <f>'Surv-rate CEA'!Y135*'Unit cost and utilities'!$H$3+'Surv-rate CEA'!Z135*'Unit cost and utilities'!$H$3+('Surv-rate CEA'!X134-'Surv-rate CEA'!X135)*'Unit cost and utilities'!$G$13</f>
        <v>5.8012672922845239</v>
      </c>
      <c r="AF137" s="133">
        <f t="shared" si="116"/>
        <v>4.6426814813354644</v>
      </c>
      <c r="AG137" s="133">
        <f>AE137-'Surv-rate CEA'!Z135*'Unit cost and utilities'!$H$3-('Surv-rate CEA'!X134-'Surv-rate CEA'!X135)*'Unit cost and utilities'!$G$13</f>
        <v>1.4178309700128255</v>
      </c>
      <c r="AH137" s="133">
        <f t="shared" si="117"/>
        <v>1.1346723494187176</v>
      </c>
      <c r="AI137" s="133">
        <f>'Surv-rate CEA'!AB135*'Unit cost and utilities'!$H$10+'Surv-rate CEA'!AC135*'Unit cost and utilities'!$H$10+'Unit cost and utilities'!$G$13*('Surv-rate CEA'!AB135-'Surv-rate CEA'!AB135)</f>
        <v>13.791761854588353</v>
      </c>
      <c r="AJ137" s="133">
        <f t="shared" si="118"/>
        <v>11.037374099697976</v>
      </c>
      <c r="AK137" s="133">
        <f>AI137-'Surv-rate CEA'!AC135*'Unit cost and utilities'!$H$10-'Unit cost and utilities'!$G$13*('Surv-rate CEA'!AB135-'Surv-rate CEA'!AB135)</f>
        <v>8.4028178206956969</v>
      </c>
      <c r="AL137" s="133">
        <f t="shared" si="119"/>
        <v>6.7246697526010513</v>
      </c>
      <c r="AM137" s="104">
        <f>'Surv-rate CEA'!AE135*'Unit cost and utilities'!$H$5+'Surv-rate CEA'!AF135*'Unit cost and utilities'!$H$5+('Surv-rate CEA'!AD134-'Surv-rate CEA'!AD135)*'Unit cost and utilities'!$G$13</f>
        <v>5.8012672922845239</v>
      </c>
      <c r="AN137" s="133">
        <f t="shared" si="120"/>
        <v>4.6426814813354644</v>
      </c>
      <c r="AO137" s="104">
        <f>AM137-'Surv-rate CEA'!AF135*'Unit cost and utilities'!$H$5-('Surv-rate CEA'!AD134-'Surv-rate CEA'!AD135)*'Unit cost and utilities'!$G$13</f>
        <v>1.4178309700128255</v>
      </c>
      <c r="AP137" s="133">
        <f t="shared" si="121"/>
        <v>1.1346723494187176</v>
      </c>
      <c r="AQ137" s="133">
        <f>'Surv-rate CEA'!AH135*'Unit cost and utilities'!$H$11+'Surv-rate CEA'!AI135*'Unit cost and utilities'!$H$11+'Unit cost and utilities'!$G$13*('Surv-rate CEA'!AG134-'Surv-rate CEA'!AG135)</f>
        <v>23.83769628865852</v>
      </c>
      <c r="AR137" s="133">
        <f t="shared" si="122"/>
        <v>19.07700947760884</v>
      </c>
      <c r="AS137" s="133">
        <f>AQ137-'Surv-rate CEA'!AI135*'Unit cost and utilities'!$H$11-'Unit cost and utilities'!$G$13*('Surv-rate CEA'!AG134-'Surv-rate CEA'!AG135)</f>
        <v>11.652631620152874</v>
      </c>
      <c r="AT137" s="133">
        <f t="shared" si="123"/>
        <v>9.325454992163202</v>
      </c>
      <c r="AU137" s="133">
        <f>'Surv-rate CEA'!AK135*'Unit cost and utilities'!$H$3+'Surv-rate CEA'!AL135*'Unit cost and utilities'!$H$3+('Surv-rate CEA'!AJ134-'Surv-rate CEA'!AJ135)*'Unit cost and utilities'!$G$13</f>
        <v>5.8012672922845239</v>
      </c>
      <c r="AV137" s="133">
        <f t="shared" si="124"/>
        <v>4.6426814813354644</v>
      </c>
      <c r="AW137" s="133">
        <f>AU137-'Surv-rate CEA'!AL135*'Unit cost and utilities'!$H$3-('Surv-rate CEA'!AJ134-'Surv-rate CEA'!AJ135)*'Unit cost and utilities'!$G$13</f>
        <v>1.4178309700128255</v>
      </c>
      <c r="AX137" s="133">
        <f t="shared" si="125"/>
        <v>1.1346723494187176</v>
      </c>
      <c r="BA137" s="136"/>
      <c r="BB137" s="136"/>
      <c r="BC137" s="136"/>
      <c r="BD137" s="136"/>
      <c r="BE137" s="136"/>
      <c r="BF137" s="136"/>
      <c r="BG137" s="136"/>
      <c r="BH137" s="136"/>
    </row>
    <row r="138" spans="1:60">
      <c r="A138" s="132">
        <v>132</v>
      </c>
      <c r="B138" s="132">
        <f t="shared" si="101"/>
        <v>7.5945205479452058</v>
      </c>
      <c r="C138" s="133">
        <f>'Surv-rate CEA'!D136*'Unit cost and utilities'!$H$6+'Surv-rate CEA'!E136*'Unit cost and utilities'!$H$6+'Unit cost and utilities'!$G$13*('Surv-rate CEA'!C135-'Surv-rate CEA'!C136)</f>
        <v>19.727458186235868</v>
      </c>
      <c r="D138" s="133">
        <f t="shared" si="102"/>
        <v>15.760811131615862</v>
      </c>
      <c r="E138" s="133">
        <f>C138-'Surv-rate CEA'!E136*'Unit cost and utilities'!$H$6-'Unit cost and utilities'!$G$13*('Surv-rate CEA'!C135-'Surv-rate CEA'!C136)</f>
        <v>16.170267743161549</v>
      </c>
      <c r="F138" s="133">
        <f t="shared" si="103"/>
        <v>12.918873452508267</v>
      </c>
      <c r="G138" s="133">
        <f>'Surv-rate CEA'!G136*'Unit cost and utilities'!$H$3+'Surv-rate CEA'!H136*'Unit cost and utilities'!$H$3+('Surv-rate CEA'!F135-'Surv-rate CEA'!F136)*'Unit cost and utilities'!$G$13</f>
        <v>5.7054824507328901</v>
      </c>
      <c r="H138" s="133">
        <f t="shared" si="104"/>
        <v>4.5582674905118026</v>
      </c>
      <c r="I138" s="133">
        <f>G138-'Surv-rate CEA'!H136*'Unit cost and utilities'!$H$3-('Surv-rate CEA'!F135-'Surv-rate CEA'!F136)*'Unit cost and utilities'!$G$13</f>
        <v>1.3958999025666297</v>
      </c>
      <c r="J138" s="133">
        <f t="shared" si="105"/>
        <v>1.1152229808472593</v>
      </c>
      <c r="K138" s="133">
        <f>'Surv-rate CEA'!J136*'Unit cost and utilities'!$H$7+'Surv-rate CEA'!K136*'Unit cost and utilities'!$H$7+'Unit cost and utilities'!$G$13*('Surv-rate CEA'!I135-'Surv-rate CEA'!I136)</f>
        <v>14.24392872658416</v>
      </c>
      <c r="L138" s="133">
        <f t="shared" si="106"/>
        <v>11.379868015055512</v>
      </c>
      <c r="M138" s="133">
        <f>K138-'Surv-rate CEA'!K136*'Unit cost and utilities'!$H$7-'Unit cost and utilities'!$G$13*('Surv-rate CEA'!I135-'Surv-rate CEA'!I136)</f>
        <v>3.4429332090145541</v>
      </c>
      <c r="N138" s="133">
        <f t="shared" si="107"/>
        <v>2.7506544195291656</v>
      </c>
      <c r="O138" s="133">
        <f>'Surv-rate CEA'!M136*'Unit cost and utilities'!$H$4+'Surv-rate CEA'!N136*'Unit cost and utilities'!$H$4+('Surv-rate CEA'!L135-'Surv-rate CEA'!L136)*'Unit cost and utilities'!$G$13</f>
        <v>5.7054824507328901</v>
      </c>
      <c r="P138" s="133">
        <f t="shared" si="108"/>
        <v>4.5582674905118026</v>
      </c>
      <c r="Q138" s="133">
        <f>O138-'Surv-rate CEA'!N136*'Unit cost and utilities'!$H$4-('Surv-rate CEA'!L135-'Surv-rate CEA'!L136)*'Unit cost and utilities'!$G$13</f>
        <v>1.3958999025666297</v>
      </c>
      <c r="R138" s="133">
        <f t="shared" si="109"/>
        <v>1.1152229808472593</v>
      </c>
      <c r="S138" s="133">
        <f>'Surv-rate CEA'!P136*'Unit cost and utilities'!$H$8+'Surv-rate CEA'!Q136*'Unit cost and utilities'!$H$8+'Unit cost and utilities'!$G$13*('Surv-rate CEA'!O135-'Surv-rate CEA'!O136)</f>
        <v>27.204593028305879</v>
      </c>
      <c r="T138" s="133">
        <f t="shared" si="110"/>
        <v>21.734500642903864</v>
      </c>
      <c r="U138" s="133">
        <f>S138-'Surv-rate CEA'!Q136*'Unit cost and utilities'!$H$8-'Unit cost and utilities'!$G$13*('Surv-rate CEA'!O135-'Surv-rate CEA'!O136)</f>
        <v>16.891578680224853</v>
      </c>
      <c r="V138" s="133">
        <f t="shared" si="111"/>
        <v>13.495148679600398</v>
      </c>
      <c r="W138" s="133">
        <f>'Surv-rate CEA'!S136*'Unit cost and utilities'!$H$3+'Surv-rate CEA'!T136*'Unit cost and utilities'!$H$3+('Surv-rate CEA'!R135-'Surv-rate CEA'!R136)*'Unit cost and utilities'!$G$13</f>
        <v>5.7054824507328901</v>
      </c>
      <c r="X138" s="133">
        <f t="shared" si="112"/>
        <v>4.5582674905118026</v>
      </c>
      <c r="Y138" s="133">
        <f>W138-'Surv-rate CEA'!T136*'Unit cost and utilities'!$H$3-('Surv-rate CEA'!R135-'Surv-rate CEA'!R136)*'Unit cost and utilities'!$G$13</f>
        <v>1.3958999025666297</v>
      </c>
      <c r="Z138" s="133">
        <f t="shared" si="113"/>
        <v>1.1152229808472593</v>
      </c>
      <c r="AA138" s="133">
        <f>'Surv-rate CEA'!V136*'Unit cost and utilities'!$H$9+'Surv-rate CEA'!W136*'Unit cost and utilities'!$H$9+'Unit cost and utilities'!$G$13*('Surv-rate CEA'!U135-'Surv-rate CEA'!U136)</f>
        <v>32.9399239477967</v>
      </c>
      <c r="AB138" s="133">
        <f t="shared" si="114"/>
        <v>26.316614899391322</v>
      </c>
      <c r="AC138" s="133">
        <f>AA138-'Surv-rate CEA'!W136*'Unit cost and utilities'!$H$9-'Unit cost and utilities'!$G$13*('Surv-rate CEA'!U135-'Surv-rate CEA'!U136)</f>
        <v>14.356512826849578</v>
      </c>
      <c r="AD138" s="133">
        <f t="shared" si="115"/>
        <v>11.469814561840955</v>
      </c>
      <c r="AE138" s="133">
        <f>'Surv-rate CEA'!Y136*'Unit cost and utilities'!$H$3+'Surv-rate CEA'!Z136*'Unit cost and utilities'!$H$3+('Surv-rate CEA'!X135-'Surv-rate CEA'!X136)*'Unit cost and utilities'!$G$13</f>
        <v>5.7054824507328901</v>
      </c>
      <c r="AF138" s="133">
        <f t="shared" si="116"/>
        <v>4.5582674905118026</v>
      </c>
      <c r="AG138" s="133">
        <f>AE138-'Surv-rate CEA'!Z136*'Unit cost and utilities'!$H$3-('Surv-rate CEA'!X135-'Surv-rate CEA'!X136)*'Unit cost and utilities'!$G$13</f>
        <v>1.3958999025666297</v>
      </c>
      <c r="AH138" s="133">
        <f t="shared" si="117"/>
        <v>1.1152229808472593</v>
      </c>
      <c r="AI138" s="133">
        <f>'Surv-rate CEA'!AB136*'Unit cost and utilities'!$H$10+'Surv-rate CEA'!AC136*'Unit cost and utilities'!$H$10+'Unit cost and utilities'!$G$13*('Surv-rate CEA'!AB136-'Surv-rate CEA'!AB136)</f>
        <v>13.628659807162148</v>
      </c>
      <c r="AJ138" s="133">
        <f t="shared" si="118"/>
        <v>10.88831268427653</v>
      </c>
      <c r="AK138" s="133">
        <f>AI138-'Surv-rate CEA'!AC136*'Unit cost and utilities'!$H$10-'Unit cost and utilities'!$G$13*('Surv-rate CEA'!AB136-'Surv-rate CEA'!AB136)</f>
        <v>8.3187311503275154</v>
      </c>
      <c r="AL138" s="133">
        <f t="shared" si="119"/>
        <v>6.6460640431862039</v>
      </c>
      <c r="AM138" s="104">
        <f>'Surv-rate CEA'!AE136*'Unit cost and utilities'!$H$5+'Surv-rate CEA'!AF136*'Unit cost and utilities'!$H$5+('Surv-rate CEA'!AD135-'Surv-rate CEA'!AD136)*'Unit cost and utilities'!$G$13</f>
        <v>5.7054824507328901</v>
      </c>
      <c r="AN138" s="133">
        <f t="shared" si="120"/>
        <v>4.5582674905118026</v>
      </c>
      <c r="AO138" s="104">
        <f>AM138-'Surv-rate CEA'!AF136*'Unit cost and utilities'!$H$5-('Surv-rate CEA'!AD135-'Surv-rate CEA'!AD136)*'Unit cost and utilities'!$G$13</f>
        <v>1.3958999025666297</v>
      </c>
      <c r="AP138" s="133">
        <f t="shared" si="121"/>
        <v>1.1152229808472593</v>
      </c>
      <c r="AQ138" s="133">
        <f>'Surv-rate CEA'!AH136*'Unit cost and utilities'!$H$11+'Surv-rate CEA'!AI136*'Unit cost and utilities'!$H$11+'Unit cost and utilities'!$G$13*('Surv-rate CEA'!AG135-'Surv-rate CEA'!AG136)</f>
        <v>23.577317223064554</v>
      </c>
      <c r="AR138" s="133">
        <f t="shared" si="122"/>
        <v>18.836569832508033</v>
      </c>
      <c r="AS138" s="133">
        <f>AQ138-'Surv-rate CEA'!AI136*'Unit cost and utilities'!$H$11-'Unit cost and utilities'!$G$13*('Surv-rate CEA'!AG135-'Surv-rate CEA'!AG136)</f>
        <v>11.54037583652042</v>
      </c>
      <c r="AT138" s="133">
        <f t="shared" si="123"/>
        <v>9.2199249508061811</v>
      </c>
      <c r="AU138" s="133">
        <f>'Surv-rate CEA'!AK136*'Unit cost and utilities'!$H$3+'Surv-rate CEA'!AL136*'Unit cost and utilities'!$H$3+('Surv-rate CEA'!AJ135-'Surv-rate CEA'!AJ136)*'Unit cost and utilities'!$G$13</f>
        <v>5.7054824507328901</v>
      </c>
      <c r="AV138" s="133">
        <f t="shared" si="124"/>
        <v>4.5582674905118026</v>
      </c>
      <c r="AW138" s="133">
        <f>AU138-'Surv-rate CEA'!AL136*'Unit cost and utilities'!$H$3-('Surv-rate CEA'!AJ135-'Surv-rate CEA'!AJ136)*'Unit cost and utilities'!$G$13</f>
        <v>1.3958999025666297</v>
      </c>
      <c r="AX138" s="133">
        <f t="shared" si="125"/>
        <v>1.1152229808472593</v>
      </c>
      <c r="BA138" s="136"/>
      <c r="BB138" s="136"/>
      <c r="BC138" s="136"/>
      <c r="BD138" s="136"/>
      <c r="BE138" s="136"/>
      <c r="BF138" s="136"/>
      <c r="BG138" s="136"/>
      <c r="BH138" s="136"/>
    </row>
    <row r="139" spans="1:60">
      <c r="A139" s="132">
        <v>133</v>
      </c>
      <c r="B139" s="132">
        <f t="shared" si="101"/>
        <v>7.6520547945205477</v>
      </c>
      <c r="C139" s="133">
        <f>'Surv-rate CEA'!D137*'Unit cost and utilities'!$H$6+'Surv-rate CEA'!E137*'Unit cost and utilities'!$H$6+'Unit cost and utilities'!$G$13*('Surv-rate CEA'!C136-'Surv-rate CEA'!C137)</f>
        <v>19.501438520171231</v>
      </c>
      <c r="D139" s="133">
        <f t="shared" si="102"/>
        <v>15.553763867630163</v>
      </c>
      <c r="E139" s="133">
        <f>C139-'Surv-rate CEA'!E137*'Unit cost and utilities'!$H$6-'Unit cost and utilities'!$G$13*('Surv-rate CEA'!C136-'Surv-rate CEA'!C137)</f>
        <v>16.031636151948501</v>
      </c>
      <c r="F139" s="133">
        <f t="shared" si="103"/>
        <v>12.786353317538785</v>
      </c>
      <c r="G139" s="133">
        <f>'Surv-rate CEA'!G137*'Unit cost and utilities'!$H$3+'Surv-rate CEA'!H137*'Unit cost and utilities'!$H$3+('Surv-rate CEA'!F136-'Surv-rate CEA'!F137)*'Unit cost and utilities'!$G$13</f>
        <v>5.6119497245201408</v>
      </c>
      <c r="H139" s="133">
        <f t="shared" si="104"/>
        <v>4.4759231869953355</v>
      </c>
      <c r="I139" s="133">
        <f>G139-'Surv-rate CEA'!H137*'Unit cost and utilities'!$H$3-('Surv-rate CEA'!F136-'Surv-rate CEA'!F137)*'Unit cost and utilities'!$G$13</f>
        <v>1.3744668250989149</v>
      </c>
      <c r="J139" s="133">
        <f t="shared" si="105"/>
        <v>1.0962336147339833</v>
      </c>
      <c r="K139" s="133">
        <f>'Surv-rate CEA'!J137*'Unit cost and utilities'!$H$7+'Surv-rate CEA'!K137*'Unit cost and utilities'!$H$7+'Unit cost and utilities'!$G$13*('Surv-rate CEA'!I136-'Surv-rate CEA'!I137)</f>
        <v>14.069705368488133</v>
      </c>
      <c r="L139" s="133">
        <f t="shared" si="106"/>
        <v>11.221576026929494</v>
      </c>
      <c r="M139" s="133">
        <f>K139-'Surv-rate CEA'!K137*'Unit cost and utilities'!$H$7-'Unit cost and utilities'!$G$13*('Surv-rate CEA'!I136-'Surv-rate CEA'!I137)</f>
        <v>3.4002373280972384</v>
      </c>
      <c r="N139" s="133">
        <f t="shared" si="107"/>
        <v>2.7119275555197242</v>
      </c>
      <c r="O139" s="133">
        <f>'Surv-rate CEA'!M137*'Unit cost and utilities'!$H$4+'Surv-rate CEA'!N137*'Unit cost and utilities'!$H$4+('Surv-rate CEA'!L136-'Surv-rate CEA'!L137)*'Unit cost and utilities'!$G$13</f>
        <v>5.6119497245201408</v>
      </c>
      <c r="P139" s="133">
        <f t="shared" si="108"/>
        <v>4.4759231869953355</v>
      </c>
      <c r="Q139" s="133">
        <f>O139-'Surv-rate CEA'!N137*'Unit cost and utilities'!$H$4-('Surv-rate CEA'!L136-'Surv-rate CEA'!L137)*'Unit cost and utilities'!$G$13</f>
        <v>1.3744668250989149</v>
      </c>
      <c r="R139" s="133">
        <f t="shared" si="109"/>
        <v>1.0962336147339833</v>
      </c>
      <c r="S139" s="133">
        <f>'Surv-rate CEA'!P137*'Unit cost and utilities'!$H$8+'Surv-rate CEA'!Q137*'Unit cost and utilities'!$H$8+'Unit cost and utilities'!$G$13*('Surv-rate CEA'!O136-'Surv-rate CEA'!O137)</f>
        <v>26.922878719044643</v>
      </c>
      <c r="T139" s="133">
        <f t="shared" si="110"/>
        <v>21.472882515806777</v>
      </c>
      <c r="U139" s="133">
        <f>S139-'Surv-rate CEA'!Q137*'Unit cost and utilities'!$H$8-'Unit cost and utilities'!$G$13*('Surv-rate CEA'!O136-'Surv-rate CEA'!O137)</f>
        <v>16.746763117011294</v>
      </c>
      <c r="V139" s="133">
        <f t="shared" si="111"/>
        <v>13.356717187796702</v>
      </c>
      <c r="W139" s="133">
        <f>'Surv-rate CEA'!S137*'Unit cost and utilities'!$H$3+'Surv-rate CEA'!T137*'Unit cost and utilities'!$H$3+('Surv-rate CEA'!R136-'Surv-rate CEA'!R137)*'Unit cost and utilities'!$G$13</f>
        <v>5.6119497245201408</v>
      </c>
      <c r="X139" s="133">
        <f t="shared" si="112"/>
        <v>4.4759231869953355</v>
      </c>
      <c r="Y139" s="133">
        <f>W139-'Surv-rate CEA'!T137*'Unit cost and utilities'!$H$3-('Surv-rate CEA'!R136-'Surv-rate CEA'!R137)*'Unit cost and utilities'!$G$13</f>
        <v>1.3744668250989149</v>
      </c>
      <c r="Z139" s="133">
        <f t="shared" si="113"/>
        <v>1.0962336147339833</v>
      </c>
      <c r="AA139" s="133">
        <f>'Surv-rate CEA'!V137*'Unit cost and utilities'!$H$9+'Surv-rate CEA'!W137*'Unit cost and utilities'!$H$9+'Unit cost and utilities'!$G$13*('Surv-rate CEA'!U136-'Surv-rate CEA'!U137)</f>
        <v>32.626544624952864</v>
      </c>
      <c r="AB139" s="133">
        <f t="shared" si="114"/>
        <v>26.021955784867874</v>
      </c>
      <c r="AC139" s="133">
        <f>AA139-'Surv-rate CEA'!W137*'Unit cost and utilities'!$H$9-'Unit cost and utilities'!$G$13*('Surv-rate CEA'!U136-'Surv-rate CEA'!U137)</f>
        <v>14.228103610708603</v>
      </c>
      <c r="AD139" s="133">
        <f t="shared" si="115"/>
        <v>11.347909725543397</v>
      </c>
      <c r="AE139" s="133">
        <f>'Surv-rate CEA'!Y137*'Unit cost and utilities'!$H$3+'Surv-rate CEA'!Z137*'Unit cost and utilities'!$H$3+('Surv-rate CEA'!X136-'Surv-rate CEA'!X137)*'Unit cost and utilities'!$G$13</f>
        <v>5.6119497245201408</v>
      </c>
      <c r="AF139" s="133">
        <f t="shared" si="116"/>
        <v>4.4759231869953355</v>
      </c>
      <c r="AG139" s="133">
        <f>AE139-'Surv-rate CEA'!Z137*'Unit cost and utilities'!$H$3-('Surv-rate CEA'!X136-'Surv-rate CEA'!X137)*'Unit cost and utilities'!$G$13</f>
        <v>1.3744668250989149</v>
      </c>
      <c r="AH139" s="133">
        <f t="shared" si="117"/>
        <v>1.0962336147339833</v>
      </c>
      <c r="AI139" s="133">
        <f>'Surv-rate CEA'!AB137*'Unit cost and utilities'!$H$10+'Surv-rate CEA'!AC137*'Unit cost and utilities'!$H$10+'Unit cost and utilities'!$G$13*('Surv-rate CEA'!AB137-'Surv-rate CEA'!AB137)</f>
        <v>13.468610691228241</v>
      </c>
      <c r="AJ139" s="133">
        <f t="shared" si="118"/>
        <v>10.742160897500998</v>
      </c>
      <c r="AK139" s="133">
        <f>AI139-'Surv-rate CEA'!AC137*'Unit cost and utilities'!$H$10-'Unit cost and utilities'!$G$13*('Surv-rate CEA'!AB137-'Surv-rate CEA'!AB137)</f>
        <v>8.2360996993574123</v>
      </c>
      <c r="AL139" s="133">
        <f t="shared" si="119"/>
        <v>6.5688666906065851</v>
      </c>
      <c r="AM139" s="104">
        <f>'Surv-rate CEA'!AE137*'Unit cost and utilities'!$H$5+'Surv-rate CEA'!AF137*'Unit cost and utilities'!$H$5+('Surv-rate CEA'!AD136-'Surv-rate CEA'!AD137)*'Unit cost and utilities'!$G$13</f>
        <v>5.6119497245201408</v>
      </c>
      <c r="AN139" s="133">
        <f t="shared" si="120"/>
        <v>4.4759231869953355</v>
      </c>
      <c r="AO139" s="104">
        <f>AM139-'Surv-rate CEA'!AF137*'Unit cost and utilities'!$H$5-('Surv-rate CEA'!AD136-'Surv-rate CEA'!AD137)*'Unit cost and utilities'!$G$13</f>
        <v>1.3744668250989149</v>
      </c>
      <c r="AP139" s="133">
        <f t="shared" si="121"/>
        <v>1.0962336147339833</v>
      </c>
      <c r="AQ139" s="133">
        <f>'Surv-rate CEA'!AH137*'Unit cost and utilities'!$H$11+'Surv-rate CEA'!AI137*'Unit cost and utilities'!$H$11+'Unit cost and utilities'!$G$13*('Surv-rate CEA'!AG136-'Surv-rate CEA'!AG137)</f>
        <v>23.321622463991137</v>
      </c>
      <c r="AR139" s="133">
        <f t="shared" si="122"/>
        <v>18.600628278767218</v>
      </c>
      <c r="AS139" s="133">
        <f>AQ139-'Surv-rate CEA'!AI137*'Unit cost and utilities'!$H$11-'Unit cost and utilities'!$G$13*('Surv-rate CEA'!AG136-'Surv-rate CEA'!AG137)</f>
        <v>11.4300213132839</v>
      </c>
      <c r="AT139" s="133">
        <f t="shared" si="123"/>
        <v>9.1162430056076094</v>
      </c>
      <c r="AU139" s="133">
        <f>'Surv-rate CEA'!AK137*'Unit cost and utilities'!$H$3+'Surv-rate CEA'!AL137*'Unit cost and utilities'!$H$3+('Surv-rate CEA'!AJ136-'Surv-rate CEA'!AJ137)*'Unit cost and utilities'!$G$13</f>
        <v>5.6119497245201408</v>
      </c>
      <c r="AV139" s="133">
        <f t="shared" si="124"/>
        <v>4.4759231869953355</v>
      </c>
      <c r="AW139" s="133">
        <f>AU139-'Surv-rate CEA'!AL137*'Unit cost and utilities'!$H$3-('Surv-rate CEA'!AJ136-'Surv-rate CEA'!AJ137)*'Unit cost and utilities'!$G$13</f>
        <v>1.3744668250989149</v>
      </c>
      <c r="AX139" s="133">
        <f t="shared" si="125"/>
        <v>1.0962336147339833</v>
      </c>
      <c r="BA139" s="136"/>
      <c r="BB139" s="136"/>
      <c r="BC139" s="136"/>
      <c r="BD139" s="136"/>
      <c r="BE139" s="136"/>
      <c r="BF139" s="136"/>
      <c r="BG139" s="136"/>
      <c r="BH139" s="136"/>
    </row>
    <row r="140" spans="1:60">
      <c r="A140" s="132">
        <v>134</v>
      </c>
      <c r="B140" s="132">
        <f t="shared" si="101"/>
        <v>7.7095890410958905</v>
      </c>
      <c r="C140" s="133">
        <f>'Surv-rate CEA'!D138*'Unit cost and utilities'!$H$6+'Surv-rate CEA'!E138*'Unit cost and utilities'!$H$6+'Unit cost and utilities'!$G$13*('Surv-rate CEA'!C137-'Surv-rate CEA'!C138)</f>
        <v>19.279594391316046</v>
      </c>
      <c r="D140" s="133">
        <f t="shared" si="102"/>
        <v>15.350699351243472</v>
      </c>
      <c r="E140" s="133">
        <f>C140-'Surv-rate CEA'!E138*'Unit cost and utilities'!$H$6-'Unit cost and utilities'!$G$13*('Surv-rate CEA'!C137-'Surv-rate CEA'!C138)</f>
        <v>15.895199814463552</v>
      </c>
      <c r="F140" s="133">
        <f t="shared" si="103"/>
        <v>12.655994131789157</v>
      </c>
      <c r="G140" s="133">
        <f>'Surv-rate CEA'!G138*'Unit cost and utilities'!$H$3+'Surv-rate CEA'!H138*'Unit cost and utilities'!$H$3+('Surv-rate CEA'!F137-'Surv-rate CEA'!F138)*'Unit cost and utilities'!$G$13</f>
        <v>5.520600886740203</v>
      </c>
      <c r="H140" s="133">
        <f t="shared" si="104"/>
        <v>4.3955844054856277</v>
      </c>
      <c r="I140" s="133">
        <f>G140-'Surv-rate CEA'!H138*'Unit cost and utilities'!$H$3-('Surv-rate CEA'!F137-'Surv-rate CEA'!F138)*'Unit cost and utilities'!$G$13</f>
        <v>1.3535168917532086</v>
      </c>
      <c r="J140" s="133">
        <f t="shared" si="105"/>
        <v>1.0776902485817685</v>
      </c>
      <c r="K140" s="133">
        <f>'Surv-rate CEA'!J138*'Unit cost and utilities'!$H$7+'Surv-rate CEA'!K138*'Unit cost and utilities'!$H$7+'Unit cost and utilities'!$G$13*('Surv-rate CEA'!I137-'Surv-rate CEA'!I138)</f>
        <v>13.898837945947077</v>
      </c>
      <c r="L140" s="133">
        <f t="shared" si="106"/>
        <v>11.066461166630591</v>
      </c>
      <c r="M140" s="133">
        <f>K140-'Surv-rate CEA'!K138*'Unit cost and utilities'!$H$7-'Unit cost and utilities'!$G$13*('Surv-rate CEA'!I137-'Surv-rate CEA'!I138)</f>
        <v>3.3583791832209413</v>
      </c>
      <c r="N140" s="133">
        <f t="shared" si="107"/>
        <v>2.6739913767231589</v>
      </c>
      <c r="O140" s="133">
        <f>'Surv-rate CEA'!M138*'Unit cost and utilities'!$H$4+'Surv-rate CEA'!N138*'Unit cost and utilities'!$H$4+('Surv-rate CEA'!L137-'Surv-rate CEA'!L138)*'Unit cost and utilities'!$G$13</f>
        <v>5.520600886740203</v>
      </c>
      <c r="P140" s="133">
        <f t="shared" si="108"/>
        <v>4.3955844054856277</v>
      </c>
      <c r="Q140" s="133">
        <f>O140-'Surv-rate CEA'!N138*'Unit cost and utilities'!$H$4-('Surv-rate CEA'!L137-'Surv-rate CEA'!L138)*'Unit cost and utilities'!$G$13</f>
        <v>1.3535168917532086</v>
      </c>
      <c r="R140" s="133">
        <f t="shared" si="109"/>
        <v>1.0776902485817685</v>
      </c>
      <c r="S140" s="133">
        <f>'Surv-rate CEA'!P138*'Unit cost and utilities'!$H$8+'Surv-rate CEA'!Q138*'Unit cost and utilities'!$H$8+'Unit cost and utilities'!$G$13*('Surv-rate CEA'!O137-'Surv-rate CEA'!O138)</f>
        <v>26.646060269460744</v>
      </c>
      <c r="T140" s="133">
        <f t="shared" si="110"/>
        <v>21.215988873492286</v>
      </c>
      <c r="U140" s="133">
        <f>S140-'Surv-rate CEA'!Q138*'Unit cost and utilities'!$H$8-'Unit cost and utilities'!$G$13*('Surv-rate CEA'!O137-'Surv-rate CEA'!O138)</f>
        <v>16.604240731725287</v>
      </c>
      <c r="V140" s="133">
        <f t="shared" si="111"/>
        <v>13.220543039183044</v>
      </c>
      <c r="W140" s="133">
        <f>'Surv-rate CEA'!S138*'Unit cost and utilities'!$H$3+'Surv-rate CEA'!T138*'Unit cost and utilities'!$H$3+('Surv-rate CEA'!R137-'Surv-rate CEA'!R138)*'Unit cost and utilities'!$G$13</f>
        <v>5.520600886740203</v>
      </c>
      <c r="X140" s="133">
        <f t="shared" si="112"/>
        <v>4.3955844054856277</v>
      </c>
      <c r="Y140" s="133">
        <f>W140-'Surv-rate CEA'!T138*'Unit cost and utilities'!$H$3-('Surv-rate CEA'!R137-'Surv-rate CEA'!R138)*'Unit cost and utilities'!$G$13</f>
        <v>1.3535168917532086</v>
      </c>
      <c r="Z140" s="133">
        <f t="shared" si="113"/>
        <v>1.0776902485817685</v>
      </c>
      <c r="AA140" s="133">
        <f>'Surv-rate CEA'!V138*'Unit cost and utilities'!$H$9+'Surv-rate CEA'!W138*'Unit cost and utilities'!$H$9+'Unit cost and utilities'!$G$13*('Surv-rate CEA'!U137-'Surv-rate CEA'!U138)</f>
        <v>32.318351981808831</v>
      </c>
      <c r="AB140" s="133">
        <f t="shared" si="114"/>
        <v>25.732351766895551</v>
      </c>
      <c r="AC140" s="133">
        <f>AA140-'Surv-rate CEA'!W138*'Unit cost and utilities'!$H$9-'Unit cost and utilities'!$G$13*('Surv-rate CEA'!U137-'Surv-rate CEA'!U138)</f>
        <v>14.101774902669149</v>
      </c>
      <c r="AD140" s="133">
        <f t="shared" si="115"/>
        <v>11.228042585132838</v>
      </c>
      <c r="AE140" s="133">
        <f>'Surv-rate CEA'!Y138*'Unit cost and utilities'!$H$3+'Surv-rate CEA'!Z138*'Unit cost and utilities'!$H$3+('Surv-rate CEA'!X137-'Surv-rate CEA'!X138)*'Unit cost and utilities'!$G$13</f>
        <v>5.520600886740203</v>
      </c>
      <c r="AF140" s="133">
        <f t="shared" si="116"/>
        <v>4.3955844054856277</v>
      </c>
      <c r="AG140" s="133">
        <f>AE140-'Surv-rate CEA'!Z138*'Unit cost and utilities'!$H$3-('Surv-rate CEA'!X137-'Surv-rate CEA'!X138)*'Unit cost and utilities'!$G$13</f>
        <v>1.3535168917532086</v>
      </c>
      <c r="AH140" s="133">
        <f t="shared" si="117"/>
        <v>1.0776902485817685</v>
      </c>
      <c r="AI140" s="133">
        <f>'Surv-rate CEA'!AB138*'Unit cost and utilities'!$H$10+'Surv-rate CEA'!AC138*'Unit cost and utilities'!$H$10+'Unit cost and utilities'!$G$13*('Surv-rate CEA'!AB138-'Surv-rate CEA'!AB138)</f>
        <v>13.31153701757114</v>
      </c>
      <c r="AJ140" s="133">
        <f t="shared" si="118"/>
        <v>10.598843446194213</v>
      </c>
      <c r="AK140" s="133">
        <f>AI140-'Surv-rate CEA'!AC138*'Unit cost and utilities'!$H$10-'Unit cost and utilities'!$G$13*('Surv-rate CEA'!AB138-'Surv-rate CEA'!AB138)</f>
        <v>8.1548878727251264</v>
      </c>
      <c r="AL140" s="133">
        <f t="shared" si="119"/>
        <v>6.4930428221918479</v>
      </c>
      <c r="AM140" s="104">
        <f>'Surv-rate CEA'!AE138*'Unit cost and utilities'!$H$5+'Surv-rate CEA'!AF138*'Unit cost and utilities'!$H$5+('Surv-rate CEA'!AD137-'Surv-rate CEA'!AD138)*'Unit cost and utilities'!$G$13</f>
        <v>5.520600886740203</v>
      </c>
      <c r="AN140" s="133">
        <f t="shared" si="120"/>
        <v>4.3955844054856277</v>
      </c>
      <c r="AO140" s="104">
        <f>AM140-'Surv-rate CEA'!AF138*'Unit cost and utilities'!$H$5-('Surv-rate CEA'!AD137-'Surv-rate CEA'!AD138)*'Unit cost and utilities'!$G$13</f>
        <v>1.3535168917532086</v>
      </c>
      <c r="AP140" s="133">
        <f t="shared" si="121"/>
        <v>1.0776902485817685</v>
      </c>
      <c r="AQ140" s="133">
        <f>'Surv-rate CEA'!AH138*'Unit cost and utilities'!$H$11+'Surv-rate CEA'!AI138*'Unit cost and utilities'!$H$11+'Unit cost and utilities'!$G$13*('Surv-rate CEA'!AG137-'Surv-rate CEA'!AG138)</f>
        <v>23.070495843037136</v>
      </c>
      <c r="AR140" s="133">
        <f t="shared" si="122"/>
        <v>18.369071380987744</v>
      </c>
      <c r="AS140" s="133">
        <f>AQ140-'Surv-rate CEA'!AI138*'Unit cost and utilities'!$H$11-'Unit cost and utilities'!$G$13*('Surv-rate CEA'!AG137-'Surv-rate CEA'!AG138)</f>
        <v>11.321522241246738</v>
      </c>
      <c r="AT140" s="133">
        <f t="shared" si="123"/>
        <v>9.0143641300916144</v>
      </c>
      <c r="AU140" s="133">
        <f>'Surv-rate CEA'!AK138*'Unit cost and utilities'!$H$3+'Surv-rate CEA'!AL138*'Unit cost and utilities'!$H$3+('Surv-rate CEA'!AJ137-'Surv-rate CEA'!AJ138)*'Unit cost and utilities'!$G$13</f>
        <v>5.520600886740203</v>
      </c>
      <c r="AV140" s="133">
        <f t="shared" si="124"/>
        <v>4.3955844054856277</v>
      </c>
      <c r="AW140" s="133">
        <f>AU140-'Surv-rate CEA'!AL138*'Unit cost and utilities'!$H$3-('Surv-rate CEA'!AJ137-'Surv-rate CEA'!AJ138)*'Unit cost and utilities'!$G$13</f>
        <v>1.3535168917532086</v>
      </c>
      <c r="AX140" s="133">
        <f t="shared" si="125"/>
        <v>1.0776902485817685</v>
      </c>
      <c r="BA140" s="136"/>
      <c r="BB140" s="136"/>
      <c r="BC140" s="136"/>
      <c r="BD140" s="136"/>
      <c r="BE140" s="136"/>
      <c r="BF140" s="136"/>
      <c r="BG140" s="136"/>
      <c r="BH140" s="136"/>
    </row>
    <row r="141" spans="1:60">
      <c r="A141" s="132">
        <v>135</v>
      </c>
      <c r="B141" s="132">
        <f t="shared" si="101"/>
        <v>7.7671232876712333</v>
      </c>
      <c r="C141" s="133">
        <f>'Surv-rate CEA'!D139*'Unit cost and utilities'!$H$6+'Surv-rate CEA'!E139*'Unit cost and utilities'!$H$6+'Unit cost and utilities'!$G$13*('Surv-rate CEA'!C138-'Surv-rate CEA'!C139)</f>
        <v>19.061820399708044</v>
      </c>
      <c r="D141" s="133">
        <f t="shared" si="102"/>
        <v>15.151515217690545</v>
      </c>
      <c r="E141" s="133">
        <f>C141-'Surv-rate CEA'!E139*'Unit cost and utilities'!$H$6-'Unit cost and utilities'!$G$13*('Surv-rate CEA'!C138-'Surv-rate CEA'!C139)</f>
        <v>15.760908348267739</v>
      </c>
      <c r="F141" s="133">
        <f t="shared" si="103"/>
        <v>12.527745917019665</v>
      </c>
      <c r="G141" s="133">
        <f>'Surv-rate CEA'!G139*'Unit cost and utilities'!$H$3+'Surv-rate CEA'!H139*'Unit cost and utilities'!$H$3+('Surv-rate CEA'!F138-'Surv-rate CEA'!F139)*'Unit cost and utilities'!$G$13</f>
        <v>5.4313702259800509</v>
      </c>
      <c r="H141" s="133">
        <f t="shared" si="104"/>
        <v>4.3171893820334448</v>
      </c>
      <c r="I141" s="133">
        <f>G141-'Surv-rate CEA'!H139*'Unit cost and utilities'!$H$3-('Surv-rate CEA'!F138-'Surv-rate CEA'!F139)*'Unit cost and utilities'!$G$13</f>
        <v>1.3330358028106593</v>
      </c>
      <c r="J141" s="133">
        <f t="shared" si="105"/>
        <v>1.0595794015728628</v>
      </c>
      <c r="K141" s="133">
        <f>'Surv-rate CEA'!J139*'Unit cost and utilities'!$H$7+'Surv-rate CEA'!K139*'Unit cost and utilities'!$H$7+'Unit cost and utilities'!$G$13*('Surv-rate CEA'!I138-'Surv-rate CEA'!I139)</f>
        <v>13.731239050800516</v>
      </c>
      <c r="L141" s="133">
        <f t="shared" si="106"/>
        <v>10.91443907629815</v>
      </c>
      <c r="M141" s="133">
        <f>K141-'Surv-rate CEA'!K139*'Unit cost and utilities'!$H$7-'Unit cost and utilities'!$G$13*('Surv-rate CEA'!I138-'Surv-rate CEA'!I139)</f>
        <v>3.3173364039023667</v>
      </c>
      <c r="N141" s="133">
        <f t="shared" si="107"/>
        <v>2.6368243930519548</v>
      </c>
      <c r="O141" s="133">
        <f>'Surv-rate CEA'!M139*'Unit cost and utilities'!$H$4+'Surv-rate CEA'!N139*'Unit cost and utilities'!$H$4+('Surv-rate CEA'!L138-'Surv-rate CEA'!L139)*'Unit cost and utilities'!$G$13</f>
        <v>5.4313702259800509</v>
      </c>
      <c r="P141" s="133">
        <f t="shared" si="108"/>
        <v>4.3171893820334448</v>
      </c>
      <c r="Q141" s="133">
        <f>O141-'Surv-rate CEA'!N139*'Unit cost and utilities'!$H$4-('Surv-rate CEA'!L138-'Surv-rate CEA'!L139)*'Unit cost and utilities'!$G$13</f>
        <v>1.3330358028106593</v>
      </c>
      <c r="R141" s="133">
        <f t="shared" si="109"/>
        <v>1.0595794015728628</v>
      </c>
      <c r="S141" s="133">
        <f>'Surv-rate CEA'!P139*'Unit cost and utilities'!$H$8+'Surv-rate CEA'!Q139*'Unit cost and utilities'!$H$8+'Unit cost and utilities'!$G$13*('Surv-rate CEA'!O138-'Surv-rate CEA'!O139)</f>
        <v>26.374019471102912</v>
      </c>
      <c r="T141" s="133">
        <f t="shared" si="110"/>
        <v>20.963703832515545</v>
      </c>
      <c r="U141" s="133">
        <f>S141-'Surv-rate CEA'!Q139*'Unit cost and utilities'!$H$8-'Unit cost and utilities'!$G$13*('Surv-rate CEA'!O138-'Surv-rate CEA'!O139)</f>
        <v>16.463958894506568</v>
      </c>
      <c r="V141" s="133">
        <f t="shared" si="111"/>
        <v>13.086574026128616</v>
      </c>
      <c r="W141" s="133">
        <f>'Surv-rate CEA'!S139*'Unit cost and utilities'!$H$3+'Surv-rate CEA'!T139*'Unit cost and utilities'!$H$3+('Surv-rate CEA'!R138-'Surv-rate CEA'!R139)*'Unit cost and utilities'!$G$13</f>
        <v>5.4313702259800509</v>
      </c>
      <c r="X141" s="133">
        <f t="shared" si="112"/>
        <v>4.3171893820334448</v>
      </c>
      <c r="Y141" s="133">
        <f>W141-'Surv-rate CEA'!T139*'Unit cost and utilities'!$H$3-('Surv-rate CEA'!R138-'Surv-rate CEA'!R139)*'Unit cost and utilities'!$G$13</f>
        <v>1.3330358028106593</v>
      </c>
      <c r="Z141" s="133">
        <f t="shared" si="113"/>
        <v>1.0595794015728628</v>
      </c>
      <c r="AA141" s="133">
        <f>'Surv-rate CEA'!V139*'Unit cost and utilities'!$H$9+'Surv-rate CEA'!W139*'Unit cost and utilities'!$H$9+'Unit cost and utilities'!$G$13*('Surv-rate CEA'!U138-'Surv-rate CEA'!U139)</f>
        <v>32.015225058755469</v>
      </c>
      <c r="AB141" s="133">
        <f t="shared" si="114"/>
        <v>25.447683353629266</v>
      </c>
      <c r="AC141" s="133">
        <f>AA141-'Surv-rate CEA'!W139*'Unit cost and utilities'!$H$9-'Unit cost and utilities'!$G$13*('Surv-rate CEA'!U138-'Surv-rate CEA'!U139)</f>
        <v>13.977478196516641</v>
      </c>
      <c r="AD141" s="133">
        <f t="shared" si="115"/>
        <v>11.11016519716571</v>
      </c>
      <c r="AE141" s="133">
        <f>'Surv-rate CEA'!Y139*'Unit cost and utilities'!$H$3+'Surv-rate CEA'!Z139*'Unit cost and utilities'!$H$3+('Surv-rate CEA'!X138-'Surv-rate CEA'!X139)*'Unit cost and utilities'!$G$13</f>
        <v>5.4313702259800509</v>
      </c>
      <c r="AF141" s="133">
        <f t="shared" si="116"/>
        <v>4.3171893820334448</v>
      </c>
      <c r="AG141" s="133">
        <f>AE141-'Surv-rate CEA'!Z139*'Unit cost and utilities'!$H$3-('Surv-rate CEA'!X138-'Surv-rate CEA'!X139)*'Unit cost and utilities'!$G$13</f>
        <v>1.3330358028106593</v>
      </c>
      <c r="AH141" s="133">
        <f t="shared" si="117"/>
        <v>1.0595794015728628</v>
      </c>
      <c r="AI141" s="133">
        <f>'Surv-rate CEA'!AB139*'Unit cost and utilities'!$H$10+'Surv-rate CEA'!AC139*'Unit cost and utilities'!$H$10+'Unit cost and utilities'!$G$13*('Surv-rate CEA'!AB139-'Surv-rate CEA'!AB139)</f>
        <v>13.157363763443481</v>
      </c>
      <c r="AJ141" s="133">
        <f t="shared" si="118"/>
        <v>10.458287461860538</v>
      </c>
      <c r="AK141" s="133">
        <f>AI141-'Surv-rate CEA'!AC139*'Unit cost and utilities'!$H$10-'Unit cost and utilities'!$G$13*('Surv-rate CEA'!AB139-'Surv-rate CEA'!AB139)</f>
        <v>8.0750611957794511</v>
      </c>
      <c r="AL141" s="133">
        <f t="shared" si="119"/>
        <v>6.4185586699530912</v>
      </c>
      <c r="AM141" s="104">
        <f>'Surv-rate CEA'!AE139*'Unit cost and utilities'!$H$5+'Surv-rate CEA'!AF139*'Unit cost and utilities'!$H$5+('Surv-rate CEA'!AD138-'Surv-rate CEA'!AD139)*'Unit cost and utilities'!$G$13</f>
        <v>5.4313702259800509</v>
      </c>
      <c r="AN141" s="133">
        <f t="shared" si="120"/>
        <v>4.3171893820334448</v>
      </c>
      <c r="AO141" s="104">
        <f>AM141-'Surv-rate CEA'!AF139*'Unit cost and utilities'!$H$5-('Surv-rate CEA'!AD138-'Surv-rate CEA'!AD139)*'Unit cost and utilities'!$G$13</f>
        <v>1.3330358028106593</v>
      </c>
      <c r="AP141" s="133">
        <f t="shared" si="121"/>
        <v>1.0595794015728628</v>
      </c>
      <c r="AQ141" s="133">
        <f>'Surv-rate CEA'!AH139*'Unit cost and utilities'!$H$11+'Surv-rate CEA'!AI139*'Unit cost and utilities'!$H$11+'Unit cost and utilities'!$G$13*('Surv-rate CEA'!AG138-'Surv-rate CEA'!AG139)</f>
        <v>22.823824835414118</v>
      </c>
      <c r="AR141" s="133">
        <f t="shared" si="122"/>
        <v>18.141789297572913</v>
      </c>
      <c r="AS141" s="133">
        <f>AQ141-'Surv-rate CEA'!AI139*'Unit cost and utilities'!$H$11-'Unit cost and utilities'!$G$13*('Surv-rate CEA'!AG138-'Surv-rate CEA'!AG139)</f>
        <v>11.214834236463179</v>
      </c>
      <c r="AT141" s="133">
        <f t="shared" si="123"/>
        <v>8.9142447066729975</v>
      </c>
      <c r="AU141" s="133">
        <f>'Surv-rate CEA'!AK139*'Unit cost and utilities'!$H$3+'Surv-rate CEA'!AL139*'Unit cost and utilities'!$H$3+('Surv-rate CEA'!AJ138-'Surv-rate CEA'!AJ139)*'Unit cost and utilities'!$G$13</f>
        <v>5.4313702259800509</v>
      </c>
      <c r="AV141" s="133">
        <f t="shared" si="124"/>
        <v>4.3171893820334448</v>
      </c>
      <c r="AW141" s="133">
        <f>AU141-'Surv-rate CEA'!AL139*'Unit cost and utilities'!$H$3-('Surv-rate CEA'!AJ138-'Surv-rate CEA'!AJ139)*'Unit cost and utilities'!$G$13</f>
        <v>1.3330358028106593</v>
      </c>
      <c r="AX141" s="133">
        <f t="shared" si="125"/>
        <v>1.0595794015728628</v>
      </c>
      <c r="BA141" s="136"/>
      <c r="BB141" s="136"/>
      <c r="BC141" s="136"/>
      <c r="BD141" s="136"/>
      <c r="BE141" s="136"/>
      <c r="BF141" s="136"/>
      <c r="BG141" s="136"/>
      <c r="BH141" s="136"/>
    </row>
    <row r="142" spans="1:60">
      <c r="A142" s="132">
        <v>136</v>
      </c>
      <c r="B142" s="132">
        <f t="shared" si="101"/>
        <v>7.8246575342465752</v>
      </c>
      <c r="C142" s="133">
        <f>'Surv-rate CEA'!D140*'Unit cost and utilities'!$H$6+'Surv-rate CEA'!E140*'Unit cost and utilities'!$H$6+'Unit cost and utilities'!$G$13*('Surv-rate CEA'!C139-'Surv-rate CEA'!C140)</f>
        <v>18.848014494487703</v>
      </c>
      <c r="D142" s="133">
        <f t="shared" si="102"/>
        <v>14.956112390445112</v>
      </c>
      <c r="E142" s="133">
        <f>C142-'Surv-rate CEA'!E140*'Unit cost and utilities'!$H$6-'Unit cost and utilities'!$G$13*('Surv-rate CEA'!C139-'Surv-rate CEA'!C140)</f>
        <v>15.62871287873587</v>
      </c>
      <c r="F142" s="133">
        <f t="shared" si="103"/>
        <v>12.401560196206965</v>
      </c>
      <c r="G142" s="133">
        <f>'Surv-rate CEA'!G140*'Unit cost and utilities'!$H$3+'Surv-rate CEA'!H140*'Unit cost and utilities'!$H$3+('Surv-rate CEA'!F139-'Surv-rate CEA'!F140)*'Unit cost and utilities'!$G$13</f>
        <v>5.3441944375402741</v>
      </c>
      <c r="H142" s="133">
        <f t="shared" si="104"/>
        <v>4.2406786490757327</v>
      </c>
      <c r="I142" s="133">
        <f>G142-'Surv-rate CEA'!H140*'Unit cost and utilities'!$H$3-('Surv-rate CEA'!F139-'Surv-rate CEA'!F140)*'Unit cost and utilities'!$G$13</f>
        <v>1.3130097808571304</v>
      </c>
      <c r="J142" s="133">
        <f t="shared" si="105"/>
        <v>1.0418880916075348</v>
      </c>
      <c r="K142" s="133">
        <f>'Surv-rate CEA'!J140*'Unit cost and utilities'!$H$7+'Surv-rate CEA'!K140*'Unit cost and utilities'!$H$7+'Unit cost and utilities'!$G$13*('Surv-rate CEA'!I139-'Surv-rate CEA'!I140)</f>
        <v>13.566824124071672</v>
      </c>
      <c r="L142" s="133">
        <f t="shared" si="106"/>
        <v>10.765428180265896</v>
      </c>
      <c r="M142" s="133">
        <f>K142-'Surv-rate CEA'!K140*'Unit cost and utilities'!$H$7-'Unit cost and utilities'!$G$13*('Surv-rate CEA'!I139-'Surv-rate CEA'!I140)</f>
        <v>3.2770873725320855</v>
      </c>
      <c r="N142" s="133">
        <f t="shared" si="107"/>
        <v>2.6004058449356853</v>
      </c>
      <c r="O142" s="133">
        <f>'Surv-rate CEA'!M140*'Unit cost and utilities'!$H$4+'Surv-rate CEA'!N140*'Unit cost and utilities'!$H$4+('Surv-rate CEA'!L139-'Surv-rate CEA'!L140)*'Unit cost and utilities'!$G$13</f>
        <v>5.3441944375402741</v>
      </c>
      <c r="P142" s="133">
        <f t="shared" si="108"/>
        <v>4.2406786490757327</v>
      </c>
      <c r="Q142" s="133">
        <f>O142-'Surv-rate CEA'!N140*'Unit cost and utilities'!$H$4-('Surv-rate CEA'!L139-'Surv-rate CEA'!L140)*'Unit cost and utilities'!$G$13</f>
        <v>1.3130097808571304</v>
      </c>
      <c r="R142" s="133">
        <f t="shared" si="109"/>
        <v>1.0418880916075348</v>
      </c>
      <c r="S142" s="133">
        <f>'Surv-rate CEA'!P140*'Unit cost and utilities'!$H$8+'Surv-rate CEA'!Q140*'Unit cost and utilities'!$H$8+'Unit cost and utilities'!$G$13*('Surv-rate CEA'!O139-'Surv-rate CEA'!O140)</f>
        <v>26.106641740645571</v>
      </c>
      <c r="T142" s="133">
        <f t="shared" si="110"/>
        <v>20.715915096753189</v>
      </c>
      <c r="U142" s="133">
        <f>S142-'Surv-rate CEA'!Q140*'Unit cost and utilities'!$H$8-'Unit cost and utilities'!$G$13*('Surv-rate CEA'!O139-'Surv-rate CEA'!O140)</f>
        <v>16.325866550568033</v>
      </c>
      <c r="V142" s="133">
        <f t="shared" si="111"/>
        <v>12.954759509184081</v>
      </c>
      <c r="W142" s="133">
        <f>'Surv-rate CEA'!S140*'Unit cost and utilities'!$H$3+'Surv-rate CEA'!T140*'Unit cost and utilities'!$H$3+('Surv-rate CEA'!R139-'Surv-rate CEA'!R140)*'Unit cost and utilities'!$G$13</f>
        <v>5.3441944375402741</v>
      </c>
      <c r="X142" s="133">
        <f t="shared" si="112"/>
        <v>4.2406786490757327</v>
      </c>
      <c r="Y142" s="133">
        <f>W142-'Surv-rate CEA'!T140*'Unit cost and utilities'!$H$3-('Surv-rate CEA'!R139-'Surv-rate CEA'!R140)*'Unit cost and utilities'!$G$13</f>
        <v>1.3130097808571304</v>
      </c>
      <c r="Z142" s="133">
        <f t="shared" si="113"/>
        <v>1.0418880916075348</v>
      </c>
      <c r="AA142" s="133">
        <f>'Surv-rate CEA'!V140*'Unit cost and utilities'!$H$9+'Surv-rate CEA'!W140*'Unit cost and utilities'!$H$9+'Unit cost and utilities'!$G$13*('Surv-rate CEA'!U139-'Surv-rate CEA'!U140)</f>
        <v>31.717046505632034</v>
      </c>
      <c r="AB142" s="133">
        <f t="shared" si="114"/>
        <v>25.167834647513651</v>
      </c>
      <c r="AC142" s="133">
        <f>AA142-'Surv-rate CEA'!W140*'Unit cost and utilities'!$H$9-'Unit cost and utilities'!$G$13*('Surv-rate CEA'!U139-'Surv-rate CEA'!U140)</f>
        <v>13.85516645524978</v>
      </c>
      <c r="AD142" s="133">
        <f t="shared" si="115"/>
        <v>10.994231076893758</v>
      </c>
      <c r="AE142" s="133">
        <f>'Surv-rate CEA'!Y140*'Unit cost and utilities'!$H$3+'Surv-rate CEA'!Z140*'Unit cost and utilities'!$H$3+('Surv-rate CEA'!X139-'Surv-rate CEA'!X140)*'Unit cost and utilities'!$G$13</f>
        <v>5.3441944375402741</v>
      </c>
      <c r="AF142" s="133">
        <f t="shared" si="116"/>
        <v>4.2406786490757327</v>
      </c>
      <c r="AG142" s="133">
        <f>AE142-'Surv-rate CEA'!Z140*'Unit cost and utilities'!$H$3-('Surv-rate CEA'!X139-'Surv-rate CEA'!X140)*'Unit cost and utilities'!$G$13</f>
        <v>1.3130097808571304</v>
      </c>
      <c r="AH142" s="133">
        <f t="shared" si="117"/>
        <v>1.0418880916075348</v>
      </c>
      <c r="AI142" s="133">
        <f>'Surv-rate CEA'!AB140*'Unit cost and utilities'!$H$10+'Surv-rate CEA'!AC140*'Unit cost and utilities'!$H$10+'Unit cost and utilities'!$G$13*('Surv-rate CEA'!AB140-'Surv-rate CEA'!AB140)</f>
        <v>13.006018278674393</v>
      </c>
      <c r="AJ142" s="133">
        <f t="shared" si="118"/>
        <v>10.320422407618953</v>
      </c>
      <c r="AK142" s="133">
        <f>AI142-'Surv-rate CEA'!AC140*'Unit cost and utilities'!$H$10-'Unit cost and utilities'!$G$13*('Surv-rate CEA'!AB140-'Surv-rate CEA'!AB140)</f>
        <v>7.9965862712979741</v>
      </c>
      <c r="AL142" s="133">
        <f t="shared" si="119"/>
        <v>6.3453815280331263</v>
      </c>
      <c r="AM142" s="104">
        <f>'Surv-rate CEA'!AE140*'Unit cost and utilities'!$H$5+'Surv-rate CEA'!AF140*'Unit cost and utilities'!$H$5+('Surv-rate CEA'!AD139-'Surv-rate CEA'!AD140)*'Unit cost and utilities'!$G$13</f>
        <v>5.3441944375402741</v>
      </c>
      <c r="AN142" s="133">
        <f t="shared" si="120"/>
        <v>4.2406786490757327</v>
      </c>
      <c r="AO142" s="104">
        <f>AM142-'Surv-rate CEA'!AF140*'Unit cost and utilities'!$H$5-('Surv-rate CEA'!AD139-'Surv-rate CEA'!AD140)*'Unit cost and utilities'!$G$13</f>
        <v>1.3130097808571304</v>
      </c>
      <c r="AP142" s="133">
        <f t="shared" si="121"/>
        <v>1.0418880916075348</v>
      </c>
      <c r="AQ142" s="133">
        <f>'Surv-rate CEA'!AH140*'Unit cost and utilities'!$H$11+'Surv-rate CEA'!AI140*'Unit cost and utilities'!$H$11+'Unit cost and utilities'!$G$13*('Surv-rate CEA'!AG139-'Surv-rate CEA'!AG140)</f>
        <v>22.581500422610638</v>
      </c>
      <c r="AR142" s="133">
        <f t="shared" si="122"/>
        <v>17.918675644281869</v>
      </c>
      <c r="AS142" s="133">
        <f>AQ142-'Surv-rate CEA'!AI140*'Unit cost and utilities'!$H$11-'Unit cost and utilities'!$G$13*('Surv-rate CEA'!AG139-'Surv-rate CEA'!AG140)</f>
        <v>11.109914286079951</v>
      </c>
      <c r="AT142" s="133">
        <f t="shared" si="123"/>
        <v>8.815842472925679</v>
      </c>
      <c r="AU142" s="133">
        <f>'Surv-rate CEA'!AK140*'Unit cost and utilities'!$H$3+'Surv-rate CEA'!AL140*'Unit cost and utilities'!$H$3+('Surv-rate CEA'!AJ139-'Surv-rate CEA'!AJ140)*'Unit cost and utilities'!$G$13</f>
        <v>5.3441944375402741</v>
      </c>
      <c r="AV142" s="133">
        <f t="shared" si="124"/>
        <v>4.2406786490757327</v>
      </c>
      <c r="AW142" s="133">
        <f>AU142-'Surv-rate CEA'!AL140*'Unit cost and utilities'!$H$3-('Surv-rate CEA'!AJ139-'Surv-rate CEA'!AJ140)*'Unit cost and utilities'!$G$13</f>
        <v>1.3130097808571304</v>
      </c>
      <c r="AX142" s="133">
        <f t="shared" si="125"/>
        <v>1.0418880916075348</v>
      </c>
      <c r="BA142" s="136"/>
      <c r="BB142" s="136"/>
      <c r="BC142" s="136"/>
      <c r="BD142" s="136"/>
      <c r="BE142" s="136"/>
      <c r="BF142" s="136"/>
      <c r="BG142" s="136"/>
      <c r="BH142" s="136"/>
    </row>
    <row r="143" spans="1:60">
      <c r="A143" s="132">
        <v>137</v>
      </c>
      <c r="B143" s="132">
        <f t="shared" si="101"/>
        <v>7.882191780821918</v>
      </c>
      <c r="C143" s="133">
        <f>'Surv-rate CEA'!D141*'Unit cost and utilities'!$H$6+'Surv-rate CEA'!E141*'Unit cost and utilities'!$H$6+'Unit cost and utilities'!$G$13*('Surv-rate CEA'!C140-'Surv-rate CEA'!C141)</f>
        <v>18.638077846364265</v>
      </c>
      <c r="D143" s="133">
        <f t="shared" si="102"/>
        <v>14.76439495502389</v>
      </c>
      <c r="E143" s="133">
        <f>C143-'Surv-rate CEA'!E141*'Unit cost and utilities'!$H$6-'Unit cost and utilities'!$G$13*('Surv-rate CEA'!C140-'Surv-rate CEA'!C141)</f>
        <v>15.498565983613075</v>
      </c>
      <c r="F143" s="133">
        <f t="shared" si="103"/>
        <v>12.277389938211847</v>
      </c>
      <c r="G143" s="133">
        <f>'Surv-rate CEA'!G141*'Unit cost and utilities'!$H$3+'Surv-rate CEA'!H141*'Unit cost and utilities'!$H$3+('Surv-rate CEA'!F140-'Surv-rate CEA'!F141)*'Unit cost and utilities'!$G$13</f>
        <v>5.259012520030101</v>
      </c>
      <c r="H143" s="133">
        <f t="shared" si="104"/>
        <v>4.1659949357002155</v>
      </c>
      <c r="I143" s="133">
        <f>G143-'Surv-rate CEA'!H141*'Unit cost and utilities'!$H$3-('Surv-rate CEA'!F140-'Surv-rate CEA'!F141)*'Unit cost and utilities'!$G$13</f>
        <v>1.2934255481510262</v>
      </c>
      <c r="J143" s="133">
        <f t="shared" si="105"/>
        <v>1.0246038135067244</v>
      </c>
      <c r="K143" s="133">
        <f>'Surv-rate CEA'!J141*'Unit cost and utilities'!$H$7+'Surv-rate CEA'!K141*'Unit cost and utilities'!$H$7+'Unit cost and utilities'!$G$13*('Surv-rate CEA'!I140-'Surv-rate CEA'!I141)</f>
        <v>13.405511345072869</v>
      </c>
      <c r="L143" s="133">
        <f t="shared" si="106"/>
        <v>10.619349575864044</v>
      </c>
      <c r="M143" s="133">
        <f>K143-'Surv-rate CEA'!K141*'Unit cost and utilities'!$H$7-'Unit cost and utilities'!$G$13*('Surv-rate CEA'!I140-'Surv-rate CEA'!I141)</f>
        <v>3.2376111938984664</v>
      </c>
      <c r="N143" s="133">
        <f t="shared" si="107"/>
        <v>2.5647156735557912</v>
      </c>
      <c r="O143" s="133">
        <f>'Surv-rate CEA'!M141*'Unit cost and utilities'!$H$4+'Surv-rate CEA'!N141*'Unit cost and utilities'!$H$4+('Surv-rate CEA'!L140-'Surv-rate CEA'!L141)*'Unit cost and utilities'!$G$13</f>
        <v>5.259012520030101</v>
      </c>
      <c r="P143" s="133">
        <f t="shared" si="108"/>
        <v>4.1659949357002155</v>
      </c>
      <c r="Q143" s="133">
        <f>O143-'Surv-rate CEA'!N141*'Unit cost and utilities'!$H$4-('Surv-rate CEA'!L140-'Surv-rate CEA'!L141)*'Unit cost and utilities'!$G$13</f>
        <v>1.2934255481510262</v>
      </c>
      <c r="R143" s="133">
        <f t="shared" si="109"/>
        <v>1.0246038135067244</v>
      </c>
      <c r="S143" s="133">
        <f>'Surv-rate CEA'!P141*'Unit cost and utilities'!$H$8+'Surv-rate CEA'!Q141*'Unit cost and utilities'!$H$8+'Unit cost and utilities'!$G$13*('Surv-rate CEA'!O140-'Surv-rate CEA'!O141)</f>
        <v>25.843815985927769</v>
      </c>
      <c r="T143" s="133">
        <f t="shared" si="110"/>
        <v>20.47251382393117</v>
      </c>
      <c r="U143" s="133">
        <f>S143-'Surv-rate CEA'!Q141*'Unit cost and utilities'!$H$8-'Unit cost and utilities'!$G$13*('Surv-rate CEA'!O140-'Surv-rate CEA'!O141)</f>
        <v>16.189914162279145</v>
      </c>
      <c r="V143" s="133">
        <f t="shared" si="111"/>
        <v>12.82505035928115</v>
      </c>
      <c r="W143" s="133">
        <f>'Surv-rate CEA'!S141*'Unit cost and utilities'!$H$3+'Surv-rate CEA'!T141*'Unit cost and utilities'!$H$3+('Surv-rate CEA'!R140-'Surv-rate CEA'!R141)*'Unit cost and utilities'!$G$13</f>
        <v>5.259012520030101</v>
      </c>
      <c r="X143" s="133">
        <f t="shared" si="112"/>
        <v>4.1659949357002155</v>
      </c>
      <c r="Y143" s="133">
        <f>W143-'Surv-rate CEA'!T141*'Unit cost and utilities'!$H$3-('Surv-rate CEA'!R140-'Surv-rate CEA'!R141)*'Unit cost and utilities'!$G$13</f>
        <v>1.2934255481510262</v>
      </c>
      <c r="Z143" s="133">
        <f t="shared" si="113"/>
        <v>1.0246038135067244</v>
      </c>
      <c r="AA143" s="133">
        <f>'Surv-rate CEA'!V141*'Unit cost and utilities'!$H$9+'Surv-rate CEA'!W141*'Unit cost and utilities'!$H$9+'Unit cost and utilities'!$G$13*('Surv-rate CEA'!U140-'Surv-rate CEA'!U141)</f>
        <v>31.423702451374787</v>
      </c>
      <c r="AB143" s="133">
        <f t="shared" si="114"/>
        <v>24.892693214700412</v>
      </c>
      <c r="AC143" s="133">
        <f>AA143-'Surv-rate CEA'!W141*'Unit cost and utilities'!$H$9-'Unit cost and utilities'!$G$13*('Surv-rate CEA'!U140-'Surv-rate CEA'!U141)</f>
        <v>13.73479405652686</v>
      </c>
      <c r="AD143" s="133">
        <f t="shared" si="115"/>
        <v>10.880195143944782</v>
      </c>
      <c r="AE143" s="133">
        <f>'Surv-rate CEA'!Y141*'Unit cost and utilities'!$H$3+'Surv-rate CEA'!Z141*'Unit cost and utilities'!$H$3+('Surv-rate CEA'!X140-'Surv-rate CEA'!X141)*'Unit cost and utilities'!$G$13</f>
        <v>5.259012520030101</v>
      </c>
      <c r="AF143" s="133">
        <f t="shared" si="116"/>
        <v>4.1659949357002155</v>
      </c>
      <c r="AG143" s="133">
        <f>AE143-'Surv-rate CEA'!Z141*'Unit cost and utilities'!$H$3-('Surv-rate CEA'!X140-'Surv-rate CEA'!X141)*'Unit cost and utilities'!$G$13</f>
        <v>1.2934255481510262</v>
      </c>
      <c r="AH143" s="133">
        <f t="shared" si="117"/>
        <v>1.0246038135067244</v>
      </c>
      <c r="AI143" s="133">
        <f>'Surv-rate CEA'!AB141*'Unit cost and utilities'!$H$10+'Surv-rate CEA'!AC141*'Unit cost and utilities'!$H$10+'Unit cost and utilities'!$G$13*('Surv-rate CEA'!AB141-'Surv-rate CEA'!AB141)</f>
        <v>12.857430195918653</v>
      </c>
      <c r="AJ143" s="133">
        <f t="shared" si="118"/>
        <v>10.185179989267176</v>
      </c>
      <c r="AK143" s="133">
        <f>AI143-'Surv-rate CEA'!AC141*'Unit cost and utilities'!$H$10-'Unit cost and utilities'!$G$13*('Surv-rate CEA'!AB141-'Surv-rate CEA'!AB141)</f>
        <v>7.9194307384471312</v>
      </c>
      <c r="AL143" s="133">
        <f t="shared" si="119"/>
        <v>6.2734797120830068</v>
      </c>
      <c r="AM143" s="104">
        <f>'Surv-rate CEA'!AE141*'Unit cost and utilities'!$H$5+'Surv-rate CEA'!AF141*'Unit cost and utilities'!$H$5+('Surv-rate CEA'!AD140-'Surv-rate CEA'!AD141)*'Unit cost and utilities'!$G$13</f>
        <v>5.259012520030101</v>
      </c>
      <c r="AN143" s="133">
        <f t="shared" si="120"/>
        <v>4.1659949357002155</v>
      </c>
      <c r="AO143" s="104">
        <f>AM143-'Surv-rate CEA'!AF141*'Unit cost and utilities'!$H$5-('Surv-rate CEA'!AD140-'Surv-rate CEA'!AD141)*'Unit cost and utilities'!$G$13</f>
        <v>1.2934255481510262</v>
      </c>
      <c r="AP143" s="133">
        <f t="shared" si="121"/>
        <v>1.0246038135067244</v>
      </c>
      <c r="AQ143" s="133">
        <f>'Surv-rate CEA'!AH141*'Unit cost and utilities'!$H$11+'Surv-rate CEA'!AI141*'Unit cost and utilities'!$H$11+'Unit cost and utilities'!$G$13*('Surv-rate CEA'!AG140-'Surv-rate CEA'!AG141)</f>
        <v>22.343416961064072</v>
      </c>
      <c r="AR143" s="133">
        <f t="shared" si="122"/>
        <v>17.699627363788522</v>
      </c>
      <c r="AS143" s="133">
        <f>AQ143-'Surv-rate CEA'!AI141*'Unit cost and utilities'!$H$11-'Unit cost and utilities'!$G$13*('Surv-rate CEA'!AG140-'Surv-rate CEA'!AG141)</f>
        <v>11.0067206966034</v>
      </c>
      <c r="AT143" s="133">
        <f t="shared" si="123"/>
        <v>8.7191164702635202</v>
      </c>
      <c r="AU143" s="133">
        <f>'Surv-rate CEA'!AK141*'Unit cost and utilities'!$H$3+'Surv-rate CEA'!AL141*'Unit cost and utilities'!$H$3+('Surv-rate CEA'!AJ140-'Surv-rate CEA'!AJ141)*'Unit cost and utilities'!$G$13</f>
        <v>5.259012520030101</v>
      </c>
      <c r="AV143" s="133">
        <f t="shared" si="124"/>
        <v>4.1659949357002155</v>
      </c>
      <c r="AW143" s="133">
        <f>AU143-'Surv-rate CEA'!AL141*'Unit cost and utilities'!$H$3-('Surv-rate CEA'!AJ140-'Surv-rate CEA'!AJ141)*'Unit cost and utilities'!$G$13</f>
        <v>1.2934255481510262</v>
      </c>
      <c r="AX143" s="133">
        <f t="shared" si="125"/>
        <v>1.0246038135067244</v>
      </c>
      <c r="BA143" s="136"/>
      <c r="BB143" s="136"/>
      <c r="BC143" s="136"/>
      <c r="BD143" s="136"/>
      <c r="BE143" s="136"/>
      <c r="BF143" s="136"/>
      <c r="BG143" s="136"/>
      <c r="BH143" s="136"/>
    </row>
    <row r="144" spans="1:60">
      <c r="A144" s="132">
        <v>138</v>
      </c>
      <c r="B144" s="132">
        <f t="shared" si="101"/>
        <v>7.9397260273972599</v>
      </c>
      <c r="C144" s="133">
        <f>'Surv-rate CEA'!D142*'Unit cost and utilities'!$H$6+'Surv-rate CEA'!E142*'Unit cost and utilities'!$H$6+'Unit cost and utilities'!$G$13*('Surv-rate CEA'!C141-'Surv-rate CEA'!C142)</f>
        <v>18.431914725718919</v>
      </c>
      <c r="D144" s="133">
        <f t="shared" si="102"/>
        <v>14.576270038402324</v>
      </c>
      <c r="E144" s="133">
        <f>C144-'Surv-rate CEA'!E142*'Unit cost and utilities'!$H$6-'Unit cost and utilities'!$G$13*('Surv-rate CEA'!C141-'Surv-rate CEA'!C142)</f>
        <v>15.370421639981121</v>
      </c>
      <c r="F144" s="133">
        <f t="shared" si="103"/>
        <v>12.155189504856443</v>
      </c>
      <c r="G144" s="133">
        <f>'Surv-rate CEA'!G142*'Unit cost and utilities'!$H$3+'Surv-rate CEA'!H142*'Unit cost and utilities'!$H$3+('Surv-rate CEA'!F141-'Surv-rate CEA'!F142)*'Unit cost and utilities'!$G$13</f>
        <v>5.1757656770434153</v>
      </c>
      <c r="H144" s="133">
        <f t="shared" si="104"/>
        <v>4.0930830728513179</v>
      </c>
      <c r="I144" s="133">
        <f>G144-'Surv-rate CEA'!H142*'Unit cost and utilities'!$H$3-('Surv-rate CEA'!F141-'Surv-rate CEA'!F142)*'Unit cost and utilities'!$G$13</f>
        <v>1.2742703051229884</v>
      </c>
      <c r="J144" s="133">
        <f t="shared" si="105"/>
        <v>1.0077145183116909</v>
      </c>
      <c r="K144" s="133">
        <f>'Surv-rate CEA'!J142*'Unit cost and utilities'!$H$7+'Surv-rate CEA'!K142*'Unit cost and utilities'!$H$7+'Unit cost and utilities'!$G$13*('Surv-rate CEA'!I141-'Surv-rate CEA'!I142)</f>
        <v>13.247221525509641</v>
      </c>
      <c r="L144" s="133">
        <f t="shared" si="106"/>
        <v>10.47612692917518</v>
      </c>
      <c r="M144" s="133">
        <f>K144-'Surv-rate CEA'!K142*'Unit cost and utilities'!$H$7-'Unit cost and utilities'!$G$13*('Surv-rate CEA'!I141-'Surv-rate CEA'!I142)</f>
        <v>3.1988876661491648</v>
      </c>
      <c r="N144" s="133">
        <f t="shared" si="107"/>
        <v>2.529734492491047</v>
      </c>
      <c r="O144" s="133">
        <f>'Surv-rate CEA'!M142*'Unit cost and utilities'!$H$4+'Surv-rate CEA'!N142*'Unit cost and utilities'!$H$4+('Surv-rate CEA'!L141-'Surv-rate CEA'!L142)*'Unit cost and utilities'!$G$13</f>
        <v>5.1757656770434153</v>
      </c>
      <c r="P144" s="133">
        <f t="shared" si="108"/>
        <v>4.0930830728513179</v>
      </c>
      <c r="Q144" s="133">
        <f>O144-'Surv-rate CEA'!N142*'Unit cost and utilities'!$H$4-('Surv-rate CEA'!L141-'Surv-rate CEA'!L142)*'Unit cost and utilities'!$G$13</f>
        <v>1.2742703051229884</v>
      </c>
      <c r="R144" s="133">
        <f t="shared" si="109"/>
        <v>1.0077145183116909</v>
      </c>
      <c r="S144" s="133">
        <f>'Surv-rate CEA'!P142*'Unit cost and utilities'!$H$8+'Surv-rate CEA'!Q142*'Unit cost and utilities'!$H$8+'Unit cost and utilities'!$G$13*('Surv-rate CEA'!O141-'Surv-rate CEA'!O142)</f>
        <v>25.585434477760252</v>
      </c>
      <c r="T144" s="133">
        <f t="shared" si="110"/>
        <v>20.233394497930352</v>
      </c>
      <c r="U144" s="133">
        <f>S144-'Surv-rate CEA'!Q142*'Unit cost and utilities'!$H$8-'Unit cost and utilities'!$G$13*('Surv-rate CEA'!O141-'Surv-rate CEA'!O142)</f>
        <v>16.056053653766519</v>
      </c>
      <c r="V144" s="133">
        <f t="shared" si="111"/>
        <v>12.697398902449006</v>
      </c>
      <c r="W144" s="133">
        <f>'Surv-rate CEA'!S142*'Unit cost and utilities'!$H$3+'Surv-rate CEA'!T142*'Unit cost and utilities'!$H$3+('Surv-rate CEA'!R141-'Surv-rate CEA'!R142)*'Unit cost and utilities'!$G$13</f>
        <v>5.1757656770434153</v>
      </c>
      <c r="X144" s="133">
        <f t="shared" si="112"/>
        <v>4.0930830728513179</v>
      </c>
      <c r="Y144" s="133">
        <f>W144-'Surv-rate CEA'!T142*'Unit cost and utilities'!$H$3-('Surv-rate CEA'!R141-'Surv-rate CEA'!R142)*'Unit cost and utilities'!$G$13</f>
        <v>1.2742703051229884</v>
      </c>
      <c r="Z144" s="133">
        <f t="shared" si="113"/>
        <v>1.0077145183116909</v>
      </c>
      <c r="AA144" s="133">
        <f>'Surv-rate CEA'!V142*'Unit cost and utilities'!$H$9+'Surv-rate CEA'!W142*'Unit cost and utilities'!$H$9+'Unit cost and utilities'!$G$13*('Surv-rate CEA'!U141-'Surv-rate CEA'!U142)</f>
        <v>31.135082379167006</v>
      </c>
      <c r="AB144" s="133">
        <f t="shared" si="114"/>
        <v>24.622149960003075</v>
      </c>
      <c r="AC144" s="133">
        <f>AA144-'Surv-rate CEA'!W142*'Unit cost and utilities'!$H$9-'Unit cost and utilities'!$G$13*('Surv-rate CEA'!U141-'Surv-rate CEA'!U142)</f>
        <v>13.616316740502896</v>
      </c>
      <c r="AD144" s="133">
        <f t="shared" si="115"/>
        <v>10.768013670389148</v>
      </c>
      <c r="AE144" s="133">
        <f>'Surv-rate CEA'!Y142*'Unit cost and utilities'!$H$3+'Surv-rate CEA'!Z142*'Unit cost and utilities'!$H$3+('Surv-rate CEA'!X141-'Surv-rate CEA'!X142)*'Unit cost and utilities'!$G$13</f>
        <v>5.1757656770434153</v>
      </c>
      <c r="AF144" s="133">
        <f t="shared" si="116"/>
        <v>4.0930830728513179</v>
      </c>
      <c r="AG144" s="133">
        <f>AE144-'Surv-rate CEA'!Z142*'Unit cost and utilities'!$H$3-('Surv-rate CEA'!X141-'Surv-rate CEA'!X142)*'Unit cost and utilities'!$G$13</f>
        <v>1.2742703051229884</v>
      </c>
      <c r="AH144" s="133">
        <f t="shared" si="117"/>
        <v>1.0077145183116909</v>
      </c>
      <c r="AI144" s="133">
        <f>'Surv-rate CEA'!AB142*'Unit cost and utilities'!$H$10+'Surv-rate CEA'!AC142*'Unit cost and utilities'!$H$10+'Unit cost and utilities'!$G$13*('Surv-rate CEA'!AB142-'Surv-rate CEA'!AB142)</f>
        <v>12.711531344838292</v>
      </c>
      <c r="AJ144" s="133">
        <f t="shared" si="118"/>
        <v>10.052494070268192</v>
      </c>
      <c r="AK144" s="133">
        <f>AI144-'Surv-rate CEA'!AC142*'Unit cost and utilities'!$H$10-'Unit cost and utilities'!$G$13*('Surv-rate CEA'!AB142-'Surv-rate CEA'!AB142)</f>
        <v>7.8435632335802286</v>
      </c>
      <c r="AL144" s="133">
        <f t="shared" si="119"/>
        <v>6.2028225204633598</v>
      </c>
      <c r="AM144" s="104">
        <f>'Surv-rate CEA'!AE142*'Unit cost and utilities'!$H$5+'Surv-rate CEA'!AF142*'Unit cost and utilities'!$H$5+('Surv-rate CEA'!AD141-'Surv-rate CEA'!AD142)*'Unit cost and utilities'!$G$13</f>
        <v>5.1757656770434153</v>
      </c>
      <c r="AN144" s="133">
        <f t="shared" si="120"/>
        <v>4.0930830728513179</v>
      </c>
      <c r="AO144" s="104">
        <f>AM144-'Surv-rate CEA'!AF142*'Unit cost and utilities'!$H$5-('Surv-rate CEA'!AD141-'Surv-rate CEA'!AD142)*'Unit cost and utilities'!$G$13</f>
        <v>1.2742703051229884</v>
      </c>
      <c r="AP144" s="133">
        <f t="shared" si="121"/>
        <v>1.0077145183116909</v>
      </c>
      <c r="AQ144" s="133">
        <f>'Surv-rate CEA'!AH142*'Unit cost and utilities'!$H$11+'Surv-rate CEA'!AI142*'Unit cost and utilities'!$H$11+'Unit cost and utilities'!$G$13*('Surv-rate CEA'!AG141-'Surv-rate CEA'!AG142)</f>
        <v>22.109472056555127</v>
      </c>
      <c r="AR144" s="133">
        <f t="shared" si="122"/>
        <v>17.484544600956422</v>
      </c>
      <c r="AS144" s="133">
        <f>AQ144-'Surv-rate CEA'!AI142*'Unit cost and utilities'!$H$11-'Unit cost and utilities'!$G$13*('Surv-rate CEA'!AG141-'Surv-rate CEA'!AG142)</f>
        <v>10.905213044464853</v>
      </c>
      <c r="AT144" s="133">
        <f t="shared" si="123"/>
        <v>8.6240269949071848</v>
      </c>
      <c r="AU144" s="133">
        <f>'Surv-rate CEA'!AK142*'Unit cost and utilities'!$H$3+'Surv-rate CEA'!AL142*'Unit cost and utilities'!$H$3+('Surv-rate CEA'!AJ141-'Surv-rate CEA'!AJ142)*'Unit cost and utilities'!$G$13</f>
        <v>5.1757656770434153</v>
      </c>
      <c r="AV144" s="133">
        <f t="shared" si="124"/>
        <v>4.0930830728513179</v>
      </c>
      <c r="AW144" s="133">
        <f>AU144-'Surv-rate CEA'!AL142*'Unit cost and utilities'!$H$3-('Surv-rate CEA'!AJ141-'Surv-rate CEA'!AJ142)*'Unit cost and utilities'!$G$13</f>
        <v>1.2742703051229884</v>
      </c>
      <c r="AX144" s="133">
        <f t="shared" si="125"/>
        <v>1.0077145183116909</v>
      </c>
      <c r="BA144" s="136"/>
      <c r="BB144" s="136"/>
      <c r="BC144" s="136"/>
      <c r="BD144" s="136"/>
      <c r="BE144" s="136"/>
      <c r="BF144" s="136"/>
      <c r="BG144" s="136"/>
      <c r="BH144" s="136"/>
    </row>
    <row r="145" spans="1:60">
      <c r="A145" s="132">
        <v>139</v>
      </c>
      <c r="B145" s="132">
        <f t="shared" si="101"/>
        <v>7.9972602739726026</v>
      </c>
      <c r="C145" s="133">
        <f>'Surv-rate CEA'!D143*'Unit cost and utilities'!$H$6+'Surv-rate CEA'!E143*'Unit cost and utilities'!$H$6+'Unit cost and utilities'!$G$13*('Surv-rate CEA'!C142-'Surv-rate CEA'!C143)</f>
        <v>18.229432386048781</v>
      </c>
      <c r="D145" s="133">
        <f t="shared" si="102"/>
        <v>14.391647693748403</v>
      </c>
      <c r="E145" s="133">
        <f>C145-'Surv-rate CEA'!E143*'Unit cost and utilities'!$H$6-'Unit cost and utilities'!$G$13*('Surv-rate CEA'!C142-'Surv-rate CEA'!C143)</f>
        <v>15.2442351735162</v>
      </c>
      <c r="F145" s="133">
        <f t="shared" si="103"/>
        <v>12.034914600291913</v>
      </c>
      <c r="G145" s="133">
        <f>'Surv-rate CEA'!G143*'Unit cost and utilities'!$H$3+'Surv-rate CEA'!H143*'Unit cost and utilities'!$H$3+('Surv-rate CEA'!F142-'Surv-rate CEA'!F143)*'Unit cost and utilities'!$G$13</f>
        <v>5.0943972236294153</v>
      </c>
      <c r="H145" s="133">
        <f t="shared" si="104"/>
        <v>4.0218899031982369</v>
      </c>
      <c r="I145" s="133">
        <f>G145-'Surv-rate CEA'!H143*'Unit cost and utilities'!$H$3-('Surv-rate CEA'!F142-'Surv-rate CEA'!F143)*'Unit cost and utilities'!$G$13</f>
        <v>1.2555317099437446</v>
      </c>
      <c r="J145" s="133">
        <f t="shared" si="105"/>
        <v>0.99120859361855107</v>
      </c>
      <c r="K145" s="133">
        <f>'Surv-rate CEA'!J143*'Unit cost and utilities'!$H$7+'Surv-rate CEA'!K143*'Unit cost and utilities'!$H$7+'Unit cost and utilities'!$G$13*('Surv-rate CEA'!I142-'Surv-rate CEA'!I143)</f>
        <v>13.091878008314227</v>
      </c>
      <c r="L145" s="133">
        <f t="shared" si="106"/>
        <v>10.335686375478497</v>
      </c>
      <c r="M145" s="133">
        <f>K145-'Surv-rate CEA'!K143*'Unit cost and utilities'!$H$7-'Unit cost and utilities'!$G$13*('Surv-rate CEA'!I142-'Surv-rate CEA'!I143)</f>
        <v>3.1608972531136339</v>
      </c>
      <c r="N145" s="133">
        <f t="shared" si="107"/>
        <v>2.4954435606981908</v>
      </c>
      <c r="O145" s="133">
        <f>'Surv-rate CEA'!M143*'Unit cost and utilities'!$H$4+'Surv-rate CEA'!N143*'Unit cost and utilities'!$H$4+('Surv-rate CEA'!L142-'Surv-rate CEA'!L143)*'Unit cost and utilities'!$G$13</f>
        <v>5.0943972236294153</v>
      </c>
      <c r="P145" s="133">
        <f t="shared" si="108"/>
        <v>4.0218899031982369</v>
      </c>
      <c r="Q145" s="133">
        <f>O145-'Surv-rate CEA'!N143*'Unit cost and utilities'!$H$4-('Surv-rate CEA'!L142-'Surv-rate CEA'!L143)*'Unit cost and utilities'!$G$13</f>
        <v>1.2555317099437446</v>
      </c>
      <c r="R145" s="133">
        <f t="shared" si="109"/>
        <v>0.99120859361855107</v>
      </c>
      <c r="S145" s="133">
        <f>'Surv-rate CEA'!P143*'Unit cost and utilities'!$H$8+'Surv-rate CEA'!Q143*'Unit cost and utilities'!$H$8+'Unit cost and utilities'!$G$13*('Surv-rate CEA'!O142-'Surv-rate CEA'!O143)</f>
        <v>25.331392727200683</v>
      </c>
      <c r="T145" s="133">
        <f t="shared" si="110"/>
        <v>19.998454806571793</v>
      </c>
      <c r="U145" s="133">
        <f>S145-'Surv-rate CEA'!Q143*'Unit cost and utilities'!$H$8-'Unit cost and utilities'!$G$13*('Surv-rate CEA'!O142-'Surv-rate CEA'!O143)</f>
        <v>15.924238357908282</v>
      </c>
      <c r="V145" s="133">
        <f t="shared" si="111"/>
        <v>12.571758866923467</v>
      </c>
      <c r="W145" s="133">
        <f>'Surv-rate CEA'!S143*'Unit cost and utilities'!$H$3+'Surv-rate CEA'!T143*'Unit cost and utilities'!$H$3+('Surv-rate CEA'!R142-'Surv-rate CEA'!R143)*'Unit cost and utilities'!$G$13</f>
        <v>5.0943972236294153</v>
      </c>
      <c r="X145" s="133">
        <f t="shared" si="112"/>
        <v>4.0218899031982369</v>
      </c>
      <c r="Y145" s="133">
        <f>W145-'Surv-rate CEA'!T143*'Unit cost and utilities'!$H$3-('Surv-rate CEA'!R142-'Surv-rate CEA'!R143)*'Unit cost and utilities'!$G$13</f>
        <v>1.2555317099437446</v>
      </c>
      <c r="Z145" s="133">
        <f t="shared" si="113"/>
        <v>0.99120859361855107</v>
      </c>
      <c r="AA145" s="133">
        <f>'Surv-rate CEA'!V143*'Unit cost and utilities'!$H$9+'Surv-rate CEA'!W143*'Unit cost and utilities'!$H$9+'Unit cost and utilities'!$G$13*('Surv-rate CEA'!U142-'Surv-rate CEA'!U143)</f>
        <v>30.85107900680563</v>
      </c>
      <c r="AB145" s="133">
        <f t="shared" si="114"/>
        <v>24.356099007105744</v>
      </c>
      <c r="AC145" s="133">
        <f>AA145-'Surv-rate CEA'!W143*'Unit cost and utilities'!$H$9-'Unit cost and utilities'!$G$13*('Surv-rate CEA'!U142-'Surv-rate CEA'!U143)</f>
        <v>13.499691559939283</v>
      </c>
      <c r="AD145" s="133">
        <f t="shared" si="115"/>
        <v>10.657644231073375</v>
      </c>
      <c r="AE145" s="133">
        <f>'Surv-rate CEA'!Y143*'Unit cost and utilities'!$H$3+'Surv-rate CEA'!Z143*'Unit cost and utilities'!$H$3+('Surv-rate CEA'!X142-'Surv-rate CEA'!X143)*'Unit cost and utilities'!$G$13</f>
        <v>5.0943972236294153</v>
      </c>
      <c r="AF145" s="133">
        <f t="shared" si="116"/>
        <v>4.0218899031982369</v>
      </c>
      <c r="AG145" s="133">
        <f>AE145-'Surv-rate CEA'!Z143*'Unit cost and utilities'!$H$3-('Surv-rate CEA'!X142-'Surv-rate CEA'!X143)*'Unit cost and utilities'!$G$13</f>
        <v>1.2555317099437446</v>
      </c>
      <c r="AH145" s="133">
        <f t="shared" si="117"/>
        <v>0.99120859361855107</v>
      </c>
      <c r="AI145" s="133">
        <f>'Surv-rate CEA'!AB143*'Unit cost and utilities'!$H$10+'Surv-rate CEA'!AC143*'Unit cost and utilities'!$H$10+'Unit cost and utilities'!$G$13*('Surv-rate CEA'!AB143-'Surv-rate CEA'!AB143)</f>
        <v>12.568255670023698</v>
      </c>
      <c r="AJ145" s="133">
        <f t="shared" si="118"/>
        <v>9.9223005904651771</v>
      </c>
      <c r="AK145" s="133">
        <f>AI145-'Surv-rate CEA'!AC143*'Unit cost and utilities'!$H$10-'Unit cost and utilities'!$G$13*('Surv-rate CEA'!AB143-'Surv-rate CEA'!AB143)</f>
        <v>7.7689533527804135</v>
      </c>
      <c r="AL145" s="133">
        <f t="shared" si="119"/>
        <v>6.1333801971776856</v>
      </c>
      <c r="AM145" s="104">
        <f>'Surv-rate CEA'!AE143*'Unit cost and utilities'!$H$5+'Surv-rate CEA'!AF143*'Unit cost and utilities'!$H$5+('Surv-rate CEA'!AD142-'Surv-rate CEA'!AD143)*'Unit cost and utilities'!$G$13</f>
        <v>5.0943972236294153</v>
      </c>
      <c r="AN145" s="133">
        <f t="shared" si="120"/>
        <v>4.0218899031982369</v>
      </c>
      <c r="AO145" s="104">
        <f>AM145-'Surv-rate CEA'!AF143*'Unit cost and utilities'!$H$5-('Surv-rate CEA'!AD142-'Surv-rate CEA'!AD143)*'Unit cost and utilities'!$G$13</f>
        <v>1.2555317099437446</v>
      </c>
      <c r="AP145" s="133">
        <f t="shared" si="121"/>
        <v>0.99120859361855107</v>
      </c>
      <c r="AQ145" s="133">
        <f>'Surv-rate CEA'!AH143*'Unit cost and utilities'!$H$11+'Surv-rate CEA'!AI143*'Unit cost and utilities'!$H$11+'Unit cost and utilities'!$G$13*('Surv-rate CEA'!AG142-'Surv-rate CEA'!AG143)</f>
        <v>21.87956644402421</v>
      </c>
      <c r="AR145" s="133">
        <f t="shared" si="122"/>
        <v>17.273330583531497</v>
      </c>
      <c r="AS145" s="133">
        <f>AQ145-'Surv-rate CEA'!AI143*'Unit cost and utilities'!$H$11-'Unit cost and utilities'!$G$13*('Surv-rate CEA'!AG142-'Surv-rate CEA'!AG143)</f>
        <v>10.805352128768922</v>
      </c>
      <c r="AT145" s="133">
        <f t="shared" si="123"/>
        <v>8.5305355510217655</v>
      </c>
      <c r="AU145" s="133">
        <f>'Surv-rate CEA'!AK143*'Unit cost and utilities'!$H$3+'Surv-rate CEA'!AL143*'Unit cost and utilities'!$H$3+('Surv-rate CEA'!AJ142-'Surv-rate CEA'!AJ143)*'Unit cost and utilities'!$G$13</f>
        <v>5.0943972236294153</v>
      </c>
      <c r="AV145" s="133">
        <f t="shared" si="124"/>
        <v>4.0218899031982369</v>
      </c>
      <c r="AW145" s="133">
        <f>AU145-'Surv-rate CEA'!AL143*'Unit cost and utilities'!$H$3-('Surv-rate CEA'!AJ142-'Surv-rate CEA'!AJ143)*'Unit cost and utilities'!$G$13</f>
        <v>1.2555317099437446</v>
      </c>
      <c r="AX145" s="133">
        <f t="shared" si="125"/>
        <v>0.99120859361855107</v>
      </c>
      <c r="BA145" s="136"/>
      <c r="BB145" s="136"/>
      <c r="BC145" s="136"/>
      <c r="BD145" s="136"/>
      <c r="BE145" s="136"/>
      <c r="BF145" s="136"/>
      <c r="BG145" s="136"/>
      <c r="BH145" s="136"/>
    </row>
    <row r="146" spans="1:60">
      <c r="A146" s="132">
        <v>140</v>
      </c>
      <c r="B146" s="132">
        <f t="shared" si="101"/>
        <v>8.0547945205479454</v>
      </c>
      <c r="C146" s="133">
        <f>'Surv-rate CEA'!D144*'Unit cost and utilities'!$H$6+'Surv-rate CEA'!E144*'Unit cost and utilities'!$H$6+'Unit cost and utilities'!$G$13*('Surv-rate CEA'!C143-'Surv-rate CEA'!C144)</f>
        <v>18.030540952504726</v>
      </c>
      <c r="D146" s="133">
        <f t="shared" si="102"/>
        <v>14.210440790223521</v>
      </c>
      <c r="E146" s="133">
        <f>C146-'Surv-rate CEA'!E144*'Unit cost and utilities'!$H$6-'Unit cost and utilities'!$G$13*('Surv-rate CEA'!C143-'Surv-rate CEA'!C144)</f>
        <v>15.119963209921247</v>
      </c>
      <c r="F146" s="133">
        <f t="shared" si="103"/>
        <v>11.916522222540207</v>
      </c>
      <c r="G146" s="133">
        <f>'Surv-rate CEA'!G144*'Unit cost and utilities'!$H$3+'Surv-rate CEA'!H144*'Unit cost and utilities'!$H$3+('Surv-rate CEA'!F143-'Surv-rate CEA'!F144)*'Unit cost and utilities'!$G$13</f>
        <v>5.0148524973035347</v>
      </c>
      <c r="H146" s="133">
        <f t="shared" si="104"/>
        <v>3.9523641954146052</v>
      </c>
      <c r="I146" s="133">
        <f>G146-'Surv-rate CEA'!H144*'Unit cost and utilities'!$H$3-('Surv-rate CEA'!F143-'Surv-rate CEA'!F144)*'Unit cost and utilities'!$G$13</f>
        <v>1.2371978590996151</v>
      </c>
      <c r="J146" s="133">
        <f t="shared" si="105"/>
        <v>0.97507484488889318</v>
      </c>
      <c r="K146" s="133">
        <f>'Surv-rate CEA'!J144*'Unit cost and utilities'!$H$7+'Surv-rate CEA'!K144*'Unit cost and utilities'!$H$7+'Unit cost and utilities'!$G$13*('Surv-rate CEA'!I143-'Surv-rate CEA'!I144)</f>
        <v>12.939406570987497</v>
      </c>
      <c r="L146" s="133">
        <f t="shared" si="106"/>
        <v>10.197956424158416</v>
      </c>
      <c r="M146" s="133">
        <f>K146-'Surv-rate CEA'!K144*'Unit cost and utilities'!$H$7-'Unit cost and utilities'!$G$13*('Surv-rate CEA'!I143-'Surv-rate CEA'!I144)</f>
        <v>3.1236210579130272</v>
      </c>
      <c r="N146" s="133">
        <f t="shared" si="107"/>
        <v>2.4618247567554112</v>
      </c>
      <c r="O146" s="133">
        <f>'Surv-rate CEA'!M144*'Unit cost and utilities'!$H$4+'Surv-rate CEA'!N144*'Unit cost and utilities'!$H$4+('Surv-rate CEA'!L143-'Surv-rate CEA'!L144)*'Unit cost and utilities'!$G$13</f>
        <v>5.0148524973035347</v>
      </c>
      <c r="P146" s="133">
        <f t="shared" si="108"/>
        <v>3.9523641954146052</v>
      </c>
      <c r="Q146" s="133">
        <f>O146-'Surv-rate CEA'!N144*'Unit cost and utilities'!$H$4-('Surv-rate CEA'!L143-'Surv-rate CEA'!L144)*'Unit cost and utilities'!$G$13</f>
        <v>1.2371978590996151</v>
      </c>
      <c r="R146" s="133">
        <f t="shared" si="109"/>
        <v>0.97507484488889318</v>
      </c>
      <c r="S146" s="133">
        <f>'Surv-rate CEA'!P144*'Unit cost and utilities'!$H$8+'Surv-rate CEA'!Q144*'Unit cost and utilities'!$H$8+'Unit cost and utilities'!$G$13*('Surv-rate CEA'!O143-'Surv-rate CEA'!O144)</f>
        <v>25.081589368053919</v>
      </c>
      <c r="T146" s="133">
        <f t="shared" si="110"/>
        <v>19.767595524632195</v>
      </c>
      <c r="U146" s="133">
        <f>S146-'Surv-rate CEA'!Q144*'Unit cost and utilities'!$H$8-'Unit cost and utilities'!$G$13*('Surv-rate CEA'!O143-'Surv-rate CEA'!O144)</f>
        <v>15.794422965599892</v>
      </c>
      <c r="V146" s="133">
        <f t="shared" si="111"/>
        <v>12.448085332527132</v>
      </c>
      <c r="W146" s="133">
        <f>'Surv-rate CEA'!S144*'Unit cost and utilities'!$H$3+'Surv-rate CEA'!T144*'Unit cost and utilities'!$H$3+('Surv-rate CEA'!R143-'Surv-rate CEA'!R144)*'Unit cost and utilities'!$G$13</f>
        <v>5.0148524973035347</v>
      </c>
      <c r="X146" s="133">
        <f t="shared" si="112"/>
        <v>3.9523641954146052</v>
      </c>
      <c r="Y146" s="133">
        <f>W146-'Surv-rate CEA'!T144*'Unit cost and utilities'!$H$3-('Surv-rate CEA'!R143-'Surv-rate CEA'!R144)*'Unit cost and utilities'!$G$13</f>
        <v>1.2371978590996151</v>
      </c>
      <c r="Z146" s="133">
        <f t="shared" si="113"/>
        <v>0.97507484488889318</v>
      </c>
      <c r="AA146" s="133">
        <f>'Surv-rate CEA'!V144*'Unit cost and utilities'!$H$9+'Surv-rate CEA'!W144*'Unit cost and utilities'!$H$9+'Unit cost and utilities'!$G$13*('Surv-rate CEA'!U143-'Surv-rate CEA'!U144)</f>
        <v>30.571588172062718</v>
      </c>
      <c r="AB146" s="133">
        <f t="shared" si="114"/>
        <v>24.094437583795564</v>
      </c>
      <c r="AC146" s="133">
        <f>AA146-'Surv-rate CEA'!W144*'Unit cost and utilities'!$H$9-'Unit cost and utilities'!$G$13*('Surv-rate CEA'!U143-'Surv-rate CEA'!U144)</f>
        <v>13.384876832469104</v>
      </c>
      <c r="AD146" s="133">
        <f t="shared" si="115"/>
        <v>10.549045656104637</v>
      </c>
      <c r="AE146" s="133">
        <f>'Surv-rate CEA'!Y144*'Unit cost and utilities'!$H$3+'Surv-rate CEA'!Z144*'Unit cost and utilities'!$H$3+('Surv-rate CEA'!X143-'Surv-rate CEA'!X144)*'Unit cost and utilities'!$G$13</f>
        <v>5.0148524973035347</v>
      </c>
      <c r="AF146" s="133">
        <f t="shared" si="116"/>
        <v>3.9523641954146052</v>
      </c>
      <c r="AG146" s="133">
        <f>AE146-'Surv-rate CEA'!Z144*'Unit cost and utilities'!$H$3-('Surv-rate CEA'!X143-'Surv-rate CEA'!X144)*'Unit cost and utilities'!$G$13</f>
        <v>1.2371978590996151</v>
      </c>
      <c r="AH146" s="133">
        <f t="shared" si="117"/>
        <v>0.97507484488889318</v>
      </c>
      <c r="AI146" s="133">
        <f>'Surv-rate CEA'!AB144*'Unit cost and utilities'!$H$10+'Surv-rate CEA'!AC144*'Unit cost and utilities'!$H$10+'Unit cost and utilities'!$G$13*('Surv-rate CEA'!AB144-'Surv-rate CEA'!AB144)</f>
        <v>12.427539152467585</v>
      </c>
      <c r="AJ146" s="133">
        <f t="shared" si="118"/>
        <v>9.7945374883382286</v>
      </c>
      <c r="AK146" s="133">
        <f>AI146-'Surv-rate CEA'!AC144*'Unit cost and utilities'!$H$10-'Unit cost and utilities'!$G$13*('Surv-rate CEA'!AB144-'Surv-rate CEA'!AB144)</f>
        <v>7.6955716160576957</v>
      </c>
      <c r="AL146" s="133">
        <f t="shared" si="119"/>
        <v>6.0651238964475516</v>
      </c>
      <c r="AM146" s="104">
        <f>'Surv-rate CEA'!AE144*'Unit cost and utilities'!$H$5+'Surv-rate CEA'!AF144*'Unit cost and utilities'!$H$5+('Surv-rate CEA'!AD143-'Surv-rate CEA'!AD144)*'Unit cost and utilities'!$G$13</f>
        <v>5.0148524973035347</v>
      </c>
      <c r="AN146" s="133">
        <f t="shared" si="120"/>
        <v>3.9523641954146052</v>
      </c>
      <c r="AO146" s="104">
        <f>AM146-'Surv-rate CEA'!AF144*'Unit cost and utilities'!$H$5-('Surv-rate CEA'!AD143-'Surv-rate CEA'!AD144)*'Unit cost and utilities'!$G$13</f>
        <v>1.2371978590996151</v>
      </c>
      <c r="AP146" s="133">
        <f t="shared" si="121"/>
        <v>0.97507484488889318</v>
      </c>
      <c r="AQ146" s="133">
        <f>'Surv-rate CEA'!AH144*'Unit cost and utilities'!$H$11+'Surv-rate CEA'!AI144*'Unit cost and utilities'!$H$11+'Unit cost and utilities'!$G$13*('Surv-rate CEA'!AG143-'Surv-rate CEA'!AG144)</f>
        <v>21.653603872565363</v>
      </c>
      <c r="AR146" s="133">
        <f t="shared" si="122"/>
        <v>17.065891508002672</v>
      </c>
      <c r="AS146" s="133">
        <f>AQ146-'Surv-rate CEA'!AI144*'Unit cost and utilities'!$H$11-'Unit cost and utilities'!$G$13*('Surv-rate CEA'!AG143-'Surv-rate CEA'!AG144)</f>
        <v>10.707099926111512</v>
      </c>
      <c r="AT146" s="133">
        <f t="shared" si="123"/>
        <v>8.4386048059128189</v>
      </c>
      <c r="AU146" s="133">
        <f>'Surv-rate CEA'!AK144*'Unit cost and utilities'!$H$3+'Surv-rate CEA'!AL144*'Unit cost and utilities'!$H$3+('Surv-rate CEA'!AJ143-'Surv-rate CEA'!AJ144)*'Unit cost and utilities'!$G$13</f>
        <v>5.0148524973035347</v>
      </c>
      <c r="AV146" s="133">
        <f t="shared" si="124"/>
        <v>3.9523641954146052</v>
      </c>
      <c r="AW146" s="133">
        <f>AU146-'Surv-rate CEA'!AL144*'Unit cost and utilities'!$H$3-('Surv-rate CEA'!AJ143-'Surv-rate CEA'!AJ144)*'Unit cost and utilities'!$G$13</f>
        <v>1.2371978590996151</v>
      </c>
      <c r="AX146" s="133">
        <f t="shared" si="125"/>
        <v>0.97507484488889318</v>
      </c>
      <c r="BA146" s="136"/>
      <c r="BB146" s="136"/>
      <c r="BC146" s="136"/>
      <c r="BD146" s="136"/>
      <c r="BE146" s="136"/>
      <c r="BF146" s="136"/>
      <c r="BG146" s="136"/>
      <c r="BH146" s="136"/>
    </row>
    <row r="147" spans="1:60">
      <c r="A147" s="132">
        <v>141</v>
      </c>
      <c r="B147" s="132">
        <f t="shared" si="101"/>
        <v>8.1123287671232873</v>
      </c>
      <c r="C147" s="133">
        <f>'Surv-rate CEA'!D145*'Unit cost and utilities'!$H$6+'Surv-rate CEA'!E145*'Unit cost and utilities'!$H$6+'Unit cost and utilities'!$G$13*('Surv-rate CEA'!C144-'Surv-rate CEA'!C145)</f>
        <v>17.835153315254143</v>
      </c>
      <c r="D147" s="133">
        <f t="shared" si="102"/>
        <v>14.032564907584966</v>
      </c>
      <c r="E147" s="133">
        <f>C147-'Surv-rate CEA'!E145*'Unit cost and utilities'!$H$6-'Unit cost and utilities'!$G$13*('Surv-rate CEA'!C144-'Surv-rate CEA'!C145)</f>
        <v>14.997563628429823</v>
      </c>
      <c r="F147" s="133">
        <f t="shared" si="103"/>
        <v>11.799970617105856</v>
      </c>
      <c r="G147" s="133">
        <f>'Surv-rate CEA'!G145*'Unit cost and utilities'!$H$3+'Surv-rate CEA'!H145*'Unit cost and utilities'!$H$3+('Surv-rate CEA'!F144-'Surv-rate CEA'!F145)*'Unit cost and utilities'!$G$13</f>
        <v>4.9370787733445898</v>
      </c>
      <c r="H147" s="133">
        <f t="shared" si="104"/>
        <v>3.88445656262253</v>
      </c>
      <c r="I147" s="133">
        <f>G147-'Surv-rate CEA'!H145*'Unit cost and utilities'!$H$3-('Surv-rate CEA'!F144-'Surv-rate CEA'!F145)*'Unit cost and utilities'!$G$13</f>
        <v>1.2192572689201295</v>
      </c>
      <c r="J147" s="133">
        <f t="shared" si="105"/>
        <v>0.9593024776822725</v>
      </c>
      <c r="K147" s="133">
        <f>'Surv-rate CEA'!J145*'Unit cost and utilities'!$H$7+'Surv-rate CEA'!K145*'Unit cost and utilities'!$H$7+'Unit cost and utilities'!$G$13*('Surv-rate CEA'!I144-'Surv-rate CEA'!I145)</f>
        <v>12.789735333206206</v>
      </c>
      <c r="L147" s="133">
        <f t="shared" si="106"/>
        <v>10.062867867838765</v>
      </c>
      <c r="M147" s="133">
        <f>K147-'Surv-rate CEA'!K145*'Unit cost and utilities'!$H$7-'Unit cost and utilities'!$G$13*('Surv-rate CEA'!I144-'Surv-rate CEA'!I145)</f>
        <v>3.0870407977905914</v>
      </c>
      <c r="N147" s="133">
        <f t="shared" si="107"/>
        <v>2.4288605543025619</v>
      </c>
      <c r="O147" s="133">
        <f>'Surv-rate CEA'!M145*'Unit cost and utilities'!$H$4+'Surv-rate CEA'!N145*'Unit cost and utilities'!$H$4+('Surv-rate CEA'!L144-'Surv-rate CEA'!L145)*'Unit cost and utilities'!$G$13</f>
        <v>4.9370787733445898</v>
      </c>
      <c r="P147" s="133">
        <f t="shared" si="108"/>
        <v>3.88445656262253</v>
      </c>
      <c r="Q147" s="133">
        <f>O147-'Surv-rate CEA'!N145*'Unit cost and utilities'!$H$4-('Surv-rate CEA'!L144-'Surv-rate CEA'!L145)*'Unit cost and utilities'!$G$13</f>
        <v>1.2192572689201295</v>
      </c>
      <c r="R147" s="133">
        <f t="shared" si="109"/>
        <v>0.9593024776822725</v>
      </c>
      <c r="S147" s="133">
        <f>'Surv-rate CEA'!P145*'Unit cost and utilities'!$H$8+'Surv-rate CEA'!Q145*'Unit cost and utilities'!$H$8+'Unit cost and utilities'!$G$13*('Surv-rate CEA'!O144-'Surv-rate CEA'!O145)</f>
        <v>24.835926044325358</v>
      </c>
      <c r="T147" s="133">
        <f t="shared" si="110"/>
        <v>19.540720401820074</v>
      </c>
      <c r="U147" s="133">
        <f>S147-'Surv-rate CEA'!Q145*'Unit cost and utilities'!$H$8-'Unit cost and utilities'!$G$13*('Surv-rate CEA'!O144-'Surv-rate CEA'!O145)</f>
        <v>15.666563477183974</v>
      </c>
      <c r="V147" s="133">
        <f t="shared" si="111"/>
        <v>12.326334682211925</v>
      </c>
      <c r="W147" s="133">
        <f>'Surv-rate CEA'!S145*'Unit cost and utilities'!$H$3+'Surv-rate CEA'!T145*'Unit cost and utilities'!$H$3+('Surv-rate CEA'!R144-'Surv-rate CEA'!R145)*'Unit cost and utilities'!$G$13</f>
        <v>4.9370787733445898</v>
      </c>
      <c r="X147" s="133">
        <f t="shared" si="112"/>
        <v>3.88445656262253</v>
      </c>
      <c r="Y147" s="133">
        <f>W147-'Surv-rate CEA'!T145*'Unit cost and utilities'!$H$3-('Surv-rate CEA'!R144-'Surv-rate CEA'!R145)*'Unit cost and utilities'!$G$13</f>
        <v>1.2192572689201295</v>
      </c>
      <c r="Z147" s="133">
        <f t="shared" si="113"/>
        <v>0.9593024776822725</v>
      </c>
      <c r="AA147" s="133">
        <f>'Surv-rate CEA'!V145*'Unit cost and utilities'!$H$9+'Surv-rate CEA'!W145*'Unit cost and utilities'!$H$9+'Unit cost and utilities'!$G$13*('Surv-rate CEA'!U144-'Surv-rate CEA'!U145)</f>
        <v>30.29650872278042</v>
      </c>
      <c r="AB147" s="133">
        <f t="shared" si="114"/>
        <v>23.837065911960305</v>
      </c>
      <c r="AC147" s="133">
        <f>AA147-'Surv-rate CEA'!W145*'Unit cost and utilities'!$H$9-'Unit cost and utilities'!$G$13*('Surv-rate CEA'!U144-'Surv-rate CEA'!U145)</f>
        <v>13.271832094915256</v>
      </c>
      <c r="AD147" s="133">
        <f t="shared" si="115"/>
        <v>10.442177985382454</v>
      </c>
      <c r="AE147" s="133">
        <f>'Surv-rate CEA'!Y145*'Unit cost and utilities'!$H$3+'Surv-rate CEA'!Z145*'Unit cost and utilities'!$H$3+('Surv-rate CEA'!X144-'Surv-rate CEA'!X145)*'Unit cost and utilities'!$G$13</f>
        <v>4.9370787733445898</v>
      </c>
      <c r="AF147" s="133">
        <f t="shared" si="116"/>
        <v>3.88445656262253</v>
      </c>
      <c r="AG147" s="133">
        <f>AE147-'Surv-rate CEA'!Z145*'Unit cost and utilities'!$H$3-('Surv-rate CEA'!X144-'Surv-rate CEA'!X145)*'Unit cost and utilities'!$G$13</f>
        <v>1.2192572689201295</v>
      </c>
      <c r="AH147" s="133">
        <f t="shared" si="117"/>
        <v>0.9593024776822725</v>
      </c>
      <c r="AI147" s="133">
        <f>'Surv-rate CEA'!AB145*'Unit cost and utilities'!$H$10+'Surv-rate CEA'!AC145*'Unit cost and utilities'!$H$10+'Unit cost and utilities'!$G$13*('Surv-rate CEA'!AB145-'Surv-rate CEA'!AB145)</f>
        <v>12.289319734419131</v>
      </c>
      <c r="AJ147" s="133">
        <f t="shared" si="118"/>
        <v>9.669144626629409</v>
      </c>
      <c r="AK147" s="133">
        <f>AI147-'Surv-rate CEA'!AC145*'Unit cost and utilities'!$H$10-'Unit cost and utilities'!$G$13*('Surv-rate CEA'!AB145-'Surv-rate CEA'!AB145)</f>
        <v>7.6233894331188612</v>
      </c>
      <c r="AL147" s="133">
        <f t="shared" si="119"/>
        <v>5.9980256488483921</v>
      </c>
      <c r="AM147" s="104">
        <f>'Surv-rate CEA'!AE145*'Unit cost and utilities'!$H$5+'Surv-rate CEA'!AF145*'Unit cost and utilities'!$H$5+('Surv-rate CEA'!AD144-'Surv-rate CEA'!AD145)*'Unit cost and utilities'!$G$13</f>
        <v>4.9370787733445898</v>
      </c>
      <c r="AN147" s="133">
        <f t="shared" si="120"/>
        <v>3.88445656262253</v>
      </c>
      <c r="AO147" s="104">
        <f>AM147-'Surv-rate CEA'!AF145*'Unit cost and utilities'!$H$5-('Surv-rate CEA'!AD144-'Surv-rate CEA'!AD145)*'Unit cost and utilities'!$G$13</f>
        <v>1.2192572689201295</v>
      </c>
      <c r="AP147" s="133">
        <f t="shared" si="121"/>
        <v>0.9593024776822725</v>
      </c>
      <c r="AQ147" s="133">
        <f>'Surv-rate CEA'!AH145*'Unit cost and utilities'!$H$11+'Surv-rate CEA'!AI145*'Unit cost and utilities'!$H$11+'Unit cost and utilities'!$G$13*('Surv-rate CEA'!AG144-'Surv-rate CEA'!AG145)</f>
        <v>21.431490995326492</v>
      </c>
      <c r="AR147" s="133">
        <f t="shared" si="122"/>
        <v>16.862136430362181</v>
      </c>
      <c r="AS147" s="133">
        <f>AQ147-'Surv-rate CEA'!AI145*'Unit cost and utilities'!$H$11-'Unit cost and utilities'!$G$13*('Surv-rate CEA'!AG144-'Surv-rate CEA'!AG145)</f>
        <v>10.610419547367067</v>
      </c>
      <c r="AT147" s="133">
        <f t="shared" si="123"/>
        <v>8.3481985471799707</v>
      </c>
      <c r="AU147" s="133">
        <f>'Surv-rate CEA'!AK145*'Unit cost and utilities'!$H$3+'Surv-rate CEA'!AL145*'Unit cost and utilities'!$H$3+('Surv-rate CEA'!AJ144-'Surv-rate CEA'!AJ145)*'Unit cost and utilities'!$G$13</f>
        <v>4.9370787733445898</v>
      </c>
      <c r="AV147" s="133">
        <f t="shared" si="124"/>
        <v>3.88445656262253</v>
      </c>
      <c r="AW147" s="133">
        <f>AU147-'Surv-rate CEA'!AL145*'Unit cost and utilities'!$H$3-('Surv-rate CEA'!AJ144-'Surv-rate CEA'!AJ145)*'Unit cost and utilities'!$G$13</f>
        <v>1.2192572689201295</v>
      </c>
      <c r="AX147" s="133">
        <f t="shared" si="125"/>
        <v>0.9593024776822725</v>
      </c>
      <c r="BA147" s="136"/>
      <c r="BB147" s="136"/>
      <c r="BC147" s="136"/>
      <c r="BD147" s="136"/>
      <c r="BE147" s="136"/>
      <c r="BF147" s="136"/>
      <c r="BG147" s="136"/>
      <c r="BH147" s="136"/>
    </row>
    <row r="148" spans="1:60">
      <c r="A148" s="132">
        <v>142</v>
      </c>
      <c r="B148" s="132">
        <f t="shared" si="101"/>
        <v>8.169863013698631</v>
      </c>
      <c r="C148" s="133">
        <f>'Surv-rate CEA'!D146*'Unit cost and utilities'!$H$6+'Surv-rate CEA'!E146*'Unit cost and utilities'!$H$6+'Unit cost and utilities'!$G$13*('Surv-rate CEA'!C145-'Surv-rate CEA'!C146)</f>
        <v>17.643185027441312</v>
      </c>
      <c r="D148" s="133">
        <f t="shared" si="102"/>
        <v>13.857938235360654</v>
      </c>
      <c r="E148" s="133">
        <f>C148-'Surv-rate CEA'!E146*'Unit cost and utilities'!$H$6-'Unit cost and utilities'!$G$13*('Surv-rate CEA'!C145-'Surv-rate CEA'!C146)</f>
        <v>14.876995517276358</v>
      </c>
      <c r="F148" s="133">
        <f t="shared" si="103"/>
        <v>11.685219232553269</v>
      </c>
      <c r="G148" s="133">
        <f>'Surv-rate CEA'!G146*'Unit cost and utilities'!$H$3+'Surv-rate CEA'!H146*'Unit cost and utilities'!$H$3+('Surv-rate CEA'!F145-'Surv-rate CEA'!F146)*'Unit cost and utilities'!$G$13</f>
        <v>4.861025184150062</v>
      </c>
      <c r="H148" s="133">
        <f t="shared" si="104"/>
        <v>3.8181193847771819</v>
      </c>
      <c r="I148" s="133">
        <f>G148-'Surv-rate CEA'!H146*'Unit cost and utilities'!$H$3-('Surv-rate CEA'!F145-'Surv-rate CEA'!F146)*'Unit cost and utilities'!$G$13</f>
        <v>1.2016988580043901</v>
      </c>
      <c r="J148" s="133">
        <f t="shared" si="105"/>
        <v>0.94388108075877097</v>
      </c>
      <c r="K148" s="133">
        <f>'Surv-rate CEA'!J146*'Unit cost and utilities'!$H$7+'Surv-rate CEA'!K146*'Unit cost and utilities'!$H$7+'Unit cost and utilities'!$G$13*('Surv-rate CEA'!I145-'Surv-rate CEA'!I146)</f>
        <v>12.642794668490923</v>
      </c>
      <c r="L148" s="133">
        <f t="shared" si="106"/>
        <v>9.9303536955369598</v>
      </c>
      <c r="M148" s="133">
        <f>K148-'Surv-rate CEA'!K146*'Unit cost and utilities'!$H$7-'Unit cost and utilities'!$G$13*('Surv-rate CEA'!I145-'Surv-rate CEA'!I146)</f>
        <v>3.0511387800971699</v>
      </c>
      <c r="N148" s="133">
        <f t="shared" si="107"/>
        <v>2.3965339986139802</v>
      </c>
      <c r="O148" s="133">
        <f>'Surv-rate CEA'!M146*'Unit cost and utilities'!$H$4+'Surv-rate CEA'!N146*'Unit cost and utilities'!$H$4+('Surv-rate CEA'!L145-'Surv-rate CEA'!L146)*'Unit cost and utilities'!$G$13</f>
        <v>4.861025184150062</v>
      </c>
      <c r="P148" s="133">
        <f t="shared" si="108"/>
        <v>3.8181193847771819</v>
      </c>
      <c r="Q148" s="133">
        <f>O148-'Surv-rate CEA'!N146*'Unit cost and utilities'!$H$4-('Surv-rate CEA'!L145-'Surv-rate CEA'!L146)*'Unit cost and utilities'!$G$13</f>
        <v>1.2016988580043901</v>
      </c>
      <c r="R148" s="133">
        <f t="shared" si="109"/>
        <v>0.94388108075877097</v>
      </c>
      <c r="S148" s="133">
        <f>'Surv-rate CEA'!P146*'Unit cost and utilities'!$H$8+'Surv-rate CEA'!Q146*'Unit cost and utilities'!$H$8+'Unit cost and utilities'!$G$13*('Surv-rate CEA'!O145-'Surv-rate CEA'!O146)</f>
        <v>24.594307302400807</v>
      </c>
      <c r="T148" s="133">
        <f t="shared" si="110"/>
        <v>19.317736055482378</v>
      </c>
      <c r="U148" s="133">
        <f>S148-'Surv-rate CEA'!Q146*'Unit cost and utilities'!$H$8-'Unit cost and utilities'!$G$13*('Surv-rate CEA'!O145-'Surv-rate CEA'!O146)</f>
        <v>15.540617155934218</v>
      </c>
      <c r="V148" s="133">
        <f t="shared" si="111"/>
        <v>12.20646455565484</v>
      </c>
      <c r="W148" s="133">
        <f>'Surv-rate CEA'!S146*'Unit cost and utilities'!$H$3+'Surv-rate CEA'!T146*'Unit cost and utilities'!$H$3+('Surv-rate CEA'!R145-'Surv-rate CEA'!R146)*'Unit cost and utilities'!$G$13</f>
        <v>4.861025184150062</v>
      </c>
      <c r="X148" s="133">
        <f t="shared" si="112"/>
        <v>3.8181193847771819</v>
      </c>
      <c r="Y148" s="133">
        <f>W148-'Surv-rate CEA'!T146*'Unit cost and utilities'!$H$3-('Surv-rate CEA'!R145-'Surv-rate CEA'!R146)*'Unit cost and utilities'!$G$13</f>
        <v>1.2016988580043901</v>
      </c>
      <c r="Z148" s="133">
        <f t="shared" si="113"/>
        <v>0.94388108075877097</v>
      </c>
      <c r="AA148" s="133">
        <f>'Surv-rate CEA'!V146*'Unit cost and utilities'!$H$9+'Surv-rate CEA'!W146*'Unit cost and utilities'!$H$9+'Unit cost and utilities'!$G$13*('Surv-rate CEA'!U145-'Surv-rate CEA'!U146)</f>
        <v>30.025742411490935</v>
      </c>
      <c r="AB148" s="133">
        <f t="shared" si="114"/>
        <v>23.583887102137027</v>
      </c>
      <c r="AC148" s="133">
        <f>AA148-'Surv-rate CEA'!W146*'Unit cost and utilities'!$H$9-'Unit cost and utilities'!$G$13*('Surv-rate CEA'!U145-'Surv-rate CEA'!U146)</f>
        <v>13.1605180595565</v>
      </c>
      <c r="AD148" s="133">
        <f t="shared" si="115"/>
        <v>10.337002425073564</v>
      </c>
      <c r="AE148" s="133">
        <f>'Surv-rate CEA'!Y146*'Unit cost and utilities'!$H$3+'Surv-rate CEA'!Z146*'Unit cost and utilities'!$H$3+('Surv-rate CEA'!X145-'Surv-rate CEA'!X146)*'Unit cost and utilities'!$G$13</f>
        <v>4.861025184150062</v>
      </c>
      <c r="AF148" s="133">
        <f t="shared" si="116"/>
        <v>3.8181193847771819</v>
      </c>
      <c r="AG148" s="133">
        <f>AE148-'Surv-rate CEA'!Z146*'Unit cost and utilities'!$H$3-('Surv-rate CEA'!X145-'Surv-rate CEA'!X146)*'Unit cost and utilities'!$G$13</f>
        <v>1.2016988580043901</v>
      </c>
      <c r="AH148" s="133">
        <f t="shared" si="117"/>
        <v>0.94388108075877097</v>
      </c>
      <c r="AI148" s="133">
        <f>'Surv-rate CEA'!AB146*'Unit cost and utilities'!$H$10+'Surv-rate CEA'!AC146*'Unit cost and utilities'!$H$10+'Unit cost and utilities'!$G$13*('Surv-rate CEA'!AB146-'Surv-rate CEA'!AB146)</f>
        <v>12.153537247453123</v>
      </c>
      <c r="AJ148" s="133">
        <f t="shared" si="118"/>
        <v>9.5460637211707535</v>
      </c>
      <c r="AK148" s="133">
        <f>AI148-'Surv-rate CEA'!AC146*'Unit cost and utilities'!$H$10-'Unit cost and utilities'!$G$13*('Surv-rate CEA'!AB146-'Surv-rate CEA'!AB146)</f>
        <v>7.5523790706289624</v>
      </c>
      <c r="AL148" s="133">
        <f t="shared" si="119"/>
        <v>5.9320583289254865</v>
      </c>
      <c r="AM148" s="104">
        <f>'Surv-rate CEA'!AE146*'Unit cost and utilities'!$H$5+'Surv-rate CEA'!AF146*'Unit cost and utilities'!$H$5+('Surv-rate CEA'!AD145-'Surv-rate CEA'!AD146)*'Unit cost and utilities'!$G$13</f>
        <v>4.861025184150062</v>
      </c>
      <c r="AN148" s="133">
        <f t="shared" si="120"/>
        <v>3.8181193847771819</v>
      </c>
      <c r="AO148" s="104">
        <f>AM148-'Surv-rate CEA'!AF146*'Unit cost and utilities'!$H$5-('Surv-rate CEA'!AD145-'Surv-rate CEA'!AD146)*'Unit cost and utilities'!$G$13</f>
        <v>1.2016988580043901</v>
      </c>
      <c r="AP148" s="133">
        <f t="shared" si="121"/>
        <v>0.94388108075877097</v>
      </c>
      <c r="AQ148" s="133">
        <f>'Surv-rate CEA'!AH146*'Unit cost and utilities'!$H$11+'Surv-rate CEA'!AI146*'Unit cost and utilities'!$H$11+'Unit cost and utilities'!$G$13*('Surv-rate CEA'!AG145-'Surv-rate CEA'!AG146)</f>
        <v>21.213137264087766</v>
      </c>
      <c r="AR148" s="133">
        <f t="shared" si="122"/>
        <v>16.661977161534566</v>
      </c>
      <c r="AS148" s="133">
        <f>AQ148-'Surv-rate CEA'!AI146*'Unit cost and utilities'!$H$11-'Unit cost and utilities'!$G$13*('Surv-rate CEA'!AG145-'Surv-rate CEA'!AG146)</f>
        <v>10.515275196343719</v>
      </c>
      <c r="AT148" s="133">
        <f t="shared" si="123"/>
        <v>8.2592816417277053</v>
      </c>
      <c r="AU148" s="133">
        <f>'Surv-rate CEA'!AK146*'Unit cost and utilities'!$H$3+'Surv-rate CEA'!AL146*'Unit cost and utilities'!$H$3+('Surv-rate CEA'!AJ145-'Surv-rate CEA'!AJ146)*'Unit cost and utilities'!$G$13</f>
        <v>4.861025184150062</v>
      </c>
      <c r="AV148" s="133">
        <f t="shared" si="124"/>
        <v>3.8181193847771819</v>
      </c>
      <c r="AW148" s="133">
        <f>AU148-'Surv-rate CEA'!AL146*'Unit cost and utilities'!$H$3-('Surv-rate CEA'!AJ145-'Surv-rate CEA'!AJ146)*'Unit cost and utilities'!$G$13</f>
        <v>1.2016988580043901</v>
      </c>
      <c r="AX148" s="133">
        <f t="shared" si="125"/>
        <v>0.94388108075877097</v>
      </c>
      <c r="BA148" s="136"/>
      <c r="BB148" s="136"/>
      <c r="BC148" s="136"/>
      <c r="BD148" s="136"/>
      <c r="BE148" s="136"/>
      <c r="BF148" s="136"/>
      <c r="BG148" s="136"/>
      <c r="BH148" s="136"/>
    </row>
    <row r="149" spans="1:60">
      <c r="A149" s="132">
        <v>143</v>
      </c>
      <c r="B149" s="132">
        <f t="shared" si="101"/>
        <v>8.2273972602739729</v>
      </c>
      <c r="C149" s="133">
        <f>'Surv-rate CEA'!D147*'Unit cost and utilities'!$H$6+'Surv-rate CEA'!E147*'Unit cost and utilities'!$H$6+'Unit cost and utilities'!$G$13*('Surv-rate CEA'!C146-'Surv-rate CEA'!C147)</f>
        <v>17.454554207520861</v>
      </c>
      <c r="D149" s="133">
        <f t="shared" si="102"/>
        <v>13.68648147637151</v>
      </c>
      <c r="E149" s="133">
        <f>C149-'Surv-rate CEA'!E147*'Unit cost and utilities'!$H$6-'Unit cost and utilities'!$G$13*('Surv-rate CEA'!C146-'Surv-rate CEA'!C147)</f>
        <v>14.758219131035485</v>
      </c>
      <c r="F149" s="133">
        <f t="shared" si="103"/>
        <v>11.572228677952467</v>
      </c>
      <c r="G149" s="133">
        <f>'Surv-rate CEA'!G147*'Unit cost and utilities'!$H$3+'Surv-rate CEA'!H147*'Unit cost and utilities'!$H$3+('Surv-rate CEA'!F146-'Surv-rate CEA'!F147)*'Unit cost and utilities'!$G$13</f>
        <v>4.7866426424316062</v>
      </c>
      <c r="H149" s="133">
        <f t="shared" si="104"/>
        <v>3.7533067347788265</v>
      </c>
      <c r="I149" s="133">
        <f>G149-'Surv-rate CEA'!H147*'Unit cost and utilities'!$H$3-('Surv-rate CEA'!F146-'Surv-rate CEA'!F147)*'Unit cost and utilities'!$G$13</f>
        <v>1.1845119304965159</v>
      </c>
      <c r="J149" s="133">
        <f t="shared" si="105"/>
        <v>0.92880061000333325</v>
      </c>
      <c r="K149" s="133">
        <f>'Surv-rate CEA'!J147*'Unit cost and utilities'!$H$7+'Surv-rate CEA'!K147*'Unit cost and utilities'!$H$7+'Unit cost and utilities'!$G$13*('Surv-rate CEA'!I146-'Surv-rate CEA'!I147)</f>
        <v>12.498517119733584</v>
      </c>
      <c r="L149" s="133">
        <f t="shared" si="106"/>
        <v>9.8003490096377721</v>
      </c>
      <c r="M149" s="133">
        <f>K149-'Surv-rate CEA'!K147*'Unit cost and utilities'!$H$7-'Unit cost and utilities'!$G$13*('Surv-rate CEA'!I146-'Surv-rate CEA'!I147)</f>
        <v>3.0158978793709226</v>
      </c>
      <c r="N149" s="133">
        <f t="shared" si="107"/>
        <v>2.3648286842440638</v>
      </c>
      <c r="O149" s="133">
        <f>'Surv-rate CEA'!M147*'Unit cost and utilities'!$H$4+'Surv-rate CEA'!N147*'Unit cost and utilities'!$H$4+('Surv-rate CEA'!L146-'Surv-rate CEA'!L147)*'Unit cost and utilities'!$G$13</f>
        <v>4.7866426424316062</v>
      </c>
      <c r="P149" s="133">
        <f t="shared" si="108"/>
        <v>3.7533067347788265</v>
      </c>
      <c r="Q149" s="133">
        <f>O149-'Surv-rate CEA'!N147*'Unit cost and utilities'!$H$4-('Surv-rate CEA'!L146-'Surv-rate CEA'!L147)*'Unit cost and utilities'!$G$13</f>
        <v>1.1845119304965159</v>
      </c>
      <c r="R149" s="133">
        <f t="shared" si="109"/>
        <v>0.92880061000333325</v>
      </c>
      <c r="S149" s="133">
        <f>'Surv-rate CEA'!P147*'Unit cost and utilities'!$H$8+'Surv-rate CEA'!Q147*'Unit cost and utilities'!$H$8+'Unit cost and utilities'!$G$13*('Surv-rate CEA'!O146-'Surv-rate CEA'!O147)</f>
        <v>24.356640487727582</v>
      </c>
      <c r="T149" s="133">
        <f t="shared" si="110"/>
        <v>19.098551867814894</v>
      </c>
      <c r="U149" s="133">
        <f>S149-'Surv-rate CEA'!Q147*'Unit cost and utilities'!$H$8-'Unit cost and utilities'!$G$13*('Surv-rate CEA'!O146-'Surv-rate CEA'!O147)</f>
        <v>15.416542483491707</v>
      </c>
      <c r="V149" s="133">
        <f t="shared" si="111"/>
        <v>12.08843380480541</v>
      </c>
      <c r="W149" s="133">
        <f>'Surv-rate CEA'!S147*'Unit cost and utilities'!$H$3+'Surv-rate CEA'!T147*'Unit cost and utilities'!$H$3+('Surv-rate CEA'!R146-'Surv-rate CEA'!R147)*'Unit cost and utilities'!$G$13</f>
        <v>4.7866426424316062</v>
      </c>
      <c r="X149" s="133">
        <f t="shared" si="112"/>
        <v>3.7533067347788265</v>
      </c>
      <c r="Y149" s="133">
        <f>W149-'Surv-rate CEA'!T147*'Unit cost and utilities'!$H$3-('Surv-rate CEA'!R146-'Surv-rate CEA'!R147)*'Unit cost and utilities'!$G$13</f>
        <v>1.1845119304965159</v>
      </c>
      <c r="Z149" s="133">
        <f t="shared" si="113"/>
        <v>0.92880061000333325</v>
      </c>
      <c r="AA149" s="133">
        <f>'Surv-rate CEA'!V147*'Unit cost and utilities'!$H$9+'Surv-rate CEA'!W147*'Unit cost and utilities'!$H$9+'Unit cost and utilities'!$G$13*('Surv-rate CEA'!U146-'Surv-rate CEA'!U147)</f>
        <v>29.759193794348633</v>
      </c>
      <c r="AB149" s="133">
        <f t="shared" si="114"/>
        <v>23.334807052396943</v>
      </c>
      <c r="AC149" s="133">
        <f>AA149-'Surv-rate CEA'!W147*'Unit cost and utilities'!$H$9-'Unit cost and utilities'!$G$13*('Surv-rate CEA'!U146-'Surv-rate CEA'!U147)</f>
        <v>13.050896572244497</v>
      </c>
      <c r="AD149" s="133">
        <f t="shared" si="115"/>
        <v>10.233481305933333</v>
      </c>
      <c r="AE149" s="133">
        <f>'Surv-rate CEA'!Y147*'Unit cost and utilities'!$H$3+'Surv-rate CEA'!Z147*'Unit cost and utilities'!$H$3+('Surv-rate CEA'!X146-'Surv-rate CEA'!X147)*'Unit cost and utilities'!$G$13</f>
        <v>4.7866426424316062</v>
      </c>
      <c r="AF149" s="133">
        <f t="shared" si="116"/>
        <v>3.7533067347788265</v>
      </c>
      <c r="AG149" s="133">
        <f>AE149-'Surv-rate CEA'!Z147*'Unit cost and utilities'!$H$3-('Surv-rate CEA'!X146-'Surv-rate CEA'!X147)*'Unit cost and utilities'!$G$13</f>
        <v>1.1845119304965159</v>
      </c>
      <c r="AH149" s="133">
        <f t="shared" si="117"/>
        <v>0.92880061000333325</v>
      </c>
      <c r="AI149" s="133">
        <f>'Surv-rate CEA'!AB147*'Unit cost and utilities'!$H$10+'Surv-rate CEA'!AC147*'Unit cost and utilities'!$H$10+'Unit cost and utilities'!$G$13*('Surv-rate CEA'!AB147-'Surv-rate CEA'!AB147)</f>
        <v>12.020133343597763</v>
      </c>
      <c r="AJ149" s="133">
        <f t="shared" si="118"/>
        <v>9.4252382727586603</v>
      </c>
      <c r="AK149" s="133">
        <f>AI149-'Surv-rate CEA'!AC147*'Unit cost and utilities'!$H$10-'Unit cost and utilities'!$G$13*('Surv-rate CEA'!AB147-'Surv-rate CEA'!AB147)</f>
        <v>7.4825136208888896</v>
      </c>
      <c r="AL149" s="133">
        <f t="shared" si="119"/>
        <v>5.8671956242151939</v>
      </c>
      <c r="AM149" s="104">
        <f>'Surv-rate CEA'!AE147*'Unit cost and utilities'!$H$5+'Surv-rate CEA'!AF147*'Unit cost and utilities'!$H$5+('Surv-rate CEA'!AD146-'Surv-rate CEA'!AD147)*'Unit cost and utilities'!$G$13</f>
        <v>4.7866426424316062</v>
      </c>
      <c r="AN149" s="133">
        <f t="shared" si="120"/>
        <v>3.7533067347788265</v>
      </c>
      <c r="AO149" s="104">
        <f>AM149-'Surv-rate CEA'!AF147*'Unit cost and utilities'!$H$5-('Surv-rate CEA'!AD146-'Surv-rate CEA'!AD147)*'Unit cost and utilities'!$G$13</f>
        <v>1.1845119304965159</v>
      </c>
      <c r="AP149" s="133">
        <f t="shared" si="121"/>
        <v>0.92880061000333325</v>
      </c>
      <c r="AQ149" s="133">
        <f>'Surv-rate CEA'!AH147*'Unit cost and utilities'!$H$11+'Surv-rate CEA'!AI147*'Unit cost and utilities'!$H$11+'Unit cost and utilities'!$G$13*('Surv-rate CEA'!AG146-'Surv-rate CEA'!AG147)</f>
        <v>20.998454828293312</v>
      </c>
      <c r="AR149" s="133">
        <f t="shared" si="122"/>
        <v>16.465328167248572</v>
      </c>
      <c r="AS149" s="133">
        <f>AQ149-'Surv-rate CEA'!AI147*'Unit cost and utilities'!$H$11-'Unit cost and utilities'!$G$13*('Surv-rate CEA'!AG146-'Surv-rate CEA'!AG147)</f>
        <v>10.421632130212338</v>
      </c>
      <c r="AT149" s="133">
        <f t="shared" si="123"/>
        <v>8.1718199965399396</v>
      </c>
      <c r="AU149" s="133">
        <f>'Surv-rate CEA'!AK147*'Unit cost and utilities'!$H$3+'Surv-rate CEA'!AL147*'Unit cost and utilities'!$H$3+('Surv-rate CEA'!AJ146-'Surv-rate CEA'!AJ147)*'Unit cost and utilities'!$G$13</f>
        <v>4.7866426424316062</v>
      </c>
      <c r="AV149" s="133">
        <f t="shared" si="124"/>
        <v>3.7533067347788265</v>
      </c>
      <c r="AW149" s="133">
        <f>AU149-'Surv-rate CEA'!AL147*'Unit cost and utilities'!$H$3-('Surv-rate CEA'!AJ146-'Surv-rate CEA'!AJ147)*'Unit cost and utilities'!$G$13</f>
        <v>1.1845119304965159</v>
      </c>
      <c r="AX149" s="133">
        <f t="shared" si="125"/>
        <v>0.92880061000333325</v>
      </c>
      <c r="BA149" s="136"/>
      <c r="BB149" s="136"/>
      <c r="BC149" s="136"/>
      <c r="BD149" s="136"/>
      <c r="BE149" s="136"/>
      <c r="BF149" s="136"/>
      <c r="BG149" s="136"/>
      <c r="BH149" s="136"/>
    </row>
    <row r="150" spans="1:60">
      <c r="A150" s="132">
        <v>144</v>
      </c>
      <c r="B150" s="132">
        <f t="shared" si="101"/>
        <v>8.2849315068493148</v>
      </c>
      <c r="C150" s="133">
        <f>'Surv-rate CEA'!D148*'Unit cost and utilities'!$H$6+'Surv-rate CEA'!E148*'Unit cost and utilities'!$H$6+'Unit cost and utilities'!$G$13*('Surv-rate CEA'!C147-'Surv-rate CEA'!C148)</f>
        <v>17.269181445744707</v>
      </c>
      <c r="D150" s="133">
        <f t="shared" si="102"/>
        <v>13.518117754383615</v>
      </c>
      <c r="E150" s="133">
        <f>C150-'Surv-rate CEA'!E148*'Unit cost and utilities'!$H$6-'Unit cost and utilities'!$G$13*('Surv-rate CEA'!C147-'Surv-rate CEA'!C148)</f>
        <v>14.641195849747303</v>
      </c>
      <c r="F150" s="133">
        <f t="shared" si="103"/>
        <v>11.460960682108443</v>
      </c>
      <c r="G150" s="133">
        <f>'Surv-rate CEA'!G148*'Unit cost and utilities'!$H$3+'Surv-rate CEA'!H148*'Unit cost and utilities'!$H$3+('Surv-rate CEA'!F147-'Surv-rate CEA'!F148)*'Unit cost and utilities'!$G$13</f>
        <v>4.7138837680430274</v>
      </c>
      <c r="H150" s="133">
        <f t="shared" si="104"/>
        <v>3.6899743081097283</v>
      </c>
      <c r="I150" s="133">
        <f>G150-'Surv-rate CEA'!H148*'Unit cost and utilities'!$H$3-('Surv-rate CEA'!F147-'Surv-rate CEA'!F148)*'Unit cost and utilities'!$G$13</f>
        <v>1.1676861601647648</v>
      </c>
      <c r="J150" s="133">
        <f t="shared" si="105"/>
        <v>0.9140513731275256</v>
      </c>
      <c r="K150" s="133">
        <f>'Surv-rate CEA'!J148*'Unit cost and utilities'!$H$7+'Surv-rate CEA'!K148*'Unit cost and utilities'!$H$7+'Unit cost and utilities'!$G$13*('Surv-rate CEA'!I147-'Surv-rate CEA'!I148)</f>
        <v>12.35683731838664</v>
      </c>
      <c r="L150" s="133">
        <f t="shared" si="106"/>
        <v>9.6727909464911566</v>
      </c>
      <c r="M150" s="133">
        <f>K150-'Surv-rate CEA'!K148*'Unit cost and utilities'!$H$7-'Unit cost and utilities'!$G$13*('Surv-rate CEA'!I147-'Surv-rate CEA'!I148)</f>
        <v>2.9813015154566718</v>
      </c>
      <c r="N150" s="133">
        <f t="shared" si="107"/>
        <v>2.3337287336914461</v>
      </c>
      <c r="O150" s="133">
        <f>'Surv-rate CEA'!M148*'Unit cost and utilities'!$H$4+'Surv-rate CEA'!N148*'Unit cost and utilities'!$H$4+('Surv-rate CEA'!L147-'Surv-rate CEA'!L148)*'Unit cost and utilities'!$G$13</f>
        <v>4.7138837680430274</v>
      </c>
      <c r="P150" s="133">
        <f t="shared" si="108"/>
        <v>3.6899743081097283</v>
      </c>
      <c r="Q150" s="133">
        <f>O150-'Surv-rate CEA'!N148*'Unit cost and utilities'!$H$4-('Surv-rate CEA'!L147-'Surv-rate CEA'!L148)*'Unit cost and utilities'!$G$13</f>
        <v>1.1676861601647648</v>
      </c>
      <c r="R150" s="133">
        <f t="shared" si="109"/>
        <v>0.9140513731275256</v>
      </c>
      <c r="S150" s="133">
        <f>'Surv-rate CEA'!P148*'Unit cost and utilities'!$H$8+'Surv-rate CEA'!Q148*'Unit cost and utilities'!$H$8+'Unit cost and utilities'!$G$13*('Surv-rate CEA'!O147-'Surv-rate CEA'!O148)</f>
        <v>24.122835645775222</v>
      </c>
      <c r="T150" s="133">
        <f t="shared" si="110"/>
        <v>18.883079887355343</v>
      </c>
      <c r="U150" s="133">
        <f>S150-'Surv-rate CEA'!Q148*'Unit cost and utilities'!$H$8-'Unit cost and utilities'!$G$13*('Surv-rate CEA'!O147-'Surv-rate CEA'!O148)</f>
        <v>15.294299117166904</v>
      </c>
      <c r="V150" s="133">
        <f t="shared" si="111"/>
        <v>11.972202451296429</v>
      </c>
      <c r="W150" s="133">
        <f>'Surv-rate CEA'!S148*'Unit cost and utilities'!$H$3+'Surv-rate CEA'!T148*'Unit cost and utilities'!$H$3+('Surv-rate CEA'!R147-'Surv-rate CEA'!R148)*'Unit cost and utilities'!$G$13</f>
        <v>4.7138837680430274</v>
      </c>
      <c r="X150" s="133">
        <f t="shared" si="112"/>
        <v>3.6899743081097283</v>
      </c>
      <c r="Y150" s="133">
        <f>W150-'Surv-rate CEA'!T148*'Unit cost and utilities'!$H$3-('Surv-rate CEA'!R147-'Surv-rate CEA'!R148)*'Unit cost and utilities'!$G$13</f>
        <v>1.1676861601647648</v>
      </c>
      <c r="Z150" s="133">
        <f t="shared" si="113"/>
        <v>0.9140513731275256</v>
      </c>
      <c r="AA150" s="133">
        <f>'Surv-rate CEA'!V148*'Unit cost and utilities'!$H$9+'Surv-rate CEA'!W148*'Unit cost and utilities'!$H$9+'Unit cost and utilities'!$G$13*('Surv-rate CEA'!U147-'Surv-rate CEA'!U148)</f>
        <v>29.496770134164716</v>
      </c>
      <c r="AB150" s="133">
        <f t="shared" si="114"/>
        <v>23.089734351356764</v>
      </c>
      <c r="AC150" s="133">
        <f>AA150-'Surv-rate CEA'!W148*'Unit cost and utilities'!$H$9-'Unit cost and utilities'!$G$13*('Surv-rate CEA'!U147-'Surv-rate CEA'!U148)</f>
        <v>12.942930572288363</v>
      </c>
      <c r="AD150" s="133">
        <f t="shared" si="115"/>
        <v>10.131578043388885</v>
      </c>
      <c r="AE150" s="133">
        <f>'Surv-rate CEA'!Y148*'Unit cost and utilities'!$H$3+'Surv-rate CEA'!Z148*'Unit cost and utilities'!$H$3+('Surv-rate CEA'!X147-'Surv-rate CEA'!X148)*'Unit cost and utilities'!$G$13</f>
        <v>4.7138837680430274</v>
      </c>
      <c r="AF150" s="133">
        <f t="shared" si="116"/>
        <v>3.6899743081097283</v>
      </c>
      <c r="AG150" s="133">
        <f>AE150-'Surv-rate CEA'!Z148*'Unit cost and utilities'!$H$3-('Surv-rate CEA'!X147-'Surv-rate CEA'!X148)*'Unit cost and utilities'!$G$13</f>
        <v>1.1676861601647648</v>
      </c>
      <c r="AH150" s="133">
        <f t="shared" si="117"/>
        <v>0.9140513731275256</v>
      </c>
      <c r="AI150" s="133">
        <f>'Surv-rate CEA'!AB148*'Unit cost and utilities'!$H$10+'Surv-rate CEA'!AC148*'Unit cost and utilities'!$H$10+'Unit cost and utilities'!$G$13*('Surv-rate CEA'!AB148-'Surv-rate CEA'!AB148)</f>
        <v>11.889051429374724</v>
      </c>
      <c r="AJ150" s="133">
        <f t="shared" si="118"/>
        <v>9.3066135019278935</v>
      </c>
      <c r="AK150" s="133">
        <f>AI150-'Surv-rate CEA'!AC148*'Unit cost and utilities'!$H$10-'Unit cost and utilities'!$G$13*('Surv-rate CEA'!AB148-'Surv-rate CEA'!AB148)</f>
        <v>7.413766971863053</v>
      </c>
      <c r="AL150" s="133">
        <f t="shared" si="119"/>
        <v>5.8034120056049332</v>
      </c>
      <c r="AM150" s="104">
        <f>'Surv-rate CEA'!AE148*'Unit cost and utilities'!$H$5+'Surv-rate CEA'!AF148*'Unit cost and utilities'!$H$5+('Surv-rate CEA'!AD147-'Surv-rate CEA'!AD148)*'Unit cost and utilities'!$G$13</f>
        <v>4.7138837680430274</v>
      </c>
      <c r="AN150" s="133">
        <f t="shared" si="120"/>
        <v>3.6899743081097283</v>
      </c>
      <c r="AO150" s="104">
        <f>AM150-'Surv-rate CEA'!AF148*'Unit cost and utilities'!$H$5-('Surv-rate CEA'!AD147-'Surv-rate CEA'!AD148)*'Unit cost and utilities'!$G$13</f>
        <v>1.1676861601647648</v>
      </c>
      <c r="AP150" s="133">
        <f t="shared" si="121"/>
        <v>0.9140513731275256</v>
      </c>
      <c r="AQ150" s="133">
        <f>'Surv-rate CEA'!AH148*'Unit cost and utilities'!$H$11+'Surv-rate CEA'!AI148*'Unit cost and utilities'!$H$11+'Unit cost and utilities'!$G$13*('Surv-rate CEA'!AG147-'Surv-rate CEA'!AG148)</f>
        <v>20.787358438315511</v>
      </c>
      <c r="AR150" s="133">
        <f t="shared" si="122"/>
        <v>16.272106472132272</v>
      </c>
      <c r="AS150" s="133">
        <f>AQ150-'Surv-rate CEA'!AI148*'Unit cost and utilities'!$H$11-'Unit cost and utilities'!$G$13*('Surv-rate CEA'!AG147-'Surv-rate CEA'!AG148)</f>
        <v>10.329456621627894</v>
      </c>
      <c r="AT150" s="133">
        <f t="shared" si="123"/>
        <v>8.0857805211358649</v>
      </c>
      <c r="AU150" s="133">
        <f>'Surv-rate CEA'!AK148*'Unit cost and utilities'!$H$3+'Surv-rate CEA'!AL148*'Unit cost and utilities'!$H$3+('Surv-rate CEA'!AJ147-'Surv-rate CEA'!AJ148)*'Unit cost and utilities'!$G$13</f>
        <v>4.7138837680430274</v>
      </c>
      <c r="AV150" s="133">
        <f t="shared" si="124"/>
        <v>3.6899743081097283</v>
      </c>
      <c r="AW150" s="133">
        <f>AU150-'Surv-rate CEA'!AL148*'Unit cost and utilities'!$H$3-('Surv-rate CEA'!AJ147-'Surv-rate CEA'!AJ148)*'Unit cost and utilities'!$G$13</f>
        <v>1.1676861601647648</v>
      </c>
      <c r="AX150" s="133">
        <f t="shared" si="125"/>
        <v>0.9140513731275256</v>
      </c>
      <c r="BA150" s="136"/>
      <c r="BB150" s="136"/>
      <c r="BC150" s="136"/>
      <c r="BD150" s="136"/>
      <c r="BE150" s="136"/>
      <c r="BF150" s="136"/>
      <c r="BG150" s="136"/>
      <c r="BH150" s="136"/>
    </row>
    <row r="151" spans="1:60">
      <c r="A151" s="132">
        <v>145</v>
      </c>
      <c r="B151" s="132">
        <f t="shared" si="101"/>
        <v>8.3424657534246567</v>
      </c>
      <c r="C151" s="133">
        <f>'Surv-rate CEA'!D149*'Unit cost and utilities'!$H$6+'Surv-rate CEA'!E149*'Unit cost and utilities'!$H$6+'Unit cost and utilities'!$G$13*('Surv-rate CEA'!C148-'Surv-rate CEA'!C149)</f>
        <v>17.086989714615164</v>
      </c>
      <c r="D151" s="133">
        <f t="shared" si="102"/>
        <v>13.352772525700063</v>
      </c>
      <c r="E151" s="133">
        <f>C151-'Surv-rate CEA'!E149*'Unit cost and utilities'!$H$6-'Unit cost and utilities'!$G$13*('Surv-rate CEA'!C148-'Surv-rate CEA'!C149)</f>
        <v>14.525888139732464</v>
      </c>
      <c r="F151" s="133">
        <f t="shared" si="103"/>
        <v>11.351378054480234</v>
      </c>
      <c r="G151" s="133">
        <f>'Surv-rate CEA'!G149*'Unit cost and utilities'!$H$3+'Surv-rate CEA'!H149*'Unit cost and utilities'!$H$3+('Surv-rate CEA'!F148-'Surv-rate CEA'!F149)*'Unit cost and utilities'!$G$13</f>
        <v>4.6427028182522179</v>
      </c>
      <c r="H151" s="133">
        <f t="shared" si="104"/>
        <v>3.6280793558109008</v>
      </c>
      <c r="I151" s="133">
        <f>G151-'Surv-rate CEA'!H149*'Unit cost and utilities'!$H$3-('Surv-rate CEA'!F148-'Surv-rate CEA'!F149)*'Unit cost and utilities'!$G$13</f>
        <v>1.1512115752392016</v>
      </c>
      <c r="J151" s="133">
        <f t="shared" si="105"/>
        <v>0.89962401510511536</v>
      </c>
      <c r="K151" s="133">
        <f>'Surv-rate CEA'!J149*'Unit cost and utilities'!$H$7+'Surv-rate CEA'!K149*'Unit cost and utilities'!$H$7+'Unit cost and utilities'!$G$13*('Surv-rate CEA'!I148-'Surv-rate CEA'!I149)</f>
        <v>12.217691907146341</v>
      </c>
      <c r="L151" s="133">
        <f t="shared" si="106"/>
        <v>9.5476186004648707</v>
      </c>
      <c r="M151" s="133">
        <f>K151-'Surv-rate CEA'!K149*'Unit cost and utilities'!$H$7-'Unit cost and utilities'!$G$13*('Surv-rate CEA'!I148-'Surv-rate CEA'!I149)</f>
        <v>2.9473336326079935</v>
      </c>
      <c r="N151" s="133">
        <f t="shared" si="107"/>
        <v>2.3032187770264683</v>
      </c>
      <c r="O151" s="133">
        <f>'Surv-rate CEA'!M149*'Unit cost and utilities'!$H$4+'Surv-rate CEA'!N149*'Unit cost and utilities'!$H$4+('Surv-rate CEA'!L148-'Surv-rate CEA'!L149)*'Unit cost and utilities'!$G$13</f>
        <v>4.6427028182522179</v>
      </c>
      <c r="P151" s="133">
        <f t="shared" si="108"/>
        <v>3.6280793558109008</v>
      </c>
      <c r="Q151" s="133">
        <f>O151-'Surv-rate CEA'!N149*'Unit cost and utilities'!$H$4-('Surv-rate CEA'!L148-'Surv-rate CEA'!L149)*'Unit cost and utilities'!$G$13</f>
        <v>1.1512115752392016</v>
      </c>
      <c r="R151" s="133">
        <f t="shared" si="109"/>
        <v>0.89962401510511536</v>
      </c>
      <c r="S151" s="133">
        <f>'Surv-rate CEA'!P149*'Unit cost and utilities'!$H$8+'Surv-rate CEA'!Q149*'Unit cost and utilities'!$H$8+'Unit cost and utilities'!$G$13*('Surv-rate CEA'!O148-'Surv-rate CEA'!O149)</f>
        <v>23.892805427089236</v>
      </c>
      <c r="T151" s="133">
        <f t="shared" si="110"/>
        <v>18.671234734568333</v>
      </c>
      <c r="U151" s="133">
        <f>S151-'Surv-rate CEA'!Q149*'Unit cost and utilities'!$H$8-'Unit cost and utilities'!$G$13*('Surv-rate CEA'!O148-'Surv-rate CEA'!O149)</f>
        <v>15.173847849006801</v>
      </c>
      <c r="V151" s="133">
        <f t="shared" si="111"/>
        <v>11.857731645619728</v>
      </c>
      <c r="W151" s="133">
        <f>'Surv-rate CEA'!S149*'Unit cost and utilities'!$H$3+'Surv-rate CEA'!T149*'Unit cost and utilities'!$H$3+('Surv-rate CEA'!R148-'Surv-rate CEA'!R149)*'Unit cost and utilities'!$G$13</f>
        <v>4.6427028182522179</v>
      </c>
      <c r="X151" s="133">
        <f t="shared" si="112"/>
        <v>3.6280793558109008</v>
      </c>
      <c r="Y151" s="133">
        <f>W151-'Surv-rate CEA'!T149*'Unit cost and utilities'!$H$3-('Surv-rate CEA'!R148-'Surv-rate CEA'!R149)*'Unit cost and utilities'!$G$13</f>
        <v>1.1512115752392016</v>
      </c>
      <c r="Z151" s="133">
        <f t="shared" si="113"/>
        <v>0.89962401510511536</v>
      </c>
      <c r="AA151" s="133">
        <f>'Surv-rate CEA'!V149*'Unit cost and utilities'!$H$9+'Surv-rate CEA'!W149*'Unit cost and utilities'!$H$9+'Unit cost and utilities'!$G$13*('Surv-rate CEA'!U148-'Surv-rate CEA'!U149)</f>
        <v>29.238381307371473</v>
      </c>
      <c r="AB151" s="133">
        <f t="shared" si="114"/>
        <v>22.848580185137955</v>
      </c>
      <c r="AC151" s="133">
        <f>AA151-'Surv-rate CEA'!W149*'Unit cost and utilities'!$H$9-'Unit cost and utilities'!$G$13*('Surv-rate CEA'!U148-'Surv-rate CEA'!U149)</f>
        <v>12.836584054011745</v>
      </c>
      <c r="AD151" s="133">
        <f t="shared" si="115"/>
        <v>10.031257099291111</v>
      </c>
      <c r="AE151" s="133">
        <f>'Surv-rate CEA'!Y149*'Unit cost and utilities'!$H$3+'Surv-rate CEA'!Z149*'Unit cost and utilities'!$H$3+('Surv-rate CEA'!X148-'Surv-rate CEA'!X149)*'Unit cost and utilities'!$G$13</f>
        <v>4.6427028182522179</v>
      </c>
      <c r="AF151" s="133">
        <f t="shared" si="116"/>
        <v>3.6280793558109008</v>
      </c>
      <c r="AG151" s="133">
        <f>AE151-'Surv-rate CEA'!Z149*'Unit cost and utilities'!$H$3-('Surv-rate CEA'!X148-'Surv-rate CEA'!X149)*'Unit cost and utilities'!$G$13</f>
        <v>1.1512115752392016</v>
      </c>
      <c r="AH151" s="133">
        <f t="shared" si="117"/>
        <v>0.89962401510511536</v>
      </c>
      <c r="AI151" s="133">
        <f>'Surv-rate CEA'!AB149*'Unit cost and utilities'!$H$10+'Surv-rate CEA'!AC149*'Unit cost and utilities'!$H$10+'Unit cost and utilities'!$G$13*('Surv-rate CEA'!AB149-'Surv-rate CEA'!AB149)</f>
        <v>11.760236602610266</v>
      </c>
      <c r="AJ151" s="133">
        <f t="shared" si="118"/>
        <v>9.1901362864841705</v>
      </c>
      <c r="AK151" s="133">
        <f>AI151-'Surv-rate CEA'!AC149*'Unit cost and utilities'!$H$10-'Unit cost and utilities'!$G$13*('Surv-rate CEA'!AB149-'Surv-rate CEA'!AB149)</f>
        <v>7.3461137784844972</v>
      </c>
      <c r="AL151" s="133">
        <f t="shared" si="119"/>
        <v>5.7406826989609208</v>
      </c>
      <c r="AM151" s="104">
        <f>'Surv-rate CEA'!AE149*'Unit cost and utilities'!$H$5+'Surv-rate CEA'!AF149*'Unit cost and utilities'!$H$5+('Surv-rate CEA'!AD148-'Surv-rate CEA'!AD149)*'Unit cost and utilities'!$G$13</f>
        <v>4.6427028182522179</v>
      </c>
      <c r="AN151" s="133">
        <f t="shared" si="120"/>
        <v>3.6280793558109008</v>
      </c>
      <c r="AO151" s="104">
        <f>AM151-'Surv-rate CEA'!AF149*'Unit cost and utilities'!$H$5-('Surv-rate CEA'!AD148-'Surv-rate CEA'!AD149)*'Unit cost and utilities'!$G$13</f>
        <v>1.1512115752392016</v>
      </c>
      <c r="AP151" s="133">
        <f t="shared" si="121"/>
        <v>0.89962401510511536</v>
      </c>
      <c r="AQ151" s="133">
        <f>'Surv-rate CEA'!AH149*'Unit cost and utilities'!$H$11+'Surv-rate CEA'!AI149*'Unit cost and utilities'!$H$11+'Unit cost and utilities'!$G$13*('Surv-rate CEA'!AG148-'Surv-rate CEA'!AG149)</f>
        <v>20.57976535276298</v>
      </c>
      <c r="AR151" s="133">
        <f t="shared" si="122"/>
        <v>16.082231567839191</v>
      </c>
      <c r="AS151" s="133">
        <f>AQ151-'Surv-rate CEA'!AI149*'Unit cost and utilities'!$H$11-'Unit cost and utilities'!$G$13*('Surv-rate CEA'!AG148-'Surv-rate CEA'!AG149)</f>
        <v>10.238715922452</v>
      </c>
      <c r="AT151" s="133">
        <f t="shared" si="123"/>
        <v>8.0011310916180278</v>
      </c>
      <c r="AU151" s="133">
        <f>'Surv-rate CEA'!AK149*'Unit cost and utilities'!$H$3+'Surv-rate CEA'!AL149*'Unit cost and utilities'!$H$3+('Surv-rate CEA'!AJ148-'Surv-rate CEA'!AJ149)*'Unit cost and utilities'!$G$13</f>
        <v>4.6427028182522179</v>
      </c>
      <c r="AV151" s="133">
        <f t="shared" si="124"/>
        <v>3.6280793558109008</v>
      </c>
      <c r="AW151" s="133">
        <f>AU151-'Surv-rate CEA'!AL149*'Unit cost and utilities'!$H$3-('Surv-rate CEA'!AJ148-'Surv-rate CEA'!AJ149)*'Unit cost and utilities'!$G$13</f>
        <v>1.1512115752392016</v>
      </c>
      <c r="AX151" s="133">
        <f t="shared" si="125"/>
        <v>0.89962401510511536</v>
      </c>
      <c r="BA151" s="136"/>
      <c r="BB151" s="136"/>
      <c r="BC151" s="136"/>
      <c r="BD151" s="136"/>
      <c r="BE151" s="136"/>
      <c r="BF151" s="136"/>
      <c r="BG151" s="136"/>
      <c r="BH151" s="136"/>
    </row>
    <row r="152" spans="1:60">
      <c r="A152" s="132">
        <v>146</v>
      </c>
      <c r="B152" s="132">
        <f t="shared" si="101"/>
        <v>8.4</v>
      </c>
      <c r="C152" s="133">
        <f>'Surv-rate CEA'!D150*'Unit cost and utilities'!$H$6+'Surv-rate CEA'!E150*'Unit cost and utilities'!$H$6+'Unit cost and utilities'!$G$13*('Surv-rate CEA'!C149-'Surv-rate CEA'!C150)</f>
        <v>16.907904283092407</v>
      </c>
      <c r="D152" s="133">
        <f t="shared" si="102"/>
        <v>13.190373494485533</v>
      </c>
      <c r="E152" s="133">
        <f>C152-'Surv-rate CEA'!E150*'Unit cost and utilities'!$H$6-'Unit cost and utilities'!$G$13*('Surv-rate CEA'!C149-'Surv-rate CEA'!C150)</f>
        <v>14.412259516025856</v>
      </c>
      <c r="F152" s="133">
        <f t="shared" si="103"/>
        <v>11.243444647716272</v>
      </c>
      <c r="G152" s="133">
        <f>'Surv-rate CEA'!G150*'Unit cost and utilities'!$H$3+'Surv-rate CEA'!H150*'Unit cost and utilities'!$H$3+('Surv-rate CEA'!F149-'Surv-rate CEA'!F150)*'Unit cost and utilities'!$G$13</f>
        <v>4.573055621267887</v>
      </c>
      <c r="H152" s="133">
        <f t="shared" si="104"/>
        <v>3.5675806206153657</v>
      </c>
      <c r="I152" s="133">
        <f>G152-'Surv-rate CEA'!H150*'Unit cost and utilities'!$H$3-('Surv-rate CEA'!F149-'Surv-rate CEA'!F150)*'Unit cost and utilities'!$G$13</f>
        <v>1.1350785439682944</v>
      </c>
      <c r="J152" s="133">
        <f t="shared" si="105"/>
        <v>0.88550950430269804</v>
      </c>
      <c r="K152" s="133">
        <f>'Surv-rate CEA'!J150*'Unit cost and utilities'!$H$7+'Surv-rate CEA'!K150*'Unit cost and utilities'!$H$7+'Unit cost and utilities'!$G$13*('Surv-rate CEA'!I149-'Surv-rate CEA'!I150)</f>
        <v>12.081019465939635</v>
      </c>
      <c r="L152" s="133">
        <f t="shared" si="106"/>
        <v>9.4247729512665952</v>
      </c>
      <c r="M152" s="133">
        <f>K152-'Surv-rate CEA'!K150*'Unit cost and utilities'!$H$7-'Unit cost and utilities'!$G$13*('Surv-rate CEA'!I149-'Surv-rate CEA'!I150)</f>
        <v>2.913978679524647</v>
      </c>
      <c r="N152" s="133">
        <f t="shared" si="107"/>
        <v>2.2732839324347025</v>
      </c>
      <c r="O152" s="133">
        <f>'Surv-rate CEA'!M150*'Unit cost and utilities'!$H$4+'Surv-rate CEA'!N150*'Unit cost and utilities'!$H$4+('Surv-rate CEA'!L149-'Surv-rate CEA'!L150)*'Unit cost and utilities'!$G$13</f>
        <v>4.573055621267887</v>
      </c>
      <c r="P152" s="133">
        <f t="shared" si="108"/>
        <v>3.5675806206153657</v>
      </c>
      <c r="Q152" s="133">
        <f>O152-'Surv-rate CEA'!N150*'Unit cost and utilities'!$H$4-('Surv-rate CEA'!L149-'Surv-rate CEA'!L150)*'Unit cost and utilities'!$G$13</f>
        <v>1.1350785439682944</v>
      </c>
      <c r="R152" s="133">
        <f t="shared" si="109"/>
        <v>0.88550950430269804</v>
      </c>
      <c r="S152" s="133">
        <f>'Surv-rate CEA'!P150*'Unit cost and utilities'!$H$8+'Surv-rate CEA'!Q150*'Unit cost and utilities'!$H$8+'Unit cost and utilities'!$G$13*('Surv-rate CEA'!O149-'Surv-rate CEA'!O150)</f>
        <v>23.66646499622059</v>
      </c>
      <c r="T152" s="133">
        <f t="shared" si="110"/>
        <v>18.462933511309352</v>
      </c>
      <c r="U152" s="133">
        <f>S152-'Surv-rate CEA'!Q150*'Unit cost and utilities'!$H$8-'Unit cost and utilities'!$G$13*('Surv-rate CEA'!O149-'Surv-rate CEA'!O150)</f>
        <v>15.055150566552863</v>
      </c>
      <c r="V152" s="133">
        <f t="shared" si="111"/>
        <v>11.744983627990321</v>
      </c>
      <c r="W152" s="133">
        <f>'Surv-rate CEA'!S150*'Unit cost and utilities'!$H$3+'Surv-rate CEA'!T150*'Unit cost and utilities'!$H$3+('Surv-rate CEA'!R149-'Surv-rate CEA'!R150)*'Unit cost and utilities'!$G$13</f>
        <v>4.573055621267887</v>
      </c>
      <c r="X152" s="133">
        <f t="shared" si="112"/>
        <v>3.5675806206153657</v>
      </c>
      <c r="Y152" s="133">
        <f>W152-'Surv-rate CEA'!T150*'Unit cost and utilities'!$H$3-('Surv-rate CEA'!R149-'Surv-rate CEA'!R150)*'Unit cost and utilities'!$G$13</f>
        <v>1.1350785439682944</v>
      </c>
      <c r="Z152" s="133">
        <f t="shared" si="113"/>
        <v>0.88550950430269804</v>
      </c>
      <c r="AA152" s="133">
        <f>'Surv-rate CEA'!V150*'Unit cost and utilities'!$H$9+'Surv-rate CEA'!W150*'Unit cost and utilities'!$H$9+'Unit cost and utilities'!$G$13*('Surv-rate CEA'!U149-'Surv-rate CEA'!U150)</f>
        <v>28.983939714706622</v>
      </c>
      <c r="AB152" s="133">
        <f t="shared" si="114"/>
        <v>22.611258248068907</v>
      </c>
      <c r="AC152" s="133">
        <f>AA152-'Surv-rate CEA'!W150*'Unit cost and utilities'!$H$9-'Unit cost and utilities'!$G$13*('Surv-rate CEA'!U149-'Surv-rate CEA'!U150)</f>
        <v>12.731822029910614</v>
      </c>
      <c r="AD152" s="133">
        <f t="shared" si="115"/>
        <v>9.9324839452618825</v>
      </c>
      <c r="AE152" s="133">
        <f>'Surv-rate CEA'!Y150*'Unit cost and utilities'!$H$3+'Surv-rate CEA'!Z150*'Unit cost and utilities'!$H$3+('Surv-rate CEA'!X149-'Surv-rate CEA'!X150)*'Unit cost and utilities'!$G$13</f>
        <v>4.573055621267887</v>
      </c>
      <c r="AF152" s="133">
        <f t="shared" si="116"/>
        <v>3.5675806206153657</v>
      </c>
      <c r="AG152" s="133">
        <f>AE152-'Surv-rate CEA'!Z150*'Unit cost and utilities'!$H$3-('Surv-rate CEA'!X149-'Surv-rate CEA'!X150)*'Unit cost and utilities'!$G$13</f>
        <v>1.1350785439682944</v>
      </c>
      <c r="AH152" s="133">
        <f t="shared" si="117"/>
        <v>0.88550950430269804</v>
      </c>
      <c r="AI152" s="133">
        <f>'Surv-rate CEA'!AB150*'Unit cost and utilities'!$H$10+'Surv-rate CEA'!AC150*'Unit cost and utilities'!$H$10+'Unit cost and utilities'!$G$13*('Surv-rate CEA'!AB150-'Surv-rate CEA'!AB150)</f>
        <v>11.633635591888222</v>
      </c>
      <c r="AJ152" s="133">
        <f t="shared" si="118"/>
        <v>9.0757551016653846</v>
      </c>
      <c r="AK152" s="133">
        <f>AI152-'Surv-rate CEA'!AC150*'Unit cost and utilities'!$H$10-'Unit cost and utilities'!$G$13*('Surv-rate CEA'!AB150-'Surv-rate CEA'!AB150)</f>
        <v>7.2795294351803612</v>
      </c>
      <c r="AL152" s="133">
        <f t="shared" si="119"/>
        <v>5.6789836579657136</v>
      </c>
      <c r="AM152" s="104">
        <f>'Surv-rate CEA'!AE150*'Unit cost and utilities'!$H$5+'Surv-rate CEA'!AF150*'Unit cost and utilities'!$H$5+('Surv-rate CEA'!AD149-'Surv-rate CEA'!AD150)*'Unit cost and utilities'!$G$13</f>
        <v>4.573055621267887</v>
      </c>
      <c r="AN152" s="133">
        <f t="shared" si="120"/>
        <v>3.5675806206153657</v>
      </c>
      <c r="AO152" s="104">
        <f>AM152-'Surv-rate CEA'!AF150*'Unit cost and utilities'!$H$5-('Surv-rate CEA'!AD149-'Surv-rate CEA'!AD150)*'Unit cost and utilities'!$G$13</f>
        <v>1.1350785439682944</v>
      </c>
      <c r="AP152" s="133">
        <f t="shared" si="121"/>
        <v>0.88550950430269804</v>
      </c>
      <c r="AQ152" s="133">
        <f>'Surv-rate CEA'!AH150*'Unit cost and utilities'!$H$11+'Surv-rate CEA'!AI150*'Unit cost and utilities'!$H$11+'Unit cost and utilities'!$G$13*('Surv-rate CEA'!AG149-'Surv-rate CEA'!AG150)</f>
        <v>20.375595249618474</v>
      </c>
      <c r="AR152" s="133">
        <f t="shared" si="122"/>
        <v>15.89562532499605</v>
      </c>
      <c r="AS152" s="133">
        <f>AQ152-'Surv-rate CEA'!AI150*'Unit cost and utilities'!$H$11-'Unit cost and utilities'!$G$13*('Surv-rate CEA'!AG149-'Surv-rate CEA'!AG150)</f>
        <v>10.149378229006263</v>
      </c>
      <c r="AT152" s="133">
        <f t="shared" si="123"/>
        <v>7.9178405162409371</v>
      </c>
      <c r="AU152" s="133">
        <f>'Surv-rate CEA'!AK150*'Unit cost and utilities'!$H$3+'Surv-rate CEA'!AL150*'Unit cost and utilities'!$H$3+('Surv-rate CEA'!AJ149-'Surv-rate CEA'!AJ150)*'Unit cost and utilities'!$G$13</f>
        <v>4.573055621267887</v>
      </c>
      <c r="AV152" s="133">
        <f t="shared" si="124"/>
        <v>3.5675806206153657</v>
      </c>
      <c r="AW152" s="133">
        <f>AU152-'Surv-rate CEA'!AL150*'Unit cost and utilities'!$H$3-('Surv-rate CEA'!AJ149-'Surv-rate CEA'!AJ150)*'Unit cost and utilities'!$G$13</f>
        <v>1.1350785439682944</v>
      </c>
      <c r="AX152" s="133">
        <f t="shared" si="125"/>
        <v>0.88550950430269804</v>
      </c>
      <c r="BA152" s="136"/>
      <c r="BB152" s="136"/>
      <c r="BC152" s="136"/>
      <c r="BD152" s="136"/>
      <c r="BE152" s="136"/>
      <c r="BF152" s="136"/>
      <c r="BG152" s="136"/>
      <c r="BH152" s="136"/>
    </row>
    <row r="153" spans="1:60">
      <c r="A153" s="132">
        <v>147</v>
      </c>
      <c r="B153" s="132">
        <f t="shared" si="101"/>
        <v>8.4575342465753423</v>
      </c>
      <c r="C153" s="133">
        <f>'Surv-rate CEA'!D151*'Unit cost and utilities'!$H$6+'Surv-rate CEA'!E151*'Unit cost and utilities'!$H$6+'Unit cost and utilities'!$G$13*('Surv-rate CEA'!C150-'Surv-rate CEA'!C151)</f>
        <v>16.731852634407385</v>
      </c>
      <c r="D153" s="133">
        <f t="shared" si="102"/>
        <v>13.030850531668252</v>
      </c>
      <c r="E153" s="133">
        <f>C153-'Surv-rate CEA'!E151*'Unit cost and utilities'!$H$6-'Unit cost and utilities'!$G$13*('Surv-rate CEA'!C150-'Surv-rate CEA'!C151)</f>
        <v>14.300274506345488</v>
      </c>
      <c r="F153" s="133">
        <f t="shared" si="103"/>
        <v>11.137125321724069</v>
      </c>
      <c r="G153" s="133">
        <f>'Surv-rate CEA'!G151*'Unit cost and utilities'!$H$3+'Surv-rate CEA'!H151*'Unit cost and utilities'!$H$3+('Surv-rate CEA'!F150-'Surv-rate CEA'!F151)*'Unit cost and utilities'!$G$13</f>
        <v>4.5048995128612148</v>
      </c>
      <c r="H153" s="133">
        <f t="shared" si="104"/>
        <v>3.5084382760796866</v>
      </c>
      <c r="I153" s="133">
        <f>G153-'Surv-rate CEA'!H151*'Unit cost and utilities'!$H$3-('Surv-rate CEA'!F150-'Surv-rate CEA'!F151)*'Unit cost and utilities'!$G$13</f>
        <v>1.1192777608549986</v>
      </c>
      <c r="J153" s="133">
        <f t="shared" si="105"/>
        <v>0.87169911926721866</v>
      </c>
      <c r="K153" s="133">
        <f>'Surv-rate CEA'!J151*'Unit cost and utilities'!$H$7+'Surv-rate CEA'!K151*'Unit cost and utilities'!$H$7+'Unit cost and utilities'!$G$13*('Surv-rate CEA'!I150-'Surv-rate CEA'!I151)</f>
        <v>11.946760441082285</v>
      </c>
      <c r="L153" s="133">
        <f t="shared" si="106"/>
        <v>9.3041967943978445</v>
      </c>
      <c r="M153" s="133">
        <f>K153-'Surv-rate CEA'!K151*'Unit cost and utilities'!$H$7-'Unit cost and utilities'!$G$13*('Surv-rate CEA'!I150-'Surv-rate CEA'!I151)</f>
        <v>2.8812215902756049</v>
      </c>
      <c r="N153" s="133">
        <f t="shared" si="107"/>
        <v>2.2439097876280507</v>
      </c>
      <c r="O153" s="133">
        <f>'Surv-rate CEA'!M151*'Unit cost and utilities'!$H$4+'Surv-rate CEA'!N151*'Unit cost and utilities'!$H$4+('Surv-rate CEA'!L150-'Surv-rate CEA'!L151)*'Unit cost and utilities'!$G$13</f>
        <v>4.5048995128612148</v>
      </c>
      <c r="P153" s="133">
        <f t="shared" si="108"/>
        <v>3.5084382760796866</v>
      </c>
      <c r="Q153" s="133">
        <f>O153-'Surv-rate CEA'!N151*'Unit cost and utilities'!$H$4-('Surv-rate CEA'!L150-'Surv-rate CEA'!L151)*'Unit cost and utilities'!$G$13</f>
        <v>1.1192777608549986</v>
      </c>
      <c r="R153" s="133">
        <f t="shared" si="109"/>
        <v>0.87169911926721866</v>
      </c>
      <c r="S153" s="133">
        <f>'Surv-rate CEA'!P151*'Unit cost and utilities'!$H$8+'Surv-rate CEA'!Q151*'Unit cost and utilities'!$H$8+'Unit cost and utilities'!$G$13*('Surv-rate CEA'!O150-'Surv-rate CEA'!O151)</f>
        <v>23.443731944387316</v>
      </c>
      <c r="T153" s="133">
        <f t="shared" si="110"/>
        <v>18.258095714015202</v>
      </c>
      <c r="U153" s="133">
        <f>S153-'Surv-rate CEA'!Q151*'Unit cost and utilities'!$H$8-'Unit cost and utilities'!$G$13*('Surv-rate CEA'!O150-'Surv-rate CEA'!O151)</f>
        <v>14.938170215202675</v>
      </c>
      <c r="V153" s="133">
        <f t="shared" si="111"/>
        <v>11.633921690813354</v>
      </c>
      <c r="W153" s="133">
        <f>'Surv-rate CEA'!S151*'Unit cost and utilities'!$H$3+'Surv-rate CEA'!T151*'Unit cost and utilities'!$H$3+('Surv-rate CEA'!R150-'Surv-rate CEA'!R151)*'Unit cost and utilities'!$G$13</f>
        <v>4.5048995128612148</v>
      </c>
      <c r="X153" s="133">
        <f t="shared" si="112"/>
        <v>3.5084382760796866</v>
      </c>
      <c r="Y153" s="133">
        <f>W153-'Surv-rate CEA'!T151*'Unit cost and utilities'!$H$3-('Surv-rate CEA'!R150-'Surv-rate CEA'!R151)*'Unit cost and utilities'!$G$13</f>
        <v>1.1192777608549986</v>
      </c>
      <c r="Z153" s="133">
        <f t="shared" si="113"/>
        <v>0.87169911926721866</v>
      </c>
      <c r="AA153" s="133">
        <f>'Surv-rate CEA'!V151*'Unit cost and utilities'!$H$9+'Surv-rate CEA'!W151*'Unit cost and utilities'!$H$9+'Unit cost and utilities'!$G$13*('Surv-rate CEA'!U150-'Surv-rate CEA'!U151)</f>
        <v>28.73336019548913</v>
      </c>
      <c r="AB153" s="133">
        <f t="shared" si="114"/>
        <v>22.377684656990542</v>
      </c>
      <c r="AC153" s="133">
        <f>AA153-'Surv-rate CEA'!W151*'Unit cost and utilities'!$H$9-'Unit cost and utilities'!$G$13*('Surv-rate CEA'!U150-'Surv-rate CEA'!U151)</f>
        <v>12.628610495329267</v>
      </c>
      <c r="AD153" s="133">
        <f t="shared" si="115"/>
        <v>9.835225027555424</v>
      </c>
      <c r="AE153" s="133">
        <f>'Surv-rate CEA'!Y151*'Unit cost and utilities'!$H$3+'Surv-rate CEA'!Z151*'Unit cost and utilities'!$H$3+('Surv-rate CEA'!X150-'Surv-rate CEA'!X151)*'Unit cost and utilities'!$G$13</f>
        <v>4.5048995128612148</v>
      </c>
      <c r="AF153" s="133">
        <f t="shared" si="116"/>
        <v>3.5084382760796866</v>
      </c>
      <c r="AG153" s="133">
        <f>AE153-'Surv-rate CEA'!Z151*'Unit cost and utilities'!$H$3-('Surv-rate CEA'!X150-'Surv-rate CEA'!X151)*'Unit cost and utilities'!$G$13</f>
        <v>1.1192777608549986</v>
      </c>
      <c r="AH153" s="133">
        <f t="shared" si="117"/>
        <v>0.87169911926721866</v>
      </c>
      <c r="AI153" s="133">
        <f>'Surv-rate CEA'!AB151*'Unit cost and utilities'!$H$10+'Surv-rate CEA'!AC151*'Unit cost and utilities'!$H$10+'Unit cost and utilities'!$G$13*('Surv-rate CEA'!AB151-'Surv-rate CEA'!AB151)</f>
        <v>11.509196698516014</v>
      </c>
      <c r="AJ153" s="133">
        <f t="shared" si="118"/>
        <v>8.963419962803405</v>
      </c>
      <c r="AK153" s="133">
        <f>AI153-'Surv-rate CEA'!AC151*'Unit cost and utilities'!$H$10-'Unit cost and utilities'!$G$13*('Surv-rate CEA'!AB151-'Surv-rate CEA'!AB151)</f>
        <v>7.2139900495544795</v>
      </c>
      <c r="AL153" s="133">
        <f t="shared" si="119"/>
        <v>5.6182915381035423</v>
      </c>
      <c r="AM153" s="104">
        <f>'Surv-rate CEA'!AE151*'Unit cost and utilities'!$H$5+'Surv-rate CEA'!AF151*'Unit cost and utilities'!$H$5+('Surv-rate CEA'!AD150-'Surv-rate CEA'!AD151)*'Unit cost and utilities'!$G$13</f>
        <v>4.5048995128612148</v>
      </c>
      <c r="AN153" s="133">
        <f t="shared" si="120"/>
        <v>3.5084382760796866</v>
      </c>
      <c r="AO153" s="104">
        <f>AM153-'Surv-rate CEA'!AF151*'Unit cost and utilities'!$H$5-('Surv-rate CEA'!AD150-'Surv-rate CEA'!AD151)*'Unit cost and utilities'!$G$13</f>
        <v>1.1192777608549986</v>
      </c>
      <c r="AP153" s="133">
        <f t="shared" si="121"/>
        <v>0.87169911926721866</v>
      </c>
      <c r="AQ153" s="133">
        <f>'Surv-rate CEA'!AH151*'Unit cost and utilities'!$H$11+'Surv-rate CEA'!AI151*'Unit cost and utilities'!$H$11+'Unit cost and utilities'!$G$13*('Surv-rate CEA'!AG150-'Surv-rate CEA'!AG151)</f>
        <v>20.174770141060069</v>
      </c>
      <c r="AR153" s="133">
        <f t="shared" si="122"/>
        <v>15.712211908817633</v>
      </c>
      <c r="AS153" s="133">
        <f>AQ153-'Surv-rate CEA'!AI151*'Unit cost and utilities'!$H$11-'Unit cost and utilities'!$G$13*('Surv-rate CEA'!AG150-'Surv-rate CEA'!AG151)</f>
        <v>10.061412648777166</v>
      </c>
      <c r="AT153" s="133">
        <f t="shared" si="123"/>
        <v>7.835878502422351</v>
      </c>
      <c r="AU153" s="133">
        <f>'Surv-rate CEA'!AK151*'Unit cost and utilities'!$H$3+'Surv-rate CEA'!AL151*'Unit cost and utilities'!$H$3+('Surv-rate CEA'!AJ150-'Surv-rate CEA'!AJ151)*'Unit cost and utilities'!$G$13</f>
        <v>4.5048995128612148</v>
      </c>
      <c r="AV153" s="133">
        <f t="shared" si="124"/>
        <v>3.5084382760796866</v>
      </c>
      <c r="AW153" s="133">
        <f>AU153-'Surv-rate CEA'!AL151*'Unit cost and utilities'!$H$3-('Surv-rate CEA'!AJ150-'Surv-rate CEA'!AJ151)*'Unit cost and utilities'!$G$13</f>
        <v>1.1192777608549986</v>
      </c>
      <c r="AX153" s="133">
        <f t="shared" si="125"/>
        <v>0.87169911926721866</v>
      </c>
      <c r="BA153" s="136"/>
      <c r="BB153" s="136"/>
      <c r="BC153" s="136"/>
      <c r="BD153" s="136"/>
      <c r="BE153" s="136"/>
      <c r="BF153" s="136"/>
      <c r="BG153" s="136"/>
      <c r="BH153" s="136"/>
    </row>
    <row r="154" spans="1:60">
      <c r="A154" s="132">
        <v>148</v>
      </c>
      <c r="B154" s="132">
        <f t="shared" si="101"/>
        <v>8.5150684931506841</v>
      </c>
      <c r="C154" s="133">
        <f>'Surv-rate CEA'!D152*'Unit cost and utilities'!$H$6+'Surv-rate CEA'!E152*'Unit cost and utilities'!$H$6+'Unit cost and utilities'!$G$13*('Surv-rate CEA'!C151-'Surv-rate CEA'!C152)</f>
        <v>16.558764387276383</v>
      </c>
      <c r="D154" s="133">
        <f t="shared" si="102"/>
        <v>12.874135597223082</v>
      </c>
      <c r="E154" s="133">
        <f>C154-'Surv-rate CEA'!E152*'Unit cost and utilities'!$H$6-'Unit cost and utilities'!$G$13*('Surv-rate CEA'!C151-'Surv-rate CEA'!C152)</f>
        <v>14.18989861652639</v>
      </c>
      <c r="F154" s="133">
        <f t="shared" si="103"/>
        <v>11.032385909203516</v>
      </c>
      <c r="G154" s="133">
        <f>'Surv-rate CEA'!G152*'Unit cost and utilities'!$H$3+'Surv-rate CEA'!H152*'Unit cost and utilities'!$H$3+('Surv-rate CEA'!F151-'Surv-rate CEA'!F152)*'Unit cost and utilities'!$G$13</f>
        <v>4.4381932759086951</v>
      </c>
      <c r="H154" s="133">
        <f t="shared" si="104"/>
        <v>3.4506138685466494</v>
      </c>
      <c r="I154" s="133">
        <f>G154-'Surv-rate CEA'!H152*'Unit cost and utilities'!$H$3-('Surv-rate CEA'!F151-'Surv-rate CEA'!F152)*'Unit cost and utilities'!$G$13</f>
        <v>1.1038002335363846</v>
      </c>
      <c r="J154" s="133">
        <f t="shared" si="105"/>
        <v>0.85818443613541173</v>
      </c>
      <c r="K154" s="133">
        <f>'Surv-rate CEA'!J152*'Unit cost and utilities'!$H$7+'Surv-rate CEA'!K152*'Unit cost and utilities'!$H$7+'Unit cost and utilities'!$G$13*('Surv-rate CEA'!I151-'Surv-rate CEA'!I152)</f>
        <v>11.814857077424735</v>
      </c>
      <c r="L154" s="133">
        <f t="shared" si="106"/>
        <v>9.1858346745638748</v>
      </c>
      <c r="M154" s="133">
        <f>K154-'Surv-rate CEA'!K152*'Unit cost and utilities'!$H$7-'Unit cost and utilities'!$G$13*('Surv-rate CEA'!I151-'Surv-rate CEA'!I152)</f>
        <v>2.8490477660635665</v>
      </c>
      <c r="N154" s="133">
        <f t="shared" si="107"/>
        <v>2.2150823820798924</v>
      </c>
      <c r="O154" s="133">
        <f>'Surv-rate CEA'!M152*'Unit cost and utilities'!$H$4+'Surv-rate CEA'!N152*'Unit cost and utilities'!$H$4+('Surv-rate CEA'!L151-'Surv-rate CEA'!L152)*'Unit cost and utilities'!$G$13</f>
        <v>4.4381932759086951</v>
      </c>
      <c r="P154" s="133">
        <f t="shared" si="108"/>
        <v>3.4506138685466494</v>
      </c>
      <c r="Q154" s="133">
        <f>O154-'Surv-rate CEA'!N152*'Unit cost and utilities'!$H$4-('Surv-rate CEA'!L151-'Surv-rate CEA'!L152)*'Unit cost and utilities'!$G$13</f>
        <v>1.1038002335363846</v>
      </c>
      <c r="R154" s="133">
        <f t="shared" si="109"/>
        <v>0.85818443613541173</v>
      </c>
      <c r="S154" s="133">
        <f>'Surv-rate CEA'!P152*'Unit cost and utilities'!$H$8+'Surv-rate CEA'!Q152*'Unit cost and utilities'!$H$8+'Unit cost and utilities'!$G$13*('Surv-rate CEA'!O151-'Surv-rate CEA'!O152)</f>
        <v>23.224526205654278</v>
      </c>
      <c r="T154" s="133">
        <f t="shared" si="110"/>
        <v>18.056643150415248</v>
      </c>
      <c r="U154" s="133">
        <f>S154-'Surv-rate CEA'!Q152*'Unit cost and utilities'!$H$8-'Unit cost and utilities'!$G$13*('Surv-rate CEA'!O151-'Surv-rate CEA'!O152)</f>
        <v>14.822870762101932</v>
      </c>
      <c r="V154" s="133">
        <f t="shared" si="111"/>
        <v>11.524510142679919</v>
      </c>
      <c r="W154" s="133">
        <f>'Surv-rate CEA'!S152*'Unit cost and utilities'!$H$3+'Surv-rate CEA'!T152*'Unit cost and utilities'!$H$3+('Surv-rate CEA'!R151-'Surv-rate CEA'!R152)*'Unit cost and utilities'!$G$13</f>
        <v>4.4381932759086951</v>
      </c>
      <c r="X154" s="133">
        <f t="shared" si="112"/>
        <v>3.4506138685466494</v>
      </c>
      <c r="Y154" s="133">
        <f>W154-'Surv-rate CEA'!T152*'Unit cost and utilities'!$H$3-('Surv-rate CEA'!R151-'Surv-rate CEA'!R152)*'Unit cost and utilities'!$G$13</f>
        <v>1.1038002335363846</v>
      </c>
      <c r="Z154" s="133">
        <f t="shared" si="113"/>
        <v>0.85818443613541173</v>
      </c>
      <c r="AA154" s="133">
        <f>'Surv-rate CEA'!V152*'Unit cost and utilities'!$H$9+'Surv-rate CEA'!W152*'Unit cost and utilities'!$H$9+'Unit cost and utilities'!$G$13*('Surv-rate CEA'!U151-'Surv-rate CEA'!U152)</f>
        <v>28.486559945277161</v>
      </c>
      <c r="AB154" s="133">
        <f t="shared" si="114"/>
        <v>22.147777868964774</v>
      </c>
      <c r="AC154" s="133">
        <f>AA154-'Surv-rate CEA'!W152*'Unit cost and utilities'!$H$9-'Unit cost and utilities'!$G$13*('Surv-rate CEA'!U151-'Surv-rate CEA'!U152)</f>
        <v>12.526916394584472</v>
      </c>
      <c r="AD154" s="133">
        <f t="shared" si="115"/>
        <v>9.739447733363388</v>
      </c>
      <c r="AE154" s="133">
        <f>'Surv-rate CEA'!Y152*'Unit cost and utilities'!$H$3+'Surv-rate CEA'!Z152*'Unit cost and utilities'!$H$3+('Surv-rate CEA'!X151-'Surv-rate CEA'!X152)*'Unit cost and utilities'!$G$13</f>
        <v>4.4381932759086951</v>
      </c>
      <c r="AF154" s="133">
        <f t="shared" si="116"/>
        <v>3.4506138685466494</v>
      </c>
      <c r="AG154" s="133">
        <f>AE154-'Surv-rate CEA'!Z152*'Unit cost and utilities'!$H$3-('Surv-rate CEA'!X151-'Surv-rate CEA'!X152)*'Unit cost and utilities'!$G$13</f>
        <v>1.1038002335363846</v>
      </c>
      <c r="AH154" s="133">
        <f t="shared" si="117"/>
        <v>0.85818443613541173</v>
      </c>
      <c r="AI154" s="133">
        <f>'Surv-rate CEA'!AB152*'Unit cost and utilities'!$H$10+'Surv-rate CEA'!AC152*'Unit cost and utilities'!$H$10+'Unit cost and utilities'!$G$13*('Surv-rate CEA'!AB152-'Surv-rate CEA'!AB152)</f>
        <v>11.386869740888773</v>
      </c>
      <c r="AJ154" s="133">
        <f t="shared" si="118"/>
        <v>8.8530823703706876</v>
      </c>
      <c r="AK154" s="133">
        <f>AI154-'Surv-rate CEA'!AC152*'Unit cost and utilities'!$H$10-'Unit cost and utilities'!$G$13*('Surv-rate CEA'!AB152-'Surv-rate CEA'!AB152)</f>
        <v>7.1494724171723139</v>
      </c>
      <c r="AL154" s="133">
        <f t="shared" si="119"/>
        <v>5.5585836717386909</v>
      </c>
      <c r="AM154" s="104">
        <f>'Surv-rate CEA'!AE152*'Unit cost and utilities'!$H$5+'Surv-rate CEA'!AF152*'Unit cost and utilities'!$H$5+('Surv-rate CEA'!AD151-'Surv-rate CEA'!AD152)*'Unit cost and utilities'!$G$13</f>
        <v>4.4381932759086951</v>
      </c>
      <c r="AN154" s="133">
        <f t="shared" si="120"/>
        <v>3.4506138685466494</v>
      </c>
      <c r="AO154" s="104">
        <f>AM154-'Surv-rate CEA'!AF152*'Unit cost and utilities'!$H$5-('Surv-rate CEA'!AD151-'Surv-rate CEA'!AD152)*'Unit cost and utilities'!$G$13</f>
        <v>1.1038002335363846</v>
      </c>
      <c r="AP154" s="133">
        <f t="shared" si="121"/>
        <v>0.85818443613541173</v>
      </c>
      <c r="AQ154" s="133">
        <f>'Surv-rate CEA'!AH152*'Unit cost and utilities'!$H$11+'Surv-rate CEA'!AI152*'Unit cost and utilities'!$H$11+'Unit cost and utilities'!$G$13*('Surv-rate CEA'!AG151-'Surv-rate CEA'!AG152)</f>
        <v>19.977214291754567</v>
      </c>
      <c r="AR154" s="133">
        <f t="shared" si="122"/>
        <v>15.531917698186064</v>
      </c>
      <c r="AS154" s="133">
        <f>AQ154-'Surv-rate CEA'!AI152*'Unit cost and utilities'!$H$11-'Unit cost and utilities'!$G$13*('Surv-rate CEA'!AG151-'Surv-rate CEA'!AG152)</f>
        <v>9.9747891685044543</v>
      </c>
      <c r="AT154" s="133">
        <f t="shared" si="123"/>
        <v>7.7552156251291802</v>
      </c>
      <c r="AU154" s="133">
        <f>'Surv-rate CEA'!AK152*'Unit cost and utilities'!$H$3+'Surv-rate CEA'!AL152*'Unit cost and utilities'!$H$3+('Surv-rate CEA'!AJ151-'Surv-rate CEA'!AJ152)*'Unit cost and utilities'!$G$13</f>
        <v>4.4381932759086951</v>
      </c>
      <c r="AV154" s="133">
        <f t="shared" si="124"/>
        <v>3.4506138685466494</v>
      </c>
      <c r="AW154" s="133">
        <f>AU154-'Surv-rate CEA'!AL152*'Unit cost and utilities'!$H$3-('Surv-rate CEA'!AJ151-'Surv-rate CEA'!AJ152)*'Unit cost and utilities'!$G$13</f>
        <v>1.1038002335363846</v>
      </c>
      <c r="AX154" s="133">
        <f t="shared" si="125"/>
        <v>0.85818443613541173</v>
      </c>
      <c r="BA154" s="136"/>
      <c r="BB154" s="136"/>
      <c r="BC154" s="136"/>
      <c r="BD154" s="136"/>
      <c r="BE154" s="136"/>
      <c r="BF154" s="136"/>
      <c r="BG154" s="136"/>
      <c r="BH154" s="136"/>
    </row>
    <row r="155" spans="1:60">
      <c r="A155" s="132">
        <v>149</v>
      </c>
      <c r="B155" s="132">
        <f t="shared" si="101"/>
        <v>8.5726027397260278</v>
      </c>
      <c r="C155" s="133">
        <f>'Surv-rate CEA'!D153*'Unit cost and utilities'!$H$6+'Surv-rate CEA'!E153*'Unit cost and utilities'!$H$6+'Unit cost and utilities'!$G$13*('Surv-rate CEA'!C152-'Surv-rate CEA'!C153)</f>
        <v>16.388571220381955</v>
      </c>
      <c r="D155" s="133">
        <f t="shared" si="102"/>
        <v>12.720162665695046</v>
      </c>
      <c r="E155" s="133">
        <f>C155-'Surv-rate CEA'!E153*'Unit cost and utilities'!$H$6-'Unit cost and utilities'!$G$13*('Surv-rate CEA'!C152-'Surv-rate CEA'!C153)</f>
        <v>14.081098297353138</v>
      </c>
      <c r="F155" s="133">
        <f t="shared" si="103"/>
        <v>10.92919318257684</v>
      </c>
      <c r="G155" s="133">
        <f>'Surv-rate CEA'!G153*'Unit cost and utilities'!$H$3+'Surv-rate CEA'!H153*'Unit cost and utilities'!$H$3+('Surv-rate CEA'!F152-'Surv-rate CEA'!F153)*'Unit cost and utilities'!$G$13</f>
        <v>4.3728970827143803</v>
      </c>
      <c r="H155" s="133">
        <f t="shared" si="104"/>
        <v>3.3940702617988108</v>
      </c>
      <c r="I155" s="133">
        <f>G155-'Surv-rate CEA'!H153*'Unit cost and utilities'!$H$3-('Surv-rate CEA'!F152-'Surv-rate CEA'!F153)*'Unit cost and utilities'!$G$13</f>
        <v>1.0886372702731044</v>
      </c>
      <c r="J155" s="133">
        <f t="shared" si="105"/>
        <v>0.84495731663235096</v>
      </c>
      <c r="K155" s="133">
        <f>'Surv-rate CEA'!J153*'Unit cost and utilities'!$H$7+'Surv-rate CEA'!K153*'Unit cost and utilities'!$H$7+'Unit cost and utilities'!$G$13*('Surv-rate CEA'!I152-'Surv-rate CEA'!I153)</f>
        <v>11.68525335336572</v>
      </c>
      <c r="L155" s="133">
        <f t="shared" si="106"/>
        <v>9.0696328219151656</v>
      </c>
      <c r="M155" s="133">
        <f>K155-'Surv-rate CEA'!K153*'Unit cost and utilities'!$H$7-'Unit cost and utilities'!$G$13*('Surv-rate CEA'!I152-'Surv-rate CEA'!I153)</f>
        <v>2.8174430577892764</v>
      </c>
      <c r="N155" s="133">
        <f t="shared" si="107"/>
        <v>2.186788190043182</v>
      </c>
      <c r="O155" s="133">
        <f>'Surv-rate CEA'!M153*'Unit cost and utilities'!$H$4+'Surv-rate CEA'!N153*'Unit cost and utilities'!$H$4+('Surv-rate CEA'!L152-'Surv-rate CEA'!L153)*'Unit cost and utilities'!$G$13</f>
        <v>4.3728970827143803</v>
      </c>
      <c r="P155" s="133">
        <f t="shared" si="108"/>
        <v>3.3940702617988108</v>
      </c>
      <c r="Q155" s="133">
        <f>O155-'Surv-rate CEA'!N153*'Unit cost and utilities'!$H$4-('Surv-rate CEA'!L152-'Surv-rate CEA'!L153)*'Unit cost and utilities'!$G$13</f>
        <v>1.0886372702731044</v>
      </c>
      <c r="R155" s="133">
        <f t="shared" si="109"/>
        <v>0.84495731663235096</v>
      </c>
      <c r="S155" s="133">
        <f>'Surv-rate CEA'!P153*'Unit cost and utilities'!$H$8+'Surv-rate CEA'!Q153*'Unit cost and utilities'!$H$8+'Unit cost and utilities'!$G$13*('Surv-rate CEA'!O152-'Surv-rate CEA'!O153)</f>
        <v>23.008769976501359</v>
      </c>
      <c r="T155" s="133">
        <f t="shared" si="110"/>
        <v>17.858499859625745</v>
      </c>
      <c r="U155" s="133">
        <f>S155-'Surv-rate CEA'!Q153*'Unit cost and utilities'!$H$8-'Unit cost and utilities'!$G$13*('Surv-rate CEA'!O152-'Surv-rate CEA'!O153)</f>
        <v>14.709217161497463</v>
      </c>
      <c r="V155" s="133">
        <f t="shared" si="111"/>
        <v>11.416714273821864</v>
      </c>
      <c r="W155" s="133">
        <f>'Surv-rate CEA'!S153*'Unit cost and utilities'!$H$3+'Surv-rate CEA'!T153*'Unit cost and utilities'!$H$3+('Surv-rate CEA'!R152-'Surv-rate CEA'!R153)*'Unit cost and utilities'!$G$13</f>
        <v>4.3728970827143803</v>
      </c>
      <c r="X155" s="133">
        <f t="shared" si="112"/>
        <v>3.3940702617988108</v>
      </c>
      <c r="Y155" s="133">
        <f>W155-'Surv-rate CEA'!T153*'Unit cost and utilities'!$H$3-('Surv-rate CEA'!R152-'Surv-rate CEA'!R153)*'Unit cost and utilities'!$G$13</f>
        <v>1.0886372702731044</v>
      </c>
      <c r="Z155" s="133">
        <f t="shared" si="113"/>
        <v>0.84495731663235096</v>
      </c>
      <c r="AA155" s="133">
        <f>'Surv-rate CEA'!V153*'Unit cost and utilities'!$H$9+'Surv-rate CEA'!W153*'Unit cost and utilities'!$H$9+'Unit cost and utilities'!$G$13*('Surv-rate CEA'!U152-'Surv-rate CEA'!U153)</f>
        <v>28.243458436790814</v>
      </c>
      <c r="AB155" s="133">
        <f t="shared" si="114"/>
        <v>21.921458602258998</v>
      </c>
      <c r="AC155" s="133">
        <f>AA155-'Surv-rate CEA'!W153*'Unit cost and utilities'!$H$9-'Unit cost and utilities'!$G$13*('Surv-rate CEA'!U152-'Surv-rate CEA'!U153)</f>
        <v>12.426707588471423</v>
      </c>
      <c r="AD155" s="133">
        <f t="shared" si="115"/>
        <v>9.6451203584969694</v>
      </c>
      <c r="AE155" s="133">
        <f>'Surv-rate CEA'!Y153*'Unit cost and utilities'!$H$3+'Surv-rate CEA'!Z153*'Unit cost and utilities'!$H$3+('Surv-rate CEA'!X152-'Surv-rate CEA'!X153)*'Unit cost and utilities'!$G$13</f>
        <v>4.3728970827143803</v>
      </c>
      <c r="AF155" s="133">
        <f t="shared" si="116"/>
        <v>3.3940702617988108</v>
      </c>
      <c r="AG155" s="133">
        <f>AE155-'Surv-rate CEA'!Z153*'Unit cost and utilities'!$H$3-('Surv-rate CEA'!X152-'Surv-rate CEA'!X153)*'Unit cost and utilities'!$G$13</f>
        <v>1.0886372702731044</v>
      </c>
      <c r="AH155" s="133">
        <f t="shared" si="117"/>
        <v>0.84495731663235096</v>
      </c>
      <c r="AI155" s="133">
        <f>'Surv-rate CEA'!AB153*'Unit cost and utilities'!$H$10+'Surv-rate CEA'!AC153*'Unit cost and utilities'!$H$10+'Unit cost and utilities'!$G$13*('Surv-rate CEA'!AB153-'Surv-rate CEA'!AB153)</f>
        <v>11.266606001137212</v>
      </c>
      <c r="AJ155" s="133">
        <f t="shared" si="118"/>
        <v>8.7446952572978009</v>
      </c>
      <c r="AK155" s="133">
        <f>AI155-'Surv-rate CEA'!AC153*'Unit cost and utilities'!$H$10-'Unit cost and utilities'!$G$13*('Surv-rate CEA'!AB153-'Surv-rate CEA'!AB153)</f>
        <v>7.0859539973966532</v>
      </c>
      <c r="AL155" s="133">
        <f t="shared" si="119"/>
        <v>5.4998380442353643</v>
      </c>
      <c r="AM155" s="104">
        <f>'Surv-rate CEA'!AE153*'Unit cost and utilities'!$H$5+'Surv-rate CEA'!AF153*'Unit cost and utilities'!$H$5+('Surv-rate CEA'!AD152-'Surv-rate CEA'!AD153)*'Unit cost and utilities'!$G$13</f>
        <v>4.3728970827143803</v>
      </c>
      <c r="AN155" s="133">
        <f t="shared" si="120"/>
        <v>3.3940702617988108</v>
      </c>
      <c r="AO155" s="104">
        <f>AM155-'Surv-rate CEA'!AF153*'Unit cost and utilities'!$H$5-('Surv-rate CEA'!AD152-'Surv-rate CEA'!AD153)*'Unit cost and utilities'!$G$13</f>
        <v>1.0886372702731044</v>
      </c>
      <c r="AP155" s="133">
        <f t="shared" si="121"/>
        <v>0.84495731663235096</v>
      </c>
      <c r="AQ155" s="133">
        <f>'Surv-rate CEA'!AH153*'Unit cost and utilities'!$H$11+'Surv-rate CEA'!AI153*'Unit cost and utilities'!$H$11+'Unit cost and utilities'!$G$13*('Surv-rate CEA'!AG152-'Surv-rate CEA'!AG153)</f>
        <v>19.782854140492589</v>
      </c>
      <c r="AR155" s="133">
        <f t="shared" si="122"/>
        <v>15.35467120805664</v>
      </c>
      <c r="AS155" s="133">
        <f>AQ155-'Surv-rate CEA'!AI153*'Unit cost and utilities'!$H$11-'Unit cost and utilities'!$G$13*('Surv-rate CEA'!AG152-'Surv-rate CEA'!AG153)</f>
        <v>9.8894786235888468</v>
      </c>
      <c r="AT155" s="133">
        <f t="shared" si="123"/>
        <v>7.6758232965736379</v>
      </c>
      <c r="AU155" s="133">
        <f>'Surv-rate CEA'!AK153*'Unit cost and utilities'!$H$3+'Surv-rate CEA'!AL153*'Unit cost and utilities'!$H$3+('Surv-rate CEA'!AJ152-'Surv-rate CEA'!AJ153)*'Unit cost and utilities'!$G$13</f>
        <v>4.3728970827143803</v>
      </c>
      <c r="AV155" s="133">
        <f t="shared" si="124"/>
        <v>3.3940702617988108</v>
      </c>
      <c r="AW155" s="133">
        <f>AU155-'Surv-rate CEA'!AL153*'Unit cost and utilities'!$H$3-('Surv-rate CEA'!AJ152-'Surv-rate CEA'!AJ153)*'Unit cost and utilities'!$G$13</f>
        <v>1.0886372702731044</v>
      </c>
      <c r="AX155" s="133">
        <f t="shared" si="125"/>
        <v>0.84495731663235096</v>
      </c>
      <c r="BA155" s="136"/>
      <c r="BB155" s="136"/>
      <c r="BC155" s="136"/>
      <c r="BD155" s="136"/>
      <c r="BE155" s="136"/>
      <c r="BF155" s="136"/>
      <c r="BG155" s="136"/>
      <c r="BH155" s="136"/>
    </row>
    <row r="156" spans="1:60">
      <c r="A156" s="132">
        <v>150</v>
      </c>
      <c r="B156" s="132">
        <f t="shared" si="101"/>
        <v>8.6301369863013697</v>
      </c>
      <c r="C156" s="133">
        <f>'Surv-rate CEA'!D154*'Unit cost and utilities'!$H$6+'Surv-rate CEA'!E154*'Unit cost and utilities'!$H$6+'Unit cost and utilities'!$G$13*('Surv-rate CEA'!C153-'Surv-rate CEA'!C154)</f>
        <v>16.221206799955741</v>
      </c>
      <c r="D156" s="133">
        <f t="shared" si="102"/>
        <v>12.568867654801686</v>
      </c>
      <c r="E156" s="133">
        <f>C156-'Surv-rate CEA'!E154*'Unit cost and utilities'!$H$6-'Unit cost and utilities'!$G$13*('Surv-rate CEA'!C153-'Surv-rate CEA'!C154)</f>
        <v>13.973840912720597</v>
      </c>
      <c r="F156" s="133">
        <f t="shared" si="103"/>
        <v>10.827514822246</v>
      </c>
      <c r="G156" s="133">
        <f>'Surv-rate CEA'!G154*'Unit cost and utilities'!$H$3+'Surv-rate CEA'!H154*'Unit cost and utilities'!$H$3+('Surv-rate CEA'!F153-'Surv-rate CEA'!F154)*'Unit cost and utilities'!$G$13</f>
        <v>4.3089724399637026</v>
      </c>
      <c r="H156" s="133">
        <f t="shared" si="104"/>
        <v>3.338771584259653</v>
      </c>
      <c r="I156" s="133">
        <f>G156-'Surv-rate CEA'!H154*'Unit cost and utilities'!$H$3-('Surv-rate CEA'!F153-'Surv-rate CEA'!F154)*'Unit cost and utilities'!$G$13</f>
        <v>1.0737804680158494</v>
      </c>
      <c r="J156" s="133">
        <f t="shared" si="105"/>
        <v>0.83200989662736125</v>
      </c>
      <c r="K156" s="133">
        <f>'Surv-rate CEA'!J154*'Unit cost and utilities'!$H$7+'Surv-rate CEA'!K154*'Unit cost and utilities'!$H$7+'Unit cost and utilities'!$G$13*('Surv-rate CEA'!I153-'Surv-rate CEA'!I154)</f>
        <v>11.557894918586229</v>
      </c>
      <c r="L156" s="133">
        <f t="shared" si="106"/>
        <v>8.9555390909763624</v>
      </c>
      <c r="M156" s="133">
        <f>K156-'Surv-rate CEA'!K154*'Unit cost and utilities'!$H$7-'Unit cost and utilities'!$G$13*('Surv-rate CEA'!I153-'Surv-rate CEA'!I154)</f>
        <v>2.7863937493741142</v>
      </c>
      <c r="N156" s="133">
        <f t="shared" si="107"/>
        <v>2.1590141043109972</v>
      </c>
      <c r="O156" s="133">
        <f>'Surv-rate CEA'!M154*'Unit cost and utilities'!$H$4+'Surv-rate CEA'!N154*'Unit cost and utilities'!$H$4+('Surv-rate CEA'!L153-'Surv-rate CEA'!L154)*'Unit cost and utilities'!$G$13</f>
        <v>4.3089724399637026</v>
      </c>
      <c r="P156" s="133">
        <f t="shared" si="108"/>
        <v>3.338771584259653</v>
      </c>
      <c r="Q156" s="133">
        <f>O156-'Surv-rate CEA'!N154*'Unit cost and utilities'!$H$4-('Surv-rate CEA'!L153-'Surv-rate CEA'!L154)*'Unit cost and utilities'!$G$13</f>
        <v>1.0737804680158494</v>
      </c>
      <c r="R156" s="133">
        <f t="shared" si="109"/>
        <v>0.83200989662736125</v>
      </c>
      <c r="S156" s="133">
        <f>'Surv-rate CEA'!P154*'Unit cost and utilities'!$H$8+'Surv-rate CEA'!Q154*'Unit cost and utilities'!$H$8+'Unit cost and utilities'!$G$13*('Surv-rate CEA'!O153-'Surv-rate CEA'!O154)</f>
        <v>22.796387638609655</v>
      </c>
      <c r="T156" s="133">
        <f t="shared" si="110"/>
        <v>17.663592035459633</v>
      </c>
      <c r="U156" s="133">
        <f>S156-'Surv-rate CEA'!Q154*'Unit cost and utilities'!$H$8-'Unit cost and utilities'!$G$13*('Surv-rate CEA'!O153-'Surv-rate CEA'!O154)</f>
        <v>14.597175321477724</v>
      </c>
      <c r="V156" s="133">
        <f t="shared" si="111"/>
        <v>11.310500322953244</v>
      </c>
      <c r="W156" s="133">
        <f>'Surv-rate CEA'!S154*'Unit cost and utilities'!$H$3+'Surv-rate CEA'!T154*'Unit cost and utilities'!$H$3+('Surv-rate CEA'!R153-'Surv-rate CEA'!R154)*'Unit cost and utilities'!$G$13</f>
        <v>4.3089724399637026</v>
      </c>
      <c r="X156" s="133">
        <f t="shared" si="112"/>
        <v>3.338771584259653</v>
      </c>
      <c r="Y156" s="133">
        <f>W156-'Surv-rate CEA'!T154*'Unit cost and utilities'!$H$3-('Surv-rate CEA'!R153-'Surv-rate CEA'!R154)*'Unit cost and utilities'!$G$13</f>
        <v>1.0737804680158494</v>
      </c>
      <c r="Z156" s="133">
        <f t="shared" si="113"/>
        <v>0.83200989662736125</v>
      </c>
      <c r="AA156" s="133">
        <f>'Surv-rate CEA'!V154*'Unit cost and utilities'!$H$9+'Surv-rate CEA'!W154*'Unit cost and utilities'!$H$9+'Unit cost and utilities'!$G$13*('Surv-rate CEA'!U153-'Surv-rate CEA'!U154)</f>
        <v>28.003977343936661</v>
      </c>
      <c r="AB156" s="133">
        <f t="shared" si="114"/>
        <v>21.698649760446006</v>
      </c>
      <c r="AC156" s="133">
        <f>AA156-'Surv-rate CEA'!W154*'Unit cost and utilities'!$H$9-'Unit cost and utilities'!$G$13*('Surv-rate CEA'!U153-'Surv-rate CEA'!U154)</f>
        <v>12.32795282308188</v>
      </c>
      <c r="AD156" s="133">
        <f t="shared" si="115"/>
        <v>9.5522120763775575</v>
      </c>
      <c r="AE156" s="133">
        <f>'Surv-rate CEA'!Y154*'Unit cost and utilities'!$H$3+'Surv-rate CEA'!Z154*'Unit cost and utilities'!$H$3+('Surv-rate CEA'!X153-'Surv-rate CEA'!X154)*'Unit cost and utilities'!$G$13</f>
        <v>4.3089724399637026</v>
      </c>
      <c r="AF156" s="133">
        <f t="shared" si="116"/>
        <v>3.338771584259653</v>
      </c>
      <c r="AG156" s="133">
        <f>AE156-'Surv-rate CEA'!Z154*'Unit cost and utilities'!$H$3-('Surv-rate CEA'!X153-'Surv-rate CEA'!X154)*'Unit cost and utilities'!$G$13</f>
        <v>1.0737804680158494</v>
      </c>
      <c r="AH156" s="133">
        <f t="shared" si="117"/>
        <v>0.83200989662736125</v>
      </c>
      <c r="AI156" s="133">
        <f>'Surv-rate CEA'!AB154*'Unit cost and utilities'!$H$10+'Surv-rate CEA'!AC154*'Unit cost and utilities'!$H$10+'Unit cost and utilities'!$G$13*('Surv-rate CEA'!AB154-'Surv-rate CEA'!AB154)</f>
        <v>11.148358173953273</v>
      </c>
      <c r="AJ156" s="133">
        <f t="shared" si="118"/>
        <v>8.6382129384558244</v>
      </c>
      <c r="AK156" s="133">
        <f>AI156-'Surv-rate CEA'!AC154*'Unit cost and utilities'!$H$10-'Unit cost and utilities'!$G$13*('Surv-rate CEA'!AB154-'Surv-rate CEA'!AB154)</f>
        <v>7.0234128902206319</v>
      </c>
      <c r="AL156" s="133">
        <f t="shared" si="119"/>
        <v>5.4420332710666255</v>
      </c>
      <c r="AM156" s="104">
        <f>'Surv-rate CEA'!AE154*'Unit cost and utilities'!$H$5+'Surv-rate CEA'!AF154*'Unit cost and utilities'!$H$5+('Surv-rate CEA'!AD153-'Surv-rate CEA'!AD154)*'Unit cost and utilities'!$G$13</f>
        <v>4.3089724399637026</v>
      </c>
      <c r="AN156" s="133">
        <f t="shared" si="120"/>
        <v>3.338771584259653</v>
      </c>
      <c r="AO156" s="104">
        <f>AM156-'Surv-rate CEA'!AF154*'Unit cost and utilities'!$H$5-('Surv-rate CEA'!AD153-'Surv-rate CEA'!AD154)*'Unit cost and utilities'!$G$13</f>
        <v>1.0737804680158494</v>
      </c>
      <c r="AP156" s="133">
        <f t="shared" si="121"/>
        <v>0.83200989662736125</v>
      </c>
      <c r="AQ156" s="133">
        <f>'Surv-rate CEA'!AH154*'Unit cost and utilities'!$H$11+'Surv-rate CEA'!AI154*'Unit cost and utilities'!$H$11+'Unit cost and utilities'!$G$13*('Surv-rate CEA'!AG153-'Surv-rate CEA'!AG154)</f>
        <v>19.591618224995383</v>
      </c>
      <c r="AR156" s="133">
        <f t="shared" si="122"/>
        <v>15.180403015023492</v>
      </c>
      <c r="AS156" s="133">
        <f>AQ156-'Surv-rate CEA'!AI154*'Unit cost and utilities'!$H$11-'Unit cost and utilities'!$G$13*('Surv-rate CEA'!AG153-'Surv-rate CEA'!AG154)</f>
        <v>9.8054526687521388</v>
      </c>
      <c r="AT156" s="133">
        <f t="shared" si="123"/>
        <v>7.5976737371540013</v>
      </c>
      <c r="AU156" s="133">
        <f>'Surv-rate CEA'!AK154*'Unit cost and utilities'!$H$3+'Surv-rate CEA'!AL154*'Unit cost and utilities'!$H$3+('Surv-rate CEA'!AJ153-'Surv-rate CEA'!AJ154)*'Unit cost and utilities'!$G$13</f>
        <v>4.3089724399637026</v>
      </c>
      <c r="AV156" s="133">
        <f t="shared" si="124"/>
        <v>3.338771584259653</v>
      </c>
      <c r="AW156" s="133">
        <f>AU156-'Surv-rate CEA'!AL154*'Unit cost and utilities'!$H$3-('Surv-rate CEA'!AJ153-'Surv-rate CEA'!AJ154)*'Unit cost and utilities'!$G$13</f>
        <v>1.0737804680158494</v>
      </c>
      <c r="AX156" s="133">
        <f t="shared" si="125"/>
        <v>0.83200989662736125</v>
      </c>
      <c r="BA156" s="136"/>
      <c r="BB156" s="136"/>
      <c r="BC156" s="136"/>
      <c r="BD156" s="136"/>
      <c r="BE156" s="136"/>
      <c r="BF156" s="136"/>
      <c r="BG156" s="136"/>
      <c r="BH156" s="136"/>
    </row>
    <row r="157" spans="1:60">
      <c r="A157" s="132">
        <v>151</v>
      </c>
      <c r="B157" s="132">
        <f t="shared" si="101"/>
        <v>8.6876712328767116</v>
      </c>
      <c r="C157" s="133">
        <f>'Surv-rate CEA'!D155*'Unit cost and utilities'!$H$6+'Surv-rate CEA'!E155*'Unit cost and utilities'!$H$6+'Unit cost and utilities'!$G$13*('Surv-rate CEA'!C154-'Surv-rate CEA'!C155)</f>
        <v>16.056606710316178</v>
      </c>
      <c r="D157" s="133">
        <f t="shared" si="102"/>
        <v>12.420188356968106</v>
      </c>
      <c r="E157" s="133">
        <f>C157-'Surv-rate CEA'!E155*'Unit cost and utilities'!$H$6-'Unit cost and utilities'!$G$13*('Surv-rate CEA'!C154-'Surv-rate CEA'!C155)</f>
        <v>13.868094709067828</v>
      </c>
      <c r="F157" s="133">
        <f t="shared" si="103"/>
        <v>10.727319386120998</v>
      </c>
      <c r="G157" s="133">
        <f>'Surv-rate CEA'!G155*'Unit cost and utilities'!$H$3+'Surv-rate CEA'!H155*'Unit cost and utilities'!$H$3+('Surv-rate CEA'!F154-'Surv-rate CEA'!F155)*'Unit cost and utilities'!$G$13</f>
        <v>4.2463821361733203</v>
      </c>
      <c r="H157" s="133">
        <f t="shared" si="104"/>
        <v>3.2846831786103259</v>
      </c>
      <c r="I157" s="133">
        <f>G157-'Surv-rate CEA'!H155*'Unit cost and utilities'!$H$3-('Surv-rate CEA'!F154-'Surv-rate CEA'!F155)*'Unit cost and utilities'!$G$13</f>
        <v>1.0592217010195477</v>
      </c>
      <c r="J157" s="133">
        <f t="shared" si="105"/>
        <v>0.81933457521871911</v>
      </c>
      <c r="K157" s="133">
        <f>'Surv-rate CEA'!J155*'Unit cost and utilities'!$H$7+'Surv-rate CEA'!K155*'Unit cost and utilities'!$H$7+'Unit cost and utilities'!$G$13*('Surv-rate CEA'!I154-'Surv-rate CEA'!I155)</f>
        <v>11.432729034372795</v>
      </c>
      <c r="L157" s="133">
        <f t="shared" si="106"/>
        <v>8.843502902132931</v>
      </c>
      <c r="M157" s="133">
        <f>K157-'Surv-rate CEA'!K155*'Unit cost and utilities'!$H$7-'Unit cost and utilities'!$G$13*('Surv-rate CEA'!I154-'Surv-rate CEA'!I155)</f>
        <v>2.7558865418052001</v>
      </c>
      <c r="N157" s="133">
        <f t="shared" si="107"/>
        <v>2.1317474206840079</v>
      </c>
      <c r="O157" s="133">
        <f>'Surv-rate CEA'!M155*'Unit cost and utilities'!$H$4+'Surv-rate CEA'!N155*'Unit cost and utilities'!$H$4+('Surv-rate CEA'!L154-'Surv-rate CEA'!L155)*'Unit cost and utilities'!$G$13</f>
        <v>4.2463821361733203</v>
      </c>
      <c r="P157" s="133">
        <f t="shared" si="108"/>
        <v>3.2846831786103259</v>
      </c>
      <c r="Q157" s="133">
        <f>O157-'Surv-rate CEA'!N155*'Unit cost and utilities'!$H$4-('Surv-rate CEA'!L154-'Surv-rate CEA'!L155)*'Unit cost and utilities'!$G$13</f>
        <v>1.0592217010195477</v>
      </c>
      <c r="R157" s="133">
        <f t="shared" si="109"/>
        <v>0.81933457521871911</v>
      </c>
      <c r="S157" s="133">
        <f>'Surv-rate CEA'!P155*'Unit cost and utilities'!$H$8+'Surv-rate CEA'!Q155*'Unit cost and utilities'!$H$8+'Unit cost and utilities'!$G$13*('Surv-rate CEA'!O154-'Surv-rate CEA'!O155)</f>
        <v>22.587305684717272</v>
      </c>
      <c r="T157" s="133">
        <f t="shared" si="110"/>
        <v>17.471847952803273</v>
      </c>
      <c r="U157" s="133">
        <f>S157-'Surv-rate CEA'!Q155*'Unit cost and utilities'!$H$8-'Unit cost and utilities'!$G$13*('Surv-rate CEA'!O154-'Surv-rate CEA'!O155)</f>
        <v>14.486712072043206</v>
      </c>
      <c r="V157" s="133">
        <f t="shared" si="111"/>
        <v>11.20583544543935</v>
      </c>
      <c r="W157" s="133">
        <f>'Surv-rate CEA'!S155*'Unit cost and utilities'!$H$3+'Surv-rate CEA'!T155*'Unit cost and utilities'!$H$3+('Surv-rate CEA'!R154-'Surv-rate CEA'!R155)*'Unit cost and utilities'!$G$13</f>
        <v>4.2463821361733203</v>
      </c>
      <c r="X157" s="133">
        <f t="shared" si="112"/>
        <v>3.2846831786103259</v>
      </c>
      <c r="Y157" s="133">
        <f>W157-'Surv-rate CEA'!T155*'Unit cost and utilities'!$H$3-('Surv-rate CEA'!R154-'Surv-rate CEA'!R155)*'Unit cost and utilities'!$G$13</f>
        <v>1.0592217010195477</v>
      </c>
      <c r="Z157" s="133">
        <f t="shared" si="113"/>
        <v>0.81933457521871911</v>
      </c>
      <c r="AA157" s="133">
        <f>'Surv-rate CEA'!V155*'Unit cost and utilities'!$H$9+'Surv-rate CEA'!W155*'Unit cost and utilities'!$H$9+'Unit cost and utilities'!$G$13*('Surv-rate CEA'!U154-'Surv-rate CEA'!U155)</f>
        <v>27.76804046879252</v>
      </c>
      <c r="AB157" s="133">
        <f t="shared" si="114"/>
        <v>21.479276359477126</v>
      </c>
      <c r="AC157" s="133">
        <f>AA157-'Surv-rate CEA'!W155*'Unit cost and utilities'!$H$9-'Unit cost and utilities'!$G$13*('Surv-rate CEA'!U154-'Surv-rate CEA'!U155)</f>
        <v>12.230621699879315</v>
      </c>
      <c r="AD157" s="133">
        <f t="shared" si="115"/>
        <v>9.4606929082795777</v>
      </c>
      <c r="AE157" s="133">
        <f>'Surv-rate CEA'!Y155*'Unit cost and utilities'!$H$3+'Surv-rate CEA'!Z155*'Unit cost and utilities'!$H$3+('Surv-rate CEA'!X154-'Surv-rate CEA'!X155)*'Unit cost and utilities'!$G$13</f>
        <v>4.2463821361733203</v>
      </c>
      <c r="AF157" s="133">
        <f t="shared" si="116"/>
        <v>3.2846831786103259</v>
      </c>
      <c r="AG157" s="133">
        <f>AE157-'Surv-rate CEA'!Z155*'Unit cost and utilities'!$H$3-('Surv-rate CEA'!X154-'Surv-rate CEA'!X155)*'Unit cost and utilities'!$G$13</f>
        <v>1.0592217010195477</v>
      </c>
      <c r="AH157" s="133">
        <f t="shared" si="117"/>
        <v>0.81933457521871911</v>
      </c>
      <c r="AI157" s="133">
        <f>'Surv-rate CEA'!AB155*'Unit cost and utilities'!$H$10+'Surv-rate CEA'!AC155*'Unit cost and utilities'!$H$10+'Unit cost and utilities'!$G$13*('Surv-rate CEA'!AB155-'Surv-rate CEA'!AB155)</f>
        <v>11.032080317493538</v>
      </c>
      <c r="AJ157" s="133">
        <f t="shared" si="118"/>
        <v>8.5335910622034614</v>
      </c>
      <c r="AK157" s="133">
        <f>AI157-'Surv-rate CEA'!AC155*'Unit cost and utilities'!$H$10-'Unit cost and utilities'!$G$13*('Surv-rate CEA'!AB155-'Surv-rate CEA'!AB155)</f>
        <v>6.961827814054633</v>
      </c>
      <c r="AL157" s="133">
        <f t="shared" si="119"/>
        <v>5.3851485758683948</v>
      </c>
      <c r="AM157" s="104">
        <f>'Surv-rate CEA'!AE155*'Unit cost and utilities'!$H$5+'Surv-rate CEA'!AF155*'Unit cost and utilities'!$H$5+('Surv-rate CEA'!AD154-'Surv-rate CEA'!AD155)*'Unit cost and utilities'!$G$13</f>
        <v>4.2463821361733203</v>
      </c>
      <c r="AN157" s="133">
        <f t="shared" si="120"/>
        <v>3.2846831786103259</v>
      </c>
      <c r="AO157" s="104">
        <f>AM157-'Surv-rate CEA'!AF155*'Unit cost and utilities'!$H$5-('Surv-rate CEA'!AD154-'Surv-rate CEA'!AD155)*'Unit cost and utilities'!$G$13</f>
        <v>1.0592217010195477</v>
      </c>
      <c r="AP157" s="133">
        <f t="shared" si="121"/>
        <v>0.81933457521871911</v>
      </c>
      <c r="AQ157" s="133">
        <f>'Surv-rate CEA'!AH155*'Unit cost and utilities'!$H$11+'Surv-rate CEA'!AI155*'Unit cost and utilities'!$H$11+'Unit cost and utilities'!$G$13*('Surv-rate CEA'!AG154-'Surv-rate CEA'!AG155)</f>
        <v>19.403437109746676</v>
      </c>
      <c r="AR157" s="133">
        <f t="shared" si="122"/>
        <v>15.009045685898414</v>
      </c>
      <c r="AS157" s="133">
        <f>AQ157-'Surv-rate CEA'!AI155*'Unit cost and utilities'!$H$11-'Unit cost and utilities'!$G$13*('Surv-rate CEA'!AG154-'Surv-rate CEA'!AG155)</f>
        <v>9.7226837498958485</v>
      </c>
      <c r="AT157" s="133">
        <f t="shared" si="123"/>
        <v>7.5207399475851977</v>
      </c>
      <c r="AU157" s="133">
        <f>'Surv-rate CEA'!AK155*'Unit cost and utilities'!$H$3+'Surv-rate CEA'!AL155*'Unit cost and utilities'!$H$3+('Surv-rate CEA'!AJ154-'Surv-rate CEA'!AJ155)*'Unit cost and utilities'!$G$13</f>
        <v>4.2463821361733203</v>
      </c>
      <c r="AV157" s="133">
        <f t="shared" si="124"/>
        <v>3.2846831786103259</v>
      </c>
      <c r="AW157" s="133">
        <f>AU157-'Surv-rate CEA'!AL155*'Unit cost and utilities'!$H$3-('Surv-rate CEA'!AJ154-'Surv-rate CEA'!AJ155)*'Unit cost and utilities'!$G$13</f>
        <v>1.0592217010195477</v>
      </c>
      <c r="AX157" s="133">
        <f t="shared" si="125"/>
        <v>0.81933457521871911</v>
      </c>
      <c r="BA157" s="136"/>
      <c r="BB157" s="136"/>
      <c r="BC157" s="136"/>
      <c r="BD157" s="136"/>
      <c r="BE157" s="136"/>
      <c r="BF157" s="136"/>
      <c r="BG157" s="136"/>
      <c r="BH157" s="136"/>
    </row>
    <row r="158" spans="1:60">
      <c r="A158" s="132">
        <v>152</v>
      </c>
      <c r="B158" s="132">
        <f t="shared" si="101"/>
        <v>8.7452054794520553</v>
      </c>
      <c r="C158" s="133">
        <f>'Surv-rate CEA'!D156*'Unit cost and utilities'!$H$6+'Surv-rate CEA'!E156*'Unit cost and utilities'!$H$6+'Unit cost and utilities'!$G$13*('Surv-rate CEA'!C155-'Surv-rate CEA'!C156)</f>
        <v>15.894708387235863</v>
      </c>
      <c r="D158" s="133">
        <f t="shared" si="102"/>
        <v>12.274064373667084</v>
      </c>
      <c r="E158" s="133">
        <f>C158-'Surv-rate CEA'!E156*'Unit cost and utilities'!$H$6-'Unit cost and utilities'!$G$13*('Surv-rate CEA'!C155-'Surv-rate CEA'!C156)</f>
        <v>13.76382878602001</v>
      </c>
      <c r="F158" s="133">
        <f t="shared" si="103"/>
        <v>10.628576280355436</v>
      </c>
      <c r="G158" s="133">
        <f>'Surv-rate CEA'!G156*'Unit cost and utilities'!$H$3+'Surv-rate CEA'!H156*'Unit cost and utilities'!$H$3+('Surv-rate CEA'!F155-'Surv-rate CEA'!F156)*'Unit cost and utilities'!$G$13</f>
        <v>4.1850901915139023</v>
      </c>
      <c r="H158" s="133">
        <f t="shared" si="104"/>
        <v>3.2317715537011749</v>
      </c>
      <c r="I158" s="133">
        <f>G158-'Surv-rate CEA'!H156*'Unit cost and utilities'!$H$3-('Surv-rate CEA'!F155-'Surv-rate CEA'!F156)*'Unit cost and utilities'!$G$13</f>
        <v>1.0449531099759473</v>
      </c>
      <c r="J158" s="133">
        <f t="shared" si="105"/>
        <v>0.80692400431882638</v>
      </c>
      <c r="K158" s="133">
        <f>'Surv-rate CEA'!J156*'Unit cost and utilities'!$H$7+'Surv-rate CEA'!K156*'Unit cost and utilities'!$H$7+'Unit cost and utilities'!$G$13*('Surv-rate CEA'!I155-'Surv-rate CEA'!I156)</f>
        <v>11.309704516418462</v>
      </c>
      <c r="L158" s="133">
        <f t="shared" si="106"/>
        <v>8.7334751855623125</v>
      </c>
      <c r="M158" s="133">
        <f>K158-'Surv-rate CEA'!K156*'Unit cost and utilities'!$H$7-'Unit cost and utilities'!$G$13*('Surv-rate CEA'!I155-'Surv-rate CEA'!I156)</f>
        <v>2.7259085378653967</v>
      </c>
      <c r="N158" s="133">
        <f t="shared" si="107"/>
        <v>2.1049758231083242</v>
      </c>
      <c r="O158" s="133">
        <f>'Surv-rate CEA'!M156*'Unit cost and utilities'!$H$4+'Surv-rate CEA'!N156*'Unit cost and utilities'!$H$4+('Surv-rate CEA'!L155-'Surv-rate CEA'!L156)*'Unit cost and utilities'!$G$13</f>
        <v>4.1850901915139023</v>
      </c>
      <c r="P158" s="133">
        <f t="shared" si="108"/>
        <v>3.2317715537011749</v>
      </c>
      <c r="Q158" s="133">
        <f>O158-'Surv-rate CEA'!N156*'Unit cost and utilities'!$H$4-('Surv-rate CEA'!L155-'Surv-rate CEA'!L156)*'Unit cost and utilities'!$G$13</f>
        <v>1.0449531099759473</v>
      </c>
      <c r="R158" s="133">
        <f t="shared" si="109"/>
        <v>0.80692400431882638</v>
      </c>
      <c r="S158" s="133">
        <f>'Surv-rate CEA'!P156*'Unit cost and utilities'!$H$8+'Surv-rate CEA'!Q156*'Unit cost and utilities'!$H$8+'Unit cost and utilities'!$G$13*('Surv-rate CEA'!O155-'Surv-rate CEA'!O156)</f>
        <v>22.381452647419177</v>
      </c>
      <c r="T158" s="133">
        <f t="shared" si="110"/>
        <v>17.283197896930886</v>
      </c>
      <c r="U158" s="133">
        <f>S158-'Surv-rate CEA'!Q156*'Unit cost and utilities'!$H$8-'Unit cost and utilities'!$G$13*('Surv-rate CEA'!O155-'Surv-rate CEA'!O156)</f>
        <v>14.377795134438795</v>
      </c>
      <c r="V158" s="133">
        <f t="shared" si="111"/>
        <v>11.102687682726874</v>
      </c>
      <c r="W158" s="133">
        <f>'Surv-rate CEA'!S156*'Unit cost and utilities'!$H$3+'Surv-rate CEA'!T156*'Unit cost and utilities'!$H$3+('Surv-rate CEA'!R155-'Surv-rate CEA'!R156)*'Unit cost and utilities'!$G$13</f>
        <v>4.1850901915139023</v>
      </c>
      <c r="X158" s="133">
        <f t="shared" si="112"/>
        <v>3.2317715537011749</v>
      </c>
      <c r="Y158" s="133">
        <f>W158-'Surv-rate CEA'!T156*'Unit cost and utilities'!$H$3-('Surv-rate CEA'!R155-'Surv-rate CEA'!R156)*'Unit cost and utilities'!$G$13</f>
        <v>1.0449531099759473</v>
      </c>
      <c r="Z158" s="133">
        <f t="shared" si="113"/>
        <v>0.80692400431882638</v>
      </c>
      <c r="AA158" s="133">
        <f>'Surv-rate CEA'!V156*'Unit cost and utilities'!$H$9+'Surv-rate CEA'!W156*'Unit cost and utilities'!$H$9+'Unit cost and utilities'!$G$13*('Surv-rate CEA'!U155-'Surv-rate CEA'!U156)</f>
        <v>27.535573671435827</v>
      </c>
      <c r="AB158" s="133">
        <f t="shared" si="114"/>
        <v>21.263265457607456</v>
      </c>
      <c r="AC158" s="133">
        <f>AA158-'Surv-rate CEA'!W156*'Unit cost and utilities'!$H$9-'Unit cost and utilities'!$G$13*('Surv-rate CEA'!U155-'Surv-rate CEA'!U156)</f>
        <v>12.134684646966607</v>
      </c>
      <c r="AD158" s="133">
        <f t="shared" si="115"/>
        <v>9.3705336947625</v>
      </c>
      <c r="AE158" s="133">
        <f>'Surv-rate CEA'!Y156*'Unit cost and utilities'!$H$3+'Surv-rate CEA'!Z156*'Unit cost and utilities'!$H$3+('Surv-rate CEA'!X155-'Surv-rate CEA'!X156)*'Unit cost and utilities'!$G$13</f>
        <v>4.1850901915139023</v>
      </c>
      <c r="AF158" s="133">
        <f t="shared" si="116"/>
        <v>3.2317715537011749</v>
      </c>
      <c r="AG158" s="133">
        <f>AE158-'Surv-rate CEA'!Z156*'Unit cost and utilities'!$H$3-('Surv-rate CEA'!X155-'Surv-rate CEA'!X156)*'Unit cost and utilities'!$G$13</f>
        <v>1.0449531099759473</v>
      </c>
      <c r="AH158" s="133">
        <f t="shared" si="117"/>
        <v>0.80692400431882638</v>
      </c>
      <c r="AI158" s="133">
        <f>'Surv-rate CEA'!AB156*'Unit cost and utilities'!$H$10+'Surv-rate CEA'!AC156*'Unit cost and utilities'!$H$10+'Unit cost and utilities'!$G$13*('Surv-rate CEA'!AB156-'Surv-rate CEA'!AB156)</f>
        <v>10.917727806263162</v>
      </c>
      <c r="AJ158" s="133">
        <f t="shared" si="118"/>
        <v>8.4307865639020392</v>
      </c>
      <c r="AK158" s="133">
        <f>AI158-'Surv-rate CEA'!AC156*'Unit cost and utilities'!$H$10-'Unit cost and utilities'!$G$13*('Surv-rate CEA'!AB156-'Surv-rate CEA'!AB156)</f>
        <v>6.9011780844180439</v>
      </c>
      <c r="AL158" s="133">
        <f t="shared" si="119"/>
        <v>5.3291637693906821</v>
      </c>
      <c r="AM158" s="104">
        <f>'Surv-rate CEA'!AE156*'Unit cost and utilities'!$H$5+'Surv-rate CEA'!AF156*'Unit cost and utilities'!$H$5+('Surv-rate CEA'!AD155-'Surv-rate CEA'!AD156)*'Unit cost and utilities'!$G$13</f>
        <v>4.1850901915139023</v>
      </c>
      <c r="AN158" s="133">
        <f t="shared" si="120"/>
        <v>3.2317715537011749</v>
      </c>
      <c r="AO158" s="104">
        <f>AM158-'Surv-rate CEA'!AF156*'Unit cost and utilities'!$H$5-('Surv-rate CEA'!AD155-'Surv-rate CEA'!AD156)*'Unit cost and utilities'!$G$13</f>
        <v>1.0449531099759473</v>
      </c>
      <c r="AP158" s="133">
        <f t="shared" si="121"/>
        <v>0.80692400431882638</v>
      </c>
      <c r="AQ158" s="133">
        <f>'Surv-rate CEA'!AH156*'Unit cost and utilities'!$H$11+'Surv-rate CEA'!AI156*'Unit cost and utilities'!$H$11+'Unit cost and utilities'!$G$13*('Surv-rate CEA'!AG155-'Surv-rate CEA'!AG156)</f>
        <v>19.218243316722482</v>
      </c>
      <c r="AR158" s="133">
        <f t="shared" si="122"/>
        <v>14.84053370917302</v>
      </c>
      <c r="AS158" s="133">
        <f>AQ158-'Surv-rate CEA'!AI156*'Unit cost and utilities'!$H$11-'Unit cost and utilities'!$G$13*('Surv-rate CEA'!AG155-'Surv-rate CEA'!AG156)</f>
        <v>9.641145077096942</v>
      </c>
      <c r="AT158" s="133">
        <f t="shared" si="123"/>
        <v>7.4449956821592469</v>
      </c>
      <c r="AU158" s="133">
        <f>'Surv-rate CEA'!AK156*'Unit cost and utilities'!$H$3+'Surv-rate CEA'!AL156*'Unit cost and utilities'!$H$3+('Surv-rate CEA'!AJ155-'Surv-rate CEA'!AJ156)*'Unit cost and utilities'!$G$13</f>
        <v>4.1850901915139023</v>
      </c>
      <c r="AV158" s="133">
        <f t="shared" si="124"/>
        <v>3.2317715537011749</v>
      </c>
      <c r="AW158" s="133">
        <f>AU158-'Surv-rate CEA'!AL156*'Unit cost and utilities'!$H$3-('Surv-rate CEA'!AJ155-'Surv-rate CEA'!AJ156)*'Unit cost and utilities'!$G$13</f>
        <v>1.0449531099759473</v>
      </c>
      <c r="AX158" s="133">
        <f t="shared" si="125"/>
        <v>0.80692400431882638</v>
      </c>
      <c r="BA158" s="136"/>
      <c r="BB158" s="136"/>
      <c r="BC158" s="136"/>
      <c r="BD158" s="136"/>
      <c r="BE158" s="136"/>
      <c r="BF158" s="136"/>
      <c r="BG158" s="136"/>
      <c r="BH158" s="136"/>
    </row>
    <row r="159" spans="1:60">
      <c r="A159" s="132">
        <v>153</v>
      </c>
      <c r="B159" s="132">
        <f t="shared" si="101"/>
        <v>8.8027397260273972</v>
      </c>
      <c r="C159" s="133">
        <f>'Surv-rate CEA'!D157*'Unit cost and utilities'!$H$6+'Surv-rate CEA'!E157*'Unit cost and utilities'!$H$6+'Unit cost and utilities'!$G$13*('Surv-rate CEA'!C156-'Surv-rate CEA'!C157)</f>
        <v>15.735451053991067</v>
      </c>
      <c r="D159" s="133">
        <f t="shared" si="102"/>
        <v>12.130437052421039</v>
      </c>
      <c r="E159" s="133">
        <f>C159-'Surv-rate CEA'!E157*'Unit cost and utilities'!$H$6-'Unit cost and utilities'!$G$13*('Surv-rate CEA'!C156-'Surv-rate CEA'!C157)</f>
        <v>13.661013068190341</v>
      </c>
      <c r="F159" s="133">
        <f t="shared" si="103"/>
        <v>10.531255731239632</v>
      </c>
      <c r="G159" s="133">
        <f>'Surv-rate CEA'!G157*'Unit cost and utilities'!$H$3+'Surv-rate CEA'!H157*'Unit cost and utilities'!$H$3+('Surv-rate CEA'!F156-'Surv-rate CEA'!F157)*'Unit cost and utilities'!$G$13</f>
        <v>4.1250618098798055</v>
      </c>
      <c r="H159" s="133">
        <f t="shared" si="104"/>
        <v>3.1800043386364427</v>
      </c>
      <c r="I159" s="133">
        <f>G159-'Surv-rate CEA'!H157*'Unit cost and utilities'!$H$3-('Surv-rate CEA'!F156-'Surv-rate CEA'!F157)*'Unit cost and utilities'!$G$13</f>
        <v>1.0309670916387985</v>
      </c>
      <c r="J159" s="133">
        <f t="shared" si="105"/>
        <v>0.7947710787146488</v>
      </c>
      <c r="K159" s="133">
        <f>'Surv-rate CEA'!J157*'Unit cost and utilities'!$H$7+'Surv-rate CEA'!K157*'Unit cost and utilities'!$H$7+'Unit cost and utilities'!$G$13*('Surv-rate CEA'!I156-'Surv-rate CEA'!I157)</f>
        <v>11.188771679969955</v>
      </c>
      <c r="L159" s="133">
        <f t="shared" si="106"/>
        <v>8.6254083274824307</v>
      </c>
      <c r="M159" s="133">
        <f>K159-'Surv-rate CEA'!K157*'Unit cost and utilities'!$H$7-'Unit cost and utilities'!$G$13*('Surv-rate CEA'!I156-'Surv-rate CEA'!I157)</f>
        <v>2.6964472275167246</v>
      </c>
      <c r="N159" s="133">
        <f t="shared" si="107"/>
        <v>2.0786873694523473</v>
      </c>
      <c r="O159" s="133">
        <f>'Surv-rate CEA'!M157*'Unit cost and utilities'!$H$4+'Surv-rate CEA'!N157*'Unit cost and utilities'!$H$4+('Surv-rate CEA'!L156-'Surv-rate CEA'!L157)*'Unit cost and utilities'!$G$13</f>
        <v>4.1250618098798055</v>
      </c>
      <c r="P159" s="133">
        <f t="shared" si="108"/>
        <v>3.1800043386364427</v>
      </c>
      <c r="Q159" s="133">
        <f>O159-'Surv-rate CEA'!N157*'Unit cost and utilities'!$H$4-('Surv-rate CEA'!L156-'Surv-rate CEA'!L157)*'Unit cost and utilities'!$G$13</f>
        <v>1.0309670916387985</v>
      </c>
      <c r="R159" s="133">
        <f t="shared" si="109"/>
        <v>0.7947710787146488</v>
      </c>
      <c r="S159" s="133">
        <f>'Surv-rate CEA'!P157*'Unit cost and utilities'!$H$8+'Surv-rate CEA'!Q157*'Unit cost and utilities'!$H$8+'Unit cost and utilities'!$G$13*('Surv-rate CEA'!O156-'Surv-rate CEA'!O157)</f>
        <v>22.178759030758656</v>
      </c>
      <c r="T159" s="133">
        <f t="shared" si="110"/>
        <v>17.097574095608461</v>
      </c>
      <c r="U159" s="133">
        <f>S159-'Surv-rate CEA'!Q157*'Unit cost and utilities'!$H$8-'Unit cost and utilities'!$G$13*('Surv-rate CEA'!O156-'Surv-rate CEA'!O157)</f>
        <v>14.270393091697844</v>
      </c>
      <c r="V159" s="133">
        <f t="shared" si="111"/>
        <v>11.001025932983275</v>
      </c>
      <c r="W159" s="133">
        <f>'Surv-rate CEA'!S157*'Unit cost and utilities'!$H$3+'Surv-rate CEA'!T157*'Unit cost and utilities'!$H$3+('Surv-rate CEA'!R156-'Surv-rate CEA'!R157)*'Unit cost and utilities'!$G$13</f>
        <v>4.1250618098798055</v>
      </c>
      <c r="X159" s="133">
        <f t="shared" si="112"/>
        <v>3.1800043386364427</v>
      </c>
      <c r="Y159" s="133">
        <f>W159-'Surv-rate CEA'!T157*'Unit cost and utilities'!$H$3-('Surv-rate CEA'!R156-'Surv-rate CEA'!R157)*'Unit cost and utilities'!$G$13</f>
        <v>1.0309670916387985</v>
      </c>
      <c r="Z159" s="133">
        <f t="shared" si="113"/>
        <v>0.7947710787146488</v>
      </c>
      <c r="AA159" s="133">
        <f>'Surv-rate CEA'!V157*'Unit cost and utilities'!$H$9+'Surv-rate CEA'!W157*'Unit cost and utilities'!$H$9+'Unit cost and utilities'!$G$13*('Surv-rate CEA'!U156-'Surv-rate CEA'!U157)</f>
        <v>27.306504802468705</v>
      </c>
      <c r="AB159" s="133">
        <f t="shared" si="114"/>
        <v>21.050546088030014</v>
      </c>
      <c r="AC159" s="133">
        <f>AA159-'Surv-rate CEA'!W157*'Unit cost and utilities'!$H$9-'Unit cost and utilities'!$G$13*('Surv-rate CEA'!U156-'Surv-rate CEA'!U157)</f>
        <v>12.040112891498126</v>
      </c>
      <c r="AD159" s="133">
        <f t="shared" si="115"/>
        <v>9.2817060682424586</v>
      </c>
      <c r="AE159" s="133">
        <f>'Surv-rate CEA'!Y157*'Unit cost and utilities'!$H$3+'Surv-rate CEA'!Z157*'Unit cost and utilities'!$H$3+('Surv-rate CEA'!X156-'Surv-rate CEA'!X157)*'Unit cost and utilities'!$G$13</f>
        <v>4.1250618098798055</v>
      </c>
      <c r="AF159" s="133">
        <f t="shared" si="116"/>
        <v>3.1800043386364427</v>
      </c>
      <c r="AG159" s="133">
        <f>AE159-'Surv-rate CEA'!Z157*'Unit cost and utilities'!$H$3-('Surv-rate CEA'!X156-'Surv-rate CEA'!X157)*'Unit cost and utilities'!$G$13</f>
        <v>1.0309670916387985</v>
      </c>
      <c r="AH159" s="133">
        <f t="shared" si="117"/>
        <v>0.7947710787146488</v>
      </c>
      <c r="AI159" s="133">
        <f>'Surv-rate CEA'!AB157*'Unit cost and utilities'!$H$10+'Surv-rate CEA'!AC157*'Unit cost and utilities'!$H$10+'Unit cost and utilities'!$G$13*('Surv-rate CEA'!AB157-'Surv-rate CEA'!AB157)</f>
        <v>10.805257285891466</v>
      </c>
      <c r="AJ159" s="133">
        <f t="shared" si="118"/>
        <v>8.3297576213092164</v>
      </c>
      <c r="AK159" s="133">
        <f>AI159-'Surv-rate CEA'!AC157*'Unit cost and utilities'!$H$10-'Unit cost and utilities'!$G$13*('Surv-rate CEA'!AB157-'Surv-rate CEA'!AB157)</f>
        <v>6.8414435934977469</v>
      </c>
      <c r="AL159" s="133">
        <f t="shared" si="119"/>
        <v>5.2740592293072197</v>
      </c>
      <c r="AM159" s="104">
        <f>'Surv-rate CEA'!AE157*'Unit cost and utilities'!$H$5+'Surv-rate CEA'!AF157*'Unit cost and utilities'!$H$5+('Surv-rate CEA'!AD156-'Surv-rate CEA'!AD157)*'Unit cost and utilities'!$G$13</f>
        <v>4.1250618098798055</v>
      </c>
      <c r="AN159" s="133">
        <f t="shared" si="120"/>
        <v>3.1800043386364427</v>
      </c>
      <c r="AO159" s="104">
        <f>AM159-'Surv-rate CEA'!AF157*'Unit cost and utilities'!$H$5-('Surv-rate CEA'!AD156-'Surv-rate CEA'!AD157)*'Unit cost and utilities'!$G$13</f>
        <v>1.0309670916387985</v>
      </c>
      <c r="AP159" s="133">
        <f t="shared" si="121"/>
        <v>0.7947710787146488</v>
      </c>
      <c r="AQ159" s="133">
        <f>'Surv-rate CEA'!AH157*'Unit cost and utilities'!$H$11+'Surv-rate CEA'!AI157*'Unit cost and utilities'!$H$11+'Unit cost and utilities'!$G$13*('Surv-rate CEA'!AG156-'Surv-rate CEA'!AG157)</f>
        <v>19.035971258869733</v>
      </c>
      <c r="AR159" s="133">
        <f t="shared" si="122"/>
        <v>14.67480342921897</v>
      </c>
      <c r="AS159" s="133">
        <f>AQ159-'Surv-rate CEA'!AI157*'Unit cost and utilities'!$H$11-'Unit cost and utilities'!$G$13*('Surv-rate CEA'!AG156-'Surv-rate CEA'!AG157)</f>
        <v>9.5608105986933847</v>
      </c>
      <c r="AT159" s="133">
        <f t="shared" si="123"/>
        <v>7.3704154230872323</v>
      </c>
      <c r="AU159" s="133">
        <f>'Surv-rate CEA'!AK157*'Unit cost and utilities'!$H$3+'Surv-rate CEA'!AL157*'Unit cost and utilities'!$H$3+('Surv-rate CEA'!AJ156-'Surv-rate CEA'!AJ157)*'Unit cost and utilities'!$G$13</f>
        <v>4.1250618098798055</v>
      </c>
      <c r="AV159" s="133">
        <f t="shared" si="124"/>
        <v>3.1800043386364427</v>
      </c>
      <c r="AW159" s="133">
        <f>AU159-'Surv-rate CEA'!AL157*'Unit cost and utilities'!$H$3-('Surv-rate CEA'!AJ156-'Surv-rate CEA'!AJ157)*'Unit cost and utilities'!$G$13</f>
        <v>1.0309670916387985</v>
      </c>
      <c r="AX159" s="133">
        <f t="shared" si="125"/>
        <v>0.7947710787146488</v>
      </c>
      <c r="BA159" s="136"/>
      <c r="BB159" s="136"/>
      <c r="BC159" s="136"/>
      <c r="BD159" s="136"/>
      <c r="BE159" s="136"/>
      <c r="BF159" s="136"/>
      <c r="BG159" s="136"/>
      <c r="BH159" s="136"/>
    </row>
    <row r="160" spans="1:60">
      <c r="A160" s="132">
        <v>154</v>
      </c>
      <c r="B160" s="132">
        <f t="shared" si="101"/>
        <v>8.8602739726027391</v>
      </c>
      <c r="C160" s="133">
        <f>'Surv-rate CEA'!D158*'Unit cost and utilities'!$H$6+'Surv-rate CEA'!E158*'Unit cost and utilities'!$H$6+'Unit cost and utilities'!$G$13*('Surv-rate CEA'!C157-'Surv-rate CEA'!C158)</f>
        <v>15.578775659987365</v>
      </c>
      <c r="D160" s="133">
        <f t="shared" si="102"/>
        <v>11.989249426356261</v>
      </c>
      <c r="E160" s="133">
        <f>C160-'Surv-rate CEA'!E158*'Unit cost and utilities'!$H$6-'Unit cost and utilities'!$G$13*('Surv-rate CEA'!C157-'Surv-rate CEA'!C158)</f>
        <v>13.559618278081551</v>
      </c>
      <c r="F160" s="133">
        <f t="shared" si="103"/>
        <v>10.435328758192732</v>
      </c>
      <c r="G160" s="133">
        <f>'Surv-rate CEA'!G158*'Unit cost and utilities'!$H$3+'Surv-rate CEA'!H158*'Unit cost and utilities'!$H$3+('Surv-rate CEA'!F157-'Surv-rate CEA'!F158)*'Unit cost and utilities'!$G$13</f>
        <v>4.0662633330980613</v>
      </c>
      <c r="H160" s="133">
        <f t="shared" si="104"/>
        <v>3.1293502389262193</v>
      </c>
      <c r="I160" s="133">
        <f>G160-'Surv-rate CEA'!H158*'Unit cost and utilities'!$H$3-('Surv-rate CEA'!F157-'Surv-rate CEA'!F158)*'Unit cost and utilities'!$G$13</f>
        <v>1.0172562889153469</v>
      </c>
      <c r="J160" s="133">
        <f t="shared" si="105"/>
        <v>0.78286892657811813</v>
      </c>
      <c r="K160" s="133">
        <f>'Surv-rate CEA'!J158*'Unit cost and utilities'!$H$7+'Surv-rate CEA'!K158*'Unit cost and utilities'!$H$7+'Unit cost and utilities'!$G$13*('Surv-rate CEA'!I157-'Surv-rate CEA'!I158)</f>
        <v>11.069882287226923</v>
      </c>
      <c r="L160" s="133">
        <f t="shared" si="106"/>
        <v>8.5192561186207083</v>
      </c>
      <c r="M160" s="133">
        <f>K160-'Surv-rate CEA'!K158*'Unit cost and utilities'!$H$7-'Unit cost and utilities'!$G$13*('Surv-rate CEA'!I157-'Surv-rate CEA'!I158)</f>
        <v>2.6674904739031158</v>
      </c>
      <c r="N160" s="133">
        <f t="shared" si="107"/>
        <v>2.0528704778896381</v>
      </c>
      <c r="O160" s="133">
        <f>'Surv-rate CEA'!M158*'Unit cost and utilities'!$H$4+'Surv-rate CEA'!N158*'Unit cost and utilities'!$H$4+('Surv-rate CEA'!L157-'Surv-rate CEA'!L158)*'Unit cost and utilities'!$G$13</f>
        <v>4.0662633330980613</v>
      </c>
      <c r="P160" s="133">
        <f t="shared" si="108"/>
        <v>3.1293502389262193</v>
      </c>
      <c r="Q160" s="133">
        <f>O160-'Surv-rate CEA'!N158*'Unit cost and utilities'!$H$4-('Surv-rate CEA'!L157-'Surv-rate CEA'!L158)*'Unit cost and utilities'!$G$13</f>
        <v>1.0172562889153469</v>
      </c>
      <c r="R160" s="133">
        <f t="shared" si="109"/>
        <v>0.78286892657811813</v>
      </c>
      <c r="S160" s="133">
        <f>'Surv-rate CEA'!P158*'Unit cost and utilities'!$H$8+'Surv-rate CEA'!Q158*'Unit cost and utilities'!$H$8+'Unit cost and utilities'!$G$13*('Surv-rate CEA'!O157-'Surv-rate CEA'!O158)</f>
        <v>21.979157244505348</v>
      </c>
      <c r="T160" s="133">
        <f t="shared" si="110"/>
        <v>16.914910653876991</v>
      </c>
      <c r="U160" s="133">
        <f>S160-'Surv-rate CEA'!Q158*'Unit cost and utilities'!$H$8-'Unit cost and utilities'!$G$13*('Surv-rate CEA'!O157-'Surv-rate CEA'!O158)</f>
        <v>14.164475360334876</v>
      </c>
      <c r="V160" s="133">
        <f t="shared" si="111"/>
        <v>10.900819922884109</v>
      </c>
      <c r="W160" s="133">
        <f>'Surv-rate CEA'!S158*'Unit cost and utilities'!$H$3+'Surv-rate CEA'!T158*'Unit cost and utilities'!$H$3+('Surv-rate CEA'!R157-'Surv-rate CEA'!R158)*'Unit cost and utilities'!$G$13</f>
        <v>4.0662633330980613</v>
      </c>
      <c r="X160" s="133">
        <f t="shared" si="112"/>
        <v>3.1293502389262193</v>
      </c>
      <c r="Y160" s="133">
        <f>W160-'Surv-rate CEA'!T158*'Unit cost and utilities'!$H$3-('Surv-rate CEA'!R157-'Surv-rate CEA'!R158)*'Unit cost and utilities'!$G$13</f>
        <v>1.0172562889153469</v>
      </c>
      <c r="Z160" s="133">
        <f t="shared" si="113"/>
        <v>0.78286892657811813</v>
      </c>
      <c r="AA160" s="133">
        <f>'Surv-rate CEA'!V158*'Unit cost and utilities'!$H$9+'Surv-rate CEA'!W158*'Unit cost and utilities'!$H$9+'Unit cost and utilities'!$G$13*('Surv-rate CEA'!U157-'Surv-rate CEA'!U158)</f>
        <v>27.080763638141345</v>
      </c>
      <c r="AB160" s="133">
        <f t="shared" si="114"/>
        <v>20.841049194114845</v>
      </c>
      <c r="AC160" s="133">
        <f>AA160-'Surv-rate CEA'!W158*'Unit cost and utilities'!$H$9-'Unit cost and utilities'!$G$13*('Surv-rate CEA'!U157-'Surv-rate CEA'!U158)</f>
        <v>11.946878433176824</v>
      </c>
      <c r="AD160" s="133">
        <f t="shared" si="115"/>
        <v>9.1941824266458045</v>
      </c>
      <c r="AE160" s="133">
        <f>'Surv-rate CEA'!Y158*'Unit cost and utilities'!$H$3+'Surv-rate CEA'!Z158*'Unit cost and utilities'!$H$3+('Surv-rate CEA'!X157-'Surv-rate CEA'!X158)*'Unit cost and utilities'!$G$13</f>
        <v>4.0662633330980613</v>
      </c>
      <c r="AF160" s="133">
        <f t="shared" si="116"/>
        <v>3.1293502389262193</v>
      </c>
      <c r="AG160" s="133">
        <f>AE160-'Surv-rate CEA'!Z158*'Unit cost and utilities'!$H$3-('Surv-rate CEA'!X157-'Surv-rate CEA'!X158)*'Unit cost and utilities'!$G$13</f>
        <v>1.0172562889153469</v>
      </c>
      <c r="AH160" s="133">
        <f t="shared" si="117"/>
        <v>0.78286892657811813</v>
      </c>
      <c r="AI160" s="133">
        <f>'Surv-rate CEA'!AB158*'Unit cost and utilities'!$H$10+'Surv-rate CEA'!AC158*'Unit cost and utilities'!$H$10+'Unit cost and utilities'!$G$13*('Surv-rate CEA'!AB158-'Surv-rate CEA'!AB158)</f>
        <v>10.694626629711571</v>
      </c>
      <c r="AJ160" s="133">
        <f t="shared" si="118"/>
        <v>8.2304636117642023</v>
      </c>
      <c r="AK160" s="133">
        <f>AI160-'Surv-rate CEA'!AC158*'Unit cost and utilities'!$H$10-'Unit cost and utilities'!$G$13*('Surv-rate CEA'!AB158-'Surv-rate CEA'!AB158)</f>
        <v>6.7826047905284117</v>
      </c>
      <c r="AL160" s="133">
        <f t="shared" si="119"/>
        <v>5.2198158808398905</v>
      </c>
      <c r="AM160" s="104">
        <f>'Surv-rate CEA'!AE158*'Unit cost and utilities'!$H$5+'Surv-rate CEA'!AF158*'Unit cost and utilities'!$H$5+('Surv-rate CEA'!AD157-'Surv-rate CEA'!AD158)*'Unit cost and utilities'!$G$13</f>
        <v>4.0662633330980613</v>
      </c>
      <c r="AN160" s="133">
        <f t="shared" si="120"/>
        <v>3.1293502389262193</v>
      </c>
      <c r="AO160" s="104">
        <f>AM160-'Surv-rate CEA'!AF158*'Unit cost and utilities'!$H$5-('Surv-rate CEA'!AD157-'Surv-rate CEA'!AD158)*'Unit cost and utilities'!$G$13</f>
        <v>1.0172562889153469</v>
      </c>
      <c r="AP160" s="133">
        <f t="shared" si="121"/>
        <v>0.78286892657811813</v>
      </c>
      <c r="AQ160" s="133">
        <f>'Surv-rate CEA'!AH158*'Unit cost and utilities'!$H$11+'Surv-rate CEA'!AI158*'Unit cost and utilities'!$H$11+'Unit cost and utilities'!$G$13*('Surv-rate CEA'!AG157-'Surv-rate CEA'!AG158)</f>
        <v>18.856557176227057</v>
      </c>
      <c r="AR160" s="133">
        <f t="shared" si="122"/>
        <v>14.511792983115441</v>
      </c>
      <c r="AS160" s="133">
        <f>AQ160-'Surv-rate CEA'!AI158*'Unit cost and utilities'!$H$11-'Unit cost and utilities'!$G$13*('Surv-rate CEA'!AG157-'Surv-rate CEA'!AG158)</f>
        <v>9.4816549764030302</v>
      </c>
      <c r="AT160" s="133">
        <f t="shared" si="123"/>
        <v>7.2969743558679765</v>
      </c>
      <c r="AU160" s="133">
        <f>'Surv-rate CEA'!AK158*'Unit cost and utilities'!$H$3+'Surv-rate CEA'!AL158*'Unit cost and utilities'!$H$3+('Surv-rate CEA'!AJ157-'Surv-rate CEA'!AJ158)*'Unit cost and utilities'!$G$13</f>
        <v>4.0662633330980613</v>
      </c>
      <c r="AV160" s="133">
        <f t="shared" si="124"/>
        <v>3.1293502389262193</v>
      </c>
      <c r="AW160" s="133">
        <f>AU160-'Surv-rate CEA'!AL158*'Unit cost and utilities'!$H$3-('Surv-rate CEA'!AJ157-'Surv-rate CEA'!AJ158)*'Unit cost and utilities'!$G$13</f>
        <v>1.0172562889153469</v>
      </c>
      <c r="AX160" s="133">
        <f t="shared" si="125"/>
        <v>0.78286892657811813</v>
      </c>
      <c r="BA160" s="136"/>
      <c r="BB160" s="136"/>
      <c r="BC160" s="136"/>
      <c r="BD160" s="136"/>
      <c r="BE160" s="136"/>
      <c r="BF160" s="136"/>
      <c r="BG160" s="136"/>
      <c r="BH160" s="136"/>
    </row>
    <row r="161" spans="1:60">
      <c r="A161" s="132">
        <v>155</v>
      </c>
      <c r="B161" s="132">
        <f t="shared" si="101"/>
        <v>8.9178082191780828</v>
      </c>
      <c r="C161" s="133">
        <f>'Surv-rate CEA'!D159*'Unit cost and utilities'!$H$6+'Surv-rate CEA'!E159*'Unit cost and utilities'!$H$6+'Unit cost and utilities'!$G$13*('Surv-rate CEA'!C158-'Surv-rate CEA'!C159)</f>
        <v>15.42462482183252</v>
      </c>
      <c r="D161" s="133">
        <f t="shared" si="102"/>
        <v>11.850446156183564</v>
      </c>
      <c r="E161" s="133">
        <f>C161-'Surv-rate CEA'!E159*'Unit cost and utilities'!$H$6-'Unit cost and utilities'!$G$13*('Surv-rate CEA'!C158-'Surv-rate CEA'!C159)</f>
        <v>13.459615910043874</v>
      </c>
      <c r="F161" s="133">
        <f t="shared" si="103"/>
        <v>10.340767147809103</v>
      </c>
      <c r="G161" s="133">
        <f>'Surv-rate CEA'!G159*'Unit cost and utilities'!$H$3+'Surv-rate CEA'!H159*'Unit cost and utilities'!$H$3+('Surv-rate CEA'!F158-'Surv-rate CEA'!F159)*'Unit cost and utilities'!$G$13</f>
        <v>4.008662197165731</v>
      </c>
      <c r="H161" s="133">
        <f t="shared" si="104"/>
        <v>3.0797789945984073</v>
      </c>
      <c r="I161" s="133">
        <f>G161-'Surv-rate CEA'!H159*'Unit cost and utilities'!$H$3-('Surv-rate CEA'!F158-'Surv-rate CEA'!F159)*'Unit cost and utilities'!$G$13</f>
        <v>1.0038135814012241</v>
      </c>
      <c r="J161" s="133">
        <f t="shared" si="105"/>
        <v>0.77121090040410689</v>
      </c>
      <c r="K161" s="133">
        <f>'Surv-rate CEA'!J159*'Unit cost and utilities'!$H$7+'Surv-rate CEA'!K159*'Unit cost and utilities'!$H$7+'Unit cost and utilities'!$G$13*('Surv-rate CEA'!I158-'Surv-rate CEA'!I159)</f>
        <v>10.952989496878182</v>
      </c>
      <c r="L161" s="133">
        <f t="shared" si="106"/>
        <v>8.4149737047917643</v>
      </c>
      <c r="M161" s="133">
        <f>K161-'Surv-rate CEA'!K159*'Unit cost and utilities'!$H$7-'Unit cost and utilities'!$G$13*('Surv-rate CEA'!I158-'Surv-rate CEA'!I159)</f>
        <v>2.6390264999443804</v>
      </c>
      <c r="N161" s="133">
        <f t="shared" si="107"/>
        <v>2.0275139138597855</v>
      </c>
      <c r="O161" s="133">
        <f>'Surv-rate CEA'!M159*'Unit cost and utilities'!$H$4+'Surv-rate CEA'!N159*'Unit cost and utilities'!$H$4+('Surv-rate CEA'!L158-'Surv-rate CEA'!L159)*'Unit cost and utilities'!$G$13</f>
        <v>4.008662197165731</v>
      </c>
      <c r="P161" s="133">
        <f t="shared" si="108"/>
        <v>3.0797789945984073</v>
      </c>
      <c r="Q161" s="133">
        <f>O161-'Surv-rate CEA'!N159*'Unit cost and utilities'!$H$4-('Surv-rate CEA'!L158-'Surv-rate CEA'!L159)*'Unit cost and utilities'!$G$13</f>
        <v>1.0038135814012241</v>
      </c>
      <c r="R161" s="133">
        <f t="shared" si="109"/>
        <v>0.77121090040410689</v>
      </c>
      <c r="S161" s="133">
        <f>'Surv-rate CEA'!P159*'Unit cost and utilities'!$H$8+'Surv-rate CEA'!Q159*'Unit cost and utilities'!$H$8+'Unit cost and utilities'!$G$13*('Surv-rate CEA'!O158-'Surv-rate CEA'!O159)</f>
        <v>21.782581540986147</v>
      </c>
      <c r="T161" s="133">
        <f t="shared" si="110"/>
        <v>16.735143491384243</v>
      </c>
      <c r="U161" s="133">
        <f>S161-'Surv-rate CEA'!Q159*'Unit cost and utilities'!$H$8-'Unit cost and utilities'!$G$13*('Surv-rate CEA'!O158-'Surv-rate CEA'!O159)</f>
        <v>14.060012163141892</v>
      </c>
      <c r="V161" s="133">
        <f t="shared" si="111"/>
        <v>10.802040180501715</v>
      </c>
      <c r="W161" s="133">
        <f>'Surv-rate CEA'!S159*'Unit cost and utilities'!$H$3+'Surv-rate CEA'!T159*'Unit cost and utilities'!$H$3+('Surv-rate CEA'!R158-'Surv-rate CEA'!R159)*'Unit cost and utilities'!$G$13</f>
        <v>4.008662197165731</v>
      </c>
      <c r="X161" s="133">
        <f t="shared" si="112"/>
        <v>3.0797789945984073</v>
      </c>
      <c r="Y161" s="133">
        <f>W161-'Surv-rate CEA'!T159*'Unit cost and utilities'!$H$3-('Surv-rate CEA'!R158-'Surv-rate CEA'!R159)*'Unit cost and utilities'!$G$13</f>
        <v>1.0038135814012241</v>
      </c>
      <c r="Z161" s="133">
        <f t="shared" si="113"/>
        <v>0.77121090040410689</v>
      </c>
      <c r="AA161" s="133">
        <f>'Surv-rate CEA'!V159*'Unit cost and utilities'!$H$9+'Surv-rate CEA'!W159*'Unit cost and utilities'!$H$9+'Unit cost and utilities'!$G$13*('Surv-rate CEA'!U158-'Surv-rate CEA'!U159)</f>
        <v>26.858281817947493</v>
      </c>
      <c r="AB161" s="133">
        <f t="shared" si="114"/>
        <v>20.634707567128835</v>
      </c>
      <c r="AC161" s="133">
        <f>AA161-'Surv-rate CEA'!W159*'Unit cost and utilities'!$H$9-'Unit cost and utilities'!$G$13*('Surv-rate CEA'!U158-'Surv-rate CEA'!U159)</f>
        <v>11.854954018792762</v>
      </c>
      <c r="AD161" s="133">
        <f t="shared" si="115"/>
        <v>9.1079359080997797</v>
      </c>
      <c r="AE161" s="133">
        <f>'Surv-rate CEA'!Y159*'Unit cost and utilities'!$H$3+'Surv-rate CEA'!Z159*'Unit cost and utilities'!$H$3+('Surv-rate CEA'!X158-'Surv-rate CEA'!X159)*'Unit cost and utilities'!$G$13</f>
        <v>4.008662197165731</v>
      </c>
      <c r="AF161" s="133">
        <f t="shared" si="116"/>
        <v>3.0797789945984073</v>
      </c>
      <c r="AG161" s="133">
        <f>AE161-'Surv-rate CEA'!Z159*'Unit cost and utilities'!$H$3-('Surv-rate CEA'!X158-'Surv-rate CEA'!X159)*'Unit cost and utilities'!$G$13</f>
        <v>1.0038135814012241</v>
      </c>
      <c r="AH161" s="133">
        <f t="shared" si="117"/>
        <v>0.77121090040410689</v>
      </c>
      <c r="AI161" s="133">
        <f>'Surv-rate CEA'!AB159*'Unit cost and utilities'!$H$10+'Surv-rate CEA'!AC159*'Unit cost and utilities'!$H$10+'Unit cost and utilities'!$G$13*('Surv-rate CEA'!AB159-'Surv-rate CEA'!AB159)</f>
        <v>10.585794897062961</v>
      </c>
      <c r="AJ161" s="133">
        <f t="shared" si="118"/>
        <v>8.1328650710833763</v>
      </c>
      <c r="AK161" s="133">
        <f>AI161-'Surv-rate CEA'!AC159*'Unit cost and utilities'!$H$10-'Unit cost and utilities'!$G$13*('Surv-rate CEA'!AB159-'Surv-rate CEA'!AB159)</f>
        <v>6.7246426629603118</v>
      </c>
      <c r="AL161" s="133">
        <f t="shared" si="119"/>
        <v>5.1664151781630485</v>
      </c>
      <c r="AM161" s="104">
        <f>'Surv-rate CEA'!AE159*'Unit cost and utilities'!$H$5+'Surv-rate CEA'!AF159*'Unit cost and utilities'!$H$5+('Surv-rate CEA'!AD158-'Surv-rate CEA'!AD159)*'Unit cost and utilities'!$G$13</f>
        <v>4.008662197165731</v>
      </c>
      <c r="AN161" s="133">
        <f t="shared" si="120"/>
        <v>3.0797789945984073</v>
      </c>
      <c r="AO161" s="104">
        <f>AM161-'Surv-rate CEA'!AF159*'Unit cost and utilities'!$H$5-('Surv-rate CEA'!AD158-'Surv-rate CEA'!AD159)*'Unit cost and utilities'!$G$13</f>
        <v>1.0038135814012241</v>
      </c>
      <c r="AP161" s="133">
        <f t="shared" si="121"/>
        <v>0.77121090040410689</v>
      </c>
      <c r="AQ161" s="133">
        <f>'Surv-rate CEA'!AH159*'Unit cost and utilities'!$H$11+'Surv-rate CEA'!AI159*'Unit cost and utilities'!$H$11+'Unit cost and utilities'!$G$13*('Surv-rate CEA'!AG158-'Surv-rate CEA'!AG159)</f>
        <v>18.679939074556216</v>
      </c>
      <c r="AR161" s="133">
        <f t="shared" si="122"/>
        <v>14.351442239975245</v>
      </c>
      <c r="AS161" s="133">
        <f>AQ161-'Surv-rate CEA'!AI159*'Unit cost and utilities'!$H$11-'Unit cost and utilities'!$G$13*('Surv-rate CEA'!AG158-'Surv-rate CEA'!AG159)</f>
        <v>9.4036535614334067</v>
      </c>
      <c r="AT161" s="133">
        <f t="shared" si="123"/>
        <v>7.2246483456400261</v>
      </c>
      <c r="AU161" s="133">
        <f>'Surv-rate CEA'!AK159*'Unit cost and utilities'!$H$3+'Surv-rate CEA'!AL159*'Unit cost and utilities'!$H$3+('Surv-rate CEA'!AJ158-'Surv-rate CEA'!AJ159)*'Unit cost and utilities'!$G$13</f>
        <v>4.008662197165731</v>
      </c>
      <c r="AV161" s="133">
        <f t="shared" si="124"/>
        <v>3.0797789945984073</v>
      </c>
      <c r="AW161" s="133">
        <f>AU161-'Surv-rate CEA'!AL159*'Unit cost and utilities'!$H$3-('Surv-rate CEA'!AJ158-'Surv-rate CEA'!AJ159)*'Unit cost and utilities'!$G$13</f>
        <v>1.0038135814012241</v>
      </c>
      <c r="AX161" s="133">
        <f t="shared" si="125"/>
        <v>0.77121090040410689</v>
      </c>
      <c r="BA161" s="136"/>
      <c r="BB161" s="136"/>
      <c r="BC161" s="136"/>
      <c r="BD161" s="136"/>
      <c r="BE161" s="136"/>
      <c r="BF161" s="136"/>
      <c r="BG161" s="136"/>
      <c r="BH161" s="136"/>
    </row>
    <row r="162" spans="1:60">
      <c r="A162" s="132">
        <v>156</v>
      </c>
      <c r="B162" s="132">
        <f t="shared" si="101"/>
        <v>8.9753424657534246</v>
      </c>
      <c r="C162" s="133">
        <f>'Surv-rate CEA'!D160*'Unit cost and utilities'!$H$6+'Surv-rate CEA'!E160*'Unit cost and utilities'!$H$6+'Unit cost and utilities'!$G$13*('Surv-rate CEA'!C159-'Surv-rate CEA'!C160)</f>
        <v>15.27294276674931</v>
      </c>
      <c r="D162" s="133">
        <f t="shared" si="102"/>
        <v>11.713973474497584</v>
      </c>
      <c r="E162" s="133">
        <f>C162-'Surv-rate CEA'!E160*'Unit cost and utilities'!$H$6-'Unit cost and utilities'!$G$13*('Surv-rate CEA'!C159-'Surv-rate CEA'!C160)</f>
        <v>13.360978205239016</v>
      </c>
      <c r="F162" s="133">
        <f t="shared" si="103"/>
        <v>10.24754342890933</v>
      </c>
      <c r="G162" s="133">
        <f>'Surv-rate CEA'!G160*'Unit cost and utilities'!$H$3+'Surv-rate CEA'!H160*'Unit cost and utilities'!$H$3+('Surv-rate CEA'!F159-'Surv-rate CEA'!F160)*'Unit cost and utilities'!$G$13</f>
        <v>3.9522268904159792</v>
      </c>
      <c r="H162" s="133">
        <f t="shared" si="104"/>
        <v>3.0312613401734461</v>
      </c>
      <c r="I162" s="133">
        <f>G162-'Surv-rate CEA'!H160*'Unit cost and utilities'!$H$3-('Surv-rate CEA'!F159-'Surv-rate CEA'!F160)*'Unit cost and utilities'!$G$13</f>
        <v>0.99063207633588624</v>
      </c>
      <c r="J162" s="133">
        <f t="shared" si="105"/>
        <v>0.75979056835389958</v>
      </c>
      <c r="K162" s="133">
        <f>'Surv-rate CEA'!J160*'Unit cost and utilities'!$H$7+'Surv-rate CEA'!K160*'Unit cost and utilities'!$H$7+'Unit cost and utilities'!$G$13*('Surv-rate CEA'!I159-'Surv-rate CEA'!I160)</f>
        <v>10.838047815680474</v>
      </c>
      <c r="L162" s="133">
        <f t="shared" si="106"/>
        <v>8.3125175394891482</v>
      </c>
      <c r="M162" s="133">
        <f>K162-'Surv-rate CEA'!K160*'Unit cost and utilities'!$H$7-'Unit cost and utilities'!$G$13*('Surv-rate CEA'!I159-'Surv-rate CEA'!I160)</f>
        <v>2.6110438754920193</v>
      </c>
      <c r="N162" s="133">
        <f t="shared" si="107"/>
        <v>2.0026067775786434</v>
      </c>
      <c r="O162" s="133">
        <f>'Surv-rate CEA'!M160*'Unit cost and utilities'!$H$4+'Surv-rate CEA'!N160*'Unit cost and utilities'!$H$4+('Surv-rate CEA'!L159-'Surv-rate CEA'!L160)*'Unit cost and utilities'!$G$13</f>
        <v>3.9522268904159792</v>
      </c>
      <c r="P162" s="133">
        <f t="shared" si="108"/>
        <v>3.0312613401734461</v>
      </c>
      <c r="Q162" s="133">
        <f>O162-'Surv-rate CEA'!N160*'Unit cost and utilities'!$H$4-('Surv-rate CEA'!L159-'Surv-rate CEA'!L160)*'Unit cost and utilities'!$G$13</f>
        <v>0.99063207633588624</v>
      </c>
      <c r="R162" s="133">
        <f t="shared" si="109"/>
        <v>0.75979056835389958</v>
      </c>
      <c r="S162" s="133">
        <f>'Surv-rate CEA'!P160*'Unit cost and utilities'!$H$8+'Surv-rate CEA'!Q160*'Unit cost and utilities'!$H$8+'Unit cost and utilities'!$G$13*('Surv-rate CEA'!O159-'Surv-rate CEA'!O160)</f>
        <v>21.588967954361639</v>
      </c>
      <c r="T162" s="133">
        <f t="shared" si="110"/>
        <v>16.558210282156136</v>
      </c>
      <c r="U162" s="133">
        <f>S162-'Surv-rate CEA'!Q160*'Unit cost and utilities'!$H$8-'Unit cost and utilities'!$G$13*('Surv-rate CEA'!O159-'Surv-rate CEA'!O160)</f>
        <v>13.956974503035571</v>
      </c>
      <c r="V162" s="133">
        <f t="shared" si="111"/>
        <v>10.704658009243316</v>
      </c>
      <c r="W162" s="133">
        <f>'Surv-rate CEA'!S160*'Unit cost and utilities'!$H$3+'Surv-rate CEA'!T160*'Unit cost and utilities'!$H$3+('Surv-rate CEA'!R159-'Surv-rate CEA'!R160)*'Unit cost and utilities'!$G$13</f>
        <v>3.9522268904159792</v>
      </c>
      <c r="X162" s="133">
        <f t="shared" si="112"/>
        <v>3.0312613401734461</v>
      </c>
      <c r="Y162" s="133">
        <f>W162-'Surv-rate CEA'!T160*'Unit cost and utilities'!$H$3-('Surv-rate CEA'!R159-'Surv-rate CEA'!R160)*'Unit cost and utilities'!$G$13</f>
        <v>0.99063207633588624</v>
      </c>
      <c r="Z162" s="133">
        <f t="shared" si="113"/>
        <v>0.75979056835389958</v>
      </c>
      <c r="AA162" s="133">
        <f>'Surv-rate CEA'!V160*'Unit cost and utilities'!$H$9+'Surv-rate CEA'!W160*'Unit cost and utilities'!$H$9+'Unit cost and utilities'!$G$13*('Surv-rate CEA'!U159-'Surv-rate CEA'!U160)</f>
        <v>26.63899278458657</v>
      </c>
      <c r="AB162" s="133">
        <f t="shared" si="114"/>
        <v>20.431455786329508</v>
      </c>
      <c r="AC162" s="133">
        <f>AA162-'Surv-rate CEA'!W160*'Unit cost and utilities'!$H$9-'Unit cost and utilities'!$G$13*('Surv-rate CEA'!U159-'Surv-rate CEA'!U160)</f>
        <v>11.76431311775346</v>
      </c>
      <c r="AD162" s="133">
        <f t="shared" si="115"/>
        <v>9.0229403666114028</v>
      </c>
      <c r="AE162" s="133">
        <f>'Surv-rate CEA'!Y160*'Unit cost and utilities'!$H$3+'Surv-rate CEA'!Z160*'Unit cost and utilities'!$H$3+('Surv-rate CEA'!X159-'Surv-rate CEA'!X160)*'Unit cost and utilities'!$G$13</f>
        <v>3.9522268904159792</v>
      </c>
      <c r="AF162" s="133">
        <f t="shared" si="116"/>
        <v>3.0312613401734461</v>
      </c>
      <c r="AG162" s="133">
        <f>AE162-'Surv-rate CEA'!Z160*'Unit cost and utilities'!$H$3-('Surv-rate CEA'!X159-'Surv-rate CEA'!X160)*'Unit cost and utilities'!$G$13</f>
        <v>0.99063207633588624</v>
      </c>
      <c r="AH162" s="133">
        <f t="shared" si="117"/>
        <v>0.75979056835389958</v>
      </c>
      <c r="AI162" s="133">
        <f>'Surv-rate CEA'!AB160*'Unit cost and utilities'!$H$10+'Surv-rate CEA'!AC160*'Unit cost and utilities'!$H$10+'Unit cost and utilities'!$G$13*('Surv-rate CEA'!AB160-'Surv-rate CEA'!AB160)</f>
        <v>10.478722293239464</v>
      </c>
      <c r="AJ162" s="133">
        <f t="shared" si="118"/>
        <v>8.0369236540889055</v>
      </c>
      <c r="AK162" s="133">
        <f>AI162-'Surv-rate CEA'!AC160*'Unit cost and utilities'!$H$10-'Unit cost and utilities'!$G$13*('Surv-rate CEA'!AB160-'Surv-rate CEA'!AB160)</f>
        <v>6.6675387183766315</v>
      </c>
      <c r="AL162" s="133">
        <f t="shared" si="119"/>
        <v>5.1138390865503771</v>
      </c>
      <c r="AM162" s="104">
        <f>'Surv-rate CEA'!AE160*'Unit cost and utilities'!$H$5+'Surv-rate CEA'!AF160*'Unit cost and utilities'!$H$5+('Surv-rate CEA'!AD159-'Surv-rate CEA'!AD160)*'Unit cost and utilities'!$G$13</f>
        <v>3.9522268904159792</v>
      </c>
      <c r="AN162" s="133">
        <f t="shared" si="120"/>
        <v>3.0312613401734461</v>
      </c>
      <c r="AO162" s="104">
        <f>AM162-'Surv-rate CEA'!AF160*'Unit cost and utilities'!$H$5-('Surv-rate CEA'!AD159-'Surv-rate CEA'!AD160)*'Unit cost and utilities'!$G$13</f>
        <v>0.99063207633588624</v>
      </c>
      <c r="AP162" s="133">
        <f t="shared" si="121"/>
        <v>0.75979056835389958</v>
      </c>
      <c r="AQ162" s="133">
        <f>'Surv-rate CEA'!AH160*'Unit cost and utilities'!$H$11+'Surv-rate CEA'!AI160*'Unit cost and utilities'!$H$11+'Unit cost and utilities'!$G$13*('Surv-rate CEA'!AG159-'Surv-rate CEA'!AG160)</f>
        <v>18.50605666637621</v>
      </c>
      <c r="AR162" s="133">
        <f t="shared" si="122"/>
        <v>14.193692742660582</v>
      </c>
      <c r="AS162" s="133">
        <f>AQ162-'Surv-rate CEA'!AI160*'Unit cost and utilities'!$H$11-'Unit cost and utilities'!$G$13*('Surv-rate CEA'!AG159-'Surv-rate CEA'!AG160)</f>
        <v>9.3267823715346516</v>
      </c>
      <c r="AT162" s="133">
        <f t="shared" si="123"/>
        <v>7.1534139144700077</v>
      </c>
      <c r="AU162" s="133">
        <f>'Surv-rate CEA'!AK160*'Unit cost and utilities'!$H$3+'Surv-rate CEA'!AL160*'Unit cost and utilities'!$H$3+('Surv-rate CEA'!AJ159-'Surv-rate CEA'!AJ160)*'Unit cost and utilities'!$G$13</f>
        <v>3.9522268904159792</v>
      </c>
      <c r="AV162" s="133">
        <f t="shared" si="124"/>
        <v>3.0312613401734461</v>
      </c>
      <c r="AW162" s="133">
        <f>AU162-'Surv-rate CEA'!AL160*'Unit cost and utilities'!$H$3-('Surv-rate CEA'!AJ159-'Surv-rate CEA'!AJ160)*'Unit cost and utilities'!$G$13</f>
        <v>0.99063207633588624</v>
      </c>
      <c r="AX162" s="133">
        <f t="shared" si="125"/>
        <v>0.75979056835389958</v>
      </c>
      <c r="BA162" s="136"/>
      <c r="BB162" s="136"/>
      <c r="BC162" s="136"/>
      <c r="BD162" s="136"/>
      <c r="BE162" s="136"/>
      <c r="BF162" s="136"/>
      <c r="BG162" s="136"/>
      <c r="BH162" s="136"/>
    </row>
    <row r="163" spans="1:60">
      <c r="A163" s="132">
        <v>157</v>
      </c>
      <c r="B163" s="132">
        <f t="shared" si="101"/>
        <v>9.0328767123287665</v>
      </c>
      <c r="C163" s="133">
        <f>'Surv-rate CEA'!D161*'Unit cost and utilities'!$H$6+'Surv-rate CEA'!E161*'Unit cost and utilities'!$H$6+'Unit cost and utilities'!$G$13*('Surv-rate CEA'!C160-'Surv-rate CEA'!C161)</f>
        <v>15.123675278223175</v>
      </c>
      <c r="D163" s="133">
        <f t="shared" si="102"/>
        <v>11.579779132289888</v>
      </c>
      <c r="E163" s="133">
        <f>C163-'Surv-rate CEA'!E161*'Unit cost and utilities'!$H$6-'Unit cost and utilities'!$G$13*('Surv-rate CEA'!C160-'Surv-rate CEA'!C161)</f>
        <v>13.263678127565253</v>
      </c>
      <c r="F163" s="133">
        <f t="shared" si="103"/>
        <v>10.155630848550903</v>
      </c>
      <c r="G163" s="133">
        <f>'Surv-rate CEA'!G161*'Unit cost and utilities'!$H$3+'Surv-rate CEA'!H161*'Unit cost and utilities'!$H$3+('Surv-rate CEA'!F160-'Surv-rate CEA'!F161)*'Unit cost and utilities'!$G$13</f>
        <v>3.8969269135170901</v>
      </c>
      <c r="H163" s="133">
        <f t="shared" si="104"/>
        <v>2.9837689664086517</v>
      </c>
      <c r="I163" s="133">
        <f>G163-'Surv-rate CEA'!H161*'Unit cost and utilities'!$H$3-('Surv-rate CEA'!F160-'Surv-rate CEA'!F161)*'Unit cost and utilities'!$G$13</f>
        <v>0.97770509995741672</v>
      </c>
      <c r="J163" s="133">
        <f t="shared" si="105"/>
        <v>0.7486017059836283</v>
      </c>
      <c r="K163" s="133">
        <f>'Surv-rate CEA'!J161*'Unit cost and utilities'!$H$7+'Surv-rate CEA'!K161*'Unit cost and utilities'!$H$7+'Unit cost and utilities'!$G$13*('Surv-rate CEA'!I160-'Surv-rate CEA'!I161)</f>
        <v>10.725013051985231</v>
      </c>
      <c r="L163" s="133">
        <f t="shared" si="106"/>
        <v>8.2118453383975503</v>
      </c>
      <c r="M163" s="133">
        <f>K163-'Surv-rate CEA'!K161*'Unit cost and utilities'!$H$7-'Unit cost and utilities'!$G$13*('Surv-rate CEA'!I160-'Surv-rate CEA'!I161)</f>
        <v>2.5835315050200638</v>
      </c>
      <c r="N163" s="133">
        <f t="shared" si="107"/>
        <v>1.978138492071593</v>
      </c>
      <c r="O163" s="133">
        <f>'Surv-rate CEA'!M161*'Unit cost and utilities'!$H$4+'Surv-rate CEA'!N161*'Unit cost and utilities'!$H$4+('Surv-rate CEA'!L160-'Surv-rate CEA'!L161)*'Unit cost and utilities'!$G$13</f>
        <v>3.8969269135170901</v>
      </c>
      <c r="P163" s="133">
        <f t="shared" si="108"/>
        <v>2.9837689664086517</v>
      </c>
      <c r="Q163" s="133">
        <f>O163-'Surv-rate CEA'!N161*'Unit cost and utilities'!$H$4-('Surv-rate CEA'!L160-'Surv-rate CEA'!L161)*'Unit cost and utilities'!$G$13</f>
        <v>0.97770509995741672</v>
      </c>
      <c r="R163" s="133">
        <f t="shared" si="109"/>
        <v>0.7486017059836283</v>
      </c>
      <c r="S163" s="133">
        <f>'Surv-rate CEA'!P161*'Unit cost and utilities'!$H$8+'Surv-rate CEA'!Q161*'Unit cost and utilities'!$H$8+'Unit cost and utilities'!$G$13*('Surv-rate CEA'!O160-'Surv-rate CEA'!O161)</f>
        <v>21.398254242238544</v>
      </c>
      <c r="T163" s="133">
        <f t="shared" si="110"/>
        <v>16.384050396698218</v>
      </c>
      <c r="U163" s="133">
        <f>S163-'Surv-rate CEA'!Q161*'Unit cost and utilities'!$H$8-'Unit cost and utilities'!$G$13*('Surv-rate CEA'!O160-'Surv-rate CEA'!O161)</f>
        <v>13.855334137908443</v>
      </c>
      <c r="V163" s="133">
        <f t="shared" si="111"/>
        <v>10.608645462791607</v>
      </c>
      <c r="W163" s="133">
        <f>'Surv-rate CEA'!S161*'Unit cost and utilities'!$H$3+'Surv-rate CEA'!T161*'Unit cost and utilities'!$H$3+('Surv-rate CEA'!R160-'Surv-rate CEA'!R161)*'Unit cost and utilities'!$G$13</f>
        <v>3.8969269135170901</v>
      </c>
      <c r="X163" s="133">
        <f t="shared" si="112"/>
        <v>2.9837689664086517</v>
      </c>
      <c r="Y163" s="133">
        <f>W163-'Surv-rate CEA'!T161*'Unit cost and utilities'!$H$3-('Surv-rate CEA'!R160-'Surv-rate CEA'!R161)*'Unit cost and utilities'!$G$13</f>
        <v>0.97770509995741672</v>
      </c>
      <c r="Z163" s="133">
        <f t="shared" si="113"/>
        <v>0.7486017059836283</v>
      </c>
      <c r="AA163" s="133">
        <f>'Surv-rate CEA'!V161*'Unit cost and utilities'!$H$9+'Surv-rate CEA'!W161*'Unit cost and utilities'!$H$9+'Unit cost and utilities'!$G$13*('Surv-rate CEA'!U160-'Surv-rate CEA'!U161)</f>
        <v>26.422831726192992</v>
      </c>
      <c r="AB163" s="133">
        <f t="shared" si="114"/>
        <v>20.231230161331801</v>
      </c>
      <c r="AC163" s="133">
        <f>AA163-'Surv-rate CEA'!W161*'Unit cost and utilities'!$H$9-'Unit cost and utilities'!$G$13*('Surv-rate CEA'!U160-'Surv-rate CEA'!U161)</f>
        <v>11.674929898561345</v>
      </c>
      <c r="AD163" s="133">
        <f t="shared" si="115"/>
        <v>8.9391703486899576</v>
      </c>
      <c r="AE163" s="133">
        <f>'Surv-rate CEA'!Y161*'Unit cost and utilities'!$H$3+'Surv-rate CEA'!Z161*'Unit cost and utilities'!$H$3+('Surv-rate CEA'!X160-'Surv-rate CEA'!X161)*'Unit cost and utilities'!$G$13</f>
        <v>3.8969269135170901</v>
      </c>
      <c r="AF163" s="133">
        <f t="shared" si="116"/>
        <v>2.9837689664086517</v>
      </c>
      <c r="AG163" s="133">
        <f>AE163-'Surv-rate CEA'!Z161*'Unit cost and utilities'!$H$3-('Surv-rate CEA'!X160-'Surv-rate CEA'!X161)*'Unit cost and utilities'!$G$13</f>
        <v>0.97770509995741672</v>
      </c>
      <c r="AH163" s="133">
        <f t="shared" si="117"/>
        <v>0.7486017059836283</v>
      </c>
      <c r="AI163" s="133">
        <f>'Surv-rate CEA'!AB161*'Unit cost and utilities'!$H$10+'Surv-rate CEA'!AC161*'Unit cost and utilities'!$H$10+'Unit cost and utilities'!$G$13*('Surv-rate CEA'!AB161-'Surv-rate CEA'!AB161)</f>
        <v>10.373370131008823</v>
      </c>
      <c r="AJ163" s="133">
        <f t="shared" si="118"/>
        <v>7.9426020966966835</v>
      </c>
      <c r="AK163" s="133">
        <f>AI163-'Surv-rate CEA'!AC161*'Unit cost and utilities'!$H$10-'Unit cost and utilities'!$G$13*('Surv-rate CEA'!AB161-'Surv-rate CEA'!AB161)</f>
        <v>6.6112749671260245</v>
      </c>
      <c r="AL163" s="133">
        <f t="shared" si="119"/>
        <v>5.0620700652302597</v>
      </c>
      <c r="AM163" s="104">
        <f>'Surv-rate CEA'!AE161*'Unit cost and utilities'!$H$5+'Surv-rate CEA'!AF161*'Unit cost and utilities'!$H$5+('Surv-rate CEA'!AD160-'Surv-rate CEA'!AD161)*'Unit cost and utilities'!$G$13</f>
        <v>3.8969269135170901</v>
      </c>
      <c r="AN163" s="133">
        <f t="shared" si="120"/>
        <v>2.9837689664086517</v>
      </c>
      <c r="AO163" s="104">
        <f>AM163-'Surv-rate CEA'!AF161*'Unit cost and utilities'!$H$5-('Surv-rate CEA'!AD160-'Surv-rate CEA'!AD161)*'Unit cost and utilities'!$G$13</f>
        <v>0.97770509995741672</v>
      </c>
      <c r="AP163" s="133">
        <f t="shared" si="121"/>
        <v>0.7486017059836283</v>
      </c>
      <c r="AQ163" s="133">
        <f>'Surv-rate CEA'!AH161*'Unit cost and utilities'!$H$11+'Surv-rate CEA'!AI161*'Unit cost and utilities'!$H$11+'Unit cost and utilities'!$G$13*('Surv-rate CEA'!AG160-'Surv-rate CEA'!AG161)</f>
        <v>18.334851314293594</v>
      </c>
      <c r="AR163" s="133">
        <f t="shared" si="122"/>
        <v>14.038487651781869</v>
      </c>
      <c r="AS163" s="133">
        <f>AQ163-'Surv-rate CEA'!AI161*'Unit cost and utilities'!$H$11-'Unit cost and utilities'!$G$13*('Surv-rate CEA'!AG160-'Surv-rate CEA'!AG161)</f>
        <v>9.2510180689529005</v>
      </c>
      <c r="AT163" s="133">
        <f t="shared" si="123"/>
        <v>7.0832482195348474</v>
      </c>
      <c r="AU163" s="133">
        <f>'Surv-rate CEA'!AK161*'Unit cost and utilities'!$H$3+'Surv-rate CEA'!AL161*'Unit cost and utilities'!$H$3+('Surv-rate CEA'!AJ160-'Surv-rate CEA'!AJ161)*'Unit cost and utilities'!$G$13</f>
        <v>3.8969269135170901</v>
      </c>
      <c r="AV163" s="133">
        <f t="shared" si="124"/>
        <v>2.9837689664086517</v>
      </c>
      <c r="AW163" s="133">
        <f>AU163-'Surv-rate CEA'!AL161*'Unit cost and utilities'!$H$3-('Surv-rate CEA'!AJ160-'Surv-rate CEA'!AJ161)*'Unit cost and utilities'!$G$13</f>
        <v>0.97770509995741672</v>
      </c>
      <c r="AX163" s="133">
        <f t="shared" si="125"/>
        <v>0.7486017059836283</v>
      </c>
      <c r="BA163" s="136"/>
      <c r="BB163" s="136"/>
      <c r="BC163" s="136"/>
      <c r="BD163" s="136"/>
      <c r="BE163" s="136"/>
      <c r="BF163" s="136"/>
      <c r="BG163" s="136"/>
      <c r="BH163" s="136"/>
    </row>
    <row r="164" spans="1:60">
      <c r="A164" s="132">
        <v>158</v>
      </c>
      <c r="B164" s="132">
        <f t="shared" si="101"/>
        <v>9.0904109589041102</v>
      </c>
      <c r="C164" s="133">
        <f>'Surv-rate CEA'!D162*'Unit cost and utilities'!$H$6+'Surv-rate CEA'!E162*'Unit cost and utilities'!$H$6+'Unit cost and utilities'!$G$13*('Surv-rate CEA'!C161-'Surv-rate CEA'!C162)</f>
        <v>14.976769643785767</v>
      </c>
      <c r="D164" s="133">
        <f t="shared" si="102"/>
        <v>11.447812347577091</v>
      </c>
      <c r="E164" s="133">
        <f>C164-'Surv-rate CEA'!E162*'Unit cost and utilities'!$H$6-'Unit cost and utilities'!$G$13*('Surv-rate CEA'!C161-'Surv-rate CEA'!C162)</f>
        <v>13.167689340502855</v>
      </c>
      <c r="F164" s="133">
        <f t="shared" si="103"/>
        <v>10.065003348957438</v>
      </c>
      <c r="G164" s="133">
        <f>'Surv-rate CEA'!G162*'Unit cost and utilities'!$H$3+'Surv-rate CEA'!H162*'Unit cost and utilities'!$H$3+('Surv-rate CEA'!F161-'Surv-rate CEA'!F162)*'Unit cost and utilities'!$G$13</f>
        <v>3.842732741215118</v>
      </c>
      <c r="H164" s="133">
        <f t="shared" si="104"/>
        <v>2.9372744837251403</v>
      </c>
      <c r="I164" s="133">
        <f>G164-'Surv-rate CEA'!H162*'Unit cost and utilities'!$H$3-('Surv-rate CEA'!F161-'Surv-rate CEA'!F162)*'Unit cost and utilities'!$G$13</f>
        <v>0.96502618923694472</v>
      </c>
      <c r="J164" s="133">
        <f t="shared" si="105"/>
        <v>0.73763828833848821</v>
      </c>
      <c r="K164" s="133">
        <f>'Surv-rate CEA'!J162*'Unit cost and utilities'!$H$7+'Surv-rate CEA'!K162*'Unit cost and utilities'!$H$7+'Unit cost and utilities'!$G$13*('Surv-rate CEA'!I161-'Surv-rate CEA'!I162)</f>
        <v>10.613842271126959</v>
      </c>
      <c r="L164" s="133">
        <f t="shared" si="106"/>
        <v>8.1129160357392838</v>
      </c>
      <c r="M164" s="133">
        <f>K164-'Surv-rate CEA'!K162*'Unit cost and utilities'!$H$7-'Unit cost and utilities'!$G$13*('Surv-rate CEA'!I161-'Surv-rate CEA'!I162)</f>
        <v>2.5564786158259234</v>
      </c>
      <c r="N164" s="133">
        <f t="shared" si="107"/>
        <v>1.954098791705194</v>
      </c>
      <c r="O164" s="133">
        <f>'Surv-rate CEA'!M162*'Unit cost and utilities'!$H$4+'Surv-rate CEA'!N162*'Unit cost and utilities'!$H$4+('Surv-rate CEA'!L161-'Surv-rate CEA'!L162)*'Unit cost and utilities'!$G$13</f>
        <v>3.842732741215118</v>
      </c>
      <c r="P164" s="133">
        <f t="shared" si="108"/>
        <v>2.9372744837251403</v>
      </c>
      <c r="Q164" s="133">
        <f>O164-'Surv-rate CEA'!N162*'Unit cost and utilities'!$H$4-('Surv-rate CEA'!L161-'Surv-rate CEA'!L162)*'Unit cost and utilities'!$G$13</f>
        <v>0.96502618923694472</v>
      </c>
      <c r="R164" s="133">
        <f t="shared" si="109"/>
        <v>0.73763828833848821</v>
      </c>
      <c r="S164" s="133">
        <f>'Surv-rate CEA'!P162*'Unit cost and utilities'!$H$8+'Surv-rate CEA'!Q162*'Unit cost and utilities'!$H$8+'Unit cost and utilities'!$G$13*('Surv-rate CEA'!O161-'Surv-rate CEA'!O162)</f>
        <v>21.210379829520125</v>
      </c>
      <c r="T164" s="133">
        <f t="shared" si="110"/>
        <v>16.212604846328091</v>
      </c>
      <c r="U164" s="133">
        <f>S164-'Surv-rate CEA'!Q162*'Unit cost and utilities'!$H$8-'Unit cost and utilities'!$G$13*('Surv-rate CEA'!O161-'Surv-rate CEA'!O162)</f>
        <v>13.755063556441447</v>
      </c>
      <c r="V164" s="133">
        <f t="shared" si="111"/>
        <v>10.513975321004844</v>
      </c>
      <c r="W164" s="133">
        <f>'Surv-rate CEA'!S162*'Unit cost and utilities'!$H$3+'Surv-rate CEA'!T162*'Unit cost and utilities'!$H$3+('Surv-rate CEA'!R161-'Surv-rate CEA'!R162)*'Unit cost and utilities'!$G$13</f>
        <v>3.842732741215118</v>
      </c>
      <c r="X164" s="133">
        <f t="shared" si="112"/>
        <v>2.9372744837251403</v>
      </c>
      <c r="Y164" s="133">
        <f>W164-'Surv-rate CEA'!T162*'Unit cost and utilities'!$H$3-('Surv-rate CEA'!R161-'Surv-rate CEA'!R162)*'Unit cost and utilities'!$G$13</f>
        <v>0.96502618923694472</v>
      </c>
      <c r="Z164" s="133">
        <f t="shared" si="113"/>
        <v>0.73763828833848821</v>
      </c>
      <c r="AA164" s="133">
        <f>'Surv-rate CEA'!V162*'Unit cost and utilities'!$H$9+'Surv-rate CEA'!W162*'Unit cost and utilities'!$H$9+'Unit cost and utilities'!$G$13*('Surv-rate CEA'!U161-'Surv-rate CEA'!U162)</f>
        <v>26.209735520735361</v>
      </c>
      <c r="AB164" s="133">
        <f t="shared" si="114"/>
        <v>20.033968676649835</v>
      </c>
      <c r="AC164" s="133">
        <f>AA164-'Surv-rate CEA'!W162*'Unit cost and utilities'!$H$9-'Unit cost and utilities'!$G$13*('Surv-rate CEA'!U161-'Surv-rate CEA'!U162)</f>
        <v>11.586779206197777</v>
      </c>
      <c r="AD164" s="133">
        <f t="shared" si="115"/>
        <v>8.8566010708722747</v>
      </c>
      <c r="AE164" s="133">
        <f>'Surv-rate CEA'!Y162*'Unit cost and utilities'!$H$3+'Surv-rate CEA'!Z162*'Unit cost and utilities'!$H$3+('Surv-rate CEA'!X161-'Surv-rate CEA'!X162)*'Unit cost and utilities'!$G$13</f>
        <v>3.842732741215118</v>
      </c>
      <c r="AF164" s="133">
        <f t="shared" si="116"/>
        <v>2.9372744837251403</v>
      </c>
      <c r="AG164" s="133">
        <f>AE164-'Surv-rate CEA'!Z162*'Unit cost and utilities'!$H$3-('Surv-rate CEA'!X161-'Surv-rate CEA'!X162)*'Unit cost and utilities'!$G$13</f>
        <v>0.96502618923694472</v>
      </c>
      <c r="AH164" s="133">
        <f t="shared" si="117"/>
        <v>0.73763828833848821</v>
      </c>
      <c r="AI164" s="133">
        <f>'Surv-rate CEA'!AB162*'Unit cost and utilities'!$H$10+'Surv-rate CEA'!AC162*'Unit cost and utilities'!$H$10+'Unit cost and utilities'!$G$13*('Surv-rate CEA'!AB162-'Surv-rate CEA'!AB162)</f>
        <v>10.26970079363335</v>
      </c>
      <c r="AJ164" s="133">
        <f t="shared" si="118"/>
        <v>7.8498641794934061</v>
      </c>
      <c r="AK164" s="133">
        <f>AI164-'Surv-rate CEA'!AC162*'Unit cost and utilities'!$H$10-'Unit cost and utilities'!$G$13*('Surv-rate CEA'!AB162-'Surv-rate CEA'!AB162)</f>
        <v>6.5558339056388268</v>
      </c>
      <c r="AL164" s="133">
        <f t="shared" si="119"/>
        <v>5.0110910509180995</v>
      </c>
      <c r="AM164" s="104">
        <f>'Surv-rate CEA'!AE162*'Unit cost and utilities'!$H$5+'Surv-rate CEA'!AF162*'Unit cost and utilities'!$H$5+('Surv-rate CEA'!AD161-'Surv-rate CEA'!AD162)*'Unit cost and utilities'!$G$13</f>
        <v>3.842732741215118</v>
      </c>
      <c r="AN164" s="133">
        <f t="shared" si="120"/>
        <v>2.9372744837251403</v>
      </c>
      <c r="AO164" s="104">
        <f>AM164-'Surv-rate CEA'!AF162*'Unit cost and utilities'!$H$5-('Surv-rate CEA'!AD161-'Surv-rate CEA'!AD162)*'Unit cost and utilities'!$G$13</f>
        <v>0.96502618923694472</v>
      </c>
      <c r="AP164" s="133">
        <f t="shared" si="121"/>
        <v>0.73763828833848821</v>
      </c>
      <c r="AQ164" s="133">
        <f>'Surv-rate CEA'!AH162*'Unit cost and utilities'!$H$11+'Surv-rate CEA'!AI162*'Unit cost and utilities'!$H$11+'Unit cost and utilities'!$G$13*('Surv-rate CEA'!AG161-'Surv-rate CEA'!AG162)</f>
        <v>18.166265976528212</v>
      </c>
      <c r="AR164" s="133">
        <f t="shared" si="122"/>
        <v>13.885771691878741</v>
      </c>
      <c r="AS164" s="133">
        <f>AQ164-'Surv-rate CEA'!AI162*'Unit cost and utilities'!$H$11-'Unit cost and utilities'!$G$13*('Surv-rate CEA'!AG161-'Surv-rate CEA'!AG162)</f>
        <v>9.1763379392446147</v>
      </c>
      <c r="AT164" s="133">
        <f t="shared" si="123"/>
        <v>7.0141290321582836</v>
      </c>
      <c r="AU164" s="133">
        <f>'Surv-rate CEA'!AK162*'Unit cost and utilities'!$H$3+'Surv-rate CEA'!AL162*'Unit cost and utilities'!$H$3+('Surv-rate CEA'!AJ161-'Surv-rate CEA'!AJ162)*'Unit cost and utilities'!$G$13</f>
        <v>3.842732741215118</v>
      </c>
      <c r="AV164" s="133">
        <f t="shared" si="124"/>
        <v>2.9372744837251403</v>
      </c>
      <c r="AW164" s="133">
        <f>AU164-'Surv-rate CEA'!AL162*'Unit cost and utilities'!$H$3-('Surv-rate CEA'!AJ161-'Surv-rate CEA'!AJ162)*'Unit cost and utilities'!$G$13</f>
        <v>0.96502618923694472</v>
      </c>
      <c r="AX164" s="133">
        <f t="shared" si="125"/>
        <v>0.73763828833848821</v>
      </c>
      <c r="BA164" s="136"/>
      <c r="BB164" s="136"/>
      <c r="BC164" s="136"/>
      <c r="BD164" s="136"/>
      <c r="BE164" s="136"/>
      <c r="BF164" s="136"/>
      <c r="BG164" s="136"/>
      <c r="BH164" s="136"/>
    </row>
    <row r="165" spans="1:60">
      <c r="A165" s="132">
        <v>159</v>
      </c>
      <c r="B165" s="132">
        <f t="shared" si="101"/>
        <v>9.1479452054794521</v>
      </c>
      <c r="C165" s="133">
        <f>'Surv-rate CEA'!D163*'Unit cost and utilities'!$H$6+'Surv-rate CEA'!E163*'Unit cost and utilities'!$H$6+'Unit cost and utilities'!$G$13*('Surv-rate CEA'!C162-'Surv-rate CEA'!C163)</f>
        <v>14.832174604831835</v>
      </c>
      <c r="D165" s="133">
        <f t="shared" si="102"/>
        <v>11.318023756043518</v>
      </c>
      <c r="E165" s="133">
        <f>C165-'Surv-rate CEA'!E163*'Unit cost and utilities'!$H$6-'Unit cost and utilities'!$G$13*('Surv-rate CEA'!C162-'Surv-rate CEA'!C163)</f>
        <v>13.0729861848358</v>
      </c>
      <c r="F165" s="133">
        <f t="shared" si="103"/>
        <v>9.9756355453231844</v>
      </c>
      <c r="G165" s="133">
        <f>'Surv-rate CEA'!G163*'Unit cost and utilities'!$H$3+'Surv-rate CEA'!H163*'Unit cost and utilities'!$H$3+('Surv-rate CEA'!F162-'Surv-rate CEA'!F163)*'Unit cost and utilities'!$G$13</f>
        <v>3.789615785731645</v>
      </c>
      <c r="H165" s="133">
        <f t="shared" si="104"/>
        <v>2.8917513872319045</v>
      </c>
      <c r="I165" s="133">
        <f>G165-'Surv-rate CEA'!H163*'Unit cost and utilities'!$H$3-('Surv-rate CEA'!F162-'Surv-rate CEA'!F163)*'Unit cost and utilities'!$G$13</f>
        <v>0.95258908397335063</v>
      </c>
      <c r="J165" s="133">
        <f t="shared" si="105"/>
        <v>0.7268944823940976</v>
      </c>
      <c r="K165" s="133">
        <f>'Surv-rate CEA'!J163*'Unit cost and utilities'!$H$7+'Surv-rate CEA'!K163*'Unit cost and utilities'!$H$7+'Unit cost and utilities'!$G$13*('Surv-rate CEA'!I162-'Surv-rate CEA'!I163)</f>
        <v>10.504493752580968</v>
      </c>
      <c r="L165" s="133">
        <f t="shared" si="106"/>
        <v>8.0156897423653337</v>
      </c>
      <c r="M165" s="133">
        <f>K165-'Surv-rate CEA'!K163*'Unit cost and utilities'!$H$7-'Unit cost and utilities'!$G$13*('Surv-rate CEA'!I162-'Surv-rate CEA'!I163)</f>
        <v>2.5298747467162235</v>
      </c>
      <c r="N165" s="133">
        <f t="shared" si="107"/>
        <v>1.9304777111928717</v>
      </c>
      <c r="O165" s="133">
        <f>'Surv-rate CEA'!M163*'Unit cost and utilities'!$H$4+'Surv-rate CEA'!N163*'Unit cost and utilities'!$H$4+('Surv-rate CEA'!L162-'Surv-rate CEA'!L163)*'Unit cost and utilities'!$G$13</f>
        <v>3.789615785731645</v>
      </c>
      <c r="P165" s="133">
        <f t="shared" si="108"/>
        <v>2.8917513872319045</v>
      </c>
      <c r="Q165" s="133">
        <f>O165-'Surv-rate CEA'!N163*'Unit cost and utilities'!$H$4-('Surv-rate CEA'!L162-'Surv-rate CEA'!L163)*'Unit cost and utilities'!$G$13</f>
        <v>0.95258908397335063</v>
      </c>
      <c r="R165" s="133">
        <f t="shared" si="109"/>
        <v>0.7268944823940976</v>
      </c>
      <c r="S165" s="133">
        <f>'Surv-rate CEA'!P163*'Unit cost and utilities'!$H$8+'Surv-rate CEA'!Q163*'Unit cost and utilities'!$H$8+'Unit cost and utilities'!$G$13*('Surv-rate CEA'!O162-'Surv-rate CEA'!O163)</f>
        <v>21.025285754385337</v>
      </c>
      <c r="T165" s="133">
        <f t="shared" si="110"/>
        <v>16.043816229632</v>
      </c>
      <c r="U165" s="133">
        <f>S165-'Surv-rate CEA'!Q163*'Unit cost and utilities'!$H$8-'Unit cost and utilities'!$G$13*('Surv-rate CEA'!O162-'Surv-rate CEA'!O163)</f>
        <v>13.656135954831869</v>
      </c>
      <c r="V165" s="133">
        <f t="shared" si="111"/>
        <v>10.420621066731268</v>
      </c>
      <c r="W165" s="133">
        <f>'Surv-rate CEA'!S163*'Unit cost and utilities'!$H$3+'Surv-rate CEA'!T163*'Unit cost and utilities'!$H$3+('Surv-rate CEA'!R162-'Surv-rate CEA'!R163)*'Unit cost and utilities'!$G$13</f>
        <v>3.789615785731645</v>
      </c>
      <c r="X165" s="133">
        <f t="shared" si="112"/>
        <v>2.8917513872319045</v>
      </c>
      <c r="Y165" s="133">
        <f>W165-'Surv-rate CEA'!T163*'Unit cost and utilities'!$H$3-('Surv-rate CEA'!R162-'Surv-rate CEA'!R163)*'Unit cost and utilities'!$G$13</f>
        <v>0.95258908397335063</v>
      </c>
      <c r="Z165" s="133">
        <f t="shared" si="113"/>
        <v>0.7268944823940976</v>
      </c>
      <c r="AA165" s="133">
        <f>'Surv-rate CEA'!V163*'Unit cost and utilities'!$H$9+'Surv-rate CEA'!W163*'Unit cost and utilities'!$H$9+'Unit cost and utilities'!$G$13*('Surv-rate CEA'!U162-'Surv-rate CEA'!U163)</f>
        <v>25.999642682482712</v>
      </c>
      <c r="AB165" s="133">
        <f t="shared" si="114"/>
        <v>19.839610938312486</v>
      </c>
      <c r="AC165" s="133">
        <f>AA165-'Surv-rate CEA'!W163*'Unit cost and utilities'!$H$9-'Unit cost and utilities'!$G$13*('Surv-rate CEA'!U162-'Surv-rate CEA'!U163)</f>
        <v>11.499836540370094</v>
      </c>
      <c r="AD165" s="133">
        <f t="shared" si="115"/>
        <v>8.7752083981081022</v>
      </c>
      <c r="AE165" s="133">
        <f>'Surv-rate CEA'!Y163*'Unit cost and utilities'!$H$3+'Surv-rate CEA'!Z163*'Unit cost and utilities'!$H$3+('Surv-rate CEA'!X162-'Surv-rate CEA'!X163)*'Unit cost and utilities'!$G$13</f>
        <v>3.789615785731645</v>
      </c>
      <c r="AF165" s="133">
        <f t="shared" si="116"/>
        <v>2.8917513872319045</v>
      </c>
      <c r="AG165" s="133">
        <f>AE165-'Surv-rate CEA'!Z163*'Unit cost and utilities'!$H$3-('Surv-rate CEA'!X162-'Surv-rate CEA'!X163)*'Unit cost and utilities'!$G$13</f>
        <v>0.95258908397335063</v>
      </c>
      <c r="AH165" s="133">
        <f t="shared" si="117"/>
        <v>0.7268944823940976</v>
      </c>
      <c r="AI165" s="133">
        <f>'Surv-rate CEA'!AB163*'Unit cost and utilities'!$H$10+'Surv-rate CEA'!AC163*'Unit cost and utilities'!$H$10+'Unit cost and utilities'!$G$13*('Surv-rate CEA'!AB163-'Surv-rate CEA'!AB163)</f>
        <v>10.167677699326505</v>
      </c>
      <c r="AJ165" s="133">
        <f t="shared" si="118"/>
        <v>7.7586746927374133</v>
      </c>
      <c r="AK165" s="133">
        <f>AI165-'Surv-rate CEA'!AC163*'Unit cost and utilities'!$H$10-'Unit cost and utilities'!$G$13*('Surv-rate CEA'!AB163-'Surv-rate CEA'!AB163)</f>
        <v>6.5011985003941168</v>
      </c>
      <c r="AL165" s="133">
        <f t="shared" si="119"/>
        <v>4.9608854419934438</v>
      </c>
      <c r="AM165" s="104">
        <f>'Surv-rate CEA'!AE163*'Unit cost and utilities'!$H$5+'Surv-rate CEA'!AF163*'Unit cost and utilities'!$H$5+('Surv-rate CEA'!AD162-'Surv-rate CEA'!AD163)*'Unit cost and utilities'!$G$13</f>
        <v>3.789615785731645</v>
      </c>
      <c r="AN165" s="133">
        <f t="shared" si="120"/>
        <v>2.8917513872319045</v>
      </c>
      <c r="AO165" s="104">
        <f>AM165-'Surv-rate CEA'!AF163*'Unit cost and utilities'!$H$5-('Surv-rate CEA'!AD162-'Surv-rate CEA'!AD163)*'Unit cost and utilities'!$G$13</f>
        <v>0.95258908397335063</v>
      </c>
      <c r="AP165" s="133">
        <f t="shared" si="121"/>
        <v>0.7268944823940976</v>
      </c>
      <c r="AQ165" s="133">
        <f>'Surv-rate CEA'!AH163*'Unit cost and utilities'!$H$11+'Surv-rate CEA'!AI163*'Unit cost and utilities'!$H$11+'Unit cost and utilities'!$G$13*('Surv-rate CEA'!AG162-'Surv-rate CEA'!AG163)</f>
        <v>18.000245154529743</v>
      </c>
      <c r="AR165" s="133">
        <f t="shared" si="122"/>
        <v>13.735491099680504</v>
      </c>
      <c r="AS165" s="133">
        <f>AQ165-'Surv-rate CEA'!AI163*'Unit cost and utilities'!$H$11-'Unit cost and utilities'!$G$13*('Surv-rate CEA'!AG162-'Surv-rate CEA'!AG163)</f>
        <v>9.102719870910736</v>
      </c>
      <c r="AT165" s="133">
        <f t="shared" si="123"/>
        <v>6.9460347176613606</v>
      </c>
      <c r="AU165" s="133">
        <f>'Surv-rate CEA'!AK163*'Unit cost and utilities'!$H$3+'Surv-rate CEA'!AL163*'Unit cost and utilities'!$H$3+('Surv-rate CEA'!AJ162-'Surv-rate CEA'!AJ163)*'Unit cost and utilities'!$G$13</f>
        <v>3.789615785731645</v>
      </c>
      <c r="AV165" s="133">
        <f t="shared" si="124"/>
        <v>2.8917513872319045</v>
      </c>
      <c r="AW165" s="133">
        <f>AU165-'Surv-rate CEA'!AL163*'Unit cost and utilities'!$H$3-('Surv-rate CEA'!AJ162-'Surv-rate CEA'!AJ163)*'Unit cost and utilities'!$G$13</f>
        <v>0.95258908397335063</v>
      </c>
      <c r="AX165" s="133">
        <f t="shared" si="125"/>
        <v>0.7268944823940976</v>
      </c>
      <c r="BA165" s="136"/>
      <c r="BB165" s="136"/>
      <c r="BC165" s="136"/>
      <c r="BD165" s="136"/>
      <c r="BE165" s="136"/>
      <c r="BF165" s="136"/>
      <c r="BG165" s="136"/>
      <c r="BH165" s="136"/>
    </row>
    <row r="166" spans="1:60">
      <c r="A166" s="132">
        <v>160</v>
      </c>
      <c r="B166" s="132">
        <f t="shared" si="101"/>
        <v>9.205479452054794</v>
      </c>
      <c r="C166" s="133">
        <f>'Surv-rate CEA'!D164*'Unit cost and utilities'!$H$6+'Surv-rate CEA'!E164*'Unit cost and utilities'!$H$6+'Unit cost and utilities'!$G$13*('Surv-rate CEA'!C163-'Surv-rate CEA'!C164)</f>
        <v>14.689840308392956</v>
      </c>
      <c r="D166" s="133">
        <f t="shared" si="102"/>
        <v>11.190365363619064</v>
      </c>
      <c r="E166" s="133">
        <f>C166-'Surv-rate CEA'!E164*'Unit cost and utilities'!$H$6-'Unit cost and utilities'!$G$13*('Surv-rate CEA'!C163-'Surv-rate CEA'!C164)</f>
        <v>12.979543657216437</v>
      </c>
      <c r="F166" s="133">
        <f t="shared" si="103"/>
        <v>9.8875027044583295</v>
      </c>
      <c r="G166" s="133">
        <f>'Surv-rate CEA'!G164*'Unit cost and utilities'!$H$3+'Surv-rate CEA'!H164*'Unit cost and utilities'!$H$3+('Surv-rate CEA'!F163-'Surv-rate CEA'!F164)*'Unit cost and utilities'!$G$13</f>
        <v>3.7375483617414944</v>
      </c>
      <c r="H166" s="133">
        <f t="shared" si="104"/>
        <v>2.8471740232728728</v>
      </c>
      <c r="I166" s="133">
        <f>G166-'Surv-rate CEA'!H164*'Unit cost and utilities'!$H$3-('Surv-rate CEA'!F163-'Surv-rate CEA'!F164)*'Unit cost and utilities'!$G$13</f>
        <v>0.94038771923110664</v>
      </c>
      <c r="J166" s="133">
        <f t="shared" si="105"/>
        <v>0.71636463982825516</v>
      </c>
      <c r="K166" s="133">
        <f>'Surv-rate CEA'!J164*'Unit cost and utilities'!$H$7+'Surv-rate CEA'!K164*'Unit cost and utilities'!$H$7+'Unit cost and utilities'!$G$13*('Surv-rate CEA'!I163-'Surv-rate CEA'!I164)</f>
        <v>10.396926948824071</v>
      </c>
      <c r="L166" s="133">
        <f t="shared" si="106"/>
        <v>7.92012770552211</v>
      </c>
      <c r="M166" s="133">
        <f>K166-'Surv-rate CEA'!K164*'Unit cost and utilities'!$H$7-'Unit cost and utilities'!$G$13*('Surv-rate CEA'!I163-'Surv-rate CEA'!I164)</f>
        <v>2.5037097371562349</v>
      </c>
      <c r="N166" s="133">
        <f t="shared" si="107"/>
        <v>1.9072655750533465</v>
      </c>
      <c r="O166" s="133">
        <f>'Surv-rate CEA'!M164*'Unit cost and utilities'!$H$4+'Surv-rate CEA'!N164*'Unit cost and utilities'!$H$4+('Surv-rate CEA'!L163-'Surv-rate CEA'!L164)*'Unit cost and utilities'!$G$13</f>
        <v>3.7375483617414944</v>
      </c>
      <c r="P166" s="133">
        <f t="shared" si="108"/>
        <v>2.8471740232728728</v>
      </c>
      <c r="Q166" s="133">
        <f>O166-'Surv-rate CEA'!N164*'Unit cost and utilities'!$H$4-('Surv-rate CEA'!L163-'Surv-rate CEA'!L164)*'Unit cost and utilities'!$G$13</f>
        <v>0.94038771923110664</v>
      </c>
      <c r="R166" s="133">
        <f t="shared" si="109"/>
        <v>0.71636463982825516</v>
      </c>
      <c r="S166" s="133">
        <f>'Surv-rate CEA'!P164*'Unit cost and utilities'!$H$8+'Surv-rate CEA'!Q164*'Unit cost and utilities'!$H$8+'Unit cost and utilities'!$G$13*('Surv-rate CEA'!O163-'Surv-rate CEA'!O164)</f>
        <v>20.84291461632397</v>
      </c>
      <c r="T166" s="133">
        <f t="shared" si="110"/>
        <v>15.877628680968099</v>
      </c>
      <c r="U166" s="133">
        <f>S166-'Surv-rate CEA'!Q164*'Unit cost and utilities'!$H$8-'Unit cost and utilities'!$G$13*('Surv-rate CEA'!O163-'Surv-rate CEA'!O164)</f>
        <v>13.558525214401863</v>
      </c>
      <c r="V166" s="133">
        <f t="shared" si="111"/>
        <v>10.328556863501859</v>
      </c>
      <c r="W166" s="133">
        <f>'Surv-rate CEA'!S164*'Unit cost and utilities'!$H$3+'Surv-rate CEA'!T164*'Unit cost and utilities'!$H$3+('Surv-rate CEA'!R163-'Surv-rate CEA'!R164)*'Unit cost and utilities'!$G$13</f>
        <v>3.7375483617414944</v>
      </c>
      <c r="X166" s="133">
        <f t="shared" si="112"/>
        <v>2.8471740232728728</v>
      </c>
      <c r="Y166" s="133">
        <f>W166-'Surv-rate CEA'!T164*'Unit cost and utilities'!$H$3-('Surv-rate CEA'!R163-'Surv-rate CEA'!R164)*'Unit cost and utilities'!$G$13</f>
        <v>0.94038771923110664</v>
      </c>
      <c r="Z166" s="133">
        <f t="shared" si="113"/>
        <v>0.71636463982825516</v>
      </c>
      <c r="AA166" s="133">
        <f>'Surv-rate CEA'!V164*'Unit cost and utilities'!$H$9+'Surv-rate CEA'!W164*'Unit cost and utilities'!$H$9+'Unit cost and utilities'!$G$13*('Surv-rate CEA'!U163-'Surv-rate CEA'!U164)</f>
        <v>25.792493310470149</v>
      </c>
      <c r="AB166" s="133">
        <f t="shared" si="114"/>
        <v>19.648098122479652</v>
      </c>
      <c r="AC166" s="133">
        <f>AA166-'Surv-rate CEA'!W164*'Unit cost and utilities'!$H$9-'Unit cost and utilities'!$G$13*('Surv-rate CEA'!U163-'Surv-rate CEA'!U164)</f>
        <v>11.414078034588396</v>
      </c>
      <c r="AD166" s="133">
        <f t="shared" si="115"/>
        <v>8.6949688229712514</v>
      </c>
      <c r="AE166" s="133">
        <f>'Surv-rate CEA'!Y164*'Unit cost and utilities'!$H$3+'Surv-rate CEA'!Z164*'Unit cost and utilities'!$H$3+('Surv-rate CEA'!X163-'Surv-rate CEA'!X164)*'Unit cost and utilities'!$G$13</f>
        <v>3.7375483617414944</v>
      </c>
      <c r="AF166" s="133">
        <f t="shared" si="116"/>
        <v>2.8471740232728728</v>
      </c>
      <c r="AG166" s="133">
        <f>AE166-'Surv-rate CEA'!Z164*'Unit cost and utilities'!$H$3-('Surv-rate CEA'!X163-'Surv-rate CEA'!X164)*'Unit cost and utilities'!$G$13</f>
        <v>0.94038771923110664</v>
      </c>
      <c r="AH166" s="133">
        <f t="shared" si="117"/>
        <v>0.71636463982825516</v>
      </c>
      <c r="AI166" s="133">
        <f>'Surv-rate CEA'!AB164*'Unit cost and utilities'!$H$10+'Surv-rate CEA'!AC164*'Unit cost and utilities'!$H$10+'Unit cost and utilities'!$G$13*('Surv-rate CEA'!AB164-'Surv-rate CEA'!AB164)</f>
        <v>10.067265267080051</v>
      </c>
      <c r="AJ166" s="133">
        <f t="shared" si="118"/>
        <v>7.6689994027186428</v>
      </c>
      <c r="AK166" s="133">
        <f>AI166-'Surv-rate CEA'!AC164*'Unit cost and utilities'!$H$10-'Unit cost and utilities'!$G$13*('Surv-rate CEA'!AB164-'Surv-rate CEA'!AB164)</f>
        <v>6.4473521725112537</v>
      </c>
      <c r="AL166" s="133">
        <f t="shared" si="119"/>
        <v>4.911437083295084</v>
      </c>
      <c r="AM166" s="104">
        <f>'Surv-rate CEA'!AE164*'Unit cost and utilities'!$H$5+'Surv-rate CEA'!AF164*'Unit cost and utilities'!$H$5+('Surv-rate CEA'!AD163-'Surv-rate CEA'!AD164)*'Unit cost and utilities'!$G$13</f>
        <v>3.7375483617414944</v>
      </c>
      <c r="AN166" s="133">
        <f t="shared" si="120"/>
        <v>2.8471740232728728</v>
      </c>
      <c r="AO166" s="104">
        <f>AM166-'Surv-rate CEA'!AF164*'Unit cost and utilities'!$H$5-('Surv-rate CEA'!AD163-'Surv-rate CEA'!AD164)*'Unit cost and utilities'!$G$13</f>
        <v>0.94038771923110664</v>
      </c>
      <c r="AP166" s="133">
        <f t="shared" si="121"/>
        <v>0.71636463982825516</v>
      </c>
      <c r="AQ166" s="133">
        <f>'Surv-rate CEA'!AH164*'Unit cost and utilities'!$H$11+'Surv-rate CEA'!AI164*'Unit cost and utilities'!$H$11+'Unit cost and utilities'!$G$13*('Surv-rate CEA'!AG163-'Surv-rate CEA'!AG164)</f>
        <v>17.836734842609861</v>
      </c>
      <c r="AR166" s="133">
        <f t="shared" si="122"/>
        <v>13.587593574367084</v>
      </c>
      <c r="AS166" s="133">
        <f>AQ166-'Surv-rate CEA'!AI164*'Unit cost and utilities'!$H$11-'Unit cost and utilities'!$G$13*('Surv-rate CEA'!AG163-'Surv-rate CEA'!AG164)</f>
        <v>9.0301423358178159</v>
      </c>
      <c r="AT166" s="133">
        <f t="shared" si="123"/>
        <v>6.8789442159933598</v>
      </c>
      <c r="AU166" s="133">
        <f>'Surv-rate CEA'!AK164*'Unit cost and utilities'!$H$3+'Surv-rate CEA'!AL164*'Unit cost and utilities'!$H$3+('Surv-rate CEA'!AJ163-'Surv-rate CEA'!AJ164)*'Unit cost and utilities'!$G$13</f>
        <v>3.7375483617414944</v>
      </c>
      <c r="AV166" s="133">
        <f t="shared" si="124"/>
        <v>2.8471740232728728</v>
      </c>
      <c r="AW166" s="133">
        <f>AU166-'Surv-rate CEA'!AL164*'Unit cost and utilities'!$H$3-('Surv-rate CEA'!AJ163-'Surv-rate CEA'!AJ164)*'Unit cost and utilities'!$G$13</f>
        <v>0.94038771923110664</v>
      </c>
      <c r="AX166" s="133">
        <f t="shared" si="125"/>
        <v>0.71636463982825516</v>
      </c>
      <c r="BA166" s="136"/>
      <c r="BB166" s="136"/>
      <c r="BC166" s="136"/>
      <c r="BD166" s="136"/>
      <c r="BE166" s="136"/>
      <c r="BF166" s="136"/>
      <c r="BG166" s="136"/>
      <c r="BH166" s="136"/>
    </row>
    <row r="167" spans="1:60">
      <c r="A167" s="132">
        <v>161</v>
      </c>
      <c r="B167" s="132">
        <f t="shared" si="101"/>
        <v>9.2630136986301377</v>
      </c>
      <c r="C167" s="133">
        <f>'Surv-rate CEA'!D165*'Unit cost and utilities'!$H$6+'Surv-rate CEA'!E165*'Unit cost and utilities'!$H$6+'Unit cost and utilities'!$G$13*('Surv-rate CEA'!C164-'Surv-rate CEA'!C165)</f>
        <v>14.549718260764791</v>
      </c>
      <c r="D167" s="133">
        <f t="shared" si="102"/>
        <v>11.064790500893411</v>
      </c>
      <c r="E167" s="133">
        <f>C167-'Surv-rate CEA'!E165*'Unit cost and utilities'!$H$6-'Unit cost and utilities'!$G$13*('Surv-rate CEA'!C164-'Surv-rate CEA'!C165)</f>
        <v>12.887337389532593</v>
      </c>
      <c r="F167" s="133">
        <f t="shared" si="103"/>
        <v>9.8005807242355036</v>
      </c>
      <c r="G167" s="133">
        <f>'Surv-rate CEA'!G165*'Unit cost and utilities'!$H$3+'Surv-rate CEA'!H165*'Unit cost and utilities'!$H$3+('Surv-rate CEA'!F164-'Surv-rate CEA'!F165)*'Unit cost and utilities'!$G$13</f>
        <v>3.6865036528472261</v>
      </c>
      <c r="H167" s="133">
        <f t="shared" si="104"/>
        <v>2.803517557417551</v>
      </c>
      <c r="I167" s="133">
        <f>G167-'Surv-rate CEA'!H165*'Unit cost and utilities'!$H$3-('Surv-rate CEA'!F164-'Surv-rate CEA'!F165)*'Unit cost and utilities'!$G$13</f>
        <v>0.92841621810389174</v>
      </c>
      <c r="J167" s="133">
        <f t="shared" si="105"/>
        <v>0.70604329010638522</v>
      </c>
      <c r="K167" s="133">
        <f>'Surv-rate CEA'!J165*'Unit cost and utilities'!$H$7+'Surv-rate CEA'!K165*'Unit cost and utilities'!$H$7+'Unit cost and utilities'!$G$13*('Surv-rate CEA'!I164-'Surv-rate CEA'!I165)</f>
        <v>10.291102445805711</v>
      </c>
      <c r="L167" s="133">
        <f t="shared" si="106"/>
        <v>7.826192270205965</v>
      </c>
      <c r="M167" s="133">
        <f>K167-'Surv-rate CEA'!K165*'Unit cost and utilities'!$H$7-'Unit cost and utilities'!$G$13*('Surv-rate CEA'!I164-'Surv-rate CEA'!I165)</f>
        <v>2.477973716860169</v>
      </c>
      <c r="N167" s="133">
        <f t="shared" si="107"/>
        <v>1.884452987499754</v>
      </c>
      <c r="O167" s="133">
        <f>'Surv-rate CEA'!M165*'Unit cost and utilities'!$H$4+'Surv-rate CEA'!N165*'Unit cost and utilities'!$H$4+('Surv-rate CEA'!L164-'Surv-rate CEA'!L165)*'Unit cost and utilities'!$G$13</f>
        <v>3.6865036528472261</v>
      </c>
      <c r="P167" s="133">
        <f t="shared" si="108"/>
        <v>2.803517557417551</v>
      </c>
      <c r="Q167" s="133">
        <f>O167-'Surv-rate CEA'!N165*'Unit cost and utilities'!$H$4-('Surv-rate CEA'!L164-'Surv-rate CEA'!L165)*'Unit cost and utilities'!$G$13</f>
        <v>0.92841621810389174</v>
      </c>
      <c r="R167" s="133">
        <f t="shared" si="109"/>
        <v>0.70604329010638522</v>
      </c>
      <c r="S167" s="133">
        <f>'Surv-rate CEA'!P165*'Unit cost and utilities'!$H$8+'Surv-rate CEA'!Q165*'Unit cost and utilities'!$H$8+'Unit cost and utilities'!$G$13*('Surv-rate CEA'!O164-'Surv-rate CEA'!O165)</f>
        <v>20.663210526115812</v>
      </c>
      <c r="T167" s="133">
        <f t="shared" si="110"/>
        <v>15.713987820909809</v>
      </c>
      <c r="U167" s="133">
        <f>S167-'Surv-rate CEA'!Q165*'Unit cost and utilities'!$H$8-'Unit cost and utilities'!$G$13*('Surv-rate CEA'!O164-'Surv-rate CEA'!O165)</f>
        <v>13.462205880045122</v>
      </c>
      <c r="V167" s="133">
        <f t="shared" si="111"/>
        <v>10.237757534059972</v>
      </c>
      <c r="W167" s="133">
        <f>'Surv-rate CEA'!S165*'Unit cost and utilities'!$H$3+'Surv-rate CEA'!T165*'Unit cost and utilities'!$H$3+('Surv-rate CEA'!R164-'Surv-rate CEA'!R165)*'Unit cost and utilities'!$G$13</f>
        <v>3.6865036528472261</v>
      </c>
      <c r="X167" s="133">
        <f t="shared" si="112"/>
        <v>2.803517557417551</v>
      </c>
      <c r="Y167" s="133">
        <f>W167-'Surv-rate CEA'!T165*'Unit cost and utilities'!$H$3-('Surv-rate CEA'!R164-'Surv-rate CEA'!R165)*'Unit cost and utilities'!$G$13</f>
        <v>0.92841621810389174</v>
      </c>
      <c r="Z167" s="133">
        <f t="shared" si="113"/>
        <v>0.70604329010638522</v>
      </c>
      <c r="AA167" s="133">
        <f>'Surv-rate CEA'!V165*'Unit cost and utilities'!$H$9+'Surv-rate CEA'!W165*'Unit cost and utilities'!$H$9+'Unit cost and utilities'!$G$13*('Surv-rate CEA'!U164-'Surv-rate CEA'!U165)</f>
        <v>25.588229038853246</v>
      </c>
      <c r="AB167" s="133">
        <f t="shared" si="114"/>
        <v>19.459372925954234</v>
      </c>
      <c r="AC167" s="133">
        <f>AA167-'Surv-rate CEA'!W165*'Unit cost and utilities'!$H$9-'Unit cost and utilities'!$G$13*('Surv-rate CEA'!U164-'Surv-rate CEA'!U165)</f>
        <v>11.32948043603213</v>
      </c>
      <c r="AD167" s="133">
        <f t="shared" si="115"/>
        <v>8.6158594456575219</v>
      </c>
      <c r="AE167" s="133">
        <f>'Surv-rate CEA'!Y165*'Unit cost and utilities'!$H$3+'Surv-rate CEA'!Z165*'Unit cost and utilities'!$H$3+('Surv-rate CEA'!X164-'Surv-rate CEA'!X165)*'Unit cost and utilities'!$G$13</f>
        <v>3.6865036528472261</v>
      </c>
      <c r="AF167" s="133">
        <f t="shared" si="116"/>
        <v>2.803517557417551</v>
      </c>
      <c r="AG167" s="133">
        <f>AE167-'Surv-rate CEA'!Z165*'Unit cost and utilities'!$H$3-('Surv-rate CEA'!X164-'Surv-rate CEA'!X165)*'Unit cost and utilities'!$G$13</f>
        <v>0.92841621810389174</v>
      </c>
      <c r="AH167" s="133">
        <f t="shared" si="117"/>
        <v>0.70604329010638522</v>
      </c>
      <c r="AI167" s="133">
        <f>'Surv-rate CEA'!AB165*'Unit cost and utilities'!$H$10+'Surv-rate CEA'!AC165*'Unit cost and utilities'!$H$10+'Unit cost and utilities'!$G$13*('Surv-rate CEA'!AB165-'Surv-rate CEA'!AB165)</f>
        <v>9.9684288838037851</v>
      </c>
      <c r="AJ167" s="133">
        <f t="shared" si="118"/>
        <v>7.5808050194193859</v>
      </c>
      <c r="AK167" s="133">
        <f>AI167-'Surv-rate CEA'!AC165*'Unit cost and utilities'!$H$10-'Unit cost and utilities'!$G$13*('Surv-rate CEA'!AB165-'Surv-rate CEA'!AB165)</f>
        <v>6.3942787829357659</v>
      </c>
      <c r="AL167" s="133">
        <f t="shared" si="119"/>
        <v>4.8627302515047441</v>
      </c>
      <c r="AM167" s="104">
        <f>'Surv-rate CEA'!AE165*'Unit cost and utilities'!$H$5+'Surv-rate CEA'!AF165*'Unit cost and utilities'!$H$5+('Surv-rate CEA'!AD164-'Surv-rate CEA'!AD165)*'Unit cost and utilities'!$G$13</f>
        <v>3.6865036528472261</v>
      </c>
      <c r="AN167" s="133">
        <f t="shared" si="120"/>
        <v>2.803517557417551</v>
      </c>
      <c r="AO167" s="104">
        <f>AM167-'Surv-rate CEA'!AF165*'Unit cost and utilities'!$H$5-('Surv-rate CEA'!AD164-'Surv-rate CEA'!AD165)*'Unit cost and utilities'!$G$13</f>
        <v>0.92841621810389174</v>
      </c>
      <c r="AP167" s="133">
        <f t="shared" si="121"/>
        <v>0.70604329010638522</v>
      </c>
      <c r="AQ167" s="133">
        <f>'Surv-rate CEA'!AH165*'Unit cost and utilities'!$H$11+'Surv-rate CEA'!AI165*'Unit cost and utilities'!$H$11+'Unit cost and utilities'!$G$13*('Surv-rate CEA'!AG164-'Surv-rate CEA'!AG165)</f>
        <v>17.675682479481225</v>
      </c>
      <c r="AR167" s="133">
        <f t="shared" si="122"/>
        <v>13.442028229726807</v>
      </c>
      <c r="AS167" s="133">
        <f>AQ167-'Surv-rate CEA'!AI165*'Unit cost and utilities'!$H$11-'Unit cost and utilities'!$G$13*('Surv-rate CEA'!AG164-'Surv-rate CEA'!AG165)</f>
        <v>8.958584370368424</v>
      </c>
      <c r="AT167" s="133">
        <f t="shared" si="123"/>
        <v>6.8128370231063373</v>
      </c>
      <c r="AU167" s="133">
        <f>'Surv-rate CEA'!AK165*'Unit cost and utilities'!$H$3+'Surv-rate CEA'!AL165*'Unit cost and utilities'!$H$3+('Surv-rate CEA'!AJ164-'Surv-rate CEA'!AJ165)*'Unit cost and utilities'!$G$13</f>
        <v>3.6865036528472261</v>
      </c>
      <c r="AV167" s="133">
        <f t="shared" si="124"/>
        <v>2.803517557417551</v>
      </c>
      <c r="AW167" s="133">
        <f>AU167-'Surv-rate CEA'!AL165*'Unit cost and utilities'!$H$3-('Surv-rate CEA'!AJ164-'Surv-rate CEA'!AJ165)*'Unit cost and utilities'!$G$13</f>
        <v>0.92841621810389174</v>
      </c>
      <c r="AX167" s="133">
        <f t="shared" si="125"/>
        <v>0.70604329010638522</v>
      </c>
      <c r="BA167" s="136"/>
      <c r="BB167" s="136"/>
      <c r="BC167" s="136"/>
      <c r="BD167" s="136"/>
      <c r="BE167" s="136"/>
      <c r="BF167" s="136"/>
      <c r="BG167" s="136"/>
      <c r="BH167" s="136"/>
    </row>
    <row r="168" spans="1:60">
      <c r="A168" s="132">
        <v>162</v>
      </c>
      <c r="B168" s="132">
        <f t="shared" si="101"/>
        <v>9.3205479452054796</v>
      </c>
      <c r="C168" s="133">
        <f>'Surv-rate CEA'!D166*'Unit cost and utilities'!$H$6+'Surv-rate CEA'!E166*'Unit cost and utilities'!$H$6+'Unit cost and utilities'!$G$13*('Surv-rate CEA'!C165-'Surv-rate CEA'!C166)</f>
        <v>14.411761282920278</v>
      </c>
      <c r="D168" s="133">
        <f t="shared" si="102"/>
        <v>10.941253779296108</v>
      </c>
      <c r="E168" s="133">
        <f>C168-'Surv-rate CEA'!E166*'Unit cost and utilities'!$H$6-'Unit cost and utilities'!$G$13*('Surv-rate CEA'!C165-'Surv-rate CEA'!C166)</f>
        <v>12.796343629042775</v>
      </c>
      <c r="F168" s="133">
        <f t="shared" si="103"/>
        <v>9.7148461138030928</v>
      </c>
      <c r="G168" s="133">
        <f>'Surv-rate CEA'!G166*'Unit cost and utilities'!$H$3+'Surv-rate CEA'!H166*'Unit cost and utilities'!$H$3+('Surv-rate CEA'!F165-'Surv-rate CEA'!F166)*'Unit cost and utilities'!$G$13</f>
        <v>3.6364556794836944</v>
      </c>
      <c r="H168" s="133">
        <f t="shared" si="104"/>
        <v>2.7607579438293044</v>
      </c>
      <c r="I168" s="133">
        <f>G168-'Surv-rate CEA'!H166*'Unit cost and utilities'!$H$3-('Surv-rate CEA'!F165-'Surv-rate CEA'!F166)*'Unit cost and utilities'!$G$13</f>
        <v>0.91666888478811603</v>
      </c>
      <c r="J168" s="133">
        <f t="shared" si="105"/>
        <v>0.69592513386530563</v>
      </c>
      <c r="K168" s="133">
        <f>'Surv-rate CEA'!J166*'Unit cost and utilities'!$H$7+'Surv-rate CEA'!K166*'Unit cost and utilities'!$H$7+'Unit cost and utilities'!$G$13*('Surv-rate CEA'!I165-'Surv-rate CEA'!I166)</f>
        <v>10.186981924970539</v>
      </c>
      <c r="L168" s="133">
        <f t="shared" si="106"/>
        <v>7.7338468420440041</v>
      </c>
      <c r="M168" s="133">
        <f>K168-'Surv-rate CEA'!K166*'Unit cost and utilities'!$H$7-'Unit cost and utilities'!$G$13*('Surv-rate CEA'!I165-'Surv-rate CEA'!I166)</f>
        <v>2.4526570958020013</v>
      </c>
      <c r="N168" s="133">
        <f t="shared" si="107"/>
        <v>1.8620308227394824</v>
      </c>
      <c r="O168" s="133">
        <f>'Surv-rate CEA'!M166*'Unit cost and utilities'!$H$4+'Surv-rate CEA'!N166*'Unit cost and utilities'!$H$4+('Surv-rate CEA'!L165-'Surv-rate CEA'!L166)*'Unit cost and utilities'!$G$13</f>
        <v>3.6364556794836944</v>
      </c>
      <c r="P168" s="133">
        <f t="shared" si="108"/>
        <v>2.7607579438293044</v>
      </c>
      <c r="Q168" s="133">
        <f>O168-'Surv-rate CEA'!N166*'Unit cost and utilities'!$H$4-('Surv-rate CEA'!L165-'Surv-rate CEA'!L166)*'Unit cost and utilities'!$G$13</f>
        <v>0.91666888478811603</v>
      </c>
      <c r="R168" s="133">
        <f t="shared" si="109"/>
        <v>0.69592513386530563</v>
      </c>
      <c r="S168" s="133">
        <f>'Surv-rate CEA'!P166*'Unit cost and utilities'!$H$8+'Surv-rate CEA'!Q166*'Unit cost and utilities'!$H$8+'Unit cost and utilities'!$G$13*('Surv-rate CEA'!O165-'Surv-rate CEA'!O166)</f>
        <v>20.486119057689272</v>
      </c>
      <c r="T168" s="133">
        <f t="shared" si="110"/>
        <v>15.552840708560096</v>
      </c>
      <c r="U168" s="133">
        <f>S168-'Surv-rate CEA'!Q166*'Unit cost and utilities'!$H$8-'Unit cost and utilities'!$G$13*('Surv-rate CEA'!O165-'Surv-rate CEA'!O166)</f>
        <v>13.367153139476043</v>
      </c>
      <c r="V168" s="133">
        <f t="shared" si="111"/>
        <v>10.148198539692057</v>
      </c>
      <c r="W168" s="133">
        <f>'Surv-rate CEA'!S166*'Unit cost and utilities'!$H$3+'Surv-rate CEA'!T166*'Unit cost and utilities'!$H$3+('Surv-rate CEA'!R165-'Surv-rate CEA'!R166)*'Unit cost and utilities'!$G$13</f>
        <v>3.6364556794836944</v>
      </c>
      <c r="X168" s="133">
        <f t="shared" si="112"/>
        <v>2.7607579438293044</v>
      </c>
      <c r="Y168" s="133">
        <f>W168-'Surv-rate CEA'!T166*'Unit cost and utilities'!$H$3-('Surv-rate CEA'!R165-'Surv-rate CEA'!R166)*'Unit cost and utilities'!$G$13</f>
        <v>0.91666888478811603</v>
      </c>
      <c r="Z168" s="133">
        <f t="shared" si="113"/>
        <v>0.69592513386530563</v>
      </c>
      <c r="AA168" s="133">
        <f>'Surv-rate CEA'!V166*'Unit cost and utilities'!$H$9+'Surv-rate CEA'!W166*'Unit cost and utilities'!$H$9+'Unit cost and utilities'!$G$13*('Surv-rate CEA'!U165-'Surv-rate CEA'!U166)</f>
        <v>25.386792989092822</v>
      </c>
      <c r="AB168" s="133">
        <f t="shared" si="114"/>
        <v>19.273379518525868</v>
      </c>
      <c r="AC168" s="133">
        <f>AA168-'Surv-rate CEA'!W166*'Unit cost and utilities'!$H$9-'Unit cost and utilities'!$G$13*('Surv-rate CEA'!U165-'Surv-rate CEA'!U166)</f>
        <v>11.246021086172302</v>
      </c>
      <c r="AD168" s="133">
        <f t="shared" si="115"/>
        <v>8.5378579547352516</v>
      </c>
      <c r="AE168" s="133">
        <f>'Surv-rate CEA'!Y166*'Unit cost and utilities'!$H$3+'Surv-rate CEA'!Z166*'Unit cost and utilities'!$H$3+('Surv-rate CEA'!X165-'Surv-rate CEA'!X166)*'Unit cost and utilities'!$G$13</f>
        <v>3.6364556794836944</v>
      </c>
      <c r="AF168" s="133">
        <f t="shared" si="116"/>
        <v>2.7607579438293044</v>
      </c>
      <c r="AG168" s="133">
        <f>AE168-'Surv-rate CEA'!Z166*'Unit cost and utilities'!$H$3-('Surv-rate CEA'!X165-'Surv-rate CEA'!X166)*'Unit cost and utilities'!$G$13</f>
        <v>0.91666888478811603</v>
      </c>
      <c r="AH168" s="133">
        <f t="shared" si="117"/>
        <v>0.69592513386530563</v>
      </c>
      <c r="AI168" s="133">
        <f>'Surv-rate CEA'!AB166*'Unit cost and utilities'!$H$10+'Surv-rate CEA'!AC166*'Unit cost and utilities'!$H$10+'Unit cost and utilities'!$G$13*('Surv-rate CEA'!AB166-'Surv-rate CEA'!AB166)</f>
        <v>9.8711348727194075</v>
      </c>
      <c r="AJ168" s="133">
        <f t="shared" si="118"/>
        <v>7.4940591654178501</v>
      </c>
      <c r="AK168" s="133">
        <f>AI168-'Surv-rate CEA'!AC166*'Unit cost and utilities'!$H$10-'Unit cost and utilities'!$G$13*('Surv-rate CEA'!AB166-'Surv-rate CEA'!AB166)</f>
        <v>6.3419626181934774</v>
      </c>
      <c r="AL168" s="133">
        <f t="shared" si="119"/>
        <v>4.8147496410933899</v>
      </c>
      <c r="AM168" s="104">
        <f>'Surv-rate CEA'!AE166*'Unit cost and utilities'!$H$5+'Surv-rate CEA'!AF166*'Unit cost and utilities'!$H$5+('Surv-rate CEA'!AD165-'Surv-rate CEA'!AD166)*'Unit cost and utilities'!$G$13</f>
        <v>3.6364556794836944</v>
      </c>
      <c r="AN168" s="133">
        <f t="shared" si="120"/>
        <v>2.7607579438293044</v>
      </c>
      <c r="AO168" s="104">
        <f>AM168-'Surv-rate CEA'!AF166*'Unit cost and utilities'!$H$5-('Surv-rate CEA'!AD165-'Surv-rate CEA'!AD166)*'Unit cost and utilities'!$G$13</f>
        <v>0.91666888478811603</v>
      </c>
      <c r="AP168" s="133">
        <f t="shared" si="121"/>
        <v>0.69592513386530563</v>
      </c>
      <c r="AQ168" s="133">
        <f>'Surv-rate CEA'!AH166*'Unit cost and utilities'!$H$11+'Surv-rate CEA'!AI166*'Unit cost and utilities'!$H$11+'Unit cost and utilities'!$G$13*('Surv-rate CEA'!AG165-'Surv-rate CEA'!AG166)</f>
        <v>17.517036901637681</v>
      </c>
      <c r="AR168" s="133">
        <f t="shared" si="122"/>
        <v>13.298745548141401</v>
      </c>
      <c r="AS168" s="133">
        <f>AQ168-'Surv-rate CEA'!AI166*'Unit cost and utilities'!$H$11-'Unit cost and utilities'!$G$13*('Surv-rate CEA'!AG165-'Surv-rate CEA'!AG166)</f>
        <v>8.8880255573878699</v>
      </c>
      <c r="AT168" s="133">
        <f t="shared" si="123"/>
        <v>6.7476931730404912</v>
      </c>
      <c r="AU168" s="133">
        <f>'Surv-rate CEA'!AK166*'Unit cost and utilities'!$H$3+'Surv-rate CEA'!AL166*'Unit cost and utilities'!$H$3+('Surv-rate CEA'!AJ165-'Surv-rate CEA'!AJ166)*'Unit cost and utilities'!$G$13</f>
        <v>3.6364556794836944</v>
      </c>
      <c r="AV168" s="133">
        <f t="shared" si="124"/>
        <v>2.7607579438293044</v>
      </c>
      <c r="AW168" s="133">
        <f>AU168-'Surv-rate CEA'!AL166*'Unit cost and utilities'!$H$3-('Surv-rate CEA'!AJ165-'Surv-rate CEA'!AJ166)*'Unit cost and utilities'!$G$13</f>
        <v>0.91666888478811603</v>
      </c>
      <c r="AX168" s="133">
        <f t="shared" si="125"/>
        <v>0.69592513386530563</v>
      </c>
      <c r="BA168" s="136"/>
      <c r="BB168" s="136"/>
      <c r="BC168" s="136"/>
      <c r="BD168" s="136"/>
      <c r="BE168" s="136"/>
      <c r="BF168" s="136"/>
      <c r="BG168" s="136"/>
      <c r="BH168" s="136"/>
    </row>
    <row r="169" spans="1:60">
      <c r="A169" s="132">
        <v>163</v>
      </c>
      <c r="B169" s="132">
        <f t="shared" si="101"/>
        <v>9.3780821917808215</v>
      </c>
      <c r="C169" s="133">
        <f>'Surv-rate CEA'!D167*'Unit cost and utilities'!$H$6+'Surv-rate CEA'!E167*'Unit cost and utilities'!$H$6+'Unit cost and utilities'!$G$13*('Surv-rate CEA'!C166-'Surv-rate CEA'!C167)</f>
        <v>14.275923467626876</v>
      </c>
      <c r="D169" s="133">
        <f t="shared" si="102"/>
        <v>10.819711048961976</v>
      </c>
      <c r="E169" s="133">
        <f>C169-'Surv-rate CEA'!E167*'Unit cost and utilities'!$H$6-'Unit cost and utilities'!$G$13*('Surv-rate CEA'!C166-'Surv-rate CEA'!C167)</f>
        <v>12.706539219248786</v>
      </c>
      <c r="F169" s="133">
        <f t="shared" si="103"/>
        <v>9.6302759745341078</v>
      </c>
      <c r="G169" s="133">
        <f>'Surv-rate CEA'!G167*'Unit cost and utilities'!$H$3+'Surv-rate CEA'!H167*'Unit cost and utilities'!$H$3+('Surv-rate CEA'!F166-'Surv-rate CEA'!F167)*'Unit cost and utilities'!$G$13</f>
        <v>3.587379268182481</v>
      </c>
      <c r="H169" s="133">
        <f t="shared" si="104"/>
        <v>2.7188718959435088</v>
      </c>
      <c r="I169" s="133">
        <f>G169-'Surv-rate CEA'!H167*'Unit cost and utilities'!$H$3-('Surv-rate CEA'!F166-'Surv-rate CEA'!F167)*'Unit cost and utilities'!$G$13</f>
        <v>0.90514019795162737</v>
      </c>
      <c r="J169" s="133">
        <f t="shared" si="105"/>
        <v>0.68600503658099443</v>
      </c>
      <c r="K169" s="133">
        <f>'Surv-rate CEA'!J167*'Unit cost and utilities'!$H$7+'Surv-rate CEA'!K167*'Unit cost and utilities'!$H$7+'Unit cost and utilities'!$G$13*('Surv-rate CEA'!I166-'Surv-rate CEA'!I167)</f>
        <v>10.084528126759521</v>
      </c>
      <c r="L169" s="133">
        <f t="shared" si="106"/>
        <v>7.6430558516300113</v>
      </c>
      <c r="M169" s="133">
        <f>K169-'Surv-rate CEA'!K167*'Unit cost and utilities'!$H$7-'Unit cost and utilities'!$G$13*('Surv-rate CEA'!I166-'Surv-rate CEA'!I167)</f>
        <v>2.4277505546280462</v>
      </c>
      <c r="N169" s="133">
        <f t="shared" si="107"/>
        <v>1.8399902156661785</v>
      </c>
      <c r="O169" s="133">
        <f>'Surv-rate CEA'!M167*'Unit cost and utilities'!$H$4+'Surv-rate CEA'!N167*'Unit cost and utilities'!$H$4+('Surv-rate CEA'!L166-'Surv-rate CEA'!L167)*'Unit cost and utilities'!$G$13</f>
        <v>3.587379268182481</v>
      </c>
      <c r="P169" s="133">
        <f t="shared" si="108"/>
        <v>2.7188718959435088</v>
      </c>
      <c r="Q169" s="133">
        <f>O169-'Surv-rate CEA'!N167*'Unit cost and utilities'!$H$4-('Surv-rate CEA'!L166-'Surv-rate CEA'!L167)*'Unit cost and utilities'!$G$13</f>
        <v>0.90514019795162737</v>
      </c>
      <c r="R169" s="133">
        <f t="shared" si="109"/>
        <v>0.68600503658099443</v>
      </c>
      <c r="S169" s="133">
        <f>'Surv-rate CEA'!P167*'Unit cost and utilities'!$H$8+'Surv-rate CEA'!Q167*'Unit cost and utilities'!$H$8+'Unit cost and utilities'!$G$13*('Surv-rate CEA'!O166-'Surv-rate CEA'!O167)</f>
        <v>20.311587201773246</v>
      </c>
      <c r="T169" s="133">
        <f t="shared" si="110"/>
        <v>15.394135795651813</v>
      </c>
      <c r="U169" s="133">
        <f>S169-'Surv-rate CEA'!Q167*'Unit cost and utilities'!$H$8-'Unit cost and utilities'!$G$13*('Surv-rate CEA'!O166-'Surv-rate CEA'!O167)</f>
        <v>13.273342803249061</v>
      </c>
      <c r="V169" s="133">
        <f t="shared" si="111"/>
        <v>10.059855960326683</v>
      </c>
      <c r="W169" s="133">
        <f>'Surv-rate CEA'!S167*'Unit cost and utilities'!$H$3+'Surv-rate CEA'!T167*'Unit cost and utilities'!$H$3+('Surv-rate CEA'!R166-'Surv-rate CEA'!R167)*'Unit cost and utilities'!$G$13</f>
        <v>3.587379268182481</v>
      </c>
      <c r="X169" s="133">
        <f t="shared" si="112"/>
        <v>2.7188718959435088</v>
      </c>
      <c r="Y169" s="133">
        <f>W169-'Surv-rate CEA'!T167*'Unit cost and utilities'!$H$3-('Surv-rate CEA'!R166-'Surv-rate CEA'!R167)*'Unit cost and utilities'!$G$13</f>
        <v>0.90514019795162737</v>
      </c>
      <c r="Z169" s="133">
        <f t="shared" si="113"/>
        <v>0.68600503658099443</v>
      </c>
      <c r="AA169" s="133">
        <f>'Surv-rate CEA'!V167*'Unit cost and utilities'!$H$9+'Surv-rate CEA'!W167*'Unit cost and utilities'!$H$9+'Unit cost and utilities'!$G$13*('Surv-rate CEA'!U166-'Surv-rate CEA'!U167)</f>
        <v>25.188129723887229</v>
      </c>
      <c r="AB169" s="133">
        <f t="shared" si="114"/>
        <v>19.090063497064495</v>
      </c>
      <c r="AC169" s="133">
        <f>AA169-'Surv-rate CEA'!W167*'Unit cost and utilities'!$H$9-'Unit cost and utilities'!$G$13*('Surv-rate CEA'!U166-'Surv-rate CEA'!U167)</f>
        <v>11.163677902118938</v>
      </c>
      <c r="AD169" s="133">
        <f t="shared" si="115"/>
        <v>8.4609426086176533</v>
      </c>
      <c r="AE169" s="133">
        <f>'Surv-rate CEA'!Y167*'Unit cost and utilities'!$H$3+'Surv-rate CEA'!Z167*'Unit cost and utilities'!$H$3+('Surv-rate CEA'!X166-'Surv-rate CEA'!X167)*'Unit cost and utilities'!$G$13</f>
        <v>3.587379268182481</v>
      </c>
      <c r="AF169" s="133">
        <f t="shared" si="116"/>
        <v>2.7188718959435088</v>
      </c>
      <c r="AG169" s="133">
        <f>AE169-'Surv-rate CEA'!Z167*'Unit cost and utilities'!$H$3-('Surv-rate CEA'!X166-'Surv-rate CEA'!X167)*'Unit cost and utilities'!$G$13</f>
        <v>0.90514019795162737</v>
      </c>
      <c r="AH169" s="133">
        <f t="shared" si="117"/>
        <v>0.68600503658099443</v>
      </c>
      <c r="AI169" s="133">
        <f>'Surv-rate CEA'!AB167*'Unit cost and utilities'!$H$10+'Surv-rate CEA'!AC167*'Unit cost and utilities'!$H$10+'Unit cost and utilities'!$G$13*('Surv-rate CEA'!AB167-'Surv-rate CEA'!AB167)</f>
        <v>9.775350462953897</v>
      </c>
      <c r="AJ169" s="133">
        <f t="shared" si="118"/>
        <v>7.4087303459801799</v>
      </c>
      <c r="AK169" s="133">
        <f>AI169-'Surv-rate CEA'!AC167*'Unit cost and utilities'!$H$10-'Unit cost and utilities'!$G$13*('Surv-rate CEA'!AB167-'Surv-rate CEA'!AB167)</f>
        <v>6.2903883766891466</v>
      </c>
      <c r="AL169" s="133">
        <f t="shared" si="119"/>
        <v>4.7674803508062915</v>
      </c>
      <c r="AM169" s="104">
        <f>'Surv-rate CEA'!AE167*'Unit cost and utilities'!$H$5+'Surv-rate CEA'!AF167*'Unit cost and utilities'!$H$5+('Surv-rate CEA'!AD166-'Surv-rate CEA'!AD167)*'Unit cost and utilities'!$G$13</f>
        <v>3.587379268182481</v>
      </c>
      <c r="AN169" s="133">
        <f t="shared" si="120"/>
        <v>2.7188718959435088</v>
      </c>
      <c r="AO169" s="104">
        <f>AM169-'Surv-rate CEA'!AF167*'Unit cost and utilities'!$H$5-('Surv-rate CEA'!AD166-'Surv-rate CEA'!AD167)*'Unit cost and utilities'!$G$13</f>
        <v>0.90514019795162737</v>
      </c>
      <c r="AP169" s="133">
        <f t="shared" si="121"/>
        <v>0.68600503658099443</v>
      </c>
      <c r="AQ169" s="133">
        <f>'Surv-rate CEA'!AH167*'Unit cost and utilities'!$H$11+'Surv-rate CEA'!AI167*'Unit cost and utilities'!$H$11+'Unit cost and utilities'!$G$13*('Surv-rate CEA'!AG166-'Surv-rate CEA'!AG167)</f>
        <v>17.360748298491323</v>
      </c>
      <c r="AR169" s="133">
        <f t="shared" si="122"/>
        <v>13.157697336315241</v>
      </c>
      <c r="AS169" s="133">
        <f>AQ169-'Surv-rate CEA'!AI167*'Unit cost and utilities'!$H$11-'Unit cost and utilities'!$G$13*('Surv-rate CEA'!AG166-'Surv-rate CEA'!AG167)</f>
        <v>8.8184460086979719</v>
      </c>
      <c r="AT169" s="133">
        <f t="shared" si="123"/>
        <v>6.6834932206907407</v>
      </c>
      <c r="AU169" s="133">
        <f>'Surv-rate CEA'!AK167*'Unit cost and utilities'!$H$3+'Surv-rate CEA'!AL167*'Unit cost and utilities'!$H$3+('Surv-rate CEA'!AJ166-'Surv-rate CEA'!AJ167)*'Unit cost and utilities'!$G$13</f>
        <v>3.587379268182481</v>
      </c>
      <c r="AV169" s="133">
        <f t="shared" si="124"/>
        <v>2.7188718959435088</v>
      </c>
      <c r="AW169" s="133">
        <f>AU169-'Surv-rate CEA'!AL167*'Unit cost and utilities'!$H$3-('Surv-rate CEA'!AJ166-'Surv-rate CEA'!AJ167)*'Unit cost and utilities'!$G$13</f>
        <v>0.90514019795162737</v>
      </c>
      <c r="AX169" s="133">
        <f t="shared" si="125"/>
        <v>0.68600503658099443</v>
      </c>
      <c r="BA169" s="136"/>
      <c r="BB169" s="136"/>
      <c r="BC169" s="136"/>
      <c r="BD169" s="136"/>
      <c r="BE169" s="136"/>
      <c r="BF169" s="136"/>
      <c r="BG169" s="136"/>
      <c r="BH169" s="136"/>
    </row>
    <row r="170" spans="1:60">
      <c r="A170" s="132">
        <v>164</v>
      </c>
      <c r="B170" s="132">
        <f t="shared" si="101"/>
        <v>9.4356164383561651</v>
      </c>
      <c r="C170" s="133">
        <f>'Surv-rate CEA'!D168*'Unit cost and utilities'!$H$6+'Surv-rate CEA'!E168*'Unit cost and utilities'!$H$6+'Unit cost and utilities'!$G$13*('Surv-rate CEA'!C167-'Surv-rate CEA'!C168)</f>
        <v>14.142160138185737</v>
      </c>
      <c r="D170" s="133">
        <f t="shared" si="102"/>
        <v>10.700119358202087</v>
      </c>
      <c r="E170" s="133">
        <f>C170-'Surv-rate CEA'!E168*'Unit cost and utilities'!$H$6-'Unit cost and utilities'!$G$13*('Surv-rate CEA'!C167-'Surv-rate CEA'!C168)</f>
        <v>12.617901581470969</v>
      </c>
      <c r="F170" s="133">
        <f t="shared" si="103"/>
        <v>9.546847981676633</v>
      </c>
      <c r="G170" s="133">
        <f>'Surv-rate CEA'!G168*'Unit cost and utilities'!$H$3+'Surv-rate CEA'!H168*'Unit cost and utilities'!$H$3+('Surv-rate CEA'!F167-'Surv-rate CEA'!F168)*'Unit cost and utilities'!$G$13</f>
        <v>3.5392500221286669</v>
      </c>
      <c r="H170" s="133">
        <f t="shared" si="104"/>
        <v>2.6778368583906031</v>
      </c>
      <c r="I170" s="133">
        <f>G170-'Surv-rate CEA'!H168*'Unit cost and utilities'!$H$3-('Surv-rate CEA'!F167-'Surv-rate CEA'!F168)*'Unit cost and utilities'!$G$13</f>
        <v>0.89382480438291201</v>
      </c>
      <c r="J170" s="133">
        <f t="shared" si="105"/>
        <v>0.67627802250623759</v>
      </c>
      <c r="K170" s="133">
        <f>'Surv-rate CEA'!J168*'Unit cost and utilities'!$H$7+'Surv-rate CEA'!K168*'Unit cost and utilities'!$H$7+'Unit cost and utilities'!$G$13*('Surv-rate CEA'!I167-'Surv-rate CEA'!I168)</f>
        <v>9.9837048155178412</v>
      </c>
      <c r="L170" s="133">
        <f t="shared" si="106"/>
        <v>7.5537847202458845</v>
      </c>
      <c r="M170" s="133">
        <f>K170-'Surv-rate CEA'!K168*'Unit cost and utilities'!$H$7-'Unit cost and utilities'!$G$13*('Surv-rate CEA'!I167-'Surv-rate CEA'!I168)</f>
        <v>2.4032450354519841</v>
      </c>
      <c r="N170" s="133">
        <f t="shared" si="107"/>
        <v>1.8183225529251963</v>
      </c>
      <c r="O170" s="133">
        <f>'Surv-rate CEA'!M168*'Unit cost and utilities'!$H$4+'Surv-rate CEA'!N168*'Unit cost and utilities'!$H$4+('Surv-rate CEA'!L167-'Surv-rate CEA'!L168)*'Unit cost and utilities'!$G$13</f>
        <v>3.5392500221286669</v>
      </c>
      <c r="P170" s="133">
        <f t="shared" si="108"/>
        <v>2.6778368583906031</v>
      </c>
      <c r="Q170" s="133">
        <f>O170-'Surv-rate CEA'!N168*'Unit cost and utilities'!$H$4-('Surv-rate CEA'!L167-'Surv-rate CEA'!L168)*'Unit cost and utilities'!$G$13</f>
        <v>0.89382480438291201</v>
      </c>
      <c r="R170" s="133">
        <f t="shared" si="109"/>
        <v>0.67627802250623759</v>
      </c>
      <c r="S170" s="133">
        <f>'Surv-rate CEA'!P168*'Unit cost and utilities'!$H$8+'Surv-rate CEA'!Q168*'Unit cost and utilities'!$H$8+'Unit cost and utilities'!$G$13*('Surv-rate CEA'!O167-'Surv-rate CEA'!O168)</f>
        <v>20.139563321257054</v>
      </c>
      <c r="T170" s="133">
        <f t="shared" si="110"/>
        <v>15.237822882351036</v>
      </c>
      <c r="U170" s="133">
        <f>S170-'Surv-rate CEA'!Q168*'Unit cost and utilities'!$H$8-'Unit cost and utilities'!$G$13*('Surv-rate CEA'!O167-'Surv-rate CEA'!O168)</f>
        <v>13.180751285512043</v>
      </c>
      <c r="V170" s="133">
        <f t="shared" si="111"/>
        <v>9.9727064753664685</v>
      </c>
      <c r="W170" s="133">
        <f>'Surv-rate CEA'!S168*'Unit cost and utilities'!$H$3+'Surv-rate CEA'!T168*'Unit cost and utilities'!$H$3+('Surv-rate CEA'!R167-'Surv-rate CEA'!R168)*'Unit cost and utilities'!$G$13</f>
        <v>3.5392500221286669</v>
      </c>
      <c r="X170" s="133">
        <f t="shared" si="112"/>
        <v>2.6778368583906031</v>
      </c>
      <c r="Y170" s="133">
        <f>W170-'Surv-rate CEA'!T168*'Unit cost and utilities'!$H$3-('Surv-rate CEA'!R167-'Surv-rate CEA'!R168)*'Unit cost and utilities'!$G$13</f>
        <v>0.89382480438291201</v>
      </c>
      <c r="Z170" s="133">
        <f t="shared" si="113"/>
        <v>0.67627802250623759</v>
      </c>
      <c r="AA170" s="133">
        <f>'Surv-rate CEA'!V168*'Unit cost and utilities'!$H$9+'Surv-rate CEA'!W168*'Unit cost and utilities'!$H$9+'Unit cost and utilities'!$G$13*('Surv-rate CEA'!U167-'Surv-rate CEA'!U168)</f>
        <v>24.992185202767395</v>
      </c>
      <c r="AB170" s="133">
        <f t="shared" si="114"/>
        <v>18.909371841281505</v>
      </c>
      <c r="AC170" s="133">
        <f>AA170-'Surv-rate CEA'!W168*'Unit cost and utilities'!$H$9-'Unit cost and utilities'!$G$13*('Surv-rate CEA'!U167-'Surv-rate CEA'!U168)</f>
        <v>11.082429358659409</v>
      </c>
      <c r="AD170" s="133">
        <f t="shared" si="115"/>
        <v>8.385092217723356</v>
      </c>
      <c r="AE170" s="133">
        <f>'Surv-rate CEA'!Y168*'Unit cost and utilities'!$H$3+'Surv-rate CEA'!Z168*'Unit cost and utilities'!$H$3+('Surv-rate CEA'!X167-'Surv-rate CEA'!X168)*'Unit cost and utilities'!$G$13</f>
        <v>3.5392500221286669</v>
      </c>
      <c r="AF170" s="133">
        <f t="shared" si="116"/>
        <v>2.6778368583906031</v>
      </c>
      <c r="AG170" s="133">
        <f>AE170-'Surv-rate CEA'!Z168*'Unit cost and utilities'!$H$3-('Surv-rate CEA'!X167-'Surv-rate CEA'!X168)*'Unit cost and utilities'!$G$13</f>
        <v>0.89382480438291201</v>
      </c>
      <c r="AH170" s="133">
        <f t="shared" si="117"/>
        <v>0.67627802250623759</v>
      </c>
      <c r="AI170" s="133">
        <f>'Surv-rate CEA'!AB168*'Unit cost and utilities'!$H$10+'Surv-rate CEA'!AC168*'Unit cost and utilities'!$H$10+'Unit cost and utilities'!$G$13*('Surv-rate CEA'!AB168-'Surv-rate CEA'!AB168)</f>
        <v>9.6810437602820016</v>
      </c>
      <c r="AJ170" s="133">
        <f t="shared" si="118"/>
        <v>7.3247879202903761</v>
      </c>
      <c r="AK170" s="133">
        <f>AI170-'Surv-rate CEA'!AC168*'Unit cost and utilities'!$H$10-'Unit cost and utilities'!$G$13*('Surv-rate CEA'!AB168-'Surv-rate CEA'!AB168)</f>
        <v>6.239541155523801</v>
      </c>
      <c r="AL170" s="133">
        <f t="shared" si="119"/>
        <v>4.7209078706616747</v>
      </c>
      <c r="AM170" s="104">
        <f>'Surv-rate CEA'!AE168*'Unit cost and utilities'!$H$5+'Surv-rate CEA'!AF168*'Unit cost and utilities'!$H$5+('Surv-rate CEA'!AD167-'Surv-rate CEA'!AD168)*'Unit cost and utilities'!$G$13</f>
        <v>3.5392500221286669</v>
      </c>
      <c r="AN170" s="133">
        <f t="shared" si="120"/>
        <v>2.6778368583906031</v>
      </c>
      <c r="AO170" s="104">
        <f>AM170-'Surv-rate CEA'!AF168*'Unit cost and utilities'!$H$5-('Surv-rate CEA'!AD167-'Surv-rate CEA'!AD168)*'Unit cost and utilities'!$G$13</f>
        <v>0.89382480438291201</v>
      </c>
      <c r="AP170" s="133">
        <f t="shared" si="121"/>
        <v>0.67627802250623759</v>
      </c>
      <c r="AQ170" s="133">
        <f>'Surv-rate CEA'!AH168*'Unit cost and utilities'!$H$11+'Surv-rate CEA'!AI168*'Unit cost and utilities'!$H$11+'Unit cost and utilities'!$G$13*('Surv-rate CEA'!AG167-'Surv-rate CEA'!AG168)</f>
        <v>17.206768169182276</v>
      </c>
      <c r="AR170" s="133">
        <f t="shared" si="122"/>
        <v>13.018836682666947</v>
      </c>
      <c r="AS170" s="133">
        <f>AQ170-'Surv-rate CEA'!AI168*'Unit cost and utilities'!$H$11-'Unit cost and utilities'!$G$13*('Surv-rate CEA'!AG167-'Surv-rate CEA'!AG168)</f>
        <v>8.749826348345092</v>
      </c>
      <c r="AT170" s="133">
        <f t="shared" si="123"/>
        <v>6.6202182252226152</v>
      </c>
      <c r="AU170" s="133">
        <f>'Surv-rate CEA'!AK168*'Unit cost and utilities'!$H$3+'Surv-rate CEA'!AL168*'Unit cost and utilities'!$H$3+('Surv-rate CEA'!AJ167-'Surv-rate CEA'!AJ168)*'Unit cost and utilities'!$G$13</f>
        <v>3.5392500221286669</v>
      </c>
      <c r="AV170" s="133">
        <f t="shared" si="124"/>
        <v>2.6778368583906031</v>
      </c>
      <c r="AW170" s="133">
        <f>AU170-'Surv-rate CEA'!AL168*'Unit cost and utilities'!$H$3-('Surv-rate CEA'!AJ167-'Surv-rate CEA'!AJ168)*'Unit cost and utilities'!$G$13</f>
        <v>0.89382480438291201</v>
      </c>
      <c r="AX170" s="133">
        <f t="shared" si="125"/>
        <v>0.67627802250623759</v>
      </c>
      <c r="BA170" s="136"/>
      <c r="BB170" s="136"/>
      <c r="BC170" s="136"/>
      <c r="BD170" s="136"/>
      <c r="BE170" s="136"/>
      <c r="BF170" s="136"/>
      <c r="BG170" s="136"/>
      <c r="BH170" s="136"/>
    </row>
    <row r="171" spans="1:60">
      <c r="A171" s="132">
        <v>165</v>
      </c>
      <c r="B171" s="132">
        <f t="shared" si="101"/>
        <v>9.493150684931507</v>
      </c>
      <c r="C171" s="133">
        <f>'Surv-rate CEA'!D169*'Unit cost and utilities'!$H$6+'Surv-rate CEA'!E169*'Unit cost and utilities'!$H$6+'Unit cost and utilities'!$G$13*('Surv-rate CEA'!C168-'Surv-rate CEA'!C169)</f>
        <v>14.010427808737594</v>
      </c>
      <c r="D171" s="133">
        <f t="shared" si="102"/>
        <v>10.582436914521919</v>
      </c>
      <c r="E171" s="133">
        <f>C171-'Surv-rate CEA'!E169*'Unit cost and utilities'!$H$6-'Unit cost and utilities'!$G$13*('Surv-rate CEA'!C168-'Surv-rate CEA'!C169)</f>
        <v>12.530408697100599</v>
      </c>
      <c r="F171" s="133">
        <f t="shared" si="103"/>
        <v>9.4645403666793495</v>
      </c>
      <c r="G171" s="133">
        <f>'Surv-rate CEA'!G169*'Unit cost and utilities'!$H$3+'Surv-rate CEA'!H169*'Unit cost and utilities'!$H$3+('Surv-rate CEA'!F168-'Surv-rate CEA'!F169)*'Unit cost and utilities'!$G$13</f>
        <v>3.4920442929537834</v>
      </c>
      <c r="H171" s="133">
        <f t="shared" si="104"/>
        <v>2.6376309801084847</v>
      </c>
      <c r="I171" s="133">
        <f>G171-'Surv-rate CEA'!H169*'Unit cost and utilities'!$H$3-('Surv-rate CEA'!F168-'Surv-rate CEA'!F169)*'Unit cost and utilities'!$G$13</f>
        <v>0.88271751290791534</v>
      </c>
      <c r="J171" s="133">
        <f t="shared" si="105"/>
        <v>0.66673926886558055</v>
      </c>
      <c r="K171" s="133">
        <f>'Surv-rate CEA'!J169*'Unit cost and utilities'!$H$7+'Surv-rate CEA'!K169*'Unit cost and utilities'!$H$7+'Unit cost and utilities'!$G$13*('Surv-rate CEA'!I168-'Surv-rate CEA'!I169)</f>
        <v>9.8844767457598994</v>
      </c>
      <c r="L171" s="133">
        <f t="shared" si="106"/>
        <v>7.4659998269166463</v>
      </c>
      <c r="M171" s="133">
        <f>K171-'Surv-rate CEA'!K169*'Unit cost and utilities'!$H$7-'Unit cost and utilities'!$G$13*('Surv-rate CEA'!I168-'Surv-rate CEA'!I169)</f>
        <v>2.3791317330160968</v>
      </c>
      <c r="N171" s="133">
        <f t="shared" si="107"/>
        <v>1.7970194643363011</v>
      </c>
      <c r="O171" s="133">
        <f>'Surv-rate CEA'!M169*'Unit cost and utilities'!$H$4+'Surv-rate CEA'!N169*'Unit cost and utilities'!$H$4+('Surv-rate CEA'!L168-'Surv-rate CEA'!L169)*'Unit cost and utilities'!$G$13</f>
        <v>3.4920442929537834</v>
      </c>
      <c r="P171" s="133">
        <f t="shared" si="108"/>
        <v>2.6376309801084847</v>
      </c>
      <c r="Q171" s="133">
        <f>O171-'Surv-rate CEA'!N169*'Unit cost and utilities'!$H$4-('Surv-rate CEA'!L168-'Surv-rate CEA'!L169)*'Unit cost and utilities'!$G$13</f>
        <v>0.88271751290791534</v>
      </c>
      <c r="R171" s="133">
        <f t="shared" si="109"/>
        <v>0.66673926886558055</v>
      </c>
      <c r="S171" s="133">
        <f>'Surv-rate CEA'!P169*'Unit cost and utilities'!$H$8+'Surv-rate CEA'!Q169*'Unit cost and utilities'!$H$8+'Unit cost and utilities'!$G$13*('Surv-rate CEA'!O168-'Surv-rate CEA'!O169)</f>
        <v>19.969997108203437</v>
      </c>
      <c r="T171" s="133">
        <f t="shared" si="110"/>
        <v>15.083853074704216</v>
      </c>
      <c r="U171" s="133">
        <f>S171-'Surv-rate CEA'!Q169*'Unit cost and utilities'!$H$8-'Unit cost and utilities'!$G$13*('Surv-rate CEA'!O168-'Surv-rate CEA'!O169)</f>
        <v>13.089355585467004</v>
      </c>
      <c r="V171" s="133">
        <f t="shared" si="111"/>
        <v>9.8867273452252089</v>
      </c>
      <c r="W171" s="133">
        <f>'Surv-rate CEA'!S169*'Unit cost and utilities'!$H$3+'Surv-rate CEA'!T169*'Unit cost and utilities'!$H$3+('Surv-rate CEA'!R168-'Surv-rate CEA'!R169)*'Unit cost and utilities'!$G$13</f>
        <v>3.4920442929537834</v>
      </c>
      <c r="X171" s="133">
        <f t="shared" si="112"/>
        <v>2.6376309801084847</v>
      </c>
      <c r="Y171" s="133">
        <f>W171-'Surv-rate CEA'!T169*'Unit cost and utilities'!$H$3-('Surv-rate CEA'!R168-'Surv-rate CEA'!R169)*'Unit cost and utilities'!$G$13</f>
        <v>0.88271751290791534</v>
      </c>
      <c r="Z171" s="133">
        <f t="shared" si="113"/>
        <v>0.66673926886558055</v>
      </c>
      <c r="AA171" s="133">
        <f>'Surv-rate CEA'!V169*'Unit cost and utilities'!$H$9+'Surv-rate CEA'!W169*'Unit cost and utilities'!$H$9+'Unit cost and utilities'!$G$13*('Surv-rate CEA'!U168-'Surv-rate CEA'!U169)</f>
        <v>24.79890673930711</v>
      </c>
      <c r="AB171" s="133">
        <f t="shared" si="114"/>
        <v>18.731252871105326</v>
      </c>
      <c r="AC171" s="133">
        <f>AA171-'Surv-rate CEA'!W169*'Unit cost and utilities'!$H$9-'Unit cost and utilities'!$G$13*('Surv-rate CEA'!U168-'Surv-rate CEA'!U169)</f>
        <v>11.002254470962153</v>
      </c>
      <c r="AD171" s="133">
        <f t="shared" si="115"/>
        <v>8.3102861272988253</v>
      </c>
      <c r="AE171" s="133">
        <f>'Surv-rate CEA'!Y169*'Unit cost and utilities'!$H$3+'Surv-rate CEA'!Z169*'Unit cost and utilities'!$H$3+('Surv-rate CEA'!X168-'Surv-rate CEA'!X169)*'Unit cost and utilities'!$G$13</f>
        <v>3.4920442929537834</v>
      </c>
      <c r="AF171" s="133">
        <f t="shared" si="116"/>
        <v>2.6376309801084847</v>
      </c>
      <c r="AG171" s="133">
        <f>AE171-'Surv-rate CEA'!Z169*'Unit cost and utilities'!$H$3-('Surv-rate CEA'!X168-'Surv-rate CEA'!X169)*'Unit cost and utilities'!$G$13</f>
        <v>0.88271751290791534</v>
      </c>
      <c r="AH171" s="133">
        <f t="shared" si="117"/>
        <v>0.66673926886558055</v>
      </c>
      <c r="AI171" s="133">
        <f>'Surv-rate CEA'!AB169*'Unit cost and utilities'!$H$10+'Surv-rate CEA'!AC169*'Unit cost and utilities'!$H$10+'Unit cost and utilities'!$G$13*('Surv-rate CEA'!AB169-'Surv-rate CEA'!AB169)</f>
        <v>9.5881837189670716</v>
      </c>
      <c r="AJ171" s="133">
        <f t="shared" si="118"/>
        <v>7.2422020737679231</v>
      </c>
      <c r="AK171" s="133">
        <f>AI171-'Surv-rate CEA'!AC169*'Unit cost and utilities'!$H$10-'Unit cost and utilities'!$G$13*('Surv-rate CEA'!AB169-'Surv-rate CEA'!AB169)</f>
        <v>6.1894064378107689</v>
      </c>
      <c r="AL171" s="133">
        <f t="shared" si="119"/>
        <v>4.6750180694425252</v>
      </c>
      <c r="AM171" s="104">
        <f>'Surv-rate CEA'!AE169*'Unit cost and utilities'!$H$5+'Surv-rate CEA'!AF169*'Unit cost and utilities'!$H$5+('Surv-rate CEA'!AD168-'Surv-rate CEA'!AD169)*'Unit cost and utilities'!$G$13</f>
        <v>3.4920442929537834</v>
      </c>
      <c r="AN171" s="133">
        <f t="shared" si="120"/>
        <v>2.6376309801084847</v>
      </c>
      <c r="AO171" s="104">
        <f>AM171-'Surv-rate CEA'!AF169*'Unit cost and utilities'!$H$5-('Surv-rate CEA'!AD168-'Surv-rate CEA'!AD169)*'Unit cost and utilities'!$G$13</f>
        <v>0.88271751290791534</v>
      </c>
      <c r="AP171" s="133">
        <f t="shared" si="121"/>
        <v>0.66673926886558055</v>
      </c>
      <c r="AQ171" s="133">
        <f>'Surv-rate CEA'!AH169*'Unit cost and utilities'!$H$11+'Surv-rate CEA'!AI169*'Unit cost and utilities'!$H$11+'Unit cost and utilities'!$G$13*('Surv-rate CEA'!AG168-'Surv-rate CEA'!AG169)</f>
        <v>17.05504928100552</v>
      </c>
      <c r="AR171" s="133">
        <f t="shared" si="122"/>
        <v>12.882117916324054</v>
      </c>
      <c r="AS171" s="133">
        <f>AQ171-'Surv-rate CEA'!AI169*'Unit cost and utilities'!$H$11-'Unit cost and utilities'!$G$13*('Surv-rate CEA'!AG168-'Surv-rate CEA'!AG169)</f>
        <v>8.6821476964577826</v>
      </c>
      <c r="AT171" s="133">
        <f t="shared" si="123"/>
        <v>6.5578497341120769</v>
      </c>
      <c r="AU171" s="133">
        <f>'Surv-rate CEA'!AK169*'Unit cost and utilities'!$H$3+'Surv-rate CEA'!AL169*'Unit cost and utilities'!$H$3+('Surv-rate CEA'!AJ168-'Surv-rate CEA'!AJ169)*'Unit cost and utilities'!$G$13</f>
        <v>3.4920442929537834</v>
      </c>
      <c r="AV171" s="133">
        <f t="shared" si="124"/>
        <v>2.6376309801084847</v>
      </c>
      <c r="AW171" s="133">
        <f>AU171-'Surv-rate CEA'!AL169*'Unit cost and utilities'!$H$3-('Surv-rate CEA'!AJ168-'Surv-rate CEA'!AJ169)*'Unit cost and utilities'!$G$13</f>
        <v>0.88271751290791534</v>
      </c>
      <c r="AX171" s="133">
        <f t="shared" si="125"/>
        <v>0.66673926886558055</v>
      </c>
      <c r="BA171" s="136"/>
      <c r="BB171" s="136"/>
      <c r="BC171" s="136"/>
      <c r="BD171" s="136"/>
      <c r="BE171" s="136"/>
      <c r="BF171" s="136"/>
      <c r="BG171" s="136"/>
      <c r="BH171" s="136"/>
    </row>
    <row r="172" spans="1:60">
      <c r="A172" s="132">
        <v>166</v>
      </c>
      <c r="B172" s="132">
        <f t="shared" si="101"/>
        <v>9.5506849315068489</v>
      </c>
      <c r="C172" s="133">
        <f>'Surv-rate CEA'!D170*'Unit cost and utilities'!$H$6+'Surv-rate CEA'!E170*'Unit cost and utilities'!$H$6+'Unit cost and utilities'!$G$13*('Surv-rate CEA'!C169-'Surv-rate CEA'!C170)</f>
        <v>13.880684146056108</v>
      </c>
      <c r="D172" s="133">
        <f t="shared" si="102"/>
        <v>10.466623047110692</v>
      </c>
      <c r="E172" s="133">
        <f>C172-'Surv-rate CEA'!E170*'Unit cost and utilities'!$H$6-'Unit cost and utilities'!$G$13*('Surv-rate CEA'!C169-'Surv-rate CEA'!C170)</f>
        <v>12.444039090494625</v>
      </c>
      <c r="F172" s="133">
        <f t="shared" si="103"/>
        <v>9.3833319001588453</v>
      </c>
      <c r="G172" s="133">
        <f>'Surv-rate CEA'!G170*'Unit cost and utilities'!$H$3+'Surv-rate CEA'!H170*'Unit cost and utilities'!$H$3+('Surv-rate CEA'!F169-'Surv-rate CEA'!F170)*'Unit cost and utilities'!$G$13</f>
        <v>3.4457391537027173</v>
      </c>
      <c r="H172" s="133">
        <f t="shared" si="104"/>
        <v>2.5982330885847369</v>
      </c>
      <c r="I172" s="133">
        <f>G172-'Surv-rate CEA'!H170*'Unit cost and utilities'!$H$3-('Surv-rate CEA'!F169-'Surv-rate CEA'!F170)*'Unit cost and utilities'!$G$13</f>
        <v>0.87181328856091622</v>
      </c>
      <c r="J172" s="133">
        <f t="shared" si="105"/>
        <v>0.65738410029463146</v>
      </c>
      <c r="K172" s="133">
        <f>'Surv-rate CEA'!J170*'Unit cost and utilities'!$H$7+'Surv-rate CEA'!K170*'Unit cost and utilities'!$H$7+'Unit cost and utilities'!$G$13*('Surv-rate CEA'!I169-'Surv-rate CEA'!I170)</f>
        <v>9.7868096297226135</v>
      </c>
      <c r="L172" s="133">
        <f t="shared" si="106"/>
        <v>7.3796684767331282</v>
      </c>
      <c r="M172" s="133">
        <f>K172-'Surv-rate CEA'!K170*'Unit cost and utilities'!$H$7-'Unit cost and utilities'!$G$13*('Surv-rate CEA'!I169-'Surv-rate CEA'!I170)</f>
        <v>2.3554020862003902</v>
      </c>
      <c r="N172" s="133">
        <f t="shared" si="107"/>
        <v>1.7760728146560592</v>
      </c>
      <c r="O172" s="133">
        <f>'Surv-rate CEA'!M170*'Unit cost and utilities'!$H$4+'Surv-rate CEA'!N170*'Unit cost and utilities'!$H$4+('Surv-rate CEA'!L169-'Surv-rate CEA'!L170)*'Unit cost and utilities'!$G$13</f>
        <v>3.4457391537027173</v>
      </c>
      <c r="P172" s="133">
        <f t="shared" si="108"/>
        <v>2.5982330885847369</v>
      </c>
      <c r="Q172" s="133">
        <f>O172-'Surv-rate CEA'!N170*'Unit cost and utilities'!$H$4-('Surv-rate CEA'!L169-'Surv-rate CEA'!L170)*'Unit cost and utilities'!$G$13</f>
        <v>0.87181328856091622</v>
      </c>
      <c r="R172" s="133">
        <f t="shared" si="109"/>
        <v>0.65738410029463146</v>
      </c>
      <c r="S172" s="133">
        <f>'Surv-rate CEA'!P170*'Unit cost and utilities'!$H$8+'Surv-rate CEA'!Q170*'Unit cost and utilities'!$H$8+'Unit cost and utilities'!$G$13*('Surv-rate CEA'!O169-'Surv-rate CEA'!O170)</f>
        <v>19.802839542432039</v>
      </c>
      <c r="T172" s="133">
        <f t="shared" si="110"/>
        <v>14.932178743649681</v>
      </c>
      <c r="U172" s="133">
        <f>S172-'Surv-rate CEA'!Q170*'Unit cost and utilities'!$H$8-'Unit cost and utilities'!$G$13*('Surv-rate CEA'!O169-'Surv-rate CEA'!O170)</f>
        <v>12.999133269501836</v>
      </c>
      <c r="V172" s="133">
        <f t="shared" si="111"/>
        <v>9.8018963935353938</v>
      </c>
      <c r="W172" s="133">
        <f>'Surv-rate CEA'!S170*'Unit cost and utilities'!$H$3+'Surv-rate CEA'!T170*'Unit cost and utilities'!$H$3+('Surv-rate CEA'!R169-'Surv-rate CEA'!R170)*'Unit cost and utilities'!$G$13</f>
        <v>3.4457391537027173</v>
      </c>
      <c r="X172" s="133">
        <f t="shared" si="112"/>
        <v>2.5982330885847369</v>
      </c>
      <c r="Y172" s="133">
        <f>W172-'Surv-rate CEA'!T170*'Unit cost and utilities'!$H$3-('Surv-rate CEA'!R169-'Surv-rate CEA'!R170)*'Unit cost and utilities'!$G$13</f>
        <v>0.87181328856091622</v>
      </c>
      <c r="Z172" s="133">
        <f t="shared" si="113"/>
        <v>0.65738410029463146</v>
      </c>
      <c r="AA172" s="133">
        <f>'Surv-rate CEA'!V170*'Unit cost and utilities'!$H$9+'Surv-rate CEA'!W170*'Unit cost and utilities'!$H$9+'Unit cost and utilities'!$G$13*('Surv-rate CEA'!U169-'Surv-rate CEA'!U170)</f>
        <v>24.608242959864928</v>
      </c>
      <c r="AB172" s="133">
        <f t="shared" si="114"/>
        <v>18.555656205591507</v>
      </c>
      <c r="AC172" s="133">
        <f>AA172-'Surv-rate CEA'!W170*'Unit cost and utilities'!$H$9-'Unit cost and utilities'!$G$13*('Surv-rate CEA'!U169-'Surv-rate CEA'!U170)</f>
        <v>10.923132777911849</v>
      </c>
      <c r="AD172" s="133">
        <f t="shared" si="115"/>
        <v>8.2365042008701188</v>
      </c>
      <c r="AE172" s="133">
        <f>'Surv-rate CEA'!Y170*'Unit cost and utilities'!$H$3+'Surv-rate CEA'!Z170*'Unit cost and utilities'!$H$3+('Surv-rate CEA'!X169-'Surv-rate CEA'!X170)*'Unit cost and utilities'!$G$13</f>
        <v>3.4457391537027173</v>
      </c>
      <c r="AF172" s="133">
        <f t="shared" si="116"/>
        <v>2.5982330885847369</v>
      </c>
      <c r="AG172" s="133">
        <f>AE172-'Surv-rate CEA'!Z170*'Unit cost and utilities'!$H$3-('Surv-rate CEA'!X169-'Surv-rate CEA'!X170)*'Unit cost and utilities'!$G$13</f>
        <v>0.87181328856091622</v>
      </c>
      <c r="AH172" s="133">
        <f t="shared" si="117"/>
        <v>0.65738410029463146</v>
      </c>
      <c r="AI172" s="133">
        <f>'Surv-rate CEA'!AB170*'Unit cost and utilities'!$H$10+'Surv-rate CEA'!AC170*'Unit cost and utilities'!$H$10+'Unit cost and utilities'!$G$13*('Surv-rate CEA'!AB170-'Surv-rate CEA'!AB170)</f>
        <v>9.4967401146539068</v>
      </c>
      <c r="AJ172" s="133">
        <f t="shared" si="118"/>
        <v>7.1609437914268224</v>
      </c>
      <c r="AK172" s="133">
        <f>AI172-'Surv-rate CEA'!AC170*'Unit cost and utilities'!$H$10-'Unit cost and utilities'!$G$13*('Surv-rate CEA'!AB170-'Surv-rate CEA'!AB170)</f>
        <v>6.1399700804651456</v>
      </c>
      <c r="AL172" s="133">
        <f t="shared" si="119"/>
        <v>4.6297971826573114</v>
      </c>
      <c r="AM172" s="104">
        <f>'Surv-rate CEA'!AE170*'Unit cost and utilities'!$H$5+'Surv-rate CEA'!AF170*'Unit cost and utilities'!$H$5+('Surv-rate CEA'!AD169-'Surv-rate CEA'!AD170)*'Unit cost and utilities'!$G$13</f>
        <v>3.4457391537027173</v>
      </c>
      <c r="AN172" s="133">
        <f t="shared" si="120"/>
        <v>2.5982330885847369</v>
      </c>
      <c r="AO172" s="104">
        <f>AM172-'Surv-rate CEA'!AF170*'Unit cost and utilities'!$H$5-('Surv-rate CEA'!AD169-'Surv-rate CEA'!AD170)*'Unit cost and utilities'!$G$13</f>
        <v>0.87181328856091622</v>
      </c>
      <c r="AP172" s="133">
        <f t="shared" si="121"/>
        <v>0.65738410029463146</v>
      </c>
      <c r="AQ172" s="133">
        <f>'Surv-rate CEA'!AH170*'Unit cost and utilities'!$H$11+'Surv-rate CEA'!AI170*'Unit cost and utilities'!$H$11+'Unit cost and utilities'!$G$13*('Surv-rate CEA'!AG169-'Surv-rate CEA'!AG170)</f>
        <v>16.905545629374608</v>
      </c>
      <c r="AR172" s="133">
        <f t="shared" si="122"/>
        <v>12.747496567643493</v>
      </c>
      <c r="AS172" s="133">
        <f>AQ172-'Surv-rate CEA'!AI170*'Unit cost and utilities'!$H$11-'Unit cost and utilities'!$G$13*('Surv-rate CEA'!AG169-'Surv-rate CEA'!AG170)</f>
        <v>8.6153916537019821</v>
      </c>
      <c r="AT172" s="133">
        <f t="shared" si="123"/>
        <v>6.4963697677785746</v>
      </c>
      <c r="AU172" s="133">
        <f>'Surv-rate CEA'!AK170*'Unit cost and utilities'!$H$3+'Surv-rate CEA'!AL170*'Unit cost and utilities'!$H$3+('Surv-rate CEA'!AJ169-'Surv-rate CEA'!AJ170)*'Unit cost and utilities'!$G$13</f>
        <v>3.4457391537027173</v>
      </c>
      <c r="AV172" s="133">
        <f t="shared" si="124"/>
        <v>2.5982330885847369</v>
      </c>
      <c r="AW172" s="133">
        <f>AU172-'Surv-rate CEA'!AL170*'Unit cost and utilities'!$H$3-('Surv-rate CEA'!AJ169-'Surv-rate CEA'!AJ170)*'Unit cost and utilities'!$G$13</f>
        <v>0.87181328856091622</v>
      </c>
      <c r="AX172" s="133">
        <f t="shared" si="125"/>
        <v>0.65738410029463146</v>
      </c>
      <c r="BA172" s="136"/>
      <c r="BB172" s="136"/>
      <c r="BC172" s="136"/>
      <c r="BD172" s="136"/>
      <c r="BE172" s="136"/>
      <c r="BF172" s="136"/>
      <c r="BG172" s="136"/>
      <c r="BH172" s="136"/>
    </row>
    <row r="173" spans="1:60">
      <c r="A173" s="132">
        <v>167</v>
      </c>
      <c r="B173" s="132">
        <f t="shared" si="101"/>
        <v>9.6082191780821926</v>
      </c>
      <c r="C173" s="133">
        <f>'Surv-rate CEA'!D171*'Unit cost and utilities'!$H$6+'Surv-rate CEA'!E171*'Unit cost and utilities'!$H$6+'Unit cost and utilities'!$G$13*('Surv-rate CEA'!C170-'Surv-rate CEA'!C171)</f>
        <v>13.752887932767475</v>
      </c>
      <c r="D173" s="133">
        <f t="shared" si="102"/>
        <v>10.352638170740583</v>
      </c>
      <c r="E173" s="133">
        <f>C173-'Surv-rate CEA'!E171*'Unit cost and utilities'!$H$6-'Unit cost and utilities'!$G$13*('Surv-rate CEA'!C170-'Surv-rate CEA'!C171)</f>
        <v>12.358771812492243</v>
      </c>
      <c r="F173" s="133">
        <f t="shared" si="103"/>
        <v>9.3032018754866428</v>
      </c>
      <c r="G173" s="133">
        <f>'Surv-rate CEA'!G171*'Unit cost and utilities'!$H$3+'Surv-rate CEA'!H171*'Unit cost and utilities'!$H$3+('Surv-rate CEA'!F170-'Surv-rate CEA'!F171)*'Unit cost and utilities'!$G$13</f>
        <v>3.4003123729201263</v>
      </c>
      <c r="H173" s="133">
        <f t="shared" si="104"/>
        <v>2.5596226651758007</v>
      </c>
      <c r="I173" s="133">
        <f>G173-'Surv-rate CEA'!H171*'Unit cost and utilities'!$H$3-('Surv-rate CEA'!F170-'Surv-rate CEA'!F171)*'Unit cost and utilities'!$G$13</f>
        <v>0.8611072469982346</v>
      </c>
      <c r="J173" s="133">
        <f t="shared" si="105"/>
        <v>0.64820798351269371</v>
      </c>
      <c r="K173" s="133">
        <f>'Surv-rate CEA'!J171*'Unit cost and utilities'!$H$7+'Surv-rate CEA'!K171*'Unit cost and utilities'!$H$7+'Unit cost and utilities'!$G$13*('Surv-rate CEA'!I170-'Surv-rate CEA'!I171)</f>
        <v>9.6906701061524068</v>
      </c>
      <c r="L173" s="133">
        <f t="shared" si="106"/>
        <v>7.2947588703880353</v>
      </c>
      <c r="M173" s="133">
        <f>K173-'Surv-rate CEA'!K171*'Unit cost and utilities'!$H$7-'Unit cost and utilities'!$G$13*('Surv-rate CEA'!I170-'Surv-rate CEA'!I171)</f>
        <v>2.3320477698657314</v>
      </c>
      <c r="N173" s="133">
        <f t="shared" si="107"/>
        <v>1.7554746956659153</v>
      </c>
      <c r="O173" s="133">
        <f>'Surv-rate CEA'!M171*'Unit cost and utilities'!$H$4+'Surv-rate CEA'!N171*'Unit cost and utilities'!$H$4+('Surv-rate CEA'!L170-'Surv-rate CEA'!L171)*'Unit cost and utilities'!$G$13</f>
        <v>3.4003123729201263</v>
      </c>
      <c r="P173" s="133">
        <f t="shared" si="108"/>
        <v>2.5596226651758007</v>
      </c>
      <c r="Q173" s="133">
        <f>O173-'Surv-rate CEA'!N171*'Unit cost and utilities'!$H$4-('Surv-rate CEA'!L170-'Surv-rate CEA'!L171)*'Unit cost and utilities'!$G$13</f>
        <v>0.8611072469982346</v>
      </c>
      <c r="R173" s="133">
        <f t="shared" si="109"/>
        <v>0.64820798351269371</v>
      </c>
      <c r="S173" s="133">
        <f>'Surv-rate CEA'!P171*'Unit cost and utilities'!$H$8+'Surv-rate CEA'!Q171*'Unit cost and utilities'!$H$8+'Unit cost and utilities'!$G$13*('Surv-rate CEA'!O170-'Surv-rate CEA'!O171)</f>
        <v>19.638042851609185</v>
      </c>
      <c r="T173" s="133">
        <f t="shared" si="110"/>
        <v>14.782753485529028</v>
      </c>
      <c r="U173" s="133">
        <f>S173-'Surv-rate CEA'!Q171*'Unit cost and utilities'!$H$8-'Unit cost and utilities'!$G$13*('Surv-rate CEA'!O170-'Surv-rate CEA'!O171)</f>
        <v>12.910062453971591</v>
      </c>
      <c r="V173" s="133">
        <f t="shared" si="111"/>
        <v>9.7181919900030973</v>
      </c>
      <c r="W173" s="133">
        <f>'Surv-rate CEA'!S171*'Unit cost and utilities'!$H$3+'Surv-rate CEA'!T171*'Unit cost and utilities'!$H$3+('Surv-rate CEA'!R170-'Surv-rate CEA'!R171)*'Unit cost and utilities'!$G$13</f>
        <v>3.4003123729201263</v>
      </c>
      <c r="X173" s="133">
        <f t="shared" si="112"/>
        <v>2.5596226651758007</v>
      </c>
      <c r="Y173" s="133">
        <f>W173-'Surv-rate CEA'!T171*'Unit cost and utilities'!$H$3-('Surv-rate CEA'!R170-'Surv-rate CEA'!R171)*'Unit cost and utilities'!$G$13</f>
        <v>0.8611072469982346</v>
      </c>
      <c r="Z173" s="133">
        <f t="shared" si="113"/>
        <v>0.64820798351269371</v>
      </c>
      <c r="AA173" s="133">
        <f>'Surv-rate CEA'!V171*'Unit cost and utilities'!$H$9+'Surv-rate CEA'!W171*'Unit cost and utilities'!$H$9+'Unit cost and utilities'!$G$13*('Surv-rate CEA'!U170-'Surv-rate CEA'!U171)</f>
        <v>24.420143763797892</v>
      </c>
      <c r="AB173" s="133">
        <f t="shared" si="114"/>
        <v>18.382532723306607</v>
      </c>
      <c r="AC173" s="133">
        <f>AA173-'Surv-rate CEA'!W171*'Unit cost and utilities'!$H$9-'Unit cost and utilities'!$G$13*('Surv-rate CEA'!U170-'Surv-rate CEA'!U171)</f>
        <v>10.845044326055071</v>
      </c>
      <c r="AD173" s="133">
        <f t="shared" si="115"/>
        <v>8.1637268043017066</v>
      </c>
      <c r="AE173" s="133">
        <f>'Surv-rate CEA'!Y171*'Unit cost and utilities'!$H$3+'Surv-rate CEA'!Z171*'Unit cost and utilities'!$H$3+('Surv-rate CEA'!X170-'Surv-rate CEA'!X171)*'Unit cost and utilities'!$G$13</f>
        <v>3.4003123729201263</v>
      </c>
      <c r="AF173" s="133">
        <f t="shared" si="116"/>
        <v>2.5596226651758007</v>
      </c>
      <c r="AG173" s="133">
        <f>AE173-'Surv-rate CEA'!Z171*'Unit cost and utilities'!$H$3-('Surv-rate CEA'!X170-'Surv-rate CEA'!X171)*'Unit cost and utilities'!$G$13</f>
        <v>0.8611072469982346</v>
      </c>
      <c r="AH173" s="133">
        <f t="shared" si="117"/>
        <v>0.64820798351269371</v>
      </c>
      <c r="AI173" s="133">
        <f>'Surv-rate CEA'!AB171*'Unit cost and utilities'!$H$10+'Surv-rate CEA'!AC171*'Unit cost and utilities'!$H$10+'Unit cost and utilities'!$G$13*('Surv-rate CEA'!AB171-'Surv-rate CEA'!AB171)</f>
        <v>9.4066835182694177</v>
      </c>
      <c r="AJ173" s="133">
        <f t="shared" si="118"/>
        <v>7.0809848322319491</v>
      </c>
      <c r="AK173" s="133">
        <f>AI173-'Surv-rate CEA'!AC171*'Unit cost and utilities'!$H$10-'Unit cost and utilities'!$G$13*('Surv-rate CEA'!AB171-'Surv-rate CEA'!AB171)</f>
        <v>6.0912183024500406</v>
      </c>
      <c r="AL173" s="133">
        <f t="shared" si="119"/>
        <v>4.5852318009522559</v>
      </c>
      <c r="AM173" s="104">
        <f>'Surv-rate CEA'!AE171*'Unit cost and utilities'!$H$5+'Surv-rate CEA'!AF171*'Unit cost and utilities'!$H$5+('Surv-rate CEA'!AD170-'Surv-rate CEA'!AD171)*'Unit cost and utilities'!$G$13</f>
        <v>3.4003123729201263</v>
      </c>
      <c r="AN173" s="133">
        <f t="shared" si="120"/>
        <v>2.5596226651758007</v>
      </c>
      <c r="AO173" s="104">
        <f>AM173-'Surv-rate CEA'!AF171*'Unit cost and utilities'!$H$5-('Surv-rate CEA'!AD170-'Surv-rate CEA'!AD171)*'Unit cost and utilities'!$G$13</f>
        <v>0.8611072469982346</v>
      </c>
      <c r="AP173" s="133">
        <f t="shared" si="121"/>
        <v>0.64820798351269371</v>
      </c>
      <c r="AQ173" s="133">
        <f>'Surv-rate CEA'!AH171*'Unit cost and utilities'!$H$11+'Surv-rate CEA'!AI171*'Unit cost and utilities'!$H$11+'Unit cost and utilities'!$G$13*('Surv-rate CEA'!AG170-'Surv-rate CEA'!AG171)</f>
        <v>16.758212399257825</v>
      </c>
      <c r="AR173" s="133">
        <f t="shared" si="122"/>
        <v>12.614929330193647</v>
      </c>
      <c r="AS173" s="133">
        <f>AQ173-'Surv-rate CEA'!AI171*'Unit cost and utilities'!$H$11-'Unit cost and utilities'!$G$13*('Surv-rate CEA'!AG170-'Surv-rate CEA'!AG171)</f>
        <v>8.5495402863132153</v>
      </c>
      <c r="AT173" s="133">
        <f t="shared" si="123"/>
        <v>6.4357608047897301</v>
      </c>
      <c r="AU173" s="133">
        <f>'Surv-rate CEA'!AK171*'Unit cost and utilities'!$H$3+'Surv-rate CEA'!AL171*'Unit cost and utilities'!$H$3+('Surv-rate CEA'!AJ170-'Surv-rate CEA'!AJ171)*'Unit cost and utilities'!$G$13</f>
        <v>3.4003123729201263</v>
      </c>
      <c r="AV173" s="133">
        <f t="shared" si="124"/>
        <v>2.5596226651758007</v>
      </c>
      <c r="AW173" s="133">
        <f>AU173-'Surv-rate CEA'!AL171*'Unit cost and utilities'!$H$3-('Surv-rate CEA'!AJ170-'Surv-rate CEA'!AJ171)*'Unit cost and utilities'!$G$13</f>
        <v>0.8611072469982346</v>
      </c>
      <c r="AX173" s="133">
        <f t="shared" si="125"/>
        <v>0.64820798351269371</v>
      </c>
      <c r="BA173" s="136"/>
      <c r="BB173" s="136"/>
      <c r="BC173" s="136"/>
      <c r="BD173" s="136"/>
      <c r="BE173" s="136"/>
      <c r="BF173" s="136"/>
      <c r="BG173" s="136"/>
      <c r="BH173" s="136"/>
    </row>
    <row r="174" spans="1:60">
      <c r="A174" s="132">
        <v>168</v>
      </c>
      <c r="B174" s="132">
        <f t="shared" si="101"/>
        <v>9.6657534246575345</v>
      </c>
      <c r="C174" s="133">
        <f>'Surv-rate CEA'!D172*'Unit cost and utilities'!$H$6+'Surv-rate CEA'!E172*'Unit cost and utilities'!$H$6+'Unit cost and utilities'!$G$13*('Surv-rate CEA'!C171-'Surv-rate CEA'!C172)</f>
        <v>13.626999031940979</v>
      </c>
      <c r="D174" s="133">
        <f t="shared" si="102"/>
        <v>10.240443751019496</v>
      </c>
      <c r="E174" s="133">
        <f>C174-'Surv-rate CEA'!E172*'Unit cost and utilities'!$H$6-'Unit cost and utilities'!$G$13*('Surv-rate CEA'!C171-'Surv-rate CEA'!C172)</f>
        <v>12.274586424524193</v>
      </c>
      <c r="F174" s="133">
        <f t="shared" si="103"/>
        <v>9.2241300929676271</v>
      </c>
      <c r="G174" s="133">
        <f>'Surv-rate CEA'!G172*'Unit cost and utilities'!$H$3+'Surv-rate CEA'!H172*'Unit cost and utilities'!$H$3+('Surv-rate CEA'!F171-'Surv-rate CEA'!F172)*'Unit cost and utilities'!$G$13</f>
        <v>3.3557423898060939</v>
      </c>
      <c r="H174" s="133">
        <f t="shared" si="104"/>
        <v>2.5217798214539333</v>
      </c>
      <c r="I174" s="133">
        <f>G174-'Surv-rate CEA'!H172*'Unit cost and utilities'!$H$3-('Surv-rate CEA'!F171-'Surv-rate CEA'!F172)*'Unit cost and utilities'!$G$13</f>
        <v>0.85059464914291949</v>
      </c>
      <c r="J174" s="133">
        <f t="shared" si="105"/>
        <v>0.63920652221735308</v>
      </c>
      <c r="K174" s="133">
        <f>'Surv-rate CEA'!J172*'Unit cost and utilities'!$H$7+'Surv-rate CEA'!K172*'Unit cost and utilities'!$H$7+'Unit cost and utilities'!$G$13*('Surv-rate CEA'!I171-'Surv-rate CEA'!I172)</f>
        <v>9.5960257102775124</v>
      </c>
      <c r="L174" s="133">
        <f t="shared" si="106"/>
        <v>7.2112400748763319</v>
      </c>
      <c r="M174" s="133">
        <f>K174-'Surv-rate CEA'!K172*'Unit cost and utilities'!$H$7-'Unit cost and utilities'!$G$13*('Surv-rate CEA'!I171-'Surv-rate CEA'!I172)</f>
        <v>2.3090606870151773</v>
      </c>
      <c r="N174" s="133">
        <f t="shared" si="107"/>
        <v>1.7352174185706488</v>
      </c>
      <c r="O174" s="133">
        <f>'Surv-rate CEA'!M172*'Unit cost and utilities'!$H$4+'Surv-rate CEA'!N172*'Unit cost and utilities'!$H$4+('Surv-rate CEA'!L171-'Surv-rate CEA'!L172)*'Unit cost and utilities'!$G$13</f>
        <v>3.3557423898060939</v>
      </c>
      <c r="P174" s="133">
        <f t="shared" si="108"/>
        <v>2.5217798214539333</v>
      </c>
      <c r="Q174" s="133">
        <f>O174-'Surv-rate CEA'!N172*'Unit cost and utilities'!$H$4-('Surv-rate CEA'!L171-'Surv-rate CEA'!L172)*'Unit cost and utilities'!$G$13</f>
        <v>0.85059464914291949</v>
      </c>
      <c r="R174" s="133">
        <f t="shared" si="109"/>
        <v>0.63920652221735308</v>
      </c>
      <c r="S174" s="133">
        <f>'Surv-rate CEA'!P172*'Unit cost and utilities'!$H$8+'Surv-rate CEA'!Q172*'Unit cost and utilities'!$H$8+'Unit cost and utilities'!$G$13*('Surv-rate CEA'!O171-'Surv-rate CEA'!O172)</f>
        <v>19.475560472789066</v>
      </c>
      <c r="T174" s="133">
        <f t="shared" si="110"/>
        <v>14.635532084041531</v>
      </c>
      <c r="U174" s="133">
        <f>S174-'Surv-rate CEA'!Q172*'Unit cost and utilities'!$H$8-'Unit cost and utilities'!$G$13*('Surv-rate CEA'!O171-'Surv-rate CEA'!O172)</f>
        <v>12.822121788598938</v>
      </c>
      <c r="V174" s="133">
        <f t="shared" si="111"/>
        <v>9.6355930338806548</v>
      </c>
      <c r="W174" s="133">
        <f>'Surv-rate CEA'!S172*'Unit cost and utilities'!$H$3+'Surv-rate CEA'!T172*'Unit cost and utilities'!$H$3+('Surv-rate CEA'!R171-'Surv-rate CEA'!R172)*'Unit cost and utilities'!$G$13</f>
        <v>3.3557423898060939</v>
      </c>
      <c r="X174" s="133">
        <f t="shared" si="112"/>
        <v>2.5217798214539333</v>
      </c>
      <c r="Y174" s="133">
        <f>W174-'Surv-rate CEA'!T172*'Unit cost and utilities'!$H$3-('Surv-rate CEA'!R171-'Surv-rate CEA'!R172)*'Unit cost and utilities'!$G$13</f>
        <v>0.85059464914291949</v>
      </c>
      <c r="Z174" s="133">
        <f t="shared" si="113"/>
        <v>0.63920652221735308</v>
      </c>
      <c r="AA174" s="133">
        <f>'Surv-rate CEA'!V172*'Unit cost and utilities'!$H$9+'Surv-rate CEA'!W172*'Unit cost and utilities'!$H$9+'Unit cost and utilities'!$G$13*('Surv-rate CEA'!U171-'Surv-rate CEA'!U172)</f>
        <v>24.234560285095466</v>
      </c>
      <c r="AB174" s="133">
        <f t="shared" si="114"/>
        <v>18.211834524131636</v>
      </c>
      <c r="AC174" s="133">
        <f>AA174-'Surv-rate CEA'!W172*'Unit cost and utilities'!$H$9-'Unit cost and utilities'!$G$13*('Surv-rate CEA'!U171-'Surv-rate CEA'!U172)</f>
        <v>10.767969654128136</v>
      </c>
      <c r="AD174" s="133">
        <f t="shared" si="115"/>
        <v>8.0919347904347614</v>
      </c>
      <c r="AE174" s="133">
        <f>'Surv-rate CEA'!Y172*'Unit cost and utilities'!$H$3+'Surv-rate CEA'!Z172*'Unit cost and utilities'!$H$3+('Surv-rate CEA'!X171-'Surv-rate CEA'!X172)*'Unit cost and utilities'!$G$13</f>
        <v>3.3557423898060939</v>
      </c>
      <c r="AF174" s="133">
        <f t="shared" si="116"/>
        <v>2.5217798214539333</v>
      </c>
      <c r="AG174" s="133">
        <f>AE174-'Surv-rate CEA'!Z172*'Unit cost and utilities'!$H$3-('Surv-rate CEA'!X171-'Surv-rate CEA'!X172)*'Unit cost and utilities'!$G$13</f>
        <v>0.85059464914291949</v>
      </c>
      <c r="AH174" s="133">
        <f t="shared" si="117"/>
        <v>0.63920652221735308</v>
      </c>
      <c r="AI174" s="133">
        <f>'Surv-rate CEA'!AB172*'Unit cost and utilities'!$H$10+'Surv-rate CEA'!AC172*'Unit cost and utilities'!$H$10+'Unit cost and utilities'!$G$13*('Surv-rate CEA'!AB172-'Surv-rate CEA'!AB172)</f>
        <v>9.3179852708877871</v>
      </c>
      <c r="AJ174" s="133">
        <f t="shared" si="118"/>
        <v>7.0022977044097745</v>
      </c>
      <c r="AK174" s="133">
        <f>AI174-'Surv-rate CEA'!AC172*'Unit cost and utilities'!$H$10-'Unit cost and utilities'!$G$13*('Surv-rate CEA'!AB172-'Surv-rate CEA'!AB172)</f>
        <v>6.043137673458272</v>
      </c>
      <c r="AL174" s="133">
        <f t="shared" si="119"/>
        <v>4.5413088589543742</v>
      </c>
      <c r="AM174" s="104">
        <f>'Surv-rate CEA'!AE172*'Unit cost and utilities'!$H$5+'Surv-rate CEA'!AF172*'Unit cost and utilities'!$H$5+('Surv-rate CEA'!AD171-'Surv-rate CEA'!AD172)*'Unit cost and utilities'!$G$13</f>
        <v>3.3557423898060939</v>
      </c>
      <c r="AN174" s="133">
        <f t="shared" si="120"/>
        <v>2.5217798214539333</v>
      </c>
      <c r="AO174" s="104">
        <f>AM174-'Surv-rate CEA'!AF172*'Unit cost and utilities'!$H$5-('Surv-rate CEA'!AD171-'Surv-rate CEA'!AD172)*'Unit cost and utilities'!$G$13</f>
        <v>0.85059464914291949</v>
      </c>
      <c r="AP174" s="133">
        <f t="shared" si="121"/>
        <v>0.63920652221735308</v>
      </c>
      <c r="AQ174" s="133">
        <f>'Surv-rate CEA'!AH172*'Unit cost and utilities'!$H$11+'Surv-rate CEA'!AI172*'Unit cost and utilities'!$H$11+'Unit cost and utilities'!$G$13*('Surv-rate CEA'!AG171-'Surv-rate CEA'!AG172)</f>
        <v>16.613005928033012</v>
      </c>
      <c r="AR174" s="133">
        <f t="shared" si="122"/>
        <v>12.484374024142246</v>
      </c>
      <c r="AS174" s="133">
        <f>AQ174-'Surv-rate CEA'!AI172*'Unit cost and utilities'!$H$11-'Unit cost and utilities'!$G$13*('Surv-rate CEA'!AG171-'Surv-rate CEA'!AG172)</f>
        <v>8.4845761116789173</v>
      </c>
      <c r="AT174" s="133">
        <f t="shared" si="123"/>
        <v>6.3760057676114741</v>
      </c>
      <c r="AU174" s="133">
        <f>'Surv-rate CEA'!AK172*'Unit cost and utilities'!$H$3+'Surv-rate CEA'!AL172*'Unit cost and utilities'!$H$3+('Surv-rate CEA'!AJ171-'Surv-rate CEA'!AJ172)*'Unit cost and utilities'!$G$13</f>
        <v>3.3557423898060939</v>
      </c>
      <c r="AV174" s="133">
        <f t="shared" si="124"/>
        <v>2.5217798214539333</v>
      </c>
      <c r="AW174" s="133">
        <f>AU174-'Surv-rate CEA'!AL172*'Unit cost and utilities'!$H$3-('Surv-rate CEA'!AJ171-'Surv-rate CEA'!AJ172)*'Unit cost and utilities'!$G$13</f>
        <v>0.85059464914291949</v>
      </c>
      <c r="AX174" s="133">
        <f t="shared" si="125"/>
        <v>0.63920652221735308</v>
      </c>
      <c r="BA174" s="136"/>
      <c r="BB174" s="136"/>
      <c r="BC174" s="136"/>
      <c r="BD174" s="136"/>
      <c r="BE174" s="136"/>
      <c r="BF174" s="136"/>
      <c r="BG174" s="136"/>
      <c r="BH174" s="136"/>
    </row>
    <row r="175" spans="1:60">
      <c r="A175" s="132">
        <v>169</v>
      </c>
      <c r="B175" s="132">
        <f t="shared" si="101"/>
        <v>9.7232876712328764</v>
      </c>
      <c r="C175" s="133">
        <f>'Surv-rate CEA'!D173*'Unit cost and utilities'!$H$6+'Surv-rate CEA'!E173*'Unit cost and utilities'!$H$6+'Unit cost and utilities'!$G$13*('Surv-rate CEA'!C172-'Surv-rate CEA'!C173)</f>
        <v>13.50297835298759</v>
      </c>
      <c r="D175" s="133">
        <f t="shared" si="102"/>
        <v>10.13000227093614</v>
      </c>
      <c r="E175" s="133">
        <f>C175-'Surv-rate CEA'!E173*'Unit cost and utilities'!$H$6-'Unit cost and utilities'!$G$13*('Surv-rate CEA'!C172-'Surv-rate CEA'!C173)</f>
        <v>12.191462983288709</v>
      </c>
      <c r="F175" s="133">
        <f t="shared" si="103"/>
        <v>9.1460968445841964</v>
      </c>
      <c r="G175" s="133">
        <f>'Surv-rate CEA'!G173*'Unit cost and utilities'!$H$3+'Surv-rate CEA'!H173*'Unit cost and utilities'!$H$3+('Surv-rate CEA'!F172-'Surv-rate CEA'!F173)*'Unit cost and utilities'!$G$13</f>
        <v>3.3120082903898598</v>
      </c>
      <c r="H175" s="133">
        <f t="shared" si="104"/>
        <v>2.4846852765327423</v>
      </c>
      <c r="I175" s="133">
        <f>G175-'Surv-rate CEA'!H173*'Unit cost and utilities'!$H$3-('Surv-rate CEA'!F172-'Surv-rate CEA'!F173)*'Unit cost and utilities'!$G$13</f>
        <v>0.84027089604941529</v>
      </c>
      <c r="J175" s="133">
        <f t="shared" si="105"/>
        <v>0.63037545219042868</v>
      </c>
      <c r="K175" s="133">
        <f>'Surv-rate CEA'!J173*'Unit cost and utilities'!$H$7+'Surv-rate CEA'!K173*'Unit cost and utilities'!$H$7+'Unit cost and utilities'!$G$13*('Surv-rate CEA'!I172-'Surv-rate CEA'!I173)</f>
        <v>9.5028448449102729</v>
      </c>
      <c r="L175" s="133">
        <f t="shared" si="106"/>
        <v>7.1290819953063229</v>
      </c>
      <c r="M175" s="133">
        <f>K175-'Surv-rate CEA'!K173*'Unit cost and utilities'!$H$7-'Unit cost and utilities'!$G$13*('Surv-rate CEA'!I172-'Surv-rate CEA'!I173)</f>
        <v>2.286432961258857</v>
      </c>
      <c r="N175" s="133">
        <f t="shared" si="107"/>
        <v>1.7152935066929786</v>
      </c>
      <c r="O175" s="133">
        <f>'Surv-rate CEA'!M173*'Unit cost and utilities'!$H$4+'Surv-rate CEA'!N173*'Unit cost and utilities'!$H$4+('Surv-rate CEA'!L172-'Surv-rate CEA'!L173)*'Unit cost and utilities'!$G$13</f>
        <v>3.3120082903898598</v>
      </c>
      <c r="P175" s="133">
        <f t="shared" si="108"/>
        <v>2.4846852765327423</v>
      </c>
      <c r="Q175" s="133">
        <f>O175-'Surv-rate CEA'!N173*'Unit cost and utilities'!$H$4-('Surv-rate CEA'!L172-'Surv-rate CEA'!L173)*'Unit cost and utilities'!$G$13</f>
        <v>0.84027089604941529</v>
      </c>
      <c r="R175" s="133">
        <f t="shared" si="109"/>
        <v>0.63037545219042868</v>
      </c>
      <c r="S175" s="133">
        <f>'Surv-rate CEA'!P173*'Unit cost and utilities'!$H$8+'Surv-rate CEA'!Q173*'Unit cost and utilities'!$H$8+'Unit cost and utilities'!$G$13*('Surv-rate CEA'!O172-'Surv-rate CEA'!O173)</f>
        <v>19.315347015339235</v>
      </c>
      <c r="T175" s="133">
        <f t="shared" si="110"/>
        <v>14.490470473576258</v>
      </c>
      <c r="U175" s="133">
        <f>S175-'Surv-rate CEA'!Q173*'Unit cost and utilities'!$H$8-'Unit cost and utilities'!$G$13*('Surv-rate CEA'!O172-'Surv-rate CEA'!O173)</f>
        <v>12.73529044046656</v>
      </c>
      <c r="V175" s="133">
        <f t="shared" si="111"/>
        <v>9.5540789380302833</v>
      </c>
      <c r="W175" s="133">
        <f>'Surv-rate CEA'!S173*'Unit cost and utilities'!$H$3+'Surv-rate CEA'!T173*'Unit cost and utilities'!$H$3+('Surv-rate CEA'!R172-'Surv-rate CEA'!R173)*'Unit cost and utilities'!$G$13</f>
        <v>3.3120082903898598</v>
      </c>
      <c r="X175" s="133">
        <f t="shared" si="112"/>
        <v>2.4846852765327423</v>
      </c>
      <c r="Y175" s="133">
        <f>W175-'Surv-rate CEA'!T173*'Unit cost and utilities'!$H$3-('Surv-rate CEA'!R172-'Surv-rate CEA'!R173)*'Unit cost and utilities'!$G$13</f>
        <v>0.84027089604941529</v>
      </c>
      <c r="Z175" s="133">
        <f t="shared" si="113"/>
        <v>0.63037545219042868</v>
      </c>
      <c r="AA175" s="133">
        <f>'Surv-rate CEA'!V173*'Unit cost and utilities'!$H$9+'Surv-rate CEA'!W173*'Unit cost and utilities'!$H$9+'Unit cost and utilities'!$G$13*('Surv-rate CEA'!U172-'Surv-rate CEA'!U173)</f>
        <v>24.05144485536681</v>
      </c>
      <c r="AB175" s="133">
        <f t="shared" si="114"/>
        <v>18.043514892420344</v>
      </c>
      <c r="AC175" s="133">
        <f>AA175-'Surv-rate CEA'!W173*'Unit cost and utilities'!$H$9-'Unit cost and utilities'!$G$13*('Surv-rate CEA'!U172-'Surv-rate CEA'!U173)</f>
        <v>10.691889778141235</v>
      </c>
      <c r="AD175" s="133">
        <f t="shared" si="115"/>
        <v>8.0211094842795045</v>
      </c>
      <c r="AE175" s="133">
        <f>'Surv-rate CEA'!Y173*'Unit cost and utilities'!$H$3+'Surv-rate CEA'!Z173*'Unit cost and utilities'!$H$3+('Surv-rate CEA'!X172-'Surv-rate CEA'!X173)*'Unit cost and utilities'!$G$13</f>
        <v>3.3120082903898598</v>
      </c>
      <c r="AF175" s="133">
        <f t="shared" si="116"/>
        <v>2.4846852765327423</v>
      </c>
      <c r="AG175" s="133">
        <f>AE175-'Surv-rate CEA'!Z173*'Unit cost and utilities'!$H$3-('Surv-rate CEA'!X172-'Surv-rate CEA'!X173)*'Unit cost and utilities'!$G$13</f>
        <v>0.84027089604941529</v>
      </c>
      <c r="AH175" s="133">
        <f t="shared" si="117"/>
        <v>0.63037545219042868</v>
      </c>
      <c r="AI175" s="133">
        <f>'Surv-rate CEA'!AB173*'Unit cost and utilities'!$H$10+'Surv-rate CEA'!AC173*'Unit cost and utilities'!$H$10+'Unit cost and utilities'!$G$13*('Surv-rate CEA'!AB173-'Surv-rate CEA'!AB173)</f>
        <v>9.2306174595196904</v>
      </c>
      <c r="AJ175" s="133">
        <f t="shared" si="118"/>
        <v>6.9248556416732026</v>
      </c>
      <c r="AK175" s="133">
        <f>AI175-'Surv-rate CEA'!AC173*'Unit cost and utilities'!$H$10-'Unit cost and utilities'!$G$13*('Surv-rate CEA'!AB173-'Surv-rate CEA'!AB173)</f>
        <v>5.9957151030100242</v>
      </c>
      <c r="AL175" s="133">
        <f t="shared" si="119"/>
        <v>4.4980156245262313</v>
      </c>
      <c r="AM175" s="104">
        <f>'Surv-rate CEA'!AE173*'Unit cost and utilities'!$H$5+'Surv-rate CEA'!AF173*'Unit cost and utilities'!$H$5+('Surv-rate CEA'!AD172-'Surv-rate CEA'!AD173)*'Unit cost and utilities'!$G$13</f>
        <v>3.3120082903898598</v>
      </c>
      <c r="AN175" s="133">
        <f t="shared" si="120"/>
        <v>2.4846852765327423</v>
      </c>
      <c r="AO175" s="104">
        <f>AM175-'Surv-rate CEA'!AF173*'Unit cost and utilities'!$H$5-('Surv-rate CEA'!AD172-'Surv-rate CEA'!AD173)*'Unit cost and utilities'!$G$13</f>
        <v>0.84027089604941529</v>
      </c>
      <c r="AP175" s="133">
        <f t="shared" si="121"/>
        <v>0.63037545219042868</v>
      </c>
      <c r="AQ175" s="133">
        <f>'Surv-rate CEA'!AH173*'Unit cost and utilities'!$H$11+'Surv-rate CEA'!AI173*'Unit cost and utilities'!$H$11+'Unit cost and utilities'!$G$13*('Surv-rate CEA'!AG172-'Surv-rate CEA'!AG173)</f>
        <v>16.469883669694909</v>
      </c>
      <c r="AR175" s="133">
        <f t="shared" si="122"/>
        <v>12.355789560985961</v>
      </c>
      <c r="AS175" s="133">
        <f>AQ175-'Surv-rate CEA'!AI173*'Unit cost and utilities'!$H$11-'Unit cost and utilities'!$G$13*('Surv-rate CEA'!AG172-'Surv-rate CEA'!AG173)</f>
        <v>8.4204820844463057</v>
      </c>
      <c r="AT175" s="133">
        <f t="shared" si="123"/>
        <v>6.3170880088795585</v>
      </c>
      <c r="AU175" s="133">
        <f>'Surv-rate CEA'!AK173*'Unit cost and utilities'!$H$3+'Surv-rate CEA'!AL173*'Unit cost and utilities'!$H$3+('Surv-rate CEA'!AJ172-'Surv-rate CEA'!AJ173)*'Unit cost and utilities'!$G$13</f>
        <v>3.3120082903898598</v>
      </c>
      <c r="AV175" s="133">
        <f t="shared" si="124"/>
        <v>2.4846852765327423</v>
      </c>
      <c r="AW175" s="133">
        <f>AU175-'Surv-rate CEA'!AL173*'Unit cost and utilities'!$H$3-('Surv-rate CEA'!AJ172-'Surv-rate CEA'!AJ173)*'Unit cost and utilities'!$G$13</f>
        <v>0.84027089604941529</v>
      </c>
      <c r="AX175" s="133">
        <f t="shared" si="125"/>
        <v>0.63037545219042868</v>
      </c>
      <c r="BA175" s="136"/>
      <c r="BB175" s="136"/>
      <c r="BC175" s="136"/>
      <c r="BD175" s="136"/>
      <c r="BE175" s="136"/>
      <c r="BF175" s="136"/>
      <c r="BG175" s="136"/>
      <c r="BH175" s="136"/>
    </row>
    <row r="176" spans="1:60">
      <c r="A176" s="132">
        <v>170</v>
      </c>
      <c r="B176" s="132">
        <f t="shared" si="101"/>
        <v>9.7808219178082183</v>
      </c>
      <c r="C176" s="133">
        <f>'Surv-rate CEA'!D174*'Unit cost and utilities'!$H$6+'Surv-rate CEA'!E174*'Unit cost and utilities'!$H$6+'Unit cost and utilities'!$G$13*('Surv-rate CEA'!C173-'Surv-rate CEA'!C174)</f>
        <v>13.380787818810356</v>
      </c>
      <c r="D176" s="133">
        <f t="shared" si="102"/>
        <v>10.021277198641847</v>
      </c>
      <c r="E176" s="133">
        <f>C176-'Surv-rate CEA'!E174*'Unit cost and utilities'!$H$6-'Unit cost and utilities'!$G$13*('Surv-rate CEA'!C173-'Surv-rate CEA'!C174)</f>
        <v>12.109382025973314</v>
      </c>
      <c r="F176" s="133">
        <f t="shared" si="103"/>
        <v>9.0690828992846821</v>
      </c>
      <c r="G176" s="133">
        <f>'Surv-rate CEA'!G174*'Unit cost and utilities'!$H$3+'Surv-rate CEA'!H174*'Unit cost and utilities'!$H$3+('Surv-rate CEA'!F173-'Surv-rate CEA'!F174)*'Unit cost and utilities'!$G$13</f>
        <v>3.2690897846739588</v>
      </c>
      <c r="H176" s="133">
        <f t="shared" si="104"/>
        <v>2.4483203353252754</v>
      </c>
      <c r="I176" s="133">
        <f>G176-'Surv-rate CEA'!H174*'Unit cost and utilities'!$H$3-('Surv-rate CEA'!F173-'Surv-rate CEA'!F174)*'Unit cost and utilities'!$G$13</f>
        <v>0.8301315239782765</v>
      </c>
      <c r="J176" s="133">
        <f t="shared" si="105"/>
        <v>0.62171063660561987</v>
      </c>
      <c r="K176" s="133">
        <f>'Surv-rate CEA'!J174*'Unit cost and utilities'!$H$7+'Surv-rate CEA'!K174*'Unit cost and utilities'!$H$7+'Unit cost and utilities'!$G$13*('Surv-rate CEA'!I173-'Surv-rate CEA'!I174)</f>
        <v>9.4110967526299429</v>
      </c>
      <c r="L176" s="133">
        <f t="shared" si="106"/>
        <v>7.0482553477727663</v>
      </c>
      <c r="M176" s="133">
        <f>K176-'Surv-rate CEA'!K174*'Unit cost and utilities'!$H$7-'Unit cost and utilities'!$G$13*('Surv-rate CEA'!I173-'Surv-rate CEA'!I174)</f>
        <v>2.2641569295697779</v>
      </c>
      <c r="N176" s="133">
        <f t="shared" si="107"/>
        <v>1.69569568845176</v>
      </c>
      <c r="O176" s="133">
        <f>'Surv-rate CEA'!M174*'Unit cost and utilities'!$H$4+'Surv-rate CEA'!N174*'Unit cost and utilities'!$H$4+('Surv-rate CEA'!L173-'Surv-rate CEA'!L174)*'Unit cost and utilities'!$G$13</f>
        <v>3.2690897846739588</v>
      </c>
      <c r="P176" s="133">
        <f t="shared" si="108"/>
        <v>2.4483203353252754</v>
      </c>
      <c r="Q176" s="133">
        <f>O176-'Surv-rate CEA'!N174*'Unit cost and utilities'!$H$4-('Surv-rate CEA'!L173-'Surv-rate CEA'!L174)*'Unit cost and utilities'!$G$13</f>
        <v>0.8301315239782765</v>
      </c>
      <c r="R176" s="133">
        <f t="shared" si="109"/>
        <v>0.62171063660561987</v>
      </c>
      <c r="S176" s="133">
        <f>'Surv-rate CEA'!P174*'Unit cost and utilities'!$H$8+'Surv-rate CEA'!Q174*'Unit cost and utilities'!$H$8+'Unit cost and utilities'!$G$13*('Surv-rate CEA'!O173-'Surv-rate CEA'!O174)</f>
        <v>19.157358225193335</v>
      </c>
      <c r="T176" s="133">
        <f t="shared" si="110"/>
        <v>14.347525703864891</v>
      </c>
      <c r="U176" s="133">
        <f>S176-'Surv-rate CEA'!Q174*'Unit cost and utilities'!$H$8-'Unit cost and utilities'!$G$13*('Surv-rate CEA'!O173-'Surv-rate CEA'!O174)</f>
        <v>12.649548078579725</v>
      </c>
      <c r="V176" s="133">
        <f t="shared" si="111"/>
        <v>9.4736296135562696</v>
      </c>
      <c r="W176" s="133">
        <f>'Surv-rate CEA'!S174*'Unit cost and utilities'!$H$3+'Surv-rate CEA'!T174*'Unit cost and utilities'!$H$3+('Surv-rate CEA'!R173-'Surv-rate CEA'!R174)*'Unit cost and utilities'!$G$13</f>
        <v>3.2690897846739588</v>
      </c>
      <c r="X176" s="133">
        <f t="shared" si="112"/>
        <v>2.4483203353252754</v>
      </c>
      <c r="Y176" s="133">
        <f>W176-'Surv-rate CEA'!T174*'Unit cost and utilities'!$H$3-('Surv-rate CEA'!R173-'Surv-rate CEA'!R174)*'Unit cost and utilities'!$G$13</f>
        <v>0.8301315239782765</v>
      </c>
      <c r="Z176" s="133">
        <f t="shared" si="113"/>
        <v>0.62171063660561987</v>
      </c>
      <c r="AA176" s="133">
        <f>'Surv-rate CEA'!V174*'Unit cost and utilities'!$H$9+'Surv-rate CEA'!W174*'Unit cost and utilities'!$H$9+'Unit cost and utilities'!$G$13*('Surv-rate CEA'!U173-'Surv-rate CEA'!U174)</f>
        <v>23.870750968128178</v>
      </c>
      <c r="AB176" s="133">
        <f t="shared" si="114"/>
        <v>17.877528261458419</v>
      </c>
      <c r="AC176" s="133">
        <f>AA176-'Surv-rate CEA'!W174*'Unit cost and utilities'!$H$9-'Unit cost and utilities'!$G$13*('Surv-rate CEA'!U173-'Surv-rate CEA'!U174)</f>
        <v>10.616786176998215</v>
      </c>
      <c r="AD176" s="133">
        <f t="shared" si="115"/>
        <v>7.9512326687403743</v>
      </c>
      <c r="AE176" s="133">
        <f>'Surv-rate CEA'!Y174*'Unit cost and utilities'!$H$3+'Surv-rate CEA'!Z174*'Unit cost and utilities'!$H$3+('Surv-rate CEA'!X173-'Surv-rate CEA'!X174)*'Unit cost and utilities'!$G$13</f>
        <v>3.2690897846739588</v>
      </c>
      <c r="AF176" s="133">
        <f t="shared" si="116"/>
        <v>2.4483203353252754</v>
      </c>
      <c r="AG176" s="133">
        <f>AE176-'Surv-rate CEA'!Z174*'Unit cost and utilities'!$H$3-('Surv-rate CEA'!X173-'Surv-rate CEA'!X174)*'Unit cost and utilities'!$G$13</f>
        <v>0.8301315239782765</v>
      </c>
      <c r="AH176" s="133">
        <f t="shared" si="117"/>
        <v>0.62171063660561987</v>
      </c>
      <c r="AI176" s="133">
        <f>'Surv-rate CEA'!AB174*'Unit cost and utilities'!$H$10+'Surv-rate CEA'!AC174*'Unit cost and utilities'!$H$10+'Unit cost and utilities'!$G$13*('Surv-rate CEA'!AB174-'Surv-rate CEA'!AB174)</f>
        <v>9.1445528937875125</v>
      </c>
      <c r="AJ176" s="133">
        <f t="shared" si="118"/>
        <v>6.8486325803225059</v>
      </c>
      <c r="AK176" s="133">
        <f>AI176-'Surv-rate CEA'!AC174*'Unit cost and utilities'!$H$10-'Unit cost and utilities'!$G$13*('Surv-rate CEA'!AB174-'Surv-rate CEA'!AB174)</f>
        <v>5.9489378299504416</v>
      </c>
      <c r="AL176" s="133">
        <f t="shared" si="119"/>
        <v>4.4553396884160845</v>
      </c>
      <c r="AM176" s="104">
        <f>'Surv-rate CEA'!AE174*'Unit cost and utilities'!$H$5+'Surv-rate CEA'!AF174*'Unit cost and utilities'!$H$5+('Surv-rate CEA'!AD173-'Surv-rate CEA'!AD174)*'Unit cost and utilities'!$G$13</f>
        <v>3.2690897846739588</v>
      </c>
      <c r="AN176" s="133">
        <f t="shared" si="120"/>
        <v>2.4483203353252754</v>
      </c>
      <c r="AO176" s="104">
        <f>AM176-'Surv-rate CEA'!AF174*'Unit cost and utilities'!$H$5-('Surv-rate CEA'!AD173-'Surv-rate CEA'!AD174)*'Unit cost and utilities'!$G$13</f>
        <v>0.8301315239782765</v>
      </c>
      <c r="AP176" s="133">
        <f t="shared" si="121"/>
        <v>0.62171063660561987</v>
      </c>
      <c r="AQ176" s="133">
        <f>'Surv-rate CEA'!AH174*'Unit cost and utilities'!$H$11+'Surv-rate CEA'!AI174*'Unit cost and utilities'!$H$11+'Unit cost and utilities'!$G$13*('Surv-rate CEA'!AG173-'Surv-rate CEA'!AG174)</f>
        <v>16.328804160357823</v>
      </c>
      <c r="AR176" s="133">
        <f t="shared" si="122"/>
        <v>12.229135909564874</v>
      </c>
      <c r="AS176" s="133">
        <f>AQ176-'Surv-rate CEA'!AI174*'Unit cost and utilities'!$H$11-'Unit cost and utilities'!$G$13*('Surv-rate CEA'!AG173-'Surv-rate CEA'!AG174)</f>
        <v>8.357241583135842</v>
      </c>
      <c r="AT176" s="133">
        <f t="shared" si="123"/>
        <v>6.2589912981720595</v>
      </c>
      <c r="AU176" s="133">
        <f>'Surv-rate CEA'!AK174*'Unit cost and utilities'!$H$3+'Surv-rate CEA'!AL174*'Unit cost and utilities'!$H$3+('Surv-rate CEA'!AJ173-'Surv-rate CEA'!AJ174)*'Unit cost and utilities'!$G$13</f>
        <v>3.2690897846739588</v>
      </c>
      <c r="AV176" s="133">
        <f t="shared" si="124"/>
        <v>2.4483203353252754</v>
      </c>
      <c r="AW176" s="133">
        <f>AU176-'Surv-rate CEA'!AL174*'Unit cost and utilities'!$H$3-('Surv-rate CEA'!AJ173-'Surv-rate CEA'!AJ174)*'Unit cost and utilities'!$G$13</f>
        <v>0.8301315239782765</v>
      </c>
      <c r="AX176" s="133">
        <f t="shared" si="125"/>
        <v>0.62171063660561987</v>
      </c>
      <c r="BA176" s="136"/>
      <c r="BB176" s="136"/>
      <c r="BC176" s="136"/>
      <c r="BD176" s="136"/>
      <c r="BE176" s="136"/>
      <c r="BF176" s="136"/>
      <c r="BG176" s="136"/>
      <c r="BH176" s="136"/>
    </row>
    <row r="177" spans="1:60">
      <c r="A177" s="132">
        <v>171</v>
      </c>
      <c r="B177" s="132">
        <f t="shared" si="101"/>
        <v>9.838356164383562</v>
      </c>
      <c r="C177" s="133">
        <f>'Surv-rate CEA'!D175*'Unit cost and utilities'!$H$6+'Surv-rate CEA'!E175*'Unit cost and utilities'!$H$6+'Unit cost and utilities'!$G$13*('Surv-rate CEA'!C174-'Surv-rate CEA'!C175)</f>
        <v>13.260390334158567</v>
      </c>
      <c r="D177" s="133">
        <f t="shared" si="102"/>
        <v>9.9142329564203724</v>
      </c>
      <c r="E177" s="133">
        <f>C177-'Surv-rate CEA'!E175*'Unit cost and utilities'!$H$6-'Unit cost and utilities'!$G$13*('Surv-rate CEA'!C174-'Surv-rate CEA'!C175)</f>
        <v>12.02832455600101</v>
      </c>
      <c r="F177" s="133">
        <f t="shared" si="103"/>
        <v>8.993069488794406</v>
      </c>
      <c r="G177" s="133">
        <f>'Surv-rate CEA'!G175*'Unit cost and utilities'!$H$3+'Surv-rate CEA'!H175*'Unit cost and utilities'!$H$3+('Surv-rate CEA'!F174-'Surv-rate CEA'!F175)*'Unit cost and utilities'!$G$13</f>
        <v>3.2269671847060493</v>
      </c>
      <c r="H177" s="133">
        <f t="shared" si="104"/>
        <v>2.4126668676929173</v>
      </c>
      <c r="I177" s="133">
        <f>G177-'Surv-rate CEA'!H175*'Unit cost and utilities'!$H$3-('Surv-rate CEA'!F174-'Surv-rate CEA'!F175)*'Unit cost and utilities'!$G$13</f>
        <v>0.82017219967130961</v>
      </c>
      <c r="J177" s="133">
        <f t="shared" si="105"/>
        <v>0.61320806152853435</v>
      </c>
      <c r="K177" s="133">
        <f>'Surv-rate CEA'!J175*'Unit cost and utilities'!$H$7+'Surv-rate CEA'!K175*'Unit cost and utilities'!$H$7+'Unit cost and utilities'!$G$13*('Surv-rate CEA'!I174-'Surv-rate CEA'!I175)</f>
        <v>9.3207514890040883</v>
      </c>
      <c r="L177" s="133">
        <f t="shared" si="106"/>
        <v>6.9687316332496421</v>
      </c>
      <c r="M177" s="133">
        <f>K177-'Surv-rate CEA'!K175*'Unit cost and utilities'!$H$7-'Unit cost and utilities'!$G$13*('Surv-rate CEA'!I174-'Surv-rate CEA'!I175)</f>
        <v>2.2422251353178759</v>
      </c>
      <c r="N177" s="133">
        <f t="shared" si="107"/>
        <v>1.6764168906113281</v>
      </c>
      <c r="O177" s="133">
        <f>'Surv-rate CEA'!M175*'Unit cost and utilities'!$H$4+'Surv-rate CEA'!N175*'Unit cost and utilities'!$H$4+('Surv-rate CEA'!L174-'Surv-rate CEA'!L175)*'Unit cost and utilities'!$G$13</f>
        <v>3.2269671847060493</v>
      </c>
      <c r="P177" s="133">
        <f t="shared" si="108"/>
        <v>2.4126668676929173</v>
      </c>
      <c r="Q177" s="133">
        <f>O177-'Surv-rate CEA'!N175*'Unit cost and utilities'!$H$4-('Surv-rate CEA'!L174-'Surv-rate CEA'!L175)*'Unit cost and utilities'!$G$13</f>
        <v>0.82017219967130961</v>
      </c>
      <c r="R177" s="133">
        <f t="shared" si="109"/>
        <v>0.61320806152853435</v>
      </c>
      <c r="S177" s="133">
        <f>'Surv-rate CEA'!P175*'Unit cost and utilities'!$H$8+'Surv-rate CEA'!Q175*'Unit cost and utilities'!$H$8+'Unit cost and utilities'!$G$13*('Surv-rate CEA'!O174-'Surv-rate CEA'!O175)</f>
        <v>19.001550950380576</v>
      </c>
      <c r="T177" s="133">
        <f t="shared" si="110"/>
        <v>14.206655905903839</v>
      </c>
      <c r="U177" s="133">
        <f>S177-'Surv-rate CEA'!Q175*'Unit cost and utilities'!$H$8-'Unit cost and utilities'!$G$13*('Surv-rate CEA'!O174-'Surv-rate CEA'!O175)</f>
        <v>12.564874858976655</v>
      </c>
      <c r="V177" s="133">
        <f t="shared" si="111"/>
        <v>9.3942254549830899</v>
      </c>
      <c r="W177" s="133">
        <f>'Surv-rate CEA'!S175*'Unit cost and utilities'!$H$3+'Surv-rate CEA'!T175*'Unit cost and utilities'!$H$3+('Surv-rate CEA'!R174-'Surv-rate CEA'!R175)*'Unit cost and utilities'!$G$13</f>
        <v>3.2269671847060493</v>
      </c>
      <c r="X177" s="133">
        <f t="shared" si="112"/>
        <v>2.4126668676929173</v>
      </c>
      <c r="Y177" s="133">
        <f>W177-'Surv-rate CEA'!T175*'Unit cost and utilities'!$H$3-('Surv-rate CEA'!R174-'Surv-rate CEA'!R175)*'Unit cost and utilities'!$G$13</f>
        <v>0.82017219967130961</v>
      </c>
      <c r="Z177" s="133">
        <f t="shared" si="113"/>
        <v>0.61320806152853435</v>
      </c>
      <c r="AA177" s="133">
        <f>'Surv-rate CEA'!V175*'Unit cost and utilities'!$H$9+'Surv-rate CEA'!W175*'Unit cost and utilities'!$H$9+'Unit cost and utilities'!$G$13*('Surv-rate CEA'!U174-'Surv-rate CEA'!U175)</f>
        <v>23.692433244341213</v>
      </c>
      <c r="AB177" s="133">
        <f t="shared" si="114"/>
        <v>17.713830179173403</v>
      </c>
      <c r="AC177" s="133">
        <f>AA177-'Surv-rate CEA'!W175*'Unit cost and utilities'!$H$9-'Unit cost and utilities'!$G$13*('Surv-rate CEA'!U174-'Surv-rate CEA'!U175)</f>
        <v>10.54264077863068</v>
      </c>
      <c r="AD177" s="133">
        <f t="shared" si="115"/>
        <v>7.882286570852596</v>
      </c>
      <c r="AE177" s="133">
        <f>'Surv-rate CEA'!Y175*'Unit cost and utilities'!$H$3+'Surv-rate CEA'!Z175*'Unit cost and utilities'!$H$3+('Surv-rate CEA'!X174-'Surv-rate CEA'!X175)*'Unit cost and utilities'!$G$13</f>
        <v>3.2269671847060493</v>
      </c>
      <c r="AF177" s="133">
        <f t="shared" si="116"/>
        <v>2.4126668676929173</v>
      </c>
      <c r="AG177" s="133">
        <f>AE177-'Surv-rate CEA'!Z175*'Unit cost and utilities'!$H$3-('Surv-rate CEA'!X174-'Surv-rate CEA'!X175)*'Unit cost and utilities'!$G$13</f>
        <v>0.82017219967130961</v>
      </c>
      <c r="AH177" s="133">
        <f t="shared" si="117"/>
        <v>0.61320806152853435</v>
      </c>
      <c r="AI177" s="133">
        <f>'Surv-rate CEA'!AB175*'Unit cost and utilities'!$H$10+'Surv-rate CEA'!AC175*'Unit cost and utilities'!$H$10+'Unit cost and utilities'!$G$13*('Surv-rate CEA'!AB175-'Surv-rate CEA'!AB175)</f>
        <v>9.0597650834493422</v>
      </c>
      <c r="AJ177" s="133">
        <f t="shared" si="118"/>
        <v>6.7736031371854466</v>
      </c>
      <c r="AK177" s="133">
        <f>AI177-'Surv-rate CEA'!AC175*'Unit cost and utilities'!$H$10-'Unit cost and utilities'!$G$13*('Surv-rate CEA'!AB175-'Surv-rate CEA'!AB175)</f>
        <v>5.9027934123307642</v>
      </c>
      <c r="AL177" s="133">
        <f t="shared" si="119"/>
        <v>4.4132689542870995</v>
      </c>
      <c r="AM177" s="104">
        <f>'Surv-rate CEA'!AE175*'Unit cost and utilities'!$H$5+'Surv-rate CEA'!AF175*'Unit cost and utilities'!$H$5+('Surv-rate CEA'!AD174-'Surv-rate CEA'!AD175)*'Unit cost and utilities'!$G$13</f>
        <v>3.2269671847060493</v>
      </c>
      <c r="AN177" s="133">
        <f t="shared" si="120"/>
        <v>2.4126668676929173</v>
      </c>
      <c r="AO177" s="104">
        <f>AM177-'Surv-rate CEA'!AF175*'Unit cost and utilities'!$H$5-('Surv-rate CEA'!AD174-'Surv-rate CEA'!AD175)*'Unit cost and utilities'!$G$13</f>
        <v>0.82017219967130961</v>
      </c>
      <c r="AP177" s="133">
        <f t="shared" si="121"/>
        <v>0.61320806152853435</v>
      </c>
      <c r="AQ177" s="133">
        <f>'Surv-rate CEA'!AH175*'Unit cost and utilities'!$H$11+'Surv-rate CEA'!AI175*'Unit cost and utilities'!$H$11+'Unit cost and utilities'!$G$13*('Surv-rate CEA'!AG174-'Surv-rate CEA'!AG175)</f>
        <v>16.189726985005652</v>
      </c>
      <c r="AR177" s="133">
        <f t="shared" si="122"/>
        <v>12.104374063312692</v>
      </c>
      <c r="AS177" s="133">
        <f>AQ177-'Surv-rate CEA'!AI175*'Unit cost and utilities'!$H$11-'Unit cost and utilities'!$G$13*('Surv-rate CEA'!AG174-'Surv-rate CEA'!AG175)</f>
        <v>8.2948383972398396</v>
      </c>
      <c r="AT177" s="133">
        <f t="shared" si="123"/>
        <v>6.2016998092624158</v>
      </c>
      <c r="AU177" s="133">
        <f>'Surv-rate CEA'!AK175*'Unit cost and utilities'!$H$3+'Surv-rate CEA'!AL175*'Unit cost and utilities'!$H$3+('Surv-rate CEA'!AJ174-'Surv-rate CEA'!AJ175)*'Unit cost and utilities'!$G$13</f>
        <v>3.2269671847060493</v>
      </c>
      <c r="AV177" s="133">
        <f t="shared" si="124"/>
        <v>2.4126668676929173</v>
      </c>
      <c r="AW177" s="133">
        <f>AU177-'Surv-rate CEA'!AL175*'Unit cost and utilities'!$H$3-('Surv-rate CEA'!AJ174-'Surv-rate CEA'!AJ175)*'Unit cost and utilities'!$G$13</f>
        <v>0.82017219967130961</v>
      </c>
      <c r="AX177" s="133">
        <f t="shared" si="125"/>
        <v>0.61320806152853435</v>
      </c>
      <c r="BA177" s="136"/>
      <c r="BB177" s="136"/>
      <c r="BC177" s="136"/>
      <c r="BD177" s="136"/>
      <c r="BE177" s="136"/>
      <c r="BF177" s="136"/>
      <c r="BG177" s="136"/>
      <c r="BH177" s="136"/>
    </row>
  </sheetData>
  <mergeCells count="57">
    <mergeCell ref="A5:B5"/>
    <mergeCell ref="AE2:AH2"/>
    <mergeCell ref="AE3:AF3"/>
    <mergeCell ref="AG3:AH3"/>
    <mergeCell ref="AI1:AP1"/>
    <mergeCell ref="AI2:AL2"/>
    <mergeCell ref="AM2:AP2"/>
    <mergeCell ref="AI3:AJ3"/>
    <mergeCell ref="AK3:AL3"/>
    <mergeCell ref="AM3:AN3"/>
    <mergeCell ref="AO3:AP3"/>
    <mergeCell ref="S1:Z1"/>
    <mergeCell ref="AA1:AH1"/>
    <mergeCell ref="AA2:AD2"/>
    <mergeCell ref="AA3:AB3"/>
    <mergeCell ref="Q3:R3"/>
    <mergeCell ref="AQ1:AX1"/>
    <mergeCell ref="AQ2:AT2"/>
    <mergeCell ref="AU2:AX2"/>
    <mergeCell ref="AQ3:AR3"/>
    <mergeCell ref="AS3:AT3"/>
    <mergeCell ref="AU3:AV3"/>
    <mergeCell ref="AW3:AX3"/>
    <mergeCell ref="AC3:AD3"/>
    <mergeCell ref="S2:V2"/>
    <mergeCell ref="W2:Z2"/>
    <mergeCell ref="S3:T3"/>
    <mergeCell ref="U3:V3"/>
    <mergeCell ref="W3:X3"/>
    <mergeCell ref="Y3:Z3"/>
    <mergeCell ref="K1:R1"/>
    <mergeCell ref="C1:J1"/>
    <mergeCell ref="A3:A4"/>
    <mergeCell ref="B3:B4"/>
    <mergeCell ref="C3:D3"/>
    <mergeCell ref="E3:F3"/>
    <mergeCell ref="C2:F2"/>
    <mergeCell ref="G3:H3"/>
    <mergeCell ref="I3:J3"/>
    <mergeCell ref="A1:B2"/>
    <mergeCell ref="G2:J2"/>
    <mergeCell ref="K2:N2"/>
    <mergeCell ref="O2:R2"/>
    <mergeCell ref="K3:L3"/>
    <mergeCell ref="M3:N3"/>
    <mergeCell ref="O3:P3"/>
    <mergeCell ref="AY1:AZ2"/>
    <mergeCell ref="AY3:AY4"/>
    <mergeCell ref="AZ3:AZ4"/>
    <mergeCell ref="AY5:AZ5"/>
    <mergeCell ref="BA1:BH1"/>
    <mergeCell ref="BA2:BD2"/>
    <mergeCell ref="BE2:BH2"/>
    <mergeCell ref="BA3:BB3"/>
    <mergeCell ref="BC3:BD3"/>
    <mergeCell ref="BE3:BF3"/>
    <mergeCell ref="BG3:BH3"/>
  </mergeCells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70C0A-BE88-4408-A12B-D926E3E3E4A5}">
  <sheetPr codeName="Sheet8"/>
  <dimension ref="A1:CH177"/>
  <sheetViews>
    <sheetView topLeftCell="AV116" workbookViewId="0">
      <selection activeCell="BA134" sqref="BA134"/>
    </sheetView>
  </sheetViews>
  <sheetFormatPr defaultColWidth="8.90625" defaultRowHeight="14"/>
  <cols>
    <col min="1" max="2" width="8.90625" style="11"/>
    <col min="3" max="3" width="8.90625" style="97"/>
    <col min="4" max="4" width="9.81640625" style="97" bestFit="1" customWidth="1"/>
    <col min="5" max="40" width="8.90625" style="97"/>
    <col min="41" max="41" width="9.08984375" style="97" bestFit="1" customWidth="1"/>
    <col min="42" max="50" width="8.90625" style="97"/>
    <col min="51" max="52" width="8.90625" style="136"/>
    <col min="53" max="86" width="8.90625" style="69"/>
    <col min="87" max="16384" width="8.90625" style="11"/>
  </cols>
  <sheetData>
    <row r="1" spans="1:86" ht="14.4" customHeight="1">
      <c r="A1" s="146" t="s">
        <v>91</v>
      </c>
      <c r="B1" s="146"/>
      <c r="C1" s="146" t="s">
        <v>222</v>
      </c>
      <c r="D1" s="146"/>
      <c r="E1" s="146"/>
      <c r="F1" s="146"/>
      <c r="G1" s="146"/>
      <c r="H1" s="146"/>
      <c r="I1" s="146"/>
      <c r="J1" s="146"/>
      <c r="K1" s="146" t="s">
        <v>269</v>
      </c>
      <c r="L1" s="146"/>
      <c r="M1" s="146"/>
      <c r="N1" s="146"/>
      <c r="O1" s="146"/>
      <c r="P1" s="146"/>
      <c r="Q1" s="146"/>
      <c r="R1" s="146"/>
      <c r="S1" s="146" t="s">
        <v>224</v>
      </c>
      <c r="T1" s="146"/>
      <c r="U1" s="146"/>
      <c r="V1" s="146"/>
      <c r="W1" s="146"/>
      <c r="X1" s="146"/>
      <c r="Y1" s="146"/>
      <c r="Z1" s="146"/>
      <c r="AA1" s="146" t="s">
        <v>225</v>
      </c>
      <c r="AB1" s="146"/>
      <c r="AC1" s="146"/>
      <c r="AD1" s="146"/>
      <c r="AE1" s="146"/>
      <c r="AF1" s="146"/>
      <c r="AG1" s="146"/>
      <c r="AH1" s="146"/>
      <c r="AI1" s="146" t="s">
        <v>226</v>
      </c>
      <c r="AJ1" s="146"/>
      <c r="AK1" s="146"/>
      <c r="AL1" s="146"/>
      <c r="AM1" s="146"/>
      <c r="AN1" s="146"/>
      <c r="AO1" s="146"/>
      <c r="AP1" s="146"/>
      <c r="AQ1" s="146" t="s">
        <v>227</v>
      </c>
      <c r="AR1" s="146"/>
      <c r="AS1" s="146"/>
      <c r="AT1" s="146"/>
      <c r="AU1" s="146"/>
      <c r="AV1" s="146"/>
      <c r="AW1" s="146"/>
      <c r="AX1" s="146"/>
      <c r="AY1" s="146" t="s">
        <v>91</v>
      </c>
      <c r="AZ1" s="146"/>
      <c r="BA1" s="146" t="s">
        <v>223</v>
      </c>
      <c r="BB1" s="146"/>
      <c r="BC1" s="146"/>
      <c r="BD1" s="146"/>
      <c r="BE1" s="146"/>
      <c r="BF1" s="146"/>
      <c r="BG1" s="146"/>
      <c r="BH1" s="146"/>
    </row>
    <row r="2" spans="1:86">
      <c r="A2" s="146"/>
      <c r="B2" s="146"/>
      <c r="C2" s="146" t="s">
        <v>94</v>
      </c>
      <c r="D2" s="146"/>
      <c r="E2" s="146"/>
      <c r="F2" s="146"/>
      <c r="G2" s="146" t="s">
        <v>95</v>
      </c>
      <c r="H2" s="146"/>
      <c r="I2" s="146"/>
      <c r="J2" s="146"/>
      <c r="K2" s="146" t="s">
        <v>94</v>
      </c>
      <c r="L2" s="146"/>
      <c r="M2" s="146"/>
      <c r="N2" s="146"/>
      <c r="O2" s="146" t="s">
        <v>95</v>
      </c>
      <c r="P2" s="146"/>
      <c r="Q2" s="146"/>
      <c r="R2" s="146"/>
      <c r="S2" s="146" t="s">
        <v>94</v>
      </c>
      <c r="T2" s="146"/>
      <c r="U2" s="146"/>
      <c r="V2" s="146"/>
      <c r="W2" s="146" t="s">
        <v>95</v>
      </c>
      <c r="X2" s="146"/>
      <c r="Y2" s="146"/>
      <c r="Z2" s="146"/>
      <c r="AA2" s="146" t="s">
        <v>94</v>
      </c>
      <c r="AB2" s="146"/>
      <c r="AC2" s="146"/>
      <c r="AD2" s="146"/>
      <c r="AE2" s="146" t="s">
        <v>95</v>
      </c>
      <c r="AF2" s="146"/>
      <c r="AG2" s="146"/>
      <c r="AH2" s="146"/>
      <c r="AI2" s="146" t="s">
        <v>94</v>
      </c>
      <c r="AJ2" s="146"/>
      <c r="AK2" s="146"/>
      <c r="AL2" s="146"/>
      <c r="AM2" s="146" t="s">
        <v>95</v>
      </c>
      <c r="AN2" s="146"/>
      <c r="AO2" s="146"/>
      <c r="AP2" s="146"/>
      <c r="AQ2" s="146" t="s">
        <v>94</v>
      </c>
      <c r="AR2" s="146"/>
      <c r="AS2" s="146"/>
      <c r="AT2" s="146"/>
      <c r="AU2" s="146" t="s">
        <v>95</v>
      </c>
      <c r="AV2" s="146"/>
      <c r="AW2" s="146"/>
      <c r="AX2" s="146"/>
      <c r="AY2" s="146"/>
      <c r="AZ2" s="146"/>
      <c r="BA2" s="146" t="s">
        <v>94</v>
      </c>
      <c r="BB2" s="146"/>
      <c r="BC2" s="146"/>
      <c r="BD2" s="146"/>
      <c r="BE2" s="146" t="s">
        <v>95</v>
      </c>
      <c r="BF2" s="146"/>
      <c r="BG2" s="146"/>
      <c r="BH2" s="146"/>
    </row>
    <row r="3" spans="1:86">
      <c r="A3" s="146" t="s">
        <v>93</v>
      </c>
      <c r="B3" s="146" t="s">
        <v>92</v>
      </c>
      <c r="C3" s="146" t="s">
        <v>96</v>
      </c>
      <c r="D3" s="146"/>
      <c r="E3" s="146" t="s">
        <v>46</v>
      </c>
      <c r="F3" s="146"/>
      <c r="G3" s="146" t="s">
        <v>96</v>
      </c>
      <c r="H3" s="146"/>
      <c r="I3" s="146" t="s">
        <v>46</v>
      </c>
      <c r="J3" s="146"/>
      <c r="K3" s="146" t="s">
        <v>96</v>
      </c>
      <c r="L3" s="146"/>
      <c r="M3" s="146" t="s">
        <v>46</v>
      </c>
      <c r="N3" s="146"/>
      <c r="O3" s="146" t="s">
        <v>96</v>
      </c>
      <c r="P3" s="146"/>
      <c r="Q3" s="146" t="s">
        <v>46</v>
      </c>
      <c r="R3" s="146"/>
      <c r="S3" s="146" t="s">
        <v>96</v>
      </c>
      <c r="T3" s="146"/>
      <c r="U3" s="146" t="s">
        <v>46</v>
      </c>
      <c r="V3" s="146"/>
      <c r="W3" s="146" t="s">
        <v>96</v>
      </c>
      <c r="X3" s="146"/>
      <c r="Y3" s="146" t="s">
        <v>46</v>
      </c>
      <c r="Z3" s="146"/>
      <c r="AA3" s="146" t="s">
        <v>96</v>
      </c>
      <c r="AB3" s="146"/>
      <c r="AC3" s="146" t="s">
        <v>46</v>
      </c>
      <c r="AD3" s="146"/>
      <c r="AE3" s="146" t="s">
        <v>96</v>
      </c>
      <c r="AF3" s="146"/>
      <c r="AG3" s="146" t="s">
        <v>46</v>
      </c>
      <c r="AH3" s="146"/>
      <c r="AI3" s="146" t="s">
        <v>96</v>
      </c>
      <c r="AJ3" s="146"/>
      <c r="AK3" s="146" t="s">
        <v>46</v>
      </c>
      <c r="AL3" s="146"/>
      <c r="AM3" s="146" t="s">
        <v>96</v>
      </c>
      <c r="AN3" s="146"/>
      <c r="AO3" s="146" t="s">
        <v>46</v>
      </c>
      <c r="AP3" s="146"/>
      <c r="AQ3" s="146" t="s">
        <v>96</v>
      </c>
      <c r="AR3" s="146"/>
      <c r="AS3" s="146" t="s">
        <v>46</v>
      </c>
      <c r="AT3" s="146"/>
      <c r="AU3" s="146" t="s">
        <v>96</v>
      </c>
      <c r="AV3" s="146"/>
      <c r="AW3" s="146" t="s">
        <v>46</v>
      </c>
      <c r="AX3" s="146"/>
      <c r="AY3" s="146" t="s">
        <v>93</v>
      </c>
      <c r="AZ3" s="146" t="s">
        <v>92</v>
      </c>
      <c r="BA3" s="146" t="s">
        <v>96</v>
      </c>
      <c r="BB3" s="146"/>
      <c r="BC3" s="146" t="s">
        <v>46</v>
      </c>
      <c r="BD3" s="146"/>
      <c r="BE3" s="146" t="s">
        <v>96</v>
      </c>
      <c r="BF3" s="146"/>
      <c r="BG3" s="146" t="s">
        <v>46</v>
      </c>
      <c r="BH3" s="146"/>
    </row>
    <row r="4" spans="1:86">
      <c r="A4" s="146"/>
      <c r="B4" s="146"/>
      <c r="C4" s="68" t="s">
        <v>270</v>
      </c>
      <c r="D4" s="68" t="s">
        <v>271</v>
      </c>
      <c r="E4" s="68" t="s">
        <v>270</v>
      </c>
      <c r="F4" s="68" t="s">
        <v>271</v>
      </c>
      <c r="G4" s="68" t="s">
        <v>270</v>
      </c>
      <c r="H4" s="68" t="s">
        <v>271</v>
      </c>
      <c r="I4" s="68" t="s">
        <v>270</v>
      </c>
      <c r="J4" s="68" t="s">
        <v>271</v>
      </c>
      <c r="K4" s="68" t="s">
        <v>270</v>
      </c>
      <c r="L4" s="68" t="s">
        <v>271</v>
      </c>
      <c r="M4" s="68" t="s">
        <v>270</v>
      </c>
      <c r="N4" s="68" t="s">
        <v>271</v>
      </c>
      <c r="O4" s="68" t="s">
        <v>270</v>
      </c>
      <c r="P4" s="68" t="s">
        <v>271</v>
      </c>
      <c r="Q4" s="68" t="s">
        <v>270</v>
      </c>
      <c r="R4" s="68" t="s">
        <v>271</v>
      </c>
      <c r="S4" s="68" t="s">
        <v>270</v>
      </c>
      <c r="T4" s="68" t="s">
        <v>271</v>
      </c>
      <c r="U4" s="68" t="s">
        <v>270</v>
      </c>
      <c r="V4" s="68" t="s">
        <v>271</v>
      </c>
      <c r="W4" s="68" t="s">
        <v>270</v>
      </c>
      <c r="X4" s="68" t="s">
        <v>271</v>
      </c>
      <c r="Y4" s="68" t="s">
        <v>270</v>
      </c>
      <c r="Z4" s="68" t="s">
        <v>271</v>
      </c>
      <c r="AA4" s="68" t="s">
        <v>270</v>
      </c>
      <c r="AB4" s="68" t="s">
        <v>271</v>
      </c>
      <c r="AC4" s="68" t="s">
        <v>270</v>
      </c>
      <c r="AD4" s="68" t="s">
        <v>271</v>
      </c>
      <c r="AE4" s="68" t="s">
        <v>270</v>
      </c>
      <c r="AF4" s="68" t="s">
        <v>271</v>
      </c>
      <c r="AG4" s="68" t="s">
        <v>270</v>
      </c>
      <c r="AH4" s="68" t="s">
        <v>271</v>
      </c>
      <c r="AI4" s="68" t="s">
        <v>270</v>
      </c>
      <c r="AJ4" s="68" t="s">
        <v>271</v>
      </c>
      <c r="AK4" s="68" t="s">
        <v>270</v>
      </c>
      <c r="AL4" s="68" t="s">
        <v>271</v>
      </c>
      <c r="AM4" s="68" t="s">
        <v>270</v>
      </c>
      <c r="AN4" s="68" t="s">
        <v>271</v>
      </c>
      <c r="AO4" s="68" t="s">
        <v>270</v>
      </c>
      <c r="AP4" s="68" t="s">
        <v>271</v>
      </c>
      <c r="AQ4" s="68" t="s">
        <v>270</v>
      </c>
      <c r="AR4" s="68" t="s">
        <v>271</v>
      </c>
      <c r="AS4" s="68" t="s">
        <v>270</v>
      </c>
      <c r="AT4" s="68" t="s">
        <v>271</v>
      </c>
      <c r="AU4" s="68" t="s">
        <v>270</v>
      </c>
      <c r="AV4" s="68" t="s">
        <v>271</v>
      </c>
      <c r="AW4" s="68" t="s">
        <v>270</v>
      </c>
      <c r="AX4" s="68" t="s">
        <v>271</v>
      </c>
      <c r="AY4" s="146"/>
      <c r="AZ4" s="146"/>
      <c r="BA4" s="68" t="s">
        <v>270</v>
      </c>
      <c r="BB4" s="68" t="s">
        <v>271</v>
      </c>
      <c r="BC4" s="68" t="s">
        <v>270</v>
      </c>
      <c r="BD4" s="68" t="s">
        <v>271</v>
      </c>
      <c r="BE4" s="68" t="s">
        <v>270</v>
      </c>
      <c r="BF4" s="68" t="s">
        <v>271</v>
      </c>
      <c r="BG4" s="68" t="s">
        <v>270</v>
      </c>
      <c r="BH4" s="68" t="s">
        <v>271</v>
      </c>
    </row>
    <row r="5" spans="1:86" s="67" customFormat="1">
      <c r="A5" s="189" t="s">
        <v>67</v>
      </c>
      <c r="B5" s="189"/>
      <c r="C5" s="68">
        <f t="shared" ref="C5:AX5" si="0">SUM(C6:C177)/365*21</f>
        <v>1.4885563739774543</v>
      </c>
      <c r="D5" s="68">
        <f t="shared" si="0"/>
        <v>1.3961821725393233</v>
      </c>
      <c r="E5" s="68">
        <f t="shared" si="0"/>
        <v>1.1407570802113953</v>
      </c>
      <c r="F5" s="68">
        <f t="shared" si="0"/>
        <v>1.0699978211002388</v>
      </c>
      <c r="G5" s="68">
        <f t="shared" si="0"/>
        <v>0.98369062331410462</v>
      </c>
      <c r="H5" s="68">
        <f t="shared" si="0"/>
        <v>0.94340778302924377</v>
      </c>
      <c r="I5" s="68">
        <f t="shared" si="0"/>
        <v>0.52915645194647098</v>
      </c>
      <c r="J5" s="68">
        <f t="shared" si="0"/>
        <v>0.51520902278020153</v>
      </c>
      <c r="K5" s="68">
        <f t="shared" si="0"/>
        <v>1.3594988426290298</v>
      </c>
      <c r="L5" s="68">
        <f t="shared" si="0"/>
        <v>1.281792546752885</v>
      </c>
      <c r="M5" s="68">
        <f t="shared" si="0"/>
        <v>0.69980906996117287</v>
      </c>
      <c r="N5" s="68">
        <f t="shared" si="0"/>
        <v>0.6733043486983108</v>
      </c>
      <c r="O5" s="68">
        <f t="shared" si="0"/>
        <v>0.98369062331410462</v>
      </c>
      <c r="P5" s="68">
        <f t="shared" si="0"/>
        <v>0.94340778302924377</v>
      </c>
      <c r="Q5" s="68">
        <f t="shared" si="0"/>
        <v>0.52915645194647098</v>
      </c>
      <c r="R5" s="68">
        <f t="shared" si="0"/>
        <v>0.51520902278020153</v>
      </c>
      <c r="S5" s="68">
        <f t="shared" si="0"/>
        <v>1.6441877471179829</v>
      </c>
      <c r="T5" s="68">
        <f t="shared" si="0"/>
        <v>1.5337103536824492</v>
      </c>
      <c r="U5" s="68">
        <f t="shared" si="0"/>
        <v>1.1429019569237242</v>
      </c>
      <c r="V5" s="68">
        <f t="shared" si="0"/>
        <v>1.0721426978125674</v>
      </c>
      <c r="W5" s="68">
        <f t="shared" si="0"/>
        <v>0.98369062331410462</v>
      </c>
      <c r="X5" s="68">
        <f t="shared" si="0"/>
        <v>0.94340778302924377</v>
      </c>
      <c r="Y5" s="68">
        <f t="shared" si="0"/>
        <v>0.52915645194647098</v>
      </c>
      <c r="Z5" s="68">
        <f t="shared" si="0"/>
        <v>0.51520902278020153</v>
      </c>
      <c r="AA5" s="68">
        <f t="shared" si="0"/>
        <v>1.7769770442360338</v>
      </c>
      <c r="AB5" s="68">
        <f t="shared" si="0"/>
        <v>1.6499053618398589</v>
      </c>
      <c r="AC5" s="68">
        <f t="shared" si="0"/>
        <v>1.0782470045546597</v>
      </c>
      <c r="AD5" s="68">
        <f t="shared" si="0"/>
        <v>1.0143364481528967</v>
      </c>
      <c r="AE5" s="68">
        <f t="shared" si="0"/>
        <v>0.98369062331410462</v>
      </c>
      <c r="AF5" s="68">
        <f t="shared" si="0"/>
        <v>0.94340778302924377</v>
      </c>
      <c r="AG5" s="68">
        <f t="shared" si="0"/>
        <v>0.52915645194647098</v>
      </c>
      <c r="AH5" s="68">
        <f t="shared" si="0"/>
        <v>0.51520902278020153</v>
      </c>
      <c r="AI5" s="68">
        <f t="shared" si="0"/>
        <v>1.3967438459857908</v>
      </c>
      <c r="AJ5" s="68">
        <f t="shared" si="0"/>
        <v>1.3150785449867508</v>
      </c>
      <c r="AK5" s="68">
        <f t="shared" si="0"/>
        <v>0.93912095681252239</v>
      </c>
      <c r="AL5" s="68">
        <f t="shared" si="0"/>
        <v>0.89007611882434712</v>
      </c>
      <c r="AM5" s="68">
        <f t="shared" si="0"/>
        <v>0.98369062331410462</v>
      </c>
      <c r="AN5" s="68">
        <f t="shared" si="0"/>
        <v>0.94340778302924377</v>
      </c>
      <c r="AO5" s="68">
        <f t="shared" si="0"/>
        <v>0.52915645194647098</v>
      </c>
      <c r="AP5" s="68">
        <f t="shared" si="0"/>
        <v>0.51520902278020153</v>
      </c>
      <c r="AQ5" s="68">
        <f t="shared" si="0"/>
        <v>1.5563928125013633</v>
      </c>
      <c r="AR5" s="68">
        <f t="shared" si="0"/>
        <v>1.4562592447543397</v>
      </c>
      <c r="AS5" s="68">
        <f t="shared" si="0"/>
        <v>0.98746023257383286</v>
      </c>
      <c r="AT5" s="68">
        <f t="shared" si="0"/>
        <v>0.93335969681609698</v>
      </c>
      <c r="AU5" s="68">
        <f t="shared" si="0"/>
        <v>0.98369062331410462</v>
      </c>
      <c r="AV5" s="68">
        <f t="shared" si="0"/>
        <v>0.94340778302924377</v>
      </c>
      <c r="AW5" s="68">
        <f t="shared" si="0"/>
        <v>0.52915645194647098</v>
      </c>
      <c r="AX5" s="68">
        <f t="shared" si="0"/>
        <v>0.51520902278020153</v>
      </c>
      <c r="AY5" s="189" t="s">
        <v>67</v>
      </c>
      <c r="AZ5" s="189"/>
      <c r="BA5" s="68">
        <f>SUM(BA6:BA177)/365*28</f>
        <v>1.3658953486023311</v>
      </c>
      <c r="BB5" s="68">
        <f t="shared" ref="BB5:BH5" si="1">SUM(BB6:BB177)/365*28</f>
        <v>1.2882410066425738</v>
      </c>
      <c r="BC5" s="68">
        <f t="shared" si="1"/>
        <v>0.70635297497631311</v>
      </c>
      <c r="BD5" s="68">
        <f t="shared" si="1"/>
        <v>0.67986591762614412</v>
      </c>
      <c r="BE5" s="68">
        <f t="shared" si="1"/>
        <v>1.0296606387473846</v>
      </c>
      <c r="BF5" s="68">
        <f t="shared" si="1"/>
        <v>0.98751225384880892</v>
      </c>
      <c r="BG5" s="68">
        <f t="shared" si="1"/>
        <v>0.50109593094101057</v>
      </c>
      <c r="BH5" s="68">
        <f t="shared" si="1"/>
        <v>0.48864510478930867</v>
      </c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</row>
    <row r="6" spans="1:86">
      <c r="A6" s="11">
        <v>0</v>
      </c>
      <c r="B6" s="11">
        <v>0</v>
      </c>
      <c r="C6" s="97">
        <f>'Surv-rate CEA'!D4*UPFS+'Surv-rate CEA'!E4*UPD-'Unit cost and utilities'!D39</f>
        <v>0.60665000000000002</v>
      </c>
      <c r="D6" s="97">
        <f t="shared" ref="D6:D52" si="2">C6/(1+DISC)^($B6)</f>
        <v>0.60665000000000002</v>
      </c>
      <c r="E6" s="97">
        <f>C6-'Surv-rate CEA'!E4*UPD</f>
        <v>0.60665000000000002</v>
      </c>
      <c r="F6" s="97">
        <f t="shared" ref="F6:F52" si="3">E6/(1+DISC)^($B6)</f>
        <v>0.60665000000000002</v>
      </c>
      <c r="G6" s="97">
        <f>'Surv-rate CEA'!G4*UPFS+'Surv-rate CEA'!H4*UPD-'Unit cost and utilities'!D36</f>
        <v>0.62802999999999998</v>
      </c>
      <c r="H6" s="97">
        <f t="shared" ref="H6:H52" si="4">G6/(1+DISC)^($B6)</f>
        <v>0.62802999999999998</v>
      </c>
      <c r="I6" s="97">
        <f>G6-'Surv-rate CEA'!H4*UPD</f>
        <v>0.62802999999999998</v>
      </c>
      <c r="J6" s="97">
        <f t="shared" ref="J6:J52" si="5">I6/(1+DISC)^($B6)</f>
        <v>0.62802999999999998</v>
      </c>
      <c r="K6" s="97">
        <f>'Surv-rate CEA'!$J4*UPFS+'Surv-rate CEA'!$K4*UPD-'Unit cost and utilities'!$D$40</f>
        <v>0.71789999999999998</v>
      </c>
      <c r="L6" s="97">
        <f t="shared" ref="L6:L52" si="6">K6/(1+DISC)^($B6)</f>
        <v>0.71789999999999998</v>
      </c>
      <c r="M6" s="97">
        <f>K6-'Surv-rate CEA'!$K4*UPD</f>
        <v>0.71789999999999998</v>
      </c>
      <c r="N6" s="97">
        <f t="shared" ref="N6:N52" si="7">M6/(1+DISC)^($B6)</f>
        <v>0.71789999999999998</v>
      </c>
      <c r="O6" s="97">
        <f>'Surv-rate CEA'!$M4*UPFS+'Surv-rate CEA'!$N4*UPD-'Unit cost and utilities'!$D$37</f>
        <v>0.62802999999999998</v>
      </c>
      <c r="P6" s="97">
        <f t="shared" ref="P6:P52" si="8">O6/(1+DISC)^($B6)</f>
        <v>0.62802999999999998</v>
      </c>
      <c r="Q6" s="97">
        <f>O6-'Surv-rate CEA'!$N4*UPD</f>
        <v>0.62802999999999998</v>
      </c>
      <c r="R6" s="97">
        <f t="shared" ref="R6:R52" si="9">Q6/(1+DISC)^($B6)</f>
        <v>0.62802999999999998</v>
      </c>
      <c r="S6" s="97">
        <f>'Surv-rate CEA'!P4*UPFS+'Surv-rate CEA'!Q4*UPD-'Unit cost and utilities'!D41</f>
        <v>0.64393</v>
      </c>
      <c r="T6" s="97">
        <f t="shared" ref="T6:T52" si="10">S6/(1+DISC)^($B6)</f>
        <v>0.64393</v>
      </c>
      <c r="U6" s="97">
        <f>S6-'Surv-rate CEA'!Q4*UPD</f>
        <v>0.64393</v>
      </c>
      <c r="V6" s="97">
        <f t="shared" ref="V6:V52" si="11">U6/(1+DISC)^($B6)</f>
        <v>0.64393</v>
      </c>
      <c r="W6" s="97">
        <f>'Surv-rate CEA'!S4*UPFS+'Surv-rate CEA'!T4*UPD-'Unit cost and utilities'!D36</f>
        <v>0.62802999999999998</v>
      </c>
      <c r="X6" s="97">
        <f t="shared" ref="X6:X52" si="12">W6/(1+DISC)^($B6)</f>
        <v>0.62802999999999998</v>
      </c>
      <c r="Y6" s="97">
        <f>W6-'Surv-rate CEA'!T4*UPD</f>
        <v>0.62802999999999998</v>
      </c>
      <c r="Z6" s="97">
        <f t="shared" ref="Z6:Z52" si="13">Y6/(1+DISC)^($B6)</f>
        <v>0.62802999999999998</v>
      </c>
      <c r="AA6" s="97">
        <f>'Surv-rate CEA'!V4*UPFS+'Surv-rate CEA'!W4*UPD-'Unit cost and utilities'!D42</f>
        <v>0.61508000000000007</v>
      </c>
      <c r="AB6" s="97">
        <f t="shared" ref="AB6:AB52" si="14">AA6/(1+DISC)^($B6)</f>
        <v>0.61508000000000007</v>
      </c>
      <c r="AC6" s="97">
        <f>AA6-'Surv-rate CEA'!W4*UPD</f>
        <v>0.61508000000000007</v>
      </c>
      <c r="AD6" s="97">
        <f t="shared" ref="AD6:AD52" si="15">AC6/(1+DISC)^($B6)</f>
        <v>0.61508000000000007</v>
      </c>
      <c r="AE6" s="97">
        <f>'Surv-rate CEA'!Y4*UPFS+'Surv-rate CEA'!Z4*UPD-'Unit cost and utilities'!D36</f>
        <v>0.62802999999999998</v>
      </c>
      <c r="AF6" s="97">
        <f t="shared" ref="AF6:AF52" si="16">AE6/(1+DISC)^($B6)</f>
        <v>0.62802999999999998</v>
      </c>
      <c r="AG6" s="97">
        <f>AE6-'Surv-rate CEA'!Z4*UPD</f>
        <v>0.62802999999999998</v>
      </c>
      <c r="AH6" s="97">
        <f t="shared" ref="AH6:AH52" si="17">AG6/(1+DISC)^($B6)</f>
        <v>0.62802999999999998</v>
      </c>
      <c r="AI6" s="97">
        <f>'Surv-rate CEA'!AB4*UPFS+'Surv-rate CEA'!AC4*UPD-'Unit cost and utilities'!D43</f>
        <v>0.6754</v>
      </c>
      <c r="AJ6" s="97">
        <f t="shared" ref="AJ6:AJ52" si="18">AI6/(1+DISC)^($B6)</f>
        <v>0.6754</v>
      </c>
      <c r="AK6" s="97">
        <f>AI6-'Surv-rate CEA'!AC4*UPD</f>
        <v>0.6754</v>
      </c>
      <c r="AL6" s="97">
        <f t="shared" ref="AL6:AL52" si="19">AK6/(1+DISC)^($B6)</f>
        <v>0.6754</v>
      </c>
      <c r="AM6" s="104">
        <f>'Surv-rate CEA'!AE4*UPFS+'Surv-rate CEA'!AF4*UPD-'Unit cost and utilities'!D38</f>
        <v>0.62802999999999998</v>
      </c>
      <c r="AN6" s="97">
        <f t="shared" ref="AN6:AN52" si="20">AM6/(1+DISC)^($B6)</f>
        <v>0.62802999999999998</v>
      </c>
      <c r="AO6" s="105">
        <f>AM6-'Surv-rate CEA'!AF4*UPD</f>
        <v>0.62802999999999998</v>
      </c>
      <c r="AP6" s="97">
        <f t="shared" ref="AP6:AP52" si="21">AO6/(1+DISC)^($B6)</f>
        <v>0.62802999999999998</v>
      </c>
      <c r="AQ6" s="97">
        <f>'Surv-rate CEA'!AH4*UPFS+'Surv-rate CEA'!AI4*UPD-'Unit cost and utilities'!D44</f>
        <v>0.65449999999999997</v>
      </c>
      <c r="AR6" s="97">
        <f t="shared" ref="AR6:AR52" si="22">AQ6/(1+DISC)^($B6)</f>
        <v>0.65449999999999997</v>
      </c>
      <c r="AS6" s="97">
        <f>AQ6-'Surv-rate CEA'!AI4*UPD</f>
        <v>0.65449999999999997</v>
      </c>
      <c r="AT6" s="97">
        <f t="shared" ref="AT6:AT52" si="23">AS6/(1+DISC)^($B6)</f>
        <v>0.65449999999999997</v>
      </c>
      <c r="AU6" s="97">
        <f>'Surv-rate CEA'!AK4*UPFS+'Surv-rate CEA'!AL4*UPD-'Unit cost and utilities'!D36</f>
        <v>0.62802999999999998</v>
      </c>
      <c r="AV6" s="97">
        <f t="shared" ref="AV6:AV52" si="24">AU6/(1+DISC)^($B6)</f>
        <v>0.62802999999999998</v>
      </c>
      <c r="AW6" s="97">
        <f>AU6-'Surv-rate CEA'!AL4*UPD</f>
        <v>0.62802999999999998</v>
      </c>
      <c r="AX6" s="97">
        <f t="shared" ref="AX6:AX52" si="25">AW6/(1+DISC)^($B6)</f>
        <v>0.62802999999999998</v>
      </c>
      <c r="AY6" s="135">
        <v>0</v>
      </c>
      <c r="AZ6" s="135">
        <v>0</v>
      </c>
      <c r="BA6" s="136">
        <f>'Surv-rate CEA'!$AP4*UPFS+'Surv-rate CEA'!$AQ4*UPD-'Unit cost and utilities'!$D$40</f>
        <v>0.71789999999999998</v>
      </c>
      <c r="BB6" s="136">
        <f t="shared" ref="BB6:BB37" si="26">BA6/(1+DISC)^(AZ6)</f>
        <v>0.71789999999999998</v>
      </c>
      <c r="BC6" s="136">
        <f>BA6-'Surv-rate CEA'!$AQ4*UPD</f>
        <v>0.71789999999999998</v>
      </c>
      <c r="BD6" s="136">
        <f t="shared" ref="BD6:BD37" si="27">BC6/(1+DISC)^(AZ6)</f>
        <v>0.71789999999999998</v>
      </c>
      <c r="BE6" s="136">
        <f>'Surv-rate CEA'!$AS4*UPFS+'Surv-rate CEA'!$AT4*UPD-'Unit cost and utilities'!$D$37</f>
        <v>0.62802999999999998</v>
      </c>
      <c r="BF6" s="136">
        <f t="shared" ref="BF6:BF37" si="28">BE6/(1+DISC)^(AZ6)</f>
        <v>0.62802999999999998</v>
      </c>
      <c r="BG6" s="136">
        <f>BE6-'Surv-rate CEA'!$AT4*UPD</f>
        <v>0.62802999999999998</v>
      </c>
      <c r="BH6" s="136">
        <f t="shared" ref="BH6:BH37" si="29">BG6/(1+DISC)^(AZ6)</f>
        <v>0.62802999999999998</v>
      </c>
    </row>
    <row r="7" spans="1:86">
      <c r="A7" s="11">
        <v>1</v>
      </c>
      <c r="B7" s="11">
        <f>A7*21/365</f>
        <v>5.7534246575342465E-2</v>
      </c>
      <c r="C7" s="97">
        <f>'Surv-rate CEA'!D5*UPFS+'Surv-rate CEA'!E5*UPD</f>
        <v>0.74419738212535702</v>
      </c>
      <c r="D7" s="97">
        <f t="shared" si="2"/>
        <v>0.74293284331634124</v>
      </c>
      <c r="E7" s="97">
        <f>C7-'Surv-rate CEA'!E5*UPD</f>
        <v>0.7369161359128561</v>
      </c>
      <c r="F7" s="97">
        <f t="shared" si="3"/>
        <v>0.73566396938387624</v>
      </c>
      <c r="G7" s="97">
        <f>'Surv-rate CEA'!G5*UPFS+'Surv-rate CEA'!H5*UPD</f>
        <v>0.74118928205587231</v>
      </c>
      <c r="H7" s="97">
        <f t="shared" si="4"/>
        <v>0.73992985460490568</v>
      </c>
      <c r="I7" s="97">
        <f>G7-'Surv-rate CEA'!H5*UPD</f>
        <v>0.72665064367791377</v>
      </c>
      <c r="J7" s="97">
        <f t="shared" si="5"/>
        <v>0.72541592025426671</v>
      </c>
      <c r="K7" s="97">
        <f>'Surv-rate CEA'!$J5*UPFS+'Surv-rate CEA'!$K5*UPD</f>
        <v>0.74329800784346223</v>
      </c>
      <c r="L7" s="97">
        <f t="shared" si="6"/>
        <v>0.74203499724955524</v>
      </c>
      <c r="M7" s="97">
        <f>K7-'Surv-rate CEA'!$K5*UPD</f>
        <v>0.73111242722761416</v>
      </c>
      <c r="N7" s="97">
        <f>M7/(1+DISC)^($B7)</f>
        <v>0.72987012234964921</v>
      </c>
      <c r="O7" s="97">
        <f>'Surv-rate CEA'!$M5*UPFS+'Surv-rate CEA'!$N5*UPD</f>
        <v>0.74118928205587231</v>
      </c>
      <c r="P7" s="97">
        <f t="shared" si="8"/>
        <v>0.73992985460490568</v>
      </c>
      <c r="Q7" s="97">
        <f>O7-'Surv-rate CEA'!$N5*UPD</f>
        <v>0.72665064367791377</v>
      </c>
      <c r="R7" s="97">
        <f>Q7/(1+DISC)^($B7)</f>
        <v>0.72541592025426671</v>
      </c>
      <c r="S7" s="97">
        <f>'Surv-rate CEA'!P5*UPFS+'Surv-rate CEA'!Q5*UPD</f>
        <v>0.74461807161556048</v>
      </c>
      <c r="T7" s="97">
        <f t="shared" si="10"/>
        <v>0.74335281797174457</v>
      </c>
      <c r="U7" s="97">
        <f>S7-'Surv-rate CEA'!Q5*UPD</f>
        <v>0.7369161359128561</v>
      </c>
      <c r="V7" s="97">
        <f t="shared" si="11"/>
        <v>0.73566396938387624</v>
      </c>
      <c r="W7" s="97">
        <f>'Surv-rate CEA'!S5*UPFS+'Surv-rate CEA'!T5*UPD</f>
        <v>0.74118928205587231</v>
      </c>
      <c r="X7" s="97">
        <f t="shared" si="12"/>
        <v>0.73992985460490568</v>
      </c>
      <c r="Y7" s="97">
        <f>W7-'Surv-rate CEA'!T5*UPD</f>
        <v>0.72665064367791377</v>
      </c>
      <c r="Z7" s="97">
        <f t="shared" si="13"/>
        <v>0.72541592025426671</v>
      </c>
      <c r="AA7" s="97">
        <f>'Surv-rate CEA'!V5*UPFS+'Surv-rate CEA'!W5*UPD</f>
        <v>0.7448853349700848</v>
      </c>
      <c r="AB7" s="97">
        <f t="shared" si="14"/>
        <v>0.74361962719287344</v>
      </c>
      <c r="AC7" s="97">
        <f>AA7-'Surv-rate CEA'!W5*UPD</f>
        <v>0.73635247899843193</v>
      </c>
      <c r="AD7" s="97">
        <f t="shared" si="15"/>
        <v>0.73510127023423388</v>
      </c>
      <c r="AE7" s="97">
        <f>'Surv-rate CEA'!Y5*UPFS+'Surv-rate CEA'!Z5*UPD</f>
        <v>0.74118928205587231</v>
      </c>
      <c r="AF7" s="97">
        <f t="shared" si="16"/>
        <v>0.73992985460490568</v>
      </c>
      <c r="AG7" s="97">
        <f>AE7-'Surv-rate CEA'!Z5*UPD</f>
        <v>0.72665064367791377</v>
      </c>
      <c r="AH7" s="97">
        <f t="shared" si="17"/>
        <v>0.72541592025426671</v>
      </c>
      <c r="AI7" s="97">
        <f>'Surv-rate CEA'!AB5*UPFS+'Surv-rate CEA'!AC5*UPD</f>
        <v>0.74374355282459625</v>
      </c>
      <c r="AJ7" s="97">
        <f t="shared" si="18"/>
        <v>0.74247978516148505</v>
      </c>
      <c r="AK7" s="97">
        <f>AI7-'Surv-rate CEA'!AC5*UPD</f>
        <v>0.73485150076075911</v>
      </c>
      <c r="AL7" s="97">
        <f t="shared" si="19"/>
        <v>0.73360284245599372</v>
      </c>
      <c r="AM7" s="105">
        <f>'Surv-rate CEA'!AE5*UPFS+'Surv-rate CEA'!AF5*UPD</f>
        <v>0.74118928205587231</v>
      </c>
      <c r="AN7" s="97">
        <f t="shared" si="20"/>
        <v>0.73992985460490568</v>
      </c>
      <c r="AO7" s="105">
        <f>AM7-'Surv-rate CEA'!AF5*UPD</f>
        <v>0.72665064367791377</v>
      </c>
      <c r="AP7" s="97">
        <f t="shared" si="21"/>
        <v>0.72541592025426671</v>
      </c>
      <c r="AQ7" s="97">
        <f>'Surv-rate CEA'!AH5*UPFS+'Surv-rate CEA'!AI5*UPD</f>
        <v>0.74427083879123068</v>
      </c>
      <c r="AR7" s="97">
        <f t="shared" si="22"/>
        <v>0.74300617516478473</v>
      </c>
      <c r="AS7" s="97">
        <f>AQ7-'Surv-rate CEA'!AI5*UPD</f>
        <v>0.73541400871896156</v>
      </c>
      <c r="AT7" s="97">
        <f t="shared" si="23"/>
        <v>0.73416439460171867</v>
      </c>
      <c r="AU7" s="97">
        <f>'Surv-rate CEA'!AK5*UPFS+'Surv-rate CEA'!AL5*UPD</f>
        <v>0.74118928205587231</v>
      </c>
      <c r="AV7" s="97">
        <f t="shared" si="24"/>
        <v>0.73992985460490568</v>
      </c>
      <c r="AW7" s="97">
        <f>AU7-'Surv-rate CEA'!AL5*UPD</f>
        <v>0.72665064367791377</v>
      </c>
      <c r="AX7" s="97">
        <f t="shared" si="25"/>
        <v>0.72541592025426671</v>
      </c>
      <c r="AY7" s="135">
        <v>1</v>
      </c>
      <c r="AZ7" s="135">
        <f>AY7*28/365</f>
        <v>7.6712328767123292E-2</v>
      </c>
      <c r="BA7" s="136">
        <f>'Surv-rate CEA'!$AP5*UPFS+'Surv-rate CEA'!$AQ5*UPD</f>
        <v>0.73928549916925967</v>
      </c>
      <c r="BB7" s="136">
        <f t="shared" si="26"/>
        <v>0.737611050290786</v>
      </c>
      <c r="BC7" s="136">
        <f>BA7-'Surv-rate CEA'!$AQ5*UPD</f>
        <v>0.71991737737970096</v>
      </c>
      <c r="BD7" s="136">
        <f t="shared" si="27"/>
        <v>0.71828679643837079</v>
      </c>
      <c r="BE7" s="136">
        <f>'Surv-rate CEA'!$AS5*UPFS+'Surv-rate CEA'!$AT5*UPD</f>
        <v>0.73891295293015136</v>
      </c>
      <c r="BF7" s="136">
        <f t="shared" si="28"/>
        <v>0.73723934785239198</v>
      </c>
      <c r="BG7" s="136">
        <f>BE7-'Surv-rate CEA'!$AT5*UPD</f>
        <v>0.73013699667006526</v>
      </c>
      <c r="BH7" s="136">
        <f t="shared" si="29"/>
        <v>0.72848326874414204</v>
      </c>
    </row>
    <row r="8" spans="1:86">
      <c r="A8" s="102">
        <v>2</v>
      </c>
      <c r="B8" s="102">
        <f t="shared" ref="B8:B57" si="30">A8*21/365</f>
        <v>0.11506849315068493</v>
      </c>
      <c r="C8" s="97">
        <f>'Surv-rate CEA'!D6*UPFS+'Surv-rate CEA'!E6*UPD</f>
        <v>0.73210673265709247</v>
      </c>
      <c r="D8" s="97">
        <f t="shared" si="2"/>
        <v>0.72962085765025875</v>
      </c>
      <c r="E8" s="97">
        <f>C8-'Surv-rate CEA'!E6*UPD</f>
        <v>0.71017033334172874</v>
      </c>
      <c r="F8" s="97">
        <f t="shared" si="3"/>
        <v>0.70775894357641178</v>
      </c>
      <c r="G8" s="97">
        <f>'Surv-rate CEA'!G6*UPFS+'Surv-rate CEA'!H6*UPD</f>
        <v>0.72301836508965445</v>
      </c>
      <c r="H8" s="97">
        <f t="shared" si="4"/>
        <v>0.72056334971677982</v>
      </c>
      <c r="I8" s="97">
        <f>G8-'Surv-rate CEA'!H6*UPD</f>
        <v>0.67994256353453641</v>
      </c>
      <c r="J8" s="97">
        <f t="shared" si="5"/>
        <v>0.67763381243394427</v>
      </c>
      <c r="K8" s="97">
        <f>'Surv-rate CEA'!J6*UPFS+'Surv-rate CEA'!K6*UPD</f>
        <v>0.72941072475322644</v>
      </c>
      <c r="L8" s="97">
        <f t="shared" si="6"/>
        <v>0.72693400406552067</v>
      </c>
      <c r="M8" s="97">
        <f>K8-'Surv-rate CEA'!K6*UPD</f>
        <v>0.69297133039178394</v>
      </c>
      <c r="N8" s="97">
        <f t="shared" si="7"/>
        <v>0.69061833999594213</v>
      </c>
      <c r="O8" s="97">
        <f>'Surv-rate CEA'!M6*UPFS+'Surv-rate CEA'!N6*UPD</f>
        <v>0.72301836508965445</v>
      </c>
      <c r="P8" s="97">
        <f t="shared" si="8"/>
        <v>0.72056334971677982</v>
      </c>
      <c r="Q8" s="97">
        <f>O8-'Surv-rate CEA'!N6*UPD</f>
        <v>0.67994256353453641</v>
      </c>
      <c r="R8" s="97">
        <f t="shared" si="9"/>
        <v>0.67763381243394427</v>
      </c>
      <c r="S8" s="97">
        <f>'Surv-rate CEA'!P6*UPFS+'Surv-rate CEA'!Q6*UPD</f>
        <v>0.73340102721454081</v>
      </c>
      <c r="T8" s="97">
        <f t="shared" si="10"/>
        <v>0.73091075741887601</v>
      </c>
      <c r="U8" s="97">
        <f>S8-'Surv-rate CEA'!Q6*UPD</f>
        <v>0.71017033334172874</v>
      </c>
      <c r="V8" s="97">
        <f t="shared" si="11"/>
        <v>0.70775894357641178</v>
      </c>
      <c r="W8" s="97">
        <f>'Surv-rate CEA'!S6*UPFS+'Surv-rate CEA'!T6*UPD</f>
        <v>0.72301836508965445</v>
      </c>
      <c r="X8" s="97">
        <f t="shared" si="12"/>
        <v>0.72056334971677982</v>
      </c>
      <c r="Y8" s="97">
        <f>W8-'Surv-rate CEA'!T6*UPD</f>
        <v>0.67994256353453641</v>
      </c>
      <c r="Z8" s="97">
        <f t="shared" si="13"/>
        <v>0.67763381243394427</v>
      </c>
      <c r="AA8" s="97">
        <f>'Surv-rate CEA'!V6*UPFS+'Surv-rate CEA'!W6*UPD</f>
        <v>0.73422995479965092</v>
      </c>
      <c r="AB8" s="97">
        <f t="shared" si="14"/>
        <v>0.73173687037290247</v>
      </c>
      <c r="AC8" s="97">
        <f>AA8-'Surv-rate CEA'!W6*UPD</f>
        <v>0.70848742486886374</v>
      </c>
      <c r="AD8" s="97">
        <f t="shared" si="15"/>
        <v>0.70608174943442892</v>
      </c>
      <c r="AE8" s="97">
        <f>'Surv-rate CEA'!Y6*UPFS+'Surv-rate CEA'!Z6*UPD</f>
        <v>0.72301836508965445</v>
      </c>
      <c r="AF8" s="97">
        <f t="shared" si="16"/>
        <v>0.72056334971677982</v>
      </c>
      <c r="AG8" s="97">
        <f>AE8-'Surv-rate CEA'!Z6*UPD</f>
        <v>0.67994256353453641</v>
      </c>
      <c r="AH8" s="97">
        <f t="shared" si="17"/>
        <v>0.67763381243394427</v>
      </c>
      <c r="AI8" s="97">
        <f>'Surv-rate CEA'!AB6*UPFS+'Surv-rate CEA'!AC6*UPD</f>
        <v>0.73073265385479169</v>
      </c>
      <c r="AJ8" s="97">
        <f t="shared" si="18"/>
        <v>0.72825144454491131</v>
      </c>
      <c r="AK8" s="97">
        <f>AI8-'Surv-rate CEA'!AC6*UPD</f>
        <v>0.70401914032109247</v>
      </c>
      <c r="AL8" s="97">
        <f t="shared" si="19"/>
        <v>0.70162863698709776</v>
      </c>
      <c r="AM8" s="105">
        <f>'Surv-rate CEA'!AE6*UPFS+'Surv-rate CEA'!AF6*UPD</f>
        <v>0.72301836508965445</v>
      </c>
      <c r="AN8" s="97">
        <f t="shared" si="20"/>
        <v>0.72056334971677982</v>
      </c>
      <c r="AO8" s="105">
        <f>AM8-'Surv-rate CEA'!AF6*UPD</f>
        <v>0.67994256353453641</v>
      </c>
      <c r="AP8" s="97">
        <f t="shared" si="21"/>
        <v>0.67763381243394427</v>
      </c>
      <c r="AQ8" s="97">
        <f>'Surv-rate CEA'!AH6*UPFS+'Surv-rate CEA'!AI6*UPD</f>
        <v>0.73234772123966574</v>
      </c>
      <c r="AR8" s="97">
        <f t="shared" si="22"/>
        <v>0.7298610279539286</v>
      </c>
      <c r="AS8" s="97">
        <f>AQ8-'Surv-rate CEA'!AI6*UPD</f>
        <v>0.70569143503616782</v>
      </c>
      <c r="AT8" s="97">
        <f t="shared" si="23"/>
        <v>0.70329525341040111</v>
      </c>
      <c r="AU8" s="97">
        <f>'Surv-rate CEA'!AK6*UPFS+'Surv-rate CEA'!AL6*UPD</f>
        <v>0.72301836508965445</v>
      </c>
      <c r="AV8" s="97">
        <f t="shared" si="24"/>
        <v>0.72056334971677982</v>
      </c>
      <c r="AW8" s="97">
        <f>AU8-'Surv-rate CEA'!AL6*UPD</f>
        <v>0.67994256353453641</v>
      </c>
      <c r="AX8" s="97">
        <f t="shared" si="25"/>
        <v>0.67763381243394427</v>
      </c>
      <c r="AY8" s="135">
        <v>2</v>
      </c>
      <c r="AZ8" s="135">
        <f t="shared" ref="AZ8:AZ71" si="31">AY8*28/365</f>
        <v>0.15342465753424658</v>
      </c>
      <c r="BA8" s="136">
        <f>'Surv-rate CEA'!$AP6*UPFS+'Surv-rate CEA'!$AQ6*UPD</f>
        <v>0.717577848472295</v>
      </c>
      <c r="BB8" s="136">
        <f t="shared" si="26"/>
        <v>0.71433096563983178</v>
      </c>
      <c r="BC8" s="136">
        <f>BA8-'Surv-rate CEA'!$AQ6*UPD</f>
        <v>0.6618936443117992</v>
      </c>
      <c r="BD8" s="136">
        <f t="shared" si="27"/>
        <v>0.65889872032521313</v>
      </c>
      <c r="BE8" s="136">
        <f>'Surv-rate CEA'!$AS6*UPFS+'Surv-rate CEA'!$AT6*UPD</f>
        <v>0.71623893709093123</v>
      </c>
      <c r="BF8" s="136">
        <f t="shared" si="28"/>
        <v>0.71299811253965328</v>
      </c>
      <c r="BG8" s="136">
        <f>BE8-'Surv-rate CEA'!$AT6*UPD</f>
        <v>0.65899173485034757</v>
      </c>
      <c r="BH8" s="136">
        <f t="shared" si="29"/>
        <v>0.65600994136943669</v>
      </c>
    </row>
    <row r="9" spans="1:86">
      <c r="A9" s="102">
        <v>3</v>
      </c>
      <c r="B9" s="102">
        <f t="shared" si="30"/>
        <v>0.17260273972602741</v>
      </c>
      <c r="C9" s="97">
        <f>'Surv-rate CEA'!D7*UPFS+'Surv-rate CEA'!E7*UPD</f>
        <v>0.71599398680906123</v>
      </c>
      <c r="D9" s="97">
        <f t="shared" si="2"/>
        <v>0.71235033815323912</v>
      </c>
      <c r="E9" s="97">
        <f>C9-'Surv-rate CEA'!E7*UPD</f>
        <v>0.67615931041359079</v>
      </c>
      <c r="F9" s="97">
        <f t="shared" si="3"/>
        <v>0.6727183779366438</v>
      </c>
      <c r="G9" s="97">
        <f>'Surv-rate CEA'!G7*UPFS+'Surv-rate CEA'!H7*UPD</f>
        <v>0.69919953234125343</v>
      </c>
      <c r="H9" s="97">
        <f t="shared" si="4"/>
        <v>0.6956413496147188</v>
      </c>
      <c r="I9" s="97">
        <f>G9-'Surv-rate CEA'!H7*UPD</f>
        <v>0.62254352141804326</v>
      </c>
      <c r="J9" s="97">
        <f t="shared" si="5"/>
        <v>0.61937543634080017</v>
      </c>
      <c r="K9" s="97">
        <f>'Surv-rate CEA'!J7*UPFS+'Surv-rate CEA'!K7*UPD</f>
        <v>0.71107972383045936</v>
      </c>
      <c r="L9" s="97">
        <f t="shared" si="6"/>
        <v>0.70746108355183912</v>
      </c>
      <c r="M9" s="97">
        <f>K9-'Surv-rate CEA'!K7*UPD</f>
        <v>0.64539581670808799</v>
      </c>
      <c r="N9" s="97">
        <f t="shared" si="7"/>
        <v>0.64211143772817247</v>
      </c>
      <c r="O9" s="97">
        <f>'Surv-rate CEA'!M7*UPFS+'Surv-rate CEA'!N7*UPD</f>
        <v>0.69919953234125343</v>
      </c>
      <c r="P9" s="97">
        <f t="shared" si="8"/>
        <v>0.6956413496147188</v>
      </c>
      <c r="Q9" s="97">
        <f>O9-'Surv-rate CEA'!N7*UPD</f>
        <v>0.62254352141804326</v>
      </c>
      <c r="R9" s="97">
        <f t="shared" si="9"/>
        <v>0.61937543634080017</v>
      </c>
      <c r="S9" s="97">
        <f>'Surv-rate CEA'!P7*UPFS+'Surv-rate CEA'!Q7*UPD</f>
        <v>0.71845100924690763</v>
      </c>
      <c r="T9" s="97">
        <f t="shared" si="10"/>
        <v>0.71479485695744072</v>
      </c>
      <c r="U9" s="97">
        <f>S9-'Surv-rate CEA'!Q7*UPD</f>
        <v>0.67615931041359079</v>
      </c>
      <c r="V9" s="97">
        <f t="shared" si="11"/>
        <v>0.6727183779366438</v>
      </c>
      <c r="W9" s="97">
        <f>'Surv-rate CEA'!S7*UPFS+'Surv-rate CEA'!T7*UPD</f>
        <v>0.69919953234125343</v>
      </c>
      <c r="X9" s="97">
        <f t="shared" si="12"/>
        <v>0.6956413496147188</v>
      </c>
      <c r="Y9" s="97">
        <f>W9-'Surv-rate CEA'!T7*UPD</f>
        <v>0.62254352141804326</v>
      </c>
      <c r="Z9" s="97">
        <f t="shared" si="13"/>
        <v>0.61937543634080017</v>
      </c>
      <c r="AA9" s="97">
        <f>'Surv-rate CEA'!V7*UPFS+'Surv-rate CEA'!W7*UPD</f>
        <v>0.72004422869976403</v>
      </c>
      <c r="AB9" s="97">
        <f t="shared" si="14"/>
        <v>0.71637996861606312</v>
      </c>
      <c r="AC9" s="97">
        <f>AA9-'Surv-rate CEA'!W7*UPD</f>
        <v>0.6731192006495923</v>
      </c>
      <c r="AD9" s="97">
        <f t="shared" si="15"/>
        <v>0.66969373910125529</v>
      </c>
      <c r="AE9" s="97">
        <f>'Surv-rate CEA'!Y7*UPFS+'Surv-rate CEA'!Z7*UPD</f>
        <v>0.69919953234125343</v>
      </c>
      <c r="AF9" s="97">
        <f t="shared" si="16"/>
        <v>0.6956413496147188</v>
      </c>
      <c r="AG9" s="97">
        <f>AE9-'Surv-rate CEA'!Z7*UPD</f>
        <v>0.62254352141804326</v>
      </c>
      <c r="AH9" s="97">
        <f t="shared" si="17"/>
        <v>0.61937543634080017</v>
      </c>
      <c r="AI9" s="97">
        <f>'Surv-rate CEA'!AB7*UPFS+'Surv-rate CEA'!AC7*UPD</f>
        <v>0.71345110210953921</v>
      </c>
      <c r="AJ9" s="97">
        <f t="shared" si="18"/>
        <v>0.70982039403504604</v>
      </c>
      <c r="AK9" s="97">
        <f>AI9-'Surv-rate CEA'!AC7*UPD</f>
        <v>0.66507889959145972</v>
      </c>
      <c r="AL9" s="97">
        <f t="shared" si="19"/>
        <v>0.6616943546327626</v>
      </c>
      <c r="AM9" s="105">
        <f>'Surv-rate CEA'!AE7*UPFS+'Surv-rate CEA'!AF7*UPD</f>
        <v>0.69919953234125343</v>
      </c>
      <c r="AN9" s="97">
        <f t="shared" si="20"/>
        <v>0.6956413496147188</v>
      </c>
      <c r="AO9" s="105">
        <f>AM9-'Surv-rate CEA'!AF7*UPD</f>
        <v>0.62254352141804326</v>
      </c>
      <c r="AP9" s="97">
        <f t="shared" si="21"/>
        <v>0.61937543634080017</v>
      </c>
      <c r="AQ9" s="97">
        <f>'Surv-rate CEA'!AH7*UPFS+'Surv-rate CEA'!AI7*UPD</f>
        <v>0.71649633829343018</v>
      </c>
      <c r="AR9" s="97">
        <f t="shared" si="22"/>
        <v>0.71285013320229651</v>
      </c>
      <c r="AS9" s="97">
        <f>AQ9-'Surv-rate CEA'!AI7*UPD</f>
        <v>0.66808269573117174</v>
      </c>
      <c r="AT9" s="97">
        <f t="shared" si="23"/>
        <v>0.66468286464162929</v>
      </c>
      <c r="AU9" s="97">
        <f>'Surv-rate CEA'!AK7*UPFS+'Surv-rate CEA'!AL7*UPD</f>
        <v>0.69919953234125343</v>
      </c>
      <c r="AV9" s="97">
        <f t="shared" si="24"/>
        <v>0.6956413496147188</v>
      </c>
      <c r="AW9" s="97">
        <f>AU9-'Surv-rate CEA'!AL7*UPD</f>
        <v>0.62254352141804326</v>
      </c>
      <c r="AX9" s="97">
        <f t="shared" si="25"/>
        <v>0.61937543634080017</v>
      </c>
      <c r="AY9" s="135">
        <v>3</v>
      </c>
      <c r="AZ9" s="135">
        <f t="shared" si="31"/>
        <v>0.23013698630136986</v>
      </c>
      <c r="BA9" s="136">
        <f>'Surv-rate CEA'!$AP7*UPFS+'Surv-rate CEA'!$AQ7*UPD</f>
        <v>0.68983621322528499</v>
      </c>
      <c r="BB9" s="136">
        <f t="shared" si="26"/>
        <v>0.68515947652458609</v>
      </c>
      <c r="BC9" s="136">
        <f>BA9-'Surv-rate CEA'!$AQ7*UPD</f>
        <v>0.59422013451668998</v>
      </c>
      <c r="BD9" s="136">
        <f t="shared" si="27"/>
        <v>0.59019162592565011</v>
      </c>
      <c r="BE9" s="136">
        <f>'Surv-rate CEA'!$AS7*UPFS+'Surv-rate CEA'!$AT7*UPD</f>
        <v>0.68879529660862393</v>
      </c>
      <c r="BF9" s="136">
        <f t="shared" si="28"/>
        <v>0.68412561679019679</v>
      </c>
      <c r="BG9" s="136">
        <f>BE9-'Surv-rate CEA'!$AT7*UPD</f>
        <v>0.58873943026945041</v>
      </c>
      <c r="BH9" s="136">
        <f t="shared" si="29"/>
        <v>0.58474807805003526</v>
      </c>
    </row>
    <row r="10" spans="1:86">
      <c r="A10" s="102">
        <v>4</v>
      </c>
      <c r="B10" s="102">
        <f t="shared" si="30"/>
        <v>0.23013698630136986</v>
      </c>
      <c r="C10" s="97">
        <f>'Surv-rate CEA'!D8*UPFS+'Surv-rate CEA'!E8*UPD</f>
        <v>0.69711118848935039</v>
      </c>
      <c r="D10" s="97">
        <f t="shared" si="2"/>
        <v>0.6923851311772341</v>
      </c>
      <c r="E10" s="97">
        <f>C10-'Surv-rate CEA'!E8*UPD</f>
        <v>0.63869375881895407</v>
      </c>
      <c r="F10" s="97">
        <f t="shared" si="3"/>
        <v>0.63436374180171107</v>
      </c>
      <c r="G10" s="97">
        <f>'Surv-rate CEA'!G8*UPFS+'Surv-rate CEA'!H8*UPD</f>
        <v>0.67182844502097372</v>
      </c>
      <c r="H10" s="97">
        <f t="shared" si="4"/>
        <v>0.66727379177841195</v>
      </c>
      <c r="I10" s="97">
        <f>G10-'Surv-rate CEA'!H8*UPD</f>
        <v>0.56192716473538173</v>
      </c>
      <c r="J10" s="97">
        <f t="shared" si="5"/>
        <v>0.55811758596283412</v>
      </c>
      <c r="K10" s="97">
        <f>'Surv-rate CEA'!J8*UPFS+'Surv-rate CEA'!K8*UPD</f>
        <v>0.68983621322528499</v>
      </c>
      <c r="L10" s="97">
        <f t="shared" si="6"/>
        <v>0.68515947652458609</v>
      </c>
      <c r="M10" s="97">
        <f>K10-'Surv-rate CEA'!K8*UPD</f>
        <v>0.59422013451668998</v>
      </c>
      <c r="N10" s="97">
        <f t="shared" si="7"/>
        <v>0.59019162592565011</v>
      </c>
      <c r="O10" s="97">
        <f>'Surv-rate CEA'!M8*UPFS+'Surv-rate CEA'!N8*UPD</f>
        <v>0.67182844502097372</v>
      </c>
      <c r="P10" s="97">
        <f t="shared" si="8"/>
        <v>0.66727379177841195</v>
      </c>
      <c r="Q10" s="97">
        <f>O10-'Surv-rate CEA'!N8*UPD</f>
        <v>0.56192716473538173</v>
      </c>
      <c r="R10" s="97">
        <f t="shared" si="9"/>
        <v>0.55811758596283412</v>
      </c>
      <c r="S10" s="97">
        <f>'Surv-rate CEA'!P8*UPFS+'Surv-rate CEA'!Q8*UPD</f>
        <v>0.70092705956874701</v>
      </c>
      <c r="T10" s="97">
        <f t="shared" si="10"/>
        <v>0.69617513260238517</v>
      </c>
      <c r="U10" s="97">
        <f>S10-'Surv-rate CEA'!Q8*UPD</f>
        <v>0.63869375881895396</v>
      </c>
      <c r="V10" s="97">
        <f t="shared" si="11"/>
        <v>0.63436374180171096</v>
      </c>
      <c r="W10" s="97">
        <f>'Surv-rate CEA'!S8*UPFS+'Surv-rate CEA'!T8*UPD</f>
        <v>0.67182844502097372</v>
      </c>
      <c r="X10" s="97">
        <f t="shared" si="12"/>
        <v>0.66727379177841195</v>
      </c>
      <c r="Y10" s="97">
        <f>W10-'Surv-rate CEA'!T8*UPD</f>
        <v>0.56192716473538173</v>
      </c>
      <c r="Z10" s="97">
        <f t="shared" si="13"/>
        <v>0.55811758596283412</v>
      </c>
      <c r="AA10" s="97">
        <f>'Surv-rate CEA'!V8*UPFS+'Surv-rate CEA'!W8*UPD</f>
        <v>0.70343676586698056</v>
      </c>
      <c r="AB10" s="97">
        <f t="shared" si="14"/>
        <v>0.69866782437553598</v>
      </c>
      <c r="AC10" s="97">
        <f>AA10-'Surv-rate CEA'!W8*UPD</f>
        <v>0.63424821749140081</v>
      </c>
      <c r="AD10" s="97">
        <f t="shared" si="15"/>
        <v>0.6299483389706334</v>
      </c>
      <c r="AE10" s="97">
        <f>'Surv-rate CEA'!Y8*UPFS+'Surv-rate CEA'!Z8*UPD</f>
        <v>0.67182844502097372</v>
      </c>
      <c r="AF10" s="97">
        <f t="shared" si="16"/>
        <v>0.66727379177841195</v>
      </c>
      <c r="AG10" s="97">
        <f>AE10-'Surv-rate CEA'!Z8*UPD</f>
        <v>0.56192716473538173</v>
      </c>
      <c r="AH10" s="97">
        <f t="shared" si="17"/>
        <v>0.55811758596283412</v>
      </c>
      <c r="AI10" s="97">
        <f>'Surv-rate CEA'!AB8*UPFS+'Surv-rate CEA'!AC8*UPD</f>
        <v>0.69327858476402981</v>
      </c>
      <c r="AJ10" s="97">
        <f t="shared" si="18"/>
        <v>0.68857851054494024</v>
      </c>
      <c r="AK10" s="97">
        <f>AI10-'Surv-rate CEA'!AC8*UPD</f>
        <v>0.62254413121026841</v>
      </c>
      <c r="AL10" s="97">
        <f t="shared" si="19"/>
        <v>0.61832360040829248</v>
      </c>
      <c r="AM10" s="105">
        <f>'Surv-rate CEA'!AE8*UPFS+'Surv-rate CEA'!AF8*UPD</f>
        <v>0.67182844502097372</v>
      </c>
      <c r="AN10" s="97">
        <f t="shared" si="20"/>
        <v>0.66727379177841195</v>
      </c>
      <c r="AO10" s="105">
        <f>AM10-'Surv-rate CEA'!AF8*UPD</f>
        <v>0.56192716473538173</v>
      </c>
      <c r="AP10" s="97">
        <f t="shared" si="21"/>
        <v>0.55811758596283412</v>
      </c>
      <c r="AQ10" s="97">
        <f>'Surv-rate CEA'!AH8*UPFS+'Surv-rate CEA'!AI8*UPD</f>
        <v>0.6979710808348718</v>
      </c>
      <c r="AR10" s="97">
        <f t="shared" si="22"/>
        <v>0.69323919389245503</v>
      </c>
      <c r="AS10" s="97">
        <f>AQ10-'Surv-rate CEA'!AI8*UPD</f>
        <v>0.62690763683345674</v>
      </c>
      <c r="AT10" s="97">
        <f t="shared" si="23"/>
        <v>0.62265752369512262</v>
      </c>
      <c r="AU10" s="97">
        <f>'Surv-rate CEA'!AK8*UPFS+'Surv-rate CEA'!AL8*UPD</f>
        <v>0.67182844502097372</v>
      </c>
      <c r="AV10" s="97">
        <f t="shared" si="24"/>
        <v>0.66727379177841195</v>
      </c>
      <c r="AW10" s="97">
        <f>AU10-'Surv-rate CEA'!AL8*UPD</f>
        <v>0.56192716473538173</v>
      </c>
      <c r="AX10" s="97">
        <f t="shared" si="25"/>
        <v>0.55811758596283412</v>
      </c>
      <c r="AY10" s="135">
        <v>4</v>
      </c>
      <c r="AZ10" s="135">
        <f t="shared" si="31"/>
        <v>0.30684931506849317</v>
      </c>
      <c r="BA10" s="136">
        <f>'Surv-rate CEA'!$AP8*UPFS+'Surv-rate CEA'!$AQ8*UPD</f>
        <v>0.658812933594072</v>
      </c>
      <c r="BB10" s="136">
        <f t="shared" si="26"/>
        <v>0.65286445300809248</v>
      </c>
      <c r="BC10" s="136">
        <f>BA10-'Surv-rate CEA'!$AQ8*UPD</f>
        <v>0.52667125290794536</v>
      </c>
      <c r="BD10" s="136">
        <f t="shared" si="27"/>
        <v>0.52191589131231719</v>
      </c>
      <c r="BE10" s="136">
        <f>'Surv-rate CEA'!$AS8*UPFS+'Surv-rate CEA'!$AT8*UPD</f>
        <v>0.65789007611759609</v>
      </c>
      <c r="BF10" s="136">
        <f t="shared" si="28"/>
        <v>0.65194992809386987</v>
      </c>
      <c r="BG10" s="136">
        <f>BE10-'Surv-rate CEA'!$AT8*UPD</f>
        <v>0.52748123719925855</v>
      </c>
      <c r="BH10" s="136">
        <f t="shared" si="29"/>
        <v>0.52271856218340718</v>
      </c>
    </row>
    <row r="11" spans="1:86">
      <c r="A11" s="102">
        <v>5</v>
      </c>
      <c r="B11" s="102">
        <f t="shared" si="30"/>
        <v>0.28767123287671231</v>
      </c>
      <c r="C11" s="97">
        <f>'Surv-rate CEA'!D9*UPFS+'Surv-rate CEA'!E9*UPD</f>
        <v>0.67636696208301639</v>
      </c>
      <c r="D11" s="97">
        <f t="shared" si="2"/>
        <v>0.67064005007140304</v>
      </c>
      <c r="E11" s="97">
        <f>C11-'Surv-rate CEA'!E9*UPD</f>
        <v>0.60034138973234541</v>
      </c>
      <c r="F11" s="97">
        <f t="shared" si="3"/>
        <v>0.5952581989370137</v>
      </c>
      <c r="G11" s="97">
        <f>'Surv-rate CEA'!G9*UPFS+'Surv-rate CEA'!H9*UPD</f>
        <v>0.64238376741437064</v>
      </c>
      <c r="H11" s="97">
        <f t="shared" si="4"/>
        <v>0.63694459678672655</v>
      </c>
      <c r="I11" s="97">
        <f>G11-'Surv-rate CEA'!H9*UPD</f>
        <v>0.50274537854101875</v>
      </c>
      <c r="J11" s="97">
        <f t="shared" si="5"/>
        <v>0.49848854946958893</v>
      </c>
      <c r="K11" s="97">
        <f>'Surv-rate CEA'!J9*UPFS+'Surv-rate CEA'!K9*UPD</f>
        <v>0.66676547404930453</v>
      </c>
      <c r="L11" s="97">
        <f t="shared" si="6"/>
        <v>0.66111985944018448</v>
      </c>
      <c r="M11" s="97">
        <f>K11-'Surv-rate CEA'!K9*UPD</f>
        <v>0.54321279657362265</v>
      </c>
      <c r="N11" s="97">
        <f t="shared" si="7"/>
        <v>0.53861332311622789</v>
      </c>
      <c r="O11" s="97">
        <f>'Surv-rate CEA'!M9*UPFS+'Surv-rate CEA'!N9*UPD</f>
        <v>0.64238376741437064</v>
      </c>
      <c r="P11" s="97">
        <f t="shared" si="8"/>
        <v>0.63694459678672655</v>
      </c>
      <c r="Q11" s="97">
        <f>O11-'Surv-rate CEA'!N9*UPD</f>
        <v>0.50274537854101875</v>
      </c>
      <c r="R11" s="97">
        <f t="shared" si="9"/>
        <v>0.49848854946958893</v>
      </c>
      <c r="S11" s="97">
        <f>'Surv-rate CEA'!P9*UPFS+'Surv-rate CEA'!Q9*UPD</f>
        <v>0.68166654980880437</v>
      </c>
      <c r="T11" s="97">
        <f t="shared" si="10"/>
        <v>0.675894765302961</v>
      </c>
      <c r="U11" s="97">
        <f>S11-'Surv-rate CEA'!Q9*UPD</f>
        <v>0.60034138973234541</v>
      </c>
      <c r="V11" s="97">
        <f t="shared" si="11"/>
        <v>0.5952581989370137</v>
      </c>
      <c r="W11" s="97">
        <f>'Surv-rate CEA'!S9*UPFS+'Surv-rate CEA'!T9*UPD</f>
        <v>0.64238376741437064</v>
      </c>
      <c r="X11" s="97">
        <f t="shared" si="12"/>
        <v>0.63694459678672655</v>
      </c>
      <c r="Y11" s="97">
        <f>W11-'Surv-rate CEA'!T9*UPD</f>
        <v>0.50274537854101875</v>
      </c>
      <c r="Z11" s="97">
        <f t="shared" si="13"/>
        <v>0.49848854946958893</v>
      </c>
      <c r="AA11" s="97">
        <f>'Surv-rate CEA'!V9*UPFS+'Surv-rate CEA'!W9*UPD</f>
        <v>0.68520343946604101</v>
      </c>
      <c r="AB11" s="97">
        <f t="shared" si="14"/>
        <v>0.67940170752485962</v>
      </c>
      <c r="AC11" s="97">
        <f>AA11-'Surv-rate CEA'!W9*UPD</f>
        <v>0.59455980850675749</v>
      </c>
      <c r="AD11" s="97">
        <f t="shared" si="15"/>
        <v>0.58952557132510464</v>
      </c>
      <c r="AE11" s="97">
        <f>'Surv-rate CEA'!Y9*UPFS+'Surv-rate CEA'!Z9*UPD</f>
        <v>0.64238376741437064</v>
      </c>
      <c r="AF11" s="97">
        <f t="shared" si="16"/>
        <v>0.63694459678672655</v>
      </c>
      <c r="AG11" s="97">
        <f>AE11-'Surv-rate CEA'!Z9*UPD</f>
        <v>0.50274537854101875</v>
      </c>
      <c r="AH11" s="97">
        <f t="shared" si="17"/>
        <v>0.49848854946958893</v>
      </c>
      <c r="AI11" s="97">
        <f>'Surv-rate CEA'!AB9*UPFS+'Surv-rate CEA'!AC9*UPD</f>
        <v>0.6712100607042516</v>
      </c>
      <c r="AJ11" s="97">
        <f t="shared" si="18"/>
        <v>0.66552681303774142</v>
      </c>
      <c r="AK11" s="97">
        <f>AI11-'Surv-rate CEA'!AC9*UPD</f>
        <v>0.57941301517944177</v>
      </c>
      <c r="AL11" s="97">
        <f t="shared" si="19"/>
        <v>0.57450702842619028</v>
      </c>
      <c r="AM11" s="105">
        <f>'Surv-rate CEA'!AE9*UPFS+'Surv-rate CEA'!AF9*UPD</f>
        <v>0.64238376741437064</v>
      </c>
      <c r="AN11" s="97">
        <f t="shared" si="20"/>
        <v>0.63694459678672655</v>
      </c>
      <c r="AO11" s="105">
        <f>AM11-'Surv-rate CEA'!AF9*UPD</f>
        <v>0.50274537854101875</v>
      </c>
      <c r="AP11" s="97">
        <f t="shared" si="21"/>
        <v>0.49848854946958893</v>
      </c>
      <c r="AQ11" s="97">
        <f>'Surv-rate CEA'!AH9*UPFS+'Surv-rate CEA'!AI9*UPD</f>
        <v>0.67767416955866144</v>
      </c>
      <c r="AR11" s="97">
        <f t="shared" si="22"/>
        <v>0.67193618920306675</v>
      </c>
      <c r="AS11" s="97">
        <f>AQ11-'Surv-rate CEA'!AI9*UPD</f>
        <v>0.58504730690668794</v>
      </c>
      <c r="AT11" s="97">
        <f t="shared" si="23"/>
        <v>0.58009361366453527</v>
      </c>
      <c r="AU11" s="97">
        <f>'Surv-rate CEA'!AK9*UPFS+'Surv-rate CEA'!AL9*UPD</f>
        <v>0.64238376741437064</v>
      </c>
      <c r="AV11" s="97">
        <f t="shared" si="24"/>
        <v>0.63694459678672655</v>
      </c>
      <c r="AW11" s="97">
        <f>AU11-'Surv-rate CEA'!AL9*UPD</f>
        <v>0.50274537854101875</v>
      </c>
      <c r="AX11" s="97">
        <f t="shared" si="25"/>
        <v>0.49848854946958893</v>
      </c>
      <c r="AY11" s="135">
        <v>5</v>
      </c>
      <c r="AZ11" s="135">
        <f t="shared" si="31"/>
        <v>0.38356164383561642</v>
      </c>
      <c r="BA11" s="136">
        <f>'Surv-rate CEA'!$AP9*UPFS+'Surv-rate CEA'!$AQ9*UPD</f>
        <v>0.62630971256382884</v>
      </c>
      <c r="BB11" s="136">
        <f t="shared" si="26"/>
        <v>0.61924895105943223</v>
      </c>
      <c r="BC11" s="136">
        <f>BA11-'Surv-rate CEA'!$AQ9*UPD</f>
        <v>0.46418467140381225</v>
      </c>
      <c r="BD11" s="136">
        <f t="shared" si="27"/>
        <v>0.4589516418131287</v>
      </c>
      <c r="BE11" s="136">
        <f>'Surv-rate CEA'!$AS9*UPFS+'Surv-rate CEA'!$AT9*UPD</f>
        <v>0.62170868039842464</v>
      </c>
      <c r="BF11" s="136">
        <f t="shared" si="28"/>
        <v>0.6146997890632786</v>
      </c>
      <c r="BG11" s="136">
        <f>BE11-'Surv-rate CEA'!$AT9*UPD</f>
        <v>0.45422974128837901</v>
      </c>
      <c r="BH11" s="136">
        <f t="shared" si="29"/>
        <v>0.44910893953949321</v>
      </c>
    </row>
    <row r="12" spans="1:86">
      <c r="A12" s="102">
        <v>6</v>
      </c>
      <c r="B12" s="102">
        <f t="shared" si="30"/>
        <v>0.34520547945205482</v>
      </c>
      <c r="C12" s="97">
        <f>'Surv-rate CEA'!D10*UPFS+'Surv-rate CEA'!E10*UPD</f>
        <v>0.65445144423968804</v>
      </c>
      <c r="D12" s="97">
        <f t="shared" si="2"/>
        <v>0.64780746775017939</v>
      </c>
      <c r="E12" s="97">
        <f>C12-'Surv-rate CEA'!E10*UPD</f>
        <v>0.56275314353430483</v>
      </c>
      <c r="F12" s="97">
        <f t="shared" si="3"/>
        <v>0.55704008615174727</v>
      </c>
      <c r="G12" s="97">
        <f>'Surv-rate CEA'!G10*UPFS+'Surv-rate CEA'!H10*UPD</f>
        <v>0.61193336769641749</v>
      </c>
      <c r="H12" s="97">
        <f t="shared" si="4"/>
        <v>0.60572103377324282</v>
      </c>
      <c r="I12" s="97">
        <f>G12-'Surv-rate CEA'!H10*UPD</f>
        <v>0.44759459915527389</v>
      </c>
      <c r="J12" s="97">
        <f t="shared" si="5"/>
        <v>0.44305062875106227</v>
      </c>
      <c r="K12" s="97">
        <f>'Surv-rate CEA'!J10*UPFS+'Surv-rate CEA'!K10*UPD</f>
        <v>0.64266041915577676</v>
      </c>
      <c r="L12" s="97">
        <f t="shared" si="6"/>
        <v>0.63613614489037384</v>
      </c>
      <c r="M12" s="97">
        <f>K12-'Surv-rate CEA'!K10*UPD</f>
        <v>0.4946224487256165</v>
      </c>
      <c r="N12" s="97">
        <f t="shared" si="7"/>
        <v>0.48960105263971737</v>
      </c>
      <c r="O12" s="97">
        <f>'Surv-rate CEA'!M10*UPFS+'Surv-rate CEA'!N10*UPD</f>
        <v>0.61193336769641749</v>
      </c>
      <c r="P12" s="97">
        <f t="shared" si="8"/>
        <v>0.60572103377324282</v>
      </c>
      <c r="Q12" s="97">
        <f>O12-'Surv-rate CEA'!N10*UPD</f>
        <v>0.44759459915527389</v>
      </c>
      <c r="R12" s="97">
        <f t="shared" si="9"/>
        <v>0.44305062875106227</v>
      </c>
      <c r="S12" s="97">
        <f>'Surv-rate CEA'!P10*UPFS+'Surv-rate CEA'!Q10*UPD</f>
        <v>0.66130219962530767</v>
      </c>
      <c r="T12" s="97">
        <f t="shared" si="10"/>
        <v>0.65458867441966728</v>
      </c>
      <c r="U12" s="97">
        <f>S12-'Surv-rate CEA'!Q10*UPD</f>
        <v>0.56275314353430483</v>
      </c>
      <c r="V12" s="97">
        <f t="shared" si="11"/>
        <v>0.55704008615174727</v>
      </c>
      <c r="W12" s="97">
        <f>'Surv-rate CEA'!S10*UPFS+'Surv-rate CEA'!T10*UPD</f>
        <v>0.61193336769641749</v>
      </c>
      <c r="X12" s="97">
        <f t="shared" si="12"/>
        <v>0.60572103377324282</v>
      </c>
      <c r="Y12" s="97">
        <f>W12-'Surv-rate CEA'!T10*UPD</f>
        <v>0.44759459915527389</v>
      </c>
      <c r="Z12" s="97">
        <f t="shared" si="13"/>
        <v>0.44305062875106227</v>
      </c>
      <c r="AA12" s="97">
        <f>'Surv-rate CEA'!V10*UPFS+'Surv-rate CEA'!W10*UPD</f>
        <v>0.66594012774267752</v>
      </c>
      <c r="AB12" s="97">
        <f t="shared" si="14"/>
        <v>0.65917951839406053</v>
      </c>
      <c r="AC12" s="97">
        <f>AA12-'Surv-rate CEA'!W10*UPD</f>
        <v>0.55576898419106113</v>
      </c>
      <c r="AD12" s="97">
        <f t="shared" si="15"/>
        <v>0.55012682983864258</v>
      </c>
      <c r="AE12" s="97">
        <f>'Surv-rate CEA'!Y10*UPFS+'Surv-rate CEA'!Z10*UPD</f>
        <v>0.61193336769641749</v>
      </c>
      <c r="AF12" s="97">
        <f t="shared" si="16"/>
        <v>0.60572103377324282</v>
      </c>
      <c r="AG12" s="97">
        <f>AE12-'Surv-rate CEA'!Z10*UPD</f>
        <v>0.44759459915527389</v>
      </c>
      <c r="AH12" s="97">
        <f t="shared" si="17"/>
        <v>0.44305062875106227</v>
      </c>
      <c r="AI12" s="97">
        <f>'Surv-rate CEA'!AB10*UPFS+'Surv-rate CEA'!AC10*UPD</f>
        <v>0.64799256168116703</v>
      </c>
      <c r="AJ12" s="97">
        <f t="shared" si="18"/>
        <v>0.64141415562357507</v>
      </c>
      <c r="AK12" s="97">
        <f>AI12-'Surv-rate CEA'!AC10*UPD</f>
        <v>0.53756540410883757</v>
      </c>
      <c r="AL12" s="97">
        <f t="shared" si="19"/>
        <v>0.53210805209608181</v>
      </c>
      <c r="AM12" s="105">
        <f>'Surv-rate CEA'!AE10*UPFS+'Surv-rate CEA'!AF10*UPD</f>
        <v>0.61193336769641749</v>
      </c>
      <c r="AN12" s="97">
        <f t="shared" si="20"/>
        <v>0.60572103377324282</v>
      </c>
      <c r="AO12" s="105">
        <f>AM12-'Surv-rate CEA'!AF10*UPD</f>
        <v>0.44759459915527389</v>
      </c>
      <c r="AP12" s="97">
        <f t="shared" si="21"/>
        <v>0.44305062875106227</v>
      </c>
      <c r="AQ12" s="97">
        <f>'Surv-rate CEA'!AH10*UPFS+'Surv-rate CEA'!AI10*UPD</f>
        <v>0.65628160953923065</v>
      </c>
      <c r="AR12" s="97">
        <f t="shared" si="22"/>
        <v>0.64961905325235259</v>
      </c>
      <c r="AS12" s="97">
        <f>AQ12-'Surv-rate CEA'!AI10*UPD</f>
        <v>0.54432080526742532</v>
      </c>
      <c r="AT12" s="97">
        <f t="shared" si="23"/>
        <v>0.53879487257252745</v>
      </c>
      <c r="AU12" s="97">
        <f>'Surv-rate CEA'!AK10*UPFS+'Surv-rate CEA'!AL10*UPD</f>
        <v>0.61193336769641749</v>
      </c>
      <c r="AV12" s="97">
        <f t="shared" si="24"/>
        <v>0.60572103377324282</v>
      </c>
      <c r="AW12" s="97">
        <f>AU12-'Surv-rate CEA'!AL10*UPD</f>
        <v>0.44759459915527389</v>
      </c>
      <c r="AX12" s="97">
        <f t="shared" si="25"/>
        <v>0.44305062875106227</v>
      </c>
      <c r="AY12" s="135">
        <v>6</v>
      </c>
      <c r="AZ12" s="135">
        <f t="shared" si="31"/>
        <v>0.46027397260273972</v>
      </c>
      <c r="BA12" s="136">
        <f>'Surv-rate CEA'!$AP10*UPFS+'Surv-rate CEA'!$AQ10*UPD</f>
        <v>0.59351645268526054</v>
      </c>
      <c r="BB12" s="136">
        <f t="shared" si="26"/>
        <v>0.58549625559457275</v>
      </c>
      <c r="BC12" s="136">
        <f>BA12-'Surv-rate CEA'!$AQ10*UPD</f>
        <v>0.40869216354333449</v>
      </c>
      <c r="BD12" s="136">
        <f t="shared" si="27"/>
        <v>0.40316949995716539</v>
      </c>
      <c r="BE12" s="136">
        <f>'Surv-rate CEA'!$AS10*UPFS+'Surv-rate CEA'!$AT10*UPD</f>
        <v>0.58044163258648618</v>
      </c>
      <c r="BF12" s="136">
        <f t="shared" si="28"/>
        <v>0.57259811574390784</v>
      </c>
      <c r="BG12" s="136">
        <f>BE12-'Surv-rate CEA'!$AT10*UPD</f>
        <v>0.36625451045544222</v>
      </c>
      <c r="BH12" s="136">
        <f t="shared" si="29"/>
        <v>0.36130530753795592</v>
      </c>
    </row>
    <row r="13" spans="1:86">
      <c r="A13" s="102">
        <v>7</v>
      </c>
      <c r="B13" s="102">
        <f t="shared" si="30"/>
        <v>0.40273972602739727</v>
      </c>
      <c r="C13" s="97">
        <f>'Surv-rate CEA'!D11*UPFS+'Surv-rate CEA'!E11*UPD</f>
        <v>0.63189374170593149</v>
      </c>
      <c r="D13" s="97">
        <f t="shared" si="2"/>
        <v>0.62441595814552764</v>
      </c>
      <c r="E13" s="97">
        <f>C13-'Surv-rate CEA'!E11*UPD</f>
        <v>0.52690912090524988</v>
      </c>
      <c r="F13" s="97">
        <f t="shared" si="3"/>
        <v>0.52067371754218605</v>
      </c>
      <c r="G13" s="97">
        <f>'Surv-rate CEA'!G11*UPFS+'Surv-rate CEA'!H11*UPD</f>
        <v>0.58124716646207275</v>
      </c>
      <c r="H13" s="97">
        <f t="shared" si="4"/>
        <v>0.57436873070772065</v>
      </c>
      <c r="I13" s="97">
        <f>G13-'Surv-rate CEA'!H11*UPD</f>
        <v>0.39766713518135033</v>
      </c>
      <c r="J13" s="97">
        <f t="shared" si="5"/>
        <v>0.39296117186868329</v>
      </c>
      <c r="K13" s="97">
        <f>'Surv-rate CEA'!J11*UPFS+'Surv-rate CEA'!K11*UPD</f>
        <v>0.61810229587716548</v>
      </c>
      <c r="L13" s="97">
        <f t="shared" si="6"/>
        <v>0.61078771926135667</v>
      </c>
      <c r="M13" s="97">
        <f>K13-'Surv-rate CEA'!K11*UPD</f>
        <v>0.44962487042684174</v>
      </c>
      <c r="N13" s="97">
        <f t="shared" si="7"/>
        <v>0.44430404313814348</v>
      </c>
      <c r="O13" s="97">
        <f>'Surv-rate CEA'!M11*UPFS+'Surv-rate CEA'!N11*UPD</f>
        <v>0.58124716646207275</v>
      </c>
      <c r="P13" s="97">
        <f t="shared" si="8"/>
        <v>0.57436873070772065</v>
      </c>
      <c r="Q13" s="97">
        <f>O13-'Surv-rate CEA'!N11*UPD</f>
        <v>0.39766713518135033</v>
      </c>
      <c r="R13" s="97">
        <f t="shared" si="9"/>
        <v>0.39296117186868329</v>
      </c>
      <c r="S13" s="97">
        <f>'Surv-rate CEA'!P11*UPFS+'Surv-rate CEA'!Q11*UPD</f>
        <v>0.64031681247828498</v>
      </c>
      <c r="T13" s="97">
        <f t="shared" si="10"/>
        <v>0.632739350924585</v>
      </c>
      <c r="U13" s="97">
        <f>S13-'Surv-rate CEA'!Q11*UPD</f>
        <v>0.52690912090524988</v>
      </c>
      <c r="V13" s="97">
        <f t="shared" si="11"/>
        <v>0.52067371754218605</v>
      </c>
      <c r="W13" s="97">
        <f>'Surv-rate CEA'!S11*UPFS+'Surv-rate CEA'!T11*UPD</f>
        <v>0.58124716646207275</v>
      </c>
      <c r="X13" s="97">
        <f t="shared" si="12"/>
        <v>0.57436873070772065</v>
      </c>
      <c r="Y13" s="97">
        <f>W13-'Surv-rate CEA'!T11*UPD</f>
        <v>0.39766713518135033</v>
      </c>
      <c r="Z13" s="97">
        <f t="shared" si="13"/>
        <v>0.39296117186868329</v>
      </c>
      <c r="AA13" s="97">
        <f>'Surv-rate CEA'!V11*UPFS+'Surv-rate CEA'!W11*UPD</f>
        <v>0.64609707441327091</v>
      </c>
      <c r="AB13" s="97">
        <f t="shared" si="14"/>
        <v>0.63845120966957325</v>
      </c>
      <c r="AC13" s="97">
        <f>AA13-'Surv-rate CEA'!W11*UPD</f>
        <v>0.51888293543225594</v>
      </c>
      <c r="AD13" s="97">
        <f t="shared" si="15"/>
        <v>0.51274251335136256</v>
      </c>
      <c r="AE13" s="97">
        <f>'Surv-rate CEA'!Y11*UPFS+'Surv-rate CEA'!Z11*UPD</f>
        <v>0.58124716646207275</v>
      </c>
      <c r="AF13" s="97">
        <f t="shared" si="16"/>
        <v>0.57436873070772065</v>
      </c>
      <c r="AG13" s="97">
        <f>AE13-'Surv-rate CEA'!Z11*UPD</f>
        <v>0.39766713518135033</v>
      </c>
      <c r="AH13" s="97">
        <f t="shared" si="17"/>
        <v>0.39296117186868329</v>
      </c>
      <c r="AI13" s="97">
        <f>'Surv-rate CEA'!AB11*UPFS+'Surv-rate CEA'!AC11*UPD</f>
        <v>0.62419094224163008</v>
      </c>
      <c r="AJ13" s="97">
        <f t="shared" si="18"/>
        <v>0.61680431303741234</v>
      </c>
      <c r="AK13" s="97">
        <f>AI13-'Surv-rate CEA'!AC11*UPD</f>
        <v>0.49807244203252055</v>
      </c>
      <c r="AL13" s="97">
        <f t="shared" si="19"/>
        <v>0.49217828978333705</v>
      </c>
      <c r="AM13" s="105">
        <f>'Surv-rate CEA'!AE11*UPFS+'Surv-rate CEA'!AF11*UPD</f>
        <v>0.58124716646207275</v>
      </c>
      <c r="AN13" s="97">
        <f t="shared" si="20"/>
        <v>0.57436873070772065</v>
      </c>
      <c r="AO13" s="105">
        <f>AM13-'Surv-rate CEA'!AF11*UPD</f>
        <v>0.39766713518135033</v>
      </c>
      <c r="AP13" s="97">
        <f t="shared" si="21"/>
        <v>0.39296117186868329</v>
      </c>
      <c r="AQ13" s="97">
        <f>'Surv-rate CEA'!AH11*UPFS+'Surv-rate CEA'!AI11*UPD</f>
        <v>0.63430399481488031</v>
      </c>
      <c r="AR13" s="97">
        <f t="shared" si="22"/>
        <v>0.62679768849837847</v>
      </c>
      <c r="AS13" s="97">
        <f>AQ13-'Surv-rate CEA'!AI11*UPD</f>
        <v>0.50577672661341522</v>
      </c>
      <c r="AT13" s="97">
        <f t="shared" si="23"/>
        <v>0.49979140243328624</v>
      </c>
      <c r="AU13" s="97">
        <f>'Surv-rate CEA'!AK11*UPFS+'Surv-rate CEA'!AL11*UPD</f>
        <v>0.58124716646207275</v>
      </c>
      <c r="AV13" s="97">
        <f t="shared" si="24"/>
        <v>0.57436873070772065</v>
      </c>
      <c r="AW13" s="97">
        <f>AU13-'Surv-rate CEA'!AL11*UPD</f>
        <v>0.39766713518135033</v>
      </c>
      <c r="AX13" s="97">
        <f t="shared" si="25"/>
        <v>0.39296117186868329</v>
      </c>
      <c r="AY13" s="135">
        <v>7</v>
      </c>
      <c r="AZ13" s="135">
        <f t="shared" si="31"/>
        <v>0.53698630136986303</v>
      </c>
      <c r="BA13" s="136">
        <f>'Surv-rate CEA'!$AP11*UPFS+'Surv-rate CEA'!$AQ11*UPD</f>
        <v>0.5612150098954789</v>
      </c>
      <c r="BB13" s="136">
        <f t="shared" si="26"/>
        <v>0.55237735235078278</v>
      </c>
      <c r="BC13" s="136">
        <f>BA13-'Surv-rate CEA'!$AQ11*UPD</f>
        <v>0.36047736495429306</v>
      </c>
      <c r="BD13" s="136">
        <f t="shared" si="27"/>
        <v>0.35480079635240586</v>
      </c>
      <c r="BE13" s="136">
        <f>'Surv-rate CEA'!$AS11*UPFS+'Surv-rate CEA'!$AT11*UPD</f>
        <v>0.53696706402283279</v>
      </c>
      <c r="BF13" s="136">
        <f t="shared" si="28"/>
        <v>0.52851124772971803</v>
      </c>
      <c r="BG13" s="136">
        <f>BE13-'Surv-rate CEA'!$AT11*UPD</f>
        <v>0.28530662379594829</v>
      </c>
      <c r="BH13" s="136">
        <f t="shared" si="29"/>
        <v>0.28081379628441822</v>
      </c>
    </row>
    <row r="14" spans="1:86">
      <c r="A14" s="102">
        <v>8</v>
      </c>
      <c r="B14" s="102">
        <f t="shared" si="30"/>
        <v>0.46027397260273972</v>
      </c>
      <c r="C14" s="97">
        <f>'Surv-rate CEA'!D12*UPFS+'Surv-rate CEA'!E12*UPD</f>
        <v>0.6090992241844273</v>
      </c>
      <c r="D14" s="97">
        <f t="shared" si="2"/>
        <v>0.60086845685920431</v>
      </c>
      <c r="E14" s="97">
        <f>C14-'Surv-rate CEA'!E12*UPD</f>
        <v>0.49332422903385731</v>
      </c>
      <c r="F14" s="97">
        <f t="shared" si="3"/>
        <v>0.48665793102549987</v>
      </c>
      <c r="G14" s="97">
        <f>'Surv-rate CEA'!G12*UPFS+'Surv-rate CEA'!H12*UPD</f>
        <v>0.5508762760423761</v>
      </c>
      <c r="H14" s="97">
        <f t="shared" si="4"/>
        <v>0.54343227632433133</v>
      </c>
      <c r="I14" s="97">
        <f>G14-'Surv-rate CEA'!H12*UPD</f>
        <v>0.35327810464839104</v>
      </c>
      <c r="J14" s="97">
        <f t="shared" si="5"/>
        <v>0.34850425210515373</v>
      </c>
      <c r="K14" s="97">
        <f>'Surv-rate CEA'!J12*UPFS+'Surv-rate CEA'!K12*UPD</f>
        <v>0.59351645268526054</v>
      </c>
      <c r="L14" s="97">
        <f t="shared" si="6"/>
        <v>0.58549625559457275</v>
      </c>
      <c r="M14" s="97">
        <f>K14-'Surv-rate CEA'!K12*UPD</f>
        <v>0.40869216354333449</v>
      </c>
      <c r="N14" s="97">
        <f t="shared" si="7"/>
        <v>0.40316949995716539</v>
      </c>
      <c r="O14" s="97">
        <f>'Surv-rate CEA'!M12*UPFS+'Surv-rate CEA'!N12*UPD</f>
        <v>0.5508762760423761</v>
      </c>
      <c r="P14" s="97">
        <f t="shared" si="8"/>
        <v>0.54343227632433133</v>
      </c>
      <c r="Q14" s="97">
        <f>O14-'Surv-rate CEA'!N12*UPD</f>
        <v>0.35327810464839104</v>
      </c>
      <c r="R14" s="97">
        <f t="shared" si="9"/>
        <v>0.34850425210515373</v>
      </c>
      <c r="S14" s="97">
        <f>'Surv-rate CEA'!P12*UPFS+'Surv-rate CEA'!Q12*UPD</f>
        <v>0.61907905982994416</v>
      </c>
      <c r="T14" s="97">
        <f t="shared" si="10"/>
        <v>0.61071343482984519</v>
      </c>
      <c r="U14" s="97">
        <f>S14-'Surv-rate CEA'!Q12*UPD</f>
        <v>0.49332422903385742</v>
      </c>
      <c r="V14" s="97">
        <f t="shared" si="11"/>
        <v>0.48665793102549998</v>
      </c>
      <c r="W14" s="97">
        <f>'Surv-rate CEA'!S12*UPFS+'Surv-rate CEA'!T12*UPD</f>
        <v>0.5508762760423761</v>
      </c>
      <c r="X14" s="97">
        <f t="shared" si="12"/>
        <v>0.54343227632433133</v>
      </c>
      <c r="Y14" s="97">
        <f>W14-'Surv-rate CEA'!T12*UPD</f>
        <v>0.35327810464839104</v>
      </c>
      <c r="Z14" s="97">
        <f t="shared" si="13"/>
        <v>0.34850425210515373</v>
      </c>
      <c r="AA14" s="97">
        <f>'Surv-rate CEA'!V12*UPFS+'Surv-rate CEA'!W12*UPD</f>
        <v>0.62601499532945415</v>
      </c>
      <c r="AB14" s="97">
        <f t="shared" si="14"/>
        <v>0.61755564492467152</v>
      </c>
      <c r="AC14" s="97">
        <f>AA14-'Surv-rate CEA'!W12*UPD</f>
        <v>0.48442048177192332</v>
      </c>
      <c r="AD14" s="97">
        <f t="shared" si="15"/>
        <v>0.47787450023931527</v>
      </c>
      <c r="AE14" s="97">
        <f>'Surv-rate CEA'!Y12*UPFS+'Surv-rate CEA'!Z12*UPD</f>
        <v>0.5508762760423761</v>
      </c>
      <c r="AF14" s="97">
        <f t="shared" si="16"/>
        <v>0.54343227632433133</v>
      </c>
      <c r="AG14" s="97">
        <f>AE14-'Surv-rate CEA'!Z12*UPD</f>
        <v>0.35327810464839104</v>
      </c>
      <c r="AH14" s="97">
        <f t="shared" si="17"/>
        <v>0.34850425210515373</v>
      </c>
      <c r="AI14" s="97">
        <f>'Surv-rate CEA'!AB12*UPFS+'Surv-rate CEA'!AC12*UPD</f>
        <v>0.60023165346621832</v>
      </c>
      <c r="AJ14" s="97">
        <f t="shared" si="18"/>
        <v>0.5921207137625446</v>
      </c>
      <c r="AK14" s="97">
        <f>AI14-'Surv-rate CEA'!AC12*UPD</f>
        <v>0.46145494151902094</v>
      </c>
      <c r="AL14" s="97">
        <f t="shared" si="19"/>
        <v>0.4552192936903719</v>
      </c>
      <c r="AM14" s="105">
        <f>'Surv-rate CEA'!AE12*UPFS+'Surv-rate CEA'!AF12*UPD</f>
        <v>0.5508762760423761</v>
      </c>
      <c r="AN14" s="97">
        <f t="shared" si="20"/>
        <v>0.54343227632433133</v>
      </c>
      <c r="AO14" s="105">
        <f>AM14-'Surv-rate CEA'!AF12*UPD</f>
        <v>0.35327810464839104</v>
      </c>
      <c r="AP14" s="97">
        <f t="shared" si="21"/>
        <v>0.34850425210515373</v>
      </c>
      <c r="AQ14" s="97">
        <f>'Surv-rate CEA'!AH12*UPFS+'Surv-rate CEA'!AI12*UPD</f>
        <v>0.61212698721115577</v>
      </c>
      <c r="AR14" s="97">
        <f t="shared" si="22"/>
        <v>0.60385530567688528</v>
      </c>
      <c r="AS14" s="97">
        <f>AQ14-'Surv-rate CEA'!AI12*UPD</f>
        <v>0.4699365774668387</v>
      </c>
      <c r="AT14" s="97">
        <f t="shared" si="23"/>
        <v>0.46358631715921755</v>
      </c>
      <c r="AU14" s="97">
        <f>'Surv-rate CEA'!AK12*UPFS+'Surv-rate CEA'!AL12*UPD</f>
        <v>0.5508762760423761</v>
      </c>
      <c r="AV14" s="97">
        <f t="shared" si="24"/>
        <v>0.54343227632433133</v>
      </c>
      <c r="AW14" s="97">
        <f>AU14-'Surv-rate CEA'!AL12*UPD</f>
        <v>0.35327810464839104</v>
      </c>
      <c r="AX14" s="97">
        <f t="shared" si="25"/>
        <v>0.34850425210515373</v>
      </c>
      <c r="AY14" s="135">
        <v>8</v>
      </c>
      <c r="AZ14" s="135">
        <f t="shared" si="31"/>
        <v>0.61369863013698633</v>
      </c>
      <c r="BA14" s="136">
        <f>'Surv-rate CEA'!$AP12*UPFS+'Surv-rate CEA'!$AQ12*UPD</f>
        <v>0.52991177352886354</v>
      </c>
      <c r="BB14" s="136">
        <f t="shared" si="26"/>
        <v>0.52038573320421666</v>
      </c>
      <c r="BC14" s="136">
        <f>BA14-'Surv-rate CEA'!$AQ12*UPD</f>
        <v>0.31904034709587004</v>
      </c>
      <c r="BD14" s="136">
        <f t="shared" si="27"/>
        <v>0.31330506933182717</v>
      </c>
      <c r="BE14" s="136">
        <f>'Surv-rate CEA'!$AS12*UPFS+'Surv-rate CEA'!$AT12*UPD</f>
        <v>0.49363266313903903</v>
      </c>
      <c r="BF14" s="136">
        <f t="shared" si="28"/>
        <v>0.48475879981022363</v>
      </c>
      <c r="BG14" s="136">
        <f>BE14-'Surv-rate CEA'!$AT12*UPD</f>
        <v>0.22387789039380751</v>
      </c>
      <c r="BH14" s="136">
        <f t="shared" si="29"/>
        <v>0.21985331513765477</v>
      </c>
    </row>
    <row r="15" spans="1:86">
      <c r="A15" s="102">
        <v>9</v>
      </c>
      <c r="B15" s="102">
        <f t="shared" si="30"/>
        <v>0.51780821917808217</v>
      </c>
      <c r="C15" s="97">
        <f>'Surv-rate CEA'!D13*UPFS+'Surv-rate CEA'!E13*UPD</f>
        <v>0.5863767902957604</v>
      </c>
      <c r="D15" s="97">
        <f t="shared" si="2"/>
        <v>0.57747016518992667</v>
      </c>
      <c r="E15" s="97">
        <f>C15-'Surv-rate CEA'!E13*UPD</f>
        <v>0.46220809315192057</v>
      </c>
      <c r="F15" s="97">
        <f t="shared" si="3"/>
        <v>0.45518749773491912</v>
      </c>
      <c r="G15" s="97">
        <f>'Surv-rate CEA'!G13*UPFS+'Surv-rate CEA'!H13*UPD</f>
        <v>0.52121042615432889</v>
      </c>
      <c r="H15" s="97">
        <f t="shared" si="4"/>
        <v>0.51329362940548939</v>
      </c>
      <c r="I15" s="97">
        <f>G15-'Surv-rate CEA'!H13*UPD</f>
        <v>0.31424466656961447</v>
      </c>
      <c r="J15" s="97">
        <f t="shared" si="5"/>
        <v>0.30947152499415825</v>
      </c>
      <c r="K15" s="97">
        <f>'Surv-rate CEA'!J13*UPFS+'Surv-rate CEA'!K13*UPD</f>
        <v>0.5692127997836447</v>
      </c>
      <c r="L15" s="97">
        <f t="shared" si="6"/>
        <v>0.56056688286295997</v>
      </c>
      <c r="M15" s="97">
        <f>K15-'Surv-rate CEA'!K13*UPD</f>
        <v>0.37186834300145555</v>
      </c>
      <c r="N15" s="97">
        <f t="shared" si="7"/>
        <v>0.36621994085687037</v>
      </c>
      <c r="O15" s="97">
        <f>'Surv-rate CEA'!M13*UPFS+'Surv-rate CEA'!N13*UPD</f>
        <v>0.52121042615432889</v>
      </c>
      <c r="P15" s="97">
        <f t="shared" si="8"/>
        <v>0.51329362940548939</v>
      </c>
      <c r="Q15" s="97">
        <f>O15-'Surv-rate CEA'!N13*UPD</f>
        <v>0.31424466656961447</v>
      </c>
      <c r="R15" s="97">
        <f t="shared" si="9"/>
        <v>0.30947152499415825</v>
      </c>
      <c r="S15" s="97">
        <f>'Surv-rate CEA'!P13*UPFS+'Surv-rate CEA'!Q13*UPD</f>
        <v>0.59786953510275231</v>
      </c>
      <c r="T15" s="97">
        <f t="shared" si="10"/>
        <v>0.58878834379456046</v>
      </c>
      <c r="U15" s="97">
        <f>S15-'Surv-rate CEA'!Q13*UPD</f>
        <v>0.46220809315192057</v>
      </c>
      <c r="V15" s="97">
        <f t="shared" si="11"/>
        <v>0.45518749773491912</v>
      </c>
      <c r="W15" s="97">
        <f>'Surv-rate CEA'!S13*UPFS+'Surv-rate CEA'!T13*UPD</f>
        <v>0.52121042615432889</v>
      </c>
      <c r="X15" s="97">
        <f t="shared" si="12"/>
        <v>0.51329362940548939</v>
      </c>
      <c r="Y15" s="97">
        <f>W15-'Surv-rate CEA'!T13*UPD</f>
        <v>0.31424466656961447</v>
      </c>
      <c r="Z15" s="97">
        <f t="shared" si="13"/>
        <v>0.30947152499415825</v>
      </c>
      <c r="AA15" s="97">
        <f>'Surv-rate CEA'!V13*UPFS+'Surv-rate CEA'!W13*UPD</f>
        <v>0.60595132367509208</v>
      </c>
      <c r="AB15" s="97">
        <f t="shared" si="14"/>
        <v>0.596747376039928</v>
      </c>
      <c r="AC15" s="97">
        <f>AA15-'Surv-rate CEA'!W13*UPD</f>
        <v>0.45258211115992986</v>
      </c>
      <c r="AD15" s="97">
        <f t="shared" si="15"/>
        <v>0.4457077272136023</v>
      </c>
      <c r="AE15" s="97">
        <f>'Surv-rate CEA'!Y13*UPFS+'Surv-rate CEA'!Z13*UPD</f>
        <v>0.52121042615432889</v>
      </c>
      <c r="AF15" s="97">
        <f t="shared" si="16"/>
        <v>0.51329362940548939</v>
      </c>
      <c r="AG15" s="97">
        <f>AE15-'Surv-rate CEA'!Z13*UPD</f>
        <v>0.31424466656961447</v>
      </c>
      <c r="AH15" s="97">
        <f t="shared" si="17"/>
        <v>0.30947152499415825</v>
      </c>
      <c r="AI15" s="97">
        <f>'Surv-rate CEA'!AB13*UPFS+'Surv-rate CEA'!AC13*UPD</f>
        <v>0.57643480580401474</v>
      </c>
      <c r="AJ15" s="97">
        <f t="shared" si="18"/>
        <v>0.56767919201060235</v>
      </c>
      <c r="AK15" s="97">
        <f>AI15-'Surv-rate CEA'!AC13*UPD</f>
        <v>0.42788160833626443</v>
      </c>
      <c r="AL15" s="97">
        <f t="shared" si="19"/>
        <v>0.42138240656327119</v>
      </c>
      <c r="AM15" s="105">
        <f>'Surv-rate CEA'!AE13*UPFS+'Surv-rate CEA'!AF13*UPD</f>
        <v>0.52121042615432889</v>
      </c>
      <c r="AN15" s="97">
        <f t="shared" si="20"/>
        <v>0.51329362940548939</v>
      </c>
      <c r="AO15" s="105">
        <f>AM15-'Surv-rate CEA'!AF13*UPD</f>
        <v>0.31424466656961447</v>
      </c>
      <c r="AP15" s="97">
        <f t="shared" si="21"/>
        <v>0.30947152499415825</v>
      </c>
      <c r="AQ15" s="97">
        <f>'Surv-rate CEA'!AH13*UPFS+'Surv-rate CEA'!AI13*UPD</f>
        <v>0.59004083724175949</v>
      </c>
      <c r="AR15" s="97">
        <f t="shared" si="22"/>
        <v>0.58107855800182928</v>
      </c>
      <c r="AS15" s="97">
        <f>AQ15-'Surv-rate CEA'!AI13*UPD</f>
        <v>0.43698223462039409</v>
      </c>
      <c r="AT15" s="97">
        <f t="shared" si="23"/>
        <v>0.43034480113720619</v>
      </c>
      <c r="AU15" s="97">
        <f>'Surv-rate CEA'!AK13*UPFS+'Surv-rate CEA'!AL13*UPD</f>
        <v>0.52121042615432889</v>
      </c>
      <c r="AV15" s="97">
        <f t="shared" si="24"/>
        <v>0.51329362940548939</v>
      </c>
      <c r="AW15" s="97">
        <f>AU15-'Surv-rate CEA'!AL13*UPD</f>
        <v>0.31424466656961447</v>
      </c>
      <c r="AX15" s="97">
        <f t="shared" si="25"/>
        <v>0.30947152499415825</v>
      </c>
      <c r="AY15" s="135">
        <v>9</v>
      </c>
      <c r="AZ15" s="135">
        <f t="shared" si="31"/>
        <v>0.69041095890410964</v>
      </c>
      <c r="BA15" s="136">
        <f>'Surv-rate CEA'!$AP13*UPFS+'Surv-rate CEA'!$AQ13*UPD</f>
        <v>0.49992409371019053</v>
      </c>
      <c r="BB15" s="136">
        <f t="shared" si="26"/>
        <v>0.4898251806775708</v>
      </c>
      <c r="BC15" s="136">
        <f>BA15-'Surv-rate CEA'!$AQ13*UPD</f>
        <v>0.28358271381886802</v>
      </c>
      <c r="BD15" s="136">
        <f t="shared" si="27"/>
        <v>0.27785408981285792</v>
      </c>
      <c r="BE15" s="136">
        <f>'Surv-rate CEA'!$AS13*UPFS+'Surv-rate CEA'!$AT13*UPD</f>
        <v>0.45201828287880308</v>
      </c>
      <c r="BF15" s="136">
        <f t="shared" si="28"/>
        <v>0.44288710999599851</v>
      </c>
      <c r="BG15" s="136">
        <f>BE15-'Surv-rate CEA'!$AT13*UPD</f>
        <v>0.18003457654609123</v>
      </c>
      <c r="BH15" s="136">
        <f t="shared" si="29"/>
        <v>0.17639771736230983</v>
      </c>
    </row>
    <row r="16" spans="1:86">
      <c r="A16" s="102">
        <v>10</v>
      </c>
      <c r="B16" s="102">
        <f t="shared" si="30"/>
        <v>0.57534246575342463</v>
      </c>
      <c r="C16" s="97">
        <f>'Surv-rate CEA'!D14*UPFS+'Surv-rate CEA'!E14*UPD</f>
        <v>0.56395954674919957</v>
      </c>
      <c r="D16" s="97">
        <f t="shared" si="2"/>
        <v>0.55444969934295663</v>
      </c>
      <c r="E16" s="97">
        <f>C16-'Surv-rate CEA'!E14*UPD</f>
        <v>0.43358066050245836</v>
      </c>
      <c r="F16" s="97">
        <f t="shared" si="3"/>
        <v>0.426269345456115</v>
      </c>
      <c r="G16" s="97">
        <f>'Surv-rate CEA'!G14*UPFS+'Surv-rate CEA'!H14*UPD</f>
        <v>0.49251949557359542</v>
      </c>
      <c r="H16" s="97">
        <f t="shared" si="4"/>
        <v>0.48421431610726112</v>
      </c>
      <c r="I16" s="97">
        <f>G16-'Surv-rate CEA'!H14*UPD</f>
        <v>0.28013452988699944</v>
      </c>
      <c r="J16" s="97">
        <f t="shared" si="5"/>
        <v>0.27541072186246801</v>
      </c>
      <c r="K16" s="97">
        <f>'Surv-rate CEA'!J14*UPFS+'Surv-rate CEA'!K14*UPD</f>
        <v>0.54541513191745494</v>
      </c>
      <c r="L16" s="97">
        <f t="shared" si="6"/>
        <v>0.53621799232209044</v>
      </c>
      <c r="M16" s="97">
        <f>K16-'Surv-rate CEA'!K14*UPD</f>
        <v>0.33895828043791199</v>
      </c>
      <c r="N16" s="97">
        <f t="shared" si="7"/>
        <v>0.33324254862234515</v>
      </c>
      <c r="O16" s="97">
        <f>'Surv-rate CEA'!M14*UPFS+'Surv-rate CEA'!N14*UPD</f>
        <v>0.49251949557359542</v>
      </c>
      <c r="P16" s="97">
        <f t="shared" si="8"/>
        <v>0.48421431610726112</v>
      </c>
      <c r="Q16" s="97">
        <f>O16-'Surv-rate CEA'!N14*UPD</f>
        <v>0.28013452988699944</v>
      </c>
      <c r="R16" s="97">
        <f t="shared" si="9"/>
        <v>0.27541072186246801</v>
      </c>
      <c r="S16" s="97">
        <f>'Surv-rate CEA'!P14*UPFS+'Surv-rate CEA'!Q14*UPD</f>
        <v>0.57690028959409179</v>
      </c>
      <c r="T16" s="97">
        <f t="shared" si="10"/>
        <v>0.56717222708627335</v>
      </c>
      <c r="U16" s="97">
        <f>S16-'Surv-rate CEA'!Q14*UPD</f>
        <v>0.43358066050245836</v>
      </c>
      <c r="V16" s="97">
        <f t="shared" si="11"/>
        <v>0.426269345456115</v>
      </c>
      <c r="W16" s="97">
        <f>'Surv-rate CEA'!S14*UPFS+'Surv-rate CEA'!T14*UPD</f>
        <v>0.49251949557359542</v>
      </c>
      <c r="X16" s="97">
        <f t="shared" si="12"/>
        <v>0.48421431610726112</v>
      </c>
      <c r="Y16" s="97">
        <f>W16-'Surv-rate CEA'!T14*UPD</f>
        <v>0.28013452988699944</v>
      </c>
      <c r="Z16" s="97">
        <f t="shared" si="13"/>
        <v>0.27541072186246801</v>
      </c>
      <c r="AA16" s="97">
        <f>'Surv-rate CEA'!V14*UPFS+'Surv-rate CEA'!W14*UPD</f>
        <v>0.58609964240946377</v>
      </c>
      <c r="AB16" s="97">
        <f t="shared" si="14"/>
        <v>0.57621645451718351</v>
      </c>
      <c r="AC16" s="97">
        <f>AA16-'Surv-rate CEA'!W14*UPD</f>
        <v>0.42337231184495278</v>
      </c>
      <c r="AD16" s="97">
        <f t="shared" si="15"/>
        <v>0.41623313651778288</v>
      </c>
      <c r="AE16" s="97">
        <f>'Surv-rate CEA'!Y14*UPFS+'Surv-rate CEA'!Z14*UPD</f>
        <v>0.49251949557359542</v>
      </c>
      <c r="AF16" s="97">
        <f t="shared" si="16"/>
        <v>0.48421431610726112</v>
      </c>
      <c r="AG16" s="97">
        <f>AE16-'Surv-rate CEA'!Z14*UPD</f>
        <v>0.28013452988699944</v>
      </c>
      <c r="AH16" s="97">
        <f t="shared" si="17"/>
        <v>0.27541072186246801</v>
      </c>
      <c r="AI16" s="97">
        <f>'Surv-rate CEA'!AB14*UPFS+'Surv-rate CEA'!AC14*UPD</f>
        <v>0.55303820937026205</v>
      </c>
      <c r="AJ16" s="97">
        <f t="shared" si="18"/>
        <v>0.5437125245560781</v>
      </c>
      <c r="AK16" s="97">
        <f>AI16-'Surv-rate CEA'!AC14*UPD</f>
        <v>0.39730977572147574</v>
      </c>
      <c r="AL16" s="97">
        <f t="shared" si="19"/>
        <v>0.39061008358593302</v>
      </c>
      <c r="AM16" s="105">
        <f>'Surv-rate CEA'!AE14*UPFS+'Surv-rate CEA'!AF14*UPD</f>
        <v>0.49251949557359542</v>
      </c>
      <c r="AN16" s="97">
        <f t="shared" si="20"/>
        <v>0.48421431610726112</v>
      </c>
      <c r="AO16" s="105">
        <f>AM16-'Surv-rate CEA'!AF14*UPD</f>
        <v>0.28013452988699944</v>
      </c>
      <c r="AP16" s="97">
        <f t="shared" si="21"/>
        <v>0.27541072186246801</v>
      </c>
      <c r="AQ16" s="97">
        <f>'Surv-rate CEA'!AH14*UPFS+'Surv-rate CEA'!AI14*UPD</f>
        <v>0.56826235215343845</v>
      </c>
      <c r="AR16" s="97">
        <f t="shared" si="22"/>
        <v>0.55867994808413524</v>
      </c>
      <c r="AS16" s="97">
        <f>AQ16-'Surv-rate CEA'!AI14*UPD</f>
        <v>0.40688970478657133</v>
      </c>
      <c r="AT16" s="97">
        <f t="shared" si="23"/>
        <v>0.40002846974587375</v>
      </c>
      <c r="AU16" s="97">
        <f>'Surv-rate CEA'!AK14*UPFS+'Surv-rate CEA'!AL14*UPD</f>
        <v>0.49251949557359542</v>
      </c>
      <c r="AV16" s="97">
        <f t="shared" si="24"/>
        <v>0.48421431610726112</v>
      </c>
      <c r="AW16" s="97">
        <f>AU16-'Surv-rate CEA'!AL14*UPD</f>
        <v>0.28013452988699944</v>
      </c>
      <c r="AX16" s="97">
        <f t="shared" si="25"/>
        <v>0.27541072186246801</v>
      </c>
      <c r="AY16" s="135">
        <v>10</v>
      </c>
      <c r="AZ16" s="135">
        <f t="shared" si="31"/>
        <v>0.76712328767123283</v>
      </c>
      <c r="BA16" s="136">
        <f>'Surv-rate CEA'!$AP14*UPFS+'Surv-rate CEA'!$AQ14*UPD</f>
        <v>0.47143756666284653</v>
      </c>
      <c r="BB16" s="136">
        <f t="shared" si="26"/>
        <v>0.46086789193716599</v>
      </c>
      <c r="BC16" s="136">
        <f>BA16-'Surv-rate CEA'!$AQ14*UPD</f>
        <v>0.25325297840807848</v>
      </c>
      <c r="BD16" s="136">
        <f t="shared" si="27"/>
        <v>0.24757502273723242</v>
      </c>
      <c r="BE16" s="136">
        <f>'Surv-rate CEA'!$AS14*UPFS+'Surv-rate CEA'!$AT14*UPD</f>
        <v>0.41311697442344847</v>
      </c>
      <c r="BF16" s="136">
        <f t="shared" si="28"/>
        <v>0.40385485287844253</v>
      </c>
      <c r="BG16" s="136">
        <f>BE16-'Surv-rate CEA'!$AT14*UPD</f>
        <v>0.14825665587984899</v>
      </c>
      <c r="BH16" s="136">
        <f t="shared" si="29"/>
        <v>0.14493272766670379</v>
      </c>
    </row>
    <row r="17" spans="1:60">
      <c r="A17" s="102">
        <v>11</v>
      </c>
      <c r="B17" s="102">
        <f t="shared" si="30"/>
        <v>0.63287671232876708</v>
      </c>
      <c r="C17" s="97">
        <f>'Surv-rate CEA'!D15*UPFS+'Surv-rate CEA'!E15*UPD</f>
        <v>0.54202074821086987</v>
      </c>
      <c r="D17" s="97">
        <f t="shared" si="2"/>
        <v>0.53197537674459006</v>
      </c>
      <c r="E17" s="97">
        <f>C17-'Surv-rate CEA'!E15*UPD</f>
        <v>0.40735119261999125</v>
      </c>
      <c r="F17" s="97">
        <f t="shared" si="3"/>
        <v>0.39980167710678083</v>
      </c>
      <c r="G17" s="97">
        <f>'Surv-rate CEA'!G15*UPFS+'Surv-rate CEA'!H15*UPD</f>
        <v>0.46498363320939951</v>
      </c>
      <c r="H17" s="97">
        <f t="shared" si="4"/>
        <v>0.45636600494194507</v>
      </c>
      <c r="I17" s="97">
        <f>G17-'Surv-rate CEA'!H15*UPD</f>
        <v>0.25041685594517937</v>
      </c>
      <c r="J17" s="97">
        <f t="shared" si="5"/>
        <v>0.24577583371920261</v>
      </c>
      <c r="K17" s="97">
        <f>'Surv-rate CEA'!J15*UPFS+'Surv-rate CEA'!K15*UPD</f>
        <v>0.52228237017834811</v>
      </c>
      <c r="L17" s="97">
        <f t="shared" si="6"/>
        <v>0.51260281374799277</v>
      </c>
      <c r="M17" s="97">
        <f>K17-'Surv-rate CEA'!K15*UPD</f>
        <v>0.30964891738716976</v>
      </c>
      <c r="N17" s="97">
        <f t="shared" si="7"/>
        <v>0.30391013633579317</v>
      </c>
      <c r="O17" s="97">
        <f>'Surv-rate CEA'!M15*UPFS+'Surv-rate CEA'!N15*UPD</f>
        <v>0.46498363320939951</v>
      </c>
      <c r="P17" s="97">
        <f t="shared" si="8"/>
        <v>0.45636600494194507</v>
      </c>
      <c r="Q17" s="97">
        <f>O17-'Surv-rate CEA'!N15*UPD</f>
        <v>0.25041685594517937</v>
      </c>
      <c r="R17" s="97">
        <f t="shared" si="9"/>
        <v>0.24577583371920261</v>
      </c>
      <c r="S17" s="97">
        <f>'Surv-rate CEA'!P15*UPFS+'Surv-rate CEA'!Q15*UPD</f>
        <v>0.55632966513195148</v>
      </c>
      <c r="T17" s="97">
        <f t="shared" si="10"/>
        <v>0.54601910384364583</v>
      </c>
      <c r="U17" s="97">
        <f>S17-'Surv-rate CEA'!Q15*UPD</f>
        <v>0.4073511926199912</v>
      </c>
      <c r="V17" s="97">
        <f t="shared" si="11"/>
        <v>0.39980167710678077</v>
      </c>
      <c r="W17" s="97">
        <f>'Surv-rate CEA'!S15*UPFS+'Surv-rate CEA'!T15*UPD</f>
        <v>0.46498363320939951</v>
      </c>
      <c r="X17" s="97">
        <f t="shared" si="12"/>
        <v>0.45636600494194507</v>
      </c>
      <c r="Y17" s="97">
        <f>W17-'Surv-rate CEA'!T15*UPD</f>
        <v>0.25041685594517937</v>
      </c>
      <c r="Z17" s="97">
        <f t="shared" si="13"/>
        <v>0.24577583371920261</v>
      </c>
      <c r="AA17" s="97">
        <f>'Surv-rate CEA'!V15*UPFS+'Surv-rate CEA'!W15*UPD</f>
        <v>0.56660416631670729</v>
      </c>
      <c r="AB17" s="97">
        <f t="shared" si="14"/>
        <v>0.55610318578453999</v>
      </c>
      <c r="AC17" s="97">
        <f>AA17-'Surv-rate CEA'!W15*UPD</f>
        <v>0.39668268232947346</v>
      </c>
      <c r="AD17" s="97">
        <f t="shared" si="15"/>
        <v>0.38933088830425738</v>
      </c>
      <c r="AE17" s="97">
        <f>'Surv-rate CEA'!Y15*UPFS+'Surv-rate CEA'!Z15*UPD</f>
        <v>0.46498363320939951</v>
      </c>
      <c r="AF17" s="97">
        <f t="shared" si="16"/>
        <v>0.45636600494194507</v>
      </c>
      <c r="AG17" s="97">
        <f>AE17-'Surv-rate CEA'!Z15*UPD</f>
        <v>0.25041685594517937</v>
      </c>
      <c r="AH17" s="97">
        <f t="shared" si="17"/>
        <v>0.24577583371920261</v>
      </c>
      <c r="AI17" s="97">
        <f>'Surv-rate CEA'!AB15*UPFS+'Surv-rate CEA'!AC15*UPD</f>
        <v>0.53021558959470938</v>
      </c>
      <c r="AJ17" s="97">
        <f t="shared" si="18"/>
        <v>0.52038900533151944</v>
      </c>
      <c r="AK17" s="97">
        <f>AI17-'Surv-rate CEA'!AC15*UPD</f>
        <v>0.36957952710853609</v>
      </c>
      <c r="AL17" s="97">
        <f t="shared" si="19"/>
        <v>0.36273004090640842</v>
      </c>
      <c r="AM17" s="105">
        <f>'Surv-rate CEA'!AE15*UPFS+'Surv-rate CEA'!AF15*UPD</f>
        <v>0.46498363320939951</v>
      </c>
      <c r="AN17" s="97">
        <f t="shared" si="20"/>
        <v>0.45636600494194507</v>
      </c>
      <c r="AO17" s="105">
        <f>AM17-'Surv-rate CEA'!AF15*UPD</f>
        <v>0.25041685594517937</v>
      </c>
      <c r="AP17" s="97">
        <f t="shared" si="21"/>
        <v>0.24577583371920261</v>
      </c>
      <c r="AQ17" s="97">
        <f>'Surv-rate CEA'!AH15*UPFS+'Surv-rate CEA'!AI15*UPD</f>
        <v>0.54695138090313367</v>
      </c>
      <c r="AR17" s="97">
        <f t="shared" si="22"/>
        <v>0.53681462910294409</v>
      </c>
      <c r="AS17" s="97">
        <f>AQ17-'Surv-rate CEA'!AI15*UPD</f>
        <v>0.37951911651780412</v>
      </c>
      <c r="AT17" s="97">
        <f t="shared" si="23"/>
        <v>0.37248541805412011</v>
      </c>
      <c r="AU17" s="97">
        <f>'Surv-rate CEA'!AK15*UPFS+'Surv-rate CEA'!AL15*UPD</f>
        <v>0.46498363320939951</v>
      </c>
      <c r="AV17" s="97">
        <f t="shared" si="24"/>
        <v>0.45636600494194507</v>
      </c>
      <c r="AW17" s="97">
        <f>AU17-'Surv-rate CEA'!AL15*UPD</f>
        <v>0.25041685594517937</v>
      </c>
      <c r="AX17" s="97">
        <f t="shared" si="25"/>
        <v>0.24577583371920261</v>
      </c>
      <c r="AY17" s="135">
        <v>11</v>
      </c>
      <c r="AZ17" s="135">
        <f t="shared" si="31"/>
        <v>0.84383561643835614</v>
      </c>
      <c r="BA17" s="136">
        <f>'Surv-rate CEA'!$AP15*UPFS+'Surv-rate CEA'!$AQ15*UPD</f>
        <v>0.44454520034641676</v>
      </c>
      <c r="BB17" s="136">
        <f t="shared" si="26"/>
        <v>0.43359415407787855</v>
      </c>
      <c r="BC17" s="136">
        <f>BA17-'Surv-rate CEA'!$AQ15*UPD</f>
        <v>0.22725714586816803</v>
      </c>
      <c r="BD17" s="136">
        <f t="shared" si="27"/>
        <v>0.2216588320919336</v>
      </c>
      <c r="BE17" s="136">
        <f>'Surv-rate CEA'!$AS15*UPFS+'Surv-rate CEA'!$AT15*UPD</f>
        <v>0.37767848281572852</v>
      </c>
      <c r="BF17" s="136">
        <f t="shared" si="28"/>
        <v>0.3683746492871619</v>
      </c>
      <c r="BG17" s="136">
        <f>BE17-'Surv-rate CEA'!$AT15*UPD</f>
        <v>0.12470275228391098</v>
      </c>
      <c r="BH17" s="136">
        <f t="shared" si="29"/>
        <v>0.12163079107724181</v>
      </c>
    </row>
    <row r="18" spans="1:60">
      <c r="A18" s="102">
        <v>12</v>
      </c>
      <c r="B18" s="102">
        <f t="shared" si="30"/>
        <v>0.69041095890410964</v>
      </c>
      <c r="C18" s="97">
        <f>'Surv-rate CEA'!D16*UPFS+'Surv-rate CEA'!E16*UPD</f>
        <v>0.52068624719450973</v>
      </c>
      <c r="D18" s="97">
        <f t="shared" si="2"/>
        <v>0.51016792012474699</v>
      </c>
      <c r="E18" s="97">
        <f>C18-'Surv-rate CEA'!E16*UPD</f>
        <v>0.38336990930082032</v>
      </c>
      <c r="F18" s="97">
        <f t="shared" si="3"/>
        <v>0.37562549485458102</v>
      </c>
      <c r="G18" s="97">
        <f>'Surv-rate CEA'!G16*UPFS+'Surv-rate CEA'!H16*UPD</f>
        <v>0.43871539969400114</v>
      </c>
      <c r="H18" s="97">
        <f t="shared" si="4"/>
        <v>0.42985295692854175</v>
      </c>
      <c r="I18" s="97">
        <f>G18-'Surv-rate CEA'!H16*UPD</f>
        <v>0.22454748340217268</v>
      </c>
      <c r="J18" s="97">
        <f t="shared" si="5"/>
        <v>0.22001142375811247</v>
      </c>
      <c r="K18" s="97">
        <f>'Surv-rate CEA'!J16*UPFS+'Surv-rate CEA'!K16*UPD</f>
        <v>0.49992409371019053</v>
      </c>
      <c r="L18" s="97">
        <f t="shared" si="6"/>
        <v>0.4898251806775708</v>
      </c>
      <c r="M18" s="97">
        <f>K18-'Surv-rate CEA'!K16*UPD</f>
        <v>0.28358271381886802</v>
      </c>
      <c r="N18" s="97">
        <f t="shared" si="7"/>
        <v>0.27785408981285792</v>
      </c>
      <c r="O18" s="97">
        <f>'Surv-rate CEA'!M16*UPFS+'Surv-rate CEA'!N16*UPD</f>
        <v>0.43871539969400114</v>
      </c>
      <c r="P18" s="97">
        <f t="shared" si="8"/>
        <v>0.42985295692854175</v>
      </c>
      <c r="Q18" s="97">
        <f>O18-'Surv-rate CEA'!N16*UPD</f>
        <v>0.22454748340217268</v>
      </c>
      <c r="R18" s="97">
        <f t="shared" si="9"/>
        <v>0.22001142375811247</v>
      </c>
      <c r="S18" s="97">
        <f>'Surv-rate CEA'!P16*UPFS+'Surv-rate CEA'!Q16*UPD</f>
        <v>0.5362736936687087</v>
      </c>
      <c r="T18" s="97">
        <f t="shared" si="10"/>
        <v>0.52544048626346285</v>
      </c>
      <c r="U18" s="97">
        <f>S18-'Surv-rate CEA'!Q16*UPD</f>
        <v>0.38336990930082021</v>
      </c>
      <c r="V18" s="97">
        <f t="shared" si="11"/>
        <v>0.37562549485458091</v>
      </c>
      <c r="W18" s="97">
        <f>'Surv-rate CEA'!S16*UPFS+'Surv-rate CEA'!T16*UPD</f>
        <v>0.43871539969400114</v>
      </c>
      <c r="X18" s="97">
        <f t="shared" si="12"/>
        <v>0.42985295692854175</v>
      </c>
      <c r="Y18" s="97">
        <f>W18-'Surv-rate CEA'!T16*UPD</f>
        <v>0.22454748340217268</v>
      </c>
      <c r="Z18" s="97">
        <f t="shared" si="13"/>
        <v>0.22001142375811247</v>
      </c>
      <c r="AA18" s="97">
        <f>'Surv-rate CEA'!V16*UPFS+'Surv-rate CEA'!W16*UPD</f>
        <v>0.54757063986927479</v>
      </c>
      <c r="AB18" s="97">
        <f t="shared" si="14"/>
        <v>0.53650922406469581</v>
      </c>
      <c r="AC18" s="97">
        <f>AA18-'Surv-rate CEA'!W16*UPD</f>
        <v>0.37234590065597928</v>
      </c>
      <c r="AD18" s="97">
        <f t="shared" si="15"/>
        <v>0.36482418102676478</v>
      </c>
      <c r="AE18" s="97">
        <f>'Surv-rate CEA'!Y16*UPFS+'Surv-rate CEA'!Z16*UPD</f>
        <v>0.43871539969400114</v>
      </c>
      <c r="AF18" s="97">
        <f t="shared" si="16"/>
        <v>0.42985295692854175</v>
      </c>
      <c r="AG18" s="97">
        <f>AE18-'Surv-rate CEA'!Z16*UPD</f>
        <v>0.22454748340217268</v>
      </c>
      <c r="AH18" s="97">
        <f t="shared" si="17"/>
        <v>0.22001142375811247</v>
      </c>
      <c r="AI18" s="97">
        <f>'Surv-rate CEA'!AB16*UPFS+'Surv-rate CEA'!AC16*UPD</f>
        <v>0.50809055450831941</v>
      </c>
      <c r="AJ18" s="97">
        <f t="shared" si="18"/>
        <v>0.49782667167643968</v>
      </c>
      <c r="AK18" s="97">
        <f>AI18-'Surv-rate CEA'!AC16*UPD</f>
        <v>0.34447368910952064</v>
      </c>
      <c r="AL18" s="97">
        <f t="shared" si="19"/>
        <v>0.33751501303827008</v>
      </c>
      <c r="AM18" s="105">
        <f>'Surv-rate CEA'!AE16*UPFS+'Surv-rate CEA'!AF16*UPD</f>
        <v>0.43871539969400114</v>
      </c>
      <c r="AN18" s="97">
        <f t="shared" si="20"/>
        <v>0.42985295692854175</v>
      </c>
      <c r="AO18" s="105">
        <f>AM18-'Surv-rate CEA'!AF16*UPD</f>
        <v>0.22454748340217268</v>
      </c>
      <c r="AP18" s="97">
        <f t="shared" si="21"/>
        <v>0.22001142375811247</v>
      </c>
      <c r="AQ18" s="97">
        <f>'Surv-rate CEA'!AH16*UPFS+'Surv-rate CEA'!AI16*UPD</f>
        <v>0.52622332154792884</v>
      </c>
      <c r="AR18" s="97">
        <f t="shared" si="22"/>
        <v>0.51559314063264461</v>
      </c>
      <c r="AS18" s="97">
        <f>AQ18-'Surv-rate CEA'!AI16*UPD</f>
        <v>0.35467248791453876</v>
      </c>
      <c r="AT18" s="97">
        <f t="shared" si="23"/>
        <v>0.34750778700178742</v>
      </c>
      <c r="AU18" s="97">
        <f>'Surv-rate CEA'!AK16*UPFS+'Surv-rate CEA'!AL16*UPD</f>
        <v>0.43871539969400114</v>
      </c>
      <c r="AV18" s="97">
        <f t="shared" si="24"/>
        <v>0.42985295692854175</v>
      </c>
      <c r="AW18" s="97">
        <f>AU18-'Surv-rate CEA'!AL16*UPD</f>
        <v>0.22454748340217268</v>
      </c>
      <c r="AX18" s="97">
        <f t="shared" si="25"/>
        <v>0.22001142375811247</v>
      </c>
      <c r="AY18" s="135">
        <v>12</v>
      </c>
      <c r="AZ18" s="135">
        <f t="shared" si="31"/>
        <v>0.92054794520547945</v>
      </c>
      <c r="BA18" s="136">
        <f>'Surv-rate CEA'!$AP16*UPFS+'Surv-rate CEA'!$AQ16*UPD</f>
        <v>0.41927506257306335</v>
      </c>
      <c r="BB18" s="136">
        <f t="shared" si="26"/>
        <v>0.40802028193457757</v>
      </c>
      <c r="BC18" s="136">
        <f>BA18-'Surv-rate CEA'!$AQ16*UPD</f>
        <v>0.20489941225523475</v>
      </c>
      <c r="BD18" s="136">
        <f t="shared" si="27"/>
        <v>0.19939920930079486</v>
      </c>
      <c r="BE18" s="136">
        <f>'Surv-rate CEA'!$AS16*UPFS+'Surv-rate CEA'!$AT16*UPD</f>
        <v>0.34613658398125569</v>
      </c>
      <c r="BF18" s="136">
        <f t="shared" si="28"/>
        <v>0.33684509094621501</v>
      </c>
      <c r="BG18" s="136">
        <f>BE18-'Surv-rate CEA'!$AT16*UPD</f>
        <v>0.10683478695623172</v>
      </c>
      <c r="BH18" s="136">
        <f t="shared" si="29"/>
        <v>0.10396697487035976</v>
      </c>
    </row>
    <row r="19" spans="1:60">
      <c r="A19" s="102">
        <v>13</v>
      </c>
      <c r="B19" s="102">
        <f t="shared" si="30"/>
        <v>0.74794520547945209</v>
      </c>
      <c r="C19" s="97">
        <f>'Surv-rate CEA'!D17*UPFS+'Surv-rate CEA'!E17*UPD</f>
        <v>0.50004434068440928</v>
      </c>
      <c r="D19" s="97">
        <f t="shared" si="2"/>
        <v>0.48911048832270271</v>
      </c>
      <c r="E19" s="97">
        <f>C19-'Surv-rate CEA'!E17*UPD</f>
        <v>0.36146048749750381</v>
      </c>
      <c r="F19" s="97">
        <f t="shared" si="3"/>
        <v>0.35355687719070805</v>
      </c>
      <c r="G19" s="97">
        <f>'Surv-rate CEA'!G17*UPFS+'Surv-rate CEA'!H17*UPD</f>
        <v>0.41377635693652648</v>
      </c>
      <c r="H19" s="97">
        <f t="shared" si="4"/>
        <v>0.40472882008946093</v>
      </c>
      <c r="I19" s="97">
        <f>G19-'Surv-rate CEA'!H17*UPD</f>
        <v>0.2020130032115795</v>
      </c>
      <c r="J19" s="97">
        <f t="shared" si="5"/>
        <v>0.19759583422765056</v>
      </c>
      <c r="K19" s="97">
        <f>'Surv-rate CEA'!J17*UPFS+'Surv-rate CEA'!K17*UPD</f>
        <v>0.47841208833206372</v>
      </c>
      <c r="L19" s="97">
        <f t="shared" si="6"/>
        <v>0.46795124173050229</v>
      </c>
      <c r="M19" s="97">
        <f>K19-'Surv-rate CEA'!K17*UPD</f>
        <v>0.26039961956775526</v>
      </c>
      <c r="N19" s="97">
        <f t="shared" si="7"/>
        <v>0.25470578251422221</v>
      </c>
      <c r="O19" s="97">
        <f>'Surv-rate CEA'!M17*UPFS+'Surv-rate CEA'!N17*UPD</f>
        <v>0.41377635693652648</v>
      </c>
      <c r="P19" s="97">
        <f t="shared" si="8"/>
        <v>0.40472882008946093</v>
      </c>
      <c r="Q19" s="97">
        <f>O19-'Surv-rate CEA'!N17*UPD</f>
        <v>0.2020130032115795</v>
      </c>
      <c r="R19" s="97">
        <f t="shared" si="9"/>
        <v>0.19759583422765056</v>
      </c>
      <c r="S19" s="97">
        <f>'Surv-rate CEA'!P17*UPFS+'Surv-rate CEA'!Q17*UPD</f>
        <v>0.5168149784543874</v>
      </c>
      <c r="T19" s="97">
        <f t="shared" si="10"/>
        <v>0.50551442325761298</v>
      </c>
      <c r="U19" s="97">
        <f>S19-'Surv-rate CEA'!Q17*UPD</f>
        <v>0.36146048749750376</v>
      </c>
      <c r="V19" s="97">
        <f t="shared" si="11"/>
        <v>0.353556877190708</v>
      </c>
      <c r="W19" s="97">
        <f>'Surv-rate CEA'!S17*UPFS+'Surv-rate CEA'!T17*UPD</f>
        <v>0.41377635693652648</v>
      </c>
      <c r="X19" s="97">
        <f t="shared" si="12"/>
        <v>0.40472882008946093</v>
      </c>
      <c r="Y19" s="97">
        <f>W19-'Surv-rate CEA'!T17*UPD</f>
        <v>0.2020130032115795</v>
      </c>
      <c r="Z19" s="97">
        <f t="shared" si="13"/>
        <v>0.19759583422765056</v>
      </c>
      <c r="AA19" s="97">
        <f>'Surv-rate CEA'!V17*UPFS+'Surv-rate CEA'!W17*UPD</f>
        <v>0.52907465252327968</v>
      </c>
      <c r="AB19" s="97">
        <f t="shared" si="14"/>
        <v>0.51750603016652408</v>
      </c>
      <c r="AC19" s="97">
        <f>AA19-'Surv-rate CEA'!W17*UPD</f>
        <v>0.35016940840017163</v>
      </c>
      <c r="AD19" s="97">
        <f t="shared" si="15"/>
        <v>0.3425126861827113</v>
      </c>
      <c r="AE19" s="97">
        <f>'Surv-rate CEA'!Y17*UPFS+'Surv-rate CEA'!Z17*UPD</f>
        <v>0.41377635693652648</v>
      </c>
      <c r="AF19" s="97">
        <f t="shared" si="16"/>
        <v>0.40472882008946093</v>
      </c>
      <c r="AG19" s="97">
        <f>AE19-'Surv-rate CEA'!Z17*UPD</f>
        <v>0.2020130032115795</v>
      </c>
      <c r="AH19" s="97">
        <f t="shared" si="17"/>
        <v>0.19759583422765056</v>
      </c>
      <c r="AI19" s="97">
        <f>'Surv-rate CEA'!AB17*UPFS+'Surv-rate CEA'!AC17*UPD</f>
        <v>0.48674745181471313</v>
      </c>
      <c r="AJ19" s="97">
        <f t="shared" si="18"/>
        <v>0.4761043461087377</v>
      </c>
      <c r="AK19" s="97">
        <f>AI19-'Surv-rate CEA'!AC17*UPD</f>
        <v>0.321754425487353</v>
      </c>
      <c r="AL19" s="97">
        <f t="shared" si="19"/>
        <v>0.3147190186268547</v>
      </c>
      <c r="AM19" s="105">
        <f>'Surv-rate CEA'!AE17*UPFS+'Surv-rate CEA'!AF17*UPD</f>
        <v>0.41377635693652648</v>
      </c>
      <c r="AN19" s="97">
        <f t="shared" si="20"/>
        <v>0.40472882008946093</v>
      </c>
      <c r="AO19" s="105">
        <f>AM19-'Surv-rate CEA'!AF17*UPD</f>
        <v>0.2020130032115795</v>
      </c>
      <c r="AP19" s="97">
        <f t="shared" si="21"/>
        <v>0.19759583422765056</v>
      </c>
      <c r="AQ19" s="97">
        <f>'Surv-rate CEA'!AH17*UPFS+'Surv-rate CEA'!AI17*UPD</f>
        <v>0.50615874613833256</v>
      </c>
      <c r="AR19" s="97">
        <f t="shared" si="22"/>
        <v>0.49509119761995851</v>
      </c>
      <c r="AS19" s="97">
        <f>AQ19-'Surv-rate CEA'!AI17*UPD</f>
        <v>0.33212927429179961</v>
      </c>
      <c r="AT19" s="97">
        <f t="shared" si="23"/>
        <v>0.32486701341881996</v>
      </c>
      <c r="AU19" s="97">
        <f>'Surv-rate CEA'!AK17*UPFS+'Surv-rate CEA'!AL17*UPD</f>
        <v>0.41377635693652648</v>
      </c>
      <c r="AV19" s="97">
        <f t="shared" si="24"/>
        <v>0.40472882008946093</v>
      </c>
      <c r="AW19" s="97">
        <f>AU19-'Surv-rate CEA'!AL17*UPD</f>
        <v>0.2020130032115795</v>
      </c>
      <c r="AX19" s="97">
        <f t="shared" si="25"/>
        <v>0.19759583422765056</v>
      </c>
      <c r="AY19" s="135">
        <v>13</v>
      </c>
      <c r="AZ19" s="135">
        <f t="shared" si="31"/>
        <v>0.99726027397260275</v>
      </c>
      <c r="BA19" s="136">
        <f>'Surv-rate CEA'!$AP17*UPFS+'Surv-rate CEA'!$AQ17*UPD</f>
        <v>0.39561026454817205</v>
      </c>
      <c r="BB19" s="136">
        <f t="shared" si="26"/>
        <v>0.38411874131977208</v>
      </c>
      <c r="BC19" s="136">
        <f>BA19-'Surv-rate CEA'!$AQ17*UPD</f>
        <v>0.18558925154078174</v>
      </c>
      <c r="BD19" s="136">
        <f t="shared" si="27"/>
        <v>0.18019833177418257</v>
      </c>
      <c r="BE19" s="136">
        <f>'Surv-rate CEA'!$AS17*UPFS+'Surv-rate CEA'!$AT17*UPD</f>
        <v>0.31833974947460586</v>
      </c>
      <c r="BF19" s="136">
        <f t="shared" si="28"/>
        <v>0.309092748187143</v>
      </c>
      <c r="BG19" s="136">
        <f>BE19-'Surv-rate CEA'!$AT17*UPD</f>
        <v>9.2975340889297514E-2</v>
      </c>
      <c r="BH19" s="136">
        <f t="shared" si="29"/>
        <v>9.0274631668018773E-2</v>
      </c>
    </row>
    <row r="20" spans="1:60">
      <c r="A20" s="102">
        <v>14</v>
      </c>
      <c r="B20" s="102">
        <f t="shared" si="30"/>
        <v>0.80547945205479454</v>
      </c>
      <c r="C20" s="97">
        <f>'Surv-rate CEA'!D18*UPFS+'Surv-rate CEA'!E18*UPD</f>
        <v>0.48015364100461277</v>
      </c>
      <c r="D20" s="97">
        <f t="shared" si="2"/>
        <v>0.46885667760300592</v>
      </c>
      <c r="E20" s="97">
        <f>C20-'Surv-rate CEA'!E18*UPD</f>
        <v>0.34143973553431683</v>
      </c>
      <c r="F20" s="97">
        <f t="shared" si="3"/>
        <v>0.33340640647715275</v>
      </c>
      <c r="G20" s="97">
        <f>'Surv-rate CEA'!G18*UPFS+'Surv-rate CEA'!H18*UPD</f>
        <v>0.39018973228965731</v>
      </c>
      <c r="H20" s="97">
        <f t="shared" si="4"/>
        <v>0.3810094225951679</v>
      </c>
      <c r="I20" s="97">
        <f>G20-'Surv-rate CEA'!H18*UPD</f>
        <v>0.18235046340973604</v>
      </c>
      <c r="J20" s="97">
        <f t="shared" si="5"/>
        <v>0.17806015644237505</v>
      </c>
      <c r="K20" s="97">
        <f>'Surv-rate CEA'!J18*UPFS+'Surv-rate CEA'!K18*UPD</f>
        <v>0.45778910194482009</v>
      </c>
      <c r="L20" s="97">
        <f t="shared" si="6"/>
        <v>0.44701832715801509</v>
      </c>
      <c r="M20" s="97">
        <f>K20-'Surv-rate CEA'!K18*UPD</f>
        <v>0.23975930075422575</v>
      </c>
      <c r="N20" s="97">
        <f t="shared" si="7"/>
        <v>0.23411828959757117</v>
      </c>
      <c r="O20" s="97">
        <f>'Surv-rate CEA'!M18*UPFS+'Surv-rate CEA'!N18*UPD</f>
        <v>0.39018973228965731</v>
      </c>
      <c r="P20" s="97">
        <f t="shared" si="8"/>
        <v>0.3810094225951679</v>
      </c>
      <c r="Q20" s="97">
        <f>O20-'Surv-rate CEA'!N18*UPD</f>
        <v>0.18235046340973604</v>
      </c>
      <c r="R20" s="97">
        <f t="shared" si="9"/>
        <v>0.17806015644237505</v>
      </c>
      <c r="S20" s="97">
        <f>'Surv-rate CEA'!P18*UPFS+'Surv-rate CEA'!Q18*UPD</f>
        <v>0.49800970457342364</v>
      </c>
      <c r="T20" s="97">
        <f t="shared" si="10"/>
        <v>0.48629262710955212</v>
      </c>
      <c r="U20" s="97">
        <f>S20-'Surv-rate CEA'!Q18*UPD</f>
        <v>0.34143973553431683</v>
      </c>
      <c r="V20" s="97">
        <f t="shared" si="11"/>
        <v>0.33340640647715275</v>
      </c>
      <c r="W20" s="97">
        <f>'Surv-rate CEA'!S18*UPFS+'Surv-rate CEA'!T18*UPD</f>
        <v>0.39018973228965731</v>
      </c>
      <c r="X20" s="97">
        <f t="shared" si="12"/>
        <v>0.3810094225951679</v>
      </c>
      <c r="Y20" s="97">
        <f>W20-'Surv-rate CEA'!T18*UPD</f>
        <v>0.18235046340973604</v>
      </c>
      <c r="Z20" s="97">
        <f t="shared" si="13"/>
        <v>0.17806015644237505</v>
      </c>
      <c r="AA20" s="97">
        <f>'Surv-rate CEA'!V18*UPFS+'Surv-rate CEA'!W18*UPD</f>
        <v>0.51116808191572261</v>
      </c>
      <c r="AB20" s="97">
        <f t="shared" si="14"/>
        <v>0.4991414166562666</v>
      </c>
      <c r="AC20" s="97">
        <f>AA20-'Surv-rate CEA'!W18*UPD</f>
        <v>0.3299555876597936</v>
      </c>
      <c r="AD20" s="97">
        <f t="shared" si="15"/>
        <v>0.32219245544621833</v>
      </c>
      <c r="AE20" s="97">
        <f>'Surv-rate CEA'!Y18*UPFS+'Surv-rate CEA'!Z18*UPD</f>
        <v>0.39018973228965731</v>
      </c>
      <c r="AF20" s="97">
        <f t="shared" si="16"/>
        <v>0.3810094225951679</v>
      </c>
      <c r="AG20" s="97">
        <f>AE20-'Surv-rate CEA'!Z18*UPD</f>
        <v>0.18235046340973604</v>
      </c>
      <c r="AH20" s="97">
        <f t="shared" si="17"/>
        <v>0.17806015644237505</v>
      </c>
      <c r="AI20" s="97">
        <f>'Surv-rate CEA'!AB18*UPFS+'Surv-rate CEA'!AC18*UPD</f>
        <v>0.46623991772648476</v>
      </c>
      <c r="AJ20" s="97">
        <f t="shared" si="18"/>
        <v>0.45527031375575555</v>
      </c>
      <c r="AK20" s="97">
        <f>AI20-'Surv-rate CEA'!AC18*UPD</f>
        <v>0.30118450384877149</v>
      </c>
      <c r="AL20" s="97">
        <f t="shared" si="19"/>
        <v>0.29409829221452921</v>
      </c>
      <c r="AM20" s="105">
        <f>'Surv-rate CEA'!AE18*UPFS+'Surv-rate CEA'!AF18*UPD</f>
        <v>0.39018973228965731</v>
      </c>
      <c r="AN20" s="97">
        <f t="shared" si="20"/>
        <v>0.3810094225951679</v>
      </c>
      <c r="AO20" s="105">
        <f>AM20-'Surv-rate CEA'!AF18*UPD</f>
        <v>0.18235046340973604</v>
      </c>
      <c r="AP20" s="97">
        <f t="shared" si="21"/>
        <v>0.17806015644237505</v>
      </c>
      <c r="AQ20" s="97">
        <f>'Surv-rate CEA'!AH18*UPFS+'Surv-rate CEA'!AI18*UPD</f>
        <v>0.48681091599153536</v>
      </c>
      <c r="AR20" s="97">
        <f t="shared" si="22"/>
        <v>0.47535732149217336</v>
      </c>
      <c r="AS20" s="97">
        <f>AQ20-'Surv-rate CEA'!AI18*UPD</f>
        <v>0.31166727034545683</v>
      </c>
      <c r="AT20" s="97">
        <f t="shared" si="23"/>
        <v>0.30433442217793139</v>
      </c>
      <c r="AU20" s="97">
        <f>'Surv-rate CEA'!AK18*UPFS+'Surv-rate CEA'!AL18*UPD</f>
        <v>0.39018973228965731</v>
      </c>
      <c r="AV20" s="97">
        <f t="shared" si="24"/>
        <v>0.3810094225951679</v>
      </c>
      <c r="AW20" s="97">
        <f>AU20-'Surv-rate CEA'!AL18*UPD</f>
        <v>0.18235046340973604</v>
      </c>
      <c r="AX20" s="97">
        <f t="shared" si="25"/>
        <v>0.17806015644237505</v>
      </c>
      <c r="AY20" s="135">
        <v>14</v>
      </c>
      <c r="AZ20" s="135">
        <f t="shared" si="31"/>
        <v>1.0739726027397261</v>
      </c>
      <c r="BA20" s="136">
        <f>'Surv-rate CEA'!$AP18*UPFS+'Surv-rate CEA'!$AQ18*UPD</f>
        <v>0.3735035847022567</v>
      </c>
      <c r="BB20" s="136">
        <f t="shared" si="26"/>
        <v>0.36183281145995944</v>
      </c>
      <c r="BC20" s="136">
        <f>BA20-'Surv-rate CEA'!$AQ18*UPD</f>
        <v>0.1688338798018455</v>
      </c>
      <c r="BD20" s="136">
        <f t="shared" si="27"/>
        <v>0.16355836971977933</v>
      </c>
      <c r="BE20" s="136">
        <f>'Surv-rate CEA'!$AS18*UPFS+'Surv-rate CEA'!$AT18*UPD</f>
        <v>0.29382933061416083</v>
      </c>
      <c r="BF20" s="136">
        <f t="shared" si="28"/>
        <v>0.28464811889361602</v>
      </c>
      <c r="BG20" s="136">
        <f>BE20-'Surv-rate CEA'!$AT18*UPD</f>
        <v>8.2001279410852501E-2</v>
      </c>
      <c r="BH20" s="136">
        <f t="shared" si="29"/>
        <v>7.9439005909929569E-2</v>
      </c>
    </row>
    <row r="21" spans="1:60">
      <c r="A21" s="102">
        <v>15</v>
      </c>
      <c r="B21" s="102">
        <f t="shared" si="30"/>
        <v>0.86301369863013699</v>
      </c>
      <c r="C21" s="97">
        <f>'Surv-rate CEA'!D19*UPFS+'Surv-rate CEA'!E19*UPD</f>
        <v>0.46104941500396401</v>
      </c>
      <c r="D21" s="97">
        <f t="shared" si="2"/>
        <v>0.44943694990583422</v>
      </c>
      <c r="E21" s="97">
        <f>C21-'Surv-rate CEA'!E19*UPD</f>
        <v>0.32312894950594839</v>
      </c>
      <c r="F21" s="97">
        <f t="shared" si="3"/>
        <v>0.31499029120551236</v>
      </c>
      <c r="G21" s="97">
        <f>'Surv-rate CEA'!G19*UPFS+'Surv-rate CEA'!H19*UPD</f>
        <v>0.36795022511657594</v>
      </c>
      <c r="H21" s="97">
        <f t="shared" si="4"/>
        <v>0.35868265203663069</v>
      </c>
      <c r="I21" s="97">
        <f>G21-'Surv-rate CEA'!H19*UPD</f>
        <v>0.16515339685894484</v>
      </c>
      <c r="J21" s="97">
        <f t="shared" si="5"/>
        <v>0.16099367342269325</v>
      </c>
      <c r="K21" s="97">
        <f>'Surv-rate CEA'!J19*UPFS+'Surv-rate CEA'!K19*UPD</f>
        <v>0.43807560188787209</v>
      </c>
      <c r="L21" s="97">
        <f t="shared" si="6"/>
        <v>0.42704177889251832</v>
      </c>
      <c r="M21" s="97">
        <f>K21-'Surv-rate CEA'!K19*UPD</f>
        <v>0.22135148021829074</v>
      </c>
      <c r="N21" s="97">
        <f t="shared" si="7"/>
        <v>0.215776294013072</v>
      </c>
      <c r="O21" s="97">
        <f>'Surv-rate CEA'!M19*UPFS+'Surv-rate CEA'!N19*UPD</f>
        <v>0.36795022511657594</v>
      </c>
      <c r="P21" s="97">
        <f t="shared" si="8"/>
        <v>0.35868265203663069</v>
      </c>
      <c r="Q21" s="97">
        <f>O21-'Surv-rate CEA'!N19*UPD</f>
        <v>0.16515339685894484</v>
      </c>
      <c r="R21" s="97">
        <f t="shared" si="9"/>
        <v>0.16099367342269325</v>
      </c>
      <c r="S21" s="97">
        <f>'Surv-rate CEA'!P19*UPFS+'Surv-rate CEA'!Q19*UPD</f>
        <v>0.47989323258780536</v>
      </c>
      <c r="T21" s="97">
        <f t="shared" si="10"/>
        <v>0.46780614770514334</v>
      </c>
      <c r="U21" s="97">
        <f>S21-'Surv-rate CEA'!Q19*UPD</f>
        <v>0.32312894950594839</v>
      </c>
      <c r="V21" s="97">
        <f t="shared" si="11"/>
        <v>0.31499029120551236</v>
      </c>
      <c r="W21" s="97">
        <f>'Surv-rate CEA'!S19*UPFS+'Surv-rate CEA'!T19*UPD</f>
        <v>0.36795022511657594</v>
      </c>
      <c r="X21" s="97">
        <f t="shared" si="12"/>
        <v>0.35868265203663069</v>
      </c>
      <c r="Y21" s="97">
        <f>W21-'Surv-rate CEA'!T19*UPD</f>
        <v>0.16515339685894484</v>
      </c>
      <c r="Z21" s="97">
        <f t="shared" si="13"/>
        <v>0.16099367342269325</v>
      </c>
      <c r="AA21" s="97">
        <f>'Surv-rate CEA'!V19*UPFS+'Surv-rate CEA'!W19*UPD</f>
        <v>0.49388415771298239</v>
      </c>
      <c r="AB21" s="97">
        <f t="shared" si="14"/>
        <v>0.48144468299005722</v>
      </c>
      <c r="AC21" s="97">
        <f>AA21-'Surv-rate CEA'!W19*UPD</f>
        <v>0.31151323560422522</v>
      </c>
      <c r="AD21" s="97">
        <f t="shared" si="15"/>
        <v>0.30366714262950917</v>
      </c>
      <c r="AE21" s="97">
        <f>'Surv-rate CEA'!Y19*UPFS+'Surv-rate CEA'!Z19*UPD</f>
        <v>0.36795022511657594</v>
      </c>
      <c r="AF21" s="97">
        <f t="shared" si="16"/>
        <v>0.35868265203663069</v>
      </c>
      <c r="AG21" s="97">
        <f>AE21-'Surv-rate CEA'!Z19*UPD</f>
        <v>0.16515339685894484</v>
      </c>
      <c r="AH21" s="97">
        <f t="shared" si="17"/>
        <v>0.16099367342269325</v>
      </c>
      <c r="AI21" s="97">
        <f>'Surv-rate CEA'!AB19*UPFS+'Surv-rate CEA'!AC19*UPD</f>
        <v>0.44659767609813261</v>
      </c>
      <c r="AJ21" s="97">
        <f t="shared" si="18"/>
        <v>0.43534920737043481</v>
      </c>
      <c r="AK21" s="97">
        <f>AI21-'Surv-rate CEA'!AC19*UPD</f>
        <v>0.28253886558466329</v>
      </c>
      <c r="AL21" s="97">
        <f t="shared" si="19"/>
        <v>0.27542255091492474</v>
      </c>
      <c r="AM21" s="105">
        <f>'Surv-rate CEA'!AE19*UPFS+'Surv-rate CEA'!AF19*UPD</f>
        <v>0.36795022511657594</v>
      </c>
      <c r="AN21" s="97">
        <f t="shared" si="20"/>
        <v>0.35868265203663069</v>
      </c>
      <c r="AO21" s="105">
        <f>AM21-'Surv-rate CEA'!AF19*UPD</f>
        <v>0.16515339685894484</v>
      </c>
      <c r="AP21" s="97">
        <f t="shared" si="21"/>
        <v>0.16099367342269325</v>
      </c>
      <c r="AQ21" s="97">
        <f>'Surv-rate CEA'!AH19*UPFS+'Surv-rate CEA'!AI19*UPD</f>
        <v>0.46821172307844028</v>
      </c>
      <c r="AR21" s="97">
        <f t="shared" si="22"/>
        <v>0.45641886071739191</v>
      </c>
      <c r="AS21" s="97">
        <f>AQ21-'Surv-rate CEA'!AI19*UPD</f>
        <v>0.29307418239835548</v>
      </c>
      <c r="AT21" s="97">
        <f t="shared" si="23"/>
        <v>0.28569251439594717</v>
      </c>
      <c r="AU21" s="97">
        <f>'Surv-rate CEA'!AK19*UPFS+'Surv-rate CEA'!AL19*UPD</f>
        <v>0.36795022511657594</v>
      </c>
      <c r="AV21" s="97">
        <f t="shared" si="24"/>
        <v>0.35868265203663069</v>
      </c>
      <c r="AW21" s="97">
        <f>AU21-'Surv-rate CEA'!AL19*UPD</f>
        <v>0.16515339685894484</v>
      </c>
      <c r="AX21" s="97">
        <f t="shared" si="25"/>
        <v>0.16099367342269325</v>
      </c>
      <c r="AY21" s="135">
        <v>15</v>
      </c>
      <c r="AZ21" s="135">
        <f t="shared" si="31"/>
        <v>1.1506849315068493</v>
      </c>
      <c r="BA21" s="136">
        <f>'Surv-rate CEA'!$AP19*UPFS+'Surv-rate CEA'!$AQ19*UPD</f>
        <v>0.35288819623160822</v>
      </c>
      <c r="BB21" s="136">
        <f t="shared" si="26"/>
        <v>0.34108728554747764</v>
      </c>
      <c r="BC21" s="136">
        <f>BA21-'Surv-rate CEA'!$AQ19*UPD</f>
        <v>0.15422552249146726</v>
      </c>
      <c r="BD21" s="136">
        <f t="shared" si="27"/>
        <v>0.14906807705812478</v>
      </c>
      <c r="BE21" s="136">
        <f>'Surv-rate CEA'!$AS19*UPFS+'Surv-rate CEA'!$AT19*UPD</f>
        <v>0.27216743248832498</v>
      </c>
      <c r="BF21" s="136">
        <f t="shared" si="28"/>
        <v>0.26306589949225995</v>
      </c>
      <c r="BG21" s="136">
        <f>BE21-'Surv-rate CEA'!$AT19*UPD</f>
        <v>7.3146981487742763E-2</v>
      </c>
      <c r="BH21" s="136">
        <f t="shared" si="29"/>
        <v>7.0700878148020785E-2</v>
      </c>
    </row>
    <row r="22" spans="1:60">
      <c r="A22" s="102">
        <v>16</v>
      </c>
      <c r="B22" s="102">
        <f t="shared" si="30"/>
        <v>0.92054794520547945</v>
      </c>
      <c r="C22" s="97">
        <f>'Surv-rate CEA'!D20*UPFS+'Surv-rate CEA'!E20*UPD</f>
        <v>0.44274871070630001</v>
      </c>
      <c r="D22" s="97">
        <f t="shared" si="2"/>
        <v>0.43086381684595154</v>
      </c>
      <c r="E22" s="97">
        <f>C22-'Surv-rate CEA'!E20*UPD</f>
        <v>0.30636001589113343</v>
      </c>
      <c r="F22" s="97">
        <f t="shared" si="3"/>
        <v>0.29813626236260854</v>
      </c>
      <c r="G22" s="97">
        <f>'Surv-rate CEA'!G20*UPFS+'Surv-rate CEA'!H20*UPD</f>
        <v>0.34703166391289086</v>
      </c>
      <c r="H22" s="97">
        <f t="shared" si="4"/>
        <v>0.33771614386269067</v>
      </c>
      <c r="I22" s="97">
        <f>G22-'Surv-rate CEA'!H20*UPD</f>
        <v>0.15007065582972434</v>
      </c>
      <c r="J22" s="97">
        <f t="shared" si="5"/>
        <v>0.14604224474018351</v>
      </c>
      <c r="K22" s="97">
        <f>'Surv-rate CEA'!J20*UPFS+'Surv-rate CEA'!K20*UPD</f>
        <v>0.41927506257306335</v>
      </c>
      <c r="L22" s="97">
        <f t="shared" si="6"/>
        <v>0.40802028193457757</v>
      </c>
      <c r="M22" s="97">
        <f>K22-'Surv-rate CEA'!K20*UPD</f>
        <v>0.20489941225523475</v>
      </c>
      <c r="N22" s="97">
        <f t="shared" si="7"/>
        <v>0.19939920930079486</v>
      </c>
      <c r="O22" s="97">
        <f>'Surv-rate CEA'!M20*UPFS+'Surv-rate CEA'!N20*UPD</f>
        <v>0.34703166391289086</v>
      </c>
      <c r="P22" s="97">
        <f t="shared" si="8"/>
        <v>0.33771614386269067</v>
      </c>
      <c r="Q22" s="97">
        <f>O22-'Surv-rate CEA'!N20*UPD</f>
        <v>0.15007065582972434</v>
      </c>
      <c r="R22" s="97">
        <f t="shared" si="9"/>
        <v>0.14604224474018351</v>
      </c>
      <c r="S22" s="97">
        <f>'Surv-rate CEA'!P20*UPFS+'Surv-rate CEA'!Q20*UPD</f>
        <v>0.46248459487875559</v>
      </c>
      <c r="T22" s="97">
        <f t="shared" si="10"/>
        <v>0.45006992220040543</v>
      </c>
      <c r="U22" s="97">
        <f>S22-'Surv-rate CEA'!Q20*UPD</f>
        <v>0.30636001589113343</v>
      </c>
      <c r="V22" s="97">
        <f t="shared" si="11"/>
        <v>0.29813626236260854</v>
      </c>
      <c r="W22" s="97">
        <f>'Surv-rate CEA'!S20*UPFS+'Surv-rate CEA'!T20*UPD</f>
        <v>0.34703166391289086</v>
      </c>
      <c r="X22" s="97">
        <f t="shared" si="12"/>
        <v>0.33771614386269067</v>
      </c>
      <c r="Y22" s="97">
        <f>W22-'Surv-rate CEA'!T20*UPD</f>
        <v>0.15007065582972434</v>
      </c>
      <c r="Z22" s="97">
        <f t="shared" si="13"/>
        <v>0.14604224474018351</v>
      </c>
      <c r="AA22" s="97">
        <f>'Surv-rate CEA'!V20*UPFS+'Surv-rate CEA'!W20*UPD</f>
        <v>0.47724148635830876</v>
      </c>
      <c r="AB22" s="97">
        <f t="shared" si="14"/>
        <v>0.46443068810194532</v>
      </c>
      <c r="AC22" s="97">
        <f>AA22-'Surv-rate CEA'!W20*UPD</f>
        <v>0.29466358398341952</v>
      </c>
      <c r="AD22" s="97">
        <f t="shared" si="15"/>
        <v>0.28675380280175072</v>
      </c>
      <c r="AE22" s="97">
        <f>'Surv-rate CEA'!Y20*UPFS+'Surv-rate CEA'!Z20*UPD</f>
        <v>0.34703166391289086</v>
      </c>
      <c r="AF22" s="97">
        <f t="shared" si="16"/>
        <v>0.33771614386269067</v>
      </c>
      <c r="AG22" s="97">
        <f>AE22-'Surv-rate CEA'!Z20*UPD</f>
        <v>0.15007065582972434</v>
      </c>
      <c r="AH22" s="97">
        <f t="shared" si="17"/>
        <v>0.14604224474018351</v>
      </c>
      <c r="AI22" s="97">
        <f>'Surv-rate CEA'!AB20*UPFS+'Surv-rate CEA'!AC20*UPD</f>
        <v>0.42783198013889895</v>
      </c>
      <c r="AJ22" s="97">
        <f t="shared" si="18"/>
        <v>0.41634750248587082</v>
      </c>
      <c r="AK22" s="97">
        <f>AI22-'Surv-rate CEA'!AC20*UPD</f>
        <v>0.26561024522328108</v>
      </c>
      <c r="AL22" s="97">
        <f t="shared" si="19"/>
        <v>0.25848035529618457</v>
      </c>
      <c r="AM22" s="105">
        <f>'Surv-rate CEA'!AE20*UPFS+'Surv-rate CEA'!AF20*UPD</f>
        <v>0.34703166391289086</v>
      </c>
      <c r="AN22" s="97">
        <f t="shared" si="20"/>
        <v>0.33771614386269067</v>
      </c>
      <c r="AO22" s="105">
        <f>AM22-'Surv-rate CEA'!AF20*UPD</f>
        <v>0.15007065582972434</v>
      </c>
      <c r="AP22" s="97">
        <f t="shared" si="21"/>
        <v>0.14604224474018351</v>
      </c>
      <c r="AQ22" s="97">
        <f>'Surv-rate CEA'!AH20*UPFS+'Surv-rate CEA'!AI20*UPD</f>
        <v>0.45037642942083628</v>
      </c>
      <c r="AR22" s="97">
        <f t="shared" si="22"/>
        <v>0.43828678142992411</v>
      </c>
      <c r="AS22" s="97">
        <f>AQ22-'Surv-rate CEA'!AI20*UPD</f>
        <v>0.27615342841968216</v>
      </c>
      <c r="AT22" s="97">
        <f t="shared" si="23"/>
        <v>0.26874052329635945</v>
      </c>
      <c r="AU22" s="97">
        <f>'Surv-rate CEA'!AK20*UPFS+'Surv-rate CEA'!AL20*UPD</f>
        <v>0.34703166391289086</v>
      </c>
      <c r="AV22" s="97">
        <f t="shared" si="24"/>
        <v>0.33771614386269067</v>
      </c>
      <c r="AW22" s="97">
        <f>AU22-'Surv-rate CEA'!AL20*UPD</f>
        <v>0.15007065582972434</v>
      </c>
      <c r="AX22" s="97">
        <f t="shared" si="25"/>
        <v>0.14604224474018351</v>
      </c>
      <c r="AY22" s="135">
        <v>16</v>
      </c>
      <c r="AZ22" s="135">
        <f t="shared" si="31"/>
        <v>1.2273972602739727</v>
      </c>
      <c r="BA22" s="136">
        <f>'Surv-rate CEA'!$AP20*UPFS+'Surv-rate CEA'!$AQ20*UPD</f>
        <v>0.33368549504639533</v>
      </c>
      <c r="BB22" s="136">
        <f t="shared" si="26"/>
        <v>0.32179623184672007</v>
      </c>
      <c r="BC22" s="136">
        <f>BA22-'Surv-rate CEA'!$AQ20*UPD</f>
        <v>0.14142788773432202</v>
      </c>
      <c r="BD22" s="136">
        <f t="shared" si="27"/>
        <v>0.13638879132165449</v>
      </c>
      <c r="BE22" s="136">
        <f>'Surv-rate CEA'!$AS20*UPFS+'Surv-rate CEA'!$AT20*UPD</f>
        <v>0.25296008326627284</v>
      </c>
      <c r="BF22" s="136">
        <f t="shared" si="28"/>
        <v>0.24394707834513796</v>
      </c>
      <c r="BG22" s="136">
        <f>BE22-'Surv-rate CEA'!$AT20*UPD</f>
        <v>6.588030785875465E-2</v>
      </c>
      <c r="BH22" s="136">
        <f t="shared" si="29"/>
        <v>6.3532982813356842E-2</v>
      </c>
    </row>
    <row r="23" spans="1:60">
      <c r="A23" s="102">
        <v>17</v>
      </c>
      <c r="B23" s="102">
        <f t="shared" si="30"/>
        <v>0.9780821917808219</v>
      </c>
      <c r="C23" s="97">
        <f>'Surv-rate CEA'!D21*UPFS+'Surv-rate CEA'!E21*UPD</f>
        <v>0.42525450750770544</v>
      </c>
      <c r="D23" s="97">
        <f t="shared" si="2"/>
        <v>0.41313602322945103</v>
      </c>
      <c r="E23" s="97">
        <f>C23-'Surv-rate CEA'!E21*UPD</f>
        <v>0.29097827867749299</v>
      </c>
      <c r="F23" s="97">
        <f t="shared" si="3"/>
        <v>0.28268626616918857</v>
      </c>
      <c r="G23" s="97">
        <f>'Surv-rate CEA'!G21*UPFS+'Surv-rate CEA'!H21*UPD</f>
        <v>0.32739300012685246</v>
      </c>
      <c r="H23" s="97">
        <f t="shared" si="4"/>
        <v>0.31806327673814527</v>
      </c>
      <c r="I23" s="97">
        <f>G23-'Surv-rate CEA'!H21*UPD</f>
        <v>0.13680182846388239</v>
      </c>
      <c r="J23" s="97">
        <f t="shared" si="5"/>
        <v>0.13290338464210591</v>
      </c>
      <c r="K23" s="97">
        <f>'Surv-rate CEA'!J21*UPFS+'Surv-rate CEA'!K21*UPD</f>
        <v>0.40137813992462512</v>
      </c>
      <c r="L23" s="97">
        <f t="shared" si="6"/>
        <v>0.38994006086270377</v>
      </c>
      <c r="M23" s="97">
        <f>K23-'Surv-rate CEA'!K21*UPD</f>
        <v>0.19015958901654004</v>
      </c>
      <c r="N23" s="97">
        <f t="shared" si="7"/>
        <v>0.18474060826696032</v>
      </c>
      <c r="O23" s="97">
        <f>'Surv-rate CEA'!M21*UPFS+'Surv-rate CEA'!N21*UPD</f>
        <v>0.32739300012685246</v>
      </c>
      <c r="P23" s="97">
        <f t="shared" si="8"/>
        <v>0.31806327673814527</v>
      </c>
      <c r="Q23" s="97">
        <f>O23-'Surv-rate CEA'!N21*UPD</f>
        <v>0.13680182846388239</v>
      </c>
      <c r="R23" s="97">
        <f t="shared" si="9"/>
        <v>0.13290338464210591</v>
      </c>
      <c r="S23" s="97">
        <f>'Surv-rate CEA'!P21*UPFS+'Surv-rate CEA'!Q21*UPD</f>
        <v>0.44579012457998424</v>
      </c>
      <c r="T23" s="97">
        <f t="shared" si="10"/>
        <v>0.43308643650437761</v>
      </c>
      <c r="U23" s="97">
        <f>S23-'Surv-rate CEA'!Q21*UPD</f>
        <v>0.29097827867749293</v>
      </c>
      <c r="V23" s="97">
        <f t="shared" si="11"/>
        <v>0.28268626616918852</v>
      </c>
      <c r="W23" s="97">
        <f>'Surv-rate CEA'!S21*UPFS+'Surv-rate CEA'!T21*UPD</f>
        <v>0.32739300012685246</v>
      </c>
      <c r="X23" s="97">
        <f t="shared" si="12"/>
        <v>0.31806327673814527</v>
      </c>
      <c r="Y23" s="97">
        <f>W23-'Surv-rate CEA'!T21*UPD</f>
        <v>0.13680182846388239</v>
      </c>
      <c r="Z23" s="97">
        <f t="shared" si="13"/>
        <v>0.13290338464210591</v>
      </c>
      <c r="AA23" s="97">
        <f>'Surv-rate CEA'!V21*UPFS+'Surv-rate CEA'!W21*UPD</f>
        <v>0.46124727461601411</v>
      </c>
      <c r="AB23" s="97">
        <f t="shared" si="14"/>
        <v>0.44810310389674057</v>
      </c>
      <c r="AC23" s="97">
        <f>AA23-'Surv-rate CEA'!W21*UPD</f>
        <v>0.27924298990051255</v>
      </c>
      <c r="AD23" s="97">
        <f t="shared" si="15"/>
        <v>0.27128539809800639</v>
      </c>
      <c r="AE23" s="97">
        <f>'Surv-rate CEA'!Y21*UPFS+'Surv-rate CEA'!Z21*UPD</f>
        <v>0.32739300012685246</v>
      </c>
      <c r="AF23" s="97">
        <f t="shared" si="16"/>
        <v>0.31806327673814527</v>
      </c>
      <c r="AG23" s="97">
        <f>AE23-'Surv-rate CEA'!Z21*UPD</f>
        <v>0.13680182846388239</v>
      </c>
      <c r="AH23" s="97">
        <f t="shared" si="17"/>
        <v>0.13290338464210591</v>
      </c>
      <c r="AI23" s="97">
        <f>'Surv-rate CEA'!AB21*UPFS+'Surv-rate CEA'!AC21*UPD</f>
        <v>0.40993997929488646</v>
      </c>
      <c r="AJ23" s="97">
        <f t="shared" si="18"/>
        <v>0.3982579133639968</v>
      </c>
      <c r="AK23" s="97">
        <f>AI23-'Surv-rate CEA'!AC21*UPD</f>
        <v>0.25021125242563402</v>
      </c>
      <c r="AL23" s="97">
        <f t="shared" si="19"/>
        <v>0.24308097849501037</v>
      </c>
      <c r="AM23" s="105">
        <f>'Surv-rate CEA'!AE21*UPFS+'Surv-rate CEA'!AF21*UPD</f>
        <v>0.32739300012685246</v>
      </c>
      <c r="AN23" s="97">
        <f t="shared" si="20"/>
        <v>0.31806327673814527</v>
      </c>
      <c r="AO23" s="105">
        <f>AM23-'Surv-rate CEA'!AF21*UPD</f>
        <v>0.13680182846388239</v>
      </c>
      <c r="AP23" s="97">
        <f t="shared" si="21"/>
        <v>0.13290338464210591</v>
      </c>
      <c r="AQ23" s="97">
        <f>'Surv-rate CEA'!AH21*UPFS+'Surv-rate CEA'!AI21*UPD</f>
        <v>0.43330746757946959</v>
      </c>
      <c r="AR23" s="97">
        <f t="shared" si="22"/>
        <v>0.42095949797348747</v>
      </c>
      <c r="AS23" s="97">
        <f>AQ23-'Surv-rate CEA'!AI21*UPD</f>
        <v>0.26072647181757258</v>
      </c>
      <c r="AT23" s="97">
        <f t="shared" si="23"/>
        <v>0.2532965455172882</v>
      </c>
      <c r="AU23" s="97">
        <f>'Surv-rate CEA'!AK21*UPFS+'Surv-rate CEA'!AL21*UPD</f>
        <v>0.32739300012685246</v>
      </c>
      <c r="AV23" s="97">
        <f t="shared" si="24"/>
        <v>0.31806327673814527</v>
      </c>
      <c r="AW23" s="97">
        <f>AU23-'Surv-rate CEA'!AL21*UPD</f>
        <v>0.13680182846388239</v>
      </c>
      <c r="AX23" s="97">
        <f t="shared" si="25"/>
        <v>0.13290338464210591</v>
      </c>
      <c r="AY23" s="135">
        <v>17</v>
      </c>
      <c r="AZ23" s="135">
        <f t="shared" si="31"/>
        <v>1.3041095890410959</v>
      </c>
      <c r="BA23" s="136">
        <f>'Surv-rate CEA'!$AP21*UPFS+'Surv-rate CEA'!$AQ21*UPD</f>
        <v>0.31581074794828179</v>
      </c>
      <c r="BB23" s="136">
        <f t="shared" si="26"/>
        <v>0.30386855342025176</v>
      </c>
      <c r="BC23" s="136">
        <f>BA23-'Surv-rate CEA'!$AQ21*UPD</f>
        <v>0.13016371319394976</v>
      </c>
      <c r="BD23" s="136">
        <f t="shared" si="27"/>
        <v>0.12524165023836151</v>
      </c>
      <c r="BE23" s="136">
        <f>'Surv-rate CEA'!$AS21*UPFS+'Surv-rate CEA'!$AT21*UPD</f>
        <v>0.23586227076980101</v>
      </c>
      <c r="BF23" s="136">
        <f t="shared" si="28"/>
        <v>0.22694328008422393</v>
      </c>
      <c r="BG23" s="136">
        <f>BE23-'Surv-rate CEA'!$AT21*UPD</f>
        <v>5.9824196366567994E-2</v>
      </c>
      <c r="BH23" s="136">
        <f t="shared" si="29"/>
        <v>5.7561980165460047E-2</v>
      </c>
    </row>
    <row r="24" spans="1:60">
      <c r="A24" s="102">
        <v>18</v>
      </c>
      <c r="B24" s="102">
        <f t="shared" si="30"/>
        <v>1.0356164383561643</v>
      </c>
      <c r="C24" s="97">
        <f>'Surv-rate CEA'!D22*UPFS+'Surv-rate CEA'!E22*UPD</f>
        <v>0.408559070721356</v>
      </c>
      <c r="D24" s="97">
        <f t="shared" si="2"/>
        <v>0.39624191702782952</v>
      </c>
      <c r="E24" s="97">
        <f>C24-'Surv-rate CEA'!E22*UPD</f>
        <v>0.27684347065095705</v>
      </c>
      <c r="F24" s="97">
        <f t="shared" si="3"/>
        <v>0.26849725141015907</v>
      </c>
      <c r="G24" s="97">
        <f>'Surv-rate CEA'!G22*UPFS+'Surv-rate CEA'!H22*UPD</f>
        <v>0.30898298875963426</v>
      </c>
      <c r="H24" s="97">
        <f t="shared" si="4"/>
        <v>0.29966783402688524</v>
      </c>
      <c r="I24" s="97">
        <f>G24-'Surv-rate CEA'!H22*UPD</f>
        <v>0.12509134826883475</v>
      </c>
      <c r="J24" s="97">
        <f t="shared" si="5"/>
        <v>0.12132012037849006</v>
      </c>
      <c r="K24" s="97">
        <f>'Surv-rate CEA'!J22*UPFS+'Surv-rate CEA'!K22*UPD</f>
        <v>0.38436598093557217</v>
      </c>
      <c r="L24" s="97">
        <f t="shared" si="6"/>
        <v>0.37277819546947644</v>
      </c>
      <c r="M24" s="97">
        <f>K24-'Surv-rate CEA'!K22*UPD</f>
        <v>0.17691953435943303</v>
      </c>
      <c r="N24" s="97">
        <f t="shared" si="7"/>
        <v>0.17158580111923166</v>
      </c>
      <c r="O24" s="97">
        <f>'Surv-rate CEA'!M22*UPFS+'Surv-rate CEA'!N22*UPD</f>
        <v>0.30898298875963426</v>
      </c>
      <c r="P24" s="97">
        <f t="shared" si="8"/>
        <v>0.29966783402688524</v>
      </c>
      <c r="Q24" s="97">
        <f>O24-'Surv-rate CEA'!N22*UPD</f>
        <v>0.12509134826883475</v>
      </c>
      <c r="R24" s="97">
        <f t="shared" si="9"/>
        <v>0.12132012037849006</v>
      </c>
      <c r="S24" s="97">
        <f>'Surv-rate CEA'!P22*UPFS+'Surv-rate CEA'!Q22*UPD</f>
        <v>0.4298063876513204</v>
      </c>
      <c r="T24" s="97">
        <f t="shared" si="10"/>
        <v>0.4168486742763276</v>
      </c>
      <c r="U24" s="97">
        <f>S24-'Surv-rate CEA'!Q22*UPD</f>
        <v>0.27684347065095705</v>
      </c>
      <c r="V24" s="97">
        <f t="shared" si="11"/>
        <v>0.26849725141015907</v>
      </c>
      <c r="W24" s="97">
        <f>'Surv-rate CEA'!S22*UPFS+'Surv-rate CEA'!T22*UPD</f>
        <v>0.30898298875963426</v>
      </c>
      <c r="X24" s="97">
        <f t="shared" si="12"/>
        <v>0.29966783402688524</v>
      </c>
      <c r="Y24" s="97">
        <f>W24-'Surv-rate CEA'!T22*UPD</f>
        <v>0.12509134826883475</v>
      </c>
      <c r="Z24" s="97">
        <f t="shared" si="13"/>
        <v>0.12132012037849006</v>
      </c>
      <c r="AA24" s="97">
        <f>'Surv-rate CEA'!V22*UPFS+'Surv-rate CEA'!W22*UPD</f>
        <v>0.44589992248217947</v>
      </c>
      <c r="AB24" s="97">
        <f t="shared" si="14"/>
        <v>0.4324570245740571</v>
      </c>
      <c r="AC24" s="97">
        <f>AA24-'Surv-rate CEA'!W22*UPD</f>
        <v>0.26510365832664112</v>
      </c>
      <c r="AD24" s="97">
        <f t="shared" si="15"/>
        <v>0.25711136850044763</v>
      </c>
      <c r="AE24" s="97">
        <f>'Surv-rate CEA'!Y22*UPFS+'Surv-rate CEA'!Z22*UPD</f>
        <v>0.30898298875963426</v>
      </c>
      <c r="AF24" s="97">
        <f t="shared" si="16"/>
        <v>0.29966783402688524</v>
      </c>
      <c r="AG24" s="97">
        <f>AE24-'Surv-rate CEA'!Z22*UPD</f>
        <v>0.12509134826883475</v>
      </c>
      <c r="AH24" s="97">
        <f t="shared" si="17"/>
        <v>0.12132012037849006</v>
      </c>
      <c r="AI24" s="97">
        <f>'Surv-rate CEA'!AB22*UPFS+'Surv-rate CEA'!AC22*UPD</f>
        <v>0.39290822204462073</v>
      </c>
      <c r="AJ24" s="97">
        <f t="shared" si="18"/>
        <v>0.38106290687433425</v>
      </c>
      <c r="AK24" s="97">
        <f>AI24-'Surv-rate CEA'!AC22*UPD</f>
        <v>0.23617443377263073</v>
      </c>
      <c r="AL24" s="97">
        <f t="shared" si="19"/>
        <v>0.22905429617753847</v>
      </c>
      <c r="AM24" s="105">
        <f>'Surv-rate CEA'!AE22*UPFS+'Surv-rate CEA'!AF22*UPD</f>
        <v>0.30898298875963426</v>
      </c>
      <c r="AN24" s="97">
        <f t="shared" si="20"/>
        <v>0.29966783402688524</v>
      </c>
      <c r="AO24" s="105">
        <f>AM24-'Surv-rate CEA'!AF22*UPD</f>
        <v>0.12509134826883475</v>
      </c>
      <c r="AP24" s="97">
        <f t="shared" si="21"/>
        <v>0.12132012037849006</v>
      </c>
      <c r="AQ24" s="97">
        <f>'Surv-rate CEA'!AH22*UPFS+'Surv-rate CEA'!AI22*UPD</f>
        <v>0.41699749409993736</v>
      </c>
      <c r="AR24" s="97">
        <f t="shared" si="22"/>
        <v>0.40442594057751585</v>
      </c>
      <c r="AS24" s="97">
        <f>AQ24-'Surv-rate CEA'!AI22*UPD</f>
        <v>0.24663314847235776</v>
      </c>
      <c r="AT24" s="97">
        <f t="shared" si="23"/>
        <v>0.23919770372678215</v>
      </c>
      <c r="AU24" s="97">
        <f>'Surv-rate CEA'!AK22*UPFS+'Surv-rate CEA'!AL22*UPD</f>
        <v>0.30898298875963426</v>
      </c>
      <c r="AV24" s="97">
        <f t="shared" si="24"/>
        <v>0.29966783402688524</v>
      </c>
      <c r="AW24" s="97">
        <f>AU24-'Surv-rate CEA'!AL22*UPD</f>
        <v>0.12509134826883475</v>
      </c>
      <c r="AX24" s="97">
        <f t="shared" si="25"/>
        <v>0.12132012037849006</v>
      </c>
      <c r="AY24" s="135">
        <v>18</v>
      </c>
      <c r="AZ24" s="135">
        <f t="shared" si="31"/>
        <v>1.3808219178082193</v>
      </c>
      <c r="BA24" s="136">
        <f>'Surv-rate CEA'!$AP22*UPFS+'Surv-rate CEA'!$AQ22*UPD</f>
        <v>0.29917710073803383</v>
      </c>
      <c r="BB24" s="136">
        <f t="shared" si="26"/>
        <v>0.28721189866433605</v>
      </c>
      <c r="BC24" s="136">
        <f>BA24-'Surv-rate CEA'!$AQ22*UPD</f>
        <v>0.12020402475502351</v>
      </c>
      <c r="BD24" s="136">
        <f t="shared" si="27"/>
        <v>0.11539661990111726</v>
      </c>
      <c r="BE24" s="136">
        <f>'Surv-rate CEA'!$AS22*UPFS+'Surv-rate CEA'!$AT22*UPD</f>
        <v>0.22057671681486152</v>
      </c>
      <c r="BF24" s="136">
        <f t="shared" si="28"/>
        <v>0.21175503566703327</v>
      </c>
      <c r="BG24" s="136">
        <f>BE24-'Surv-rate CEA'!$AT22*UPD</f>
        <v>5.4706497106783269E-2</v>
      </c>
      <c r="BH24" s="136">
        <f t="shared" si="29"/>
        <v>5.2518581350490201E-2</v>
      </c>
    </row>
    <row r="25" spans="1:60">
      <c r="A25" s="102">
        <v>19</v>
      </c>
      <c r="B25" s="102">
        <f t="shared" si="30"/>
        <v>1.0931506849315069</v>
      </c>
      <c r="C25" s="97">
        <f>'Surv-rate CEA'!D23*UPFS+'Surv-rate CEA'!E23*UPD</f>
        <v>0.39264665351530048</v>
      </c>
      <c r="D25" s="97">
        <f t="shared" si="2"/>
        <v>0.38016215373251738</v>
      </c>
      <c r="E25" s="97">
        <f>C25-'Surv-rate CEA'!E23*UPD</f>
        <v>0.26382953069172055</v>
      </c>
      <c r="F25" s="97">
        <f t="shared" si="3"/>
        <v>0.25544086956568296</v>
      </c>
      <c r="G25" s="97">
        <f>'Surv-rate CEA'!G23*UPFS+'Surv-rate CEA'!H23*UPD</f>
        <v>0.29174382026150125</v>
      </c>
      <c r="H25" s="97">
        <f t="shared" si="4"/>
        <v>0.28246760301101831</v>
      </c>
      <c r="I25" s="97">
        <f>G25-'Surv-rate CEA'!H23*UPD</f>
        <v>0.11472242019961643</v>
      </c>
      <c r="J25" s="97">
        <f t="shared" si="5"/>
        <v>0.11107473336148919</v>
      </c>
      <c r="K25" s="97">
        <f>'Surv-rate CEA'!J23*UPFS+'Surv-rate CEA'!K23*UPD</f>
        <v>0.36821284834116103</v>
      </c>
      <c r="L25" s="97">
        <f t="shared" si="6"/>
        <v>0.35650524002722939</v>
      </c>
      <c r="M25" s="97">
        <f>K25-'Surv-rate CEA'!K23*UPD</f>
        <v>0.16499476467816523</v>
      </c>
      <c r="N25" s="97">
        <f t="shared" si="7"/>
        <v>0.15974863030940603</v>
      </c>
      <c r="O25" s="97">
        <f>'Surv-rate CEA'!M23*UPFS+'Surv-rate CEA'!N23*UPD</f>
        <v>0.29174382026150125</v>
      </c>
      <c r="P25" s="97">
        <f t="shared" si="8"/>
        <v>0.28246760301101831</v>
      </c>
      <c r="Q25" s="97">
        <f>O25-'Surv-rate CEA'!N23*UPD</f>
        <v>0.11472242019961643</v>
      </c>
      <c r="R25" s="97">
        <f t="shared" si="9"/>
        <v>0.11107473336148919</v>
      </c>
      <c r="S25" s="97">
        <f>'Surv-rate CEA'!P23*UPFS+'Surv-rate CEA'!Q23*UPD</f>
        <v>0.41452254890510226</v>
      </c>
      <c r="T25" s="97">
        <f t="shared" si="10"/>
        <v>0.40134248834573527</v>
      </c>
      <c r="U25" s="97">
        <f>S25-'Surv-rate CEA'!Q23*UPD</f>
        <v>0.26382953069172055</v>
      </c>
      <c r="V25" s="97">
        <f t="shared" si="11"/>
        <v>0.25544086956568296</v>
      </c>
      <c r="W25" s="97">
        <f>'Surv-rate CEA'!S23*UPFS+'Surv-rate CEA'!T23*UPD</f>
        <v>0.29174382026150125</v>
      </c>
      <c r="X25" s="97">
        <f t="shared" si="12"/>
        <v>0.28246760301101831</v>
      </c>
      <c r="Y25" s="97">
        <f>W25-'Surv-rate CEA'!T23*UPD</f>
        <v>0.11472242019961643</v>
      </c>
      <c r="Z25" s="97">
        <f t="shared" si="13"/>
        <v>0.11107473336148919</v>
      </c>
      <c r="AA25" s="97">
        <f>'Surv-rate CEA'!V23*UPFS+'Surv-rate CEA'!W23*UPD</f>
        <v>0.43119111171341296</v>
      </c>
      <c r="AB25" s="97">
        <f t="shared" si="14"/>
        <v>0.41748106148802794</v>
      </c>
      <c r="AC25" s="97">
        <f>AA25-'Surv-rate CEA'!W23*UPD</f>
        <v>0.25211325058301104</v>
      </c>
      <c r="AD25" s="97">
        <f t="shared" si="15"/>
        <v>0.24409711751792254</v>
      </c>
      <c r="AE25" s="97">
        <f>'Surv-rate CEA'!Y23*UPFS+'Surv-rate CEA'!Z23*UPD</f>
        <v>0.29174382026150125</v>
      </c>
      <c r="AF25" s="97">
        <f t="shared" si="16"/>
        <v>0.28246760301101831</v>
      </c>
      <c r="AG25" s="97">
        <f>AE25-'Surv-rate CEA'!Z23*UPD</f>
        <v>0.11472242019961643</v>
      </c>
      <c r="AH25" s="97">
        <f t="shared" si="17"/>
        <v>0.11107473336148919</v>
      </c>
      <c r="AI25" s="97">
        <f>'Surv-rate CEA'!AB23*UPFS+'Surv-rate CEA'!AC23*UPD</f>
        <v>0.37671545742280643</v>
      </c>
      <c r="AJ25" s="97">
        <f t="shared" si="18"/>
        <v>0.36473750216899248</v>
      </c>
      <c r="AK25" s="97">
        <f>AI25-'Surv-rate CEA'!AC23*UPD</f>
        <v>0.22335124827248998</v>
      </c>
      <c r="AL25" s="97">
        <f t="shared" si="19"/>
        <v>0.21624962500490855</v>
      </c>
      <c r="AM25" s="105">
        <f>'Surv-rate CEA'!AE23*UPFS+'Surv-rate CEA'!AF23*UPD</f>
        <v>0.29174382026150125</v>
      </c>
      <c r="AN25" s="97">
        <f t="shared" si="20"/>
        <v>0.28246760301101831</v>
      </c>
      <c r="AO25" s="105">
        <f>AM25-'Surv-rate CEA'!AF23*UPD</f>
        <v>0.11472242019961643</v>
      </c>
      <c r="AP25" s="97">
        <f t="shared" si="21"/>
        <v>0.11107473336148919</v>
      </c>
      <c r="AQ25" s="97">
        <f>'Surv-rate CEA'!AH23*UPFS+'Surv-rate CEA'!AI23*UPD</f>
        <v>0.40143184078335759</v>
      </c>
      <c r="AR25" s="97">
        <f t="shared" si="22"/>
        <v>0.38866800927175971</v>
      </c>
      <c r="AS25" s="97">
        <f>AQ25-'Surv-rate CEA'!AI23*UPD</f>
        <v>0.23373089226715899</v>
      </c>
      <c r="AT25" s="97">
        <f t="shared" si="23"/>
        <v>0.22629924030319964</v>
      </c>
      <c r="AU25" s="97">
        <f>'Surv-rate CEA'!AK23*UPFS+'Surv-rate CEA'!AL23*UPD</f>
        <v>0.29174382026150125</v>
      </c>
      <c r="AV25" s="97">
        <f t="shared" si="24"/>
        <v>0.28246760301101831</v>
      </c>
      <c r="AW25" s="97">
        <f>AU25-'Surv-rate CEA'!AL23*UPD</f>
        <v>0.11472242019961643</v>
      </c>
      <c r="AX25" s="97">
        <f t="shared" si="25"/>
        <v>0.11107473336148919</v>
      </c>
      <c r="AY25" s="135">
        <v>19</v>
      </c>
      <c r="AZ25" s="135">
        <f t="shared" si="31"/>
        <v>1.4575342465753425</v>
      </c>
      <c r="BA25" s="136">
        <f>'Surv-rate CEA'!$AP23*UPFS+'Surv-rate CEA'!$AQ23*UPD</f>
        <v>0.28369835830177859</v>
      </c>
      <c r="BB25" s="136">
        <f t="shared" si="26"/>
        <v>0.27173534288011131</v>
      </c>
      <c r="BC25" s="136">
        <f>BA25-'Surv-rate CEA'!$AQ23*UPD</f>
        <v>0.11135918148835278</v>
      </c>
      <c r="BD25" s="136">
        <f t="shared" si="27"/>
        <v>0.10666337847608326</v>
      </c>
      <c r="BE25" s="136">
        <f>'Surv-rate CEA'!$AS23*UPFS+'Surv-rate CEA'!$AT23*UPD</f>
        <v>0.20684972578184174</v>
      </c>
      <c r="BF25" s="136">
        <f t="shared" si="28"/>
        <v>0.19812726973976774</v>
      </c>
      <c r="BG25" s="136">
        <f>BE25-'Surv-rate CEA'!$AT23*UPD</f>
        <v>5.0327357220725094E-2</v>
      </c>
      <c r="BH25" s="136">
        <f t="shared" si="29"/>
        <v>4.8205149132644246E-2</v>
      </c>
    </row>
    <row r="26" spans="1:60">
      <c r="A26" s="102">
        <v>20</v>
      </c>
      <c r="B26" s="102">
        <f t="shared" si="30"/>
        <v>1.1506849315068493</v>
      </c>
      <c r="C26" s="97">
        <f>'Surv-rate CEA'!D24*UPFS+'Surv-rate CEA'!E24*UPD</f>
        <v>0.37749566230830944</v>
      </c>
      <c r="D26" s="97">
        <f t="shared" si="2"/>
        <v>0.36487185498882829</v>
      </c>
      <c r="E26" s="97">
        <f>C26-'Surv-rate CEA'!E24*UPD</f>
        <v>0.25182381809376198</v>
      </c>
      <c r="F26" s="97">
        <f t="shared" si="3"/>
        <v>0.24340259455272067</v>
      </c>
      <c r="G26" s="97">
        <f>'Surv-rate CEA'!G24*UPFS+'Surv-rate CEA'!H24*UPD</f>
        <v>0.27561391141010805</v>
      </c>
      <c r="H26" s="97">
        <f t="shared" si="4"/>
        <v>0.26639712494179596</v>
      </c>
      <c r="I26" s="97">
        <f>G26-'Surv-rate CEA'!H24*UPD</f>
        <v>0.10551131775708789</v>
      </c>
      <c r="J26" s="97">
        <f t="shared" si="5"/>
        <v>0.10198292080215232</v>
      </c>
      <c r="K26" s="97">
        <f>'Surv-rate CEA'!J24*UPFS+'Surv-rate CEA'!K24*UPD</f>
        <v>0.35288819623160822</v>
      </c>
      <c r="L26" s="97">
        <f t="shared" si="6"/>
        <v>0.34108728554747764</v>
      </c>
      <c r="M26" s="97">
        <f>K26-'Surv-rate CEA'!K24*UPD</f>
        <v>0.15422552249146726</v>
      </c>
      <c r="N26" s="97">
        <f t="shared" si="7"/>
        <v>0.14906807705812478</v>
      </c>
      <c r="O26" s="97">
        <f>'Surv-rate CEA'!M24*UPFS+'Surv-rate CEA'!N24*UPD</f>
        <v>0.27561391141010805</v>
      </c>
      <c r="P26" s="97">
        <f t="shared" si="8"/>
        <v>0.26639712494179596</v>
      </c>
      <c r="Q26" s="97">
        <f>O26-'Surv-rate CEA'!N24*UPD</f>
        <v>0.10551131775708789</v>
      </c>
      <c r="R26" s="97">
        <f t="shared" si="9"/>
        <v>0.10198292080215232</v>
      </c>
      <c r="S26" s="97">
        <f>'Surv-rate CEA'!P24*UPFS+'Surv-rate CEA'!Q24*UPD</f>
        <v>0.39992227533673164</v>
      </c>
      <c r="T26" s="97">
        <f t="shared" si="10"/>
        <v>0.38654850114354339</v>
      </c>
      <c r="U26" s="97">
        <f>S26-'Surv-rate CEA'!Q24*UPD</f>
        <v>0.25182381809376198</v>
      </c>
      <c r="V26" s="97">
        <f t="shared" si="11"/>
        <v>0.24340259455272067</v>
      </c>
      <c r="W26" s="97">
        <f>'Surv-rate CEA'!S24*UPFS+'Surv-rate CEA'!T24*UPD</f>
        <v>0.27561391141010805</v>
      </c>
      <c r="X26" s="97">
        <f t="shared" si="12"/>
        <v>0.26639712494179596</v>
      </c>
      <c r="Y26" s="97">
        <f>W26-'Surv-rate CEA'!T24*UPD</f>
        <v>0.10551131775708789</v>
      </c>
      <c r="Z26" s="97">
        <f t="shared" si="13"/>
        <v>0.10198292080215232</v>
      </c>
      <c r="AA26" s="97">
        <f>'Surv-rate CEA'!V24*UPFS+'Surv-rate CEA'!W24*UPD</f>
        <v>0.4171074864891906</v>
      </c>
      <c r="AB26" s="97">
        <f t="shared" si="14"/>
        <v>0.40315902279359406</v>
      </c>
      <c r="AC26" s="97">
        <f>AA26-'Surv-rate CEA'!W24*UPD</f>
        <v>0.2401539055998167</v>
      </c>
      <c r="AD26" s="97">
        <f t="shared" si="15"/>
        <v>0.23212293482580837</v>
      </c>
      <c r="AE26" s="97">
        <f>'Surv-rate CEA'!Y24*UPFS+'Surv-rate CEA'!Z24*UPD</f>
        <v>0.27561391141010805</v>
      </c>
      <c r="AF26" s="97">
        <f t="shared" si="16"/>
        <v>0.26639712494179596</v>
      </c>
      <c r="AG26" s="97">
        <f>AE26-'Surv-rate CEA'!Z24*UPD</f>
        <v>0.10551131775708789</v>
      </c>
      <c r="AH26" s="97">
        <f t="shared" si="17"/>
        <v>0.10198292080215232</v>
      </c>
      <c r="AI26" s="97">
        <f>'Surv-rate CEA'!AB24*UPFS+'Surv-rate CEA'!AC24*UPD</f>
        <v>0.3613348648199875</v>
      </c>
      <c r="AJ26" s="97">
        <f t="shared" si="18"/>
        <v>0.34925148965375086</v>
      </c>
      <c r="AK26" s="97">
        <f>AI26-'Surv-rate CEA'!AC24*UPD</f>
        <v>0.21161051925198976</v>
      </c>
      <c r="AL26" s="97">
        <f t="shared" si="19"/>
        <v>0.20453406596116827</v>
      </c>
      <c r="AM26" s="105">
        <f>'Surv-rate CEA'!AE24*UPFS+'Surv-rate CEA'!AF24*UPD</f>
        <v>0.27561391141010805</v>
      </c>
      <c r="AN26" s="97">
        <f t="shared" si="20"/>
        <v>0.26639712494179596</v>
      </c>
      <c r="AO26" s="105">
        <f>AM26-'Surv-rate CEA'!AF24*UPD</f>
        <v>0.10551131775708789</v>
      </c>
      <c r="AP26" s="97">
        <f t="shared" si="21"/>
        <v>0.10198292080215232</v>
      </c>
      <c r="AQ26" s="97">
        <f>'Surv-rate CEA'!AH24*UPFS+'Surv-rate CEA'!AI24*UPD</f>
        <v>0.38659047672508906</v>
      </c>
      <c r="AR26" s="97">
        <f t="shared" si="22"/>
        <v>0.37366253032199087</v>
      </c>
      <c r="AS26" s="97">
        <f>AQ26-'Surv-rate CEA'!AI24*UPD</f>
        <v>0.22189340945234373</v>
      </c>
      <c r="AT26" s="97">
        <f t="shared" si="23"/>
        <v>0.21447308671469764</v>
      </c>
      <c r="AU26" s="97">
        <f>'Surv-rate CEA'!AK24*UPFS+'Surv-rate CEA'!AL24*UPD</f>
        <v>0.27561391141010805</v>
      </c>
      <c r="AV26" s="97">
        <f t="shared" si="24"/>
        <v>0.26639712494179596</v>
      </c>
      <c r="AW26" s="97">
        <f>AU26-'Surv-rate CEA'!AL24*UPD</f>
        <v>0.10551131775708789</v>
      </c>
      <c r="AX26" s="97">
        <f t="shared" si="25"/>
        <v>0.10198292080215232</v>
      </c>
      <c r="AY26" s="135">
        <v>20</v>
      </c>
      <c r="AZ26" s="135">
        <f t="shared" si="31"/>
        <v>1.5342465753424657</v>
      </c>
      <c r="BA26" s="136">
        <f>'Surv-rate CEA'!$AP24*UPFS+'Surv-rate CEA'!$AQ24*UPD</f>
        <v>0.26929085282747767</v>
      </c>
      <c r="BB26" s="136">
        <f t="shared" si="26"/>
        <v>0.25735116208034586</v>
      </c>
      <c r="BC26" s="136">
        <f>BA26-'Surv-rate CEA'!$AQ24*UPD</f>
        <v>0.10347154735854</v>
      </c>
      <c r="BD26" s="136">
        <f t="shared" si="27"/>
        <v>9.8883874722738865E-2</v>
      </c>
      <c r="BE26" s="136">
        <f>'Surv-rate CEA'!$AS24*UPFS+'Surv-rate CEA'!$AT24*UPD</f>
        <v>0.1944659594587321</v>
      </c>
      <c r="BF26" s="136">
        <f t="shared" si="28"/>
        <v>0.18584381952192169</v>
      </c>
      <c r="BG26" s="136">
        <f>BE26-'Surv-rate CEA'!$AT24*UPD</f>
        <v>4.6537642017813602E-2</v>
      </c>
      <c r="BH26" s="136">
        <f t="shared" si="29"/>
        <v>4.4474278008381773E-2</v>
      </c>
    </row>
    <row r="27" spans="1:60">
      <c r="A27" s="102">
        <v>21</v>
      </c>
      <c r="B27" s="102">
        <f t="shared" si="30"/>
        <v>1.2082191780821918</v>
      </c>
      <c r="C27" s="97">
        <f>'Surv-rate CEA'!D25*UPFS+'Surv-rate CEA'!E25*UPD</f>
        <v>0.36308038135198945</v>
      </c>
      <c r="D27" s="97">
        <f t="shared" si="2"/>
        <v>0.35034232020789352</v>
      </c>
      <c r="E27" s="97">
        <f>C27-'Surv-rate CEA'!E25*UPD</f>
        <v>0.24072603583974983</v>
      </c>
      <c r="F27" s="97">
        <f t="shared" si="3"/>
        <v>0.23228056998427074</v>
      </c>
      <c r="G27" s="97">
        <f>'Surv-rate CEA'!G25*UPFS+'Surv-rate CEA'!H25*UPD</f>
        <v>0.26053002236164646</v>
      </c>
      <c r="H27" s="97">
        <f t="shared" si="4"/>
        <v>0.25138976713122668</v>
      </c>
      <c r="I27" s="97">
        <f>G27-'Surv-rate CEA'!H25*UPD</f>
        <v>9.7302287486633526E-2</v>
      </c>
      <c r="J27" s="97">
        <f t="shared" si="5"/>
        <v>9.388860128621182E-2</v>
      </c>
      <c r="K27" s="97">
        <f>'Surv-rate CEA'!J25*UPFS+'Surv-rate CEA'!K25*UPD</f>
        <v>0.33835830260486599</v>
      </c>
      <c r="L27" s="97">
        <f t="shared" si="6"/>
        <v>0.3264875737840352</v>
      </c>
      <c r="M27" s="97">
        <f>K27-'Surv-rate CEA'!K25*UPD</f>
        <v>0.14447360537748297</v>
      </c>
      <c r="N27" s="97">
        <f t="shared" si="7"/>
        <v>0.13940499326422681</v>
      </c>
      <c r="O27" s="97">
        <f>'Surv-rate CEA'!M25*UPFS+'Surv-rate CEA'!N25*UPD</f>
        <v>0.26053002236164646</v>
      </c>
      <c r="P27" s="97">
        <f t="shared" si="8"/>
        <v>0.25138976713122668</v>
      </c>
      <c r="Q27" s="97">
        <f>O27-'Surv-rate CEA'!N25*UPD</f>
        <v>9.7302287486633526E-2</v>
      </c>
      <c r="R27" s="97">
        <f t="shared" si="9"/>
        <v>9.388860128621182E-2</v>
      </c>
      <c r="S27" s="97">
        <f>'Surv-rate CEA'!P25*UPFS+'Surv-rate CEA'!Q25*UPD</f>
        <v>0.38598526027230734</v>
      </c>
      <c r="T27" s="97">
        <f t="shared" si="10"/>
        <v>0.37244362018765098</v>
      </c>
      <c r="U27" s="97">
        <f>S27-'Surv-rate CEA'!Q25*UPD</f>
        <v>0.24072603583974983</v>
      </c>
      <c r="V27" s="97">
        <f t="shared" si="11"/>
        <v>0.23228056998427074</v>
      </c>
      <c r="W27" s="97">
        <f>'Surv-rate CEA'!S25*UPFS+'Surv-rate CEA'!T25*UPD</f>
        <v>0.26053002236164646</v>
      </c>
      <c r="X27" s="97">
        <f t="shared" si="12"/>
        <v>0.25138976713122668</v>
      </c>
      <c r="Y27" s="97">
        <f>W27-'Surv-rate CEA'!T25*UPD</f>
        <v>9.7302287486633526E-2</v>
      </c>
      <c r="Z27" s="97">
        <f t="shared" si="13"/>
        <v>9.388860128621182E-2</v>
      </c>
      <c r="AA27" s="97">
        <f>'Surv-rate CEA'!V25*UPFS+'Surv-rate CEA'!W25*UPD</f>
        <v>0.40363200208403349</v>
      </c>
      <c r="AB27" s="97">
        <f t="shared" si="14"/>
        <v>0.3894712559067956</v>
      </c>
      <c r="AC27" s="97">
        <f>AA27-'Surv-rate CEA'!W25*UPD</f>
        <v>0.22912099232609687</v>
      </c>
      <c r="AD27" s="97">
        <f t="shared" si="15"/>
        <v>0.22108266979603336</v>
      </c>
      <c r="AE27" s="97">
        <f>'Surv-rate CEA'!Y25*UPFS+'Surv-rate CEA'!Z25*UPD</f>
        <v>0.26053002236164646</v>
      </c>
      <c r="AF27" s="97">
        <f t="shared" si="16"/>
        <v>0.25138976713122668</v>
      </c>
      <c r="AG27" s="97">
        <f>AE27-'Surv-rate CEA'!Z25*UPD</f>
        <v>9.7302287486633526E-2</v>
      </c>
      <c r="AH27" s="97">
        <f t="shared" si="17"/>
        <v>9.388860128621182E-2</v>
      </c>
      <c r="AI27" s="97">
        <f>'Surv-rate CEA'!AB25*UPFS+'Surv-rate CEA'!AC25*UPD</f>
        <v>0.34673581729671782</v>
      </c>
      <c r="AJ27" s="97">
        <f t="shared" si="18"/>
        <v>0.33457117754084009</v>
      </c>
      <c r="AK27" s="97">
        <f>AI27-'Surv-rate CEA'!AC25*UPD</f>
        <v>0.20083669288247191</v>
      </c>
      <c r="AL27" s="97">
        <f t="shared" si="19"/>
        <v>0.19379067716444054</v>
      </c>
      <c r="AM27" s="105">
        <f>'Surv-rate CEA'!AE25*UPFS+'Surv-rate CEA'!AF25*UPD</f>
        <v>0.26053002236164646</v>
      </c>
      <c r="AN27" s="97">
        <f t="shared" si="20"/>
        <v>0.25138976713122668</v>
      </c>
      <c r="AO27" s="105">
        <f>AM27-'Surv-rate CEA'!AF25*UPD</f>
        <v>9.7302287486633526E-2</v>
      </c>
      <c r="AP27" s="97">
        <f t="shared" si="21"/>
        <v>9.388860128621182E-2</v>
      </c>
      <c r="AQ27" s="97">
        <f>'Surv-rate CEA'!AH25*UPFS+'Surv-rate CEA'!AI25*UPD</f>
        <v>0.37244957142639912</v>
      </c>
      <c r="AR27" s="97">
        <f t="shared" si="22"/>
        <v>0.35938280809356449</v>
      </c>
      <c r="AS27" s="97">
        <f>AQ27-'Surv-rate CEA'!AI25*UPD</f>
        <v>0.21100912857410009</v>
      </c>
      <c r="AT27" s="97">
        <f t="shared" si="23"/>
        <v>0.20360623015328583</v>
      </c>
      <c r="AU27" s="97">
        <f>'Surv-rate CEA'!AK25*UPFS+'Surv-rate CEA'!AL25*UPD</f>
        <v>0.26053002236164646</v>
      </c>
      <c r="AV27" s="97">
        <f t="shared" si="24"/>
        <v>0.25138976713122668</v>
      </c>
      <c r="AW27" s="97">
        <f>AU27-'Surv-rate CEA'!AL25*UPD</f>
        <v>9.7302287486633526E-2</v>
      </c>
      <c r="AX27" s="97">
        <f t="shared" si="25"/>
        <v>9.388860128621182E-2</v>
      </c>
      <c r="AY27" s="135">
        <v>21</v>
      </c>
      <c r="AZ27" s="135">
        <f t="shared" si="31"/>
        <v>1.6109589041095891</v>
      </c>
      <c r="BA27" s="136">
        <f>'Surv-rate CEA'!$AP25*UPFS+'Surv-rate CEA'!$AQ25*UPD</f>
        <v>0.25587464209697452</v>
      </c>
      <c r="BB27" s="136">
        <f t="shared" si="26"/>
        <v>0.24397594383020119</v>
      </c>
      <c r="BC27" s="136">
        <f>BA27-'Surv-rate CEA'!$AQ25*UPD</f>
        <v>9.6409553890296762E-2</v>
      </c>
      <c r="BD27" s="136">
        <f t="shared" si="27"/>
        <v>9.1926310914855272E-2</v>
      </c>
      <c r="BE27" s="136">
        <f>'Surv-rate CEA'!$AS25*UPFS+'Surv-rate CEA'!$AT25*UPD</f>
        <v>0.18324311039654378</v>
      </c>
      <c r="BF27" s="136">
        <f t="shared" si="28"/>
        <v>0.17472192806208184</v>
      </c>
      <c r="BG27" s="136">
        <f>BE27-'Surv-rate CEA'!$AT25*UPD</f>
        <v>4.3224403554220636E-2</v>
      </c>
      <c r="BH27" s="136">
        <f t="shared" si="29"/>
        <v>4.1214379694732461E-2</v>
      </c>
    </row>
    <row r="28" spans="1:60">
      <c r="A28" s="102">
        <v>22</v>
      </c>
      <c r="B28" s="102">
        <f t="shared" si="30"/>
        <v>1.2657534246575342</v>
      </c>
      <c r="C28" s="97">
        <f>'Surv-rate CEA'!D26*UPFS+'Surv-rate CEA'!E26*UPD</f>
        <v>0.34937233613215862</v>
      </c>
      <c r="D28" s="97">
        <f t="shared" si="2"/>
        <v>0.33654237305271184</v>
      </c>
      <c r="E28" s="97">
        <f>C28-'Surv-rate CEA'!E26*UPD</f>
        <v>0.23044704879820277</v>
      </c>
      <c r="F28" s="97">
        <f t="shared" si="3"/>
        <v>0.22198436637583147</v>
      </c>
      <c r="G28" s="97">
        <f>'Surv-rate CEA'!G26*UPFS+'Surv-rate CEA'!H26*UPD</f>
        <v>0.24642883620080563</v>
      </c>
      <c r="H28" s="97">
        <f t="shared" si="4"/>
        <v>0.23737925630226611</v>
      </c>
      <c r="I28" s="97">
        <f>G28-'Surv-rate CEA'!H26*UPD</f>
        <v>8.9963126310636771E-2</v>
      </c>
      <c r="J28" s="97">
        <f t="shared" si="5"/>
        <v>8.6659420007340726E-2</v>
      </c>
      <c r="K28" s="97">
        <f>'Surv-rate CEA'!J26*UPFS+'Surv-rate CEA'!K26*UPD</f>
        <v>0.32458754362723707</v>
      </c>
      <c r="L28" s="97">
        <f t="shared" si="6"/>
        <v>0.31266774984250401</v>
      </c>
      <c r="M28" s="97">
        <f>K28-'Surv-rate CEA'!K26*UPD</f>
        <v>0.13561944716235971</v>
      </c>
      <c r="N28" s="97">
        <f t="shared" si="7"/>
        <v>0.13063910865241579</v>
      </c>
      <c r="O28" s="97">
        <f>'Surv-rate CEA'!M26*UPFS+'Surv-rate CEA'!N26*UPD</f>
        <v>0.24642883620080563</v>
      </c>
      <c r="P28" s="97">
        <f t="shared" si="8"/>
        <v>0.23737925630226611</v>
      </c>
      <c r="Q28" s="97">
        <f>O28-'Surv-rate CEA'!N26*UPD</f>
        <v>8.9963126310636771E-2</v>
      </c>
      <c r="R28" s="97">
        <f t="shared" si="9"/>
        <v>8.6659420007340726E-2</v>
      </c>
      <c r="S28" s="97">
        <f>'Surv-rate CEA'!P26*UPFS+'Surv-rate CEA'!Q26*UPD</f>
        <v>0.37268843681828356</v>
      </c>
      <c r="T28" s="97">
        <f t="shared" si="10"/>
        <v>0.35900223905731782</v>
      </c>
      <c r="U28" s="97">
        <f>S28-'Surv-rate CEA'!Q26*UPD</f>
        <v>0.23044704879820277</v>
      </c>
      <c r="V28" s="97">
        <f t="shared" si="11"/>
        <v>0.22198436637583147</v>
      </c>
      <c r="W28" s="97">
        <f>'Surv-rate CEA'!S26*UPFS+'Surv-rate CEA'!T26*UPD</f>
        <v>0.24642883620080563</v>
      </c>
      <c r="X28" s="97">
        <f t="shared" si="12"/>
        <v>0.23737925630226611</v>
      </c>
      <c r="Y28" s="97">
        <f>W28-'Surv-rate CEA'!T26*UPD</f>
        <v>8.9963126310636771E-2</v>
      </c>
      <c r="Z28" s="97">
        <f t="shared" si="13"/>
        <v>8.6659420007340726E-2</v>
      </c>
      <c r="AA28" s="97">
        <f>'Surv-rate CEA'!V26*UPFS+'Surv-rate CEA'!W26*UPD</f>
        <v>0.3907450024814349</v>
      </c>
      <c r="AB28" s="97">
        <f t="shared" si="14"/>
        <v>0.37639571538327504</v>
      </c>
      <c r="AC28" s="97">
        <f>AA28-'Surv-rate CEA'!W26*UPD</f>
        <v>0.21892178065494861</v>
      </c>
      <c r="AD28" s="97">
        <f t="shared" si="15"/>
        <v>0.21088233942675916</v>
      </c>
      <c r="AE28" s="97">
        <f>'Surv-rate CEA'!Y26*UPFS+'Surv-rate CEA'!Z26*UPD</f>
        <v>0.24642883620080563</v>
      </c>
      <c r="AF28" s="97">
        <f t="shared" si="16"/>
        <v>0.23737925630226611</v>
      </c>
      <c r="AG28" s="97">
        <f>AE28-'Surv-rate CEA'!Z26*UPD</f>
        <v>8.9963126310636771E-2</v>
      </c>
      <c r="AH28" s="97">
        <f t="shared" si="17"/>
        <v>8.6659420007340726E-2</v>
      </c>
      <c r="AI28" s="97">
        <f>'Surv-rate CEA'!AB26*UPFS+'Surv-rate CEA'!AC26*UPD</f>
        <v>0.33288526495626813</v>
      </c>
      <c r="AJ28" s="97">
        <f t="shared" si="18"/>
        <v>0.32066075483516571</v>
      </c>
      <c r="AK28" s="97">
        <f>AI28-'Surv-rate CEA'!AC26*UPD</f>
        <v>0.19092809019033616</v>
      </c>
      <c r="AL28" s="97">
        <f t="shared" si="19"/>
        <v>0.18391665827477466</v>
      </c>
      <c r="AM28" s="105">
        <f>'Surv-rate CEA'!AE26*UPFS+'Surv-rate CEA'!AF26*UPD</f>
        <v>0.24642883620080563</v>
      </c>
      <c r="AN28" s="97">
        <f t="shared" si="20"/>
        <v>0.23737925630226611</v>
      </c>
      <c r="AO28" s="105">
        <f>AM28-'Surv-rate CEA'!AF26*UPD</f>
        <v>8.9963126310636771E-2</v>
      </c>
      <c r="AP28" s="97">
        <f t="shared" si="21"/>
        <v>8.6659420007340726E-2</v>
      </c>
      <c r="AQ28" s="97">
        <f>'Surv-rate CEA'!AH26*UPFS+'Surv-rate CEA'!AI26*UPD</f>
        <v>0.35898273243632139</v>
      </c>
      <c r="AR28" s="97">
        <f t="shared" si="22"/>
        <v>0.3457998477972391</v>
      </c>
      <c r="AS28" s="97">
        <f>AQ28-'Surv-rate CEA'!AI26*UPD</f>
        <v>0.20097961374792742</v>
      </c>
      <c r="AT28" s="97">
        <f t="shared" si="23"/>
        <v>0.19359906080359818</v>
      </c>
      <c r="AU28" s="97">
        <f>'Surv-rate CEA'!AK26*UPFS+'Surv-rate CEA'!AL26*UPD</f>
        <v>0.24642883620080563</v>
      </c>
      <c r="AV28" s="97">
        <f t="shared" si="24"/>
        <v>0.23737925630226611</v>
      </c>
      <c r="AW28" s="97">
        <f>AU28-'Surv-rate CEA'!AL26*UPD</f>
        <v>8.9963126310636771E-2</v>
      </c>
      <c r="AX28" s="97">
        <f t="shared" si="25"/>
        <v>8.6659420007340726E-2</v>
      </c>
      <c r="AY28" s="135">
        <v>22</v>
      </c>
      <c r="AZ28" s="135">
        <f t="shared" si="31"/>
        <v>1.6876712328767123</v>
      </c>
      <c r="BA28" s="136">
        <f>'Surv-rate CEA'!$AP26*UPFS+'Surv-rate CEA'!$AQ26*UPD</f>
        <v>0.24337422182467525</v>
      </c>
      <c r="BB28" s="136">
        <f t="shared" si="26"/>
        <v>0.23153122046024813</v>
      </c>
      <c r="BC28" s="136">
        <f>BA28-'Surv-rate CEA'!$AQ26*UPD</f>
        <v>9.0062913145879497E-2</v>
      </c>
      <c r="BD28" s="136">
        <f t="shared" si="27"/>
        <v>8.5680299427491058E-2</v>
      </c>
      <c r="BE28" s="136">
        <f>'Surv-rate CEA'!$AS26*UPFS+'Surv-rate CEA'!$AT26*UPD</f>
        <v>0.17302694279120562</v>
      </c>
      <c r="BF28" s="136">
        <f t="shared" si="28"/>
        <v>0.16460715903516304</v>
      </c>
      <c r="BG28" s="136">
        <f>BE28-'Surv-rate CEA'!$AT26*UPD</f>
        <v>4.0300925067702081E-2</v>
      </c>
      <c r="BH28" s="136">
        <f t="shared" si="29"/>
        <v>3.8339813874470191E-2</v>
      </c>
    </row>
    <row r="29" spans="1:60">
      <c r="A29" s="102">
        <v>23</v>
      </c>
      <c r="B29" s="102">
        <f t="shared" si="30"/>
        <v>1.3232876712328767</v>
      </c>
      <c r="C29" s="97">
        <f>'Surv-rate CEA'!D27*UPFS+'Surv-rate CEA'!E27*UPD</f>
        <v>0.3363413620163539</v>
      </c>
      <c r="D29" s="97">
        <f t="shared" si="2"/>
        <v>0.32343941091719852</v>
      </c>
      <c r="E29" s="97">
        <f>C29-'Surv-rate CEA'!E27*UPD</f>
        <v>0.22090770399422194</v>
      </c>
      <c r="F29" s="97">
        <f t="shared" si="3"/>
        <v>0.21243375247879234</v>
      </c>
      <c r="G29" s="97">
        <f>'Surv-rate CEA'!G27*UPFS+'Surv-rate CEA'!H27*UPD</f>
        <v>0.23324811258367206</v>
      </c>
      <c r="H29" s="97">
        <f t="shared" si="4"/>
        <v>0.2243007867939332</v>
      </c>
      <c r="I29" s="97">
        <f>G29-'Surv-rate CEA'!H27*UPD</f>
        <v>8.3381410486050106E-2</v>
      </c>
      <c r="J29" s="97">
        <f t="shared" si="5"/>
        <v>8.0182925250037687E-2</v>
      </c>
      <c r="K29" s="97">
        <f>'Surv-rate CEA'!J27*UPFS+'Surv-rate CEA'!K27*UPD</f>
        <v>0.31153937842678719</v>
      </c>
      <c r="L29" s="97">
        <f t="shared" si="6"/>
        <v>0.2995888237824606</v>
      </c>
      <c r="M29" s="97">
        <f>K29-'Surv-rate CEA'!K27*UPD</f>
        <v>0.12755951383071601</v>
      </c>
      <c r="N29" s="97">
        <f t="shared" si="7"/>
        <v>0.12266637015130168</v>
      </c>
      <c r="O29" s="97">
        <f>'Surv-rate CEA'!M27*UPFS+'Surv-rate CEA'!N27*UPD</f>
        <v>0.23324811258367206</v>
      </c>
      <c r="P29" s="97">
        <f t="shared" si="8"/>
        <v>0.2243007867939332</v>
      </c>
      <c r="Q29" s="97">
        <f>O29-'Surv-rate CEA'!N27*UPD</f>
        <v>8.3381410486050106E-2</v>
      </c>
      <c r="R29" s="97">
        <f t="shared" si="9"/>
        <v>8.0182925250037687E-2</v>
      </c>
      <c r="S29" s="97">
        <f>'Surv-rate CEA'!P27*UPFS+'Surv-rate CEA'!Q27*UPD</f>
        <v>0.36000693723167887</v>
      </c>
      <c r="T29" s="97">
        <f t="shared" si="10"/>
        <v>0.34619718195307009</v>
      </c>
      <c r="U29" s="97">
        <f>S29-'Surv-rate CEA'!Q27*UPD</f>
        <v>0.22090770399422194</v>
      </c>
      <c r="V29" s="97">
        <f t="shared" si="11"/>
        <v>0.21243375247879234</v>
      </c>
      <c r="W29" s="97">
        <f>'Surv-rate CEA'!S27*UPFS+'Surv-rate CEA'!T27*UPD</f>
        <v>0.23324811258367206</v>
      </c>
      <c r="X29" s="97">
        <f t="shared" si="12"/>
        <v>0.2243007867939332</v>
      </c>
      <c r="Y29" s="97">
        <f>W29-'Surv-rate CEA'!T27*UPD</f>
        <v>8.3381410486050106E-2</v>
      </c>
      <c r="Z29" s="97">
        <f t="shared" si="13"/>
        <v>8.0182925250037687E-2</v>
      </c>
      <c r="AA29" s="97">
        <f>'Surv-rate CEA'!V27*UPFS+'Surv-rate CEA'!W27*UPD</f>
        <v>0.37842507656519364</v>
      </c>
      <c r="AB29" s="97">
        <f t="shared" si="14"/>
        <v>0.36390880713205492</v>
      </c>
      <c r="AC29" s="97">
        <f>AA29-'Surv-rate CEA'!W27*UPD</f>
        <v>0.20947413686650732</v>
      </c>
      <c r="AD29" s="97">
        <f t="shared" si="15"/>
        <v>0.20143877346609973</v>
      </c>
      <c r="AE29" s="97">
        <f>'Surv-rate CEA'!Y27*UPFS+'Surv-rate CEA'!Z27*UPD</f>
        <v>0.23324811258367206</v>
      </c>
      <c r="AF29" s="97">
        <f t="shared" si="16"/>
        <v>0.2243007867939332</v>
      </c>
      <c r="AG29" s="97">
        <f>AE29-'Surv-rate CEA'!Z27*UPD</f>
        <v>8.3381410486050106E-2</v>
      </c>
      <c r="AH29" s="97">
        <f t="shared" si="17"/>
        <v>8.0182925250037687E-2</v>
      </c>
      <c r="AI29" s="97">
        <f>'Surv-rate CEA'!AB27*UPFS+'Surv-rate CEA'!AC27*UPD</f>
        <v>0.31974880993934718</v>
      </c>
      <c r="AJ29" s="97">
        <f t="shared" si="18"/>
        <v>0.30748334402959687</v>
      </c>
      <c r="AK29" s="97">
        <f>AI29-'Surv-rate CEA'!AC27*UPD</f>
        <v>0.1817952522152414</v>
      </c>
      <c r="AL29" s="97">
        <f t="shared" si="19"/>
        <v>0.17482164230869171</v>
      </c>
      <c r="AM29" s="105">
        <f>'Surv-rate CEA'!AE27*UPFS+'Surv-rate CEA'!AF27*UPD</f>
        <v>0.23324811258367206</v>
      </c>
      <c r="AN29" s="97">
        <f t="shared" si="20"/>
        <v>0.2243007867939332</v>
      </c>
      <c r="AO29" s="105">
        <f>AM29-'Surv-rate CEA'!AF27*UPD</f>
        <v>8.3381410486050106E-2</v>
      </c>
      <c r="AP29" s="97">
        <f t="shared" si="21"/>
        <v>8.0182925250037687E-2</v>
      </c>
      <c r="AQ29" s="97">
        <f>'Surv-rate CEA'!AH27*UPFS+'Surv-rate CEA'!AI27*UPD</f>
        <v>0.3461619778782441</v>
      </c>
      <c r="AR29" s="97">
        <f t="shared" si="22"/>
        <v>0.33288331097805224</v>
      </c>
      <c r="AS29" s="97">
        <f>AQ29-'Surv-rate CEA'!AI27*UPD</f>
        <v>0.19171804388201114</v>
      </c>
      <c r="AT29" s="97">
        <f t="shared" si="23"/>
        <v>0.18436379874200615</v>
      </c>
      <c r="AU29" s="97">
        <f>'Surv-rate CEA'!AK27*UPFS+'Surv-rate CEA'!AL27*UPD</f>
        <v>0.23324811258367206</v>
      </c>
      <c r="AV29" s="97">
        <f t="shared" si="24"/>
        <v>0.2243007867939332</v>
      </c>
      <c r="AW29" s="97">
        <f>AU29-'Surv-rate CEA'!AL27*UPD</f>
        <v>8.3381410486050106E-2</v>
      </c>
      <c r="AX29" s="97">
        <f t="shared" si="25"/>
        <v>8.0182925250037687E-2</v>
      </c>
      <c r="AY29" s="135">
        <v>23</v>
      </c>
      <c r="AZ29" s="135">
        <f t="shared" si="31"/>
        <v>1.7643835616438357</v>
      </c>
      <c r="BA29" s="136">
        <f>'Surv-rate CEA'!$AP27*UPFS+'Surv-rate CEA'!$AQ27*UPD</f>
        <v>0.23171889078965174</v>
      </c>
      <c r="BB29" s="136">
        <f t="shared" si="26"/>
        <v>0.21994376379965966</v>
      </c>
      <c r="BC29" s="136">
        <f>BA29-'Surv-rate CEA'!$AQ27*UPD</f>
        <v>8.4338764491682511E-2</v>
      </c>
      <c r="BD29" s="136">
        <f t="shared" si="27"/>
        <v>8.0052969498083534E-2</v>
      </c>
      <c r="BE29" s="136">
        <f>'Surv-rate CEA'!$AS27*UPFS+'Surv-rate CEA'!$AT27*UPD</f>
        <v>0.16368689218402346</v>
      </c>
      <c r="BF29" s="136">
        <f t="shared" si="28"/>
        <v>0.15536890854662683</v>
      </c>
      <c r="BG29" s="136">
        <f>BE29-'Surv-rate CEA'!$AT27*UPD</f>
        <v>3.7699787116637323E-2</v>
      </c>
      <c r="BH29" s="136">
        <f t="shared" si="29"/>
        <v>3.5784018491639674E-2</v>
      </c>
    </row>
    <row r="30" spans="1:60">
      <c r="A30" s="102">
        <v>24</v>
      </c>
      <c r="B30" s="102">
        <f t="shared" si="30"/>
        <v>1.3808219178082193</v>
      </c>
      <c r="C30" s="97">
        <f>'Surv-rate CEA'!D28*UPFS+'Surv-rate CEA'!E28*UPD</f>
        <v>0.32395643350056197</v>
      </c>
      <c r="D30" s="97">
        <f t="shared" si="2"/>
        <v>0.31100021398928746</v>
      </c>
      <c r="E30" s="97">
        <f>C30-'Surv-rate CEA'!E28*UPD</f>
        <v>0.21203771138040212</v>
      </c>
      <c r="F30" s="97">
        <f t="shared" si="3"/>
        <v>0.20355753673584456</v>
      </c>
      <c r="G30" s="97">
        <f>'Surv-rate CEA'!G28*UPFS+'Surv-rate CEA'!H28*UPD</f>
        <v>0.22092750666176317</v>
      </c>
      <c r="H30" s="97">
        <f t="shared" si="4"/>
        <v>0.21209179612668161</v>
      </c>
      <c r="I30" s="97">
        <f>G30-'Surv-rate CEA'!H28*UPD</f>
        <v>7.7461315513709633E-2</v>
      </c>
      <c r="J30" s="97">
        <f t="shared" si="5"/>
        <v>7.4363350158976299E-2</v>
      </c>
      <c r="K30" s="97">
        <f>'Surv-rate CEA'!J28*UPFS+'Surv-rate CEA'!K28*UPD</f>
        <v>0.29917710073803383</v>
      </c>
      <c r="L30" s="97">
        <f t="shared" si="6"/>
        <v>0.28721189866433605</v>
      </c>
      <c r="M30" s="97">
        <f>K30-'Surv-rate CEA'!K28*UPD</f>
        <v>0.12020402475502351</v>
      </c>
      <c r="N30" s="97">
        <f t="shared" si="7"/>
        <v>0.11539661990111726</v>
      </c>
      <c r="O30" s="97">
        <f>'Surv-rate CEA'!M28*UPFS+'Surv-rate CEA'!N28*UPD</f>
        <v>0.22092750666176317</v>
      </c>
      <c r="P30" s="97">
        <f t="shared" si="8"/>
        <v>0.21209179612668161</v>
      </c>
      <c r="Q30" s="97">
        <f>O30-'Surv-rate CEA'!N28*UPD</f>
        <v>7.7461315513709633E-2</v>
      </c>
      <c r="R30" s="97">
        <f t="shared" si="9"/>
        <v>7.4363350158976299E-2</v>
      </c>
      <c r="S30" s="97">
        <f>'Surv-rate CEA'!P28*UPFS+'Surv-rate CEA'!Q28*UPD</f>
        <v>0.34791484516900201</v>
      </c>
      <c r="T30" s="97">
        <f t="shared" si="10"/>
        <v>0.33400043989995876</v>
      </c>
      <c r="U30" s="97">
        <f>S30-'Surv-rate CEA'!Q28*UPD</f>
        <v>0.21203771138040214</v>
      </c>
      <c r="V30" s="97">
        <f t="shared" si="11"/>
        <v>0.20355753673584459</v>
      </c>
      <c r="W30" s="97">
        <f>'Surv-rate CEA'!S28*UPFS+'Surv-rate CEA'!T28*UPD</f>
        <v>0.22092750666176317</v>
      </c>
      <c r="X30" s="97">
        <f t="shared" si="12"/>
        <v>0.21209179612668161</v>
      </c>
      <c r="Y30" s="97">
        <f>W30-'Surv-rate CEA'!T28*UPD</f>
        <v>7.7461315513709633E-2</v>
      </c>
      <c r="Z30" s="97">
        <f t="shared" si="13"/>
        <v>7.4363350158976299E-2</v>
      </c>
      <c r="AA30" s="97">
        <f>'Surv-rate CEA'!V28*UPFS+'Surv-rate CEA'!W28*UPD</f>
        <v>0.36664973366300957</v>
      </c>
      <c r="AB30" s="97">
        <f t="shared" si="14"/>
        <v>0.3519860507049119</v>
      </c>
      <c r="AC30" s="97">
        <f>AA30-'Surv-rate CEA'!W28*UPD</f>
        <v>0.20070529973108164</v>
      </c>
      <c r="AD30" s="97">
        <f t="shared" si="15"/>
        <v>0.19267835026663296</v>
      </c>
      <c r="AE30" s="97">
        <f>'Surv-rate CEA'!Y28*UPFS+'Surv-rate CEA'!Z28*UPD</f>
        <v>0.22092750666176317</v>
      </c>
      <c r="AF30" s="97">
        <f t="shared" si="16"/>
        <v>0.21209179612668161</v>
      </c>
      <c r="AG30" s="97">
        <f>AE30-'Surv-rate CEA'!Z28*UPD</f>
        <v>7.7461315513709633E-2</v>
      </c>
      <c r="AH30" s="97">
        <f t="shared" si="17"/>
        <v>7.4363350158976299E-2</v>
      </c>
      <c r="AI30" s="97">
        <f>'Surv-rate CEA'!AB28*UPFS+'Surv-rate CEA'!AC28*UPD</f>
        <v>0.30729153226704797</v>
      </c>
      <c r="AJ30" s="97">
        <f t="shared" si="18"/>
        <v>0.29500180397554032</v>
      </c>
      <c r="AK30" s="97">
        <f>AI30-'Surv-rate CEA'!AC28*UPD</f>
        <v>0.17335942589598705</v>
      </c>
      <c r="AL30" s="97">
        <f t="shared" si="19"/>
        <v>0.16642613936734327</v>
      </c>
      <c r="AM30" s="105">
        <f>'Surv-rate CEA'!AE28*UPFS+'Surv-rate CEA'!AF28*UPD</f>
        <v>0.22092750666176317</v>
      </c>
      <c r="AN30" s="97">
        <f t="shared" si="20"/>
        <v>0.21209179612668161</v>
      </c>
      <c r="AO30" s="105">
        <f>AM30-'Surv-rate CEA'!AF28*UPD</f>
        <v>7.7461315513709633E-2</v>
      </c>
      <c r="AP30" s="97">
        <f t="shared" si="21"/>
        <v>7.4363350158976299E-2</v>
      </c>
      <c r="AQ30" s="97">
        <f>'Surv-rate CEA'!AH28*UPFS+'Surv-rate CEA'!AI28*UPD</f>
        <v>0.33395849367591512</v>
      </c>
      <c r="AR30" s="97">
        <f t="shared" si="22"/>
        <v>0.32060225467499331</v>
      </c>
      <c r="AS30" s="97">
        <f>AQ30-'Surv-rate CEA'!AI28*UPD</f>
        <v>0.1831478090636238</v>
      </c>
      <c r="AT30" s="97">
        <f t="shared" si="23"/>
        <v>0.1758230487815188</v>
      </c>
      <c r="AU30" s="97">
        <f>'Surv-rate CEA'!AK28*UPFS+'Surv-rate CEA'!AL28*UPD</f>
        <v>0.22092750666176317</v>
      </c>
      <c r="AV30" s="97">
        <f t="shared" si="24"/>
        <v>0.21209179612668161</v>
      </c>
      <c r="AW30" s="97">
        <f>AU30-'Surv-rate CEA'!AL28*UPD</f>
        <v>7.7461315513709633E-2</v>
      </c>
      <c r="AX30" s="97">
        <f t="shared" si="25"/>
        <v>7.4363350158976299E-2</v>
      </c>
      <c r="AY30" s="135">
        <v>24</v>
      </c>
      <c r="AZ30" s="135">
        <f t="shared" si="31"/>
        <v>1.8410958904109589</v>
      </c>
      <c r="BA30" s="136">
        <f>'Surv-rate CEA'!$AP28*UPFS+'Surv-rate CEA'!$AQ28*UPD</f>
        <v>0.22084287246464335</v>
      </c>
      <c r="BB30" s="136">
        <f t="shared" si="26"/>
        <v>0.2091456449368678</v>
      </c>
      <c r="BC30" s="136">
        <f>BA30-'Surv-rate CEA'!$AQ28*UPD</f>
        <v>7.9158571641686992E-2</v>
      </c>
      <c r="BD30" s="136">
        <f t="shared" si="27"/>
        <v>7.4965835815835172E-2</v>
      </c>
      <c r="BE30" s="136">
        <f>'Surv-rate CEA'!$AS28*UPFS+'Surv-rate CEA'!$AT28*UPD</f>
        <v>0.15511226864060987</v>
      </c>
      <c r="BF30" s="136">
        <f t="shared" si="28"/>
        <v>0.14689654730720283</v>
      </c>
      <c r="BG30" s="136">
        <f>BE30-'Surv-rate CEA'!$AT28*UPD</f>
        <v>3.5367962478268122E-2</v>
      </c>
      <c r="BH30" s="136">
        <f t="shared" si="29"/>
        <v>3.3494652736889147E-2</v>
      </c>
    </row>
    <row r="31" spans="1:60">
      <c r="A31" s="102">
        <v>25</v>
      </c>
      <c r="B31" s="102">
        <f t="shared" si="30"/>
        <v>1.4383561643835616</v>
      </c>
      <c r="C31" s="97">
        <f>'Surv-rate CEA'!D29*UPFS+'Surv-rate CEA'!E29*UPD</f>
        <v>0.31218630002856673</v>
      </c>
      <c r="D31" s="97">
        <f t="shared" si="2"/>
        <v>0.29919156075423886</v>
      </c>
      <c r="E31" s="97">
        <f>C31-'Surv-rate CEA'!E29*UPD</f>
        <v>0.20377461386052825</v>
      </c>
      <c r="F31" s="97">
        <f t="shared" si="3"/>
        <v>0.19529250565269818</v>
      </c>
      <c r="G31" s="97">
        <f>'Surv-rate CEA'!G29*UPFS+'Surv-rate CEA'!H29*UPD</f>
        <v>0.20940912742690082</v>
      </c>
      <c r="H31" s="97">
        <f t="shared" si="4"/>
        <v>0.20069248287097996</v>
      </c>
      <c r="I31" s="97">
        <f>G31-'Surv-rate CEA'!H29*UPD</f>
        <v>7.2120952447761816E-2</v>
      </c>
      <c r="J31" s="97">
        <f t="shared" si="5"/>
        <v>6.911892137468427E-2</v>
      </c>
      <c r="K31" s="97">
        <f>'Surv-rate CEA'!J29*UPFS+'Surv-rate CEA'!K29*UPD</f>
        <v>0.2874644036013197</v>
      </c>
      <c r="L31" s="97">
        <f t="shared" si="6"/>
        <v>0.27549871204115994</v>
      </c>
      <c r="M31" s="97">
        <f>K31-'Surv-rate CEA'!K29*UPD</f>
        <v>0.1134749830062855</v>
      </c>
      <c r="N31" s="97">
        <f t="shared" si="7"/>
        <v>0.10875159245970951</v>
      </c>
      <c r="O31" s="97">
        <f>'Surv-rate CEA'!M29*UPFS+'Surv-rate CEA'!N29*UPD</f>
        <v>0.20940912742690082</v>
      </c>
      <c r="P31" s="97">
        <f t="shared" si="8"/>
        <v>0.20069248287097996</v>
      </c>
      <c r="Q31" s="97">
        <f>O31-'Surv-rate CEA'!N29*UPD</f>
        <v>7.2120952447761816E-2</v>
      </c>
      <c r="R31" s="97">
        <f t="shared" si="9"/>
        <v>6.911892137468427E-2</v>
      </c>
      <c r="S31" s="97">
        <f>'Surv-rate CEA'!P29*UPFS+'Surv-rate CEA'!Q29*UPD</f>
        <v>0.33638577975620632</v>
      </c>
      <c r="T31" s="97">
        <f t="shared" si="10"/>
        <v>0.32238373833695316</v>
      </c>
      <c r="U31" s="97">
        <f>S31-'Surv-rate CEA'!Q29*UPD</f>
        <v>0.20377461386052825</v>
      </c>
      <c r="V31" s="97">
        <f t="shared" si="11"/>
        <v>0.19529250565269818</v>
      </c>
      <c r="W31" s="97">
        <f>'Surv-rate CEA'!S29*UPFS+'Surv-rate CEA'!T29*UPD</f>
        <v>0.20940912742690082</v>
      </c>
      <c r="X31" s="97">
        <f t="shared" si="12"/>
        <v>0.20069248287097996</v>
      </c>
      <c r="Y31" s="97">
        <f>W31-'Surv-rate CEA'!T29*UPD</f>
        <v>7.2120952447761816E-2</v>
      </c>
      <c r="Z31" s="97">
        <f t="shared" si="13"/>
        <v>6.911892137468427E-2</v>
      </c>
      <c r="AA31" s="97">
        <f>'Surv-rate CEA'!V29*UPFS+'Surv-rate CEA'!W29*UPD</f>
        <v>0.35539593207155051</v>
      </c>
      <c r="AB31" s="97">
        <f t="shared" si="14"/>
        <v>0.34060259400385201</v>
      </c>
      <c r="AC31" s="97">
        <f>AA31-'Surv-rate CEA'!W29*UPD</f>
        <v>0.19255076337540544</v>
      </c>
      <c r="AD31" s="97">
        <f t="shared" si="15"/>
        <v>0.18453584738803752</v>
      </c>
      <c r="AE31" s="97">
        <f>'Surv-rate CEA'!Y29*UPFS+'Surv-rate CEA'!Z29*UPD</f>
        <v>0.20940912742690082</v>
      </c>
      <c r="AF31" s="97">
        <f t="shared" si="16"/>
        <v>0.20069248287097996</v>
      </c>
      <c r="AG31" s="97">
        <f>AE31-'Surv-rate CEA'!Z29*UPD</f>
        <v>7.2120952447761816E-2</v>
      </c>
      <c r="AH31" s="97">
        <f t="shared" si="17"/>
        <v>6.911892137468427E-2</v>
      </c>
      <c r="AI31" s="97">
        <f>'Surv-rate CEA'!AB29*UPFS+'Surv-rate CEA'!AC29*UPD</f>
        <v>0.29547861544575732</v>
      </c>
      <c r="AJ31" s="97">
        <f t="shared" si="18"/>
        <v>0.2831793327145623</v>
      </c>
      <c r="AK31" s="97">
        <f>AI31-'Surv-rate CEA'!AC29*UPD</f>
        <v>0.16555120788716374</v>
      </c>
      <c r="AL31" s="97">
        <f t="shared" si="19"/>
        <v>0.15866014705955248</v>
      </c>
      <c r="AM31" s="105">
        <f>'Surv-rate CEA'!AE29*UPFS+'Surv-rate CEA'!AF29*UPD</f>
        <v>0.20940912742690082</v>
      </c>
      <c r="AN31" s="97">
        <f t="shared" si="20"/>
        <v>0.20069248287097996</v>
      </c>
      <c r="AO31" s="105">
        <f>AM31-'Surv-rate CEA'!AF29*UPD</f>
        <v>7.2120952447761816E-2</v>
      </c>
      <c r="AP31" s="97">
        <f t="shared" si="21"/>
        <v>6.911892137468427E-2</v>
      </c>
      <c r="AQ31" s="97">
        <f>'Surv-rate CEA'!AH29*UPFS+'Surv-rate CEA'!AI29*UPD</f>
        <v>0.32234321662606913</v>
      </c>
      <c r="AR31" s="97">
        <f t="shared" si="22"/>
        <v>0.30892569620149996</v>
      </c>
      <c r="AS31" s="97">
        <f>AQ31-'Surv-rate CEA'!AI29*UPD</f>
        <v>0.17520124495990355</v>
      </c>
      <c r="AT31" s="97">
        <f t="shared" si="23"/>
        <v>0.16790850181716066</v>
      </c>
      <c r="AU31" s="97">
        <f>'Surv-rate CEA'!AK29*UPFS+'Surv-rate CEA'!AL29*UPD</f>
        <v>0.20940912742690082</v>
      </c>
      <c r="AV31" s="97">
        <f t="shared" si="24"/>
        <v>0.20069248287097996</v>
      </c>
      <c r="AW31" s="97">
        <f>AU31-'Surv-rate CEA'!AL29*UPD</f>
        <v>7.2120952447761816E-2</v>
      </c>
      <c r="AX31" s="97">
        <f t="shared" si="25"/>
        <v>6.911892137468427E-2</v>
      </c>
      <c r="AY31" s="135">
        <v>25</v>
      </c>
      <c r="AZ31" s="135">
        <f t="shared" si="31"/>
        <v>1.9178082191780821</v>
      </c>
      <c r="BA31" s="136">
        <f>'Surv-rate CEA'!$AP29*UPFS+'Surv-rate CEA'!$AQ29*UPD</f>
        <v>0.21068526992361314</v>
      </c>
      <c r="BB31" s="136">
        <f t="shared" si="26"/>
        <v>0.19907413524953668</v>
      </c>
      <c r="BC31" s="136">
        <f>BA31-'Surv-rate CEA'!$AQ29*UPD</f>
        <v>7.4455619371110449E-2</v>
      </c>
      <c r="BD31" s="136">
        <f t="shared" si="27"/>
        <v>7.0352274965148037E-2</v>
      </c>
      <c r="BE31" s="136">
        <f>'Surv-rate CEA'!$AS29*UPFS+'Surv-rate CEA'!$AT29*UPD</f>
        <v>0.14720903567872856</v>
      </c>
      <c r="BF31" s="136">
        <f t="shared" si="28"/>
        <v>0.1390961574546061</v>
      </c>
      <c r="BG31" s="136">
        <f>BE31-'Surv-rate CEA'!$AT29*UPD</f>
        <v>3.3263295057857384E-2</v>
      </c>
      <c r="BH31" s="136">
        <f t="shared" si="29"/>
        <v>3.1430112326286473E-2</v>
      </c>
    </row>
    <row r="32" spans="1:60">
      <c r="A32" s="102">
        <v>26</v>
      </c>
      <c r="B32" s="102">
        <f t="shared" si="30"/>
        <v>1.4958904109589042</v>
      </c>
      <c r="C32" s="97">
        <f>'Surv-rate CEA'!D30*UPFS+'Surv-rate CEA'!E30*UPD</f>
        <v>0.30099996639578791</v>
      </c>
      <c r="D32" s="97">
        <f t="shared" si="2"/>
        <v>0.2879806885593581</v>
      </c>
      <c r="E32" s="97">
        <f>C32-'Surv-rate CEA'!E30*UPD</f>
        <v>0.19606285761882541</v>
      </c>
      <c r="F32" s="97">
        <f t="shared" si="3"/>
        <v>0.18758246857656408</v>
      </c>
      <c r="G32" s="97">
        <f>'Surv-rate CEA'!G30*UPFS+'Surv-rate CEA'!H30*UPD</f>
        <v>0.19863789535005039</v>
      </c>
      <c r="H32" s="97">
        <f t="shared" si="4"/>
        <v>0.19004612712039728</v>
      </c>
      <c r="I32" s="97">
        <f>G32-'Surv-rate CEA'!H30*UPD</f>
        <v>6.7290145413107627E-2</v>
      </c>
      <c r="J32" s="97">
        <f t="shared" si="5"/>
        <v>6.437961652077194E-2</v>
      </c>
      <c r="K32" s="97">
        <f>'Surv-rate CEA'!J30*UPFS+'Surv-rate CEA'!K30*UPD</f>
        <v>0.27636579499110264</v>
      </c>
      <c r="L32" s="97">
        <f t="shared" si="6"/>
        <v>0.26441202930614632</v>
      </c>
      <c r="M32" s="97">
        <f>K32-'Surv-rate CEA'!K30*UPD</f>
        <v>0.10730448611701876</v>
      </c>
      <c r="N32" s="97">
        <f t="shared" si="7"/>
        <v>0.10266320015748537</v>
      </c>
      <c r="O32" s="97">
        <f>'Surv-rate CEA'!M30*UPFS+'Surv-rate CEA'!N30*UPD</f>
        <v>0.19863789535005039</v>
      </c>
      <c r="P32" s="97">
        <f t="shared" si="8"/>
        <v>0.19004612712039728</v>
      </c>
      <c r="Q32" s="97">
        <f>O32-'Surv-rate CEA'!N30*UPD</f>
        <v>6.7290145413107627E-2</v>
      </c>
      <c r="R32" s="97">
        <f t="shared" si="9"/>
        <v>6.437961652077194E-2</v>
      </c>
      <c r="S32" s="97">
        <f>'Surv-rate CEA'!P30*UPFS+'Surv-rate CEA'!Q30*UPD</f>
        <v>0.32539334370594697</v>
      </c>
      <c r="T32" s="97">
        <f t="shared" si="10"/>
        <v>0.3113189688860436</v>
      </c>
      <c r="U32" s="97">
        <f>S32-'Surv-rate CEA'!Q30*UPD</f>
        <v>0.19606285761882539</v>
      </c>
      <c r="V32" s="97">
        <f t="shared" si="11"/>
        <v>0.18758246857656405</v>
      </c>
      <c r="W32" s="97">
        <f>'Surv-rate CEA'!S30*UPFS+'Surv-rate CEA'!T30*UPD</f>
        <v>0.19863789535005039</v>
      </c>
      <c r="X32" s="97">
        <f t="shared" si="12"/>
        <v>0.19004612712039728</v>
      </c>
      <c r="Y32" s="97">
        <f>W32-'Surv-rate CEA'!T30*UPD</f>
        <v>6.7290145413107627E-2</v>
      </c>
      <c r="Z32" s="97">
        <f t="shared" si="13"/>
        <v>6.437961652077194E-2</v>
      </c>
      <c r="AA32" s="97">
        <f>'Surv-rate CEA'!V30*UPFS+'Surv-rate CEA'!W30*UPD</f>
        <v>0.34464048832456812</v>
      </c>
      <c r="AB32" s="97">
        <f t="shared" si="14"/>
        <v>0.32973360868299223</v>
      </c>
      <c r="AC32" s="97">
        <f>AA32-'Surv-rate CEA'!W30*UPD</f>
        <v>0.18495327534833728</v>
      </c>
      <c r="AD32" s="97">
        <f t="shared" si="15"/>
        <v>0.17695341372924506</v>
      </c>
      <c r="AE32" s="97">
        <f>'Surv-rate CEA'!Y30*UPFS+'Surv-rate CEA'!Z30*UPD</f>
        <v>0.19863789535005039</v>
      </c>
      <c r="AF32" s="97">
        <f t="shared" si="16"/>
        <v>0.19004612712039728</v>
      </c>
      <c r="AG32" s="97">
        <f>AE32-'Surv-rate CEA'!Z30*UPD</f>
        <v>6.7290145413107627E-2</v>
      </c>
      <c r="AH32" s="97">
        <f t="shared" si="17"/>
        <v>6.437961652077194E-2</v>
      </c>
      <c r="AI32" s="97">
        <f>'Surv-rate CEA'!AB30*UPFS+'Surv-rate CEA'!AC30*UPD</f>
        <v>0.28427581207906549</v>
      </c>
      <c r="AJ32" s="97">
        <f t="shared" si="18"/>
        <v>0.27197991110621456</v>
      </c>
      <c r="AK32" s="97">
        <f>AI32-'Surv-rate CEA'!AC30*UPD</f>
        <v>0.15830934642087546</v>
      </c>
      <c r="AL32" s="97">
        <f t="shared" si="19"/>
        <v>0.15146192583861909</v>
      </c>
      <c r="AM32" s="105">
        <f>'Surv-rate CEA'!AE30*UPFS+'Surv-rate CEA'!AF30*UPD</f>
        <v>0.19863789535005039</v>
      </c>
      <c r="AN32" s="97">
        <f t="shared" si="20"/>
        <v>0.19004612712039728</v>
      </c>
      <c r="AO32" s="105">
        <f>AM32-'Surv-rate CEA'!AF30*UPD</f>
        <v>6.7290145413107627E-2</v>
      </c>
      <c r="AP32" s="97">
        <f t="shared" si="21"/>
        <v>6.437961652077194E-2</v>
      </c>
      <c r="AQ32" s="97">
        <f>'Surv-rate CEA'!AH30*UPFS+'Surv-rate CEA'!AI30*UPD</f>
        <v>0.31128727725092087</v>
      </c>
      <c r="AR32" s="97">
        <f t="shared" si="22"/>
        <v>0.29782303804184895</v>
      </c>
      <c r="AS32" s="97">
        <f>AQ32-'Surv-rate CEA'!AI30*UPD</f>
        <v>0.16781850869409023</v>
      </c>
      <c r="AT32" s="97">
        <f t="shared" si="23"/>
        <v>0.16055978432629159</v>
      </c>
      <c r="AU32" s="97">
        <f>'Surv-rate CEA'!AK30*UPFS+'Surv-rate CEA'!AL30*UPD</f>
        <v>0.19863789535005039</v>
      </c>
      <c r="AV32" s="97">
        <f t="shared" si="24"/>
        <v>0.19004612712039728</v>
      </c>
      <c r="AW32" s="97">
        <f>AU32-'Surv-rate CEA'!AL30*UPD</f>
        <v>6.7290145413107627E-2</v>
      </c>
      <c r="AX32" s="97">
        <f t="shared" si="25"/>
        <v>6.437961652077194E-2</v>
      </c>
      <c r="AY32" s="135">
        <v>26</v>
      </c>
      <c r="AZ32" s="135">
        <f t="shared" si="31"/>
        <v>1.9945205479452055</v>
      </c>
      <c r="BA32" s="136">
        <f>'Surv-rate CEA'!$AP30*UPFS+'Surv-rate CEA'!$AQ30*UPD</f>
        <v>0.20118991031132297</v>
      </c>
      <c r="BB32" s="136">
        <f t="shared" si="26"/>
        <v>0.18967150427313537</v>
      </c>
      <c r="BC32" s="136">
        <f>BA32-'Surv-rate CEA'!$AQ30*UPD</f>
        <v>7.0172988532822805E-2</v>
      </c>
      <c r="BD32" s="136">
        <f t="shared" si="27"/>
        <v>6.6155485997117139E-2</v>
      </c>
      <c r="BE32" s="136">
        <f>'Surv-rate CEA'!$AS30*UPFS+'Surv-rate CEA'!$AT30*UPD</f>
        <v>0.13989710571819797</v>
      </c>
      <c r="BF32" s="136">
        <f t="shared" si="28"/>
        <v>0.13188779916432566</v>
      </c>
      <c r="BG32" s="136">
        <f>BE32-'Surv-rate CEA'!$AT30*UPD</f>
        <v>3.1351937423404738E-2</v>
      </c>
      <c r="BH32" s="136">
        <f t="shared" si="29"/>
        <v>2.9556994800448062E-2</v>
      </c>
    </row>
    <row r="33" spans="1:60">
      <c r="A33" s="102">
        <v>27</v>
      </c>
      <c r="B33" s="102">
        <f t="shared" si="30"/>
        <v>1.5534246575342465</v>
      </c>
      <c r="C33" s="97">
        <f>'Surv-rate CEA'!D31*UPFS+'Surv-rate CEA'!E31*UPD</f>
        <v>0.29036704900921212</v>
      </c>
      <c r="D33" s="97">
        <f t="shared" si="2"/>
        <v>0.27733563091397923</v>
      </c>
      <c r="E33" s="97">
        <f>C33-'Surv-rate CEA'!E31*UPD</f>
        <v>0.18885296357579667</v>
      </c>
      <c r="F33" s="97">
        <f t="shared" si="3"/>
        <v>0.18037740846278549</v>
      </c>
      <c r="G33" s="97">
        <f>'Surv-rate CEA'!G31*UPFS+'Surv-rate CEA'!H31*UPD</f>
        <v>0.18856174730108816</v>
      </c>
      <c r="H33" s="97">
        <f t="shared" si="4"/>
        <v>0.18009926171867563</v>
      </c>
      <c r="I33" s="97">
        <f>G33-'Surv-rate CEA'!H31*UPD</f>
        <v>6.2908580807465087E-2</v>
      </c>
      <c r="J33" s="97">
        <f t="shared" si="5"/>
        <v>6.0085298960998366E-2</v>
      </c>
      <c r="K33" s="97">
        <f>'Surv-rate CEA'!J31*UPFS+'Surv-rate CEA'!K31*UPD</f>
        <v>0.26584689533086986</v>
      </c>
      <c r="L33" s="97">
        <f t="shared" si="6"/>
        <v>0.25391592019372106</v>
      </c>
      <c r="M33" s="97">
        <f>K33-'Surv-rate CEA'!K31*UPD</f>
        <v>0.10163328438521474</v>
      </c>
      <c r="N33" s="97">
        <f t="shared" si="7"/>
        <v>9.7072071858743045E-2</v>
      </c>
      <c r="O33" s="97">
        <f>'Surv-rate CEA'!M31*UPFS+'Surv-rate CEA'!N31*UPD</f>
        <v>0.18856174730108816</v>
      </c>
      <c r="P33" s="97">
        <f t="shared" si="8"/>
        <v>0.18009926171867563</v>
      </c>
      <c r="Q33" s="97">
        <f>O33-'Surv-rate CEA'!N31*UPD</f>
        <v>6.2908580807465087E-2</v>
      </c>
      <c r="R33" s="97">
        <f t="shared" si="9"/>
        <v>6.0085298960998366E-2</v>
      </c>
      <c r="S33" s="97">
        <f>'Surv-rate CEA'!P31*UPFS+'Surv-rate CEA'!Q31*UPD</f>
        <v>0.31491146206346876</v>
      </c>
      <c r="T33" s="97">
        <f t="shared" si="10"/>
        <v>0.30077851227067071</v>
      </c>
      <c r="U33" s="97">
        <f>S33-'Surv-rate CEA'!Q31*UPD</f>
        <v>0.18885296357579667</v>
      </c>
      <c r="V33" s="97">
        <f t="shared" si="11"/>
        <v>0.18037740846278549</v>
      </c>
      <c r="W33" s="97">
        <f>'Surv-rate CEA'!S31*UPFS+'Surv-rate CEA'!T31*UPD</f>
        <v>0.18856174730108816</v>
      </c>
      <c r="X33" s="97">
        <f t="shared" si="12"/>
        <v>0.18009926171867563</v>
      </c>
      <c r="Y33" s="97">
        <f>W33-'Surv-rate CEA'!T31*UPD</f>
        <v>6.2908580807465087E-2</v>
      </c>
      <c r="Z33" s="97">
        <f t="shared" si="13"/>
        <v>6.0085298960998366E-2</v>
      </c>
      <c r="AA33" s="97">
        <f>'Surv-rate CEA'!V31*UPFS+'Surv-rate CEA'!W31*UPD</f>
        <v>0.33436039009817708</v>
      </c>
      <c r="AB33" s="97">
        <f t="shared" si="14"/>
        <v>0.31935458949951384</v>
      </c>
      <c r="AC33" s="97">
        <f>AA33-'Surv-rate CEA'!W31*UPD</f>
        <v>0.17786194831206389</v>
      </c>
      <c r="AD33" s="97">
        <f t="shared" si="15"/>
        <v>0.1698796603093585</v>
      </c>
      <c r="AE33" s="97">
        <f>'Surv-rate CEA'!Y31*UPFS+'Surv-rate CEA'!Z31*UPD</f>
        <v>0.18856174730108816</v>
      </c>
      <c r="AF33" s="97">
        <f t="shared" si="16"/>
        <v>0.18009926171867563</v>
      </c>
      <c r="AG33" s="97">
        <f>AE33-'Surv-rate CEA'!Z31*UPD</f>
        <v>6.2908580807465087E-2</v>
      </c>
      <c r="AH33" s="97">
        <f t="shared" si="17"/>
        <v>6.0085298960998366E-2</v>
      </c>
      <c r="AI33" s="97">
        <f>'Surv-rate CEA'!AB31*UPFS+'Surv-rate CEA'!AC31*UPD</f>
        <v>0.27364978244615223</v>
      </c>
      <c r="AJ33" s="97">
        <f t="shared" si="18"/>
        <v>0.26136862058948374</v>
      </c>
      <c r="AK33" s="97">
        <f>AI33-'Surv-rate CEA'!AC31*UPD</f>
        <v>0.15157969227640924</v>
      </c>
      <c r="AL33" s="97">
        <f t="shared" si="19"/>
        <v>0.14477692883771767</v>
      </c>
      <c r="AM33" s="105">
        <f>'Surv-rate CEA'!AE31*UPFS+'Surv-rate CEA'!AF31*UPD</f>
        <v>0.18856174730108816</v>
      </c>
      <c r="AN33" s="97">
        <f t="shared" si="20"/>
        <v>0.18009926171867563</v>
      </c>
      <c r="AO33" s="105">
        <f>AM33-'Surv-rate CEA'!AF31*UPD</f>
        <v>6.2908580807465087E-2</v>
      </c>
      <c r="AP33" s="97">
        <f t="shared" si="21"/>
        <v>6.0085298960998366E-2</v>
      </c>
      <c r="AQ33" s="97">
        <f>'Surv-rate CEA'!AH31*UPFS+'Surv-rate CEA'!AI31*UPD</f>
        <v>0.30076233033054234</v>
      </c>
      <c r="AR33" s="97">
        <f t="shared" si="22"/>
        <v>0.28726438114103392</v>
      </c>
      <c r="AS33" s="97">
        <f>AQ33-'Surv-rate CEA'!AI31*UPD</f>
        <v>0.16094659018398683</v>
      </c>
      <c r="AT33" s="97">
        <f t="shared" si="23"/>
        <v>0.15372344859527612</v>
      </c>
      <c r="AU33" s="97">
        <f>'Surv-rate CEA'!AK31*UPFS+'Surv-rate CEA'!AL31*UPD</f>
        <v>0.18856174730108816</v>
      </c>
      <c r="AV33" s="97">
        <f t="shared" si="24"/>
        <v>0.18009926171867563</v>
      </c>
      <c r="AW33" s="97">
        <f>AU33-'Surv-rate CEA'!AL31*UPD</f>
        <v>6.2908580807465087E-2</v>
      </c>
      <c r="AX33" s="97">
        <f t="shared" si="25"/>
        <v>6.0085298960998366E-2</v>
      </c>
      <c r="AY33" s="135">
        <v>27</v>
      </c>
      <c r="AZ33" s="135">
        <f t="shared" si="31"/>
        <v>2.0712328767123287</v>
      </c>
      <c r="BA33" s="136">
        <f>'Surv-rate CEA'!$AP31*UPFS+'Surv-rate CEA'!$AQ31*UPD</f>
        <v>0.19230511968607761</v>
      </c>
      <c r="BB33" s="136">
        <f t="shared" si="26"/>
        <v>0.18088475443978685</v>
      </c>
      <c r="BC33" s="136">
        <f>BA33-'Surv-rate CEA'!$AQ31*UPD</f>
        <v>6.6261912575508369E-2</v>
      </c>
      <c r="BD33" s="136">
        <f t="shared" si="27"/>
        <v>6.2326836667152941E-2</v>
      </c>
      <c r="BE33" s="136">
        <f>'Surv-rate CEA'!$AS31*UPFS+'Surv-rate CEA'!$AT31*UPD</f>
        <v>0.13310808305511579</v>
      </c>
      <c r="BF33" s="136">
        <f t="shared" si="28"/>
        <v>0.12520323409319248</v>
      </c>
      <c r="BG33" s="136">
        <f>BE33-'Surv-rate CEA'!$AT31*UPD</f>
        <v>2.9606461944182469E-2</v>
      </c>
      <c r="BH33" s="136">
        <f t="shared" si="29"/>
        <v>2.7848232056153908E-2</v>
      </c>
    </row>
    <row r="34" spans="1:60">
      <c r="A34" s="102">
        <v>28</v>
      </c>
      <c r="B34" s="102">
        <f t="shared" si="30"/>
        <v>1.6109589041095891</v>
      </c>
      <c r="C34" s="97">
        <f>'Surv-rate CEA'!D32*UPFS+'Surv-rate CEA'!E32*UPD</f>
        <v>0.28025803359728119</v>
      </c>
      <c r="D34" s="97">
        <f t="shared" si="2"/>
        <v>0.26722545736665398</v>
      </c>
      <c r="E34" s="97">
        <f>C34-'Surv-rate CEA'!E32*UPD</f>
        <v>0.1821007951727856</v>
      </c>
      <c r="F34" s="97">
        <f t="shared" si="3"/>
        <v>0.17363273285077058</v>
      </c>
      <c r="G34" s="97">
        <f>'Surv-rate CEA'!G32*UPFS+'Surv-rate CEA'!H32*UPD</f>
        <v>0.17913172690559243</v>
      </c>
      <c r="H34" s="97">
        <f t="shared" si="4"/>
        <v>0.17080173237785062</v>
      </c>
      <c r="I34" s="97">
        <f>G34-'Surv-rate CEA'!H32*UPD</f>
        <v>5.892426685325651E-2</v>
      </c>
      <c r="J34" s="97">
        <f t="shared" si="5"/>
        <v>5.6184166989777219E-2</v>
      </c>
      <c r="K34" s="97">
        <f>'Surv-rate CEA'!J32*UPFS+'Surv-rate CEA'!K32*UPD</f>
        <v>0.25587464209697452</v>
      </c>
      <c r="L34" s="97">
        <f t="shared" si="6"/>
        <v>0.24397594383020119</v>
      </c>
      <c r="M34" s="97">
        <f>K34-'Surv-rate CEA'!K32*UPD</f>
        <v>9.6409553890296762E-2</v>
      </c>
      <c r="N34" s="97">
        <f t="shared" si="7"/>
        <v>9.1926310914855272E-2</v>
      </c>
      <c r="O34" s="97">
        <f>'Surv-rate CEA'!M32*UPFS+'Surv-rate CEA'!N32*UPD</f>
        <v>0.17913172690559243</v>
      </c>
      <c r="P34" s="97">
        <f t="shared" si="8"/>
        <v>0.17080173237785062</v>
      </c>
      <c r="Q34" s="97">
        <f>O34-'Surv-rate CEA'!N32*UPD</f>
        <v>5.892426685325651E-2</v>
      </c>
      <c r="R34" s="97">
        <f t="shared" si="9"/>
        <v>5.6184166989777219E-2</v>
      </c>
      <c r="S34" s="97">
        <f>'Surv-rate CEA'!P32*UPFS+'Surv-rate CEA'!Q32*UPD</f>
        <v>0.30491463342188735</v>
      </c>
      <c r="T34" s="97">
        <f t="shared" si="10"/>
        <v>0.29073547447718889</v>
      </c>
      <c r="U34" s="97">
        <f>S34-'Surv-rate CEA'!Q32*UPD</f>
        <v>0.18210079517278566</v>
      </c>
      <c r="V34" s="97">
        <f t="shared" si="11"/>
        <v>0.17363273285077063</v>
      </c>
      <c r="W34" s="97">
        <f>'Surv-rate CEA'!S32*UPFS+'Surv-rate CEA'!T32*UPD</f>
        <v>0.17913172690559243</v>
      </c>
      <c r="X34" s="97">
        <f t="shared" si="12"/>
        <v>0.17080173237785062</v>
      </c>
      <c r="Y34" s="97">
        <f>W34-'Surv-rate CEA'!T32*UPD</f>
        <v>5.892426685325651E-2</v>
      </c>
      <c r="Z34" s="97">
        <f t="shared" si="13"/>
        <v>5.6184166989777219E-2</v>
      </c>
      <c r="AA34" s="97">
        <f>'Surv-rate CEA'!V32*UPFS+'Surv-rate CEA'!W32*UPD</f>
        <v>0.32453303159150049</v>
      </c>
      <c r="AB34" s="97">
        <f t="shared" si="14"/>
        <v>0.30944157669443806</v>
      </c>
      <c r="AC34" s="97">
        <f>AA34-'Surv-rate CEA'!W32*UPD</f>
        <v>0.17123147845975473</v>
      </c>
      <c r="AD34" s="97">
        <f t="shared" si="15"/>
        <v>0.16326886176875044</v>
      </c>
      <c r="AE34" s="97">
        <f>'Surv-rate CEA'!Y32*UPFS+'Surv-rate CEA'!Z32*UPD</f>
        <v>0.17913172690559243</v>
      </c>
      <c r="AF34" s="97">
        <f t="shared" si="16"/>
        <v>0.17080173237785062</v>
      </c>
      <c r="AG34" s="97">
        <f>AE34-'Surv-rate CEA'!Z32*UPD</f>
        <v>5.892426685325651E-2</v>
      </c>
      <c r="AH34" s="97">
        <f t="shared" si="17"/>
        <v>5.6184166989777219E-2</v>
      </c>
      <c r="AI34" s="97">
        <f>'Surv-rate CEA'!AB32*UPFS+'Surv-rate CEA'!AC32*UPD</f>
        <v>0.26356833290433801</v>
      </c>
      <c r="AJ34" s="97">
        <f t="shared" si="18"/>
        <v>0.2513118621567732</v>
      </c>
      <c r="AK34" s="97">
        <f>AI34-'Surv-rate CEA'!AC32*UPD</f>
        <v>0.14531428565247975</v>
      </c>
      <c r="AL34" s="97">
        <f t="shared" si="19"/>
        <v>0.13855687184757731</v>
      </c>
      <c r="AM34" s="105">
        <f>'Surv-rate CEA'!AE32*UPFS+'Surv-rate CEA'!AF32*UPD</f>
        <v>0.17913172690559243</v>
      </c>
      <c r="AN34" s="97">
        <f t="shared" si="20"/>
        <v>0.17080173237785062</v>
      </c>
      <c r="AO34" s="105">
        <f>AM34-'Surv-rate CEA'!AF32*UPD</f>
        <v>5.892426685325651E-2</v>
      </c>
      <c r="AP34" s="97">
        <f t="shared" si="21"/>
        <v>5.6184166989777219E-2</v>
      </c>
      <c r="AQ34" s="97">
        <f>'Surv-rate CEA'!AH32*UPFS+'Surv-rate CEA'!AI32*UPD</f>
        <v>0.29074079596843377</v>
      </c>
      <c r="AR34" s="97">
        <f t="shared" si="22"/>
        <v>0.27722074968045968</v>
      </c>
      <c r="AS34" s="97">
        <f>AQ34-'Surv-rate CEA'!AI32*UPD</f>
        <v>0.15453844821821902</v>
      </c>
      <c r="AT34" s="97">
        <f t="shared" si="23"/>
        <v>0.14735209184114953</v>
      </c>
      <c r="AU34" s="97">
        <f>'Surv-rate CEA'!AK32*UPFS+'Surv-rate CEA'!AL32*UPD</f>
        <v>0.17913172690559243</v>
      </c>
      <c r="AV34" s="97">
        <f t="shared" si="24"/>
        <v>0.17080173237785062</v>
      </c>
      <c r="AW34" s="97">
        <f>AU34-'Surv-rate CEA'!AL32*UPD</f>
        <v>5.892426685325651E-2</v>
      </c>
      <c r="AX34" s="97">
        <f t="shared" si="25"/>
        <v>5.6184166989777219E-2</v>
      </c>
      <c r="AY34" s="135">
        <v>28</v>
      </c>
      <c r="AZ34" s="135">
        <f t="shared" si="31"/>
        <v>2.1479452054794521</v>
      </c>
      <c r="BA34" s="136">
        <f>'Surv-rate CEA'!$AP32*UPFS+'Surv-rate CEA'!$AQ32*UPD</f>
        <v>0.18398345746398276</v>
      </c>
      <c r="BB34" s="136">
        <f t="shared" si="26"/>
        <v>0.17266532113831859</v>
      </c>
      <c r="BC34" s="136">
        <f>BA34-'Surv-rate CEA'!$AQ32*UPD</f>
        <v>6.2680438778335734E-2</v>
      </c>
      <c r="BD34" s="136">
        <f t="shared" si="27"/>
        <v>5.8824517377442771E-2</v>
      </c>
      <c r="BE34" s="136">
        <f>'Surv-rate CEA'!$AS32*UPFS+'Surv-rate CEA'!$AT32*UPD</f>
        <v>0.12678338651680421</v>
      </c>
      <c r="BF34" s="136">
        <f t="shared" si="28"/>
        <v>0.11898403503050292</v>
      </c>
      <c r="BG34" s="136">
        <f>BE34-'Surv-rate CEA'!$AT32*UPD</f>
        <v>2.8004451716516401E-2</v>
      </c>
      <c r="BH34" s="136">
        <f t="shared" si="29"/>
        <v>2.6281697906897071E-2</v>
      </c>
    </row>
    <row r="35" spans="1:60">
      <c r="A35" s="102">
        <v>29</v>
      </c>
      <c r="B35" s="102">
        <f t="shared" si="30"/>
        <v>1.6684931506849314</v>
      </c>
      <c r="C35" s="97">
        <f>'Surv-rate CEA'!D33*UPFS+'Surv-rate CEA'!E33*UPD</f>
        <v>0.27064445520986824</v>
      </c>
      <c r="D35" s="97">
        <f t="shared" si="2"/>
        <v>0.25762043693506609</v>
      </c>
      <c r="E35" s="97">
        <f>C35-'Surv-rate CEA'!E33*UPD</f>
        <v>0.17576691488039531</v>
      </c>
      <c r="F35" s="97">
        <f t="shared" si="3"/>
        <v>0.16730861666869634</v>
      </c>
      <c r="G35" s="97">
        <f>'Surv-rate CEA'!G33*UPFS+'Surv-rate CEA'!H33*UPD</f>
        <v>0.17030199043185643</v>
      </c>
      <c r="H35" s="97">
        <f t="shared" si="4"/>
        <v>0.16210667664314515</v>
      </c>
      <c r="I35" s="97">
        <f>G35-'Surv-rate CEA'!H33*UPD</f>
        <v>5.5292250879476756E-2</v>
      </c>
      <c r="J35" s="97">
        <f t="shared" si="5"/>
        <v>5.2631463739570873E-2</v>
      </c>
      <c r="K35" s="97">
        <f>'Surv-rate CEA'!J33*UPFS+'Surv-rate CEA'!K33*UPD</f>
        <v>0.24641742193270116</v>
      </c>
      <c r="L35" s="97">
        <f t="shared" si="6"/>
        <v>0.23455926284352829</v>
      </c>
      <c r="M35" s="97">
        <f>K35-'Surv-rate CEA'!K33*UPD</f>
        <v>9.1587853657848745E-2</v>
      </c>
      <c r="N35" s="97">
        <f t="shared" si="7"/>
        <v>8.7180440696571729E-2</v>
      </c>
      <c r="O35" s="97">
        <f>'Surv-rate CEA'!M33*UPFS+'Surv-rate CEA'!N33*UPD</f>
        <v>0.17030199043185643</v>
      </c>
      <c r="P35" s="97">
        <f t="shared" si="8"/>
        <v>0.16210667664314515</v>
      </c>
      <c r="Q35" s="97">
        <f>O35-'Surv-rate CEA'!N33*UPD</f>
        <v>5.5292250879476756E-2</v>
      </c>
      <c r="R35" s="97">
        <f t="shared" si="9"/>
        <v>5.2631463739570873E-2</v>
      </c>
      <c r="S35" s="97">
        <f>'Surv-rate CEA'!P33*UPFS+'Surv-rate CEA'!Q33*UPD</f>
        <v>0.29537811147905768</v>
      </c>
      <c r="T35" s="97">
        <f t="shared" si="10"/>
        <v>0.28116385418382994</v>
      </c>
      <c r="U35" s="97">
        <f>S35-'Surv-rate CEA'!Q33*UPD</f>
        <v>0.17576691488039531</v>
      </c>
      <c r="V35" s="97">
        <f t="shared" si="11"/>
        <v>0.16730861666869634</v>
      </c>
      <c r="W35" s="97">
        <f>'Surv-rate CEA'!S33*UPFS+'Surv-rate CEA'!T33*UPD</f>
        <v>0.17030199043185643</v>
      </c>
      <c r="X35" s="97">
        <f t="shared" si="12"/>
        <v>0.16210667664314515</v>
      </c>
      <c r="Y35" s="97">
        <f>W35-'Surv-rate CEA'!T33*UPD</f>
        <v>5.5292250879476756E-2</v>
      </c>
      <c r="Z35" s="97">
        <f t="shared" si="13"/>
        <v>5.2631463739570873E-2</v>
      </c>
      <c r="AA35" s="97">
        <f>'Surv-rate CEA'!V33*UPFS+'Surv-rate CEA'!W33*UPD</f>
        <v>0.31513638683873568</v>
      </c>
      <c r="AB35" s="97">
        <f t="shared" si="14"/>
        <v>0.29997131701286339</v>
      </c>
      <c r="AC35" s="97">
        <f>AA35-'Surv-rate CEA'!W33*UPD</f>
        <v>0.16502146125851433</v>
      </c>
      <c r="AD35" s="97">
        <f t="shared" si="15"/>
        <v>0.1570802583785261</v>
      </c>
      <c r="AE35" s="97">
        <f>'Surv-rate CEA'!Y33*UPFS+'Surv-rate CEA'!Z33*UPD</f>
        <v>0.17030199043185643</v>
      </c>
      <c r="AF35" s="97">
        <f t="shared" si="16"/>
        <v>0.16210667664314515</v>
      </c>
      <c r="AG35" s="97">
        <f>AE35-'Surv-rate CEA'!Z33*UPD</f>
        <v>5.5292250879476756E-2</v>
      </c>
      <c r="AH35" s="97">
        <f t="shared" si="17"/>
        <v>5.2631463739570873E-2</v>
      </c>
      <c r="AI35" s="97">
        <f>'Surv-rate CEA'!AB33*UPFS+'Surv-rate CEA'!AC33*UPD</f>
        <v>0.25400057588927216</v>
      </c>
      <c r="AJ35" s="97">
        <f t="shared" si="18"/>
        <v>0.24177749842172561</v>
      </c>
      <c r="AK35" s="97">
        <f>AI35-'Surv-rate CEA'!AC33*UPD</f>
        <v>0.13947056424861054</v>
      </c>
      <c r="AL35" s="97">
        <f t="shared" si="19"/>
        <v>0.13275892784666646</v>
      </c>
      <c r="AM35" s="105">
        <f>'Surv-rate CEA'!AE33*UPFS+'Surv-rate CEA'!AF33*UPD</f>
        <v>0.17030199043185643</v>
      </c>
      <c r="AN35" s="97">
        <f t="shared" si="20"/>
        <v>0.16210667664314515</v>
      </c>
      <c r="AO35" s="105">
        <f>AM35-'Surv-rate CEA'!AF33*UPD</f>
        <v>5.5292250879476756E-2</v>
      </c>
      <c r="AP35" s="97">
        <f t="shared" si="21"/>
        <v>5.2631463739570873E-2</v>
      </c>
      <c r="AQ35" s="97">
        <f>'Surv-rate CEA'!AH33*UPFS+'Surv-rate CEA'!AI33*UPD</f>
        <v>0.2811960298326468</v>
      </c>
      <c r="AR35" s="97">
        <f t="shared" si="22"/>
        <v>0.26766424611846606</v>
      </c>
      <c r="AS35" s="97">
        <f>AQ35-'Surv-rate CEA'!AI33*UPD</f>
        <v>0.14855225864351887</v>
      </c>
      <c r="AT35" s="97">
        <f t="shared" si="23"/>
        <v>0.14140359073589057</v>
      </c>
      <c r="AU35" s="97">
        <f>'Surv-rate CEA'!AK33*UPFS+'Surv-rate CEA'!AL33*UPD</f>
        <v>0.17030199043185643</v>
      </c>
      <c r="AV35" s="97">
        <f t="shared" si="24"/>
        <v>0.16210667664314515</v>
      </c>
      <c r="AW35" s="97">
        <f>AU35-'Surv-rate CEA'!AL33*UPD</f>
        <v>5.5292250879476756E-2</v>
      </c>
      <c r="AX35" s="97">
        <f t="shared" si="25"/>
        <v>5.2631463739570873E-2</v>
      </c>
      <c r="AY35" s="135">
        <v>29</v>
      </c>
      <c r="AZ35" s="135">
        <f t="shared" si="31"/>
        <v>2.2246575342465755</v>
      </c>
      <c r="BA35" s="136">
        <f>'Surv-rate CEA'!$AP33*UPFS+'Surv-rate CEA'!$AQ33*UPD</f>
        <v>0.17618143109043316</v>
      </c>
      <c r="BB35" s="136">
        <f t="shared" si="26"/>
        <v>0.16496875798497548</v>
      </c>
      <c r="BC35" s="136">
        <f>BA35-'Surv-rate CEA'!$AQ33*UPD</f>
        <v>5.939233343889827E-2</v>
      </c>
      <c r="BD35" s="136">
        <f t="shared" si="27"/>
        <v>5.5612441223816408E-2</v>
      </c>
      <c r="BE35" s="136">
        <f>'Surv-rate CEA'!$AS33*UPFS+'Surv-rate CEA'!$AT33*UPD</f>
        <v>0.1208727056073247</v>
      </c>
      <c r="BF35" s="136">
        <f t="shared" si="28"/>
        <v>0.11318003262267014</v>
      </c>
      <c r="BG35" s="136">
        <f>BE35-'Surv-rate CEA'!$AT33*UPD</f>
        <v>2.652758318038223E-2</v>
      </c>
      <c r="BH35" s="136">
        <f t="shared" si="29"/>
        <v>2.4839294484811435E-2</v>
      </c>
    </row>
    <row r="36" spans="1:60">
      <c r="A36" s="102">
        <v>30</v>
      </c>
      <c r="B36" s="102">
        <f t="shared" si="30"/>
        <v>1.726027397260274</v>
      </c>
      <c r="C36" s="97">
        <f>'Surv-rate CEA'!D34*UPFS+'Surv-rate CEA'!E34*UPD</f>
        <v>0.26149901739342452</v>
      </c>
      <c r="D36" s="97">
        <f t="shared" si="2"/>
        <v>0.24849214202851788</v>
      </c>
      <c r="E36" s="97">
        <f>C36-'Surv-rate CEA'!E34*UPD</f>
        <v>0.16981602070016449</v>
      </c>
      <c r="F36" s="97">
        <f t="shared" si="3"/>
        <v>0.16136942752276701</v>
      </c>
      <c r="G36" s="97">
        <f>'Surv-rate CEA'!G34*UPFS+'Surv-rate CEA'!H34*UPD</f>
        <v>0.16202975174489334</v>
      </c>
      <c r="H36" s="97">
        <f t="shared" si="4"/>
        <v>0.15397044503177532</v>
      </c>
      <c r="I36" s="97">
        <f>G36-'Surv-rate CEA'!H34*UPD</f>
        <v>5.197354997242716E-2</v>
      </c>
      <c r="J36" s="97">
        <f t="shared" si="5"/>
        <v>4.938840264185021E-2</v>
      </c>
      <c r="K36" s="97">
        <f>'Surv-rate CEA'!J34*UPFS+'Surv-rate CEA'!K34*UPD</f>
        <v>0.23744514673728939</v>
      </c>
      <c r="L36" s="97">
        <f t="shared" si="6"/>
        <v>0.22563470301020122</v>
      </c>
      <c r="M36" s="97">
        <f>K36-'Surv-rate CEA'!K34*UPD</f>
        <v>8.7128239613908504E-2</v>
      </c>
      <c r="N36" s="97">
        <f t="shared" si="7"/>
        <v>8.2794509549765152E-2</v>
      </c>
      <c r="O36" s="97">
        <f>'Surv-rate CEA'!M34*UPFS+'Surv-rate CEA'!N34*UPD</f>
        <v>0.16202975174489334</v>
      </c>
      <c r="P36" s="97">
        <f t="shared" si="8"/>
        <v>0.15397044503177532</v>
      </c>
      <c r="Q36" s="97">
        <f>O36-'Surv-rate CEA'!N34*UPD</f>
        <v>5.197354997242716E-2</v>
      </c>
      <c r="R36" s="97">
        <f t="shared" si="9"/>
        <v>4.938840264185021E-2</v>
      </c>
      <c r="S36" s="97">
        <f>'Surv-rate CEA'!P34*UPFS+'Surv-rate CEA'!Q34*UPD</f>
        <v>0.28627803150009368</v>
      </c>
      <c r="T36" s="97">
        <f t="shared" si="10"/>
        <v>0.27203865609995437</v>
      </c>
      <c r="U36" s="97">
        <f>S36-'Surv-rate CEA'!Q34*UPD</f>
        <v>0.16981602070016447</v>
      </c>
      <c r="V36" s="97">
        <f t="shared" si="11"/>
        <v>0.16136942752276698</v>
      </c>
      <c r="W36" s="97">
        <f>'Surv-rate CEA'!S34*UPFS+'Surv-rate CEA'!T34*UPD</f>
        <v>0.16202975174489334</v>
      </c>
      <c r="X36" s="97">
        <f t="shared" si="12"/>
        <v>0.15397044503177532</v>
      </c>
      <c r="Y36" s="97">
        <f>W36-'Surv-rate CEA'!T34*UPD</f>
        <v>5.197354997242716E-2</v>
      </c>
      <c r="Z36" s="97">
        <f t="shared" si="13"/>
        <v>4.938840264185021E-2</v>
      </c>
      <c r="AA36" s="97">
        <f>'Surv-rate CEA'!V34*UPFS+'Surv-rate CEA'!W34*UPD</f>
        <v>0.30614913359264595</v>
      </c>
      <c r="AB36" s="97">
        <f t="shared" si="14"/>
        <v>0.29092137609127561</v>
      </c>
      <c r="AC36" s="97">
        <f>AA36-'Surv-rate CEA'!W34*UPD</f>
        <v>0.15919579427663996</v>
      </c>
      <c r="AD36" s="97">
        <f t="shared" si="15"/>
        <v>0.15127744767857876</v>
      </c>
      <c r="AE36" s="97">
        <f>'Surv-rate CEA'!Y34*UPFS+'Surv-rate CEA'!Z34*UPD</f>
        <v>0.16202975174489334</v>
      </c>
      <c r="AF36" s="97">
        <f t="shared" si="16"/>
        <v>0.15397044503177532</v>
      </c>
      <c r="AG36" s="97">
        <f>AE36-'Surv-rate CEA'!Z34*UPD</f>
        <v>5.197354997242716E-2</v>
      </c>
      <c r="AH36" s="97">
        <f t="shared" si="17"/>
        <v>4.938840264185021E-2</v>
      </c>
      <c r="AI36" s="97">
        <f>'Surv-rate CEA'!AB34*UPFS+'Surv-rate CEA'!AC34*UPD</f>
        <v>0.24491702907422097</v>
      </c>
      <c r="AJ36" s="97">
        <f t="shared" si="18"/>
        <v>0.23273493637014447</v>
      </c>
      <c r="AK36" s="97">
        <f>AI36-'Surv-rate CEA'!AC34*UPD</f>
        <v>0.13401067793136334</v>
      </c>
      <c r="AL36" s="97">
        <f t="shared" si="19"/>
        <v>0.12734503076069936</v>
      </c>
      <c r="AM36" s="105">
        <f>'Surv-rate CEA'!AE34*UPFS+'Surv-rate CEA'!AF34*UPD</f>
        <v>0.16202975174489334</v>
      </c>
      <c r="AN36" s="97">
        <f t="shared" si="20"/>
        <v>0.15397044503177532</v>
      </c>
      <c r="AO36" s="105">
        <f>AM36-'Surv-rate CEA'!AF34*UPD</f>
        <v>5.197354997242716E-2</v>
      </c>
      <c r="AP36" s="97">
        <f t="shared" si="21"/>
        <v>4.938840264185021E-2</v>
      </c>
      <c r="AQ36" s="97">
        <f>'Surv-rate CEA'!AH34*UPFS+'Surv-rate CEA'!AI34*UPD</f>
        <v>0.27210243771493081</v>
      </c>
      <c r="AR36" s="97">
        <f t="shared" si="22"/>
        <v>0.25856815170069064</v>
      </c>
      <c r="AS36" s="97">
        <f>AQ36-'Surv-rate CEA'!AI34*UPD</f>
        <v>0.14295076173990873</v>
      </c>
      <c r="AT36" s="97">
        <f t="shared" si="23"/>
        <v>0.13584043773256424</v>
      </c>
      <c r="AU36" s="97">
        <f>'Surv-rate CEA'!AK34*UPFS+'Surv-rate CEA'!AL34*UPD</f>
        <v>0.16202975174489334</v>
      </c>
      <c r="AV36" s="97">
        <f t="shared" si="24"/>
        <v>0.15397044503177532</v>
      </c>
      <c r="AW36" s="97">
        <f>AU36-'Surv-rate CEA'!AL34*UPD</f>
        <v>5.197354997242716E-2</v>
      </c>
      <c r="AX36" s="97">
        <f t="shared" si="25"/>
        <v>4.938840264185021E-2</v>
      </c>
      <c r="AY36" s="135">
        <v>30</v>
      </c>
      <c r="AZ36" s="135">
        <f t="shared" si="31"/>
        <v>2.3013698630136985</v>
      </c>
      <c r="BA36" s="136">
        <f>'Surv-rate CEA'!$AP34*UPFS+'Surv-rate CEA'!$AQ34*UPD</f>
        <v>0.16885920522516254</v>
      </c>
      <c r="BB36" s="136">
        <f t="shared" si="26"/>
        <v>0.15775442091652755</v>
      </c>
      <c r="BC36" s="136">
        <f>BA36-'Surv-rate CEA'!$AQ34*UPD</f>
        <v>5.6366182946013144E-2</v>
      </c>
      <c r="BD36" s="136">
        <f t="shared" si="27"/>
        <v>5.2659341479586168E-2</v>
      </c>
      <c r="BE36" s="136">
        <f>'Surv-rate CEA'!$AS34*UPFS+'Surv-rate CEA'!$AT34*UPD</f>
        <v>0.11533283904653158</v>
      </c>
      <c r="BF36" s="136">
        <f t="shared" si="28"/>
        <v>0.1077481397131049</v>
      </c>
      <c r="BG36" s="136">
        <f>BE36-'Surv-rate CEA'!$AT34*UPD</f>
        <v>2.5162069878712875E-2</v>
      </c>
      <c r="BH36" s="136">
        <f t="shared" si="29"/>
        <v>2.3507322313193302E-2</v>
      </c>
    </row>
    <row r="37" spans="1:60">
      <c r="A37" s="102">
        <v>31</v>
      </c>
      <c r="B37" s="102">
        <f t="shared" si="30"/>
        <v>1.7835616438356163</v>
      </c>
      <c r="C37" s="97">
        <f>'Surv-rate CEA'!D35*UPFS+'Surv-rate CEA'!E35*UPD</f>
        <v>0.25279566415579763</v>
      </c>
      <c r="D37" s="97">
        <f t="shared" si="2"/>
        <v>0.23981350647605174</v>
      </c>
      <c r="E37" s="97">
        <f>C37-'Surv-rate CEA'!E35*UPD</f>
        <v>0.16421645377897071</v>
      </c>
      <c r="F37" s="97">
        <f t="shared" si="3"/>
        <v>0.15578322410437698</v>
      </c>
      <c r="G37" s="97">
        <f>'Surv-rate CEA'!G35*UPFS+'Surv-rate CEA'!H35*UPD</f>
        <v>0.15427518457676459</v>
      </c>
      <c r="H37" s="97">
        <f t="shared" si="4"/>
        <v>0.14635248234634532</v>
      </c>
      <c r="I37" s="97">
        <f>G37-'Surv-rate CEA'!H35*UPD</f>
        <v>4.8934258011392381E-2</v>
      </c>
      <c r="J37" s="97">
        <f t="shared" si="5"/>
        <v>4.6421270869912976E-2</v>
      </c>
      <c r="K37" s="97">
        <f>'Surv-rate CEA'!J35*UPFS+'Surv-rate CEA'!K35*UPD</f>
        <v>0.22892928693573256</v>
      </c>
      <c r="L37" s="97">
        <f t="shared" si="6"/>
        <v>0.2171727716076855</v>
      </c>
      <c r="M37" s="97">
        <f>K37-'Surv-rate CEA'!K35*UPD</f>
        <v>8.2995511422728235E-2</v>
      </c>
      <c r="N37" s="97">
        <f t="shared" si="7"/>
        <v>7.8733330662630344E-2</v>
      </c>
      <c r="O37" s="97">
        <f>'Surv-rate CEA'!M35*UPFS+'Surv-rate CEA'!N35*UPD</f>
        <v>0.15427518457676459</v>
      </c>
      <c r="P37" s="97">
        <f t="shared" si="8"/>
        <v>0.14635248234634532</v>
      </c>
      <c r="Q37" s="97">
        <f>O37-'Surv-rate CEA'!N35*UPD</f>
        <v>4.8934258011392381E-2</v>
      </c>
      <c r="R37" s="97">
        <f t="shared" si="9"/>
        <v>4.6421270869912976E-2</v>
      </c>
      <c r="S37" s="97">
        <f>'Surv-rate CEA'!P35*UPFS+'Surv-rate CEA'!Q35*UPD</f>
        <v>0.27759149350478135</v>
      </c>
      <c r="T37" s="97">
        <f t="shared" si="10"/>
        <v>0.26333596206095777</v>
      </c>
      <c r="U37" s="97">
        <f>S37-'Surv-rate CEA'!Q35*UPD</f>
        <v>0.16421645377897071</v>
      </c>
      <c r="V37" s="97">
        <f t="shared" si="11"/>
        <v>0.15578322410437698</v>
      </c>
      <c r="W37" s="97">
        <f>'Surv-rate CEA'!S35*UPFS+'Surv-rate CEA'!T35*UPD</f>
        <v>0.15427518457676459</v>
      </c>
      <c r="X37" s="97">
        <f t="shared" si="12"/>
        <v>0.14635248234634532</v>
      </c>
      <c r="Y37" s="97">
        <f>W37-'Surv-rate CEA'!T35*UPD</f>
        <v>4.8934258011392381E-2</v>
      </c>
      <c r="Z37" s="97">
        <f t="shared" si="13"/>
        <v>4.6421270869912976E-2</v>
      </c>
      <c r="AA37" s="97">
        <f>'Surv-rate CEA'!V35*UPFS+'Surv-rate CEA'!W35*UPD</f>
        <v>0.29755073808113236</v>
      </c>
      <c r="AB37" s="97">
        <f t="shared" si="14"/>
        <v>0.28227021255315748</v>
      </c>
      <c r="AC37" s="97">
        <f>AA37-'Surv-rate CEA'!W35*UPD</f>
        <v>0.15372215695832242</v>
      </c>
      <c r="AD37" s="97">
        <f t="shared" si="15"/>
        <v>0.14582785510323334</v>
      </c>
      <c r="AE37" s="97">
        <f>'Surv-rate CEA'!Y35*UPFS+'Surv-rate CEA'!Z35*UPD</f>
        <v>0.15427518457676459</v>
      </c>
      <c r="AF37" s="97">
        <f t="shared" si="16"/>
        <v>0.14635248234634532</v>
      </c>
      <c r="AG37" s="97">
        <f>AE37-'Surv-rate CEA'!Z35*UPD</f>
        <v>4.8934258011392381E-2</v>
      </c>
      <c r="AH37" s="97">
        <f t="shared" si="17"/>
        <v>4.6421270869912976E-2</v>
      </c>
      <c r="AI37" s="97">
        <f>'Surv-rate CEA'!AB35*UPFS+'Surv-rate CEA'!AC35*UPD</f>
        <v>0.23628966778065996</v>
      </c>
      <c r="AJ37" s="97">
        <f t="shared" si="18"/>
        <v>0.2241551648592302</v>
      </c>
      <c r="AK37" s="97">
        <f>AI37-'Surv-rate CEA'!AC35*UPD</f>
        <v>0.12890089624906298</v>
      </c>
      <c r="AL37" s="97">
        <f t="shared" si="19"/>
        <v>0.12228127416909494</v>
      </c>
      <c r="AM37" s="105">
        <f>'Surv-rate CEA'!AE35*UPFS+'Surv-rate CEA'!AF35*UPD</f>
        <v>0.15427518457676459</v>
      </c>
      <c r="AN37" s="97">
        <f t="shared" si="20"/>
        <v>0.14635248234634532</v>
      </c>
      <c r="AO37" s="105">
        <f>AM37-'Surv-rate CEA'!AF35*UPD</f>
        <v>4.8934258011392381E-2</v>
      </c>
      <c r="AP37" s="97">
        <f t="shared" si="21"/>
        <v>4.6421270869912976E-2</v>
      </c>
      <c r="AQ37" s="97">
        <f>'Surv-rate CEA'!AH35*UPFS+'Surv-rate CEA'!AI35*UPD</f>
        <v>0.2634355466544569</v>
      </c>
      <c r="AR37" s="97">
        <f t="shared" si="22"/>
        <v>0.24990698469696027</v>
      </c>
      <c r="AS37" s="97">
        <f>AQ37-'Surv-rate CEA'!AI35*UPD</f>
        <v>0.13770069643695665</v>
      </c>
      <c r="AT37" s="97">
        <f t="shared" si="23"/>
        <v>0.13062916631508847</v>
      </c>
      <c r="AU37" s="97">
        <f>'Surv-rate CEA'!AK35*UPFS+'Surv-rate CEA'!AL35*UPD</f>
        <v>0.15427518457676459</v>
      </c>
      <c r="AV37" s="97">
        <f t="shared" si="24"/>
        <v>0.14635248234634532</v>
      </c>
      <c r="AW37" s="97">
        <f>AU37-'Surv-rate CEA'!AL35*UPD</f>
        <v>4.8934258011392381E-2</v>
      </c>
      <c r="AX37" s="97">
        <f t="shared" si="25"/>
        <v>4.6421270869912976E-2</v>
      </c>
      <c r="AY37" s="135">
        <v>31</v>
      </c>
      <c r="AZ37" s="135">
        <f t="shared" si="31"/>
        <v>2.3780821917808219</v>
      </c>
      <c r="BA37" s="136">
        <f>'Surv-rate CEA'!$AP35*UPFS+'Surv-rate CEA'!$AQ35*UPD</f>
        <v>0.16198031509306032</v>
      </c>
      <c r="BB37" s="136">
        <f t="shared" si="26"/>
        <v>0.15098516015361149</v>
      </c>
      <c r="BC37" s="136">
        <f>BA37-'Surv-rate CEA'!$AQ35*UPD</f>
        <v>5.357465267145764E-2</v>
      </c>
      <c r="BD37" s="136">
        <f t="shared" si="27"/>
        <v>4.9938028019805326E-2</v>
      </c>
      <c r="BE37" s="136">
        <f>'Surv-rate CEA'!$AS35*UPFS+'Surv-rate CEA'!$AT35*UPD</f>
        <v>0.11012649717886011</v>
      </c>
      <c r="BF37" s="136">
        <f t="shared" si="28"/>
        <v>0.10265115735917471</v>
      </c>
      <c r="BG37" s="136">
        <f>BE37-'Surv-rate CEA'!$AT35*UPD</f>
        <v>2.3896906268856002E-2</v>
      </c>
      <c r="BH37" s="136">
        <f t="shared" si="29"/>
        <v>2.2274794428607986E-2</v>
      </c>
    </row>
    <row r="38" spans="1:60">
      <c r="A38" s="102">
        <v>32</v>
      </c>
      <c r="B38" s="102">
        <f t="shared" si="30"/>
        <v>1.8410958904109589</v>
      </c>
      <c r="C38" s="97">
        <f>'Surv-rate CEA'!D36*UPFS+'Surv-rate CEA'!E36*UPD</f>
        <v>0.24450961564618212</v>
      </c>
      <c r="D38" s="97">
        <f t="shared" si="2"/>
        <v>0.23155884854637346</v>
      </c>
      <c r="E38" s="97">
        <f>C38-'Surv-rate CEA'!E36*UPD</f>
        <v>0.15893976864519141</v>
      </c>
      <c r="F38" s="97">
        <f t="shared" si="3"/>
        <v>0.15052131883829326</v>
      </c>
      <c r="G38" s="97">
        <f>'Surv-rate CEA'!G36*UPFS+'Surv-rate CEA'!H36*UPD</f>
        <v>0.14700129613203475</v>
      </c>
      <c r="H38" s="97">
        <f t="shared" si="4"/>
        <v>0.13921518291704016</v>
      </c>
      <c r="I38" s="97">
        <f>G38-'Surv-rate CEA'!H36*UPD</f>
        <v>4.614479847313363E-2</v>
      </c>
      <c r="J38" s="97">
        <f t="shared" si="5"/>
        <v>4.3700679716029478E-2</v>
      </c>
      <c r="K38" s="97">
        <f>'Surv-rate CEA'!J36*UPFS+'Surv-rate CEA'!K36*UPD</f>
        <v>0.22084287246464335</v>
      </c>
      <c r="L38" s="97">
        <f t="shared" si="6"/>
        <v>0.2091456449368678</v>
      </c>
      <c r="M38" s="97">
        <f>K38-'Surv-rate CEA'!K36*UPD</f>
        <v>7.9158571641686992E-2</v>
      </c>
      <c r="N38" s="97">
        <f t="shared" si="7"/>
        <v>7.4965835815835172E-2</v>
      </c>
      <c r="O38" s="97">
        <f>'Surv-rate CEA'!M36*UPFS+'Surv-rate CEA'!N36*UPD</f>
        <v>0.14700129613203475</v>
      </c>
      <c r="P38" s="97">
        <f t="shared" si="8"/>
        <v>0.13921518291704016</v>
      </c>
      <c r="Q38" s="97">
        <f>O38-'Surv-rate CEA'!N36*UPD</f>
        <v>4.614479847313363E-2</v>
      </c>
      <c r="R38" s="97">
        <f t="shared" si="9"/>
        <v>4.3700679716029478E-2</v>
      </c>
      <c r="S38" s="97">
        <f>'Surv-rate CEA'!P36*UPFS+'Surv-rate CEA'!Q36*UPD</f>
        <v>0.26929661173246883</v>
      </c>
      <c r="T38" s="97">
        <f t="shared" si="10"/>
        <v>0.2550329694209062</v>
      </c>
      <c r="U38" s="97">
        <f>S38-'Surv-rate CEA'!Q36*UPD</f>
        <v>0.15893976864519141</v>
      </c>
      <c r="V38" s="97">
        <f t="shared" si="11"/>
        <v>0.15052131883829326</v>
      </c>
      <c r="W38" s="97">
        <f>'Surv-rate CEA'!S36*UPFS+'Surv-rate CEA'!T36*UPD</f>
        <v>0.14700129613203475</v>
      </c>
      <c r="X38" s="97">
        <f t="shared" si="12"/>
        <v>0.13921518291704016</v>
      </c>
      <c r="Y38" s="97">
        <f>W38-'Surv-rate CEA'!T36*UPD</f>
        <v>4.614479847313363E-2</v>
      </c>
      <c r="Z38" s="97">
        <f t="shared" si="13"/>
        <v>4.3700679716029478E-2</v>
      </c>
      <c r="AA38" s="97">
        <f>'Surv-rate CEA'!V36*UPFS+'Surv-rate CEA'!W36*UPD</f>
        <v>0.28932150900341991</v>
      </c>
      <c r="AB38" s="97">
        <f t="shared" si="14"/>
        <v>0.27399722218481687</v>
      </c>
      <c r="AC38" s="97">
        <f>AA38-'Surv-rate CEA'!W36*UPD</f>
        <v>0.14857155781717579</v>
      </c>
      <c r="AD38" s="97">
        <f t="shared" si="15"/>
        <v>0.14070227366709848</v>
      </c>
      <c r="AE38" s="97">
        <f>'Surv-rate CEA'!Y36*UPFS+'Surv-rate CEA'!Z36*UPD</f>
        <v>0.14700129613203475</v>
      </c>
      <c r="AF38" s="97">
        <f t="shared" si="16"/>
        <v>0.13921518291704016</v>
      </c>
      <c r="AG38" s="97">
        <f>AE38-'Surv-rate CEA'!Z36*UPD</f>
        <v>4.614479847313363E-2</v>
      </c>
      <c r="AH38" s="97">
        <f t="shared" si="17"/>
        <v>4.3700679716029478E-2</v>
      </c>
      <c r="AI38" s="97">
        <f>'Surv-rate CEA'!AB36*UPFS+'Surv-rate CEA'!AC36*UPD</f>
        <v>0.22809194189098006</v>
      </c>
      <c r="AJ38" s="97">
        <f t="shared" si="18"/>
        <v>0.21601075805300898</v>
      </c>
      <c r="AK38" s="97">
        <f>AI38-'Surv-rate CEA'!AC36*UPD</f>
        <v>0.1241110963267629</v>
      </c>
      <c r="AL38" s="97">
        <f t="shared" si="19"/>
        <v>0.11753739206248677</v>
      </c>
      <c r="AM38" s="105">
        <f>'Surv-rate CEA'!AE36*UPFS+'Surv-rate CEA'!AF36*UPD</f>
        <v>0.14700129613203475</v>
      </c>
      <c r="AN38" s="97">
        <f t="shared" si="20"/>
        <v>0.13921518291704016</v>
      </c>
      <c r="AO38" s="105">
        <f>AM38-'Surv-rate CEA'!AF36*UPD</f>
        <v>4.614479847313363E-2</v>
      </c>
      <c r="AP38" s="97">
        <f t="shared" si="21"/>
        <v>4.3700679716029478E-2</v>
      </c>
      <c r="AQ38" s="97">
        <f>'Surv-rate CEA'!AH36*UPFS+'Surv-rate CEA'!AI36*UPD</f>
        <v>0.25517204248770137</v>
      </c>
      <c r="AR38" s="97">
        <f t="shared" si="22"/>
        <v>0.24165652620051073</v>
      </c>
      <c r="AS38" s="97">
        <f>AQ38-'Surv-rate CEA'!AI36*UPD</f>
        <v>0.13277231003225226</v>
      </c>
      <c r="AT38" s="97">
        <f t="shared" si="23"/>
        <v>0.12573985341500618</v>
      </c>
      <c r="AU38" s="97">
        <f>'Surv-rate CEA'!AK36*UPFS+'Surv-rate CEA'!AL36*UPD</f>
        <v>0.14700129613203475</v>
      </c>
      <c r="AV38" s="97">
        <f t="shared" si="24"/>
        <v>0.13921518291704016</v>
      </c>
      <c r="AW38" s="97">
        <f>AU38-'Surv-rate CEA'!AL36*UPD</f>
        <v>4.614479847313363E-2</v>
      </c>
      <c r="AX38" s="97">
        <f t="shared" si="25"/>
        <v>4.3700679716029478E-2</v>
      </c>
      <c r="AY38" s="135">
        <v>32</v>
      </c>
      <c r="AZ38" s="135">
        <f t="shared" si="31"/>
        <v>2.4547945205479453</v>
      </c>
      <c r="BA38" s="136">
        <f>'Surv-rate CEA'!$AP36*UPFS+'Surv-rate CEA'!$AQ36*UPD</f>
        <v>0.15551139029480571</v>
      </c>
      <c r="BB38" s="136">
        <f t="shared" ref="BB38:BB69" si="32">BA38/(1+DISC)^(AZ38)</f>
        <v>0.1446270257954527</v>
      </c>
      <c r="BC38" s="136">
        <f>BA38-'Surv-rate CEA'!$AQ36*UPD</f>
        <v>5.0993873475433493E-2</v>
      </c>
      <c r="BD38" s="136">
        <f t="shared" ref="BD38:BD69" si="33">BC38/(1+DISC)^(AZ38)</f>
        <v>4.7424772169810052E-2</v>
      </c>
      <c r="BE38" s="136">
        <f>'Surv-rate CEA'!$AS36*UPFS+'Surv-rate CEA'!$AT36*UPD</f>
        <v>0.1052213050433133</v>
      </c>
      <c r="BF38" s="136">
        <f t="shared" ref="BF38:BF69" si="34">BE38/(1+DISC)^(AZ38)</f>
        <v>9.7856783158337984E-2</v>
      </c>
      <c r="BG38" s="136">
        <f>BE38-'Surv-rate CEA'!$AT36*UPD</f>
        <v>2.2722442778188121E-2</v>
      </c>
      <c r="BH38" s="136">
        <f t="shared" ref="BH38:BH69" si="35">BG38/(1+DISC)^(AZ38)</f>
        <v>2.1132081139438423E-2</v>
      </c>
    </row>
    <row r="39" spans="1:60">
      <c r="A39" s="102">
        <v>33</v>
      </c>
      <c r="B39" s="102">
        <f t="shared" si="30"/>
        <v>1.8986301369863015</v>
      </c>
      <c r="C39" s="97">
        <f>'Surv-rate CEA'!D37*UPFS+'Surv-rate CEA'!E37*UPD</f>
        <v>0.23661737627627166</v>
      </c>
      <c r="D39" s="97">
        <f t="shared" si="2"/>
        <v>0.22370386762208491</v>
      </c>
      <c r="E39" s="97">
        <f>C39-'Surv-rate CEA'!E37*UPD</f>
        <v>0.15396035823802484</v>
      </c>
      <c r="F39" s="97">
        <f t="shared" si="3"/>
        <v>0.14555789663610486</v>
      </c>
      <c r="G39" s="97">
        <f>'Surv-rate CEA'!G37*UPFS+'Surv-rate CEA'!H37*UPD</f>
        <v>0.1401737826873336</v>
      </c>
      <c r="H39" s="97">
        <f t="shared" si="4"/>
        <v>0.13252373016663671</v>
      </c>
      <c r="I39" s="97">
        <f>G39-'Surv-rate CEA'!H37*UPD</f>
        <v>4.3579297769995459E-2</v>
      </c>
      <c r="J39" s="97">
        <f t="shared" si="5"/>
        <v>4.1200936350590897E-2</v>
      </c>
      <c r="K39" s="97">
        <f>'Surv-rate CEA'!J37*UPFS+'Surv-rate CEA'!K37*UPD</f>
        <v>0.21316046983211678</v>
      </c>
      <c r="L39" s="97">
        <f t="shared" si="6"/>
        <v>0.20152713328166164</v>
      </c>
      <c r="M39" s="97">
        <f>K39-'Surv-rate CEA'!K37*UPD</f>
        <v>7.5589879679868771E-2</v>
      </c>
      <c r="N39" s="97">
        <f t="shared" si="7"/>
        <v>7.1464525148529523E-2</v>
      </c>
      <c r="O39" s="97">
        <f>'Surv-rate CEA'!M37*UPFS+'Surv-rate CEA'!N37*UPD</f>
        <v>0.1401737826873336</v>
      </c>
      <c r="P39" s="97">
        <f t="shared" si="8"/>
        <v>0.13252373016663671</v>
      </c>
      <c r="Q39" s="97">
        <f>O39-'Surv-rate CEA'!N37*UPD</f>
        <v>4.3579297769995459E-2</v>
      </c>
      <c r="R39" s="97">
        <f t="shared" si="9"/>
        <v>4.1200936350590897E-2</v>
      </c>
      <c r="S39" s="97">
        <f>'Surv-rate CEA'!P37*UPFS+'Surv-rate CEA'!Q37*UPD</f>
        <v>0.2613725380735149</v>
      </c>
      <c r="T39" s="97">
        <f t="shared" si="10"/>
        <v>0.24710800439684102</v>
      </c>
      <c r="U39" s="97">
        <f>S39-'Surv-rate CEA'!Q37*UPD</f>
        <v>0.15396035823802481</v>
      </c>
      <c r="V39" s="97">
        <f t="shared" si="11"/>
        <v>0.14555789663610483</v>
      </c>
      <c r="W39" s="97">
        <f>'Surv-rate CEA'!S37*UPFS+'Surv-rate CEA'!T37*UPD</f>
        <v>0.1401737826873336</v>
      </c>
      <c r="X39" s="97">
        <f t="shared" si="12"/>
        <v>0.13252373016663671</v>
      </c>
      <c r="Y39" s="97">
        <f>W39-'Surv-rate CEA'!T37*UPD</f>
        <v>4.3579297769995459E-2</v>
      </c>
      <c r="Z39" s="97">
        <f t="shared" si="13"/>
        <v>4.1200936350590897E-2</v>
      </c>
      <c r="AA39" s="97">
        <f>'Surv-rate CEA'!V37*UPFS+'Surv-rate CEA'!W37*UPD</f>
        <v>0.28144262753651517</v>
      </c>
      <c r="AB39" s="97">
        <f t="shared" si="14"/>
        <v>0.26608275894382843</v>
      </c>
      <c r="AC39" s="97">
        <f>AA39-'Surv-rate CEA'!W37*UPD</f>
        <v>0.14371794036683078</v>
      </c>
      <c r="AD39" s="97">
        <f t="shared" si="15"/>
        <v>0.13587446371310424</v>
      </c>
      <c r="AE39" s="97">
        <f>'Surv-rate CEA'!Y37*UPFS+'Surv-rate CEA'!Z37*UPD</f>
        <v>0.1401737826873336</v>
      </c>
      <c r="AF39" s="97">
        <f t="shared" si="16"/>
        <v>0.13252373016663671</v>
      </c>
      <c r="AG39" s="97">
        <f>AE39-'Surv-rate CEA'!Z37*UPD</f>
        <v>4.3579297769995459E-2</v>
      </c>
      <c r="AH39" s="97">
        <f t="shared" si="17"/>
        <v>4.1200936350590897E-2</v>
      </c>
      <c r="AI39" s="97">
        <f>'Surv-rate CEA'!AB37*UPFS+'Surv-rate CEA'!AC37*UPD</f>
        <v>0.22029876619905431</v>
      </c>
      <c r="AJ39" s="97">
        <f t="shared" si="18"/>
        <v>0.20827585364466708</v>
      </c>
      <c r="AK39" s="97">
        <f>AI39-'Surv-rate CEA'!AC37*UPD</f>
        <v>0.11961432006702458</v>
      </c>
      <c r="AL39" s="97">
        <f t="shared" si="19"/>
        <v>0.1130863102409555</v>
      </c>
      <c r="AM39" s="105">
        <f>'Surv-rate CEA'!AE37*UPFS+'Surv-rate CEA'!AF37*UPD</f>
        <v>0.1401737826873336</v>
      </c>
      <c r="AN39" s="97">
        <f t="shared" si="20"/>
        <v>0.13252373016663671</v>
      </c>
      <c r="AO39" s="105">
        <f>AM39-'Surv-rate CEA'!AF37*UPD</f>
        <v>4.3579297769995459E-2</v>
      </c>
      <c r="AP39" s="97">
        <f t="shared" si="21"/>
        <v>4.1200936350590897E-2</v>
      </c>
      <c r="AQ39" s="97">
        <f>'Surv-rate CEA'!AH37*UPFS+'Surv-rate CEA'!AI37*UPD</f>
        <v>0.24728978173066177</v>
      </c>
      <c r="AR39" s="97">
        <f t="shared" si="22"/>
        <v>0.23379382134632254</v>
      </c>
      <c r="AS39" s="97">
        <f>AQ39-'Surv-rate CEA'!AI37*UPD</f>
        <v>0.12813893325295059</v>
      </c>
      <c r="AT39" s="97">
        <f t="shared" si="23"/>
        <v>0.12114568850676509</v>
      </c>
      <c r="AU39" s="97">
        <f>'Surv-rate CEA'!AK37*UPFS+'Surv-rate CEA'!AL37*UPD</f>
        <v>0.1401737826873336</v>
      </c>
      <c r="AV39" s="97">
        <f t="shared" si="24"/>
        <v>0.13252373016663671</v>
      </c>
      <c r="AW39" s="97">
        <f>AU39-'Surv-rate CEA'!AL37*UPD</f>
        <v>4.3579297769995459E-2</v>
      </c>
      <c r="AX39" s="97">
        <f t="shared" si="25"/>
        <v>4.1200936350590897E-2</v>
      </c>
      <c r="AY39" s="135">
        <v>33</v>
      </c>
      <c r="AZ39" s="135">
        <f t="shared" si="31"/>
        <v>2.5315068493150683</v>
      </c>
      <c r="BA39" s="136">
        <f>'Surv-rate CEA'!$AP37*UPFS+'Surv-rate CEA'!$AQ37*UPD</f>
        <v>0.14942189296179642</v>
      </c>
      <c r="BB39" s="136">
        <f t="shared" si="32"/>
        <v>0.1386489904659429</v>
      </c>
      <c r="BC39" s="136">
        <f>BA39-'Surv-rate CEA'!$AQ37*UPD</f>
        <v>4.8602931794395413E-2</v>
      </c>
      <c r="BD39" s="136">
        <f t="shared" si="33"/>
        <v>4.5098795721326711E-2</v>
      </c>
      <c r="BE39" s="136">
        <f>'Surv-rate CEA'!$AS37*UPFS+'Surv-rate CEA'!$AT37*UPD</f>
        <v>0.10058907234967485</v>
      </c>
      <c r="BF39" s="136">
        <f t="shared" si="34"/>
        <v>9.3336880270643546E-2</v>
      </c>
      <c r="BG39" s="136">
        <f>BE39-'Surv-rate CEA'!$AT37*UPD</f>
        <v>2.1630175906026894E-2</v>
      </c>
      <c r="BH39" s="136">
        <f t="shared" si="35"/>
        <v>2.0070700441053597E-2</v>
      </c>
    </row>
    <row r="40" spans="1:60">
      <c r="A40" s="102">
        <v>34</v>
      </c>
      <c r="B40" s="102">
        <f t="shared" si="30"/>
        <v>1.9561643835616438</v>
      </c>
      <c r="C40" s="97">
        <f>'Surv-rate CEA'!D38*UPFS+'Surv-rate CEA'!E38*UPD</f>
        <v>0.22909672221847516</v>
      </c>
      <c r="D40" s="97">
        <f t="shared" si="2"/>
        <v>0.21622562138616219</v>
      </c>
      <c r="E40" s="97">
        <f>C40-'Surv-rate CEA'!E38*UPD</f>
        <v>0.14925512667657476</v>
      </c>
      <c r="F40" s="97">
        <f t="shared" si="3"/>
        <v>0.14086968245637405</v>
      </c>
      <c r="G40" s="97">
        <f>'Surv-rate CEA'!G38*UPFS+'Surv-rate CEA'!H38*UPD</f>
        <v>0.13376087519472185</v>
      </c>
      <c r="H40" s="97">
        <f t="shared" si="4"/>
        <v>0.12624592825275791</v>
      </c>
      <c r="I40" s="97">
        <f>G40-'Surv-rate CEA'!H38*UPD</f>
        <v>4.1215058371877375E-2</v>
      </c>
      <c r="J40" s="97">
        <f t="shared" si="5"/>
        <v>3.8899515980100115E-2</v>
      </c>
      <c r="K40" s="97">
        <f>'Surv-rate CEA'!J38*UPFS+'Surv-rate CEA'!K38*UPD</f>
        <v>0.2058581418431103</v>
      </c>
      <c r="L40" s="97">
        <f t="shared" si="6"/>
        <v>0.19429262979580794</v>
      </c>
      <c r="M40" s="97">
        <f>K40-'Surv-rate CEA'!K38*UPD</f>
        <v>7.2264985745845584E-2</v>
      </c>
      <c r="N40" s="97">
        <f t="shared" si="7"/>
        <v>6.8204997854384483E-2</v>
      </c>
      <c r="O40" s="97">
        <f>'Surv-rate CEA'!M38*UPFS+'Surv-rate CEA'!N38*UPD</f>
        <v>0.13376087519472185</v>
      </c>
      <c r="P40" s="97">
        <f t="shared" si="8"/>
        <v>0.12624592825275791</v>
      </c>
      <c r="Q40" s="97">
        <f>O40-'Surv-rate CEA'!N38*UPD</f>
        <v>4.1215058371877375E-2</v>
      </c>
      <c r="R40" s="97">
        <f t="shared" si="9"/>
        <v>3.8899515980100115E-2</v>
      </c>
      <c r="S40" s="97">
        <f>'Surv-rate CEA'!P38*UPFS+'Surv-rate CEA'!Q38*UPD</f>
        <v>0.25379946563086553</v>
      </c>
      <c r="T40" s="97">
        <f t="shared" si="10"/>
        <v>0.23954051647747349</v>
      </c>
      <c r="U40" s="97">
        <f>S40-'Surv-rate CEA'!Q38*UPD</f>
        <v>0.14925512667657473</v>
      </c>
      <c r="V40" s="97">
        <f t="shared" si="11"/>
        <v>0.14086968245637402</v>
      </c>
      <c r="W40" s="97">
        <f>'Surv-rate CEA'!S38*UPFS+'Surv-rate CEA'!T38*UPD</f>
        <v>0.13376087519472185</v>
      </c>
      <c r="X40" s="97">
        <f t="shared" si="12"/>
        <v>0.12624592825275791</v>
      </c>
      <c r="Y40" s="97">
        <f>W40-'Surv-rate CEA'!T38*UPD</f>
        <v>4.1215058371877375E-2</v>
      </c>
      <c r="Z40" s="97">
        <f t="shared" si="13"/>
        <v>3.8899515980100115E-2</v>
      </c>
      <c r="AA40" s="97">
        <f>'Surv-rate CEA'!V38*UPFS+'Surv-rate CEA'!W38*UPD</f>
        <v>0.27389615881120155</v>
      </c>
      <c r="AB40" s="97">
        <f t="shared" si="14"/>
        <v>0.25850813822537982</v>
      </c>
      <c r="AC40" s="97">
        <f>AA40-'Surv-rate CEA'!W38*UPD</f>
        <v>0.13913784003561389</v>
      </c>
      <c r="AD40" s="97">
        <f t="shared" si="15"/>
        <v>0.13132080471818675</v>
      </c>
      <c r="AE40" s="97">
        <f>'Surv-rate CEA'!Y38*UPFS+'Surv-rate CEA'!Z38*UPD</f>
        <v>0.13376087519472185</v>
      </c>
      <c r="AF40" s="97">
        <f t="shared" si="16"/>
        <v>0.12624592825275791</v>
      </c>
      <c r="AG40" s="97">
        <f>AE40-'Surv-rate CEA'!Z38*UPD</f>
        <v>4.1215058371877375E-2</v>
      </c>
      <c r="AH40" s="97">
        <f t="shared" si="17"/>
        <v>3.8899515980100115E-2</v>
      </c>
      <c r="AI40" s="97">
        <f>'Surv-rate CEA'!AB38*UPFS+'Surv-rate CEA'!AC38*UPD</f>
        <v>0.21288649125750858</v>
      </c>
      <c r="AJ40" s="97">
        <f t="shared" si="18"/>
        <v>0.20092611282747735</v>
      </c>
      <c r="AK40" s="97">
        <f>AI40-'Surv-rate CEA'!AC38*UPD</f>
        <v>0.11538639095972621</v>
      </c>
      <c r="AL40" s="97">
        <f t="shared" si="19"/>
        <v>0.10890375839153509</v>
      </c>
      <c r="AM40" s="105">
        <f>'Surv-rate CEA'!AE38*UPFS+'Surv-rate CEA'!AF38*UPD</f>
        <v>0.13376087519472185</v>
      </c>
      <c r="AN40" s="97">
        <f t="shared" si="20"/>
        <v>0.12624592825275791</v>
      </c>
      <c r="AO40" s="105">
        <f>AM40-'Surv-rate CEA'!AF38*UPD</f>
        <v>4.1215058371877375E-2</v>
      </c>
      <c r="AP40" s="97">
        <f t="shared" si="21"/>
        <v>3.8899515980100115E-2</v>
      </c>
      <c r="AQ40" s="97">
        <f>'Surv-rate CEA'!AH38*UPFS+'Surv-rate CEA'!AI38*UPD</f>
        <v>0.2397677841033336</v>
      </c>
      <c r="AR40" s="97">
        <f t="shared" si="22"/>
        <v>0.22629716219460436</v>
      </c>
      <c r="AS40" s="97">
        <f>AQ40-'Surv-rate CEA'!AI38*UPD</f>
        <v>0.1237766117041816</v>
      </c>
      <c r="AT40" s="97">
        <f t="shared" si="23"/>
        <v>0.11682260016486638</v>
      </c>
      <c r="AU40" s="97">
        <f>'Surv-rate CEA'!AK38*UPFS+'Surv-rate CEA'!AL38*UPD</f>
        <v>0.13376087519472185</v>
      </c>
      <c r="AV40" s="97">
        <f t="shared" si="24"/>
        <v>0.12624592825275791</v>
      </c>
      <c r="AW40" s="97">
        <f>AU40-'Surv-rate CEA'!AL38*UPD</f>
        <v>4.1215058371877375E-2</v>
      </c>
      <c r="AX40" s="97">
        <f t="shared" si="25"/>
        <v>3.8899515980100115E-2</v>
      </c>
      <c r="AY40" s="135">
        <v>34</v>
      </c>
      <c r="AZ40" s="135">
        <f t="shared" si="31"/>
        <v>2.6082191780821917</v>
      </c>
      <c r="BA40" s="136">
        <f>'Surv-rate CEA'!$AP38*UPFS+'Surv-rate CEA'!$AQ38*UPD</f>
        <v>0.14368387243127062</v>
      </c>
      <c r="BB40" s="136">
        <f t="shared" si="32"/>
        <v>0.1330226907855111</v>
      </c>
      <c r="BC40" s="136">
        <f>BA40-'Surv-rate CEA'!$AQ38*UPD</f>
        <v>4.6383444132594306E-2</v>
      </c>
      <c r="BD40" s="136">
        <f t="shared" si="33"/>
        <v>4.2941844773626128E-2</v>
      </c>
      <c r="BE40" s="136">
        <f>'Surv-rate CEA'!$AS38*UPFS+'Surv-rate CEA'!$AT38*UPD</f>
        <v>9.620518250853613E-2</v>
      </c>
      <c r="BF40" s="136">
        <f t="shared" si="34"/>
        <v>8.9066866226884117E-2</v>
      </c>
      <c r="BG40" s="136">
        <f>BE40-'Surv-rate CEA'!$AT38*UPD</f>
        <v>2.0612586701439006E-2</v>
      </c>
      <c r="BH40" s="136">
        <f t="shared" si="35"/>
        <v>1.90831559637052E-2</v>
      </c>
    </row>
    <row r="41" spans="1:60">
      <c r="A41" s="102">
        <v>35</v>
      </c>
      <c r="B41" s="102">
        <f t="shared" si="30"/>
        <v>2.0136986301369864</v>
      </c>
      <c r="C41" s="97">
        <f>'Surv-rate CEA'!D39*UPFS+'Surv-rate CEA'!E39*UPD</f>
        <v>0.22192667376628128</v>
      </c>
      <c r="D41" s="97">
        <f t="shared" si="2"/>
        <v>0.20910248892057134</v>
      </c>
      <c r="E41" s="97">
        <f>C41-'Surv-rate CEA'!E39*UPD</f>
        <v>0.1448032035101442</v>
      </c>
      <c r="F41" s="97">
        <f t="shared" si="3"/>
        <v>0.13643565121662993</v>
      </c>
      <c r="G41" s="97">
        <f>'Surv-rate CEA'!G39*UPFS+'Surv-rate CEA'!H39*UPD</f>
        <v>0.1277331808239642</v>
      </c>
      <c r="H41" s="97">
        <f t="shared" si="4"/>
        <v>0.12035203148297907</v>
      </c>
      <c r="I41" s="97">
        <f>G41-'Surv-rate CEA'!H39*UPD</f>
        <v>3.9032114668529169E-2</v>
      </c>
      <c r="J41" s="97">
        <f t="shared" si="5"/>
        <v>3.6776617188513244E-2</v>
      </c>
      <c r="K41" s="97">
        <f>'Surv-rate CEA'!J39*UPFS+'Surv-rate CEA'!K39*UPD</f>
        <v>0.19891339515556303</v>
      </c>
      <c r="L41" s="97">
        <f t="shared" si="6"/>
        <v>0.18741904837663942</v>
      </c>
      <c r="M41" s="97">
        <f>K41-'Surv-rate CEA'!K39*UPD</f>
        <v>6.9162132306725771E-2</v>
      </c>
      <c r="N41" s="97">
        <f t="shared" si="7"/>
        <v>6.5165551120820314E-2</v>
      </c>
      <c r="O41" s="97">
        <f>'Surv-rate CEA'!M39*UPFS+'Surv-rate CEA'!N39*UPD</f>
        <v>0.1277331808239642</v>
      </c>
      <c r="P41" s="97">
        <f t="shared" si="8"/>
        <v>0.12035203148297907</v>
      </c>
      <c r="Q41" s="97">
        <f>O41-'Surv-rate CEA'!N39*UPD</f>
        <v>3.9032114668529169E-2</v>
      </c>
      <c r="R41" s="97">
        <f t="shared" si="9"/>
        <v>3.6776617188513244E-2</v>
      </c>
      <c r="S41" s="97">
        <f>'Surv-rate CEA'!P39*UPFS+'Surv-rate CEA'!Q39*UPD</f>
        <v>0.24655861733133652</v>
      </c>
      <c r="T41" s="97">
        <f t="shared" si="10"/>
        <v>0.23231105875579711</v>
      </c>
      <c r="U41" s="97">
        <f>S41-'Surv-rate CEA'!Q39*UPD</f>
        <v>0.14480320351014422</v>
      </c>
      <c r="V41" s="97">
        <f t="shared" si="11"/>
        <v>0.13643565121662993</v>
      </c>
      <c r="W41" s="97">
        <f>'Surv-rate CEA'!S39*UPFS+'Surv-rate CEA'!T39*UPD</f>
        <v>0.1277331808239642</v>
      </c>
      <c r="X41" s="97">
        <f t="shared" si="12"/>
        <v>0.12035203148297907</v>
      </c>
      <c r="Y41" s="97">
        <f>W41-'Surv-rate CEA'!T39*UPD</f>
        <v>3.9032114668529169E-2</v>
      </c>
      <c r="Z41" s="97">
        <f t="shared" si="13"/>
        <v>3.6776617188513244E-2</v>
      </c>
      <c r="AA41" s="97">
        <f>'Surv-rate CEA'!V39*UPFS+'Surv-rate CEA'!W39*UPD</f>
        <v>0.26666504924282708</v>
      </c>
      <c r="AB41" s="97">
        <f t="shared" si="14"/>
        <v>0.25125562672797502</v>
      </c>
      <c r="AC41" s="97">
        <f>AA41-'Surv-rate CEA'!W39*UPD</f>
        <v>0.1348100852339357</v>
      </c>
      <c r="AD41" s="97">
        <f t="shared" si="15"/>
        <v>0.12701999212450354</v>
      </c>
      <c r="AE41" s="97">
        <f>'Surv-rate CEA'!Y39*UPFS+'Surv-rate CEA'!Z39*UPD</f>
        <v>0.1277331808239642</v>
      </c>
      <c r="AF41" s="97">
        <f t="shared" si="16"/>
        <v>0.12035203148297907</v>
      </c>
      <c r="AG41" s="97">
        <f>AE41-'Surv-rate CEA'!Z39*UPD</f>
        <v>3.9032114668529169E-2</v>
      </c>
      <c r="AH41" s="97">
        <f t="shared" si="17"/>
        <v>3.6776617188513244E-2</v>
      </c>
      <c r="AI41" s="97">
        <f>'Surv-rate CEA'!AB39*UPFS+'Surv-rate CEA'!AC39*UPD</f>
        <v>0.20583286026573613</v>
      </c>
      <c r="AJ41" s="97">
        <f t="shared" si="18"/>
        <v>0.19393866745613778</v>
      </c>
      <c r="AK41" s="97">
        <f>AI41-'Surv-rate CEA'!AC39*UPD</f>
        <v>0.11140558209160938</v>
      </c>
      <c r="AL41" s="97">
        <f t="shared" si="19"/>
        <v>0.10496793422648024</v>
      </c>
      <c r="AM41" s="105">
        <f>'Surv-rate CEA'!AE39*UPFS+'Surv-rate CEA'!AF39*UPD</f>
        <v>0.1277331808239642</v>
      </c>
      <c r="AN41" s="97">
        <f t="shared" si="20"/>
        <v>0.12035203148297907</v>
      </c>
      <c r="AO41" s="105">
        <f>AM41-'Surv-rate CEA'!AF39*UPD</f>
        <v>3.9032114668529169E-2</v>
      </c>
      <c r="AP41" s="97">
        <f t="shared" si="21"/>
        <v>3.6776617188513244E-2</v>
      </c>
      <c r="AQ41" s="97">
        <f>'Surv-rate CEA'!AH39*UPFS+'Surv-rate CEA'!AI39*UPD</f>
        <v>0.23258621070854463</v>
      </c>
      <c r="AR41" s="97">
        <f t="shared" si="22"/>
        <v>0.21914605721969077</v>
      </c>
      <c r="AS41" s="97">
        <f>AQ41-'Surv-rate CEA'!AI39*UPD</f>
        <v>0.11966378589393929</v>
      </c>
      <c r="AT41" s="97">
        <f t="shared" si="23"/>
        <v>0.11274893206587956</v>
      </c>
      <c r="AU41" s="97">
        <f>'Surv-rate CEA'!AK39*UPFS+'Surv-rate CEA'!AL39*UPD</f>
        <v>0.1277331808239642</v>
      </c>
      <c r="AV41" s="97">
        <f t="shared" si="24"/>
        <v>0.12035203148297907</v>
      </c>
      <c r="AW41" s="97">
        <f>AU41-'Surv-rate CEA'!AL39*UPD</f>
        <v>3.9032114668529169E-2</v>
      </c>
      <c r="AX41" s="97">
        <f t="shared" si="25"/>
        <v>3.6776617188513244E-2</v>
      </c>
      <c r="AY41" s="135">
        <v>35</v>
      </c>
      <c r="AZ41" s="135">
        <f t="shared" si="31"/>
        <v>2.6849315068493151</v>
      </c>
      <c r="BA41" s="136">
        <f>'Surv-rate CEA'!$AP39*UPFS+'Surv-rate CEA'!$AQ39*UPD</f>
        <v>0.13827173742378779</v>
      </c>
      <c r="BB41" s="136">
        <f t="shared" si="32"/>
        <v>0.12772218830615259</v>
      </c>
      <c r="BC41" s="136">
        <f>BA41-'Surv-rate CEA'!$AQ39*UPD</f>
        <v>4.4319200599544459E-2</v>
      </c>
      <c r="BD41" s="136">
        <f t="shared" si="33"/>
        <v>4.0937832922459158E-2</v>
      </c>
      <c r="BE41" s="136">
        <f>'Surv-rate CEA'!$AS39*UPFS+'Surv-rate CEA'!$AT39*UPD</f>
        <v>9.2048078934868049E-2</v>
      </c>
      <c r="BF41" s="136">
        <f t="shared" si="34"/>
        <v>8.5025199581503577E-2</v>
      </c>
      <c r="BG41" s="136">
        <f>BE41-'Surv-rate CEA'!$AT39*UPD</f>
        <v>1.9663005481873344E-2</v>
      </c>
      <c r="BH41" s="136">
        <f t="shared" si="35"/>
        <v>1.8162801275314597E-2</v>
      </c>
    </row>
    <row r="42" spans="1:60">
      <c r="A42" s="102">
        <v>36</v>
      </c>
      <c r="B42" s="102">
        <f t="shared" si="30"/>
        <v>2.0712328767123287</v>
      </c>
      <c r="C42" s="97">
        <f>'Surv-rate CEA'!D40*UPFS+'Surv-rate CEA'!E40*UPD</f>
        <v>0.21508745687094633</v>
      </c>
      <c r="D42" s="97">
        <f t="shared" si="2"/>
        <v>0.20231412394371148</v>
      </c>
      <c r="E42" s="97">
        <f>C42-'Surv-rate CEA'!E40*UPD</f>
        <v>0.14058569395377643</v>
      </c>
      <c r="F42" s="97">
        <f t="shared" si="3"/>
        <v>0.13223677440355183</v>
      </c>
      <c r="G42" s="97">
        <f>'Surv-rate CEA'!G40*UPFS+'Surv-rate CEA'!H40*UPD</f>
        <v>0.12206352476553574</v>
      </c>
      <c r="H42" s="97">
        <f t="shared" si="4"/>
        <v>0.11481457560418382</v>
      </c>
      <c r="I42" s="97">
        <f>G42-'Surv-rate CEA'!H40*UPD</f>
        <v>3.7012857573809066E-2</v>
      </c>
      <c r="J42" s="97">
        <f t="shared" si="5"/>
        <v>3.481478633685052E-2</v>
      </c>
      <c r="K42" s="97">
        <f>'Surv-rate CEA'!J40*UPFS+'Surv-rate CEA'!K40*UPD</f>
        <v>0.19230511968607761</v>
      </c>
      <c r="L42" s="97">
        <f t="shared" si="6"/>
        <v>0.18088475443978685</v>
      </c>
      <c r="M42" s="97">
        <f>K42-'Surv-rate CEA'!K40*UPD</f>
        <v>6.6261912575508369E-2</v>
      </c>
      <c r="N42" s="97">
        <f t="shared" si="7"/>
        <v>6.2326836667152941E-2</v>
      </c>
      <c r="O42" s="97">
        <f>'Surv-rate CEA'!M40*UPFS+'Surv-rate CEA'!N40*UPD</f>
        <v>0.12206352476553574</v>
      </c>
      <c r="P42" s="97">
        <f t="shared" si="8"/>
        <v>0.11481457560418382</v>
      </c>
      <c r="Q42" s="97">
        <f>O42-'Surv-rate CEA'!N40*UPD</f>
        <v>3.7012857573809066E-2</v>
      </c>
      <c r="R42" s="97">
        <f t="shared" si="9"/>
        <v>3.481478633685052E-2</v>
      </c>
      <c r="S42" s="97">
        <f>'Surv-rate CEA'!P40*UPFS+'Surv-rate CEA'!Q40*UPD</f>
        <v>0.23963222349547669</v>
      </c>
      <c r="T42" s="97">
        <f t="shared" si="10"/>
        <v>0.22540125802993663</v>
      </c>
      <c r="U42" s="97">
        <f>S42-'Surv-rate CEA'!Q40*UPD</f>
        <v>0.1405856939537764</v>
      </c>
      <c r="V42" s="97">
        <f t="shared" si="11"/>
        <v>0.1322367744035518</v>
      </c>
      <c r="W42" s="97">
        <f>'Surv-rate CEA'!S40*UPFS+'Surv-rate CEA'!T40*UPD</f>
        <v>0.12206352476553574</v>
      </c>
      <c r="X42" s="97">
        <f t="shared" si="12"/>
        <v>0.11481457560418382</v>
      </c>
      <c r="Y42" s="97">
        <f>W42-'Surv-rate CEA'!T40*UPD</f>
        <v>3.7012857573809066E-2</v>
      </c>
      <c r="Z42" s="97">
        <f t="shared" si="13"/>
        <v>3.481478633685052E-2</v>
      </c>
      <c r="AA42" s="97">
        <f>'Surv-rate CEA'!V40*UPFS+'Surv-rate CEA'!W40*UPD</f>
        <v>0.25973311322539139</v>
      </c>
      <c r="AB42" s="97">
        <f t="shared" si="14"/>
        <v>0.24430842237767858</v>
      </c>
      <c r="AC42" s="97">
        <f>AA42-'Surv-rate CEA'!W40*UPD</f>
        <v>0.13071553660962107</v>
      </c>
      <c r="AD42" s="97">
        <f t="shared" si="15"/>
        <v>0.1229527730707009</v>
      </c>
      <c r="AE42" s="97">
        <f>'Surv-rate CEA'!Y40*UPFS+'Surv-rate CEA'!Z40*UPD</f>
        <v>0.12206352476553574</v>
      </c>
      <c r="AF42" s="97">
        <f t="shared" si="16"/>
        <v>0.11481457560418382</v>
      </c>
      <c r="AG42" s="97">
        <f>AE42-'Surv-rate CEA'!Z40*UPD</f>
        <v>3.7012857573809066E-2</v>
      </c>
      <c r="AH42" s="97">
        <f t="shared" si="17"/>
        <v>3.481478633685052E-2</v>
      </c>
      <c r="AI42" s="97">
        <f>'Surv-rate CEA'!AB40*UPFS+'Surv-rate CEA'!AC40*UPD</f>
        <v>0.19911695632540677</v>
      </c>
      <c r="AJ42" s="97">
        <f t="shared" si="18"/>
        <v>0.18729205862284967</v>
      </c>
      <c r="AK42" s="97">
        <f>AI42-'Surv-rate CEA'!AC40*UPD</f>
        <v>0.10765232810990186</v>
      </c>
      <c r="AL42" s="97">
        <f t="shared" si="19"/>
        <v>0.10125921227067951</v>
      </c>
      <c r="AM42" s="105">
        <f>'Surv-rate CEA'!AE40*UPFS+'Surv-rate CEA'!AF40*UPD</f>
        <v>0.12206352476553574</v>
      </c>
      <c r="AN42" s="97">
        <f t="shared" si="20"/>
        <v>0.11481457560418382</v>
      </c>
      <c r="AO42" s="105">
        <f>AM42-'Surv-rate CEA'!AF40*UPD</f>
        <v>3.7012857573809066E-2</v>
      </c>
      <c r="AP42" s="97">
        <f t="shared" si="21"/>
        <v>3.481478633685052E-2</v>
      </c>
      <c r="AQ42" s="97">
        <f>'Surv-rate CEA'!AH40*UPFS+'Surv-rate CEA'!AI40*UPD</f>
        <v>0.22572633182607535</v>
      </c>
      <c r="AR42" s="97">
        <f t="shared" si="22"/>
        <v>0.21232119129020519</v>
      </c>
      <c r="AS42" s="97">
        <f>AQ42-'Surv-rate CEA'!AI40*UPD</f>
        <v>0.1157810130732099</v>
      </c>
      <c r="AT42" s="97">
        <f t="shared" si="23"/>
        <v>0.10890516150961084</v>
      </c>
      <c r="AU42" s="97">
        <f>'Surv-rate CEA'!AK40*UPFS+'Surv-rate CEA'!AL40*UPD</f>
        <v>0.12206352476553574</v>
      </c>
      <c r="AV42" s="97">
        <f t="shared" si="24"/>
        <v>0.11481457560418382</v>
      </c>
      <c r="AW42" s="97">
        <f>AU42-'Surv-rate CEA'!AL40*UPD</f>
        <v>3.7012857573809066E-2</v>
      </c>
      <c r="AX42" s="97">
        <f t="shared" si="25"/>
        <v>3.481478633685052E-2</v>
      </c>
      <c r="AY42" s="135">
        <v>36</v>
      </c>
      <c r="AZ42" s="135">
        <f t="shared" si="31"/>
        <v>2.7616438356164386</v>
      </c>
      <c r="BA42" s="136">
        <f>'Surv-rate CEA'!$AP40*UPFS+'Surv-rate CEA'!$AQ40*UPD</f>
        <v>0.13316204588732788</v>
      </c>
      <c r="BB42" s="136">
        <f t="shared" si="32"/>
        <v>0.12272374977911135</v>
      </c>
      <c r="BC42" s="136">
        <f>BA42-'Surv-rate CEA'!$AQ40*UPD</f>
        <v>4.2395865151203291E-2</v>
      </c>
      <c r="BD42" s="136">
        <f t="shared" si="33"/>
        <v>3.9072541367287231E-2</v>
      </c>
      <c r="BE42" s="136">
        <f>'Surv-rate CEA'!$AS40*UPFS+'Surv-rate CEA'!$AT40*UPD</f>
        <v>8.8099232125229271E-2</v>
      </c>
      <c r="BF42" s="136">
        <f t="shared" si="34"/>
        <v>8.1193316361455631E-2</v>
      </c>
      <c r="BG42" s="136">
        <f>BE42-'Surv-rate CEA'!$AT40*UPD</f>
        <v>1.8775497984134928E-2</v>
      </c>
      <c r="BH42" s="136">
        <f t="shared" si="35"/>
        <v>1.7303725706744037E-2</v>
      </c>
    </row>
    <row r="43" spans="1:60">
      <c r="A43" s="102">
        <v>37</v>
      </c>
      <c r="B43" s="102">
        <f t="shared" si="30"/>
        <v>2.128767123287671</v>
      </c>
      <c r="C43" s="97">
        <f>'Surv-rate CEA'!D41*UPFS+'Surv-rate CEA'!E41*UPD</f>
        <v>0.20856045722726946</v>
      </c>
      <c r="D43" s="97">
        <f t="shared" si="2"/>
        <v>0.19584140147306545</v>
      </c>
      <c r="E43" s="97">
        <f>C43-'Surv-rate CEA'!E41*UPD</f>
        <v>0.13658546031696267</v>
      </c>
      <c r="F43" s="97">
        <f t="shared" si="3"/>
        <v>0.12825579846216537</v>
      </c>
      <c r="G43" s="97">
        <f>'Surv-rate CEA'!G41*UPFS+'Surv-rate CEA'!H41*UPD</f>
        <v>0.116726795370618</v>
      </c>
      <c r="H43" s="97">
        <f t="shared" si="4"/>
        <v>0.10960821384243015</v>
      </c>
      <c r="I43" s="97">
        <f>G43-'Surv-rate CEA'!H41*UPD</f>
        <v>3.5141716367093623E-2</v>
      </c>
      <c r="J43" s="97">
        <f t="shared" si="5"/>
        <v>3.2998599422904999E-2</v>
      </c>
      <c r="K43" s="97">
        <f>'Surv-rate CEA'!J41*UPFS+'Surv-rate CEA'!K41*UPD</f>
        <v>0.18601352296664281</v>
      </c>
      <c r="L43" s="97">
        <f t="shared" si="6"/>
        <v>0.17466949159510392</v>
      </c>
      <c r="M43" s="97">
        <f>K43-'Surv-rate CEA'!K41*UPD</f>
        <v>6.3546977231606031E-2</v>
      </c>
      <c r="N43" s="97">
        <f t="shared" si="7"/>
        <v>5.967156596158197E-2</v>
      </c>
      <c r="O43" s="97">
        <f>'Surv-rate CEA'!M41*UPFS+'Surv-rate CEA'!N41*UPD</f>
        <v>0.116726795370618</v>
      </c>
      <c r="P43" s="97">
        <f t="shared" si="8"/>
        <v>0.10960821384243015</v>
      </c>
      <c r="Q43" s="97">
        <f>O43-'Surv-rate CEA'!N41*UPD</f>
        <v>3.5141716367093623E-2</v>
      </c>
      <c r="R43" s="97">
        <f t="shared" si="9"/>
        <v>3.2998599422904999E-2</v>
      </c>
      <c r="S43" s="97">
        <f>'Surv-rate CEA'!P41*UPFS+'Surv-rate CEA'!Q41*UPD</f>
        <v>0.23300349145652477</v>
      </c>
      <c r="T43" s="97">
        <f t="shared" si="10"/>
        <v>0.2187937776969778</v>
      </c>
      <c r="U43" s="97">
        <f>S43-'Surv-rate CEA'!Q41*UPD</f>
        <v>0.13658546031696267</v>
      </c>
      <c r="V43" s="97">
        <f t="shared" si="11"/>
        <v>0.12825579846216537</v>
      </c>
      <c r="W43" s="97">
        <f>'Surv-rate CEA'!S41*UPFS+'Surv-rate CEA'!T41*UPD</f>
        <v>0.116726795370618</v>
      </c>
      <c r="X43" s="97">
        <f t="shared" si="12"/>
        <v>0.10960821384243015</v>
      </c>
      <c r="Y43" s="97">
        <f>W43-'Surv-rate CEA'!T41*UPD</f>
        <v>3.5141716367093623E-2</v>
      </c>
      <c r="Z43" s="97">
        <f t="shared" si="13"/>
        <v>3.2998599422904999E-2</v>
      </c>
      <c r="AA43" s="97">
        <f>'Surv-rate CEA'!V41*UPFS+'Surv-rate CEA'!W41*UPD</f>
        <v>0.25308501198395139</v>
      </c>
      <c r="AB43" s="97">
        <f t="shared" si="14"/>
        <v>0.23765062705416815</v>
      </c>
      <c r="AC43" s="97">
        <f>AA43-'Surv-rate CEA'!W41*UPD</f>
        <v>0.12683685931535441</v>
      </c>
      <c r="AD43" s="97">
        <f t="shared" si="15"/>
        <v>0.11910171571830061</v>
      </c>
      <c r="AE43" s="97">
        <f>'Surv-rate CEA'!Y41*UPFS+'Surv-rate CEA'!Z41*UPD</f>
        <v>0.116726795370618</v>
      </c>
      <c r="AF43" s="97">
        <f t="shared" si="16"/>
        <v>0.10960821384243015</v>
      </c>
      <c r="AG43" s="97">
        <f>AE43-'Surv-rate CEA'!Z41*UPD</f>
        <v>3.5141716367093623E-2</v>
      </c>
      <c r="AH43" s="97">
        <f t="shared" si="17"/>
        <v>3.2998599422904999E-2</v>
      </c>
      <c r="AI43" s="97">
        <f>'Surv-rate CEA'!AB41*UPFS+'Surv-rate CEA'!AC41*UPD</f>
        <v>0.19271914341602878</v>
      </c>
      <c r="AJ43" s="97">
        <f t="shared" si="18"/>
        <v>0.18096616990130437</v>
      </c>
      <c r="AK43" s="97">
        <f>AI43-'Surv-rate CEA'!AC41*UPD</f>
        <v>0.10410897492378626</v>
      </c>
      <c r="AL43" s="97">
        <f t="shared" si="19"/>
        <v>9.7759890949897038E-2</v>
      </c>
      <c r="AM43" s="105">
        <f>'Surv-rate CEA'!AE41*UPFS+'Surv-rate CEA'!AF41*UPD</f>
        <v>0.116726795370618</v>
      </c>
      <c r="AN43" s="97">
        <f t="shared" si="20"/>
        <v>0.10960821384243015</v>
      </c>
      <c r="AO43" s="105">
        <f>AM43-'Surv-rate CEA'!AF41*UPD</f>
        <v>3.5141716367093623E-2</v>
      </c>
      <c r="AP43" s="97">
        <f t="shared" si="21"/>
        <v>3.2998599422904999E-2</v>
      </c>
      <c r="AQ43" s="97">
        <f>'Surv-rate CEA'!AH41*UPFS+'Surv-rate CEA'!AI41*UPD</f>
        <v>0.21917048743468928</v>
      </c>
      <c r="AR43" s="97">
        <f t="shared" si="22"/>
        <v>0.20580437917803074</v>
      </c>
      <c r="AS43" s="97">
        <f>AQ43-'Surv-rate CEA'!AI41*UPD</f>
        <v>0.11211072506721304</v>
      </c>
      <c r="AT43" s="97">
        <f t="shared" si="23"/>
        <v>0.10527365450392662</v>
      </c>
      <c r="AU43" s="97">
        <f>'Surv-rate CEA'!AK41*UPFS+'Surv-rate CEA'!AL41*UPD</f>
        <v>0.116726795370618</v>
      </c>
      <c r="AV43" s="97">
        <f t="shared" si="24"/>
        <v>0.10960821384243015</v>
      </c>
      <c r="AW43" s="97">
        <f>AU43-'Surv-rate CEA'!AL41*UPD</f>
        <v>3.5141716367093623E-2</v>
      </c>
      <c r="AX43" s="97">
        <f t="shared" si="25"/>
        <v>3.2998599422904999E-2</v>
      </c>
      <c r="AY43" s="135">
        <v>37</v>
      </c>
      <c r="AZ43" s="135">
        <f t="shared" si="31"/>
        <v>2.8383561643835615</v>
      </c>
      <c r="BA43" s="136">
        <f>'Surv-rate CEA'!$AP41*UPFS+'Surv-rate CEA'!$AQ41*UPD</f>
        <v>0.1283333121267474</v>
      </c>
      <c r="BB43" s="136">
        <f t="shared" si="32"/>
        <v>0.11800564612282213</v>
      </c>
      <c r="BC43" s="136">
        <f>BA43-'Surv-rate CEA'!$AQ41*UPD</f>
        <v>4.0600722579443402E-2</v>
      </c>
      <c r="BD43" s="136">
        <f t="shared" si="33"/>
        <v>3.7333365917562894E-2</v>
      </c>
      <c r="BE43" s="136">
        <f>'Surv-rate CEA'!$AS41*UPFS+'Surv-rate CEA'!$AT41*UPD</f>
        <v>8.4344993370547378E-2</v>
      </c>
      <c r="BF43" s="136">
        <f t="shared" si="34"/>
        <v>7.7557301958250766E-2</v>
      </c>
      <c r="BG43" s="136">
        <f>BE43-'Surv-rate CEA'!$AT41*UPD</f>
        <v>1.7944769116554599E-2</v>
      </c>
      <c r="BH43" s="136">
        <f t="shared" si="35"/>
        <v>1.6500657849713052E-2</v>
      </c>
    </row>
    <row r="44" spans="1:60">
      <c r="A44" s="102">
        <v>38</v>
      </c>
      <c r="B44" s="102">
        <f t="shared" si="30"/>
        <v>2.1863013698630138</v>
      </c>
      <c r="C44" s="97">
        <f>'Surv-rate CEA'!D42*UPFS+'Surv-rate CEA'!E42*UPD</f>
        <v>0.20232816952704102</v>
      </c>
      <c r="D44" s="97">
        <f t="shared" si="2"/>
        <v>0.18966636044858926</v>
      </c>
      <c r="E44" s="97">
        <f>C44-'Surv-rate CEA'!E42*UPD</f>
        <v>0.1327869304673375</v>
      </c>
      <c r="F44" s="97">
        <f t="shared" si="3"/>
        <v>0.12447705070308464</v>
      </c>
      <c r="G44" s="97">
        <f>'Surv-rate CEA'!G42*UPFS+'Surv-rate CEA'!H42*UPD</f>
        <v>0.11169979474996709</v>
      </c>
      <c r="H44" s="97">
        <f t="shared" si="4"/>
        <v>0.10470955963573447</v>
      </c>
      <c r="I44" s="97">
        <f>G44-'Surv-rate CEA'!H42*UPD</f>
        <v>3.3404888305098551E-2</v>
      </c>
      <c r="J44" s="97">
        <f t="shared" si="5"/>
        <v>3.1314391865601851E-2</v>
      </c>
      <c r="K44" s="97">
        <f>'Surv-rate CEA'!J42*UPFS+'Surv-rate CEA'!K42*UPD</f>
        <v>0.18002006182297803</v>
      </c>
      <c r="L44" s="97">
        <f t="shared" si="6"/>
        <v>0.16875430649873488</v>
      </c>
      <c r="M44" s="97">
        <f>K44-'Surv-rate CEA'!K42*UPD</f>
        <v>6.1001781998664739E-2</v>
      </c>
      <c r="N44" s="97">
        <f t="shared" si="7"/>
        <v>5.7184256644098624E-2</v>
      </c>
      <c r="O44" s="97">
        <f>'Surv-rate CEA'!M42*UPFS+'Surv-rate CEA'!N42*UPD</f>
        <v>0.11169979474996709</v>
      </c>
      <c r="P44" s="97">
        <f t="shared" si="8"/>
        <v>0.10470955963573447</v>
      </c>
      <c r="Q44" s="97">
        <f>O44-'Surv-rate CEA'!N42*UPD</f>
        <v>3.3404888305098551E-2</v>
      </c>
      <c r="R44" s="97">
        <f t="shared" si="9"/>
        <v>3.1314391865601851E-2</v>
      </c>
      <c r="S44" s="97">
        <f>'Surv-rate CEA'!P42*UPFS+'Surv-rate CEA'!Q42*UPD</f>
        <v>0.22665656965844988</v>
      </c>
      <c r="T44" s="97">
        <f t="shared" si="10"/>
        <v>0.21247227580504979</v>
      </c>
      <c r="U44" s="97">
        <f>S44-'Surv-rate CEA'!Q42*UPD</f>
        <v>0.1327869304673375</v>
      </c>
      <c r="V44" s="97">
        <f t="shared" si="11"/>
        <v>0.12447705070308464</v>
      </c>
      <c r="W44" s="97">
        <f>'Surv-rate CEA'!S42*UPFS+'Surv-rate CEA'!T42*UPD</f>
        <v>0.11169979474996709</v>
      </c>
      <c r="X44" s="97">
        <f t="shared" si="12"/>
        <v>0.10470955963573447</v>
      </c>
      <c r="Y44" s="97">
        <f>W44-'Surv-rate CEA'!T42*UPD</f>
        <v>3.3404888305098551E-2</v>
      </c>
      <c r="Z44" s="97">
        <f t="shared" si="13"/>
        <v>3.1314391865601851E-2</v>
      </c>
      <c r="AA44" s="97">
        <f>'Surv-rate CEA'!V42*UPFS+'Surv-rate CEA'!W42*UPD</f>
        <v>0.24670622680135612</v>
      </c>
      <c r="AB44" s="97">
        <f t="shared" si="14"/>
        <v>0.23126721428260497</v>
      </c>
      <c r="AC44" s="97">
        <f>AA44-'Surv-rate CEA'!W42*UPD</f>
        <v>0.123158323815707</v>
      </c>
      <c r="AD44" s="97">
        <f t="shared" si="15"/>
        <v>0.11545100759660677</v>
      </c>
      <c r="AE44" s="97">
        <f>'Surv-rate CEA'!Y42*UPFS+'Surv-rate CEA'!Z42*UPD</f>
        <v>0.11169979474996709</v>
      </c>
      <c r="AF44" s="97">
        <f t="shared" si="16"/>
        <v>0.10470955963573447</v>
      </c>
      <c r="AG44" s="97">
        <f>AE44-'Surv-rate CEA'!Z42*UPD</f>
        <v>3.3404888305098551E-2</v>
      </c>
      <c r="AH44" s="97">
        <f t="shared" si="17"/>
        <v>3.1314391865601851E-2</v>
      </c>
      <c r="AI44" s="97">
        <f>'Surv-rate CEA'!AB42*UPFS+'Surv-rate CEA'!AC42*UPD</f>
        <v>0.186621003666536</v>
      </c>
      <c r="AJ44" s="97">
        <f t="shared" si="18"/>
        <v>0.17494215774024535</v>
      </c>
      <c r="AK44" s="97">
        <f>AI44-'Surv-rate CEA'!AC42*UPD</f>
        <v>0.10075956182526034</v>
      </c>
      <c r="AL44" s="97">
        <f t="shared" si="19"/>
        <v>9.4453972555895674E-2</v>
      </c>
      <c r="AM44" s="105">
        <f>'Surv-rate CEA'!AE42*UPFS+'Surv-rate CEA'!AF42*UPD</f>
        <v>0.11169979474996709</v>
      </c>
      <c r="AN44" s="97">
        <f t="shared" si="20"/>
        <v>0.10470955963573447</v>
      </c>
      <c r="AO44" s="105">
        <f>AM44-'Surv-rate CEA'!AF42*UPD</f>
        <v>3.3404888305098551E-2</v>
      </c>
      <c r="AP44" s="97">
        <f t="shared" si="21"/>
        <v>3.1314391865601851E-2</v>
      </c>
      <c r="AQ44" s="97">
        <f>'Surv-rate CEA'!AH42*UPFS+'Surv-rate CEA'!AI42*UPD</f>
        <v>0.21290204289243342</v>
      </c>
      <c r="AR44" s="97">
        <f t="shared" si="22"/>
        <v>0.19957851495355161</v>
      </c>
      <c r="AS44" s="97">
        <f>AQ44-'Surv-rate CEA'!AI42*UPD</f>
        <v>0.10863701709704397</v>
      </c>
      <c r="AT44" s="97">
        <f t="shared" si="23"/>
        <v>0.10183845230722398</v>
      </c>
      <c r="AU44" s="97">
        <f>'Surv-rate CEA'!AK42*UPFS+'Surv-rate CEA'!AL42*UPD</f>
        <v>0.11169979474996709</v>
      </c>
      <c r="AV44" s="97">
        <f t="shared" si="24"/>
        <v>0.10470955963573447</v>
      </c>
      <c r="AW44" s="97">
        <f>AU44-'Surv-rate CEA'!AL42*UPD</f>
        <v>3.3404888305098551E-2</v>
      </c>
      <c r="AX44" s="97">
        <f t="shared" si="25"/>
        <v>3.1314391865601851E-2</v>
      </c>
      <c r="AY44" s="135">
        <v>38</v>
      </c>
      <c r="AZ44" s="135">
        <f t="shared" si="31"/>
        <v>2.9150684931506849</v>
      </c>
      <c r="BA44" s="136">
        <f>'Surv-rate CEA'!$AP42*UPFS+'Surv-rate CEA'!$AQ42*UPD</f>
        <v>0.12376583048770554</v>
      </c>
      <c r="BB44" s="136">
        <f t="shared" si="32"/>
        <v>0.11354796914679079</v>
      </c>
      <c r="BC44" s="136">
        <f>BA44-'Surv-rate CEA'!$AQ42*UPD</f>
        <v>3.8922464189481157E-2</v>
      </c>
      <c r="BD44" s="136">
        <f t="shared" si="33"/>
        <v>3.570910279104296E-2</v>
      </c>
      <c r="BE44" s="136">
        <f>'Surv-rate CEA'!$AS42*UPFS+'Surv-rate CEA'!$AT42*UPD</f>
        <v>8.0774040636341887E-2</v>
      </c>
      <c r="BF44" s="136">
        <f t="shared" si="34"/>
        <v>7.4105496144576524E-2</v>
      </c>
      <c r="BG44" s="136">
        <f>BE44-'Surv-rate CEA'!$AT42*UPD</f>
        <v>1.7166081241099418E-2</v>
      </c>
      <c r="BH44" s="136">
        <f t="shared" si="35"/>
        <v>1.5748883641428683E-2</v>
      </c>
    </row>
    <row r="45" spans="1:60">
      <c r="A45" s="102">
        <v>39</v>
      </c>
      <c r="B45" s="102">
        <f t="shared" si="30"/>
        <v>2.2438356164383562</v>
      </c>
      <c r="C45" s="97">
        <f>'Surv-rate CEA'!D43*UPFS+'Surv-rate CEA'!E43*UPD</f>
        <v>0.1963741438968043</v>
      </c>
      <c r="D45" s="97">
        <f t="shared" si="2"/>
        <v>0.18377214425513183</v>
      </c>
      <c r="E45" s="97">
        <f>C45-'Surv-rate CEA'!E43*UPD</f>
        <v>0.12917592973286196</v>
      </c>
      <c r="F45" s="97">
        <f t="shared" si="3"/>
        <v>0.12088626904789067</v>
      </c>
      <c r="G45" s="97">
        <f>'Surv-rate CEA'!G43*UPFS+'Surv-rate CEA'!H43*UPD</f>
        <v>0.10696109622851649</v>
      </c>
      <c r="H45" s="97">
        <f t="shared" si="4"/>
        <v>0.10009703729694452</v>
      </c>
      <c r="I45" s="97">
        <f>G45-'Surv-rate CEA'!H43*UPD</f>
        <v>3.1790108202011239E-2</v>
      </c>
      <c r="J45" s="97">
        <f t="shared" si="5"/>
        <v>2.975002836145442E-2</v>
      </c>
      <c r="K45" s="97">
        <f>'Surv-rate CEA'!J43*UPFS+'Surv-rate CEA'!K43*UPD</f>
        <v>0.17430737316537578</v>
      </c>
      <c r="L45" s="97">
        <f t="shared" si="6"/>
        <v>0.16312147358317178</v>
      </c>
      <c r="M45" s="97">
        <f>K45-'Surv-rate CEA'!K43*UPD</f>
        <v>5.8612369892591026E-2</v>
      </c>
      <c r="N45" s="97">
        <f t="shared" si="7"/>
        <v>5.4851013892627191E-2</v>
      </c>
      <c r="O45" s="97">
        <f>'Surv-rate CEA'!M43*UPFS+'Surv-rate CEA'!N43*UPD</f>
        <v>0.10696109622851649</v>
      </c>
      <c r="P45" s="97">
        <f t="shared" si="8"/>
        <v>0.10009703729694452</v>
      </c>
      <c r="Q45" s="97">
        <f>O45-'Surv-rate CEA'!N43*UPD</f>
        <v>3.1790108202011239E-2</v>
      </c>
      <c r="R45" s="97">
        <f t="shared" si="9"/>
        <v>2.975002836145442E-2</v>
      </c>
      <c r="S45" s="97">
        <f>'Surv-rate CEA'!P43*UPFS+'Surv-rate CEA'!Q43*UPD</f>
        <v>0.22057650813167956</v>
      </c>
      <c r="T45" s="97">
        <f t="shared" si="10"/>
        <v>0.20642136010008566</v>
      </c>
      <c r="U45" s="97">
        <f>S45-'Surv-rate CEA'!Q43*UPD</f>
        <v>0.12917592973286196</v>
      </c>
      <c r="V45" s="97">
        <f t="shared" si="11"/>
        <v>0.12088626904789067</v>
      </c>
      <c r="W45" s="97">
        <f>'Surv-rate CEA'!S43*UPFS+'Surv-rate CEA'!T43*UPD</f>
        <v>0.10696109622851649</v>
      </c>
      <c r="X45" s="97">
        <f t="shared" si="12"/>
        <v>0.10009703729694452</v>
      </c>
      <c r="Y45" s="97">
        <f>W45-'Surv-rate CEA'!T43*UPD</f>
        <v>3.1790108202011239E-2</v>
      </c>
      <c r="Z45" s="97">
        <f t="shared" si="13"/>
        <v>2.975002836145442E-2</v>
      </c>
      <c r="AA45" s="97">
        <f>'Surv-rate CEA'!V43*UPFS+'Surv-rate CEA'!W43*UPD</f>
        <v>0.24058302836687459</v>
      </c>
      <c r="AB45" s="97">
        <f t="shared" si="14"/>
        <v>0.22514399358811538</v>
      </c>
      <c r="AC45" s="97">
        <f>AA45-'Surv-rate CEA'!W43*UPD</f>
        <v>0.11966563137946133</v>
      </c>
      <c r="AD45" s="97">
        <f t="shared" si="15"/>
        <v>0.1119862790276723</v>
      </c>
      <c r="AE45" s="97">
        <f>'Surv-rate CEA'!Y43*UPFS+'Surv-rate CEA'!Z43*UPD</f>
        <v>0.10696109622851649</v>
      </c>
      <c r="AF45" s="97">
        <f t="shared" si="16"/>
        <v>0.10009703729694452</v>
      </c>
      <c r="AG45" s="97">
        <f>AE45-'Surv-rate CEA'!Z43*UPD</f>
        <v>3.1790108202011239E-2</v>
      </c>
      <c r="AH45" s="97">
        <f t="shared" si="17"/>
        <v>2.975002836145442E-2</v>
      </c>
      <c r="AI45" s="97">
        <f>'Surv-rate CEA'!AB43*UPFS+'Surv-rate CEA'!AC43*UPD</f>
        <v>0.18080527288236639</v>
      </c>
      <c r="AJ45" s="97">
        <f t="shared" si="18"/>
        <v>0.16920238087804304</v>
      </c>
      <c r="AK45" s="97">
        <f>AI45-'Surv-rate CEA'!AC43*UPD</f>
        <v>9.7589631486386746E-2</v>
      </c>
      <c r="AL45" s="97">
        <f t="shared" si="19"/>
        <v>9.1326971460896467E-2</v>
      </c>
      <c r="AM45" s="105">
        <f>'Surv-rate CEA'!AE43*UPFS+'Surv-rate CEA'!AF43*UPD</f>
        <v>0.10696109622851649</v>
      </c>
      <c r="AN45" s="97">
        <f t="shared" si="20"/>
        <v>0.10009703729694452</v>
      </c>
      <c r="AO45" s="105">
        <f>AM45-'Surv-rate CEA'!AF43*UPD</f>
        <v>3.1790108202011239E-2</v>
      </c>
      <c r="AP45" s="97">
        <f t="shared" si="21"/>
        <v>2.975002836145442E-2</v>
      </c>
      <c r="AQ45" s="97">
        <f>'Surv-rate CEA'!AH43*UPFS+'Surv-rate CEA'!AI43*UPD</f>
        <v>0.20690534165878932</v>
      </c>
      <c r="AR45" s="97">
        <f t="shared" si="22"/>
        <v>0.19362751908142192</v>
      </c>
      <c r="AS45" s="97">
        <f>AQ45-'Surv-rate CEA'!AI43*UPD</f>
        <v>0.10534546330656004</v>
      </c>
      <c r="AT45" s="97">
        <f t="shared" si="23"/>
        <v>9.8585085058705113E-2</v>
      </c>
      <c r="AU45" s="97">
        <f>'Surv-rate CEA'!AK43*UPFS+'Surv-rate CEA'!AL43*UPD</f>
        <v>0.10696109622851649</v>
      </c>
      <c r="AV45" s="97">
        <f t="shared" si="24"/>
        <v>0.10009703729694452</v>
      </c>
      <c r="AW45" s="97">
        <f>AU45-'Surv-rate CEA'!AL43*UPD</f>
        <v>3.1790108202011239E-2</v>
      </c>
      <c r="AX45" s="97">
        <f t="shared" si="25"/>
        <v>2.975002836145442E-2</v>
      </c>
      <c r="AY45" s="135">
        <v>39</v>
      </c>
      <c r="AZ45" s="135">
        <f t="shared" si="31"/>
        <v>2.9917808219178084</v>
      </c>
      <c r="BA45" s="136">
        <f>'Surv-rate CEA'!$AP43*UPFS+'Surv-rate CEA'!$AQ43*UPD</f>
        <v>0.11944151465406663</v>
      </c>
      <c r="BB45" s="136">
        <f t="shared" si="32"/>
        <v>0.1093324649093301</v>
      </c>
      <c r="BC45" s="136">
        <f>BA45-'Surv-rate CEA'!$AQ43*UPD</f>
        <v>3.7351005614676219E-2</v>
      </c>
      <c r="BD45" s="136">
        <f t="shared" si="33"/>
        <v>3.4189766619438476E-2</v>
      </c>
      <c r="BE45" s="136">
        <f>'Surv-rate CEA'!$AS43*UPFS+'Surv-rate CEA'!$AT43*UPD</f>
        <v>7.7375853115475679E-2</v>
      </c>
      <c r="BF45" s="136">
        <f t="shared" si="34"/>
        <v>7.0827071894380034E-2</v>
      </c>
      <c r="BG45" s="136">
        <f>BE45-'Surv-rate CEA'!$AT43*UPD</f>
        <v>1.6435184509001777E-2</v>
      </c>
      <c r="BH45" s="136">
        <f t="shared" si="35"/>
        <v>1.5044176547937164E-2</v>
      </c>
    </row>
    <row r="46" spans="1:60">
      <c r="A46" s="102">
        <v>40</v>
      </c>
      <c r="B46" s="102">
        <f t="shared" si="30"/>
        <v>2.3013698630136985</v>
      </c>
      <c r="C46" s="97">
        <f>'Surv-rate CEA'!D44*UPFS+'Surv-rate CEA'!E44*UPD</f>
        <v>0.19068293105778295</v>
      </c>
      <c r="D46" s="97">
        <f t="shared" si="2"/>
        <v>0.17814294060886748</v>
      </c>
      <c r="E46" s="97">
        <f>C46-'Surv-rate CEA'!E44*UPD</f>
        <v>0.12573953313812247</v>
      </c>
      <c r="F46" s="97">
        <f t="shared" si="3"/>
        <v>0.11747045244035759</v>
      </c>
      <c r="G46" s="97">
        <f>'Surv-rate CEA'!G44*UPFS+'Surv-rate CEA'!H44*UPD</f>
        <v>0.10249090950705864</v>
      </c>
      <c r="H46" s="97">
        <f t="shared" si="4"/>
        <v>9.575074131691419E-2</v>
      </c>
      <c r="I46" s="97">
        <f>G46-'Surv-rate CEA'!H44*UPD</f>
        <v>3.0286451535628547E-2</v>
      </c>
      <c r="J46" s="97">
        <f t="shared" si="5"/>
        <v>2.829470633388716E-2</v>
      </c>
      <c r="K46" s="97">
        <f>'Surv-rate CEA'!J44*UPFS+'Surv-rate CEA'!K44*UPD</f>
        <v>0.16885920522516254</v>
      </c>
      <c r="L46" s="97">
        <f t="shared" si="6"/>
        <v>0.15775442091652755</v>
      </c>
      <c r="M46" s="97">
        <f>K46-'Surv-rate CEA'!K44*UPD</f>
        <v>5.6366182946013144E-2</v>
      </c>
      <c r="N46" s="97">
        <f t="shared" si="7"/>
        <v>5.2659341479586168E-2</v>
      </c>
      <c r="O46" s="97">
        <f>'Surv-rate CEA'!M44*UPFS+'Surv-rate CEA'!N44*UPD</f>
        <v>0.10249090950705864</v>
      </c>
      <c r="P46" s="97">
        <f t="shared" si="8"/>
        <v>9.575074131691419E-2</v>
      </c>
      <c r="Q46" s="97">
        <f>O46-'Surv-rate CEA'!N44*UPD</f>
        <v>3.0286451535628547E-2</v>
      </c>
      <c r="R46" s="97">
        <f t="shared" si="9"/>
        <v>2.829470633388716E-2</v>
      </c>
      <c r="S46" s="97">
        <f>'Surv-rate CEA'!P44*UPFS+'Surv-rate CEA'!Q44*UPD</f>
        <v>0.21474921681886477</v>
      </c>
      <c r="T46" s="97">
        <f t="shared" si="10"/>
        <v>0.20062654148089973</v>
      </c>
      <c r="U46" s="97">
        <f>S46-'Surv-rate CEA'!Q44*UPD</f>
        <v>0.12573953313812247</v>
      </c>
      <c r="V46" s="97">
        <f t="shared" si="11"/>
        <v>0.11747045244035759</v>
      </c>
      <c r="W46" s="97">
        <f>'Surv-rate CEA'!S44*UPFS+'Surv-rate CEA'!T44*UPD</f>
        <v>0.10249090950705864</v>
      </c>
      <c r="X46" s="97">
        <f t="shared" si="12"/>
        <v>9.575074131691419E-2</v>
      </c>
      <c r="Y46" s="97">
        <f>W46-'Surv-rate CEA'!T44*UPD</f>
        <v>3.0286451535628547E-2</v>
      </c>
      <c r="Z46" s="97">
        <f t="shared" si="13"/>
        <v>2.829470633388716E-2</v>
      </c>
      <c r="AA46" s="97">
        <f>'Surv-rate CEA'!V44*UPFS+'Surv-rate CEA'!W44*UPD</f>
        <v>0.2347024436162401</v>
      </c>
      <c r="AB46" s="97">
        <f t="shared" si="14"/>
        <v>0.21926757283384743</v>
      </c>
      <c r="AC46" s="97">
        <f>AA46-'Surv-rate CEA'!W44*UPD</f>
        <v>0.11634576094116653</v>
      </c>
      <c r="AD46" s="97">
        <f t="shared" si="15"/>
        <v>0.1086944482469437</v>
      </c>
      <c r="AE46" s="97">
        <f>'Surv-rate CEA'!Y44*UPFS+'Surv-rate CEA'!Z44*UPD</f>
        <v>0.10249090950705864</v>
      </c>
      <c r="AF46" s="97">
        <f t="shared" si="16"/>
        <v>9.575074131691419E-2</v>
      </c>
      <c r="AG46" s="97">
        <f>AE46-'Surv-rate CEA'!Z44*UPD</f>
        <v>3.0286451535628547E-2</v>
      </c>
      <c r="AH46" s="97">
        <f t="shared" si="17"/>
        <v>2.829470633388716E-2</v>
      </c>
      <c r="AI46" s="97">
        <f>'Surv-rate CEA'!AB44*UPFS+'Surv-rate CEA'!AC44*UPD</f>
        <v>0.17525577579999274</v>
      </c>
      <c r="AJ46" s="97">
        <f t="shared" si="18"/>
        <v>0.16373033016908201</v>
      </c>
      <c r="AK46" s="97">
        <f>AI46-'Surv-rate CEA'!AC44*UPD</f>
        <v>9.4586063955262298E-2</v>
      </c>
      <c r="AL46" s="97">
        <f t="shared" si="19"/>
        <v>8.8365746635721679E-2</v>
      </c>
      <c r="AM46" s="105">
        <f>'Surv-rate CEA'!AE44*UPFS+'Surv-rate CEA'!AF44*UPD</f>
        <v>0.10249090950705864</v>
      </c>
      <c r="AN46" s="97">
        <f t="shared" si="20"/>
        <v>9.575074131691419E-2</v>
      </c>
      <c r="AO46" s="105">
        <f>AM46-'Surv-rate CEA'!AF44*UPD</f>
        <v>3.0286451535628547E-2</v>
      </c>
      <c r="AP46" s="97">
        <f t="shared" si="21"/>
        <v>2.829470633388716E-2</v>
      </c>
      <c r="AQ46" s="97">
        <f>'Surv-rate CEA'!AH44*UPFS+'Surv-rate CEA'!AI44*UPD</f>
        <v>0.20116565650547491</v>
      </c>
      <c r="AR46" s="97">
        <f t="shared" si="22"/>
        <v>0.18793628459874651</v>
      </c>
      <c r="AS46" s="97">
        <f>AQ46-'Surv-rate CEA'!AI44*UPD</f>
        <v>0.10222295532642056</v>
      </c>
      <c r="AT46" s="97">
        <f t="shared" si="23"/>
        <v>9.5500408760022457E-2</v>
      </c>
      <c r="AU46" s="97">
        <f>'Surv-rate CEA'!AK44*UPFS+'Surv-rate CEA'!AL44*UPD</f>
        <v>0.10249090950705864</v>
      </c>
      <c r="AV46" s="97">
        <f t="shared" si="24"/>
        <v>9.575074131691419E-2</v>
      </c>
      <c r="AW46" s="97">
        <f>AU46-'Surv-rate CEA'!AL44*UPD</f>
        <v>3.0286451535628547E-2</v>
      </c>
      <c r="AX46" s="97">
        <f t="shared" si="25"/>
        <v>2.829470633388716E-2</v>
      </c>
      <c r="AY46" s="135">
        <v>40</v>
      </c>
      <c r="AZ46" s="135">
        <f t="shared" si="31"/>
        <v>3.0684931506849313</v>
      </c>
      <c r="BA46" s="136">
        <f>'Surv-rate CEA'!$AP44*UPFS+'Surv-rate CEA'!$AQ44*UPD</f>
        <v>0.11534375150584963</v>
      </c>
      <c r="BB46" s="136">
        <f t="shared" si="32"/>
        <v>0.10534238250274633</v>
      </c>
      <c r="BC46" s="136">
        <f>BA46-'Surv-rate CEA'!$AQ44*UPD</f>
        <v>3.5877331425090905E-2</v>
      </c>
      <c r="BD46" s="136">
        <f t="shared" si="33"/>
        <v>3.2766435292925736E-2</v>
      </c>
      <c r="BE46" s="136">
        <f>'Surv-rate CEA'!$AS44*UPFS+'Surv-rate CEA'!$AT44*UPD</f>
        <v>7.4140636927076925E-2</v>
      </c>
      <c r="BF46" s="136">
        <f t="shared" si="34"/>
        <v>6.7711958664473354E-2</v>
      </c>
      <c r="BG46" s="136">
        <f>BE46-'Surv-rate CEA'!$AT44*UPD</f>
        <v>1.5748257242160002E-2</v>
      </c>
      <c r="BH46" s="136">
        <f t="shared" si="35"/>
        <v>1.4382737829288743E-2</v>
      </c>
    </row>
    <row r="47" spans="1:60">
      <c r="A47" s="102">
        <v>41</v>
      </c>
      <c r="B47" s="102">
        <f t="shared" si="30"/>
        <v>2.3589041095890413</v>
      </c>
      <c r="C47" s="97">
        <f>'Surv-rate CEA'!D45*UPFS+'Surv-rate CEA'!E45*UPD</f>
        <v>0.18524002736650552</v>
      </c>
      <c r="D47" s="97">
        <f t="shared" si="2"/>
        <v>0.17276392189922038</v>
      </c>
      <c r="E47" s="97">
        <f>C47-'Surv-rate CEA'!E45*UPD</f>
        <v>0.12246593529827184</v>
      </c>
      <c r="F47" s="97">
        <f t="shared" si="3"/>
        <v>0.11421772919156498</v>
      </c>
      <c r="G47" s="97">
        <f>'Surv-rate CEA'!G45*UPFS+'Surv-rate CEA'!H45*UPD</f>
        <v>9.8270953976681091E-2</v>
      </c>
      <c r="H47" s="97">
        <f t="shared" si="4"/>
        <v>9.1652304629593576E-2</v>
      </c>
      <c r="I47" s="97">
        <f>G47-'Surv-rate CEA'!H45*UPD</f>
        <v>2.8884165748820717E-2</v>
      </c>
      <c r="J47" s="97">
        <f t="shared" si="5"/>
        <v>2.6938787617862874E-2</v>
      </c>
      <c r="K47" s="97">
        <f>'Surv-rate CEA'!J45*UPFS+'Surv-rate CEA'!K45*UPD</f>
        <v>0.16366035021027825</v>
      </c>
      <c r="L47" s="97">
        <f t="shared" si="6"/>
        <v>0.15263765808987398</v>
      </c>
      <c r="M47" s="97">
        <f>K47-'Surv-rate CEA'!K45*UPD</f>
        <v>5.4251899044361632E-2</v>
      </c>
      <c r="N47" s="97">
        <f t="shared" si="7"/>
        <v>5.0597978107831114E-2</v>
      </c>
      <c r="O47" s="97">
        <f>'Surv-rate CEA'!M45*UPFS+'Surv-rate CEA'!N45*UPD</f>
        <v>9.8270953976681091E-2</v>
      </c>
      <c r="P47" s="97">
        <f t="shared" si="8"/>
        <v>9.1652304629593576E-2</v>
      </c>
      <c r="Q47" s="97">
        <f>O47-'Surv-rate CEA'!N45*UPD</f>
        <v>2.8884165748820717E-2</v>
      </c>
      <c r="R47" s="97">
        <f t="shared" si="9"/>
        <v>2.6938787617862874E-2</v>
      </c>
      <c r="S47" s="97">
        <f>'Surv-rate CEA'!P45*UPFS+'Surv-rate CEA'!Q45*UPD</f>
        <v>0.20916142288226855</v>
      </c>
      <c r="T47" s="97">
        <f t="shared" si="10"/>
        <v>0.19507418693944742</v>
      </c>
      <c r="U47" s="97">
        <f>S47-'Surv-rate CEA'!Q45*UPD</f>
        <v>0.12246593529827182</v>
      </c>
      <c r="V47" s="97">
        <f t="shared" si="11"/>
        <v>0.11421772919156496</v>
      </c>
      <c r="W47" s="97">
        <f>'Surv-rate CEA'!S45*UPFS+'Surv-rate CEA'!T45*UPD</f>
        <v>9.8270953976681091E-2</v>
      </c>
      <c r="X47" s="97">
        <f t="shared" si="12"/>
        <v>9.1652304629593576E-2</v>
      </c>
      <c r="Y47" s="97">
        <f>W47-'Surv-rate CEA'!T45*UPD</f>
        <v>2.8884165748820717E-2</v>
      </c>
      <c r="Z47" s="97">
        <f t="shared" si="13"/>
        <v>2.6938787617862874E-2</v>
      </c>
      <c r="AA47" s="97">
        <f>'Surv-rate CEA'!V45*UPFS+'Surv-rate CEA'!W45*UPD</f>
        <v>0.22905222112849327</v>
      </c>
      <c r="AB47" s="97">
        <f t="shared" si="14"/>
        <v>0.21362531956222999</v>
      </c>
      <c r="AC47" s="97">
        <f>AA47-'Surv-rate CEA'!W45*UPD</f>
        <v>0.11318683448133414</v>
      </c>
      <c r="AD47" s="97">
        <f t="shared" si="15"/>
        <v>0.10556358531335973</v>
      </c>
      <c r="AE47" s="97">
        <f>'Surv-rate CEA'!Y45*UPFS+'Surv-rate CEA'!Z45*UPD</f>
        <v>9.8270953976681091E-2</v>
      </c>
      <c r="AF47" s="97">
        <f t="shared" si="16"/>
        <v>9.1652304629593576E-2</v>
      </c>
      <c r="AG47" s="97">
        <f>AE47-'Surv-rate CEA'!Z45*UPD</f>
        <v>2.8884165748820717E-2</v>
      </c>
      <c r="AH47" s="97">
        <f t="shared" si="17"/>
        <v>2.6938787617862874E-2</v>
      </c>
      <c r="AI47" s="97">
        <f>'Surv-rate CEA'!AB45*UPFS+'Surv-rate CEA'!AC45*UPD</f>
        <v>0.16995736215713</v>
      </c>
      <c r="AJ47" s="97">
        <f t="shared" si="18"/>
        <v>0.1585105598360603</v>
      </c>
      <c r="AK47" s="97">
        <f>AI47-'Surv-rate CEA'!AC45*UPD</f>
        <v>9.1736931341367664E-2</v>
      </c>
      <c r="AL47" s="97">
        <f t="shared" si="19"/>
        <v>8.5558355107433537E-2</v>
      </c>
      <c r="AM47" s="105">
        <f>'Surv-rate CEA'!AE45*UPFS+'Surv-rate CEA'!AF45*UPD</f>
        <v>9.8270953976681091E-2</v>
      </c>
      <c r="AN47" s="97">
        <f t="shared" si="20"/>
        <v>9.1652304629593576E-2</v>
      </c>
      <c r="AO47" s="105">
        <f>AM47-'Surv-rate CEA'!AF45*UPD</f>
        <v>2.8884165748820717E-2</v>
      </c>
      <c r="AP47" s="97">
        <f t="shared" si="21"/>
        <v>2.6938787617862874E-2</v>
      </c>
      <c r="AQ47" s="97">
        <f>'Surv-rate CEA'!AH45*UPFS+'Surv-rate CEA'!AI45*UPD</f>
        <v>0.19566914031509494</v>
      </c>
      <c r="AR47" s="97">
        <f t="shared" si="22"/>
        <v>0.18249062341478084</v>
      </c>
      <c r="AS47" s="97">
        <f>AQ47-'Surv-rate CEA'!AI45*UPD</f>
        <v>9.9257560736594974E-2</v>
      </c>
      <c r="AT47" s="97">
        <f t="shared" si="23"/>
        <v>9.257246241427021E-2</v>
      </c>
      <c r="AU47" s="97">
        <f>'Surv-rate CEA'!AK45*UPFS+'Surv-rate CEA'!AL45*UPD</f>
        <v>9.8270953976681091E-2</v>
      </c>
      <c r="AV47" s="97">
        <f t="shared" si="24"/>
        <v>9.1652304629593576E-2</v>
      </c>
      <c r="AW47" s="97">
        <f>AU47-'Surv-rate CEA'!AL45*UPD</f>
        <v>2.8884165748820717E-2</v>
      </c>
      <c r="AX47" s="97">
        <f t="shared" si="25"/>
        <v>2.6938787617862874E-2</v>
      </c>
      <c r="AY47" s="135">
        <v>41</v>
      </c>
      <c r="AZ47" s="135">
        <f t="shared" si="31"/>
        <v>3.1452054794520548</v>
      </c>
      <c r="BA47" s="136">
        <f>'Surv-rate CEA'!$AP45*UPFS+'Surv-rate CEA'!$AQ45*UPD</f>
        <v>0.11145726844087638</v>
      </c>
      <c r="BB47" s="136">
        <f t="shared" si="32"/>
        <v>0.10156233703913889</v>
      </c>
      <c r="BC47" s="136">
        <f>BA47-'Surv-rate CEA'!$AQ45*UPD</f>
        <v>3.4493362154594698E-2</v>
      </c>
      <c r="BD47" s="136">
        <f t="shared" si="33"/>
        <v>3.1431117250252244E-2</v>
      </c>
      <c r="BE47" s="136">
        <f>'Surv-rate CEA'!$AS45*UPFS+'Surv-rate CEA'!$AT45*UPD</f>
        <v>7.1059263897182465E-2</v>
      </c>
      <c r="BF47" s="136">
        <f t="shared" si="34"/>
        <v>6.475077857759505E-2</v>
      </c>
      <c r="BG47" s="136">
        <f>BE47-'Surv-rate CEA'!$AT45*UPD</f>
        <v>1.5101854723983295E-2</v>
      </c>
      <c r="BH47" s="136">
        <f t="shared" si="35"/>
        <v>1.3761145242913539E-2</v>
      </c>
    </row>
    <row r="48" spans="1:60">
      <c r="A48" s="102">
        <v>42</v>
      </c>
      <c r="B48" s="102">
        <f t="shared" si="30"/>
        <v>2.4164383561643836</v>
      </c>
      <c r="C48" s="97">
        <f>'Surv-rate CEA'!D46*UPFS+'Surv-rate CEA'!E46*UPD</f>
        <v>0.18003182059529246</v>
      </c>
      <c r="D48" s="97">
        <f t="shared" si="2"/>
        <v>0.16762118678426258</v>
      </c>
      <c r="E48" s="97">
        <f>C48-'Surv-rate CEA'!E46*UPD</f>
        <v>0.11934433566415711</v>
      </c>
      <c r="F48" s="97">
        <f t="shared" si="3"/>
        <v>0.11111724090695829</v>
      </c>
      <c r="G48" s="97">
        <f>'Surv-rate CEA'!G46*UPFS+'Surv-rate CEA'!H46*UPD</f>
        <v>9.4284340334208655E-2</v>
      </c>
      <c r="H48" s="97">
        <f t="shared" si="4"/>
        <v>8.7784775878696084E-2</v>
      </c>
      <c r="I48" s="97">
        <f>G48-'Surv-rate CEA'!H46*UPD</f>
        <v>2.7574525325482824E-2</v>
      </c>
      <c r="J48" s="97">
        <f t="shared" si="5"/>
        <v>2.5673653939546921E-2</v>
      </c>
      <c r="K48" s="97">
        <f>'Surv-rate CEA'!J46*UPFS+'Surv-rate CEA'!K46*UPD</f>
        <v>0.15869657907241824</v>
      </c>
      <c r="L48" s="97">
        <f t="shared" si="6"/>
        <v>0.14775670675752131</v>
      </c>
      <c r="M48" s="97">
        <f>K48-'Surv-rate CEA'!K46*UPD</f>
        <v>5.2259290200212319E-2</v>
      </c>
      <c r="N48" s="97">
        <f t="shared" si="7"/>
        <v>4.8656755316353363E-2</v>
      </c>
      <c r="O48" s="97">
        <f>'Surv-rate CEA'!M46*UPFS+'Surv-rate CEA'!N46*UPD</f>
        <v>9.4284340334208655E-2</v>
      </c>
      <c r="P48" s="97">
        <f t="shared" si="8"/>
        <v>8.7784775878696084E-2</v>
      </c>
      <c r="Q48" s="97">
        <f>O48-'Surv-rate CEA'!N46*UPD</f>
        <v>2.7574525325482824E-2</v>
      </c>
      <c r="R48" s="97">
        <f t="shared" si="9"/>
        <v>2.5673653939546921E-2</v>
      </c>
      <c r="S48" s="97">
        <f>'Surv-rate CEA'!P46*UPFS+'Surv-rate CEA'!Q46*UPD</f>
        <v>0.20380062785278999</v>
      </c>
      <c r="T48" s="97">
        <f t="shared" si="10"/>
        <v>0.18975147279578061</v>
      </c>
      <c r="U48" s="97">
        <f>S48-'Surv-rate CEA'!Q46*UPD</f>
        <v>0.11934433566415711</v>
      </c>
      <c r="V48" s="97">
        <f t="shared" si="11"/>
        <v>0.11111724090695829</v>
      </c>
      <c r="W48" s="97">
        <f>'Surv-rate CEA'!S46*UPFS+'Surv-rate CEA'!T46*UPD</f>
        <v>9.4284340334208655E-2</v>
      </c>
      <c r="X48" s="97">
        <f t="shared" si="12"/>
        <v>8.7784775878696084E-2</v>
      </c>
      <c r="Y48" s="97">
        <f>W48-'Surv-rate CEA'!T46*UPD</f>
        <v>2.7574525325482824E-2</v>
      </c>
      <c r="Z48" s="97">
        <f t="shared" si="13"/>
        <v>2.5673653939546921E-2</v>
      </c>
      <c r="AA48" s="97">
        <f>'Surv-rate CEA'!V46*UPFS+'Surv-rate CEA'!W46*UPD</f>
        <v>0.223620795900974</v>
      </c>
      <c r="AB48" s="97">
        <f t="shared" si="14"/>
        <v>0.20820532211816534</v>
      </c>
      <c r="AC48" s="97">
        <f>AA48-'Surv-rate CEA'!W46*UPD</f>
        <v>0.11017799847535847</v>
      </c>
      <c r="AD48" s="97">
        <f t="shared" si="15"/>
        <v>0.10258279231353377</v>
      </c>
      <c r="AE48" s="97">
        <f>'Surv-rate CEA'!Y46*UPFS+'Surv-rate CEA'!Z46*UPD</f>
        <v>9.4284340334208655E-2</v>
      </c>
      <c r="AF48" s="97">
        <f t="shared" si="16"/>
        <v>8.7784775878696084E-2</v>
      </c>
      <c r="AG48" s="97">
        <f>AE48-'Surv-rate CEA'!Z46*UPD</f>
        <v>2.7574525325482824E-2</v>
      </c>
      <c r="AH48" s="97">
        <f t="shared" si="17"/>
        <v>2.5673653939546921E-2</v>
      </c>
      <c r="AI48" s="97">
        <f>'Surv-rate CEA'!AB46*UPFS+'Surv-rate CEA'!AC46*UPD</f>
        <v>0.16489584436616531</v>
      </c>
      <c r="AJ48" s="97">
        <f t="shared" si="18"/>
        <v>0.15352862086855121</v>
      </c>
      <c r="AK48" s="97">
        <f>AI48-'Surv-rate CEA'!AC46*UPD</f>
        <v>8.9031370364961088E-2</v>
      </c>
      <c r="AL48" s="97">
        <f t="shared" si="19"/>
        <v>8.2893923486736257E-2</v>
      </c>
      <c r="AM48" s="105">
        <f>'Surv-rate CEA'!AE46*UPFS+'Surv-rate CEA'!AF46*UPD</f>
        <v>9.4284340334208655E-2</v>
      </c>
      <c r="AN48" s="97">
        <f t="shared" si="20"/>
        <v>8.7784775878696084E-2</v>
      </c>
      <c r="AO48" s="105">
        <f>AM48-'Surv-rate CEA'!AF46*UPD</f>
        <v>2.7574525325482824E-2</v>
      </c>
      <c r="AP48" s="97">
        <f t="shared" si="21"/>
        <v>2.5673653939546921E-2</v>
      </c>
      <c r="AQ48" s="97">
        <f>'Surv-rate CEA'!AH46*UPFS+'Surv-rate CEA'!AI46*UPD</f>
        <v>0.19040277729119728</v>
      </c>
      <c r="AR48" s="97">
        <f t="shared" si="22"/>
        <v>0.17727721350058195</v>
      </c>
      <c r="AS48" s="97">
        <f>AQ48-'Surv-rate CEA'!AI46*UPD</f>
        <v>9.643839874121686E-2</v>
      </c>
      <c r="AT48" s="97">
        <f t="shared" si="23"/>
        <v>8.9790342591244091E-2</v>
      </c>
      <c r="AU48" s="97">
        <f>'Surv-rate CEA'!AK46*UPFS+'Surv-rate CEA'!AL46*UPD</f>
        <v>9.4284340334208655E-2</v>
      </c>
      <c r="AV48" s="97">
        <f t="shared" si="24"/>
        <v>8.7784775878696084E-2</v>
      </c>
      <c r="AW48" s="97">
        <f>AU48-'Surv-rate CEA'!AL46*UPD</f>
        <v>2.7574525325482824E-2</v>
      </c>
      <c r="AX48" s="97">
        <f t="shared" si="25"/>
        <v>2.5673653939546921E-2</v>
      </c>
      <c r="AY48" s="135">
        <v>42</v>
      </c>
      <c r="AZ48" s="135">
        <f t="shared" si="31"/>
        <v>3.2219178082191782</v>
      </c>
      <c r="BA48" s="136">
        <f>'Surv-rate CEA'!$AP46*UPFS+'Surv-rate CEA'!$AQ46*UPD</f>
        <v>0.10776801306544578</v>
      </c>
      <c r="BB48" s="136">
        <f t="shared" si="32"/>
        <v>9.7978185632070891E-2</v>
      </c>
      <c r="BC48" s="136">
        <f>BA48-'Surv-rate CEA'!$AQ46*UPD</f>
        <v>3.3191840151072377E-2</v>
      </c>
      <c r="BD48" s="136">
        <f t="shared" si="33"/>
        <v>3.0176637605973673E-2</v>
      </c>
      <c r="BE48" s="136">
        <f>'Surv-rate CEA'!$AS46*UPFS+'Surv-rate CEA'!$AT46*UPD</f>
        <v>6.8123216602499065E-2</v>
      </c>
      <c r="BF48" s="136">
        <f t="shared" si="34"/>
        <v>6.1934789111125731E-2</v>
      </c>
      <c r="BG48" s="136">
        <f>BE48-'Surv-rate CEA'!$AT46*UPD</f>
        <v>1.4492865059538229E-2</v>
      </c>
      <c r="BH48" s="136">
        <f t="shared" si="35"/>
        <v>1.3176308839262508E-2</v>
      </c>
    </row>
    <row r="49" spans="1:60">
      <c r="A49" s="102">
        <v>43</v>
      </c>
      <c r="B49" s="102">
        <f t="shared" si="30"/>
        <v>2.473972602739726</v>
      </c>
      <c r="C49" s="97">
        <f>'Surv-rate CEA'!D47*UPFS+'Surv-rate CEA'!E47*UPD</f>
        <v>0.17504553707655862</v>
      </c>
      <c r="D49" s="97">
        <f t="shared" si="2"/>
        <v>0.16270170360807137</v>
      </c>
      <c r="E49" s="97">
        <f>C49-'Surv-rate CEA'!E47*UPD</f>
        <v>0.11636483713102684</v>
      </c>
      <c r="F49" s="97">
        <f t="shared" si="3"/>
        <v>0.10815903997034396</v>
      </c>
      <c r="G49" s="97">
        <f>'Surv-rate CEA'!G47*UPFS+'Surv-rate CEA'!H47*UPD</f>
        <v>9.0515460432826295E-2</v>
      </c>
      <c r="H49" s="97">
        <f t="shared" si="4"/>
        <v>8.413250552539793E-2</v>
      </c>
      <c r="I49" s="97">
        <f>G49-'Surv-rate CEA'!H47*UPD</f>
        <v>2.6349706966008565E-2</v>
      </c>
      <c r="J49" s="97">
        <f t="shared" si="5"/>
        <v>2.4491582502146385E-2</v>
      </c>
      <c r="K49" s="97">
        <f>'Surv-rate CEA'!J47*UPFS+'Surv-rate CEA'!K47*UPD</f>
        <v>0.1539545788598668</v>
      </c>
      <c r="L49" s="97">
        <f t="shared" si="6"/>
        <v>0.14309803424355863</v>
      </c>
      <c r="M49" s="97">
        <f>K49-'Surv-rate CEA'!K47*UPD</f>
        <v>5.0379099169445191E-2</v>
      </c>
      <c r="N49" s="97">
        <f t="shared" si="7"/>
        <v>4.6826473830770883E-2</v>
      </c>
      <c r="O49" s="97">
        <f>'Surv-rate CEA'!M47*UPFS+'Surv-rate CEA'!N47*UPD</f>
        <v>9.0515460432826295E-2</v>
      </c>
      <c r="P49" s="97">
        <f t="shared" si="8"/>
        <v>8.413250552539793E-2</v>
      </c>
      <c r="Q49" s="97">
        <f>O49-'Surv-rate CEA'!N47*UPD</f>
        <v>2.6349706966008565E-2</v>
      </c>
      <c r="R49" s="97">
        <f t="shared" si="9"/>
        <v>2.4491582502146385E-2</v>
      </c>
      <c r="S49" s="97">
        <f>'Surv-rate CEA'!P47*UPFS+'Surv-rate CEA'!Q47*UPD</f>
        <v>0.19865506526498267</v>
      </c>
      <c r="T49" s="97">
        <f t="shared" si="10"/>
        <v>0.1846463388258166</v>
      </c>
      <c r="U49" s="97">
        <f>S49-'Surv-rate CEA'!Q47*UPD</f>
        <v>0.11636483713102687</v>
      </c>
      <c r="V49" s="97">
        <f t="shared" si="11"/>
        <v>0.10815903997034398</v>
      </c>
      <c r="W49" s="97">
        <f>'Surv-rate CEA'!S47*UPFS+'Surv-rate CEA'!T47*UPD</f>
        <v>9.0515460432826295E-2</v>
      </c>
      <c r="X49" s="97">
        <f t="shared" si="12"/>
        <v>8.413250552539793E-2</v>
      </c>
      <c r="Y49" s="97">
        <f>W49-'Surv-rate CEA'!T47*UPD</f>
        <v>2.6349706966008565E-2</v>
      </c>
      <c r="Z49" s="97">
        <f t="shared" si="13"/>
        <v>2.4491582502146385E-2</v>
      </c>
      <c r="AA49" s="97">
        <f>'Surv-rate CEA'!V47*UPFS+'Surv-rate CEA'!W47*UPD</f>
        <v>0.21839725412861885</v>
      </c>
      <c r="AB49" s="97">
        <f t="shared" si="14"/>
        <v>0.20299635114096093</v>
      </c>
      <c r="AC49" s="97">
        <f>AA49-'Surv-rate CEA'!W47*UPD</f>
        <v>0.10730931930513356</v>
      </c>
      <c r="AD49" s="97">
        <f t="shared" si="15"/>
        <v>9.9742097716730788E-2</v>
      </c>
      <c r="AE49" s="97">
        <f>'Surv-rate CEA'!Y47*UPFS+'Surv-rate CEA'!Z47*UPD</f>
        <v>9.0515460432826295E-2</v>
      </c>
      <c r="AF49" s="97">
        <f t="shared" si="16"/>
        <v>8.413250552539793E-2</v>
      </c>
      <c r="AG49" s="97">
        <f>AE49-'Surv-rate CEA'!Z47*UPD</f>
        <v>2.6349706966008565E-2</v>
      </c>
      <c r="AH49" s="97">
        <f t="shared" si="17"/>
        <v>2.4491582502146385E-2</v>
      </c>
      <c r="AI49" s="97">
        <f>'Surv-rate CEA'!AB47*UPFS+'Surv-rate CEA'!AC47*UPD</f>
        <v>0.16005793734402504</v>
      </c>
      <c r="AJ49" s="97">
        <f t="shared" si="18"/>
        <v>0.14877099706047986</v>
      </c>
      <c r="AK49" s="97">
        <f>AI49-'Surv-rate CEA'!AC47*UPD</f>
        <v>8.6459470356667359E-2</v>
      </c>
      <c r="AL49" s="97">
        <f t="shared" si="19"/>
        <v>8.036253511524194E-2</v>
      </c>
      <c r="AM49" s="105">
        <f>'Surv-rate CEA'!AE47*UPFS+'Surv-rate CEA'!AF47*UPD</f>
        <v>9.0515460432826295E-2</v>
      </c>
      <c r="AN49" s="97">
        <f t="shared" si="20"/>
        <v>8.413250552539793E-2</v>
      </c>
      <c r="AO49" s="105">
        <f>AM49-'Surv-rate CEA'!AF47*UPD</f>
        <v>2.6349706966008565E-2</v>
      </c>
      <c r="AP49" s="97">
        <f t="shared" si="21"/>
        <v>2.4491582502146385E-2</v>
      </c>
      <c r="AQ49" s="97">
        <f>'Surv-rate CEA'!AH47*UPFS+'Surv-rate CEA'!AI47*UPD</f>
        <v>0.18535433518561417</v>
      </c>
      <c r="AR49" s="97">
        <f t="shared" si="22"/>
        <v>0.1722835475242715</v>
      </c>
      <c r="AS49" s="97">
        <f>AQ49-'Surv-rate CEA'!AI47*UPD</f>
        <v>9.3755530755725777E-2</v>
      </c>
      <c r="AT49" s="97">
        <f t="shared" si="23"/>
        <v>8.7144093082269697E-2</v>
      </c>
      <c r="AU49" s="97">
        <f>'Surv-rate CEA'!AK47*UPFS+'Surv-rate CEA'!AL47*UPD</f>
        <v>9.0515460432826295E-2</v>
      </c>
      <c r="AV49" s="97">
        <f t="shared" si="24"/>
        <v>8.413250552539793E-2</v>
      </c>
      <c r="AW49" s="97">
        <f>AU49-'Surv-rate CEA'!AL47*UPD</f>
        <v>2.6349706966008565E-2</v>
      </c>
      <c r="AX49" s="97">
        <f t="shared" si="25"/>
        <v>2.4491582502146385E-2</v>
      </c>
      <c r="AY49" s="135">
        <v>43</v>
      </c>
      <c r="AZ49" s="135">
        <f t="shared" si="31"/>
        <v>3.2986301369863016</v>
      </c>
      <c r="BA49" s="136">
        <f>'Surv-rate CEA'!$AP47*UPFS+'Surv-rate CEA'!$AQ47*UPD</f>
        <v>0.10426304419191706</v>
      </c>
      <c r="BB49" s="136">
        <f t="shared" si="32"/>
        <v>9.4576915218786042E-2</v>
      </c>
      <c r="BC49" s="136">
        <f>BA49-'Surv-rate CEA'!$AQ47*UPD</f>
        <v>3.1966231284457802E-2</v>
      </c>
      <c r="BD49" s="136">
        <f t="shared" si="33"/>
        <v>2.8996540140237424E-2</v>
      </c>
      <c r="BE49" s="136">
        <f>'Surv-rate CEA'!$AS47*UPFS+'Surv-rate CEA'!$AT47*UPD</f>
        <v>6.5324538911725669E-2</v>
      </c>
      <c r="BF49" s="136">
        <f t="shared" si="34"/>
        <v>5.9255831500453437E-2</v>
      </c>
      <c r="BG49" s="136">
        <f>BE49-'Surv-rate CEA'!$AT47*UPD</f>
        <v>1.3918471002146028E-2</v>
      </c>
      <c r="BH49" s="136">
        <f t="shared" si="35"/>
        <v>1.262543274222898E-2</v>
      </c>
    </row>
    <row r="50" spans="1:60">
      <c r="A50" s="102">
        <v>44</v>
      </c>
      <c r="B50" s="102">
        <f t="shared" si="30"/>
        <v>2.5315068493150683</v>
      </c>
      <c r="C50" s="97">
        <f>'Surv-rate CEA'!D48*UPFS+'Surv-rate CEA'!E48*UPD</f>
        <v>0.1702691906510316</v>
      </c>
      <c r="D50" s="97">
        <f t="shared" si="2"/>
        <v>0.15799325603012274</v>
      </c>
      <c r="E50" s="97">
        <f>C50-'Surv-rate CEA'!E48*UPD</f>
        <v>0.11351835629724924</v>
      </c>
      <c r="F50" s="97">
        <f t="shared" si="3"/>
        <v>0.10533399884039051</v>
      </c>
      <c r="G50" s="97">
        <f>'Surv-rate CEA'!G48*UPFS+'Surv-rate CEA'!H48*UPD</f>
        <v>8.6949885151771503E-2</v>
      </c>
      <c r="H50" s="97">
        <f t="shared" si="4"/>
        <v>8.0681040498564033E-2</v>
      </c>
      <c r="I50" s="97">
        <f>G50-'Surv-rate CEA'!H48*UPD</f>
        <v>2.5202681799876683E-2</v>
      </c>
      <c r="J50" s="97">
        <f t="shared" si="5"/>
        <v>2.3385638605720984E-2</v>
      </c>
      <c r="K50" s="97">
        <f>'Surv-rate CEA'!J48*UPFS+'Surv-rate CEA'!K48*UPD</f>
        <v>0.14942189296179642</v>
      </c>
      <c r="L50" s="97">
        <f t="shared" si="6"/>
        <v>0.1386489904659429</v>
      </c>
      <c r="M50" s="97">
        <f>K50-'Surv-rate CEA'!K48*UPD</f>
        <v>4.8602931794395413E-2</v>
      </c>
      <c r="N50" s="97">
        <f t="shared" si="7"/>
        <v>4.5098795721326711E-2</v>
      </c>
      <c r="O50" s="97">
        <f>'Surv-rate CEA'!M48*UPFS+'Surv-rate CEA'!N48*UPD</f>
        <v>8.6949885151771503E-2</v>
      </c>
      <c r="P50" s="97">
        <f t="shared" si="8"/>
        <v>8.0681040498564033E-2</v>
      </c>
      <c r="Q50" s="97">
        <f>O50-'Surv-rate CEA'!N48*UPD</f>
        <v>2.5202681799876683E-2</v>
      </c>
      <c r="R50" s="97">
        <f t="shared" si="9"/>
        <v>2.3385638605720984E-2</v>
      </c>
      <c r="S50" s="97">
        <f>'Surv-rate CEA'!P48*UPFS+'Surv-rate CEA'!Q48*UPD</f>
        <v>0.19371365925187251</v>
      </c>
      <c r="T50" s="97">
        <f t="shared" si="10"/>
        <v>0.17974744371363827</v>
      </c>
      <c r="U50" s="97">
        <f>S50-'Surv-rate CEA'!Q48*UPD</f>
        <v>0.11351835629724923</v>
      </c>
      <c r="V50" s="97">
        <f t="shared" si="11"/>
        <v>0.10533399884039049</v>
      </c>
      <c r="W50" s="97">
        <f>'Surv-rate CEA'!S48*UPFS+'Surv-rate CEA'!T48*UPD</f>
        <v>8.6949885151771503E-2</v>
      </c>
      <c r="X50" s="97">
        <f t="shared" si="12"/>
        <v>8.0681040498564033E-2</v>
      </c>
      <c r="Y50" s="97">
        <f>W50-'Surv-rate CEA'!T48*UPD</f>
        <v>2.5202681799876683E-2</v>
      </c>
      <c r="Z50" s="97">
        <f t="shared" si="13"/>
        <v>2.3385638605720984E-2</v>
      </c>
      <c r="AA50" s="97">
        <f>'Surv-rate CEA'!V48*UPFS+'Surv-rate CEA'!W48*UPD</f>
        <v>0.21337129845814193</v>
      </c>
      <c r="AB50" s="97">
        <f t="shared" si="14"/>
        <v>0.19798782185949565</v>
      </c>
      <c r="AC50" s="97">
        <f>AA50-'Surv-rate CEA'!W48*UPD</f>
        <v>0.10457169082185899</v>
      </c>
      <c r="AD50" s="97">
        <f t="shared" si="15"/>
        <v>9.7032363038490221E-2</v>
      </c>
      <c r="AE50" s="97">
        <f>'Surv-rate CEA'!Y48*UPFS+'Surv-rate CEA'!Z48*UPD</f>
        <v>8.6949885151771503E-2</v>
      </c>
      <c r="AF50" s="97">
        <f t="shared" si="16"/>
        <v>8.0681040498564033E-2</v>
      </c>
      <c r="AG50" s="97">
        <f>AE50-'Surv-rate CEA'!Z48*UPD</f>
        <v>2.5202681799876683E-2</v>
      </c>
      <c r="AH50" s="97">
        <f t="shared" si="17"/>
        <v>2.3385638605720984E-2</v>
      </c>
      <c r="AI50" s="97">
        <f>'Surv-rate CEA'!AB48*UPFS+'Surv-rate CEA'!AC48*UPD</f>
        <v>0.155431200870213</v>
      </c>
      <c r="AJ50" s="97">
        <f t="shared" si="18"/>
        <v>0.14422504400392072</v>
      </c>
      <c r="AK50" s="97">
        <f>AI50-'Surv-rate CEA'!AC48*UPD</f>
        <v>8.4012174642868157E-2</v>
      </c>
      <c r="AL50" s="97">
        <f t="shared" si="19"/>
        <v>7.7955130738842415E-2</v>
      </c>
      <c r="AM50" s="105">
        <f>'Surv-rate CEA'!AE48*UPFS+'Surv-rate CEA'!AF48*UPD</f>
        <v>8.6949885151771503E-2</v>
      </c>
      <c r="AN50" s="97">
        <f t="shared" si="20"/>
        <v>8.0681040498564033E-2</v>
      </c>
      <c r="AO50" s="105">
        <f>AM50-'Surv-rate CEA'!AF48*UPD</f>
        <v>2.5202681799876683E-2</v>
      </c>
      <c r="AP50" s="97">
        <f t="shared" si="21"/>
        <v>2.3385638605720984E-2</v>
      </c>
      <c r="AQ50" s="97">
        <f>'Surv-rate CEA'!AH48*UPFS+'Surv-rate CEA'!AI48*UPD</f>
        <v>0.18051231897788711</v>
      </c>
      <c r="AR50" s="97">
        <f t="shared" si="22"/>
        <v>0.16749788332121673</v>
      </c>
      <c r="AS50" s="97">
        <f>AQ50-'Surv-rate CEA'!AI48*UPD</f>
        <v>9.1199863935089956E-2</v>
      </c>
      <c r="AT50" s="97">
        <f t="shared" si="23"/>
        <v>8.4624607643436434E-2</v>
      </c>
      <c r="AU50" s="97">
        <f>'Surv-rate CEA'!AK48*UPFS+'Surv-rate CEA'!AL48*UPD</f>
        <v>8.6949885151771503E-2</v>
      </c>
      <c r="AV50" s="97">
        <f t="shared" si="24"/>
        <v>8.0681040498564033E-2</v>
      </c>
      <c r="AW50" s="97">
        <f>AU50-'Surv-rate CEA'!AL48*UPD</f>
        <v>2.5202681799876683E-2</v>
      </c>
      <c r="AX50" s="97">
        <f t="shared" si="25"/>
        <v>2.3385638605720984E-2</v>
      </c>
      <c r="AY50" s="135">
        <v>44</v>
      </c>
      <c r="AZ50" s="135">
        <f t="shared" si="31"/>
        <v>3.3753424657534246</v>
      </c>
      <c r="BA50" s="136">
        <f>'Surv-rate CEA'!$AP48*UPFS+'Surv-rate CEA'!$AQ48*UPD</f>
        <v>0.10093043313265061</v>
      </c>
      <c r="BB50" s="136">
        <f t="shared" si="32"/>
        <v>9.1346541133469586E-2</v>
      </c>
      <c r="BC50" s="136">
        <f>BA50-'Surv-rate CEA'!$AQ48*UPD</f>
        <v>3.0810640058433897E-2</v>
      </c>
      <c r="BD50" s="136">
        <f t="shared" si="33"/>
        <v>2.7885002690390667E-2</v>
      </c>
      <c r="BE50" s="136">
        <f>'Surv-rate CEA'!$AS48*UPFS+'Surv-rate CEA'!$AT48*UPD</f>
        <v>6.2655791368251917E-2</v>
      </c>
      <c r="BF50" s="136">
        <f t="shared" si="34"/>
        <v>5.6706284178410178E-2</v>
      </c>
      <c r="BG50" s="136">
        <f>BE50-'Surv-rate CEA'!$AT48*UPD</f>
        <v>1.3376116834853707E-2</v>
      </c>
      <c r="BH50" s="136">
        <f t="shared" si="35"/>
        <v>1.2105981999058631E-2</v>
      </c>
    </row>
    <row r="51" spans="1:60">
      <c r="A51" s="102">
        <v>45</v>
      </c>
      <c r="B51" s="102">
        <f t="shared" si="30"/>
        <v>2.5890410958904111</v>
      </c>
      <c r="C51" s="97">
        <f>'Surv-rate CEA'!D49*UPFS+'Surv-rate CEA'!E49*UPD</f>
        <v>0.16569153371707637</v>
      </c>
      <c r="D51" s="97">
        <f t="shared" si="2"/>
        <v>0.15348439111898013</v>
      </c>
      <c r="E51" s="97">
        <f>C51-'Surv-rate CEA'!E49*UPD</f>
        <v>0.11079654389468649</v>
      </c>
      <c r="F51" s="97">
        <f t="shared" si="3"/>
        <v>0.10263372965573979</v>
      </c>
      <c r="G51" s="97">
        <f>'Surv-rate CEA'!G49*UPFS+'Surv-rate CEA'!H49*UPD</f>
        <v>8.3574269967125706E-2</v>
      </c>
      <c r="H51" s="97">
        <f t="shared" si="4"/>
        <v>7.741702699801585E-2</v>
      </c>
      <c r="I51" s="97">
        <f>G51-'Surv-rate CEA'!H49*UPD</f>
        <v>2.412712207704059E-2</v>
      </c>
      <c r="J51" s="97">
        <f t="shared" si="5"/>
        <v>2.2349582735899487E-2</v>
      </c>
      <c r="K51" s="97">
        <f>'Surv-rate CEA'!J49*UPFS+'Surv-rate CEA'!K49*UPD</f>
        <v>0.14508686442103494</v>
      </c>
      <c r="L51" s="97">
        <f t="shared" si="6"/>
        <v>0.13439774830649384</v>
      </c>
      <c r="M51" s="97">
        <f>K51-'Surv-rate CEA'!K49*UPD</f>
        <v>4.6923162861685949E-2</v>
      </c>
      <c r="N51" s="97">
        <f t="shared" si="7"/>
        <v>4.3466150138366209E-2</v>
      </c>
      <c r="O51" s="97">
        <f>'Surv-rate CEA'!M49*UPFS+'Surv-rate CEA'!N49*UPD</f>
        <v>8.3574269967125706E-2</v>
      </c>
      <c r="P51" s="97">
        <f t="shared" si="8"/>
        <v>7.741702699801585E-2</v>
      </c>
      <c r="Q51" s="97">
        <f>O51-'Surv-rate CEA'!N49*UPD</f>
        <v>2.412712207704059E-2</v>
      </c>
      <c r="R51" s="97">
        <f t="shared" si="9"/>
        <v>2.2349582735899487E-2</v>
      </c>
      <c r="S51" s="97">
        <f>'Surv-rate CEA'!P49*UPFS+'Surv-rate CEA'!Q49*UPD</f>
        <v>0.18896598443907447</v>
      </c>
      <c r="T51" s="97">
        <f t="shared" si="10"/>
        <v>0.1750441221297048</v>
      </c>
      <c r="U51" s="97">
        <f>S51-'Surv-rate CEA'!Q49*UPD</f>
        <v>0.11079654389468648</v>
      </c>
      <c r="V51" s="97">
        <f t="shared" si="11"/>
        <v>0.10263372965573977</v>
      </c>
      <c r="W51" s="97">
        <f>'Surv-rate CEA'!S49*UPFS+'Surv-rate CEA'!T49*UPD</f>
        <v>8.3574269967125706E-2</v>
      </c>
      <c r="X51" s="97">
        <f t="shared" si="12"/>
        <v>7.741702699801585E-2</v>
      </c>
      <c r="Y51" s="97">
        <f>W51-'Surv-rate CEA'!T49*UPD</f>
        <v>2.412712207704059E-2</v>
      </c>
      <c r="Z51" s="97">
        <f t="shared" si="13"/>
        <v>2.2349582735899487E-2</v>
      </c>
      <c r="AA51" s="97">
        <f>'Surv-rate CEA'!V49*UPFS+'Surv-rate CEA'!W49*UPD</f>
        <v>0.20853321406411171</v>
      </c>
      <c r="AB51" s="97">
        <f t="shared" si="14"/>
        <v>0.19316975750472812</v>
      </c>
      <c r="AC51" s="97">
        <f>AA51-'Surv-rate CEA'!W49*UPD</f>
        <v>0.10195675250052469</v>
      </c>
      <c r="AD51" s="97">
        <f t="shared" si="15"/>
        <v>9.4445200228107998E-2</v>
      </c>
      <c r="AE51" s="97">
        <f>'Surv-rate CEA'!Y49*UPFS+'Surv-rate CEA'!Z49*UPD</f>
        <v>8.3574269967125706E-2</v>
      </c>
      <c r="AF51" s="97">
        <f t="shared" si="16"/>
        <v>7.741702699801585E-2</v>
      </c>
      <c r="AG51" s="97">
        <f>AE51-'Surv-rate CEA'!Z49*UPD</f>
        <v>2.412712207704059E-2</v>
      </c>
      <c r="AH51" s="97">
        <f t="shared" si="17"/>
        <v>2.2349582735899487E-2</v>
      </c>
      <c r="AI51" s="97">
        <f>'Surv-rate CEA'!AB49*UPFS+'Surv-rate CEA'!AC49*UPD</f>
        <v>0.15100398470519738</v>
      </c>
      <c r="AJ51" s="97">
        <f t="shared" si="18"/>
        <v>0.13987893122283521</v>
      </c>
      <c r="AK51" s="97">
        <f>AI51-'Surv-rate CEA'!AC49*UPD</f>
        <v>8.168119354921069E-2</v>
      </c>
      <c r="AL51" s="97">
        <f t="shared" si="19"/>
        <v>7.5663420915513632E-2</v>
      </c>
      <c r="AM51" s="105">
        <f>'Surv-rate CEA'!AE49*UPFS+'Surv-rate CEA'!AF49*UPD</f>
        <v>8.3574269967125706E-2</v>
      </c>
      <c r="AN51" s="97">
        <f t="shared" si="20"/>
        <v>7.741702699801585E-2</v>
      </c>
      <c r="AO51" s="105">
        <f>AM51-'Surv-rate CEA'!AF49*UPD</f>
        <v>2.412712207704059E-2</v>
      </c>
      <c r="AP51" s="97">
        <f t="shared" si="21"/>
        <v>2.2349582735899487E-2</v>
      </c>
      <c r="AQ51" s="97">
        <f>'Surv-rate CEA'!AH49*UPFS+'Surv-rate CEA'!AI49*UPD</f>
        <v>0.1758659263077883</v>
      </c>
      <c r="AR51" s="97">
        <f t="shared" si="22"/>
        <v>0.16290919645910923</v>
      </c>
      <c r="AS51" s="97">
        <f>AQ51-'Surv-rate CEA'!AI49*UPD</f>
        <v>8.8763065951898895E-2</v>
      </c>
      <c r="AT51" s="97">
        <f t="shared" si="23"/>
        <v>8.2223544111457506E-2</v>
      </c>
      <c r="AU51" s="97">
        <f>'Surv-rate CEA'!AK49*UPFS+'Surv-rate CEA'!AL49*UPD</f>
        <v>8.3574269967125706E-2</v>
      </c>
      <c r="AV51" s="97">
        <f t="shared" si="24"/>
        <v>7.741702699801585E-2</v>
      </c>
      <c r="AW51" s="97">
        <f>AU51-'Surv-rate CEA'!AL49*UPD</f>
        <v>2.412712207704059E-2</v>
      </c>
      <c r="AX51" s="97">
        <f t="shared" si="25"/>
        <v>2.2349582735899487E-2</v>
      </c>
      <c r="AY51" s="135">
        <v>45</v>
      </c>
      <c r="AZ51" s="135">
        <f t="shared" si="31"/>
        <v>3.452054794520548</v>
      </c>
      <c r="BA51" s="136">
        <f>'Surv-rate CEA'!$AP49*UPFS+'Surv-rate CEA'!$AQ49*UPD</f>
        <v>9.7759174342382404E-2</v>
      </c>
      <c r="BB51" s="136">
        <f t="shared" si="32"/>
        <v>8.827601541672242E-2</v>
      </c>
      <c r="BC51" s="136">
        <f>BA51-'Surv-rate CEA'!$AQ49*UPD</f>
        <v>2.9719736087637075E-2</v>
      </c>
      <c r="BD51" s="136">
        <f t="shared" si="33"/>
        <v>2.6836763901715622E-2</v>
      </c>
      <c r="BE51" s="136">
        <f>'Surv-rate CEA'!$AS49*UPFS+'Surv-rate CEA'!$AT49*UPD</f>
        <v>6.0110010849390536E-2</v>
      </c>
      <c r="BF51" s="136">
        <f t="shared" si="34"/>
        <v>5.4279020666193119E-2</v>
      </c>
      <c r="BG51" s="136">
        <f>BE51-'Surv-rate CEA'!$AT49*UPD</f>
        <v>1.2863479550120696E-2</v>
      </c>
      <c r="BH51" s="136">
        <f t="shared" si="35"/>
        <v>1.1615653740099652E-2</v>
      </c>
    </row>
    <row r="52" spans="1:60">
      <c r="A52" s="102">
        <v>46</v>
      </c>
      <c r="B52" s="102">
        <f t="shared" si="30"/>
        <v>2.6465753424657534</v>
      </c>
      <c r="C52" s="97">
        <f>'Surv-rate CEA'!D50*UPFS+'Surv-rate CEA'!E50*UPD</f>
        <v>0.16130201056798865</v>
      </c>
      <c r="D52" s="97">
        <f t="shared" si="2"/>
        <v>0.14916437005692154</v>
      </c>
      <c r="E52" s="97">
        <f>C52-'Surv-rate CEA'!E50*UPD</f>
        <v>0.10819171411407613</v>
      </c>
      <c r="F52" s="97">
        <f t="shared" si="3"/>
        <v>0.10005051285087617</v>
      </c>
      <c r="G52" s="97">
        <f>'Surv-rate CEA'!G50*UPFS+'Surv-rate CEA'!H50*UPD</f>
        <v>8.0376267840364807E-2</v>
      </c>
      <c r="H52" s="97">
        <f t="shared" si="4"/>
        <v>7.4328121005540412E-2</v>
      </c>
      <c r="I52" s="97">
        <f>G52-'Surv-rate CEA'!H50*UPD</f>
        <v>2.3117320195550704E-2</v>
      </c>
      <c r="J52" s="97">
        <f t="shared" si="5"/>
        <v>2.1377789974415872E-2</v>
      </c>
      <c r="K52" s="97">
        <f>'Surv-rate CEA'!J50*UPFS+'Surv-rate CEA'!K50*UPD</f>
        <v>0.14093858239481155</v>
      </c>
      <c r="L52" s="97">
        <f t="shared" si="6"/>
        <v>0.13033324746300304</v>
      </c>
      <c r="M52" s="97">
        <f>K52-'Surv-rate CEA'!K50*UPD</f>
        <v>4.5332853599248407E-2</v>
      </c>
      <c r="N52" s="97">
        <f t="shared" si="7"/>
        <v>4.1921650735806178E-2</v>
      </c>
      <c r="O52" s="97">
        <f>'Surv-rate CEA'!M50*UPFS+'Surv-rate CEA'!N50*UPD</f>
        <v>8.0376267840364807E-2</v>
      </c>
      <c r="P52" s="97">
        <f t="shared" si="8"/>
        <v>7.4328121005540412E-2</v>
      </c>
      <c r="Q52" s="97">
        <f>O52-'Surv-rate CEA'!N50*UPD</f>
        <v>2.3117320195550704E-2</v>
      </c>
      <c r="R52" s="97">
        <f t="shared" si="9"/>
        <v>2.1377789974415872E-2</v>
      </c>
      <c r="S52" s="97">
        <f>'Surv-rate CEA'!P50*UPFS+'Surv-rate CEA'!Q50*UPD</f>
        <v>0.18440222737246487</v>
      </c>
      <c r="T52" s="97">
        <f t="shared" si="10"/>
        <v>0.17052634363483696</v>
      </c>
      <c r="U52" s="97">
        <f>S52-'Surv-rate CEA'!Q50*UPD</f>
        <v>0.10819171411407615</v>
      </c>
      <c r="V52" s="97">
        <f t="shared" si="11"/>
        <v>0.10005051285087618</v>
      </c>
      <c r="W52" s="97">
        <f>'Surv-rate CEA'!S50*UPFS+'Surv-rate CEA'!T50*UPD</f>
        <v>8.0376267840364807E-2</v>
      </c>
      <c r="X52" s="97">
        <f t="shared" si="12"/>
        <v>7.4328121005540412E-2</v>
      </c>
      <c r="Y52" s="97">
        <f>W52-'Surv-rate CEA'!T50*UPD</f>
        <v>2.3117320195550704E-2</v>
      </c>
      <c r="Z52" s="97">
        <f t="shared" si="13"/>
        <v>2.1377789974415872E-2</v>
      </c>
      <c r="AA52" s="97">
        <f>'Surv-rate CEA'!V50*UPFS+'Surv-rate CEA'!W50*UPD</f>
        <v>0.2038738357961907</v>
      </c>
      <c r="AB52" s="97">
        <f t="shared" si="14"/>
        <v>0.18853275405893938</v>
      </c>
      <c r="AC52" s="97">
        <f>AA52-'Surv-rate CEA'!W50*UPD</f>
        <v>9.9456816842038637E-2</v>
      </c>
      <c r="AD52" s="97">
        <f t="shared" si="15"/>
        <v>9.1972898415027537E-2</v>
      </c>
      <c r="AE52" s="97">
        <f>'Surv-rate CEA'!Y50*UPFS+'Surv-rate CEA'!Z50*UPD</f>
        <v>8.0376267840364807E-2</v>
      </c>
      <c r="AF52" s="97">
        <f t="shared" si="16"/>
        <v>7.4328121005540412E-2</v>
      </c>
      <c r="AG52" s="97">
        <f>AE52-'Surv-rate CEA'!Z50*UPD</f>
        <v>2.3117320195550704E-2</v>
      </c>
      <c r="AH52" s="97">
        <f t="shared" si="17"/>
        <v>2.1377789974415872E-2</v>
      </c>
      <c r="AI52" s="97">
        <f>'Surv-rate CEA'!AB50*UPFS+'Surv-rate CEA'!AC50*UPD</f>
        <v>0.14676537659493652</v>
      </c>
      <c r="AJ52" s="97">
        <f t="shared" si="18"/>
        <v>0.13572158752927035</v>
      </c>
      <c r="AK52" s="97">
        <f>AI52-'Surv-rate CEA'!AC50*UPD</f>
        <v>7.9458927506500715E-2</v>
      </c>
      <c r="AL52" s="97">
        <f t="shared" si="19"/>
        <v>7.3479808622162093E-2</v>
      </c>
      <c r="AM52" s="105">
        <f>'Surv-rate CEA'!AE50*UPFS+'Surv-rate CEA'!AF50*UPD</f>
        <v>8.0376267840364807E-2</v>
      </c>
      <c r="AN52" s="97">
        <f t="shared" si="20"/>
        <v>7.4328121005540412E-2</v>
      </c>
      <c r="AO52" s="105">
        <f>AM52-'Surv-rate CEA'!AF50*UPD</f>
        <v>2.3117320195550704E-2</v>
      </c>
      <c r="AP52" s="97">
        <f t="shared" si="21"/>
        <v>2.1377789974415872E-2</v>
      </c>
      <c r="AQ52" s="97">
        <f>'Surv-rate CEA'!AH50*UPFS+'Surv-rate CEA'!AI50*UPD</f>
        <v>0.17140500485797378</v>
      </c>
      <c r="AR52" s="97">
        <f t="shared" si="22"/>
        <v>0.15850713505809991</v>
      </c>
      <c r="AS52" s="97">
        <f>AQ52-'Surv-rate CEA'!AI50*UPD</f>
        <v>8.6437489571461051E-2</v>
      </c>
      <c r="AT52" s="97">
        <f t="shared" si="23"/>
        <v>7.9933248419083766E-2</v>
      </c>
      <c r="AU52" s="97">
        <f>'Surv-rate CEA'!AK50*UPFS+'Surv-rate CEA'!AL50*UPD</f>
        <v>8.0376267840364807E-2</v>
      </c>
      <c r="AV52" s="97">
        <f t="shared" si="24"/>
        <v>7.4328121005540412E-2</v>
      </c>
      <c r="AW52" s="97">
        <f>AU52-'Surv-rate CEA'!AL50*UPD</f>
        <v>2.3117320195550704E-2</v>
      </c>
      <c r="AX52" s="97">
        <f t="shared" si="25"/>
        <v>2.1377789974415872E-2</v>
      </c>
      <c r="AY52" s="135">
        <v>46</v>
      </c>
      <c r="AZ52" s="135">
        <f t="shared" si="31"/>
        <v>3.5287671232876714</v>
      </c>
      <c r="BA52" s="136">
        <f>'Surv-rate CEA'!$AP50*UPFS+'Surv-rate CEA'!$AQ50*UPD</f>
        <v>9.4739104529225293E-2</v>
      </c>
      <c r="BB52" s="136">
        <f t="shared" si="32"/>
        <v>8.5355143924702198E-2</v>
      </c>
      <c r="BC52" s="136">
        <f>BA52-'Surv-rate CEA'!$AQ50*UPD</f>
        <v>2.8688690242021059E-2</v>
      </c>
      <c r="BD52" s="136">
        <f t="shared" si="33"/>
        <v>2.5847059635902711E-2</v>
      </c>
      <c r="BE52" s="136">
        <f>'Surv-rate CEA'!$AS50*UPFS+'Surv-rate CEA'!$AT50*UPD</f>
        <v>5.7680674014299257E-2</v>
      </c>
      <c r="BF52" s="136">
        <f t="shared" si="34"/>
        <v>5.196737141045682E-2</v>
      </c>
      <c r="BG52" s="136">
        <f>BE52-'Surv-rate CEA'!$AT50*UPD</f>
        <v>1.2378443696922078E-2</v>
      </c>
      <c r="BH52" s="136">
        <f t="shared" si="35"/>
        <v>1.1152352015198496E-2</v>
      </c>
    </row>
    <row r="53" spans="1:60">
      <c r="A53" s="102">
        <v>47</v>
      </c>
      <c r="B53" s="102">
        <f t="shared" si="30"/>
        <v>2.7041095890410958</v>
      </c>
      <c r="C53" s="97">
        <f>'Surv-rate CEA'!D51*UPFS+'Surv-rate CEA'!E51*UPD</f>
        <v>0.15709071311970207</v>
      </c>
      <c r="D53" s="97">
        <f t="shared" ref="D53:D57" si="36">C53/(1+DISC)^($B53)</f>
        <v>0.14502312152203431</v>
      </c>
      <c r="E53" s="97">
        <f>C53-'Surv-rate CEA'!E51*UPD</f>
        <v>0.10569678172171437</v>
      </c>
      <c r="F53" s="97">
        <f t="shared" ref="F53:F57" si="37">E53/(1+DISC)^($B53)</f>
        <v>9.7577233661393592E-2</v>
      </c>
      <c r="G53" s="97">
        <f>'Surv-rate CEA'!G51*UPFS+'Surv-rate CEA'!H51*UPD</f>
        <v>7.7344449003225249E-2</v>
      </c>
      <c r="H53" s="97">
        <f t="shared" ref="H53:H57" si="38">G53/(1+DISC)^($B53)</f>
        <v>7.1402906028585178E-2</v>
      </c>
      <c r="I53" s="97">
        <f>G53-'Surv-rate CEA'!H51*UPD</f>
        <v>2.2168118266488693E-2</v>
      </c>
      <c r="J53" s="97">
        <f t="shared" ref="J53:J57" si="39">I53/(1+DISC)^($B53)</f>
        <v>2.0465179929676006E-2</v>
      </c>
      <c r="K53" s="97">
        <f>'Surv-rate CEA'!J51*UPFS+'Surv-rate CEA'!K51*UPD</f>
        <v>0.13696683177018731</v>
      </c>
      <c r="L53" s="97">
        <f t="shared" ref="L53:L57" si="40">K53/(1+DISC)^($B53)</f>
        <v>0.12644514175169705</v>
      </c>
      <c r="M53" s="97">
        <f>K53-'Surv-rate CEA'!K51*UPD</f>
        <v>4.3825679219324551E-2</v>
      </c>
      <c r="N53" s="97">
        <f t="shared" ref="N53:N57" si="41">M53/(1+DISC)^($B53)</f>
        <v>4.0459023178326073E-2</v>
      </c>
      <c r="O53" s="97">
        <f>'Surv-rate CEA'!M51*UPFS+'Surv-rate CEA'!N51*UPD</f>
        <v>7.7344449003225249E-2</v>
      </c>
      <c r="P53" s="97">
        <f t="shared" ref="P53:P57" si="42">O53/(1+DISC)^($B53)</f>
        <v>7.1402906028585178E-2</v>
      </c>
      <c r="Q53" s="97">
        <f>O53-'Surv-rate CEA'!N51*UPD</f>
        <v>2.2168118266488693E-2</v>
      </c>
      <c r="R53" s="97">
        <f t="shared" ref="R53:R57" si="43">Q53/(1+DISC)^($B53)</f>
        <v>2.0465179929676006E-2</v>
      </c>
      <c r="S53" s="97">
        <f>'Surv-rate CEA'!P51*UPFS+'Surv-rate CEA'!Q51*UPD</f>
        <v>0.18001314963176579</v>
      </c>
      <c r="T53" s="97">
        <f t="shared" ref="T53:T57" si="44">S53/(1+DISC)^($B53)</f>
        <v>0.16618467353139496</v>
      </c>
      <c r="U53" s="97">
        <f>S53-'Surv-rate CEA'!Q51*UPD</f>
        <v>0.10569678172171439</v>
      </c>
      <c r="V53" s="97">
        <f t="shared" ref="V53:V57" si="45">U53/(1+DISC)^($B53)</f>
        <v>9.7577233661393606E-2</v>
      </c>
      <c r="W53" s="97">
        <f>'Surv-rate CEA'!S51*UPFS+'Surv-rate CEA'!T51*UPD</f>
        <v>7.7344449003225249E-2</v>
      </c>
      <c r="X53" s="97">
        <f t="shared" ref="X53:X57" si="46">W53/(1+DISC)^($B53)</f>
        <v>7.1402906028585178E-2</v>
      </c>
      <c r="Y53" s="97">
        <f>W53-'Surv-rate CEA'!T51*UPD</f>
        <v>2.2168118266488693E-2</v>
      </c>
      <c r="Z53" s="97">
        <f t="shared" ref="Z53:Z57" si="47">Y53/(1+DISC)^($B53)</f>
        <v>2.0465179929676006E-2</v>
      </c>
      <c r="AA53" s="97">
        <f>'Surv-rate CEA'!V51*UPFS+'Surv-rate CEA'!W51*UPD</f>
        <v>0.19938451656993511</v>
      </c>
      <c r="AB53" s="97">
        <f t="shared" ref="AB53:AB57" si="48">AA53/(1+DISC)^($B53)</f>
        <v>0.18406794648707495</v>
      </c>
      <c r="AC53" s="97">
        <f>AA53-'Surv-rate CEA'!W51*UPD</f>
        <v>9.7064804863233212E-2</v>
      </c>
      <c r="AD53" s="97">
        <f t="shared" ref="AD53:AD57" si="49">AC53/(1+DISC)^($B53)</f>
        <v>8.9608358837017371E-2</v>
      </c>
      <c r="AE53" s="97">
        <f>'Surv-rate CEA'!Y51*UPFS+'Surv-rate CEA'!Z51*UPD</f>
        <v>7.7344449003225249E-2</v>
      </c>
      <c r="AF53" s="97">
        <f t="shared" ref="AF53:AF57" si="50">AE53/(1+DISC)^($B53)</f>
        <v>7.1402906028585178E-2</v>
      </c>
      <c r="AG53" s="97">
        <f>AE53-'Surv-rate CEA'!Z51*UPD</f>
        <v>2.2168118266488693E-2</v>
      </c>
      <c r="AH53" s="97">
        <f t="shared" ref="AH53:AH57" si="51">AG53/(1+DISC)^($B53)</f>
        <v>2.0465179929676006E-2</v>
      </c>
      <c r="AI53" s="97">
        <f>'Surv-rate CEA'!AB51*UPFS+'Surv-rate CEA'!AC51*UPD</f>
        <v>0.14270515320716448</v>
      </c>
      <c r="AJ53" s="97">
        <f t="shared" ref="AJ53:AJ57" si="52">AI53/(1+DISC)^($B53)</f>
        <v>0.13174264960916734</v>
      </c>
      <c r="AK53" s="97">
        <f>AI53-'Surv-rate CEA'!AC51*UPD</f>
        <v>7.733839895731659E-2</v>
      </c>
      <c r="AL53" s="97">
        <f t="shared" ref="AL53:AL57" si="53">AK53/(1+DISC)^($B53)</f>
        <v>7.1397320742697806E-2</v>
      </c>
      <c r="AM53" s="105">
        <f>'Surv-rate CEA'!AE51*UPFS+'Surv-rate CEA'!AF51*UPD</f>
        <v>7.7344449003225249E-2</v>
      </c>
      <c r="AN53" s="97">
        <f t="shared" ref="AN53:AN57" si="54">AM53/(1+DISC)^($B53)</f>
        <v>7.1402906028585178E-2</v>
      </c>
      <c r="AO53" s="105">
        <f>AM53-'Surv-rate CEA'!AF51*UPD</f>
        <v>2.2168118266488693E-2</v>
      </c>
      <c r="AP53" s="97">
        <f t="shared" ref="AP53:AP57" si="55">AO53/(1+DISC)^($B53)</f>
        <v>2.0465179929676006E-2</v>
      </c>
      <c r="AQ53" s="97">
        <f>'Surv-rate CEA'!AH51*UPFS+'Surv-rate CEA'!AI51*UPD</f>
        <v>0.16712001180363784</v>
      </c>
      <c r="AR53" s="97">
        <f t="shared" ref="AR53:AR57" si="56">AQ53/(1+DISC)^($B53)</f>
        <v>0.154281976949808</v>
      </c>
      <c r="AS53" s="97">
        <f>AQ53-'Surv-rate CEA'!AI51*UPD</f>
        <v>8.4216105774037445E-2</v>
      </c>
      <c r="AT53" s="97">
        <f t="shared" ref="AT53:AT57" si="57">AS53/(1+DISC)^($B53)</f>
        <v>7.7746687243530982E-2</v>
      </c>
      <c r="AU53" s="97">
        <f>'Surv-rate CEA'!AK51*UPFS+'Surv-rate CEA'!AL51*UPD</f>
        <v>7.7344449003225249E-2</v>
      </c>
      <c r="AV53" s="97">
        <f t="shared" ref="AV53:AV57" si="58">AU53/(1+DISC)^($B53)</f>
        <v>7.1402906028585178E-2</v>
      </c>
      <c r="AW53" s="97">
        <f>AU53-'Surv-rate CEA'!AL51*UPD</f>
        <v>2.2168118266488693E-2</v>
      </c>
      <c r="AX53" s="97">
        <f t="shared" ref="AX53:AX57" si="59">AW53/(1+DISC)^($B53)</f>
        <v>2.0465179929676006E-2</v>
      </c>
      <c r="AY53" s="135">
        <v>47</v>
      </c>
      <c r="AZ53" s="135">
        <f t="shared" si="31"/>
        <v>3.6054794520547944</v>
      </c>
      <c r="BA53" s="136">
        <f>'Surv-rate CEA'!$AP51*UPFS+'Surv-rate CEA'!$AQ51*UPD</f>
        <v>9.1860829424209756E-2</v>
      </c>
      <c r="BB53" s="136">
        <f t="shared" si="32"/>
        <v>8.2574511379692184E-2</v>
      </c>
      <c r="BC53" s="136">
        <f>BA53-'Surv-rate CEA'!$AQ51*UPD</f>
        <v>2.7713119038540901E-2</v>
      </c>
      <c r="BD53" s="136">
        <f t="shared" si="33"/>
        <v>2.4911567615474379E-2</v>
      </c>
      <c r="BE53" s="136">
        <f>'Surv-rate CEA'!$AS51*UPFS+'Surv-rate CEA'!$AT51*UPD</f>
        <v>5.5361664117614902E-2</v>
      </c>
      <c r="BF53" s="136">
        <f t="shared" si="34"/>
        <v>4.9765089128118487E-2</v>
      </c>
      <c r="BG53" s="136">
        <f>BE53-'Surv-rate CEA'!$AT51*UPD</f>
        <v>1.1919079367542801E-2</v>
      </c>
      <c r="BH53" s="136">
        <f t="shared" si="35"/>
        <v>1.0714165777075272E-2</v>
      </c>
    </row>
    <row r="54" spans="1:60">
      <c r="A54" s="102">
        <v>48</v>
      </c>
      <c r="B54" s="102">
        <f t="shared" si="30"/>
        <v>2.7616438356164386</v>
      </c>
      <c r="C54" s="97">
        <f>'Surv-rate CEA'!D52*UPFS+'Surv-rate CEA'!E52*UPD</f>
        <v>0.15304833906734788</v>
      </c>
      <c r="D54" s="97">
        <f t="shared" si="36"/>
        <v>0.14105119775421843</v>
      </c>
      <c r="E54" s="97">
        <f>C54-'Surv-rate CEA'!E52*UPD</f>
        <v>0.10330520601202989</v>
      </c>
      <c r="F54" s="97">
        <f t="shared" si="37"/>
        <v>9.5207325548505889E-2</v>
      </c>
      <c r="G54" s="97">
        <f>'Surv-rate CEA'!G52*UPFS+'Surv-rate CEA'!H52*UPD</f>
        <v>7.4468227199368145E-2</v>
      </c>
      <c r="H54" s="97">
        <f t="shared" si="38"/>
        <v>6.8630817590787457E-2</v>
      </c>
      <c r="I54" s="97">
        <f>G54-'Surv-rate CEA'!H52*UPD</f>
        <v>2.1274846702014572E-2</v>
      </c>
      <c r="J54" s="97">
        <f t="shared" si="39"/>
        <v>1.960715567149042E-2</v>
      </c>
      <c r="K54" s="97">
        <f>'Surv-rate CEA'!J52*UPFS+'Surv-rate CEA'!K52*UPD</f>
        <v>0.13316204588732788</v>
      </c>
      <c r="L54" s="97">
        <f t="shared" si="40"/>
        <v>0.12272374977911135</v>
      </c>
      <c r="M54" s="97">
        <f>K54-'Surv-rate CEA'!K52*UPD</f>
        <v>4.2395865151203291E-2</v>
      </c>
      <c r="N54" s="97">
        <f t="shared" si="41"/>
        <v>3.9072541367287231E-2</v>
      </c>
      <c r="O54" s="97">
        <f>'Surv-rate CEA'!M52*UPFS+'Surv-rate CEA'!N52*UPD</f>
        <v>7.4468227199368145E-2</v>
      </c>
      <c r="P54" s="97">
        <f t="shared" si="42"/>
        <v>6.8630817590787457E-2</v>
      </c>
      <c r="Q54" s="97">
        <f>O54-'Surv-rate CEA'!N52*UPD</f>
        <v>2.1274846702014572E-2</v>
      </c>
      <c r="R54" s="97">
        <f t="shared" si="43"/>
        <v>1.960715567149042E-2</v>
      </c>
      <c r="S54" s="97">
        <f>'Surv-rate CEA'!P52*UPFS+'Surv-rate CEA'!Q52*UPD</f>
        <v>0.17579005271903042</v>
      </c>
      <c r="T54" s="97">
        <f t="shared" si="44"/>
        <v>0.16201023572288095</v>
      </c>
      <c r="U54" s="97">
        <f>S54-'Surv-rate CEA'!Q52*UPD</f>
        <v>0.10330520601202989</v>
      </c>
      <c r="V54" s="97">
        <f t="shared" si="45"/>
        <v>9.5207325548505889E-2</v>
      </c>
      <c r="W54" s="97">
        <f>'Surv-rate CEA'!S52*UPFS+'Surv-rate CEA'!T52*UPD</f>
        <v>7.4468227199368145E-2</v>
      </c>
      <c r="X54" s="97">
        <f t="shared" si="46"/>
        <v>6.8630817590787457E-2</v>
      </c>
      <c r="Y54" s="97">
        <f>W54-'Surv-rate CEA'!T52*UPD</f>
        <v>2.1274846702014572E-2</v>
      </c>
      <c r="Z54" s="97">
        <f t="shared" si="47"/>
        <v>1.960715567149042E-2</v>
      </c>
      <c r="AA54" s="97">
        <f>'Surv-rate CEA'!V52*UPFS+'Surv-rate CEA'!W52*UPD</f>
        <v>0.19505709711335006</v>
      </c>
      <c r="AB54" s="97">
        <f t="shared" si="48"/>
        <v>0.17976697653799431</v>
      </c>
      <c r="AC54" s="97">
        <f>AA54-'Surv-rate CEA'!W52*UPD</f>
        <v>9.4774188672606854E-2</v>
      </c>
      <c r="AD54" s="97">
        <f t="shared" si="49"/>
        <v>8.7345036933546685E-2</v>
      </c>
      <c r="AE54" s="97">
        <f>'Surv-rate CEA'!Y52*UPFS+'Surv-rate CEA'!Z52*UPD</f>
        <v>7.4468227199368145E-2</v>
      </c>
      <c r="AF54" s="97">
        <f t="shared" si="50"/>
        <v>6.8630817590787457E-2</v>
      </c>
      <c r="AG54" s="97">
        <f>AE54-'Surv-rate CEA'!Z52*UPD</f>
        <v>2.1274846702014572E-2</v>
      </c>
      <c r="AH54" s="97">
        <f t="shared" si="51"/>
        <v>1.960715567149042E-2</v>
      </c>
      <c r="AI54" s="97">
        <f>'Surv-rate CEA'!AB52*UPFS+'Surv-rate CEA'!AC52*UPD</f>
        <v>0.13881373398540464</v>
      </c>
      <c r="AJ54" s="97">
        <f t="shared" si="52"/>
        <v>0.12793241378961195</v>
      </c>
      <c r="AK54" s="97">
        <f>AI54-'Surv-rate CEA'!AC52*UPD</f>
        <v>7.53131919437076E-2</v>
      </c>
      <c r="AL54" s="97">
        <f t="shared" si="53"/>
        <v>6.9409547304389391E-2</v>
      </c>
      <c r="AM54" s="105">
        <f>'Surv-rate CEA'!AE52*UPFS+'Surv-rate CEA'!AF52*UPD</f>
        <v>7.4468227199368145E-2</v>
      </c>
      <c r="AN54" s="97">
        <f t="shared" si="54"/>
        <v>6.8630817590787457E-2</v>
      </c>
      <c r="AO54" s="105">
        <f>AM54-'Surv-rate CEA'!AF52*UPD</f>
        <v>2.1274846702014572E-2</v>
      </c>
      <c r="AP54" s="97">
        <f t="shared" si="55"/>
        <v>1.960715567149042E-2</v>
      </c>
      <c r="AQ54" s="97">
        <f>'Surv-rate CEA'!AH52*UPFS+'Surv-rate CEA'!AI52*UPD</f>
        <v>0.16300197538471412</v>
      </c>
      <c r="AR54" s="97">
        <f t="shared" si="56"/>
        <v>0.15022458920119508</v>
      </c>
      <c r="AS54" s="97">
        <f>AQ54-'Surv-rate CEA'!AI52*UPD</f>
        <v>8.2092444347318674E-2</v>
      </c>
      <c r="AT54" s="97">
        <f t="shared" si="57"/>
        <v>7.5657388197237815E-2</v>
      </c>
      <c r="AU54" s="97">
        <f>'Surv-rate CEA'!AK52*UPFS+'Surv-rate CEA'!AL52*UPD</f>
        <v>7.4468227199368145E-2</v>
      </c>
      <c r="AV54" s="97">
        <f t="shared" si="58"/>
        <v>6.8630817590787457E-2</v>
      </c>
      <c r="AW54" s="97">
        <f>AU54-'Surv-rate CEA'!AL52*UPD</f>
        <v>2.1274846702014572E-2</v>
      </c>
      <c r="AX54" s="97">
        <f t="shared" si="59"/>
        <v>1.960715567149042E-2</v>
      </c>
      <c r="AY54" s="135">
        <v>48</v>
      </c>
      <c r="AZ54" s="135">
        <f t="shared" si="31"/>
        <v>3.6821917808219178</v>
      </c>
      <c r="BA54" s="136">
        <f>'Surv-rate CEA'!$AP52*UPFS+'Surv-rate CEA'!$AQ52*UPD</f>
        <v>8.911565746806116E-2</v>
      </c>
      <c r="BB54" s="136">
        <f t="shared" si="32"/>
        <v>7.9925413579894355E-2</v>
      </c>
      <c r="BC54" s="136">
        <f>BA54-'Surv-rate CEA'!$AQ52*UPD</f>
        <v>2.6789036089375801E-2</v>
      </c>
      <c r="BD54" s="136">
        <f t="shared" si="33"/>
        <v>2.4026359112229528E-2</v>
      </c>
      <c r="BE54" s="136">
        <f>'Surv-rate CEA'!$AS52*UPFS+'Surv-rate CEA'!$AT52*UPD</f>
        <v>5.3147240820936734E-2</v>
      </c>
      <c r="BF54" s="136">
        <f t="shared" si="34"/>
        <v>4.7666317277253095E-2</v>
      </c>
      <c r="BG54" s="136">
        <f>BE54-'Surv-rate CEA'!$AT52*UPD</f>
        <v>1.1483622880794221E-2</v>
      </c>
      <c r="BH54" s="136">
        <f t="shared" si="35"/>
        <v>1.0299349566847613E-2</v>
      </c>
    </row>
    <row r="55" spans="1:60">
      <c r="A55" s="102">
        <v>49</v>
      </c>
      <c r="B55" s="102">
        <f t="shared" si="30"/>
        <v>2.8191780821917809</v>
      </c>
      <c r="C55" s="97">
        <f>'Surv-rate CEA'!D53*UPFS+'Surv-rate CEA'!E53*UPD</f>
        <v>0.14916615246131348</v>
      </c>
      <c r="D55" s="97">
        <f t="shared" si="36"/>
        <v>0.13723973326727623</v>
      </c>
      <c r="E55" s="97">
        <f>C55-'Surv-rate CEA'!E53*UPD</f>
        <v>0.10101094076787655</v>
      </c>
      <c r="F55" s="97">
        <f t="shared" si="37"/>
        <v>9.2934719702281898E-2</v>
      </c>
      <c r="G55" s="97">
        <f>'Surv-rate CEA'!G53*UPFS+'Surv-rate CEA'!H53*UPD</f>
        <v>7.1737791939881251E-2</v>
      </c>
      <c r="H55" s="97">
        <f t="shared" si="38"/>
        <v>6.6002073986362639E-2</v>
      </c>
      <c r="I55" s="97">
        <f>G55-'Surv-rate CEA'!H53*UPD</f>
        <v>2.0433270548796532E-2</v>
      </c>
      <c r="J55" s="97">
        <f t="shared" si="39"/>
        <v>1.879955039144833E-2</v>
      </c>
      <c r="K55" s="97">
        <f>'Surv-rate CEA'!J53*UPFS+'Surv-rate CEA'!K53*UPD</f>
        <v>0.12951526228538479</v>
      </c>
      <c r="L55" s="97">
        <f t="shared" si="40"/>
        <v>0.1191600088679462</v>
      </c>
      <c r="M55" s="97">
        <f>K55-'Surv-rate CEA'!K53*UPD</f>
        <v>4.1038130806741652E-2</v>
      </c>
      <c r="N55" s="97">
        <f t="shared" si="41"/>
        <v>3.7756971221507514E-2</v>
      </c>
      <c r="O55" s="97">
        <f>'Surv-rate CEA'!M53*UPFS+'Surv-rate CEA'!N53*UPD</f>
        <v>7.1737791939881251E-2</v>
      </c>
      <c r="P55" s="97">
        <f t="shared" si="42"/>
        <v>6.6002073986362639E-2</v>
      </c>
      <c r="Q55" s="97">
        <f>O55-'Surv-rate CEA'!N53*UPD</f>
        <v>2.0433270548796532E-2</v>
      </c>
      <c r="R55" s="97">
        <f t="shared" si="43"/>
        <v>1.879955039144833E-2</v>
      </c>
      <c r="S55" s="97">
        <f>'Surv-rate CEA'!P53*UPFS+'Surv-rate CEA'!Q53*UPD</f>
        <v>0.17172474476254435</v>
      </c>
      <c r="T55" s="97">
        <f t="shared" si="44"/>
        <v>0.15799467759762015</v>
      </c>
      <c r="U55" s="97">
        <f>S55-'Surv-rate CEA'!Q53*UPD</f>
        <v>0.10101094076787658</v>
      </c>
      <c r="V55" s="97">
        <f t="shared" si="45"/>
        <v>9.2934719702281926E-2</v>
      </c>
      <c r="W55" s="97">
        <f>'Surv-rate CEA'!S53*UPFS+'Surv-rate CEA'!T53*UPD</f>
        <v>7.1737791939881251E-2</v>
      </c>
      <c r="X55" s="97">
        <f t="shared" si="46"/>
        <v>6.6002073986362639E-2</v>
      </c>
      <c r="Y55" s="97">
        <f>W55-'Surv-rate CEA'!T53*UPD</f>
        <v>2.0433270548796532E-2</v>
      </c>
      <c r="Z55" s="97">
        <f t="shared" si="47"/>
        <v>1.879955039144833E-2</v>
      </c>
      <c r="AA55" s="97">
        <f>'Surv-rate CEA'!V53*UPFS+'Surv-rate CEA'!W53*UPD</f>
        <v>0.19088387713469815</v>
      </c>
      <c r="AB55" s="97">
        <f t="shared" si="48"/>
        <v>0.17562196215916814</v>
      </c>
      <c r="AC55" s="97">
        <f>AA55-'Surv-rate CEA'!W53*UPD</f>
        <v>9.2578940264598134E-2</v>
      </c>
      <c r="AD55" s="97">
        <f t="shared" si="49"/>
        <v>8.5176890725097598E-2</v>
      </c>
      <c r="AE55" s="97">
        <f>'Surv-rate CEA'!Y53*UPFS+'Surv-rate CEA'!Z53*UPD</f>
        <v>7.1737791939881251E-2</v>
      </c>
      <c r="AF55" s="97">
        <f t="shared" si="50"/>
        <v>6.6002073986362639E-2</v>
      </c>
      <c r="AG55" s="97">
        <f>AE55-'Surv-rate CEA'!Z53*UPD</f>
        <v>2.0433270548796532E-2</v>
      </c>
      <c r="AH55" s="97">
        <f t="shared" si="51"/>
        <v>1.879955039144833E-2</v>
      </c>
      <c r="AI55" s="97">
        <f>'Surv-rate CEA'!AB53*UPFS+'Surv-rate CEA'!AC53*UPD</f>
        <v>0.135082137863198</v>
      </c>
      <c r="AJ55" s="97">
        <f t="shared" si="52"/>
        <v>0.12428179089976031</v>
      </c>
      <c r="AK55" s="97">
        <f>AI55-'Surv-rate CEA'!AC53*UPD</f>
        <v>7.3377398411302211E-2</v>
      </c>
      <c r="AL55" s="97">
        <f t="shared" si="53"/>
        <v>6.7510587486833001E-2</v>
      </c>
      <c r="AM55" s="105">
        <f>'Surv-rate CEA'!AE53*UPFS+'Surv-rate CEA'!AF53*UPD</f>
        <v>7.1737791939881251E-2</v>
      </c>
      <c r="AN55" s="97">
        <f t="shared" si="54"/>
        <v>6.6002073986362639E-2</v>
      </c>
      <c r="AO55" s="105">
        <f>AM55-'Surv-rate CEA'!AF53*UPD</f>
        <v>2.0433270548796532E-2</v>
      </c>
      <c r="AP55" s="97">
        <f t="shared" si="55"/>
        <v>1.879955039144833E-2</v>
      </c>
      <c r="AQ55" s="97">
        <f>'Surv-rate CEA'!AH53*UPFS+'Surv-rate CEA'!AI53*UPD</f>
        <v>0.15904245860988919</v>
      </c>
      <c r="AR55" s="97">
        <f t="shared" si="56"/>
        <v>0.14632638998618586</v>
      </c>
      <c r="AS55" s="97">
        <f>AQ55-'Surv-rate CEA'!AI53*UPD</f>
        <v>8.0060541019815634E-2</v>
      </c>
      <c r="AT55" s="97">
        <f t="shared" si="57"/>
        <v>7.3659386620184827E-2</v>
      </c>
      <c r="AU55" s="97">
        <f>'Surv-rate CEA'!AK53*UPFS+'Surv-rate CEA'!AL53*UPD</f>
        <v>7.1737791939881251E-2</v>
      </c>
      <c r="AV55" s="97">
        <f t="shared" si="58"/>
        <v>6.6002073986362639E-2</v>
      </c>
      <c r="AW55" s="97">
        <f>AU55-'Surv-rate CEA'!AL53*UPD</f>
        <v>2.0433270548796532E-2</v>
      </c>
      <c r="AX55" s="97">
        <f t="shared" si="59"/>
        <v>1.879955039144833E-2</v>
      </c>
      <c r="AY55" s="135">
        <v>49</v>
      </c>
      <c r="AZ55" s="135">
        <f t="shared" si="31"/>
        <v>3.7589041095890412</v>
      </c>
      <c r="BA55" s="136">
        <f>'Surv-rate CEA'!$AP53*UPFS+'Surv-rate CEA'!$AQ53*UPD</f>
        <v>8.6495539740087862E-2</v>
      </c>
      <c r="BB55" s="136">
        <f t="shared" si="32"/>
        <v>7.7399796058545967E-2</v>
      </c>
      <c r="BC55" s="136">
        <f>BA55-'Surv-rate CEA'!$AQ53*UPD</f>
        <v>2.5912809604907022E-2</v>
      </c>
      <c r="BD55" s="136">
        <f t="shared" si="33"/>
        <v>2.3187856677356313E-2</v>
      </c>
      <c r="BE55" s="136">
        <f>'Surv-rate CEA'!$AS53*UPFS+'Surv-rate CEA'!$AT53*UPD</f>
        <v>5.1032012681153885E-2</v>
      </c>
      <c r="BF55" s="136">
        <f t="shared" si="34"/>
        <v>4.5665561320820426E-2</v>
      </c>
      <c r="BG55" s="136">
        <f>BE55-'Surv-rate CEA'!$AT53*UPD</f>
        <v>1.1070459788017725E-2</v>
      </c>
      <c r="BH55" s="136">
        <f t="shared" si="35"/>
        <v>9.9063065268067615E-3</v>
      </c>
    </row>
    <row r="56" spans="1:60">
      <c r="A56" s="102">
        <v>50</v>
      </c>
      <c r="B56" s="102">
        <f t="shared" si="30"/>
        <v>2.8767123287671232</v>
      </c>
      <c r="C56" s="97">
        <f>'Surv-rate CEA'!D54*UPFS+'Surv-rate CEA'!E54*UPD</f>
        <v>0.14543594665826826</v>
      </c>
      <c r="D56" s="97">
        <f t="shared" si="36"/>
        <v>0.13358040613726541</v>
      </c>
      <c r="E56" s="97">
        <f>C56-'Surv-rate CEA'!E54*UPD</f>
        <v>9.8808389509611516E-2</v>
      </c>
      <c r="F56" s="97">
        <f t="shared" si="37"/>
        <v>9.0753799894303128E-2</v>
      </c>
      <c r="G56" s="97">
        <f>'Surv-rate CEA'!G54*UPFS+'Surv-rate CEA'!H54*UPD</f>
        <v>6.9144046336527362E-2</v>
      </c>
      <c r="H56" s="97">
        <f t="shared" si="38"/>
        <v>6.3507612827726767E-2</v>
      </c>
      <c r="I56" s="97">
        <f>G56-'Surv-rate CEA'!H54*UPD</f>
        <v>1.9639542485954543E-2</v>
      </c>
      <c r="J56" s="97">
        <f t="shared" si="39"/>
        <v>1.8038580707892268E-2</v>
      </c>
      <c r="K56" s="97">
        <f>'Surv-rate CEA'!J54*UPFS+'Surv-rate CEA'!K54*UPD</f>
        <v>0.12601808135899384</v>
      </c>
      <c r="L56" s="97">
        <f t="shared" si="40"/>
        <v>0.11574543209820912</v>
      </c>
      <c r="M56" s="97">
        <f>K56-'Surv-rate CEA'!K54*UPD</f>
        <v>3.9747639889625846E-2</v>
      </c>
      <c r="N56" s="97">
        <f t="shared" si="41"/>
        <v>3.6507521018374983E-2</v>
      </c>
      <c r="O56" s="97">
        <f>'Surv-rate CEA'!M54*UPFS+'Surv-rate CEA'!N54*UPD</f>
        <v>6.9144046336527362E-2</v>
      </c>
      <c r="P56" s="97">
        <f t="shared" si="42"/>
        <v>6.3507612827726767E-2</v>
      </c>
      <c r="Q56" s="97">
        <f>O56-'Surv-rate CEA'!N54*UPD</f>
        <v>1.9639542485954543E-2</v>
      </c>
      <c r="R56" s="97">
        <f t="shared" si="43"/>
        <v>1.8038580707892268E-2</v>
      </c>
      <c r="S56" s="97">
        <f>'Surv-rate CEA'!P54*UPFS+'Surv-rate CEA'!Q54*UPD</f>
        <v>0.1678095090398804</v>
      </c>
      <c r="T56" s="97">
        <f t="shared" si="44"/>
        <v>0.15413013691803096</v>
      </c>
      <c r="U56" s="97">
        <f>S56-'Surv-rate CEA'!Q54*UPD</f>
        <v>9.8808389509611516E-2</v>
      </c>
      <c r="V56" s="97">
        <f t="shared" si="45"/>
        <v>9.0753799894303128E-2</v>
      </c>
      <c r="W56" s="97">
        <f>'Surv-rate CEA'!S54*UPFS+'Surv-rate CEA'!T54*UPD</f>
        <v>6.9144046336527362E-2</v>
      </c>
      <c r="X56" s="97">
        <f t="shared" si="46"/>
        <v>6.3507612827726767E-2</v>
      </c>
      <c r="Y56" s="97">
        <f>W56-'Surv-rate CEA'!T54*UPD</f>
        <v>1.9639542485954543E-2</v>
      </c>
      <c r="Z56" s="97">
        <f t="shared" si="47"/>
        <v>1.8038580707892268E-2</v>
      </c>
      <c r="AA56" s="97">
        <f>'Surv-rate CEA'!V54*UPFS+'Surv-rate CEA'!W54*UPD</f>
        <v>0.18685758794102875</v>
      </c>
      <c r="AB56" s="97">
        <f t="shared" si="48"/>
        <v>0.1716254685345589</v>
      </c>
      <c r="AC56" s="97">
        <f>AA56-'Surv-rate CEA'!W54*UPD</f>
        <v>9.0473485780797502E-2</v>
      </c>
      <c r="AD56" s="97">
        <f t="shared" si="49"/>
        <v>8.3098334716728423E-2</v>
      </c>
      <c r="AE56" s="97">
        <f>'Surv-rate CEA'!Y54*UPFS+'Surv-rate CEA'!Z54*UPD</f>
        <v>6.9144046336527362E-2</v>
      </c>
      <c r="AF56" s="97">
        <f t="shared" si="50"/>
        <v>6.3507612827726767E-2</v>
      </c>
      <c r="AG56" s="97">
        <f>AE56-'Surv-rate CEA'!Z54*UPD</f>
        <v>1.9639542485954543E-2</v>
      </c>
      <c r="AH56" s="97">
        <f t="shared" si="51"/>
        <v>1.8038580707892268E-2</v>
      </c>
      <c r="AI56" s="97">
        <f>'Surv-rate CEA'!AB54*UPFS+'Surv-rate CEA'!AC54*UPD</f>
        <v>0.13150194275003296</v>
      </c>
      <c r="AJ56" s="97">
        <f t="shared" si="52"/>
        <v>0.12078226411015125</v>
      </c>
      <c r="AK56" s="97">
        <f>AI56-'Surv-rate CEA'!AC54*UPD</f>
        <v>7.1525570397219435E-2</v>
      </c>
      <c r="AL56" s="97">
        <f t="shared" si="53"/>
        <v>6.5695001561822994E-2</v>
      </c>
      <c r="AM56" s="105">
        <f>'Surv-rate CEA'!AE54*UPFS+'Surv-rate CEA'!AF54*UPD</f>
        <v>6.9144046336527362E-2</v>
      </c>
      <c r="AN56" s="97">
        <f t="shared" si="54"/>
        <v>6.3507612827726767E-2</v>
      </c>
      <c r="AO56" s="105">
        <f>AM56-'Surv-rate CEA'!AF54*UPD</f>
        <v>1.9639542485954543E-2</v>
      </c>
      <c r="AP56" s="97">
        <f t="shared" si="55"/>
        <v>1.8038580707892268E-2</v>
      </c>
      <c r="AQ56" s="97">
        <f>'Surv-rate CEA'!AH54*UPFS+'Surv-rate CEA'!AI54*UPD</f>
        <v>0.15523352506717852</v>
      </c>
      <c r="AR56" s="97">
        <f t="shared" si="56"/>
        <v>0.14257931275626756</v>
      </c>
      <c r="AS56" s="97">
        <f>AQ56-'Surv-rate CEA'!AI54*UPD</f>
        <v>7.8114890331832401E-2</v>
      </c>
      <c r="AT56" s="97">
        <f t="shared" si="57"/>
        <v>7.1747178160928862E-2</v>
      </c>
      <c r="AU56" s="97">
        <f>'Surv-rate CEA'!AK54*UPFS+'Surv-rate CEA'!AL54*UPD</f>
        <v>6.9144046336527362E-2</v>
      </c>
      <c r="AV56" s="97">
        <f t="shared" si="58"/>
        <v>6.3507612827726767E-2</v>
      </c>
      <c r="AW56" s="97">
        <f>AU56-'Surv-rate CEA'!AL54*UPD</f>
        <v>1.9639542485954543E-2</v>
      </c>
      <c r="AX56" s="97">
        <f t="shared" si="59"/>
        <v>1.8038580707892268E-2</v>
      </c>
      <c r="AY56" s="135">
        <v>50</v>
      </c>
      <c r="AZ56" s="135">
        <f t="shared" si="31"/>
        <v>3.8356164383561642</v>
      </c>
      <c r="BA56" s="136">
        <f>'Surv-rate CEA'!$AP54*UPFS+'Surv-rate CEA'!$AQ54*UPD</f>
        <v>8.3993015516588956E-2</v>
      </c>
      <c r="BB56" s="136">
        <f t="shared" si="32"/>
        <v>7.4990198550172624E-2</v>
      </c>
      <c r="BC56" s="136">
        <f>BA56-'Surv-rate CEA'!$AQ54*UPD</f>
        <v>2.5081125106128227E-2</v>
      </c>
      <c r="BD56" s="136">
        <f t="shared" si="33"/>
        <v>2.2392797067737162E-2</v>
      </c>
      <c r="BE56" s="136">
        <f>'Surv-rate CEA'!$AS54*UPFS+'Surv-rate CEA'!$AT54*UPD</f>
        <v>4.9010912034646394E-2</v>
      </c>
      <c r="BF56" s="136">
        <f t="shared" si="34"/>
        <v>4.3757662491320889E-2</v>
      </c>
      <c r="BG56" s="136">
        <f>BE56-'Surv-rate CEA'!$AT54*UPD</f>
        <v>1.0678109885888999E-2</v>
      </c>
      <c r="BH56" s="136">
        <f t="shared" si="35"/>
        <v>9.5335734234381093E-3</v>
      </c>
    </row>
    <row r="57" spans="1:60">
      <c r="A57" s="102">
        <v>51</v>
      </c>
      <c r="B57" s="102">
        <f t="shared" si="30"/>
        <v>2.9342465753424656</v>
      </c>
      <c r="C57" s="97">
        <f>'Surv-rate CEA'!D55*UPFS+'Surv-rate CEA'!E55*UPD</f>
        <v>0.14185000957742241</v>
      </c>
      <c r="D57" s="97">
        <f t="shared" si="36"/>
        <v>0.13006540177493112</v>
      </c>
      <c r="E57" s="97">
        <f>C57-'Surv-rate CEA'!E55*UPD</f>
        <v>9.669236540791093E-2</v>
      </c>
      <c r="F57" s="97">
        <f t="shared" si="37"/>
        <v>8.865936204596564E-2</v>
      </c>
      <c r="G57" s="97">
        <f>'Surv-rate CEA'!G55*UPFS+'Surv-rate CEA'!H55*UPD</f>
        <v>6.6678550090724958E-2</v>
      </c>
      <c r="H57" s="97">
        <f t="shared" si="38"/>
        <v>6.1139032934548233E-2</v>
      </c>
      <c r="I57" s="97">
        <f>G57-'Surv-rate CEA'!H55*UPD</f>
        <v>1.8890161570939396E-2</v>
      </c>
      <c r="J57" s="97">
        <f t="shared" si="39"/>
        <v>1.7320805699181697E-2</v>
      </c>
      <c r="K57" s="97">
        <f>'Surv-rate CEA'!J55*UPFS+'Surv-rate CEA'!K55*UPD</f>
        <v>0.12266262779572686</v>
      </c>
      <c r="L57" s="97">
        <f t="shared" si="40"/>
        <v>0.11247206831038097</v>
      </c>
      <c r="M57" s="97">
        <f>K57-'Surv-rate CEA'!K55*UPD</f>
        <v>3.8519956401085048E-2</v>
      </c>
      <c r="N57" s="97">
        <f t="shared" si="41"/>
        <v>3.531979744368937E-2</v>
      </c>
      <c r="O57" s="97">
        <f>'Surv-rate CEA'!M55*UPFS+'Surv-rate CEA'!N55*UPD</f>
        <v>6.6678550090724958E-2</v>
      </c>
      <c r="P57" s="97">
        <f t="shared" si="42"/>
        <v>6.1139032934548233E-2</v>
      </c>
      <c r="Q57" s="97">
        <f>O57-'Surv-rate CEA'!N55*UPD</f>
        <v>1.8890161570939396E-2</v>
      </c>
      <c r="R57" s="97">
        <f t="shared" si="43"/>
        <v>1.7320805699181697E-2</v>
      </c>
      <c r="S57" s="97">
        <f>'Surv-rate CEA'!P55*UPFS+'Surv-rate CEA'!Q55*UPD</f>
        <v>0.16403707429643968</v>
      </c>
      <c r="T57" s="97">
        <f t="shared" si="44"/>
        <v>0.15040921067196411</v>
      </c>
      <c r="U57" s="97">
        <f>S57-'Surv-rate CEA'!Q55*UPD</f>
        <v>9.669236540791093E-2</v>
      </c>
      <c r="V57" s="97">
        <f t="shared" si="45"/>
        <v>8.865936204596564E-2</v>
      </c>
      <c r="W57" s="97">
        <f>'Surv-rate CEA'!S55*UPFS+'Surv-rate CEA'!T55*UPD</f>
        <v>6.6678550090724958E-2</v>
      </c>
      <c r="X57" s="97">
        <f t="shared" si="46"/>
        <v>6.1139032934548233E-2</v>
      </c>
      <c r="Y57" s="97">
        <f>W57-'Surv-rate CEA'!T55*UPD</f>
        <v>1.8890161570939396E-2</v>
      </c>
      <c r="Z57" s="97">
        <f t="shared" si="47"/>
        <v>1.7320805699181697E-2</v>
      </c>
      <c r="AA57" s="97">
        <f>'Surv-rate CEA'!V55*UPFS+'Surv-rate CEA'!W55*UPD</f>
        <v>0.18297136650949339</v>
      </c>
      <c r="AB57" s="97">
        <f t="shared" si="48"/>
        <v>0.1677704807300435</v>
      </c>
      <c r="AC57" s="97">
        <f>AA57-'Surv-rate CEA'!W55*UPD</f>
        <v>8.845266458566485E-2</v>
      </c>
      <c r="AD57" s="97">
        <f t="shared" si="49"/>
        <v>8.1104198664988011E-2</v>
      </c>
      <c r="AE57" s="97">
        <f>'Surv-rate CEA'!Y55*UPFS+'Surv-rate CEA'!Z55*UPD</f>
        <v>6.6678550090724958E-2</v>
      </c>
      <c r="AF57" s="97">
        <f t="shared" si="50"/>
        <v>6.1139032934548233E-2</v>
      </c>
      <c r="AG57" s="97">
        <f>AE57-'Surv-rate CEA'!Z55*UPD</f>
        <v>1.8890161570939396E-2</v>
      </c>
      <c r="AH57" s="97">
        <f t="shared" si="51"/>
        <v>1.7320805699181697E-2</v>
      </c>
      <c r="AI57" s="97">
        <f>'Surv-rate CEA'!AB55*UPFS+'Surv-rate CEA'!AC55*UPD</f>
        <v>0.12806524767923461</v>
      </c>
      <c r="AJ57" s="97">
        <f t="shared" si="52"/>
        <v>0.11742584961698097</v>
      </c>
      <c r="AK57" s="97">
        <f>AI57-'Surv-rate CEA'!AC55*UPD</f>
        <v>6.9752677381902814E-2</v>
      </c>
      <c r="AL57" s="97">
        <f t="shared" si="53"/>
        <v>6.3957768036685084E-2</v>
      </c>
      <c r="AM57" s="105">
        <f>'Surv-rate CEA'!AE55*UPFS+'Surv-rate CEA'!AF55*UPD</f>
        <v>6.6678550090724958E-2</v>
      </c>
      <c r="AN57" s="97">
        <f t="shared" si="54"/>
        <v>6.1139032934548233E-2</v>
      </c>
      <c r="AO57" s="105">
        <f>AM57-'Surv-rate CEA'!AF55*UPD</f>
        <v>1.8890161570939396E-2</v>
      </c>
      <c r="AP57" s="97">
        <f t="shared" si="55"/>
        <v>1.7320805699181697E-2</v>
      </c>
      <c r="AQ57" s="97">
        <f>'Surv-rate CEA'!AH55*UPFS+'Surv-rate CEA'!AI55*UPD</f>
        <v>0.15156770679065457</v>
      </c>
      <c r="AR57" s="97">
        <f t="shared" si="56"/>
        <v>0.13897577263871527</v>
      </c>
      <c r="AS57" s="97">
        <f>AQ57-'Surv-rate CEA'!AI55*UPD</f>
        <v>7.625040354843228E-2</v>
      </c>
      <c r="AT57" s="97">
        <f t="shared" si="57"/>
        <v>6.9915676442830532E-2</v>
      </c>
      <c r="AU57" s="97">
        <f>'Surv-rate CEA'!AK55*UPFS+'Surv-rate CEA'!AL55*UPD</f>
        <v>6.6678550090724958E-2</v>
      </c>
      <c r="AV57" s="97">
        <f t="shared" si="58"/>
        <v>6.1139032934548233E-2</v>
      </c>
      <c r="AW57" s="97">
        <f>AU57-'Surv-rate CEA'!AL55*UPD</f>
        <v>1.8890161570939396E-2</v>
      </c>
      <c r="AX57" s="97">
        <f t="shared" si="59"/>
        <v>1.7320805699181697E-2</v>
      </c>
      <c r="AY57" s="135">
        <v>51</v>
      </c>
      <c r="AZ57" s="135">
        <f t="shared" si="31"/>
        <v>3.9123287671232876</v>
      </c>
      <c r="BA57" s="136">
        <f>'Surv-rate CEA'!$AP55*UPFS+'Surv-rate CEA'!$AQ55*UPD</f>
        <v>8.1601162904543001E-2</v>
      </c>
      <c r="BB57" s="136">
        <f t="shared" si="32"/>
        <v>7.2689704684523737E-2</v>
      </c>
      <c r="BC57" s="136">
        <f>BA57-'Surv-rate CEA'!$AQ55*UPD</f>
        <v>2.4290952631088693E-2</v>
      </c>
      <c r="BD57" s="136">
        <f t="shared" si="33"/>
        <v>2.1638198653187203E-2</v>
      </c>
      <c r="BE57" s="136">
        <f>'Surv-rate CEA'!$AS55*UPFS+'Surv-rate CEA'!$AT55*UPD</f>
        <v>4.7079172030761202E-2</v>
      </c>
      <c r="BF57" s="136">
        <f t="shared" si="34"/>
        <v>4.1937773800003013E-2</v>
      </c>
      <c r="BG57" s="136">
        <f>BE57-'Surv-rate CEA'!$AT55*UPD</f>
        <v>1.0305213967872678E-2</v>
      </c>
      <c r="BH57" s="136">
        <f t="shared" si="35"/>
        <v>9.1798074117126361E-3</v>
      </c>
    </row>
    <row r="58" spans="1:60">
      <c r="A58" s="132">
        <v>52</v>
      </c>
      <c r="B58" s="132">
        <f t="shared" ref="B58:B121" si="60">A58*21/365</f>
        <v>2.9917808219178084</v>
      </c>
      <c r="C58" s="133">
        <f>'Surv-rate CEA'!D56*UPFS+'Surv-rate CEA'!E56*UPD</f>
        <v>0.13840109117480093</v>
      </c>
      <c r="D58" s="133">
        <f t="shared" ref="D58:D121" si="61">C58/(1+DISC)^($B58)</f>
        <v>0.12668737907508382</v>
      </c>
      <c r="E58" s="133">
        <f>C58-'Surv-rate CEA'!E56*UPD</f>
        <v>9.4658055316050677E-2</v>
      </c>
      <c r="F58" s="133">
        <f t="shared" ref="F58:F121" si="62">E58/(1+DISC)^($B58)</f>
        <v>8.6646577960782567E-2</v>
      </c>
      <c r="G58" s="133">
        <f>'Surv-rate CEA'!G56*UPFS+'Surv-rate CEA'!H56*UPD</f>
        <v>6.4333467235072092E-2</v>
      </c>
      <c r="H58" s="133">
        <f t="shared" ref="H58:H121" si="63">G58/(1+DISC)^($B58)</f>
        <v>5.8888541135346181E-2</v>
      </c>
      <c r="I58" s="133">
        <f>G58-'Surv-rate CEA'!H56*UPD</f>
        <v>1.8181936954208444E-2</v>
      </c>
      <c r="J58" s="133">
        <f t="shared" ref="J58:J121" si="64">I58/(1+DISC)^($B58)</f>
        <v>1.6643090886674095E-2</v>
      </c>
      <c r="K58" s="133">
        <f>'Surv-rate CEA'!J56*UPFS+'Surv-rate CEA'!K56*UPD</f>
        <v>0.11944151465406663</v>
      </c>
      <c r="L58" s="133">
        <f t="shared" ref="L58:L121" si="65">K58/(1+DISC)^($B58)</f>
        <v>0.1093324649093301</v>
      </c>
      <c r="M58" s="133">
        <f>K58-'Surv-rate CEA'!K56*UPD</f>
        <v>3.7351005614676219E-2</v>
      </c>
      <c r="N58" s="133">
        <f t="shared" ref="N58:N121" si="66">M58/(1+DISC)^($B58)</f>
        <v>3.4189766619438476E-2</v>
      </c>
      <c r="O58" s="133">
        <f>'Surv-rate CEA'!M56*UPFS+'Surv-rate CEA'!N56*UPD</f>
        <v>6.4333467235072092E-2</v>
      </c>
      <c r="P58" s="133">
        <f t="shared" ref="P58:P121" si="67">O58/(1+DISC)^($B58)</f>
        <v>5.8888541135346181E-2</v>
      </c>
      <c r="Q58" s="133">
        <f>O58-'Surv-rate CEA'!N56*UPD</f>
        <v>1.8181936954208444E-2</v>
      </c>
      <c r="R58" s="133">
        <f t="shared" ref="R58:R121" si="68">Q58/(1+DISC)^($B58)</f>
        <v>1.6643090886674095E-2</v>
      </c>
      <c r="S58" s="133">
        <f>'Surv-rate CEA'!P56*UPFS+'Surv-rate CEA'!Q56*UPD</f>
        <v>0.1604005868157507</v>
      </c>
      <c r="T58" s="133">
        <f t="shared" ref="T58:T121" si="69">S58/(1+DISC)^($B58)</f>
        <v>0.14682492582466541</v>
      </c>
      <c r="U58" s="133">
        <f>S58-'Surv-rate CEA'!Q56*UPD</f>
        <v>9.4658055316050663E-2</v>
      </c>
      <c r="V58" s="133">
        <f t="shared" ref="V58:V121" si="70">U58/(1+DISC)^($B58)</f>
        <v>8.6646577960782553E-2</v>
      </c>
      <c r="W58" s="133">
        <f>'Surv-rate CEA'!S56*UPFS+'Surv-rate CEA'!T56*UPD</f>
        <v>6.4333467235072092E-2</v>
      </c>
      <c r="X58" s="133">
        <f t="shared" ref="X58:X121" si="71">W58/(1+DISC)^($B58)</f>
        <v>5.8888541135346181E-2</v>
      </c>
      <c r="Y58" s="133">
        <f>W58-'Surv-rate CEA'!T56*UPD</f>
        <v>1.8181936954208444E-2</v>
      </c>
      <c r="Z58" s="133">
        <f t="shared" ref="Z58:Z121" si="72">Y58/(1+DISC)^($B58)</f>
        <v>1.6643090886674095E-2</v>
      </c>
      <c r="AA58" s="133">
        <f>'Surv-rate CEA'!V56*UPFS+'Surv-rate CEA'!W56*UPD</f>
        <v>0.17921873099292379</v>
      </c>
      <c r="AB58" s="133">
        <f t="shared" ref="AB58:AB121" si="73">AA58/(1+DISC)^($B58)</f>
        <v>0.16405037791197649</v>
      </c>
      <c r="AC58" s="133">
        <f>AA58-'Surv-rate CEA'!W56*UPD</f>
        <v>8.6511692589480174E-2</v>
      </c>
      <c r="AD58" s="133">
        <f t="shared" ref="AD58:AD121" si="74">AC58/(1+DISC)^($B58)</f>
        <v>7.9189690633783824E-2</v>
      </c>
      <c r="AE58" s="133">
        <f>'Surv-rate CEA'!Y56*UPFS+'Surv-rate CEA'!Z56*UPD</f>
        <v>6.4333467235072092E-2</v>
      </c>
      <c r="AF58" s="133">
        <f t="shared" ref="AF58:AF121" si="75">AE58/(1+DISC)^($B58)</f>
        <v>5.8888541135346181E-2</v>
      </c>
      <c r="AG58" s="133">
        <f>AE58-'Surv-rate CEA'!Z56*UPD</f>
        <v>1.8181936954208444E-2</v>
      </c>
      <c r="AH58" s="133">
        <f t="shared" ref="AH58:AH121" si="76">AG58/(1+DISC)^($B58)</f>
        <v>1.6643090886674095E-2</v>
      </c>
      <c r="AI58" s="133">
        <f>'Surv-rate CEA'!AB56*UPFS+'Surv-rate CEA'!AC56*UPD</f>
        <v>0.12476463749432375</v>
      </c>
      <c r="AJ58" s="133">
        <f t="shared" ref="AJ58:AJ121" si="77">AI58/(1+DISC)^($B58)</f>
        <v>0.11420506002691595</v>
      </c>
      <c r="AK58" s="133">
        <f>AI58-'Surv-rate CEA'!AC56*UPD</f>
        <v>6.8054068181347599E-2</v>
      </c>
      <c r="AL58" s="133">
        <f t="shared" ref="AL58:AL121" si="78">AK58/(1+DISC)^($B58)</f>
        <v>6.2294245371251382E-2</v>
      </c>
      <c r="AM58" s="105">
        <f>'Surv-rate CEA'!AE56*UPFS+'Surv-rate CEA'!AF56*UPD</f>
        <v>6.4333467235072092E-2</v>
      </c>
      <c r="AN58" s="133">
        <f t="shared" ref="AN58:AN121" si="79">AM58/(1+DISC)^($B58)</f>
        <v>5.8888541135346181E-2</v>
      </c>
      <c r="AO58" s="105">
        <f>AM58-'Surv-rate CEA'!AF56*UPD</f>
        <v>1.8181936954208444E-2</v>
      </c>
      <c r="AP58" s="133">
        <f t="shared" ref="AP58:AP121" si="80">AO58/(1+DISC)^($B58)</f>
        <v>1.6643090886674095E-2</v>
      </c>
      <c r="AQ58" s="133">
        <f>'Surv-rate CEA'!AH56*UPFS+'Surv-rate CEA'!AI56*UPD</f>
        <v>0.14803797411504574</v>
      </c>
      <c r="AR58" s="133">
        <f t="shared" ref="AR58:AR121" si="81">AQ58/(1+DISC)^($B58)</f>
        <v>0.13550863497552348</v>
      </c>
      <c r="AS58" s="133">
        <f>AQ58-'Surv-rate CEA'!AI56*UPD</f>
        <v>7.4462371011055906E-2</v>
      </c>
      <c r="AT58" s="133">
        <f t="shared" ref="AT58:AT121" si="82">AS58/(1+DISC)^($B58)</f>
        <v>6.8160175205502604E-2</v>
      </c>
      <c r="AU58" s="133">
        <f>'Surv-rate CEA'!AK56*UPFS+'Surv-rate CEA'!AL56*UPD</f>
        <v>6.4333467235072092E-2</v>
      </c>
      <c r="AV58" s="133">
        <f t="shared" ref="AV58:AV121" si="83">AU58/(1+DISC)^($B58)</f>
        <v>5.8888541135346181E-2</v>
      </c>
      <c r="AW58" s="133">
        <f>AU58-'Surv-rate CEA'!AL56*UPD</f>
        <v>1.8181936954208444E-2</v>
      </c>
      <c r="AX58" s="133">
        <f t="shared" ref="AX58:AX121" si="84">AW58/(1+DISC)^($B58)</f>
        <v>1.6643090886674095E-2</v>
      </c>
      <c r="AY58" s="135">
        <v>52</v>
      </c>
      <c r="AZ58" s="135">
        <f t="shared" si="31"/>
        <v>3.989041095890411</v>
      </c>
      <c r="BA58" s="136">
        <f>'Surv-rate CEA'!$AP56*UPFS+'Surv-rate CEA'!$AQ56*UPD</f>
        <v>7.9313554050227483E-2</v>
      </c>
      <c r="BB58" s="136">
        <f t="shared" si="32"/>
        <v>7.0491896386334213E-2</v>
      </c>
      <c r="BC58" s="136">
        <f>BA58-'Surv-rate CEA'!$AQ56*UPD</f>
        <v>2.3539517828205604E-2</v>
      </c>
      <c r="BD58" s="136">
        <f t="shared" si="33"/>
        <v>2.0921332697804846E-2</v>
      </c>
      <c r="BE58" s="136">
        <f>'Surv-rate CEA'!$AS56*UPFS+'Surv-rate CEA'!$AT56*UPD</f>
        <v>4.5232305597471954E-2</v>
      </c>
      <c r="BF58" s="136">
        <f t="shared" si="34"/>
        <v>4.020133806477498E-2</v>
      </c>
      <c r="BG58" s="136">
        <f>BE58-'Surv-rate CEA'!$AT56*UPD</f>
        <v>9.9505220860929763E-3</v>
      </c>
      <c r="BH58" s="136">
        <f t="shared" si="35"/>
        <v>8.8437743117474685E-3</v>
      </c>
    </row>
    <row r="59" spans="1:60">
      <c r="A59" s="132">
        <v>53</v>
      </c>
      <c r="B59" s="132">
        <f t="shared" si="60"/>
        <v>3.0493150684931507</v>
      </c>
      <c r="C59" s="133">
        <f>'Surv-rate CEA'!D57*UPFS+'Surv-rate CEA'!E57*UPD</f>
        <v>0.13508237303677484</v>
      </c>
      <c r="D59" s="133">
        <f t="shared" si="61"/>
        <v>0.123439438826511</v>
      </c>
      <c r="E59" s="133">
        <f>C59-'Surv-rate CEA'!E57*UPD</f>
        <v>9.2700987446963229E-2</v>
      </c>
      <c r="F59" s="133">
        <f t="shared" si="62"/>
        <v>8.4710962739759907E-2</v>
      </c>
      <c r="G59" s="133">
        <f>'Surv-rate CEA'!G57*UPFS+'Surv-rate CEA'!H57*UPD</f>
        <v>6.2101518245973507E-2</v>
      </c>
      <c r="H59" s="133">
        <f t="shared" si="63"/>
        <v>5.6748903578043984E-2</v>
      </c>
      <c r="I59" s="133">
        <f>G59-'Surv-rate CEA'!H57*UPD</f>
        <v>1.7511955898814498E-2</v>
      </c>
      <c r="J59" s="133">
        <f t="shared" si="64"/>
        <v>1.6002576504306587E-2</v>
      </c>
      <c r="K59" s="133">
        <f>'Surv-rate CEA'!J57*UPFS+'Surv-rate CEA'!K57*UPD</f>
        <v>0.11634780993592178</v>
      </c>
      <c r="L59" s="133">
        <f t="shared" si="65"/>
        <v>0.10631963330459007</v>
      </c>
      <c r="M59" s="133">
        <f>K59-'Surv-rate CEA'!K57*UPD</f>
        <v>3.6237039394393419E-2</v>
      </c>
      <c r="N59" s="133">
        <f t="shared" si="66"/>
        <v>3.3113719481077997E-2</v>
      </c>
      <c r="O59" s="133">
        <f>'Surv-rate CEA'!M57*UPFS+'Surv-rate CEA'!N57*UPD</f>
        <v>6.2101518245973507E-2</v>
      </c>
      <c r="P59" s="133">
        <f t="shared" si="67"/>
        <v>5.6748903578043984E-2</v>
      </c>
      <c r="Q59" s="133">
        <f>O59-'Surv-rate CEA'!N57*UPD</f>
        <v>1.7511955898814498E-2</v>
      </c>
      <c r="R59" s="133">
        <f t="shared" si="68"/>
        <v>1.6002576504306587E-2</v>
      </c>
      <c r="S59" s="133">
        <f>'Surv-rate CEA'!P57*UPFS+'Surv-rate CEA'!Q57*UPD</f>
        <v>0.15689358418347965</v>
      </c>
      <c r="T59" s="133">
        <f t="shared" si="69"/>
        <v>0.1433707118975194</v>
      </c>
      <c r="U59" s="133">
        <f>S59-'Surv-rate CEA'!Q57*UPD</f>
        <v>9.2700987446963229E-2</v>
      </c>
      <c r="V59" s="133">
        <f t="shared" si="70"/>
        <v>8.4710962739759907E-2</v>
      </c>
      <c r="W59" s="133">
        <f>'Surv-rate CEA'!S57*UPFS+'Surv-rate CEA'!T57*UPD</f>
        <v>6.2101518245973507E-2</v>
      </c>
      <c r="X59" s="133">
        <f t="shared" si="71"/>
        <v>5.6748903578043984E-2</v>
      </c>
      <c r="Y59" s="133">
        <f>W59-'Surv-rate CEA'!T57*UPD</f>
        <v>1.7511955898814498E-2</v>
      </c>
      <c r="Z59" s="133">
        <f t="shared" si="72"/>
        <v>1.6002576504306587E-2</v>
      </c>
      <c r="AA59" s="133">
        <f>'Surv-rate CEA'!V57*UPFS+'Surv-rate CEA'!W57*UPD</f>
        <v>0.17559355762593457</v>
      </c>
      <c r="AB59" s="133">
        <f t="shared" si="73"/>
        <v>0.16045890909093768</v>
      </c>
      <c r="AC59" s="133">
        <f>AA59-'Surv-rate CEA'!W57*UPD</f>
        <v>8.4646129324484592E-2</v>
      </c>
      <c r="AD59" s="133">
        <f t="shared" si="74"/>
        <v>7.7350363839152489E-2</v>
      </c>
      <c r="AE59" s="133">
        <f>'Surv-rate CEA'!Y57*UPFS+'Surv-rate CEA'!Z57*UPD</f>
        <v>6.2101518245973507E-2</v>
      </c>
      <c r="AF59" s="133">
        <f t="shared" si="75"/>
        <v>5.6748903578043984E-2</v>
      </c>
      <c r="AG59" s="133">
        <f>AE59-'Surv-rate CEA'!Z57*UPD</f>
        <v>1.7511955898814498E-2</v>
      </c>
      <c r="AH59" s="133">
        <f t="shared" si="76"/>
        <v>1.6002576504306587E-2</v>
      </c>
      <c r="AI59" s="133">
        <f>'Surv-rate CEA'!AB57*UPFS+'Surv-rate CEA'!AC57*UPD</f>
        <v>0.1215931499422928</v>
      </c>
      <c r="AJ59" s="133">
        <f t="shared" si="77"/>
        <v>0.11111287029239761</v>
      </c>
      <c r="AK59" s="133">
        <f>AI59-'Surv-rate CEA'!AC57*UPD</f>
        <v>6.6425436838681962E-2</v>
      </c>
      <c r="AL59" s="133">
        <f t="shared" si="78"/>
        <v>6.070013772219203E-2</v>
      </c>
      <c r="AM59" s="105">
        <f>'Surv-rate CEA'!AE57*UPFS+'Surv-rate CEA'!AF57*UPD</f>
        <v>6.2101518245973507E-2</v>
      </c>
      <c r="AN59" s="133">
        <f t="shared" si="79"/>
        <v>5.6748903578043984E-2</v>
      </c>
      <c r="AO59" s="105">
        <f>AM59-'Surv-rate CEA'!AF57*UPD</f>
        <v>1.7511955898814498E-2</v>
      </c>
      <c r="AP59" s="133">
        <f t="shared" si="80"/>
        <v>1.6002576504306587E-2</v>
      </c>
      <c r="AQ59" s="133">
        <f>'Surv-rate CEA'!AH57*UPFS+'Surv-rate CEA'!AI57*UPD</f>
        <v>0.14463770743769466</v>
      </c>
      <c r="AR59" s="133">
        <f t="shared" si="81"/>
        <v>0.13217118590596222</v>
      </c>
      <c r="AS59" s="133">
        <f>AQ59-'Surv-rate CEA'!AI57*UPD</f>
        <v>7.2746428403555372E-2</v>
      </c>
      <c r="AT59" s="133">
        <f t="shared" si="82"/>
        <v>6.6476314391687358E-2</v>
      </c>
      <c r="AU59" s="133">
        <f>'Surv-rate CEA'!AK57*UPFS+'Surv-rate CEA'!AL57*UPD</f>
        <v>6.2101518245973507E-2</v>
      </c>
      <c r="AV59" s="133">
        <f t="shared" si="83"/>
        <v>5.6748903578043984E-2</v>
      </c>
      <c r="AW59" s="133">
        <f>AU59-'Surv-rate CEA'!AL57*UPD</f>
        <v>1.7511955898814498E-2</v>
      </c>
      <c r="AX59" s="133">
        <f t="shared" si="84"/>
        <v>1.6002576504306587E-2</v>
      </c>
      <c r="AY59" s="135">
        <v>53</v>
      </c>
      <c r="AZ59" s="135">
        <f t="shared" si="31"/>
        <v>4.065753424657534</v>
      </c>
      <c r="BA59" s="136">
        <f>'Surv-rate CEA'!$AP57*UPFS+'Surv-rate CEA'!$AQ57*UPD</f>
        <v>7.7124214471863073E-2</v>
      </c>
      <c r="BB59" s="136">
        <f t="shared" si="32"/>
        <v>6.8390812511642252E-2</v>
      </c>
      <c r="BC59" s="136">
        <f>BA59-'Surv-rate CEA'!$AQ57*UPD</f>
        <v>2.2824276419705407E-2</v>
      </c>
      <c r="BD59" s="136">
        <f t="shared" si="33"/>
        <v>2.0239697999173172E-2</v>
      </c>
      <c r="BE59" s="136">
        <f>'Surv-rate CEA'!$AS57*UPFS+'Surv-rate CEA'!$AT57*UPD</f>
        <v>4.346608614765398E-2</v>
      </c>
      <c r="BF59" s="136">
        <f t="shared" si="34"/>
        <v>3.8544067757391623E-2</v>
      </c>
      <c r="BG59" s="136">
        <f>BE59-'Surv-rate CEA'!$AT57*UPD</f>
        <v>9.6128831287237496E-3</v>
      </c>
      <c r="BH59" s="136">
        <f t="shared" si="35"/>
        <v>8.5243382024036505E-3</v>
      </c>
    </row>
    <row r="60" spans="1:60">
      <c r="A60" s="132">
        <v>54</v>
      </c>
      <c r="B60" s="132">
        <f t="shared" si="60"/>
        <v>3.106849315068493</v>
      </c>
      <c r="C60" s="133">
        <f>'Surv-rate CEA'!D58*UPFS+'Surv-rate CEA'!E58*UPD</f>
        <v>0.13188743998721963</v>
      </c>
      <c r="D60" s="133">
        <f t="shared" si="61"/>
        <v>0.12031509426114093</v>
      </c>
      <c r="E60" s="133">
        <f>C60-'Surv-rate CEA'!E58*UPD</f>
        <v>9.081700228039942E-2</v>
      </c>
      <c r="F60" s="133">
        <f t="shared" si="62"/>
        <v>8.2848345459881081E-2</v>
      </c>
      <c r="G60" s="133">
        <f>'Surv-rate CEA'!G58*UPFS+'Surv-rate CEA'!H58*UPD</f>
        <v>5.9975936169341562E-2</v>
      </c>
      <c r="H60" s="133">
        <f t="shared" si="63"/>
        <v>5.4713401172346347E-2</v>
      </c>
      <c r="I60" s="133">
        <f>G60-'Surv-rate CEA'!H58*UPD</f>
        <v>1.6877555537907353E-2</v>
      </c>
      <c r="J60" s="133">
        <f t="shared" si="64"/>
        <v>1.5396649488668056E-2</v>
      </c>
      <c r="K60" s="133">
        <f>'Surv-rate CEA'!J58*UPFS+'Surv-rate CEA'!K58*UPD</f>
        <v>0.11337500550614879</v>
      </c>
      <c r="L60" s="133">
        <f t="shared" si="65"/>
        <v>0.1034270168232206</v>
      </c>
      <c r="M60" s="133">
        <f>K60-'Surv-rate CEA'!K58*UPD</f>
        <v>3.5174605316671659E-2</v>
      </c>
      <c r="N60" s="133">
        <f t="shared" si="66"/>
        <v>3.2088240962777646E-2</v>
      </c>
      <c r="O60" s="133">
        <f>'Surv-rate CEA'!M58*UPFS+'Surv-rate CEA'!N58*UPD</f>
        <v>5.9975936169341562E-2</v>
      </c>
      <c r="P60" s="133">
        <f t="shared" si="67"/>
        <v>5.4713401172346347E-2</v>
      </c>
      <c r="Q60" s="133">
        <f>O60-'Surv-rate CEA'!N58*UPD</f>
        <v>1.6877555537907353E-2</v>
      </c>
      <c r="R60" s="133">
        <f t="shared" si="68"/>
        <v>1.5396649488668056E-2</v>
      </c>
      <c r="S60" s="133">
        <f>'Surv-rate CEA'!P58*UPFS+'Surv-rate CEA'!Q58*UPD</f>
        <v>0.15350997067737376</v>
      </c>
      <c r="T60" s="133">
        <f t="shared" si="69"/>
        <v>0.14004037529171065</v>
      </c>
      <c r="U60" s="133">
        <f>S60-'Surv-rate CEA'!Q58*UPD</f>
        <v>9.0817002280399434E-2</v>
      </c>
      <c r="V60" s="133">
        <f t="shared" si="70"/>
        <v>8.2848345459881095E-2</v>
      </c>
      <c r="W60" s="133">
        <f>'Surv-rate CEA'!S58*UPFS+'Surv-rate CEA'!T58*UPD</f>
        <v>5.9975936169341562E-2</v>
      </c>
      <c r="X60" s="133">
        <f t="shared" si="71"/>
        <v>5.4713401172346347E-2</v>
      </c>
      <c r="Y60" s="133">
        <f>W60-'Surv-rate CEA'!T58*UPD</f>
        <v>1.6877555537907353E-2</v>
      </c>
      <c r="Z60" s="133">
        <f t="shared" si="72"/>
        <v>1.5396649488668056E-2</v>
      </c>
      <c r="AA60" s="133">
        <f>'Surv-rate CEA'!V58*UPFS+'Surv-rate CEA'!W58*UPD</f>
        <v>0.17209005898695132</v>
      </c>
      <c r="AB60" s="133">
        <f t="shared" si="73"/>
        <v>0.15699017033332924</v>
      </c>
      <c r="AC60" s="133">
        <f>AA60-'Surv-rate CEA'!W58*UPD</f>
        <v>8.2851848343227813E-2</v>
      </c>
      <c r="AD60" s="133">
        <f t="shared" si="74"/>
        <v>7.558208684686861E-2</v>
      </c>
      <c r="AE60" s="133">
        <f>'Surv-rate CEA'!Y58*UPFS+'Surv-rate CEA'!Z58*UPD</f>
        <v>5.9975936169341562E-2</v>
      </c>
      <c r="AF60" s="133">
        <f t="shared" si="75"/>
        <v>5.4713401172346347E-2</v>
      </c>
      <c r="AG60" s="133">
        <f>AE60-'Surv-rate CEA'!Z58*UPD</f>
        <v>1.6877555537907353E-2</v>
      </c>
      <c r="AH60" s="133">
        <f t="shared" si="76"/>
        <v>1.5396649488668056E-2</v>
      </c>
      <c r="AI60" s="133">
        <f>'Surv-rate CEA'!AB58*UPFS+'Surv-rate CEA'!AC58*UPD</f>
        <v>0.11854424503858019</v>
      </c>
      <c r="AJ60" s="133">
        <f t="shared" si="77"/>
        <v>0.10814268604587871</v>
      </c>
      <c r="AK60" s="133">
        <f>AI60-'Surv-rate CEA'!AC58*UPD</f>
        <v>6.4862792044793394E-2</v>
      </c>
      <c r="AL60" s="133">
        <f t="shared" si="78"/>
        <v>5.9171464240008992E-2</v>
      </c>
      <c r="AM60" s="105">
        <f>'Surv-rate CEA'!AE58*UPFS+'Surv-rate CEA'!AF58*UPD</f>
        <v>5.9975936169341562E-2</v>
      </c>
      <c r="AN60" s="133">
        <f t="shared" si="79"/>
        <v>5.4713401172346347E-2</v>
      </c>
      <c r="AO60" s="105">
        <f>AM60-'Surv-rate CEA'!AF58*UPD</f>
        <v>1.6877555537907353E-2</v>
      </c>
      <c r="AP60" s="133">
        <f t="shared" si="80"/>
        <v>1.5396649488668056E-2</v>
      </c>
      <c r="AQ60" s="133">
        <f>'Surv-rate CEA'!AH58*UPFS+'Surv-rate CEA'!AI58*UPD</f>
        <v>0.14136067079961503</v>
      </c>
      <c r="AR60" s="133">
        <f t="shared" si="81"/>
        <v>0.12895710488975987</v>
      </c>
      <c r="AS60" s="133">
        <f>AQ60-'Surv-rate CEA'!AI58*UPD</f>
        <v>7.1098526476344695E-2</v>
      </c>
      <c r="AT60" s="133">
        <f t="shared" si="82"/>
        <v>6.4860049718597698E-2</v>
      </c>
      <c r="AU60" s="133">
        <f>'Surv-rate CEA'!AK58*UPFS+'Surv-rate CEA'!AL58*UPD</f>
        <v>5.9975936169341562E-2</v>
      </c>
      <c r="AV60" s="133">
        <f t="shared" si="83"/>
        <v>5.4713401172346347E-2</v>
      </c>
      <c r="AW60" s="133">
        <f>AU60-'Surv-rate CEA'!AL58*UPD</f>
        <v>1.6877555537907353E-2</v>
      </c>
      <c r="AX60" s="133">
        <f t="shared" si="84"/>
        <v>1.5396649488668056E-2</v>
      </c>
      <c r="AY60" s="135">
        <v>54</v>
      </c>
      <c r="AZ60" s="135">
        <f t="shared" si="31"/>
        <v>4.1424657534246574</v>
      </c>
      <c r="BA60" s="136">
        <f>'Surv-rate CEA'!$AP58*UPFS+'Surv-rate CEA'!$AQ58*UPD</f>
        <v>7.5027586110409966E-2</v>
      </c>
      <c r="BB60" s="136">
        <f t="shared" si="32"/>
        <v>6.6380911299094555E-2</v>
      </c>
      <c r="BC60" s="136">
        <f>BA60-'Surv-rate CEA'!$AQ58*UPD</f>
        <v>2.2142891594228768E-2</v>
      </c>
      <c r="BD60" s="136">
        <f t="shared" si="33"/>
        <v>1.9590998445010947E-2</v>
      </c>
      <c r="BE60" s="136">
        <f>'Surv-rate CEA'!$AS58*UPFS+'Surv-rate CEA'!$AT58*UPD</f>
        <v>4.1776529856469707E-2</v>
      </c>
      <c r="BF60" s="136">
        <f t="shared" si="34"/>
        <v>3.6961926493347744E-2</v>
      </c>
      <c r="BG60" s="136">
        <f>BE60-'Surv-rate CEA'!$AT58*UPD</f>
        <v>9.2912355460237489E-3</v>
      </c>
      <c r="BH60" s="136">
        <f t="shared" si="35"/>
        <v>8.220452164514223E-3</v>
      </c>
    </row>
    <row r="61" spans="1:60">
      <c r="A61" s="132">
        <v>55</v>
      </c>
      <c r="B61" s="132">
        <f t="shared" si="60"/>
        <v>3.1643835616438358</v>
      </c>
      <c r="C61" s="133">
        <f>'Surv-rate CEA'!D59*UPFS+'Surv-rate CEA'!E59*UPD</f>
        <v>0.12881025359921014</v>
      </c>
      <c r="D61" s="133">
        <f t="shared" si="61"/>
        <v>0.11730824361950005</v>
      </c>
      <c r="E61" s="133">
        <f>C61-'Surv-rate CEA'!E59*UPD</f>
        <v>8.9002226337376866E-2</v>
      </c>
      <c r="F61" s="133">
        <f t="shared" si="62"/>
        <v>8.1054842748379707E-2</v>
      </c>
      <c r="G61" s="133">
        <f>'Surv-rate CEA'!G59*UPFS+'Surv-rate CEA'!H59*UPD</f>
        <v>5.795042642532202E-2</v>
      </c>
      <c r="H61" s="133">
        <f t="shared" si="63"/>
        <v>5.2775788813424672E-2</v>
      </c>
      <c r="I61" s="133">
        <f>G61-'Surv-rate CEA'!H59*UPD</f>
        <v>1.6276297884782867E-2</v>
      </c>
      <c r="J61" s="133">
        <f t="shared" si="64"/>
        <v>1.4822918705156327E-2</v>
      </c>
      <c r="K61" s="133">
        <f>'Surv-rate CEA'!J59*UPFS+'Surv-rate CEA'!K59*UPD</f>
        <v>0.11051698821282242</v>
      </c>
      <c r="L61" s="133">
        <f t="shared" si="65"/>
        <v>0.10064846093465565</v>
      </c>
      <c r="M61" s="133">
        <f>K61-'Surv-rate CEA'!K59*UPD</f>
        <v>3.4160519130321379E-2</v>
      </c>
      <c r="N61" s="133">
        <f t="shared" si="66"/>
        <v>3.1110182523023194E-2</v>
      </c>
      <c r="O61" s="133">
        <f>'Surv-rate CEA'!M59*UPFS+'Surv-rate CEA'!N59*UPD</f>
        <v>5.795042642532202E-2</v>
      </c>
      <c r="P61" s="133">
        <f t="shared" si="67"/>
        <v>5.2775788813424672E-2</v>
      </c>
      <c r="Q61" s="133">
        <f>O61-'Surv-rate CEA'!N59*UPD</f>
        <v>1.6276297884782867E-2</v>
      </c>
      <c r="R61" s="133">
        <f t="shared" si="68"/>
        <v>1.4822918705156327E-2</v>
      </c>
      <c r="S61" s="133">
        <f>'Surv-rate CEA'!P59*UPFS+'Surv-rate CEA'!Q59*UPD</f>
        <v>0.15024399420905099</v>
      </c>
      <c r="T61" s="133">
        <f t="shared" si="69"/>
        <v>0.13682807527016766</v>
      </c>
      <c r="U61" s="133">
        <f>S61-'Surv-rate CEA'!Q59*UPD</f>
        <v>8.9002226337376866E-2</v>
      </c>
      <c r="V61" s="133">
        <f t="shared" si="70"/>
        <v>8.1054842748379707E-2</v>
      </c>
      <c r="W61" s="133">
        <f>'Surv-rate CEA'!S59*UPFS+'Surv-rate CEA'!T59*UPD</f>
        <v>5.795042642532202E-2</v>
      </c>
      <c r="X61" s="133">
        <f t="shared" si="71"/>
        <v>5.2775788813424672E-2</v>
      </c>
      <c r="Y61" s="133">
        <f>W61-'Surv-rate CEA'!T59*UPD</f>
        <v>1.6276297884782867E-2</v>
      </c>
      <c r="Z61" s="133">
        <f t="shared" si="72"/>
        <v>1.4822918705156327E-2</v>
      </c>
      <c r="AA61" s="133">
        <f>'Surv-rate CEA'!V59*UPFS+'Surv-rate CEA'!W59*UPD</f>
        <v>0.16870276356396752</v>
      </c>
      <c r="AB61" s="133">
        <f t="shared" si="73"/>
        <v>0.15363858337723335</v>
      </c>
      <c r="AC61" s="133">
        <f>AA61-'Surv-rate CEA'!W59*UPD</f>
        <v>8.112501056252934E-2</v>
      </c>
      <c r="AD61" s="133">
        <f t="shared" si="74"/>
        <v>7.3881016741993766E-2</v>
      </c>
      <c r="AE61" s="133">
        <f>'Surv-rate CEA'!Y59*UPFS+'Surv-rate CEA'!Z59*UPD</f>
        <v>5.795042642532202E-2</v>
      </c>
      <c r="AF61" s="133">
        <f t="shared" si="75"/>
        <v>5.2775788813424672E-2</v>
      </c>
      <c r="AG61" s="133">
        <f>AE61-'Surv-rate CEA'!Z59*UPD</f>
        <v>1.6276297884782867E-2</v>
      </c>
      <c r="AH61" s="133">
        <f t="shared" si="76"/>
        <v>1.4822918705156327E-2</v>
      </c>
      <c r="AI61" s="133">
        <f>'Surv-rate CEA'!AB59*UPFS+'Surv-rate CEA'!AC59*UPD</f>
        <v>0.11561177656800939</v>
      </c>
      <c r="AJ61" s="133">
        <f t="shared" si="77"/>
        <v>0.10528831418282696</v>
      </c>
      <c r="AK61" s="133">
        <f>AI61-'Surv-rate CEA'!AC59*UPD</f>
        <v>6.3362429678453874E-2</v>
      </c>
      <c r="AL61" s="133">
        <f t="shared" si="78"/>
        <v>5.7704531505472376E-2</v>
      </c>
      <c r="AM61" s="105">
        <f>'Surv-rate CEA'!AE59*UPFS+'Surv-rate CEA'!AF59*UPD</f>
        <v>5.795042642532202E-2</v>
      </c>
      <c r="AN61" s="133">
        <f t="shared" si="79"/>
        <v>5.2775788813424672E-2</v>
      </c>
      <c r="AO61" s="105">
        <f>AM61-'Surv-rate CEA'!AF59*UPD</f>
        <v>1.6276297884782867E-2</v>
      </c>
      <c r="AP61" s="133">
        <f t="shared" si="80"/>
        <v>1.4822918705156327E-2</v>
      </c>
      <c r="AQ61" s="133">
        <f>'Surv-rate CEA'!AH59*UPFS+'Surv-rate CEA'!AI59*UPD</f>
        <v>0.13820098719292678</v>
      </c>
      <c r="AR61" s="133">
        <f t="shared" si="81"/>
        <v>0.12586043906509842</v>
      </c>
      <c r="AS61" s="133">
        <f>AQ61-'Surv-rate CEA'!AI59*UPD</f>
        <v>6.9514903830812505E-2</v>
      </c>
      <c r="AT61" s="133">
        <f t="shared" si="82"/>
        <v>6.3307625331940773E-2</v>
      </c>
      <c r="AU61" s="133">
        <f>'Surv-rate CEA'!AK59*UPFS+'Surv-rate CEA'!AL59*UPD</f>
        <v>5.795042642532202E-2</v>
      </c>
      <c r="AV61" s="133">
        <f t="shared" si="83"/>
        <v>5.2775788813424672E-2</v>
      </c>
      <c r="AW61" s="133">
        <f>AU61-'Surv-rate CEA'!AL59*UPD</f>
        <v>1.6276297884782867E-2</v>
      </c>
      <c r="AX61" s="133">
        <f t="shared" si="84"/>
        <v>1.4822918705156327E-2</v>
      </c>
      <c r="AY61" s="135">
        <v>55</v>
      </c>
      <c r="AZ61" s="135">
        <f t="shared" si="31"/>
        <v>4.2191780821917808</v>
      </c>
      <c r="BA61" s="136">
        <f>'Surv-rate CEA'!$AP59*UPFS+'Surv-rate CEA'!$AQ59*UPD</f>
        <v>7.3018493733560064E-2</v>
      </c>
      <c r="BB61" s="136">
        <f t="shared" si="32"/>
        <v>6.4457036257848432E-2</v>
      </c>
      <c r="BC61" s="136">
        <f>BA61-'Surv-rate CEA'!$AQ59*UPD</f>
        <v>2.149321395131866E-2</v>
      </c>
      <c r="BD61" s="136">
        <f t="shared" si="33"/>
        <v>1.8973123110605901E-2</v>
      </c>
      <c r="BE61" s="136">
        <f>'Surv-rate CEA'!$AS59*UPFS+'Surv-rate CEA'!$AT59*UPD</f>
        <v>4.0159879359532483E-2</v>
      </c>
      <c r="BF61" s="136">
        <f t="shared" si="34"/>
        <v>3.5451112007785258E-2</v>
      </c>
      <c r="BG61" s="136">
        <f>BE61-'Surv-rate CEA'!$AT59*UPD</f>
        <v>8.9845990817366238E-3</v>
      </c>
      <c r="BH61" s="136">
        <f t="shared" si="35"/>
        <v>7.9311500301129795E-3</v>
      </c>
    </row>
    <row r="62" spans="1:60">
      <c r="A62" s="132">
        <v>56</v>
      </c>
      <c r="B62" s="132">
        <f t="shared" si="60"/>
        <v>3.2219178082191782</v>
      </c>
      <c r="C62" s="133">
        <f>'Surv-rate CEA'!D60*UPFS+'Surv-rate CEA'!E60*UPD</f>
        <v>0.12584512750141227</v>
      </c>
      <c r="D62" s="133">
        <f t="shared" si="61"/>
        <v>0.11441314461033204</v>
      </c>
      <c r="E62" s="133">
        <f>C62-'Surv-rate CEA'!E60*UPD</f>
        <v>8.7253048503935449E-2</v>
      </c>
      <c r="F62" s="133">
        <f t="shared" si="62"/>
        <v>7.9326834930983331E-2</v>
      </c>
      <c r="G62" s="133">
        <f>'Surv-rate CEA'!G60*UPFS+'Surv-rate CEA'!H60*UPD</f>
        <v>5.6019129981962124E-2</v>
      </c>
      <c r="H62" s="133">
        <f t="shared" si="63"/>
        <v>5.0930258062627749E-2</v>
      </c>
      <c r="I62" s="133">
        <f>G62-'Surv-rate CEA'!H60*UPD</f>
        <v>1.5705947679057475E-2</v>
      </c>
      <c r="J62" s="133">
        <f t="shared" si="64"/>
        <v>1.4279192994787547E-2</v>
      </c>
      <c r="K62" s="133">
        <f>'Surv-rate CEA'!J60*UPFS+'Surv-rate CEA'!K60*UPD</f>
        <v>0.10776801306544578</v>
      </c>
      <c r="L62" s="133">
        <f t="shared" si="65"/>
        <v>9.7978185632070891E-2</v>
      </c>
      <c r="M62" s="133">
        <f>K62-'Surv-rate CEA'!K60*UPD</f>
        <v>3.3191840151072377E-2</v>
      </c>
      <c r="N62" s="133">
        <f t="shared" si="66"/>
        <v>3.0176637605973673E-2</v>
      </c>
      <c r="O62" s="133">
        <f>'Surv-rate CEA'!M60*UPFS+'Surv-rate CEA'!N60*UPD</f>
        <v>5.6019129981962124E-2</v>
      </c>
      <c r="P62" s="133">
        <f t="shared" si="67"/>
        <v>5.0930258062627749E-2</v>
      </c>
      <c r="Q62" s="133">
        <f>O62-'Surv-rate CEA'!N60*UPD</f>
        <v>1.5705947679057475E-2</v>
      </c>
      <c r="R62" s="133">
        <f t="shared" si="68"/>
        <v>1.4279192994787547E-2</v>
      </c>
      <c r="S62" s="133">
        <f>'Surv-rate CEA'!P60*UPFS+'Surv-rate CEA'!Q60*UPD</f>
        <v>0.14709022474002398</v>
      </c>
      <c r="T62" s="133">
        <f t="shared" si="69"/>
        <v>0.13372830150899359</v>
      </c>
      <c r="U62" s="133">
        <f>S62-'Surv-rate CEA'!Q60*UPD</f>
        <v>8.7253048503935449E-2</v>
      </c>
      <c r="V62" s="133">
        <f t="shared" si="70"/>
        <v>7.9326834930983331E-2</v>
      </c>
      <c r="W62" s="133">
        <f>'Surv-rate CEA'!S60*UPFS+'Surv-rate CEA'!T60*UPD</f>
        <v>5.6019129981962124E-2</v>
      </c>
      <c r="X62" s="133">
        <f t="shared" si="71"/>
        <v>5.0930258062627749E-2</v>
      </c>
      <c r="Y62" s="133">
        <f>W62-'Surv-rate CEA'!T60*UPD</f>
        <v>1.5705947679057475E-2</v>
      </c>
      <c r="Z62" s="133">
        <f t="shared" si="72"/>
        <v>1.4279192994787547E-2</v>
      </c>
      <c r="AA62" s="133">
        <f>'Surv-rate CEA'!V60*UPFS+'Surv-rate CEA'!W60*UPD</f>
        <v>0.16542649656695346</v>
      </c>
      <c r="AB62" s="133">
        <f t="shared" si="73"/>
        <v>0.15039887558525489</v>
      </c>
      <c r="AC62" s="133">
        <f>AA62-'Surv-rate CEA'!W60*UPD</f>
        <v>7.9462040223426803E-2</v>
      </c>
      <c r="AD62" s="133">
        <f t="shared" si="74"/>
        <v>7.2243574937082292E-2</v>
      </c>
      <c r="AE62" s="133">
        <f>'Surv-rate CEA'!Y60*UPFS+'Surv-rate CEA'!Z60*UPD</f>
        <v>5.6019129981962124E-2</v>
      </c>
      <c r="AF62" s="133">
        <f t="shared" si="75"/>
        <v>5.0930258062627749E-2</v>
      </c>
      <c r="AG62" s="133">
        <f>AE62-'Surv-rate CEA'!Z60*UPD</f>
        <v>1.5705947679057475E-2</v>
      </c>
      <c r="AH62" s="133">
        <f t="shared" si="76"/>
        <v>1.4279192994787547E-2</v>
      </c>
      <c r="AI62" s="133">
        <f>'Surv-rate CEA'!AB60*UPFS+'Surv-rate CEA'!AC60*UPD</f>
        <v>0.11278996558789553</v>
      </c>
      <c r="AJ62" s="133">
        <f t="shared" si="77"/>
        <v>0.10254393554694795</v>
      </c>
      <c r="AK62" s="133">
        <f>AI62-'Surv-rate CEA'!AC60*UPD</f>
        <v>6.1920908108662083E-2</v>
      </c>
      <c r="AL62" s="133">
        <f t="shared" si="78"/>
        <v>5.6295908745135417E-2</v>
      </c>
      <c r="AM62" s="105">
        <f>'Surv-rate CEA'!AE60*UPFS+'Surv-rate CEA'!AF60*UPD</f>
        <v>5.6019129981962124E-2</v>
      </c>
      <c r="AN62" s="133">
        <f t="shared" si="79"/>
        <v>5.0930258062627749E-2</v>
      </c>
      <c r="AO62" s="105">
        <f>AM62-'Surv-rate CEA'!AF60*UPD</f>
        <v>1.5705947679057475E-2</v>
      </c>
      <c r="AP62" s="133">
        <f t="shared" si="80"/>
        <v>1.4279192994787547E-2</v>
      </c>
      <c r="AQ62" s="133">
        <f>'Surv-rate CEA'!AH60*UPFS+'Surv-rate CEA'!AI60*UPD</f>
        <v>0.13515311550014342</v>
      </c>
      <c r="AR62" s="133">
        <f t="shared" si="81"/>
        <v>0.12287557933525305</v>
      </c>
      <c r="AS62" s="133">
        <f>AQ62-'Surv-rate CEA'!AI60*UPD</f>
        <v>6.7992062416489335E-2</v>
      </c>
      <c r="AT62" s="133">
        <f t="shared" si="82"/>
        <v>6.1815549191804951E-2</v>
      </c>
      <c r="AU62" s="133">
        <f>'Surv-rate CEA'!AK60*UPFS+'Surv-rate CEA'!AL60*UPD</f>
        <v>5.6019129981962124E-2</v>
      </c>
      <c r="AV62" s="133">
        <f t="shared" si="83"/>
        <v>5.0930258062627749E-2</v>
      </c>
      <c r="AW62" s="133">
        <f>AU62-'Surv-rate CEA'!AL60*UPD</f>
        <v>1.5705947679057475E-2</v>
      </c>
      <c r="AX62" s="133">
        <f t="shared" si="84"/>
        <v>1.4279192994787547E-2</v>
      </c>
      <c r="AY62" s="135">
        <v>56</v>
      </c>
      <c r="AZ62" s="135">
        <f t="shared" si="31"/>
        <v>4.2958904109589042</v>
      </c>
      <c r="BA62" s="136">
        <f>'Surv-rate CEA'!$AP60*UPFS+'Surv-rate CEA'!$AQ60*UPD</f>
        <v>7.1092114364935566E-2</v>
      </c>
      <c r="BB62" s="136">
        <f t="shared" si="32"/>
        <v>6.2614385152572755E-2</v>
      </c>
      <c r="BC62" s="136">
        <f>BA62-'Surv-rate CEA'!$AQ60*UPD</f>
        <v>2.0873263674161251E-2</v>
      </c>
      <c r="BD62" s="136">
        <f t="shared" si="33"/>
        <v>1.8384128574037286E-2</v>
      </c>
      <c r="BE62" s="136">
        <f>'Surv-rate CEA'!$AS60*UPFS+'Surv-rate CEA'!$AT60*UPD</f>
        <v>3.8612588738221265E-2</v>
      </c>
      <c r="BF62" s="136">
        <f t="shared" si="34"/>
        <v>3.4008040478049874E-2</v>
      </c>
      <c r="BG62" s="136">
        <f>BE62-'Surv-rate CEA'!$AT60*UPD</f>
        <v>8.692067386469552E-3</v>
      </c>
      <c r="BH62" s="136">
        <f t="shared" si="35"/>
        <v>7.6555390140000974E-3</v>
      </c>
    </row>
    <row r="63" spans="1:60">
      <c r="A63" s="132">
        <v>57</v>
      </c>
      <c r="B63" s="132">
        <f t="shared" si="60"/>
        <v>3.2794520547945205</v>
      </c>
      <c r="C63" s="133">
        <f>'Surv-rate CEA'!D61*UPFS+'Surv-rate CEA'!E61*UPD</f>
        <v>0.12298670437048459</v>
      </c>
      <c r="D63" s="133">
        <f t="shared" si="61"/>
        <v>0.11162439064479714</v>
      </c>
      <c r="E63" s="133">
        <f>C63-'Surv-rate CEA'!E61*UPD</f>
        <v>8.5566098625082576E-2</v>
      </c>
      <c r="F63" s="133">
        <f t="shared" si="62"/>
        <v>7.7660944471731455E-2</v>
      </c>
      <c r="G63" s="133">
        <f>'Surv-rate CEA'!G61*UPFS+'Surv-rate CEA'!H61*UPD</f>
        <v>5.417658961109964E-2</v>
      </c>
      <c r="H63" s="133">
        <f t="shared" si="63"/>
        <v>4.9171402986252867E-2</v>
      </c>
      <c r="I63" s="133">
        <f>G63-'Surv-rate CEA'!H61*UPD</f>
        <v>1.5164452710912192E-2</v>
      </c>
      <c r="J63" s="133">
        <f t="shared" si="64"/>
        <v>1.376346168459206E-2</v>
      </c>
      <c r="K63" s="133">
        <f>'Surv-rate CEA'!J61*UPFS+'Surv-rate CEA'!K61*UPD</f>
        <v>0.10512267833317238</v>
      </c>
      <c r="L63" s="133">
        <f t="shared" si="65"/>
        <v>9.54107598211687E-2</v>
      </c>
      <c r="M63" s="133">
        <f>K63-'Surv-rate CEA'!K61*UPD</f>
        <v>3.2265849240940656E-2</v>
      </c>
      <c r="N63" s="133">
        <f t="shared" si="66"/>
        <v>2.9284919687800393E-2</v>
      </c>
      <c r="O63" s="133">
        <f>'Surv-rate CEA'!M61*UPFS+'Surv-rate CEA'!N61*UPD</f>
        <v>5.417658961109964E-2</v>
      </c>
      <c r="P63" s="133">
        <f t="shared" si="67"/>
        <v>4.9171402986252867E-2</v>
      </c>
      <c r="Q63" s="133">
        <f>O63-'Surv-rate CEA'!N61*UPD</f>
        <v>1.5164452710912192E-2</v>
      </c>
      <c r="R63" s="133">
        <f t="shared" si="68"/>
        <v>1.376346168459206E-2</v>
      </c>
      <c r="S63" s="133">
        <f>'Surv-rate CEA'!P61*UPFS+'Surv-rate CEA'!Q61*UPD</f>
        <v>0.14404353409283452</v>
      </c>
      <c r="T63" s="133">
        <f t="shared" si="69"/>
        <v>0.13073585312929514</v>
      </c>
      <c r="U63" s="133">
        <f>S63-'Surv-rate CEA'!Q61*UPD</f>
        <v>8.5566098625082548E-2</v>
      </c>
      <c r="V63" s="133">
        <f t="shared" si="70"/>
        <v>7.7660944471731427E-2</v>
      </c>
      <c r="W63" s="133">
        <f>'Surv-rate CEA'!S61*UPFS+'Surv-rate CEA'!T61*UPD</f>
        <v>5.417658961109964E-2</v>
      </c>
      <c r="X63" s="133">
        <f t="shared" si="71"/>
        <v>4.9171402986252867E-2</v>
      </c>
      <c r="Y63" s="133">
        <f>W63-'Surv-rate CEA'!T61*UPD</f>
        <v>1.5164452710912192E-2</v>
      </c>
      <c r="Z63" s="133">
        <f t="shared" si="72"/>
        <v>1.376346168459206E-2</v>
      </c>
      <c r="AA63" s="133">
        <f>'Surv-rate CEA'!V61*UPFS+'Surv-rate CEA'!W61*UPD</f>
        <v>0.1622563619269389</v>
      </c>
      <c r="AB63" s="133">
        <f t="shared" si="73"/>
        <v>0.14726606116524929</v>
      </c>
      <c r="AC63" s="133">
        <f>AA63-'Surv-rate CEA'!W61*UPD</f>
        <v>7.7859603178126943E-2</v>
      </c>
      <c r="AD63" s="133">
        <f t="shared" si="74"/>
        <v>7.0666425326946794E-2</v>
      </c>
      <c r="AE63" s="133">
        <f>'Surv-rate CEA'!Y61*UPFS+'Surv-rate CEA'!Z61*UPD</f>
        <v>5.417658961109964E-2</v>
      </c>
      <c r="AF63" s="133">
        <f t="shared" si="75"/>
        <v>4.9171402986252867E-2</v>
      </c>
      <c r="AG63" s="133">
        <f>AE63-'Surv-rate CEA'!Z61*UPD</f>
        <v>1.5164452710912192E-2</v>
      </c>
      <c r="AH63" s="133">
        <f t="shared" si="76"/>
        <v>1.376346168459206E-2</v>
      </c>
      <c r="AI63" s="133">
        <f>'Surv-rate CEA'!AB61*UPFS+'Surv-rate CEA'!AC61*UPD</f>
        <v>0.11007337580311601</v>
      </c>
      <c r="AJ63" s="133">
        <f t="shared" si="77"/>
        <v>9.9904079576160196E-2</v>
      </c>
      <c r="AK63" s="133">
        <f>AI63-'Surv-rate CEA'!AC61*UPD</f>
        <v>6.0535025946980313E-2</v>
      </c>
      <c r="AL63" s="133">
        <f t="shared" si="78"/>
        <v>5.4942405511113998E-2</v>
      </c>
      <c r="AM63" s="105">
        <f>'Surv-rate CEA'!AE61*UPFS+'Surv-rate CEA'!AF61*UPD</f>
        <v>5.417658961109964E-2</v>
      </c>
      <c r="AN63" s="133">
        <f t="shared" si="79"/>
        <v>4.9171402986252867E-2</v>
      </c>
      <c r="AO63" s="105">
        <f>AM63-'Surv-rate CEA'!AF61*UPD</f>
        <v>1.5164452710912192E-2</v>
      </c>
      <c r="AP63" s="133">
        <f t="shared" si="80"/>
        <v>1.376346168459206E-2</v>
      </c>
      <c r="AQ63" s="133">
        <f>'Surv-rate CEA'!AH61*UPFS+'Surv-rate CEA'!AI61*UPD</f>
        <v>0.13221182897086278</v>
      </c>
      <c r="AR63" s="133">
        <f t="shared" si="81"/>
        <v>0.11999723807908183</v>
      </c>
      <c r="AS63" s="133">
        <f>AQ63-'Surv-rate CEA'!AI61*UPD</f>
        <v>6.6526745436925022E-2</v>
      </c>
      <c r="AT63" s="133">
        <f t="shared" si="82"/>
        <v>6.0380570883566589E-2</v>
      </c>
      <c r="AU63" s="133">
        <f>'Surv-rate CEA'!AK61*UPFS+'Surv-rate CEA'!AL61*UPD</f>
        <v>5.417658961109964E-2</v>
      </c>
      <c r="AV63" s="133">
        <f t="shared" si="83"/>
        <v>4.9171402986252867E-2</v>
      </c>
      <c r="AW63" s="133">
        <f>AU63-'Surv-rate CEA'!AL61*UPD</f>
        <v>1.5164452710912192E-2</v>
      </c>
      <c r="AX63" s="133">
        <f t="shared" si="84"/>
        <v>1.376346168459206E-2</v>
      </c>
      <c r="AY63" s="135">
        <v>57</v>
      </c>
      <c r="AZ63" s="135">
        <f t="shared" si="31"/>
        <v>4.3726027397260276</v>
      </c>
      <c r="BA63" s="136">
        <f>'Surv-rate CEA'!$AP61*UPFS+'Surv-rate CEA'!$AQ61*UPD</f>
        <v>6.9243949443866526E-2</v>
      </c>
      <c r="BB63" s="136">
        <f t="shared" si="32"/>
        <v>6.0848481781049027E-2</v>
      </c>
      <c r="BC63" s="136">
        <f>BA63-'Surv-rate CEA'!$AQ61*UPD</f>
        <v>2.0281214652307193E-2</v>
      </c>
      <c r="BD63" s="136">
        <f t="shared" si="33"/>
        <v>1.782222317155497E-2</v>
      </c>
      <c r="BE63" s="136">
        <f>'Surv-rate CEA'!$AS61*UPFS+'Surv-rate CEA'!$AT61*UPD</f>
        <v>3.7131309673055203E-2</v>
      </c>
      <c r="BF63" s="136">
        <f t="shared" si="34"/>
        <v>3.2629332068630584E-2</v>
      </c>
      <c r="BG63" s="136">
        <f>BE63-'Surv-rate CEA'!$AT61*UPD</f>
        <v>8.4128014065256509E-3</v>
      </c>
      <c r="BH63" s="136">
        <f t="shared" si="35"/>
        <v>7.3927931208999402E-3</v>
      </c>
    </row>
    <row r="64" spans="1:60">
      <c r="A64" s="132">
        <v>58</v>
      </c>
      <c r="B64" s="132">
        <f t="shared" si="60"/>
        <v>3.3369863013698629</v>
      </c>
      <c r="C64" s="133">
        <f>'Surv-rate CEA'!D62*UPFS+'Surv-rate CEA'!E62*UPD</f>
        <v>0.12022993450339933</v>
      </c>
      <c r="D64" s="133">
        <f t="shared" si="61"/>
        <v>0.10893688872950318</v>
      </c>
      <c r="E64" s="133">
        <f>C64-'Surv-rate CEA'!E62*UPD</f>
        <v>8.393822812352314E-2</v>
      </c>
      <c r="F64" s="133">
        <f t="shared" si="62"/>
        <v>7.6054016456154366E-2</v>
      </c>
      <c r="G64" s="133">
        <f>'Surv-rate CEA'!G62*UPFS+'Surv-rate CEA'!H62*UPD</f>
        <v>5.2417718962232941E-2</v>
      </c>
      <c r="H64" s="133">
        <f t="shared" si="63"/>
        <v>4.7494188877576823E-2</v>
      </c>
      <c r="I64" s="133">
        <f>G64-'Surv-rate CEA'!H62*UPD</f>
        <v>1.464992631486927E-2</v>
      </c>
      <c r="J64" s="133">
        <f t="shared" si="64"/>
        <v>1.3273877254031207E-2</v>
      </c>
      <c r="K64" s="133">
        <f>'Surv-rate CEA'!J62*UPFS+'Surv-rate CEA'!K62*UPD</f>
        <v>0.10257590243101333</v>
      </c>
      <c r="L64" s="133">
        <f t="shared" si="65"/>
        <v>9.2941077574484887E-2</v>
      </c>
      <c r="M64" s="133">
        <f>K64-'Surv-rate CEA'!K62*UPD</f>
        <v>3.1380029068468943E-2</v>
      </c>
      <c r="N64" s="133">
        <f t="shared" si="66"/>
        <v>2.843254260330421E-2</v>
      </c>
      <c r="O64" s="133">
        <f>'Surv-rate CEA'!M62*UPFS+'Surv-rate CEA'!N62*UPD</f>
        <v>5.2417718962232941E-2</v>
      </c>
      <c r="P64" s="133">
        <f t="shared" si="67"/>
        <v>4.7494188877576823E-2</v>
      </c>
      <c r="Q64" s="133">
        <f>O64-'Surv-rate CEA'!N62*UPD</f>
        <v>1.464992631486927E-2</v>
      </c>
      <c r="R64" s="133">
        <f t="shared" si="68"/>
        <v>1.3273877254031207E-2</v>
      </c>
      <c r="S64" s="133">
        <f>'Surv-rate CEA'!P62*UPFS+'Surv-rate CEA'!Q62*UPD</f>
        <v>0.14109907707824954</v>
      </c>
      <c r="T64" s="133">
        <f t="shared" si="69"/>
        <v>0.12784581912147902</v>
      </c>
      <c r="U64" s="133">
        <f>S64-'Surv-rate CEA'!Q62*UPD</f>
        <v>8.3938228123523154E-2</v>
      </c>
      <c r="V64" s="133">
        <f t="shared" si="70"/>
        <v>7.605401645615438E-2</v>
      </c>
      <c r="W64" s="133">
        <f>'Surv-rate CEA'!S62*UPFS+'Surv-rate CEA'!T62*UPD</f>
        <v>5.2417718962232941E-2</v>
      </c>
      <c r="X64" s="133">
        <f t="shared" si="71"/>
        <v>4.7494188877576823E-2</v>
      </c>
      <c r="Y64" s="133">
        <f>W64-'Surv-rate CEA'!T62*UPD</f>
        <v>1.464992631486927E-2</v>
      </c>
      <c r="Z64" s="133">
        <f t="shared" si="72"/>
        <v>1.3273877254031207E-2</v>
      </c>
      <c r="AA64" s="133">
        <f>'Surv-rate CEA'!V62*UPFS+'Surv-rate CEA'!W62*UPD</f>
        <v>0.15918772542048876</v>
      </c>
      <c r="AB64" s="133">
        <f t="shared" si="73"/>
        <v>0.14423542358949037</v>
      </c>
      <c r="AC64" s="133">
        <f>AA64-'Surv-rate CEA'!W62*UPD</f>
        <v>7.6314587250185806E-2</v>
      </c>
      <c r="AD64" s="133">
        <f t="shared" si="74"/>
        <v>6.9146454533553794E-2</v>
      </c>
      <c r="AE64" s="133">
        <f>'Surv-rate CEA'!Y62*UPFS+'Surv-rate CEA'!Z62*UPD</f>
        <v>5.2417718962232941E-2</v>
      </c>
      <c r="AF64" s="133">
        <f t="shared" si="75"/>
        <v>4.7494188877576823E-2</v>
      </c>
      <c r="AG64" s="133">
        <f>AE64-'Surv-rate CEA'!Z62*UPD</f>
        <v>1.464992631486927E-2</v>
      </c>
      <c r="AH64" s="133">
        <f t="shared" si="76"/>
        <v>1.3273877254031207E-2</v>
      </c>
      <c r="AI64" s="133">
        <f>'Surv-rate CEA'!AB62*UPFS+'Surv-rate CEA'!AC62*UPD</f>
        <v>0.10745689068775077</v>
      </c>
      <c r="AJ64" s="133">
        <f t="shared" si="77"/>
        <v>9.7363600773972978E-2</v>
      </c>
      <c r="AK64" s="133">
        <f>AI64-'Surv-rate CEA'!AC62*UPD</f>
        <v>5.9201801976538598E-2</v>
      </c>
      <c r="AL64" s="133">
        <f t="shared" si="78"/>
        <v>5.3641051549619886E-2</v>
      </c>
      <c r="AM64" s="105">
        <f>'Surv-rate CEA'!AE62*UPFS+'Surv-rate CEA'!AF62*UPD</f>
        <v>5.2417718962232941E-2</v>
      </c>
      <c r="AN64" s="133">
        <f t="shared" si="79"/>
        <v>4.7494188877576823E-2</v>
      </c>
      <c r="AO64" s="105">
        <f>AM64-'Surv-rate CEA'!AF62*UPD</f>
        <v>1.464992631486927E-2</v>
      </c>
      <c r="AP64" s="133">
        <f t="shared" si="80"/>
        <v>1.3273877254031207E-2</v>
      </c>
      <c r="AQ64" s="133">
        <f>'Surv-rate CEA'!AH62*UPFS+'Surv-rate CEA'!AI62*UPD</f>
        <v>0.12937219514294332</v>
      </c>
      <c r="AR64" s="133">
        <f t="shared" si="81"/>
        <v>0.11722042838324857</v>
      </c>
      <c r="AS64" s="133">
        <f>AQ64-'Surv-rate CEA'!AI62*UPD</f>
        <v>6.5115917397800552E-2</v>
      </c>
      <c r="AT64" s="133">
        <f t="shared" si="82"/>
        <v>5.8999661584970414E-2</v>
      </c>
      <c r="AU64" s="133">
        <f>'Surv-rate CEA'!AK62*UPFS+'Surv-rate CEA'!AL62*UPD</f>
        <v>5.2417718962232941E-2</v>
      </c>
      <c r="AV64" s="133">
        <f t="shared" si="83"/>
        <v>4.7494188877576823E-2</v>
      </c>
      <c r="AW64" s="133">
        <f>AU64-'Surv-rate CEA'!AL62*UPD</f>
        <v>1.464992631486927E-2</v>
      </c>
      <c r="AX64" s="133">
        <f t="shared" si="84"/>
        <v>1.3273877254031207E-2</v>
      </c>
      <c r="AY64" s="135">
        <v>58</v>
      </c>
      <c r="AZ64" s="135">
        <f t="shared" si="31"/>
        <v>4.4493150684931511</v>
      </c>
      <c r="BA64" s="136">
        <f>'Surv-rate CEA'!$AP62*UPFS+'Surv-rate CEA'!$AQ62*UPD</f>
        <v>6.7469799451118972E-2</v>
      </c>
      <c r="BB64" s="136">
        <f t="shared" si="32"/>
        <v>5.9155150271268837E-2</v>
      </c>
      <c r="BC64" s="136">
        <f>BA64-'Surv-rate CEA'!$AQ62*UPD</f>
        <v>1.9715380314502123E-2</v>
      </c>
      <c r="BD64" s="136">
        <f t="shared" si="33"/>
        <v>1.7285752953875817E-2</v>
      </c>
      <c r="BE64" s="136">
        <f>'Surv-rate CEA'!$AS62*UPFS+'Surv-rate CEA'!$AT62*UPD</f>
        <v>3.5712878658863911E-2</v>
      </c>
      <c r="BF64" s="136">
        <f t="shared" si="34"/>
        <v>3.1311797587530069E-2</v>
      </c>
      <c r="BG64" s="136">
        <f>BE64-'Surv-rate CEA'!$AT62*UPD</f>
        <v>8.146023456030077E-3</v>
      </c>
      <c r="BH64" s="136">
        <f t="shared" si="35"/>
        <v>7.1421472358733692E-3</v>
      </c>
    </row>
    <row r="65" spans="1:60">
      <c r="A65" s="132">
        <v>59</v>
      </c>
      <c r="B65" s="132">
        <f t="shared" si="60"/>
        <v>3.3945205479452056</v>
      </c>
      <c r="C65" s="133">
        <f>'Surv-rate CEA'!D63*UPFS+'Surv-rate CEA'!E63*UPD</f>
        <v>0.11757005586718969</v>
      </c>
      <c r="D65" s="133">
        <f t="shared" si="61"/>
        <v>0.10634583890731041</v>
      </c>
      <c r="E65" s="133">
        <f>C65-'Surv-rate CEA'!E63*UPD</f>
        <v>8.23664924270604E-2</v>
      </c>
      <c r="F65" s="133">
        <f t="shared" si="62"/>
        <v>7.4503100899289756E-2</v>
      </c>
      <c r="G65" s="133">
        <f>'Surv-rate CEA'!G63*UPFS+'Surv-rate CEA'!H63*UPD</f>
        <v>5.0737774211490845E-2</v>
      </c>
      <c r="H65" s="133">
        <f t="shared" si="63"/>
        <v>4.5893923610156991E-2</v>
      </c>
      <c r="I65" s="133">
        <f>G65-'Surv-rate CEA'!H63*UPD</f>
        <v>1.4160631766671976E-2</v>
      </c>
      <c r="J65" s="133">
        <f t="shared" si="64"/>
        <v>1.2808739891944705E-2</v>
      </c>
      <c r="K65" s="133">
        <f>'Surv-rate CEA'!J63*UPFS+'Surv-rate CEA'!K63*UPD</f>
        <v>0.10012290246852978</v>
      </c>
      <c r="L65" s="133">
        <f t="shared" si="65"/>
        <v>9.0564336116999863E-2</v>
      </c>
      <c r="M65" s="133">
        <f>K65-'Surv-rate CEA'!K63*UPD</f>
        <v>3.0532046385211342E-2</v>
      </c>
      <c r="N65" s="133">
        <f t="shared" si="66"/>
        <v>2.7617202887613351E-2</v>
      </c>
      <c r="O65" s="133">
        <f>'Surv-rate CEA'!M63*UPFS+'Surv-rate CEA'!N63*UPD</f>
        <v>5.0737774211490845E-2</v>
      </c>
      <c r="P65" s="133">
        <f t="shared" si="67"/>
        <v>4.5893923610156991E-2</v>
      </c>
      <c r="Q65" s="133">
        <f>O65-'Surv-rate CEA'!N63*UPD</f>
        <v>1.4160631766671976E-2</v>
      </c>
      <c r="R65" s="133">
        <f t="shared" si="68"/>
        <v>1.2808739891944705E-2</v>
      </c>
      <c r="S65" s="133">
        <f>'Surv-rate CEA'!P63*UPFS+'Surv-rate CEA'!Q63*UPD</f>
        <v>0.13825227386069655</v>
      </c>
      <c r="T65" s="133">
        <f t="shared" si="69"/>
        <v>0.12505356007627824</v>
      </c>
      <c r="U65" s="133">
        <f>S65-'Surv-rate CEA'!Q63*UPD</f>
        <v>8.2366492427060387E-2</v>
      </c>
      <c r="V65" s="133">
        <f t="shared" si="70"/>
        <v>7.4503100899289743E-2</v>
      </c>
      <c r="W65" s="133">
        <f>'Surv-rate CEA'!S63*UPFS+'Surv-rate CEA'!T63*UPD</f>
        <v>5.0737774211490845E-2</v>
      </c>
      <c r="X65" s="133">
        <f t="shared" si="71"/>
        <v>4.5893923610156991E-2</v>
      </c>
      <c r="Y65" s="133">
        <f>W65-'Surv-rate CEA'!T63*UPD</f>
        <v>1.4160631766671976E-2</v>
      </c>
      <c r="Z65" s="133">
        <f t="shared" si="72"/>
        <v>1.2808739891944705E-2</v>
      </c>
      <c r="AA65" s="133">
        <f>'Surv-rate CEA'!V63*UPFS+'Surv-rate CEA'!W63*UPD</f>
        <v>0.15621619885817792</v>
      </c>
      <c r="AB65" s="133">
        <f t="shared" si="73"/>
        <v>0.14130249914357942</v>
      </c>
      <c r="AC65" s="133">
        <f>AA65-'Surv-rate CEA'!W63*UPD</f>
        <v>7.4824084444693836E-2</v>
      </c>
      <c r="AD65" s="133">
        <f t="shared" si="74"/>
        <v>6.768075401555565E-2</v>
      </c>
      <c r="AE65" s="133">
        <f>'Surv-rate CEA'!Y63*UPFS+'Surv-rate CEA'!Z63*UPD</f>
        <v>5.0737774211490845E-2</v>
      </c>
      <c r="AF65" s="133">
        <f t="shared" si="75"/>
        <v>4.5893923610156991E-2</v>
      </c>
      <c r="AG65" s="133">
        <f>AE65-'Surv-rate CEA'!Z63*UPD</f>
        <v>1.4160631766671976E-2</v>
      </c>
      <c r="AH65" s="133">
        <f t="shared" si="76"/>
        <v>1.2808739891944705E-2</v>
      </c>
      <c r="AI65" s="133">
        <f>'Surv-rate CEA'!AB63*UPFS+'Surv-rate CEA'!AC63*UPD</f>
        <v>0.10493569223349208</v>
      </c>
      <c r="AJ65" s="133">
        <f t="shared" si="77"/>
        <v>9.4917656877667012E-2</v>
      </c>
      <c r="AK65" s="133">
        <f>AI65-'Surv-rate CEA'!AC63*UPD</f>
        <v>5.7918457018013458E-2</v>
      </c>
      <c r="AL65" s="133">
        <f t="shared" si="78"/>
        <v>5.2389078616713859E-2</v>
      </c>
      <c r="AM65" s="105">
        <f>'Surv-rate CEA'!AE63*UPFS+'Surv-rate CEA'!AF63*UPD</f>
        <v>5.0737774211490845E-2</v>
      </c>
      <c r="AN65" s="133">
        <f t="shared" si="79"/>
        <v>4.5893923610156991E-2</v>
      </c>
      <c r="AO65" s="105">
        <f>AM65-'Surv-rate CEA'!AF63*UPD</f>
        <v>1.4160631766671976E-2</v>
      </c>
      <c r="AP65" s="133">
        <f t="shared" si="80"/>
        <v>1.2808739891944705E-2</v>
      </c>
      <c r="AQ65" s="133">
        <f>'Surv-rate CEA'!AH63*UPFS+'Surv-rate CEA'!AI63*UPD</f>
        <v>0.12662955711781049</v>
      </c>
      <c r="AR65" s="133">
        <f t="shared" si="81"/>
        <v>0.11454044469764382</v>
      </c>
      <c r="AS65" s="133">
        <f>AQ65-'Surv-rate CEA'!AI63*UPD</f>
        <v>6.3756746063326319E-2</v>
      </c>
      <c r="AT65" s="133">
        <f t="shared" si="82"/>
        <v>5.7669995953425146E-2</v>
      </c>
      <c r="AU65" s="133">
        <f>'Surv-rate CEA'!AK63*UPFS+'Surv-rate CEA'!AL63*UPD</f>
        <v>5.0737774211490845E-2</v>
      </c>
      <c r="AV65" s="133">
        <f t="shared" si="83"/>
        <v>4.5893923610156991E-2</v>
      </c>
      <c r="AW65" s="133">
        <f>AU65-'Surv-rate CEA'!AL63*UPD</f>
        <v>1.4160631766671976E-2</v>
      </c>
      <c r="AX65" s="133">
        <f t="shared" si="84"/>
        <v>1.2808739891944705E-2</v>
      </c>
      <c r="AY65" s="135">
        <v>59</v>
      </c>
      <c r="AZ65" s="135">
        <f t="shared" si="31"/>
        <v>4.5260273972602736</v>
      </c>
      <c r="BA65" s="136">
        <f>'Surv-rate CEA'!$AP63*UPFS+'Surv-rate CEA'!$AQ63*UPD</f>
        <v>6.5765740762930208E-2</v>
      </c>
      <c r="BB65" s="136">
        <f t="shared" si="32"/>
        <v>5.7530491653097864E-2</v>
      </c>
      <c r="BC65" s="136">
        <f>BA65-'Surv-rate CEA'!$AQ63*UPD</f>
        <v>1.9174200964395594E-2</v>
      </c>
      <c r="BD65" s="136">
        <f t="shared" si="33"/>
        <v>1.6773189136778648E-2</v>
      </c>
      <c r="BE65" s="136">
        <f>'Surv-rate CEA'!$AS63*UPFS+'Surv-rate CEA'!$AT63*UPD</f>
        <v>3.4354305186621366E-2</v>
      </c>
      <c r="BF65" s="136">
        <f t="shared" si="34"/>
        <v>3.0052426154696856E-2</v>
      </c>
      <c r="BG65" s="136">
        <f>BE65-'Surv-rate CEA'!$AT63*UPD</f>
        <v>7.8910118923905745E-3</v>
      </c>
      <c r="BH65" s="136">
        <f t="shared" si="35"/>
        <v>6.9028918178864439E-3</v>
      </c>
    </row>
    <row r="66" spans="1:60">
      <c r="A66" s="132">
        <v>60</v>
      </c>
      <c r="B66" s="132">
        <f t="shared" si="60"/>
        <v>3.452054794520548</v>
      </c>
      <c r="C66" s="133">
        <f>'Surv-rate CEA'!D64*UPFS+'Surv-rate CEA'!E64*UPD</f>
        <v>0.11500257552790949</v>
      </c>
      <c r="D66" s="133">
        <f t="shared" si="61"/>
        <v>0.10384671514009759</v>
      </c>
      <c r="E66" s="133">
        <f>C66-'Surv-rate CEA'!E64*UPD</f>
        <v>8.0848135014055023E-2</v>
      </c>
      <c r="F66" s="133">
        <f t="shared" si="62"/>
        <v>7.3005436685852104E-2</v>
      </c>
      <c r="G66" s="133">
        <f>'Surv-rate CEA'!G64*UPFS+'Surv-rate CEA'!H64*UPD</f>
        <v>4.9132328062936256E-2</v>
      </c>
      <c r="H66" s="133">
        <f t="shared" si="63"/>
        <v>4.4366231391777179E-2</v>
      </c>
      <c r="I66" s="133">
        <f>G66-'Surv-rate CEA'!H64*UPD</f>
        <v>1.369496835272465E-2</v>
      </c>
      <c r="J66" s="133">
        <f t="shared" si="64"/>
        <v>1.2366483714383475E-2</v>
      </c>
      <c r="K66" s="133">
        <f>'Surv-rate CEA'!J64*UPFS+'Surv-rate CEA'!K64*UPD</f>
        <v>9.7759174342382404E-2</v>
      </c>
      <c r="L66" s="133">
        <f t="shared" si="65"/>
        <v>8.827601541672242E-2</v>
      </c>
      <c r="M66" s="133">
        <f>K66-'Surv-rate CEA'!K64*UPD</f>
        <v>2.9719736087637075E-2</v>
      </c>
      <c r="N66" s="133">
        <f t="shared" si="66"/>
        <v>2.6836763901715622E-2</v>
      </c>
      <c r="O66" s="133">
        <f>'Surv-rate CEA'!M64*UPFS+'Surv-rate CEA'!N64*UPD</f>
        <v>4.9132328062936256E-2</v>
      </c>
      <c r="P66" s="133">
        <f t="shared" si="67"/>
        <v>4.4366231391777179E-2</v>
      </c>
      <c r="Q66" s="133">
        <f>O66-'Surv-rate CEA'!N64*UPD</f>
        <v>1.369496835272465E-2</v>
      </c>
      <c r="R66" s="133">
        <f t="shared" si="68"/>
        <v>1.2366483714383475E-2</v>
      </c>
      <c r="S66" s="133">
        <f>'Surv-rate CEA'!P64*UPFS+'Surv-rate CEA'!Q64*UPD</f>
        <v>0.13549879348619276</v>
      </c>
      <c r="T66" s="133">
        <f t="shared" si="69"/>
        <v>0.12235469113970159</v>
      </c>
      <c r="U66" s="133">
        <f>S66-'Surv-rate CEA'!Q64*UPD</f>
        <v>8.0848135014055036E-2</v>
      </c>
      <c r="V66" s="133">
        <f t="shared" si="70"/>
        <v>7.3005436685852118E-2</v>
      </c>
      <c r="W66" s="133">
        <f>'Surv-rate CEA'!S64*UPFS+'Surv-rate CEA'!T64*UPD</f>
        <v>4.9132328062936256E-2</v>
      </c>
      <c r="X66" s="133">
        <f t="shared" si="71"/>
        <v>4.4366231391777179E-2</v>
      </c>
      <c r="Y66" s="133">
        <f>W66-'Surv-rate CEA'!T64*UPD</f>
        <v>1.369496835272465E-2</v>
      </c>
      <c r="Z66" s="133">
        <f t="shared" si="72"/>
        <v>1.2366483714383475E-2</v>
      </c>
      <c r="AA66" s="133">
        <f>'Surv-rate CEA'!V64*UPFS+'Surv-rate CEA'!W64*UPD</f>
        <v>0.1533376252764565</v>
      </c>
      <c r="AB66" s="133">
        <f t="shared" si="73"/>
        <v>0.13846306153794594</v>
      </c>
      <c r="AC66" s="133">
        <f>AA66-'Surv-rate CEA'!W64*UPD</f>
        <v>7.3385374811806667E-2</v>
      </c>
      <c r="AD66" s="133">
        <f t="shared" si="74"/>
        <v>6.6266603843854896E-2</v>
      </c>
      <c r="AE66" s="133">
        <f>'Surv-rate CEA'!Y64*UPFS+'Surv-rate CEA'!Z64*UPD</f>
        <v>4.9132328062936256E-2</v>
      </c>
      <c r="AF66" s="133">
        <f t="shared" si="75"/>
        <v>4.4366231391777179E-2</v>
      </c>
      <c r="AG66" s="133">
        <f>AE66-'Surv-rate CEA'!Z64*UPD</f>
        <v>1.369496835272465E-2</v>
      </c>
      <c r="AH66" s="133">
        <f t="shared" si="76"/>
        <v>1.2366483714383475E-2</v>
      </c>
      <c r="AI66" s="133">
        <f>'Surv-rate CEA'!AB64*UPFS+'Surv-rate CEA'!AC64*UPD</f>
        <v>0.10250524121110272</v>
      </c>
      <c r="AJ66" s="133">
        <f t="shared" si="77"/>
        <v>9.2561688601774189E-2</v>
      </c>
      <c r="AK66" s="133">
        <f>AI66-'Surv-rate CEA'!AC64*UPD</f>
        <v>5.6682397522033252E-2</v>
      </c>
      <c r="AL66" s="133">
        <f t="shared" si="78"/>
        <v>5.1183904029174061E-2</v>
      </c>
      <c r="AM66" s="105">
        <f>'Surv-rate CEA'!AE64*UPFS+'Surv-rate CEA'!AF64*UPD</f>
        <v>4.9132328062936256E-2</v>
      </c>
      <c r="AN66" s="133">
        <f t="shared" si="79"/>
        <v>4.4366231391777179E-2</v>
      </c>
      <c r="AO66" s="105">
        <f>AM66-'Surv-rate CEA'!AF64*UPD</f>
        <v>1.369496835272465E-2</v>
      </c>
      <c r="AP66" s="133">
        <f t="shared" si="80"/>
        <v>1.2366483714383475E-2</v>
      </c>
      <c r="AQ66" s="133">
        <f>'Surv-rate CEA'!AH64*UPFS+'Surv-rate CEA'!AI64*UPD</f>
        <v>0.12397951610282754</v>
      </c>
      <c r="AR66" s="133">
        <f t="shared" si="81"/>
        <v>0.11195284481966168</v>
      </c>
      <c r="AS66" s="133">
        <f>AQ66-'Surv-rate CEA'!AI64*UPD</f>
        <v>6.244658611519955E-2</v>
      </c>
      <c r="AT66" s="133">
        <f t="shared" si="82"/>
        <v>5.6388935726077845E-2</v>
      </c>
      <c r="AU66" s="133">
        <f>'Surv-rate CEA'!AK64*UPFS+'Surv-rate CEA'!AL64*UPD</f>
        <v>4.9132328062936256E-2</v>
      </c>
      <c r="AV66" s="133">
        <f t="shared" si="83"/>
        <v>4.4366231391777179E-2</v>
      </c>
      <c r="AW66" s="133">
        <f>AU66-'Surv-rate CEA'!AL64*UPD</f>
        <v>1.369496835272465E-2</v>
      </c>
      <c r="AX66" s="133">
        <f t="shared" si="84"/>
        <v>1.2366483714383475E-2</v>
      </c>
      <c r="AY66" s="135">
        <v>60</v>
      </c>
      <c r="AZ66" s="135">
        <f t="shared" si="31"/>
        <v>4.602739726027397</v>
      </c>
      <c r="BA66" s="136">
        <f>'Surv-rate CEA'!$AP64*UPFS+'Surv-rate CEA'!$AQ64*UPD</f>
        <v>6.4128104519878618E-2</v>
      </c>
      <c r="BB66" s="136">
        <f t="shared" si="32"/>
        <v>5.5970862484765897E-2</v>
      </c>
      <c r="BC66" s="136">
        <f>BA66-'Surv-rate CEA'!$AQ64*UPD</f>
        <v>1.8656232439678129E-2</v>
      </c>
      <c r="BD66" s="136">
        <f t="shared" si="33"/>
        <v>1.6283116867135336E-2</v>
      </c>
      <c r="BE66" s="136">
        <f>'Surv-rate CEA'!$AS64*UPFS+'Surv-rate CEA'!$AT64*UPD</f>
        <v>3.3052760806702192E-2</v>
      </c>
      <c r="BF66" s="136">
        <f t="shared" si="34"/>
        <v>2.884837379343284E-2</v>
      </c>
      <c r="BG66" s="136">
        <f>BE66-'Surv-rate CEA'!$AT64*UPD</f>
        <v>7.6470963255291721E-3</v>
      </c>
      <c r="BH66" s="136">
        <f t="shared" si="35"/>
        <v>6.6743681268682234E-3</v>
      </c>
    </row>
    <row r="67" spans="1:60">
      <c r="A67" s="132">
        <v>61</v>
      </c>
      <c r="B67" s="132">
        <f t="shared" si="60"/>
        <v>3.5095890410958903</v>
      </c>
      <c r="C67" s="133">
        <f>'Surv-rate CEA'!D65*UPFS+'Surv-rate CEA'!E65*UPD</f>
        <v>0.11252325236529348</v>
      </c>
      <c r="D67" s="133">
        <f t="shared" si="61"/>
        <v>0.1014352475332358</v>
      </c>
      <c r="E67" s="133">
        <f>C67-'Surv-rate CEA'!E65*UPD</f>
        <v>7.9380572908565039E-2</v>
      </c>
      <c r="F67" s="133">
        <f t="shared" si="62"/>
        <v>7.1558436972391587E-2</v>
      </c>
      <c r="G67" s="133">
        <f>'Surv-rate CEA'!G65*UPFS+'Surv-rate CEA'!H65*UPD</f>
        <v>4.7597245898238313E-2</v>
      </c>
      <c r="H67" s="133">
        <f t="shared" si="63"/>
        <v>4.2907028708292556E-2</v>
      </c>
      <c r="I67" s="133">
        <f>G67-'Surv-rate CEA'!H65*UPD</f>
        <v>1.3251458912201919E-2</v>
      </c>
      <c r="J67" s="133">
        <f t="shared" si="64"/>
        <v>1.1945664444287763E-2</v>
      </c>
      <c r="K67" s="133">
        <f>'Surv-rate CEA'!J65*UPFS+'Surv-rate CEA'!K65*UPD</f>
        <v>9.5480474261113099E-2</v>
      </c>
      <c r="L67" s="133">
        <f t="shared" si="65"/>
        <v>8.6071859261810768E-2</v>
      </c>
      <c r="M67" s="133">
        <f>K67-'Surv-rate CEA'!K65*UPD</f>
        <v>2.8941086862747226E-2</v>
      </c>
      <c r="N67" s="133">
        <f t="shared" si="66"/>
        <v>2.6089241539814487E-2</v>
      </c>
      <c r="O67" s="133">
        <f>'Surv-rate CEA'!M65*UPFS+'Surv-rate CEA'!N65*UPD</f>
        <v>4.7597245898238313E-2</v>
      </c>
      <c r="P67" s="133">
        <f t="shared" si="67"/>
        <v>4.2907028708292556E-2</v>
      </c>
      <c r="Q67" s="133">
        <f>O67-'Surv-rate CEA'!N65*UPD</f>
        <v>1.3251458912201919E-2</v>
      </c>
      <c r="R67" s="133">
        <f t="shared" si="68"/>
        <v>1.1945664444287763E-2</v>
      </c>
      <c r="S67" s="133">
        <f>'Surv-rate CEA'!P65*UPFS+'Surv-rate CEA'!Q65*UPD</f>
        <v>0.13283453849967697</v>
      </c>
      <c r="T67" s="133">
        <f t="shared" si="69"/>
        <v>0.1197450661125203</v>
      </c>
      <c r="U67" s="133">
        <f>S67-'Surv-rate CEA'!Q65*UPD</f>
        <v>7.9380572908565025E-2</v>
      </c>
      <c r="V67" s="133">
        <f t="shared" si="70"/>
        <v>7.1558436972391573E-2</v>
      </c>
      <c r="W67" s="133">
        <f>'Surv-rate CEA'!S65*UPFS+'Surv-rate CEA'!T65*UPD</f>
        <v>4.7597245898238313E-2</v>
      </c>
      <c r="X67" s="133">
        <f t="shared" si="71"/>
        <v>4.2907028708292556E-2</v>
      </c>
      <c r="Y67" s="133">
        <f>W67-'Surv-rate CEA'!T65*UPD</f>
        <v>1.3251458912201919E-2</v>
      </c>
      <c r="Z67" s="133">
        <f t="shared" si="72"/>
        <v>1.1945664444287763E-2</v>
      </c>
      <c r="AA67" s="133">
        <f>'Surv-rate CEA'!V65*UPFS+'Surv-rate CEA'!W65*UPD</f>
        <v>0.15054806507373159</v>
      </c>
      <c r="AB67" s="133">
        <f t="shared" si="73"/>
        <v>0.13571310751691162</v>
      </c>
      <c r="AC67" s="133">
        <f>AA67-'Surv-rate CEA'!W65*UPD</f>
        <v>7.1995911790091335E-2</v>
      </c>
      <c r="AD67" s="133">
        <f t="shared" si="74"/>
        <v>6.4901457968001536E-2</v>
      </c>
      <c r="AE67" s="133">
        <f>'Surv-rate CEA'!Y65*UPFS+'Surv-rate CEA'!Z65*UPD</f>
        <v>4.7597245898238313E-2</v>
      </c>
      <c r="AF67" s="133">
        <f t="shared" si="75"/>
        <v>4.2907028708292556E-2</v>
      </c>
      <c r="AG67" s="133">
        <f>AE67-'Surv-rate CEA'!Z65*UPD</f>
        <v>1.3251458912201919E-2</v>
      </c>
      <c r="AH67" s="133">
        <f t="shared" si="76"/>
        <v>1.1945664444287763E-2</v>
      </c>
      <c r="AI67" s="133">
        <f>'Surv-rate CEA'!AB65*UPFS+'Surv-rate CEA'!AC65*UPD</f>
        <v>0.10016125883752328</v>
      </c>
      <c r="AJ67" s="133">
        <f t="shared" si="77"/>
        <v>9.0291400842572658E-2</v>
      </c>
      <c r="AK67" s="133">
        <f>AI67-'Surv-rate CEA'!AC65*UPD</f>
        <v>5.5491200702757558E-2</v>
      </c>
      <c r="AL67" s="133">
        <f t="shared" si="78"/>
        <v>5.0023115763909519E-2</v>
      </c>
      <c r="AM67" s="105">
        <f>'Surv-rate CEA'!AE65*UPFS+'Surv-rate CEA'!AF65*UPD</f>
        <v>4.7597245898238313E-2</v>
      </c>
      <c r="AN67" s="133">
        <f t="shared" si="79"/>
        <v>4.2907028708292556E-2</v>
      </c>
      <c r="AO67" s="105">
        <f>AM67-'Surv-rate CEA'!AF65*UPD</f>
        <v>1.3251458912201919E-2</v>
      </c>
      <c r="AP67" s="133">
        <f t="shared" si="80"/>
        <v>1.1945664444287763E-2</v>
      </c>
      <c r="AQ67" s="133">
        <f>'Surv-rate CEA'!AH65*UPFS+'Surv-rate CEA'!AI65*UPD</f>
        <v>0.12141791513742868</v>
      </c>
      <c r="AR67" s="133">
        <f t="shared" si="81"/>
        <v>0.10945343311755575</v>
      </c>
      <c r="AS67" s="133">
        <f>AQ67-'Surv-rate CEA'!AI65*UPD</f>
        <v>6.1182964332917894E-2</v>
      </c>
      <c r="AT67" s="133">
        <f t="shared" si="82"/>
        <v>5.5154014850008613E-2</v>
      </c>
      <c r="AU67" s="133">
        <f>'Surv-rate CEA'!AK65*UPFS+'Surv-rate CEA'!AL65*UPD</f>
        <v>4.7597245898238313E-2</v>
      </c>
      <c r="AV67" s="133">
        <f t="shared" si="83"/>
        <v>4.2907028708292556E-2</v>
      </c>
      <c r="AW67" s="133">
        <f>AU67-'Surv-rate CEA'!AL65*UPD</f>
        <v>1.3251458912201919E-2</v>
      </c>
      <c r="AX67" s="133">
        <f t="shared" si="84"/>
        <v>1.1945664444287763E-2</v>
      </c>
      <c r="AY67" s="135">
        <v>61</v>
      </c>
      <c r="AZ67" s="135">
        <f t="shared" si="31"/>
        <v>4.6794520547945204</v>
      </c>
      <c r="BA67" s="136">
        <f>'Surv-rate CEA'!$AP65*UPFS+'Surv-rate CEA'!$AQ65*UPD</f>
        <v>6.2553457318828401E-2</v>
      </c>
      <c r="BB67" s="136">
        <f t="shared" si="32"/>
        <v>5.4472855337021987E-2</v>
      </c>
      <c r="BC67" s="136">
        <f>BA67-'Surv-rate CEA'!$AQ65*UPD</f>
        <v>1.8160135938913871E-2</v>
      </c>
      <c r="BD67" s="136">
        <f t="shared" si="33"/>
        <v>1.5814225149204546E-2</v>
      </c>
      <c r="BE67" s="136">
        <f>'Surv-rate CEA'!$AS65*UPFS+'Surv-rate CEA'!$AT65*UPD</f>
        <v>3.1805568997011383E-2</v>
      </c>
      <c r="BF67" s="136">
        <f t="shared" si="34"/>
        <v>2.7696952864736113E-2</v>
      </c>
      <c r="BG67" s="136">
        <f>BE67-'Surv-rate CEA'!$AT65*UPD</f>
        <v>7.4136533003225126E-3</v>
      </c>
      <c r="BH67" s="136">
        <f t="shared" si="35"/>
        <v>6.4559639236079179E-3</v>
      </c>
    </row>
    <row r="68" spans="1:60">
      <c r="A68" s="132">
        <v>62</v>
      </c>
      <c r="B68" s="132">
        <f t="shared" si="60"/>
        <v>3.5671232876712327</v>
      </c>
      <c r="C68" s="133">
        <f>'Surv-rate CEA'!D66*UPFS+'Surv-rate CEA'!E66*UPD</f>
        <v>0.11012808098457466</v>
      </c>
      <c r="D68" s="133">
        <f t="shared" si="61"/>
        <v>9.9107405807238105E-2</v>
      </c>
      <c r="E68" s="133">
        <f>C68-'Surv-rate CEA'!E66*UPD</f>
        <v>7.7961383476179119E-2</v>
      </c>
      <c r="F68" s="133">
        <f t="shared" si="62"/>
        <v>7.0159675900914209E-2</v>
      </c>
      <c r="G68" s="133">
        <f>'Surv-rate CEA'!G66*UPFS+'Surv-rate CEA'!H66*UPD</f>
        <v>4.6128663888241966E-2</v>
      </c>
      <c r="H68" s="133">
        <f t="shared" si="63"/>
        <v>4.1512502265049288E-2</v>
      </c>
      <c r="I68" s="133">
        <f>G68-'Surv-rate CEA'!H66*UPD</f>
        <v>1.2828738678162407E-2</v>
      </c>
      <c r="J68" s="133">
        <f t="shared" si="64"/>
        <v>1.1544948380147821E-2</v>
      </c>
      <c r="K68" s="133">
        <f>'Surv-rate CEA'!J66*UPFS+'Surv-rate CEA'!K66*UPD</f>
        <v>9.3282801597535547E-2</v>
      </c>
      <c r="L68" s="133">
        <f t="shared" si="65"/>
        <v>8.3947857713583138E-2</v>
      </c>
      <c r="M68" s="133">
        <f>K68-'Surv-rate CEA'!K66*UPD</f>
        <v>2.8194228240811345E-2</v>
      </c>
      <c r="N68" s="133">
        <f t="shared" si="66"/>
        <v>2.5372791341704819E-2</v>
      </c>
      <c r="O68" s="133">
        <f>'Surv-rate CEA'!M66*UPFS+'Surv-rate CEA'!N66*UPD</f>
        <v>4.6128663888241966E-2</v>
      </c>
      <c r="P68" s="133">
        <f t="shared" si="67"/>
        <v>4.1512502265049288E-2</v>
      </c>
      <c r="Q68" s="133">
        <f>O68-'Surv-rate CEA'!N66*UPD</f>
        <v>1.2828738678162407E-2</v>
      </c>
      <c r="R68" s="133">
        <f t="shared" si="68"/>
        <v>1.1544948380147821E-2</v>
      </c>
      <c r="S68" s="133">
        <f>'Surv-rate CEA'!P66*UPFS+'Surv-rate CEA'!Q66*UPD</f>
        <v>0.13025563058174608</v>
      </c>
      <c r="T68" s="133">
        <f t="shared" si="69"/>
        <v>0.11722076261867283</v>
      </c>
      <c r="U68" s="133">
        <f>S68-'Surv-rate CEA'!Q66*UPD</f>
        <v>7.7961383476179119E-2</v>
      </c>
      <c r="V68" s="133">
        <f t="shared" si="70"/>
        <v>7.0159675900914209E-2</v>
      </c>
      <c r="W68" s="133">
        <f>'Surv-rate CEA'!S66*UPFS+'Surv-rate CEA'!T66*UPD</f>
        <v>4.6128663888241966E-2</v>
      </c>
      <c r="X68" s="133">
        <f t="shared" si="71"/>
        <v>4.1512502265049288E-2</v>
      </c>
      <c r="Y68" s="133">
        <f>W68-'Surv-rate CEA'!T66*UPD</f>
        <v>1.2828738678162407E-2</v>
      </c>
      <c r="Z68" s="133">
        <f t="shared" si="72"/>
        <v>1.1544948380147821E-2</v>
      </c>
      <c r="AA68" s="133">
        <f>'Surv-rate CEA'!V66*UPFS+'Surv-rate CEA'!W66*UPD</f>
        <v>0.14784378303342827</v>
      </c>
      <c r="AB68" s="133">
        <f t="shared" si="73"/>
        <v>0.13304884340283349</v>
      </c>
      <c r="AC68" s="133">
        <f>AA68-'Surv-rate CEA'!W66*UPD</f>
        <v>7.0653308876308663E-2</v>
      </c>
      <c r="AD68" s="133">
        <f t="shared" si="74"/>
        <v>6.3582930818609731E-2</v>
      </c>
      <c r="AE68" s="133">
        <f>'Surv-rate CEA'!Y66*UPFS+'Surv-rate CEA'!Z66*UPD</f>
        <v>4.6128663888241966E-2</v>
      </c>
      <c r="AF68" s="133">
        <f t="shared" si="75"/>
        <v>4.1512502265049288E-2</v>
      </c>
      <c r="AG68" s="133">
        <f>AE68-'Surv-rate CEA'!Z66*UPD</f>
        <v>1.2828738678162407E-2</v>
      </c>
      <c r="AH68" s="133">
        <f t="shared" si="76"/>
        <v>1.1544948380147821E-2</v>
      </c>
      <c r="AI68" s="133">
        <f>'Surv-rate CEA'!AB66*UPFS+'Surv-rate CEA'!AC66*UPD</f>
        <v>9.7899709747651775E-2</v>
      </c>
      <c r="AJ68" s="133">
        <f t="shared" si="77"/>
        <v>8.8102745236524768E-2</v>
      </c>
      <c r="AK68" s="133">
        <f>AI68-'Surv-rate CEA'!AC66*UPD</f>
        <v>5.4342601049349376E-2</v>
      </c>
      <c r="AL68" s="133">
        <f t="shared" si="78"/>
        <v>4.890445894152174E-2</v>
      </c>
      <c r="AM68" s="105">
        <f>'Surv-rate CEA'!AE66*UPFS+'Surv-rate CEA'!AF66*UPD</f>
        <v>4.6128663888241966E-2</v>
      </c>
      <c r="AN68" s="133">
        <f t="shared" si="79"/>
        <v>4.1512502265049288E-2</v>
      </c>
      <c r="AO68" s="105">
        <f>AM68-'Surv-rate CEA'!AF66*UPD</f>
        <v>1.2828738678162407E-2</v>
      </c>
      <c r="AP68" s="133">
        <f t="shared" si="80"/>
        <v>1.1544948380147821E-2</v>
      </c>
      <c r="AQ68" s="133">
        <f>'Surv-rate CEA'!AH66*UPFS+'Surv-rate CEA'!AI66*UPD</f>
        <v>0.11894082392380387</v>
      </c>
      <c r="AR68" s="133">
        <f t="shared" si="81"/>
        <v>0.10703824490789762</v>
      </c>
      <c r="AS68" s="133">
        <f>AQ68-'Surv-rate CEA'!AI66*UPD</f>
        <v>5.9963566135569295E-2</v>
      </c>
      <c r="AT68" s="133">
        <f t="shared" si="82"/>
        <v>5.3962925981425422E-2</v>
      </c>
      <c r="AU68" s="133">
        <f>'Surv-rate CEA'!AK66*UPFS+'Surv-rate CEA'!AL66*UPD</f>
        <v>4.6128663888241966E-2</v>
      </c>
      <c r="AV68" s="133">
        <f t="shared" si="83"/>
        <v>4.1512502265049288E-2</v>
      </c>
      <c r="AW68" s="133">
        <f>AU68-'Surv-rate CEA'!AL66*UPD</f>
        <v>1.2828738678162407E-2</v>
      </c>
      <c r="AX68" s="133">
        <f t="shared" si="84"/>
        <v>1.1544948380147821E-2</v>
      </c>
      <c r="AY68" s="135">
        <v>62</v>
      </c>
      <c r="AZ68" s="135">
        <f t="shared" si="31"/>
        <v>4.7561643835616438</v>
      </c>
      <c r="BA68" s="136">
        <f>'Surv-rate CEA'!$AP66*UPFS+'Surv-rate CEA'!$AQ66*UPD</f>
        <v>6.1038583555599338E-2</v>
      </c>
      <c r="BB68" s="136">
        <f t="shared" si="32"/>
        <v>5.303328095794959E-2</v>
      </c>
      <c r="BC68" s="136">
        <f>BA68-'Surv-rate CEA'!$AQ66*UPD</f>
        <v>1.7684668880626871E-2</v>
      </c>
      <c r="BD68" s="136">
        <f t="shared" si="33"/>
        <v>1.5365297796274914E-2</v>
      </c>
      <c r="BE68" s="136">
        <f>'Surv-rate CEA'!$AS66*UPFS+'Surv-rate CEA'!$AT66*UPD</f>
        <v>3.0610195767084125E-2</v>
      </c>
      <c r="BF68" s="136">
        <f t="shared" si="34"/>
        <v>2.6595622272507564E-2</v>
      </c>
      <c r="BG68" s="136">
        <f>BE68-'Surv-rate CEA'!$AT66*UPD</f>
        <v>7.1901023992790337E-3</v>
      </c>
      <c r="BH68" s="136">
        <f t="shared" si="35"/>
        <v>6.247109589462496E-3</v>
      </c>
    </row>
    <row r="69" spans="1:60">
      <c r="A69" s="132">
        <v>63</v>
      </c>
      <c r="B69" s="132">
        <f t="shared" si="60"/>
        <v>3.6246575342465754</v>
      </c>
      <c r="C69" s="133">
        <f>'Surv-rate CEA'!D67*UPFS+'Surv-rate CEA'!E67*UPD</f>
        <v>0.10781327674195186</v>
      </c>
      <c r="D69" s="133">
        <f t="shared" si="61"/>
        <v>9.6859383927760667E-2</v>
      </c>
      <c r="E69" s="133">
        <f>C69-'Surv-rate CEA'!E67*UPD</f>
        <v>7.6588292388538107E-2</v>
      </c>
      <c r="F69" s="133">
        <f t="shared" si="62"/>
        <v>6.8806876490624516E-2</v>
      </c>
      <c r="G69" s="133">
        <f>'Surv-rate CEA'!G67*UPFS+'Surv-rate CEA'!H67*UPD</f>
        <v>4.4722968896130061E-2</v>
      </c>
      <c r="H69" s="133">
        <f t="shared" si="63"/>
        <v>4.0179088750522812E-2</v>
      </c>
      <c r="I69" s="133">
        <f>G69-'Surv-rate CEA'!H67*UPD</f>
        <v>1.2425545266504516E-2</v>
      </c>
      <c r="J69" s="133">
        <f t="shared" si="64"/>
        <v>1.1163102503235739E-2</v>
      </c>
      <c r="K69" s="133">
        <f>'Surv-rate CEA'!J67*UPFS+'Surv-rate CEA'!K67*UPD</f>
        <v>9.1162382970951708E-2</v>
      </c>
      <c r="L69" s="133">
        <f t="shared" si="65"/>
        <v>8.1900230832304313E-2</v>
      </c>
      <c r="M69" s="133">
        <f>K69-'Surv-rate CEA'!K67*UPD</f>
        <v>2.7477418900359679E-2</v>
      </c>
      <c r="N69" s="133">
        <f t="shared" si="66"/>
        <v>2.4685696855165098E-2</v>
      </c>
      <c r="O69" s="133">
        <f>'Surv-rate CEA'!M67*UPFS+'Surv-rate CEA'!N67*UPD</f>
        <v>4.4722968896130061E-2</v>
      </c>
      <c r="P69" s="133">
        <f t="shared" si="67"/>
        <v>4.0179088750522812E-2</v>
      </c>
      <c r="Q69" s="133">
        <f>O69-'Surv-rate CEA'!N67*UPD</f>
        <v>1.2425545266504516E-2</v>
      </c>
      <c r="R69" s="133">
        <f t="shared" si="68"/>
        <v>1.1163102503235739E-2</v>
      </c>
      <c r="S69" s="133">
        <f>'Surv-rate CEA'!P67*UPFS+'Surv-rate CEA'!Q67*UPD</f>
        <v>0.12775839713810083</v>
      </c>
      <c r="T69" s="133">
        <f t="shared" si="69"/>
        <v>0.11477806827087628</v>
      </c>
      <c r="U69" s="133">
        <f>S69-'Surv-rate CEA'!Q67*UPD</f>
        <v>7.6588292388538121E-2</v>
      </c>
      <c r="V69" s="133">
        <f t="shared" si="70"/>
        <v>6.880687649062453E-2</v>
      </c>
      <c r="W69" s="133">
        <f>'Surv-rate CEA'!S67*UPFS+'Surv-rate CEA'!T67*UPD</f>
        <v>4.4722968896130061E-2</v>
      </c>
      <c r="X69" s="133">
        <f t="shared" si="71"/>
        <v>4.0179088750522812E-2</v>
      </c>
      <c r="Y69" s="133">
        <f>W69-'Surv-rate CEA'!T67*UPD</f>
        <v>1.2425545266504516E-2</v>
      </c>
      <c r="Z69" s="133">
        <f t="shared" si="72"/>
        <v>1.1163102503235739E-2</v>
      </c>
      <c r="AA69" s="133">
        <f>'Surv-rate CEA'!V67*UPFS+'Surv-rate CEA'!W67*UPD</f>
        <v>0.14522123617902133</v>
      </c>
      <c r="AB69" s="133">
        <f t="shared" si="73"/>
        <v>0.13046667251561714</v>
      </c>
      <c r="AC69" s="133">
        <f>AA69-'Surv-rate CEA'!W67*UPD</f>
        <v>6.9355327485875348E-2</v>
      </c>
      <c r="AD69" s="133">
        <f t="shared" si="74"/>
        <v>6.2308785108801015E-2</v>
      </c>
      <c r="AE69" s="133">
        <f>'Surv-rate CEA'!Y67*UPFS+'Surv-rate CEA'!Z67*UPD</f>
        <v>4.4722968896130061E-2</v>
      </c>
      <c r="AF69" s="133">
        <f t="shared" si="75"/>
        <v>4.0179088750522812E-2</v>
      </c>
      <c r="AG69" s="133">
        <f>AE69-'Surv-rate CEA'!Z67*UPD</f>
        <v>1.2425545266504516E-2</v>
      </c>
      <c r="AH69" s="133">
        <f t="shared" si="76"/>
        <v>1.1163102503235739E-2</v>
      </c>
      <c r="AI69" s="133">
        <f>'Surv-rate CEA'!AB67*UPFS+'Surv-rate CEA'!AC67*UPD</f>
        <v>9.5716786176158683E-2</v>
      </c>
      <c r="AJ69" s="133">
        <f t="shared" si="77"/>
        <v>8.5991903972624628E-2</v>
      </c>
      <c r="AK69" s="133">
        <f>AI69-'Surv-rate CEA'!AC67*UPD</f>
        <v>5.3234478071212454E-2</v>
      </c>
      <c r="AL69" s="133">
        <f t="shared" si="78"/>
        <v>4.7825823548939043E-2</v>
      </c>
      <c r="AM69" s="105">
        <f>'Surv-rate CEA'!AE67*UPFS+'Surv-rate CEA'!AF67*UPD</f>
        <v>4.4722968896130061E-2</v>
      </c>
      <c r="AN69" s="133">
        <f t="shared" si="79"/>
        <v>4.0179088750522812E-2</v>
      </c>
      <c r="AO69" s="105">
        <f>AM69-'Surv-rate CEA'!AF67*UPD</f>
        <v>1.2425545266504516E-2</v>
      </c>
      <c r="AP69" s="133">
        <f t="shared" si="80"/>
        <v>1.1163102503235739E-2</v>
      </c>
      <c r="AQ69" s="133">
        <f>'Surv-rate CEA'!AH67*UPFS+'Surv-rate CEA'!AI67*UPD</f>
        <v>0.11654452468713986</v>
      </c>
      <c r="AR69" s="133">
        <f t="shared" si="81"/>
        <v>0.10470353190700819</v>
      </c>
      <c r="AS69" s="133">
        <f>AQ69-'Surv-rate CEA'!AI67*UPD</f>
        <v>5.8786223343831427E-2</v>
      </c>
      <c r="AT69" s="133">
        <f t="shared" si="82"/>
        <v>5.2813508211532079E-2</v>
      </c>
      <c r="AU69" s="133">
        <f>'Surv-rate CEA'!AK67*UPFS+'Surv-rate CEA'!AL67*UPD</f>
        <v>4.4722968896130061E-2</v>
      </c>
      <c r="AV69" s="133">
        <f t="shared" si="83"/>
        <v>4.0179088750522812E-2</v>
      </c>
      <c r="AW69" s="133">
        <f>AU69-'Surv-rate CEA'!AL67*UPD</f>
        <v>1.2425545266504516E-2</v>
      </c>
      <c r="AX69" s="133">
        <f t="shared" si="84"/>
        <v>1.1163102503235739E-2</v>
      </c>
      <c r="AY69" s="135">
        <v>63</v>
      </c>
      <c r="AZ69" s="135">
        <f t="shared" si="31"/>
        <v>4.8328767123287673</v>
      </c>
      <c r="BA69" s="136">
        <f>'Surv-rate CEA'!$AP67*UPFS+'Surv-rate CEA'!$AQ67*UPD</f>
        <v>5.9580469263426979E-2</v>
      </c>
      <c r="BB69" s="136">
        <f t="shared" si="32"/>
        <v>5.1649151959487896E-2</v>
      </c>
      <c r="BC69" s="136">
        <f>BA69-'Surv-rate CEA'!$AQ67*UPD</f>
        <v>1.7228676676606651E-2</v>
      </c>
      <c r="BD69" s="136">
        <f t="shared" si="33"/>
        <v>1.4935205290119583E-2</v>
      </c>
      <c r="BE69" s="136">
        <f>'Surv-rate CEA'!$AS67*UPFS+'Surv-rate CEA'!$AT67*UPD</f>
        <v>2.9464240936093046E-2</v>
      </c>
      <c r="BF69" s="136">
        <f t="shared" si="34"/>
        <v>2.554197837467153E-2</v>
      </c>
      <c r="BG69" s="136">
        <f>BE69-'Surv-rate CEA'!$AT67*UPD</f>
        <v>6.9759027191567402E-3</v>
      </c>
      <c r="BH69" s="136">
        <f t="shared" si="35"/>
        <v>6.0472746195286923E-3</v>
      </c>
    </row>
    <row r="70" spans="1:60">
      <c r="A70" s="132">
        <v>64</v>
      </c>
      <c r="B70" s="132">
        <f t="shared" si="60"/>
        <v>3.6821917808219178</v>
      </c>
      <c r="C70" s="133">
        <f>'Surv-rate CEA'!D68*UPFS+'Surv-rate CEA'!E68*UPD</f>
        <v>0.10557526180525442</v>
      </c>
      <c r="D70" s="133">
        <f t="shared" si="61"/>
        <v>9.4687585810773994E-2</v>
      </c>
      <c r="E70" s="133">
        <f>C70-'Surv-rate CEA'!E68*UPD</f>
        <v>7.5259162639396804E-2</v>
      </c>
      <c r="F70" s="133">
        <f t="shared" si="62"/>
        <v>6.7497899589487154E-2</v>
      </c>
      <c r="G70" s="133">
        <f>'Surv-rate CEA'!G68*UPFS+'Surv-rate CEA'!H68*UPD</f>
        <v>4.3376780016796609E-2</v>
      </c>
      <c r="H70" s="133">
        <f t="shared" si="63"/>
        <v>3.8903456262431739E-2</v>
      </c>
      <c r="I70" s="133">
        <f>G70-'Surv-rate CEA'!H68*UPD</f>
        <v>1.2040709680934604E-2</v>
      </c>
      <c r="J70" s="133">
        <f t="shared" si="64"/>
        <v>1.0798985592279819E-2</v>
      </c>
      <c r="K70" s="133">
        <f>'Surv-rate CEA'!J68*UPFS+'Surv-rate CEA'!K68*UPD</f>
        <v>8.911565746806116E-2</v>
      </c>
      <c r="L70" s="133">
        <f t="shared" si="65"/>
        <v>7.9925413579894355E-2</v>
      </c>
      <c r="M70" s="133">
        <f>K70-'Surv-rate CEA'!K68*UPD</f>
        <v>2.6789036089375801E-2</v>
      </c>
      <c r="N70" s="133">
        <f t="shared" si="66"/>
        <v>2.4026359112229528E-2</v>
      </c>
      <c r="O70" s="133">
        <f>'Surv-rate CEA'!M68*UPFS+'Surv-rate CEA'!N68*UPD</f>
        <v>4.3376780016796609E-2</v>
      </c>
      <c r="P70" s="133">
        <f t="shared" si="67"/>
        <v>3.8903456262431739E-2</v>
      </c>
      <c r="Q70" s="133">
        <f>O70-'Surv-rate CEA'!N68*UPD</f>
        <v>1.2040709680934604E-2</v>
      </c>
      <c r="R70" s="133">
        <f t="shared" si="68"/>
        <v>1.0798985592279819E-2</v>
      </c>
      <c r="S70" s="133">
        <f>'Surv-rate CEA'!P68*UPFS+'Surv-rate CEA'!Q68*UPD</f>
        <v>0.12533935877848529</v>
      </c>
      <c r="T70" s="133">
        <f t="shared" si="69"/>
        <v>0.11241346776574648</v>
      </c>
      <c r="U70" s="133">
        <f>S70-'Surv-rate CEA'!Q68*UPD</f>
        <v>7.5259162639396804E-2</v>
      </c>
      <c r="V70" s="133">
        <f t="shared" si="70"/>
        <v>6.7497899589487154E-2</v>
      </c>
      <c r="W70" s="133">
        <f>'Surv-rate CEA'!S68*UPFS+'Surv-rate CEA'!T68*UPD</f>
        <v>4.3376780016796609E-2</v>
      </c>
      <c r="X70" s="133">
        <f t="shared" si="71"/>
        <v>3.8903456262431739E-2</v>
      </c>
      <c r="Y70" s="133">
        <f>W70-'Surv-rate CEA'!T68*UPD</f>
        <v>1.2040709680934604E-2</v>
      </c>
      <c r="Z70" s="133">
        <f t="shared" si="72"/>
        <v>1.0798985592279819E-2</v>
      </c>
      <c r="AA70" s="133">
        <f>'Surv-rate CEA'!V68*UPFS+'Surv-rate CEA'!W68*UPD</f>
        <v>0.1426770624085042</v>
      </c>
      <c r="AB70" s="133">
        <f t="shared" si="73"/>
        <v>0.12796318341085114</v>
      </c>
      <c r="AC70" s="133">
        <f>AA70-'Surv-rate CEA'!W68*UPD</f>
        <v>6.8099865883652355E-2</v>
      </c>
      <c r="AD70" s="133">
        <f t="shared" si="74"/>
        <v>6.1076920713253761E-2</v>
      </c>
      <c r="AE70" s="133">
        <f>'Surv-rate CEA'!Y68*UPFS+'Surv-rate CEA'!Z68*UPD</f>
        <v>4.3376780016796609E-2</v>
      </c>
      <c r="AF70" s="133">
        <f t="shared" si="75"/>
        <v>3.8903456262431739E-2</v>
      </c>
      <c r="AG70" s="133">
        <f>AE70-'Surv-rate CEA'!Z68*UPD</f>
        <v>1.2040709680934604E-2</v>
      </c>
      <c r="AH70" s="133">
        <f t="shared" si="76"/>
        <v>1.0798985592279819E-2</v>
      </c>
      <c r="AI70" s="133">
        <f>'Surv-rate CEA'!AB68*UPFS+'Surv-rate CEA'!AC68*UPD</f>
        <v>9.3608893260924086E-2</v>
      </c>
      <c r="AJ70" s="133">
        <f t="shared" si="77"/>
        <v>8.3955274765458332E-2</v>
      </c>
      <c r="AK70" s="133">
        <f>AI70-'Surv-rate CEA'!AC68*UPD</f>
        <v>5.216484514955777E-2</v>
      </c>
      <c r="AL70" s="133">
        <f t="shared" si="78"/>
        <v>4.6785233272882677E-2</v>
      </c>
      <c r="AM70" s="105">
        <f>'Surv-rate CEA'!AE68*UPFS+'Surv-rate CEA'!AF68*UPD</f>
        <v>4.3376780016796609E-2</v>
      </c>
      <c r="AN70" s="133">
        <f t="shared" si="79"/>
        <v>3.8903456262431739E-2</v>
      </c>
      <c r="AO70" s="105">
        <f>AM70-'Surv-rate CEA'!AF68*UPD</f>
        <v>1.2040709680934604E-2</v>
      </c>
      <c r="AP70" s="133">
        <f t="shared" si="80"/>
        <v>1.0798985592279819E-2</v>
      </c>
      <c r="AQ70" s="133">
        <f>'Surv-rate CEA'!AH68*UPFS+'Surv-rate CEA'!AI68*UPD</f>
        <v>0.11422549899471751</v>
      </c>
      <c r="AR70" s="133">
        <f t="shared" si="81"/>
        <v>0.1024457486810845</v>
      </c>
      <c r="AS70" s="133">
        <f>AQ70-'Surv-rate CEA'!AI68*UPD</f>
        <v>5.7648903037148862E-2</v>
      </c>
      <c r="AT70" s="133">
        <f t="shared" si="82"/>
        <v>5.1703735893130875E-2</v>
      </c>
      <c r="AU70" s="133">
        <f>'Surv-rate CEA'!AK68*UPFS+'Surv-rate CEA'!AL68*UPD</f>
        <v>4.3376780016796609E-2</v>
      </c>
      <c r="AV70" s="133">
        <f t="shared" si="83"/>
        <v>3.8903456262431739E-2</v>
      </c>
      <c r="AW70" s="133">
        <f>AU70-'Surv-rate CEA'!AL68*UPD</f>
        <v>1.2040709680934604E-2</v>
      </c>
      <c r="AX70" s="133">
        <f t="shared" si="84"/>
        <v>1.0798985592279819E-2</v>
      </c>
      <c r="AY70" s="135">
        <v>64</v>
      </c>
      <c r="AZ70" s="135">
        <f t="shared" si="31"/>
        <v>4.9095890410958907</v>
      </c>
      <c r="BA70" s="136">
        <f>'Surv-rate CEA'!$AP68*UPFS+'Surv-rate CEA'!$AQ68*UPD</f>
        <v>5.8176287307843286E-2</v>
      </c>
      <c r="BB70" s="136">
        <f t="shared" ref="BB70:BB101" si="85">BA70/(1+DISC)^(AZ70)</f>
        <v>5.0317667882818058E-2</v>
      </c>
      <c r="BC70" s="136">
        <f>BA70-'Surv-rate CEA'!$AQ68*UPD</f>
        <v>1.6791085316351095E-2</v>
      </c>
      <c r="BD70" s="136">
        <f t="shared" ref="BD70:BD101" si="86">BC70/(1+DISC)^(AZ70)</f>
        <v>1.4522897445645524E-2</v>
      </c>
      <c r="BE70" s="136">
        <f>'Surv-rate CEA'!$AS68*UPFS+'Surv-rate CEA'!$AT68*UPD</f>
        <v>2.8365430028701611E-2</v>
      </c>
      <c r="BF70" s="136">
        <f t="shared" ref="BF70:BF101" si="87">BE70/(1+DISC)^(AZ70)</f>
        <v>2.4533746541524262E-2</v>
      </c>
      <c r="BG70" s="136">
        <f>BE70-'Surv-rate CEA'!$AT68*UPD</f>
        <v>6.7705496808666311E-3</v>
      </c>
      <c r="BH70" s="136">
        <f t="shared" ref="BH70:BH101" si="88">BG70/(1+DISC)^(AZ70)</f>
        <v>5.8559644485947958E-3</v>
      </c>
    </row>
    <row r="71" spans="1:60">
      <c r="A71" s="132">
        <v>65</v>
      </c>
      <c r="B71" s="132">
        <f t="shared" si="60"/>
        <v>3.7397260273972601</v>
      </c>
      <c r="C71" s="133">
        <f>'Surv-rate CEA'!D69*UPFS+'Surv-rate CEA'!E69*UPD</f>
        <v>0.10341065217629855</v>
      </c>
      <c r="D71" s="133">
        <f t="shared" si="61"/>
        <v>9.2588612025195374E-2</v>
      </c>
      <c r="E71" s="133">
        <f>C71-'Surv-rate CEA'!E69*UPD</f>
        <v>7.3971984508111571E-2</v>
      </c>
      <c r="F71" s="133">
        <f t="shared" si="62"/>
        <v>6.6230733780490256E-2</v>
      </c>
      <c r="G71" s="133">
        <f>'Surv-rate CEA'!G69*UPFS+'Surv-rate CEA'!H69*UPD</f>
        <v>4.2086931610749639E-2</v>
      </c>
      <c r="H71" s="133">
        <f t="shared" si="63"/>
        <v>3.7682487250880706E-2</v>
      </c>
      <c r="I71" s="133">
        <f>G71-'Surv-rate CEA'!H69*UPD</f>
        <v>1.1673148218767266E-2</v>
      </c>
      <c r="J71" s="133">
        <f t="shared" si="64"/>
        <v>1.045154023105329E-2</v>
      </c>
      <c r="K71" s="133">
        <f>'Surv-rate CEA'!J69*UPFS+'Surv-rate CEA'!K69*UPD</f>
        <v>8.7139262917792643E-2</v>
      </c>
      <c r="L71" s="133">
        <f t="shared" si="65"/>
        <v>7.8020041810607441E-2</v>
      </c>
      <c r="M71" s="133">
        <f>K71-'Surv-rate CEA'!K69*UPD</f>
        <v>2.6127566042959433E-2</v>
      </c>
      <c r="N71" s="133">
        <f t="shared" si="66"/>
        <v>2.3393287099573043E-2</v>
      </c>
      <c r="O71" s="133">
        <f>'Surv-rate CEA'!M69*UPFS+'Surv-rate CEA'!N69*UPD</f>
        <v>4.2086931610749639E-2</v>
      </c>
      <c r="P71" s="133">
        <f t="shared" si="67"/>
        <v>3.7682487250880706E-2</v>
      </c>
      <c r="Q71" s="133">
        <f>O71-'Surv-rate CEA'!N69*UPD</f>
        <v>1.1673148218767266E-2</v>
      </c>
      <c r="R71" s="133">
        <f t="shared" si="68"/>
        <v>1.045154023105329E-2</v>
      </c>
      <c r="S71" s="133">
        <f>'Surv-rate CEA'!P69*UPFS+'Surv-rate CEA'!Q69*UPD</f>
        <v>0.1229952176254078</v>
      </c>
      <c r="T71" s="133">
        <f t="shared" si="69"/>
        <v>0.11012363084470947</v>
      </c>
      <c r="U71" s="133">
        <f>S71-'Surv-rate CEA'!Q69*UPD</f>
        <v>7.3971984508111571E-2</v>
      </c>
      <c r="V71" s="133">
        <f t="shared" si="70"/>
        <v>6.6230733780490256E-2</v>
      </c>
      <c r="W71" s="133">
        <f>'Surv-rate CEA'!S69*UPFS+'Surv-rate CEA'!T69*UPD</f>
        <v>4.2086931610749639E-2</v>
      </c>
      <c r="X71" s="133">
        <f t="shared" si="71"/>
        <v>3.7682487250880706E-2</v>
      </c>
      <c r="Y71" s="133">
        <f>W71-'Surv-rate CEA'!T69*UPD</f>
        <v>1.1673148218767266E-2</v>
      </c>
      <c r="Z71" s="133">
        <f t="shared" si="72"/>
        <v>1.045154023105329E-2</v>
      </c>
      <c r="AA71" s="133">
        <f>'Surv-rate CEA'!V69*UPFS+'Surv-rate CEA'!W69*UPD</f>
        <v>0.14020806985833661</v>
      </c>
      <c r="AB71" s="133">
        <f t="shared" si="73"/>
        <v>0.12553513888282375</v>
      </c>
      <c r="AC71" s="133">
        <f>AA71-'Surv-rate CEA'!W69*UPD</f>
        <v>6.6884949078202097E-2</v>
      </c>
      <c r="AD71" s="133">
        <f t="shared" si="74"/>
        <v>5.9885364517079917E-2</v>
      </c>
      <c r="AE71" s="133">
        <f>'Surv-rate CEA'!Y69*UPFS+'Surv-rate CEA'!Z69*UPD</f>
        <v>4.2086931610749639E-2</v>
      </c>
      <c r="AF71" s="133">
        <f t="shared" si="75"/>
        <v>3.7682487250880706E-2</v>
      </c>
      <c r="AG71" s="133">
        <f>AE71-'Surv-rate CEA'!Z69*UPD</f>
        <v>1.1673148218767266E-2</v>
      </c>
      <c r="AH71" s="133">
        <f t="shared" si="76"/>
        <v>1.045154023105329E-2</v>
      </c>
      <c r="AI71" s="133">
        <f>'Surv-rate CEA'!AB69*UPFS+'Surv-rate CEA'!AC69*UPD</f>
        <v>9.1572635385677059E-2</v>
      </c>
      <c r="AJ71" s="133">
        <f t="shared" si="77"/>
        <v>8.1989456902317057E-2</v>
      </c>
      <c r="AK71" s="133">
        <f>AI71-'Surv-rate CEA'!AC69*UPD</f>
        <v>5.113183938244955E-2</v>
      </c>
      <c r="AL71" s="133">
        <f t="shared" si="78"/>
        <v>4.5780835330630459E-2</v>
      </c>
      <c r="AM71" s="105">
        <f>'Surv-rate CEA'!AE69*UPFS+'Surv-rate CEA'!AF69*UPD</f>
        <v>4.2086931610749639E-2</v>
      </c>
      <c r="AN71" s="133">
        <f t="shared" si="79"/>
        <v>3.7682487250880706E-2</v>
      </c>
      <c r="AO71" s="105">
        <f>AM71-'Surv-rate CEA'!AF69*UPD</f>
        <v>1.1673148218767266E-2</v>
      </c>
      <c r="AP71" s="133">
        <f t="shared" si="80"/>
        <v>1.045154023105329E-2</v>
      </c>
      <c r="AQ71" s="133">
        <f>'Surv-rate CEA'!AH69*UPFS+'Surv-rate CEA'!AI69*UPD</f>
        <v>0.11198041546741386</v>
      </c>
      <c r="AR71" s="133">
        <f t="shared" si="81"/>
        <v>0.10026154002448998</v>
      </c>
      <c r="AS71" s="133">
        <f>AQ71-'Surv-rate CEA'!AI69*UPD</f>
        <v>5.6549697395261576E-2</v>
      </c>
      <c r="AT71" s="133">
        <f t="shared" si="82"/>
        <v>5.063170845635688E-2</v>
      </c>
      <c r="AU71" s="133">
        <f>'Surv-rate CEA'!AK69*UPFS+'Surv-rate CEA'!AL69*UPD</f>
        <v>4.2086931610749639E-2</v>
      </c>
      <c r="AV71" s="133">
        <f t="shared" si="83"/>
        <v>3.7682487250880706E-2</v>
      </c>
      <c r="AW71" s="133">
        <f>AU71-'Surv-rate CEA'!AL69*UPD</f>
        <v>1.1673148218767266E-2</v>
      </c>
      <c r="AX71" s="133">
        <f t="shared" si="84"/>
        <v>1.045154023105329E-2</v>
      </c>
      <c r="AY71" s="135">
        <v>65</v>
      </c>
      <c r="AZ71" s="135">
        <f t="shared" si="31"/>
        <v>4.9863013698630141</v>
      </c>
      <c r="BA71" s="136">
        <f>'Surv-rate CEA'!$AP69*UPFS+'Surv-rate CEA'!$AQ69*UPD</f>
        <v>5.6823383812561523E-2</v>
      </c>
      <c r="BB71" s="136">
        <f t="shared" si="85"/>
        <v>4.9036201514195903E-2</v>
      </c>
      <c r="BC71" s="136">
        <f>BA71-'Surv-rate CEA'!$AQ69*UPD</f>
        <v>1.6370894672451154E-2</v>
      </c>
      <c r="BD71" s="136">
        <f t="shared" si="86"/>
        <v>1.4127396790976207E-2</v>
      </c>
      <c r="BE71" s="136">
        <f>'Surv-rate CEA'!$AS69*UPFS+'Surv-rate CEA'!$AT69*UPD</f>
        <v>2.7311606738103476E-2</v>
      </c>
      <c r="BF71" s="136">
        <f t="shared" si="87"/>
        <v>2.3568773308252949E-2</v>
      </c>
      <c r="BG71" s="136">
        <f>BE71-'Surv-rate CEA'!$AT69*UPD</f>
        <v>6.5735721369535559E-3</v>
      </c>
      <c r="BH71" s="136">
        <f t="shared" si="88"/>
        <v>5.6727175741424253E-3</v>
      </c>
    </row>
    <row r="72" spans="1:60">
      <c r="A72" s="132">
        <v>66</v>
      </c>
      <c r="B72" s="132">
        <f t="shared" si="60"/>
        <v>3.7972602739726029</v>
      </c>
      <c r="C72" s="133">
        <f>'Surv-rate CEA'!D70*UPFS+'Surv-rate CEA'!E70*UPD</f>
        <v>0.10131624560624207</v>
      </c>
      <c r="D72" s="133">
        <f t="shared" si="61"/>
        <v>9.0559247420547162E-2</v>
      </c>
      <c r="E72" s="133">
        <f>C72-'Surv-rate CEA'!E70*UPD</f>
        <v>7.2724866377887748E-2</v>
      </c>
      <c r="F72" s="133">
        <f t="shared" si="62"/>
        <v>6.5003486149072351E-2</v>
      </c>
      <c r="G72" s="133">
        <f>'Surv-rate CEA'!G70*UPFS+'Surv-rate CEA'!H70*UPD</f>
        <v>4.0850457703430536E-2</v>
      </c>
      <c r="H72" s="133">
        <f t="shared" si="63"/>
        <v>3.6513262846167335E-2</v>
      </c>
      <c r="I72" s="133">
        <f>G72-'Surv-rate CEA'!H70*UPD</f>
        <v>1.1321855176741152E-2</v>
      </c>
      <c r="J72" s="133">
        <f t="shared" si="64"/>
        <v>1.0119785608665865E-2</v>
      </c>
      <c r="K72" s="133">
        <f>'Surv-rate CEA'!J70*UPFS+'Surv-rate CEA'!K70*UPD</f>
        <v>8.5230023141350697E-2</v>
      </c>
      <c r="L72" s="133">
        <f t="shared" si="65"/>
        <v>7.618093926726606E-2</v>
      </c>
      <c r="M72" s="133">
        <f>K72-'Surv-rate CEA'!K70*UPD</f>
        <v>2.5491595291917378E-2</v>
      </c>
      <c r="N72" s="133">
        <f t="shared" si="66"/>
        <v>2.2785089117465039E-2</v>
      </c>
      <c r="O72" s="133">
        <f>'Surv-rate CEA'!M70*UPFS+'Surv-rate CEA'!N70*UPD</f>
        <v>4.0850457703430536E-2</v>
      </c>
      <c r="P72" s="133">
        <f t="shared" si="67"/>
        <v>3.6513262846167335E-2</v>
      </c>
      <c r="Q72" s="133">
        <f>O72-'Surv-rate CEA'!N70*UPD</f>
        <v>1.1321855176741152E-2</v>
      </c>
      <c r="R72" s="133">
        <f t="shared" si="68"/>
        <v>1.0119785608665865E-2</v>
      </c>
      <c r="S72" s="133">
        <f>'Surv-rate CEA'!P70*UPFS+'Surv-rate CEA'!Q70*UPD</f>
        <v>0.12072284639643238</v>
      </c>
      <c r="T72" s="133">
        <f t="shared" si="69"/>
        <v>0.10790540106091019</v>
      </c>
      <c r="U72" s="133">
        <f>S72-'Surv-rate CEA'!Q70*UPD</f>
        <v>7.2724866377887748E-2</v>
      </c>
      <c r="V72" s="133">
        <f t="shared" si="70"/>
        <v>6.5003486149072351E-2</v>
      </c>
      <c r="W72" s="133">
        <f>'Surv-rate CEA'!S70*UPFS+'Surv-rate CEA'!T70*UPD</f>
        <v>4.0850457703430536E-2</v>
      </c>
      <c r="X72" s="133">
        <f t="shared" si="71"/>
        <v>3.6513262846167335E-2</v>
      </c>
      <c r="Y72" s="133">
        <f>W72-'Surv-rate CEA'!T70*UPD</f>
        <v>1.1321855176741152E-2</v>
      </c>
      <c r="Z72" s="133">
        <f t="shared" si="72"/>
        <v>1.0119785608665865E-2</v>
      </c>
      <c r="AA72" s="133">
        <f>'Surv-rate CEA'!V70*UPFS+'Surv-rate CEA'!W70*UPD</f>
        <v>0.13781122694956077</v>
      </c>
      <c r="AB72" s="133">
        <f t="shared" si="73"/>
        <v>0.12317946568171646</v>
      </c>
      <c r="AC72" s="133">
        <f>AA72-'Surv-rate CEA'!W70*UPD</f>
        <v>6.570871958449985E-2</v>
      </c>
      <c r="AD72" s="133">
        <f t="shared" si="74"/>
        <v>5.873226113871579E-2</v>
      </c>
      <c r="AE72" s="133">
        <f>'Surv-rate CEA'!Y70*UPFS+'Surv-rate CEA'!Z70*UPD</f>
        <v>4.0850457703430536E-2</v>
      </c>
      <c r="AF72" s="133">
        <f t="shared" si="75"/>
        <v>3.6513262846167335E-2</v>
      </c>
      <c r="AG72" s="133">
        <f>AE72-'Surv-rate CEA'!Z70*UPD</f>
        <v>1.1321855176741152E-2</v>
      </c>
      <c r="AH72" s="133">
        <f t="shared" si="76"/>
        <v>1.0119785608665865E-2</v>
      </c>
      <c r="AI72" s="133">
        <f>'Surv-rate CEA'!AB70*UPFS+'Surv-rate CEA'!AC70*UPD</f>
        <v>8.9604803485165474E-2</v>
      </c>
      <c r="AJ72" s="133">
        <f t="shared" si="77"/>
        <v>8.0091238283928987E-2</v>
      </c>
      <c r="AK72" s="133">
        <f>AI72-'Surv-rate CEA'!AC70*UPD</f>
        <v>5.0133712323242118E-2</v>
      </c>
      <c r="AL72" s="133">
        <f t="shared" si="78"/>
        <v>4.4810891197406395E-2</v>
      </c>
      <c r="AM72" s="105">
        <f>'Surv-rate CEA'!AE70*UPFS+'Surv-rate CEA'!AF70*UPD</f>
        <v>4.0850457703430536E-2</v>
      </c>
      <c r="AN72" s="133">
        <f t="shared" si="79"/>
        <v>3.6513262846167335E-2</v>
      </c>
      <c r="AO72" s="105">
        <f>AM72-'Surv-rate CEA'!AF70*UPD</f>
        <v>1.1321855176741152E-2</v>
      </c>
      <c r="AP72" s="133">
        <f t="shared" si="80"/>
        <v>1.0119785608665865E-2</v>
      </c>
      <c r="AQ72" s="133">
        <f>'Surv-rate CEA'!AH70*UPFS+'Surv-rate CEA'!AI70*UPD</f>
        <v>0.10980611832132439</v>
      </c>
      <c r="AR72" s="133">
        <f t="shared" si="81"/>
        <v>9.814772920028185E-2</v>
      </c>
      <c r="AS72" s="133">
        <f>AQ72-'Surv-rate CEA'!AI70*UPD</f>
        <v>5.5486814425696106E-2</v>
      </c>
      <c r="AT72" s="133">
        <f t="shared" si="82"/>
        <v>4.9595641114488949E-2</v>
      </c>
      <c r="AU72" s="133">
        <f>'Surv-rate CEA'!AK70*UPFS+'Surv-rate CEA'!AL70*UPD</f>
        <v>4.0850457703430536E-2</v>
      </c>
      <c r="AV72" s="133">
        <f t="shared" si="83"/>
        <v>3.6513262846167335E-2</v>
      </c>
      <c r="AW72" s="133">
        <f>AU72-'Surv-rate CEA'!AL70*UPD</f>
        <v>1.1321855176741152E-2</v>
      </c>
      <c r="AX72" s="133">
        <f t="shared" si="84"/>
        <v>1.0119785608665865E-2</v>
      </c>
      <c r="AY72" s="135">
        <v>66</v>
      </c>
      <c r="AZ72" s="135">
        <f t="shared" ref="AZ72:AZ134" si="89">AY72*28/365</f>
        <v>5.0630136986301366</v>
      </c>
      <c r="BA72" s="136">
        <f>'Surv-rate CEA'!$AP70*UPFS+'Surv-rate CEA'!$AQ70*UPD</f>
        <v>5.5519265703425892E-2</v>
      </c>
      <c r="BB72" s="136">
        <f t="shared" si="85"/>
        <v>4.7802286335694041E-2</v>
      </c>
      <c r="BC72" s="136">
        <f>BA72-'Surv-rate CEA'!$AQ70*UPD</f>
        <v>1.5967172447846401E-2</v>
      </c>
      <c r="BD72" s="136">
        <f t="shared" si="86"/>
        <v>1.3747792584300334E-2</v>
      </c>
      <c r="BE72" s="136">
        <f>'Surv-rate CEA'!$AS70*UPFS+'Surv-rate CEA'!$AT70*UPD</f>
        <v>2.6300725910324382E-2</v>
      </c>
      <c r="BF72" s="136">
        <f t="shared" si="87"/>
        <v>2.2645019073520529E-2</v>
      </c>
      <c r="BG72" s="136">
        <f>BE72-'Surv-rate CEA'!$AT70*UPD</f>
        <v>6.3845297452158299E-3</v>
      </c>
      <c r="BH72" s="136">
        <f t="shared" si="88"/>
        <v>5.4971029449463766E-3</v>
      </c>
    </row>
    <row r="73" spans="1:60">
      <c r="A73" s="132">
        <v>67</v>
      </c>
      <c r="B73" s="132">
        <f t="shared" si="60"/>
        <v>3.8547945205479452</v>
      </c>
      <c r="C73" s="133">
        <f>'Surv-rate CEA'!D71*UPFS+'Surv-rate CEA'!E71*UPD</f>
        <v>9.9289010339867728E-2</v>
      </c>
      <c r="D73" s="133">
        <f t="shared" si="61"/>
        <v>8.8596449612240169E-2</v>
      </c>
      <c r="E73" s="133">
        <f>C73-'Surv-rate CEA'!E71*UPD</f>
        <v>7.1516026326200188E-2</v>
      </c>
      <c r="F73" s="133">
        <f t="shared" si="62"/>
        <v>6.3814373828366203E-2</v>
      </c>
      <c r="G73" s="133">
        <f>'Surv-rate CEA'!G71*UPFS+'Surv-rate CEA'!H71*UPD</f>
        <v>3.9664577632328987E-2</v>
      </c>
      <c r="H73" s="133">
        <f t="shared" si="63"/>
        <v>3.5393048450825207E-2</v>
      </c>
      <c r="I73" s="133">
        <f>G73-'Surv-rate CEA'!H71*UPD</f>
        <v>1.0985896268453761E-2</v>
      </c>
      <c r="J73" s="133">
        <f t="shared" si="64"/>
        <v>9.8028110247216863E-3</v>
      </c>
      <c r="K73" s="133">
        <f>'Surv-rate CEA'!J71*UPFS+'Surv-rate CEA'!K71*UPD</f>
        <v>8.3384936104505702E-2</v>
      </c>
      <c r="L73" s="133">
        <f t="shared" si="65"/>
        <v>7.4405105506790845E-2</v>
      </c>
      <c r="M73" s="133">
        <f>K73-'Surv-rate CEA'!K71*UPD</f>
        <v>2.4879802769101581E-2</v>
      </c>
      <c r="N73" s="133">
        <f t="shared" si="66"/>
        <v>2.2200464934134804E-2</v>
      </c>
      <c r="O73" s="133">
        <f>'Surv-rate CEA'!M71*UPFS+'Surv-rate CEA'!N71*UPD</f>
        <v>3.9664577632328987E-2</v>
      </c>
      <c r="P73" s="133">
        <f t="shared" si="67"/>
        <v>3.5393048450825207E-2</v>
      </c>
      <c r="Q73" s="133">
        <f>O73-'Surv-rate CEA'!N71*UPD</f>
        <v>1.0985896268453761E-2</v>
      </c>
      <c r="R73" s="133">
        <f t="shared" si="68"/>
        <v>9.8028110247216863E-3</v>
      </c>
      <c r="S73" s="133">
        <f>'Surv-rate CEA'!P71*UPFS+'Surv-rate CEA'!Q71*UPD</f>
        <v>0.11851927820726299</v>
      </c>
      <c r="T73" s="133">
        <f t="shared" si="69"/>
        <v>0.1057557852961357</v>
      </c>
      <c r="U73" s="133">
        <f>S73-'Surv-rate CEA'!Q71*UPD</f>
        <v>7.1516026326200188E-2</v>
      </c>
      <c r="V73" s="133">
        <f t="shared" si="70"/>
        <v>6.3814373828366203E-2</v>
      </c>
      <c r="W73" s="133">
        <f>'Surv-rate CEA'!S71*UPFS+'Surv-rate CEA'!T71*UPD</f>
        <v>3.9664577632328987E-2</v>
      </c>
      <c r="X73" s="133">
        <f t="shared" si="71"/>
        <v>3.5393048450825207E-2</v>
      </c>
      <c r="Y73" s="133">
        <f>W73-'Surv-rate CEA'!T71*UPD</f>
        <v>1.0985896268453761E-2</v>
      </c>
      <c r="Z73" s="133">
        <f t="shared" si="72"/>
        <v>9.8028110247216863E-3</v>
      </c>
      <c r="AA73" s="133">
        <f>'Surv-rate CEA'!V71*UPFS+'Surv-rate CEA'!W71*UPD</f>
        <v>0.13548365307141652</v>
      </c>
      <c r="AB73" s="133">
        <f t="shared" si="73"/>
        <v>0.1208932448972577</v>
      </c>
      <c r="AC73" s="133">
        <f>AA73-'Surv-rate CEA'!W71*UPD</f>
        <v>6.4569428970499887E-2</v>
      </c>
      <c r="AD73" s="133">
        <f t="shared" si="74"/>
        <v>5.7615864441535276E-2</v>
      </c>
      <c r="AE73" s="133">
        <f>'Surv-rate CEA'!Y71*UPFS+'Surv-rate CEA'!Z71*UPD</f>
        <v>3.9664577632328987E-2</v>
      </c>
      <c r="AF73" s="133">
        <f t="shared" si="75"/>
        <v>3.5393048450825207E-2</v>
      </c>
      <c r="AG73" s="133">
        <f>AE73-'Surv-rate CEA'!Z71*UPD</f>
        <v>1.0985896268453761E-2</v>
      </c>
      <c r="AH73" s="133">
        <f t="shared" si="76"/>
        <v>9.8028110247216863E-3</v>
      </c>
      <c r="AI73" s="133">
        <f>'Surv-rate CEA'!AB71*UPFS+'Surv-rate CEA'!AC71*UPD</f>
        <v>8.7702363241645681E-2</v>
      </c>
      <c r="AJ73" s="133">
        <f t="shared" si="77"/>
        <v>7.8257583384259935E-2</v>
      </c>
      <c r="AK73" s="133">
        <f>AI73-'Surv-rate CEA'!AC71*UPD</f>
        <v>4.9168821523510424E-2</v>
      </c>
      <c r="AL73" s="133">
        <f t="shared" si="78"/>
        <v>4.3873768141002141E-2</v>
      </c>
      <c r="AM73" s="105">
        <f>'Surv-rate CEA'!AE71*UPFS+'Surv-rate CEA'!AF71*UPD</f>
        <v>3.9664577632328987E-2</v>
      </c>
      <c r="AN73" s="133">
        <f t="shared" si="79"/>
        <v>3.5393048450825207E-2</v>
      </c>
      <c r="AO73" s="105">
        <f>AM73-'Surv-rate CEA'!AF71*UPD</f>
        <v>1.0985896268453761E-2</v>
      </c>
      <c r="AP73" s="133">
        <f t="shared" si="80"/>
        <v>9.8028110247216863E-3</v>
      </c>
      <c r="AQ73" s="133">
        <f>'Surv-rate CEA'!AH71*UPFS+'Surv-rate CEA'!AI71*UPD</f>
        <v>0.10769961668125701</v>
      </c>
      <c r="AR73" s="133">
        <f t="shared" si="81"/>
        <v>9.610130698147594E-2</v>
      </c>
      <c r="AS73" s="133">
        <f>AQ73-'Surv-rate CEA'!AI71*UPD</f>
        <v>5.4458569489752535E-2</v>
      </c>
      <c r="AT73" s="133">
        <f t="shared" si="82"/>
        <v>4.8593856371798416E-2</v>
      </c>
      <c r="AU73" s="133">
        <f>'Surv-rate CEA'!AK71*UPFS+'Surv-rate CEA'!AL71*UPD</f>
        <v>3.9664577632328987E-2</v>
      </c>
      <c r="AV73" s="133">
        <f t="shared" si="83"/>
        <v>3.5393048450825207E-2</v>
      </c>
      <c r="AW73" s="133">
        <f>AU73-'Surv-rate CEA'!AL71*UPD</f>
        <v>1.0985896268453761E-2</v>
      </c>
      <c r="AX73" s="133">
        <f t="shared" si="84"/>
        <v>9.8028110247216863E-3</v>
      </c>
      <c r="AY73" s="135">
        <v>67</v>
      </c>
      <c r="AZ73" s="135">
        <f t="shared" si="89"/>
        <v>5.13972602739726</v>
      </c>
      <c r="BA73" s="136">
        <f>'Surv-rate CEA'!$AP71*UPFS+'Surv-rate CEA'!$AQ71*UPD</f>
        <v>5.4261589268667712E-2</v>
      </c>
      <c r="BB73" s="136">
        <f t="shared" si="85"/>
        <v>4.6613605006844722E-2</v>
      </c>
      <c r="BC73" s="136">
        <f>BA73-'Surv-rate CEA'!$AQ71*UPD</f>
        <v>1.5579048695498997E-2</v>
      </c>
      <c r="BD73" s="136">
        <f t="shared" si="86"/>
        <v>1.3383235398409481E-2</v>
      </c>
      <c r="BE73" s="136">
        <f>'Surv-rate CEA'!$AS71*UPFS+'Surv-rate CEA'!$AT71*UPD</f>
        <v>2.5330847008189859E-2</v>
      </c>
      <c r="BF73" s="136">
        <f t="shared" si="87"/>
        <v>2.1760551300519761E-2</v>
      </c>
      <c r="BG73" s="136">
        <f>BE73-'Surv-rate CEA'!$AT71*UPD</f>
        <v>6.20301058072395E-3</v>
      </c>
      <c r="BH73" s="136">
        <f t="shared" si="88"/>
        <v>5.3287175875275294E-3</v>
      </c>
    </row>
    <row r="74" spans="1:60">
      <c r="A74" s="132">
        <v>68</v>
      </c>
      <c r="B74" s="132">
        <f t="shared" si="60"/>
        <v>3.9123287671232876</v>
      </c>
      <c r="C74" s="133">
        <f>'Surv-rate CEA'!D72*UPFS+'Surv-rate CEA'!E72*UPD</f>
        <v>9.7326074629130344E-2</v>
      </c>
      <c r="D74" s="133">
        <f t="shared" si="61"/>
        <v>8.6697338261848916E-2</v>
      </c>
      <c r="E74" s="133">
        <f>C74-'Surv-rate CEA'!E72*UPD</f>
        <v>7.0343784413670923E-2</v>
      </c>
      <c r="F74" s="133">
        <f t="shared" si="62"/>
        <v>6.2661716247880458E-2</v>
      </c>
      <c r="G74" s="133">
        <f>'Surv-rate CEA'!G72*UPFS+'Surv-rate CEA'!H72*UPD</f>
        <v>3.8526682834766547E-2</v>
      </c>
      <c r="H74" s="133">
        <f t="shared" si="63"/>
        <v>3.4319280486351716E-2</v>
      </c>
      <c r="I74" s="133">
        <f>G74-'Surv-rate CEA'!H72*UPD</f>
        <v>1.0664402675771414E-2</v>
      </c>
      <c r="J74" s="133">
        <f t="shared" si="64"/>
        <v>9.4997700222175553E-3</v>
      </c>
      <c r="K74" s="133">
        <f>'Surv-rate CEA'!J72*UPFS+'Surv-rate CEA'!K72*UPD</f>
        <v>8.1601162904543001E-2</v>
      </c>
      <c r="L74" s="133">
        <f t="shared" si="65"/>
        <v>7.2689704684523737E-2</v>
      </c>
      <c r="M74" s="133">
        <f>K74-'Surv-rate CEA'!K72*UPD</f>
        <v>2.4290952631088693E-2</v>
      </c>
      <c r="N74" s="133">
        <f t="shared" si="66"/>
        <v>2.1638198653187203E-2</v>
      </c>
      <c r="O74" s="133">
        <f>'Surv-rate CEA'!M72*UPFS+'Surv-rate CEA'!N72*UPD</f>
        <v>3.8526682834766547E-2</v>
      </c>
      <c r="P74" s="133">
        <f t="shared" si="67"/>
        <v>3.4319280486351716E-2</v>
      </c>
      <c r="Q74" s="133">
        <f>O74-'Surv-rate CEA'!N72*UPD</f>
        <v>1.0664402675771414E-2</v>
      </c>
      <c r="R74" s="133">
        <f t="shared" si="68"/>
        <v>9.4997700222175553E-3</v>
      </c>
      <c r="S74" s="133">
        <f>'Surv-rate CEA'!P72*UPFS+'Surv-rate CEA'!Q72*UPD</f>
        <v>0.11638169704616415</v>
      </c>
      <c r="T74" s="133">
        <f t="shared" si="69"/>
        <v>0.10367194397542584</v>
      </c>
      <c r="U74" s="133">
        <f>S74-'Surv-rate CEA'!Q72*UPD</f>
        <v>7.0343784413670937E-2</v>
      </c>
      <c r="V74" s="133">
        <f t="shared" si="70"/>
        <v>6.2661716247880472E-2</v>
      </c>
      <c r="W74" s="133">
        <f>'Surv-rate CEA'!S72*UPFS+'Surv-rate CEA'!T72*UPD</f>
        <v>3.8526682834766547E-2</v>
      </c>
      <c r="X74" s="133">
        <f t="shared" si="71"/>
        <v>3.4319280486351716E-2</v>
      </c>
      <c r="Y74" s="133">
        <f>W74-'Surv-rate CEA'!T72*UPD</f>
        <v>1.0664402675771414E-2</v>
      </c>
      <c r="Z74" s="133">
        <f t="shared" si="72"/>
        <v>9.4997700222175553E-3</v>
      </c>
      <c r="AA74" s="133">
        <f>'Surv-rate CEA'!V72*UPFS+'Surv-rate CEA'!W72*UPD</f>
        <v>0.13322260986038997</v>
      </c>
      <c r="AB74" s="133">
        <f t="shared" si="73"/>
        <v>0.11867370296403131</v>
      </c>
      <c r="AC74" s="133">
        <f>AA74-'Surv-rate CEA'!W72*UPD</f>
        <v>6.3465430112113169E-2</v>
      </c>
      <c r="AD74" s="133">
        <f t="shared" si="74"/>
        <v>5.6534529758140856E-2</v>
      </c>
      <c r="AE74" s="133">
        <f>'Surv-rate CEA'!Y72*UPFS+'Surv-rate CEA'!Z72*UPD</f>
        <v>3.8526682834766547E-2</v>
      </c>
      <c r="AF74" s="133">
        <f t="shared" si="75"/>
        <v>3.4319280486351716E-2</v>
      </c>
      <c r="AG74" s="133">
        <f>AE74-'Surv-rate CEA'!Z72*UPD</f>
        <v>1.0664402675771414E-2</v>
      </c>
      <c r="AH74" s="133">
        <f t="shared" si="76"/>
        <v>9.4997700222175553E-3</v>
      </c>
      <c r="AI74" s="133">
        <f>'Surv-rate CEA'!AB72*UPFS+'Surv-rate CEA'!AC72*UPD</f>
        <v>8.5862444106634031E-2</v>
      </c>
      <c r="AJ74" s="133">
        <f t="shared" si="77"/>
        <v>7.6485622060358874E-2</v>
      </c>
      <c r="AK74" s="133">
        <f>AI74-'Surv-rate CEA'!AC72*UPD</f>
        <v>4.8235622801393305E-2</v>
      </c>
      <c r="AL74" s="133">
        <f t="shared" si="78"/>
        <v>4.2967931484125393E-2</v>
      </c>
      <c r="AM74" s="105">
        <f>'Surv-rate CEA'!AE72*UPFS+'Surv-rate CEA'!AF72*UPD</f>
        <v>3.8526682834766547E-2</v>
      </c>
      <c r="AN74" s="133">
        <f t="shared" si="79"/>
        <v>3.4319280486351716E-2</v>
      </c>
      <c r="AO74" s="105">
        <f>AM74-'Surv-rate CEA'!AF72*UPD</f>
        <v>1.0664402675771414E-2</v>
      </c>
      <c r="AP74" s="133">
        <f t="shared" si="80"/>
        <v>9.4997700222175553E-3</v>
      </c>
      <c r="AQ74" s="133">
        <f>'Surv-rate CEA'!AH72*UPFS+'Surv-rate CEA'!AI72*UPD</f>
        <v>0.1056580746117127</v>
      </c>
      <c r="AR74" s="133">
        <f t="shared" si="81"/>
        <v>9.4119421435759784E-2</v>
      </c>
      <c r="AS74" s="133">
        <f>AQ74-'Surv-rate CEA'!AI72*UPD</f>
        <v>5.3463377549106864E-2</v>
      </c>
      <c r="AT74" s="133">
        <f t="shared" si="82"/>
        <v>4.7624776255062597E-2</v>
      </c>
      <c r="AU74" s="133">
        <f>'Surv-rate CEA'!AK72*UPFS+'Surv-rate CEA'!AL72*UPD</f>
        <v>3.8526682834766547E-2</v>
      </c>
      <c r="AV74" s="133">
        <f t="shared" si="83"/>
        <v>3.4319280486351716E-2</v>
      </c>
      <c r="AW74" s="133">
        <f>AU74-'Surv-rate CEA'!AL72*UPD</f>
        <v>1.0664402675771414E-2</v>
      </c>
      <c r="AX74" s="133">
        <f t="shared" si="84"/>
        <v>9.4997700222175553E-3</v>
      </c>
      <c r="AY74" s="135">
        <v>68</v>
      </c>
      <c r="AZ74" s="135">
        <f t="shared" si="89"/>
        <v>5.2164383561643834</v>
      </c>
      <c r="BA74" s="136">
        <f>'Surv-rate CEA'!$AP72*UPFS+'Surv-rate CEA'!$AQ72*UPD</f>
        <v>5.3048149643718442E-2</v>
      </c>
      <c r="BB74" s="136">
        <f t="shared" si="85"/>
        <v>4.5467978783483597E-2</v>
      </c>
      <c r="BC74" s="136">
        <f>BA74-'Surv-rate CEA'!$AQ72*UPD</f>
        <v>1.5205710849372972E-2</v>
      </c>
      <c r="BD74" s="136">
        <f t="shared" si="86"/>
        <v>1.303293221215952E-2</v>
      </c>
      <c r="BE74" s="136">
        <f>'Surv-rate CEA'!$AS72*UPFS+'Surv-rate CEA'!$AT72*UPD</f>
        <v>2.4400128017124177E-2</v>
      </c>
      <c r="BF74" s="136">
        <f t="shared" si="87"/>
        <v>2.0913538180841251E-2</v>
      </c>
      <c r="BG74" s="136">
        <f>BE74-'Surv-rate CEA'!$AT72*UPD</f>
        <v>6.0286289617157984E-3</v>
      </c>
      <c r="BH74" s="136">
        <f t="shared" si="88"/>
        <v>5.1671844459375343E-3</v>
      </c>
    </row>
    <row r="75" spans="1:60">
      <c r="A75" s="132">
        <v>69</v>
      </c>
      <c r="B75" s="132">
        <f t="shared" si="60"/>
        <v>3.9698630136986299</v>
      </c>
      <c r="C75" s="133">
        <f>'Surv-rate CEA'!D73*UPFS+'Surv-rate CEA'!E73*UPD</f>
        <v>9.5424716960502629E-2</v>
      </c>
      <c r="D75" s="133">
        <f t="shared" si="61"/>
        <v>8.4859185094267334E-2</v>
      </c>
      <c r="E75" s="133">
        <f>C75-'Surv-rate CEA'!E73*UPD</f>
        <v>6.9206555605516806E-2</v>
      </c>
      <c r="F75" s="133">
        <f t="shared" si="62"/>
        <v>6.1543928019153343E-2</v>
      </c>
      <c r="G75" s="133">
        <f>'Surv-rate CEA'!G73*UPFS+'Surv-rate CEA'!H73*UPD</f>
        <v>3.743432467880245E-2</v>
      </c>
      <c r="H75" s="133">
        <f t="shared" si="63"/>
        <v>3.3289554194981225E-2</v>
      </c>
      <c r="I75" s="133">
        <f>G75-'Surv-rate CEA'!H73*UPD</f>
        <v>1.0356565665901388E-2</v>
      </c>
      <c r="J75" s="133">
        <f t="shared" si="64"/>
        <v>9.2098750803465915E-3</v>
      </c>
      <c r="K75" s="133">
        <f>'Surv-rate CEA'!J73*UPFS+'Surv-rate CEA'!K73*UPD</f>
        <v>7.9876017529359383E-2</v>
      </c>
      <c r="L75" s="133">
        <f t="shared" si="65"/>
        <v>7.1032055132240313E-2</v>
      </c>
      <c r="M75" s="133">
        <f>K75-'Surv-rate CEA'!K73*UPD</f>
        <v>2.3723887722213892E-2</v>
      </c>
      <c r="N75" s="133">
        <f t="shared" si="66"/>
        <v>2.109715222114043E-2</v>
      </c>
      <c r="O75" s="133">
        <f>'Surv-rate CEA'!M73*UPFS+'Surv-rate CEA'!N73*UPD</f>
        <v>3.743432467880245E-2</v>
      </c>
      <c r="P75" s="133">
        <f t="shared" si="67"/>
        <v>3.3289554194981225E-2</v>
      </c>
      <c r="Q75" s="133">
        <f>O75-'Surv-rate CEA'!N73*UPD</f>
        <v>1.0356565665901388E-2</v>
      </c>
      <c r="R75" s="133">
        <f t="shared" si="68"/>
        <v>9.2098750803465915E-3</v>
      </c>
      <c r="S75" s="133">
        <f>'Surv-rate CEA'!P73*UPFS+'Surv-rate CEA'!Q73*UPD</f>
        <v>0.11430742887348463</v>
      </c>
      <c r="T75" s="133">
        <f t="shared" si="69"/>
        <v>0.1016511819305661</v>
      </c>
      <c r="U75" s="133">
        <f>S75-'Surv-rate CEA'!Q73*UPD</f>
        <v>6.9206555605516806E-2</v>
      </c>
      <c r="V75" s="133">
        <f t="shared" si="70"/>
        <v>6.1543928019153343E-2</v>
      </c>
      <c r="W75" s="133">
        <f>'Surv-rate CEA'!S73*UPFS+'Surv-rate CEA'!T73*UPD</f>
        <v>3.743432467880245E-2</v>
      </c>
      <c r="X75" s="133">
        <f t="shared" si="71"/>
        <v>3.3289554194981225E-2</v>
      </c>
      <c r="Y75" s="133">
        <f>W75-'Surv-rate CEA'!T73*UPD</f>
        <v>1.0356565665901388E-2</v>
      </c>
      <c r="Z75" s="133">
        <f t="shared" si="72"/>
        <v>9.2098750803465915E-3</v>
      </c>
      <c r="AA75" s="133">
        <f>'Surv-rate CEA'!V73*UPFS+'Surv-rate CEA'!W73*UPD</f>
        <v>0.13102549303518793</v>
      </c>
      <c r="AB75" s="133">
        <f t="shared" si="73"/>
        <v>0.11651820324646926</v>
      </c>
      <c r="AC75" s="133">
        <f>AA75-'Surv-rate CEA'!W73*UPD</f>
        <v>6.239517008922775E-2</v>
      </c>
      <c r="AD75" s="133">
        <f t="shared" si="74"/>
        <v>5.5486706759441048E-2</v>
      </c>
      <c r="AE75" s="133">
        <f>'Surv-rate CEA'!Y73*UPFS+'Surv-rate CEA'!Z73*UPD</f>
        <v>3.743432467880245E-2</v>
      </c>
      <c r="AF75" s="133">
        <f t="shared" si="75"/>
        <v>3.3289554194981225E-2</v>
      </c>
      <c r="AG75" s="133">
        <f>AE75-'Surv-rate CEA'!Z73*UPD</f>
        <v>1.0356565665901388E-2</v>
      </c>
      <c r="AH75" s="133">
        <f t="shared" si="76"/>
        <v>9.2098750803465915E-3</v>
      </c>
      <c r="AI75" s="133">
        <f>'Surv-rate CEA'!AB73*UPFS+'Surv-rate CEA'!AC73*UPD</f>
        <v>8.4082329086732743E-2</v>
      </c>
      <c r="AJ75" s="133">
        <f t="shared" si="77"/>
        <v>7.4772639148423928E-2</v>
      </c>
      <c r="AK75" s="133">
        <f>AI75-'Surv-rate CEA'!AC73*UPD</f>
        <v>4.7332663164900063E-2</v>
      </c>
      <c r="AL75" s="133">
        <f t="shared" si="78"/>
        <v>4.2091937523664698E-2</v>
      </c>
      <c r="AM75" s="105">
        <f>'Surv-rate CEA'!AE73*UPFS+'Surv-rate CEA'!AF73*UPD</f>
        <v>3.743432467880245E-2</v>
      </c>
      <c r="AN75" s="133">
        <f t="shared" si="79"/>
        <v>3.3289554194981225E-2</v>
      </c>
      <c r="AO75" s="105">
        <f>AM75-'Surv-rate CEA'!AF73*UPD</f>
        <v>1.0356565665901388E-2</v>
      </c>
      <c r="AP75" s="133">
        <f t="shared" si="80"/>
        <v>9.2098750803465915E-3</v>
      </c>
      <c r="AQ75" s="133">
        <f>'Surv-rate CEA'!AH73*UPFS+'Surv-rate CEA'!AI73*UPD</f>
        <v>0.10367880181467989</v>
      </c>
      <c r="AR75" s="133">
        <f t="shared" si="81"/>
        <v>9.2199368400384285E-2</v>
      </c>
      <c r="AS75" s="133">
        <f>AQ75-'Surv-rate CEA'!AI73*UPD</f>
        <v>5.2499746063588246E-2</v>
      </c>
      <c r="AT75" s="133">
        <f t="shared" si="82"/>
        <v>4.6686915198879533E-2</v>
      </c>
      <c r="AU75" s="133">
        <f>'Surv-rate CEA'!AK73*UPFS+'Surv-rate CEA'!AL73*UPD</f>
        <v>3.743432467880245E-2</v>
      </c>
      <c r="AV75" s="133">
        <f t="shared" si="83"/>
        <v>3.3289554194981225E-2</v>
      </c>
      <c r="AW75" s="133">
        <f>AU75-'Surv-rate CEA'!AL73*UPD</f>
        <v>1.0356565665901388E-2</v>
      </c>
      <c r="AX75" s="133">
        <f t="shared" si="84"/>
        <v>9.2098750803465915E-3</v>
      </c>
      <c r="AY75" s="135">
        <v>69</v>
      </c>
      <c r="AZ75" s="135">
        <f t="shared" si="89"/>
        <v>5.2931506849315069</v>
      </c>
      <c r="BA75" s="136">
        <f>'Surv-rate CEA'!$AP73*UPFS+'Surv-rate CEA'!$AQ73*UPD</f>
        <v>5.187687113780063E-2</v>
      </c>
      <c r="BB75" s="136">
        <f t="shared" si="85"/>
        <v>4.4363357789323515E-2</v>
      </c>
      <c r="BC75" s="136">
        <f>BA75-'Surv-rate CEA'!$AQ73*UPD</f>
        <v>1.4846399212850851E-2</v>
      </c>
      <c r="BD75" s="136">
        <f t="shared" si="86"/>
        <v>1.2696141955309853E-2</v>
      </c>
      <c r="BE75" s="136">
        <f>'Surv-rate CEA'!$AS73*UPFS+'Surv-rate CEA'!$AT73*UPD</f>
        <v>2.3506819758403474E-2</v>
      </c>
      <c r="BF75" s="136">
        <f t="shared" si="87"/>
        <v>2.0102242725107515E-2</v>
      </c>
      <c r="BG75" s="136">
        <f>BE75-'Surv-rate CEA'!$AT73*UPD</f>
        <v>5.8610234676861085E-3</v>
      </c>
      <c r="BH75" s="136">
        <f t="shared" si="88"/>
        <v>5.0121504131947926E-3</v>
      </c>
    </row>
    <row r="76" spans="1:60">
      <c r="A76" s="132">
        <v>70</v>
      </c>
      <c r="B76" s="132">
        <f t="shared" si="60"/>
        <v>4.0273972602739727</v>
      </c>
      <c r="C76" s="133">
        <f>'Surv-rate CEA'!D74*UPFS+'Surv-rate CEA'!E74*UPD</f>
        <v>9.3582356944598294E-2</v>
      </c>
      <c r="D76" s="133">
        <f t="shared" si="61"/>
        <v>8.3079404597861395E-2</v>
      </c>
      <c r="E76" s="133">
        <f>C76-'Surv-rate CEA'!E74*UPD</f>
        <v>6.8102843266609495E-2</v>
      </c>
      <c r="F76" s="133">
        <f t="shared" si="62"/>
        <v>6.0459512398912445E-2</v>
      </c>
      <c r="G76" s="133">
        <f>'Surv-rate CEA'!G74*UPFS+'Surv-rate CEA'!H74*UPD</f>
        <v>3.6385203248432231E-2</v>
      </c>
      <c r="H76" s="133">
        <f t="shared" si="63"/>
        <v>3.2301612405867125E-2</v>
      </c>
      <c r="I76" s="133">
        <f>G76-'Surv-rate CEA'!H74*UPD</f>
        <v>1.006163171392677E-2</v>
      </c>
      <c r="J76" s="133">
        <f t="shared" si="64"/>
        <v>8.9323928074483694E-3</v>
      </c>
      <c r="K76" s="133">
        <f>'Surv-rate CEA'!J74*UPFS+'Surv-rate CEA'!K74*UPD</f>
        <v>7.8206957330911597E-2</v>
      </c>
      <c r="L76" s="133">
        <f t="shared" si="65"/>
        <v>6.9429619669752557E-2</v>
      </c>
      <c r="M76" s="133">
        <f>K76-'Surv-rate CEA'!K74*UPD</f>
        <v>2.3177523616218533E-2</v>
      </c>
      <c r="N76" s="133">
        <f t="shared" si="66"/>
        <v>2.0576259510414627E-2</v>
      </c>
      <c r="O76" s="133">
        <f>'Surv-rate CEA'!M74*UPFS+'Surv-rate CEA'!N74*UPD</f>
        <v>3.6385203248432231E-2</v>
      </c>
      <c r="P76" s="133">
        <f t="shared" si="67"/>
        <v>3.2301612405867125E-2</v>
      </c>
      <c r="Q76" s="133">
        <f>O76-'Surv-rate CEA'!N74*UPD</f>
        <v>1.006163171392677E-2</v>
      </c>
      <c r="R76" s="133">
        <f t="shared" si="68"/>
        <v>8.9323928074483694E-3</v>
      </c>
      <c r="S76" s="133">
        <f>'Surv-rate CEA'!P74*UPFS+'Surv-rate CEA'!Q74*UPD</f>
        <v>0.11229393330310712</v>
      </c>
      <c r="T76" s="133">
        <f t="shared" si="69"/>
        <v>9.9690939866978842E-2</v>
      </c>
      <c r="U76" s="133">
        <f>S76-'Surv-rate CEA'!Q74*UPD</f>
        <v>6.8102843266609495E-2</v>
      </c>
      <c r="V76" s="133">
        <f t="shared" si="70"/>
        <v>6.0459512398912445E-2</v>
      </c>
      <c r="W76" s="133">
        <f>'Surv-rate CEA'!S74*UPFS+'Surv-rate CEA'!T74*UPD</f>
        <v>3.6385203248432231E-2</v>
      </c>
      <c r="X76" s="133">
        <f t="shared" si="71"/>
        <v>3.2301612405867125E-2</v>
      </c>
      <c r="Y76" s="133">
        <f>W76-'Surv-rate CEA'!T74*UPD</f>
        <v>1.006163171392677E-2</v>
      </c>
      <c r="Z76" s="133">
        <f t="shared" si="72"/>
        <v>8.9323928074483694E-3</v>
      </c>
      <c r="AA76" s="133">
        <f>'Surv-rate CEA'!V74*UPFS+'Surv-rate CEA'!W74*UPD</f>
        <v>0.12888982475058466</v>
      </c>
      <c r="AB76" s="133">
        <f t="shared" si="73"/>
        <v>0.11442423816425751</v>
      </c>
      <c r="AC76" s="133">
        <f>AA76-'Surv-rate CEA'!W74*UPD</f>
        <v>6.1357183662542045E-2</v>
      </c>
      <c r="AD76" s="133">
        <f t="shared" si="74"/>
        <v>5.4470932907827958E-2</v>
      </c>
      <c r="AE76" s="133">
        <f>'Surv-rate CEA'!Y74*UPFS+'Surv-rate CEA'!Z74*UPD</f>
        <v>3.6385203248432231E-2</v>
      </c>
      <c r="AF76" s="133">
        <f t="shared" si="75"/>
        <v>3.2301612405867125E-2</v>
      </c>
      <c r="AG76" s="133">
        <f>AE76-'Surv-rate CEA'!Z74*UPD</f>
        <v>1.006163171392677E-2</v>
      </c>
      <c r="AH76" s="133">
        <f t="shared" si="76"/>
        <v>8.9323928074483694E-3</v>
      </c>
      <c r="AI76" s="133">
        <f>'Surv-rate CEA'!AB74*UPFS+'Surv-rate CEA'!AC74*UPD</f>
        <v>8.2359445236880768E-2</v>
      </c>
      <c r="AJ76" s="133">
        <f t="shared" si="77"/>
        <v>7.3116064787094218E-2</v>
      </c>
      <c r="AK76" s="133">
        <f>AI76-'Surv-rate CEA'!AC74*UPD</f>
        <v>4.6458574327340289E-2</v>
      </c>
      <c r="AL76" s="133">
        <f t="shared" si="78"/>
        <v>4.124442704372077E-2</v>
      </c>
      <c r="AM76" s="105">
        <f>'Surv-rate CEA'!AE74*UPFS+'Surv-rate CEA'!AF74*UPD</f>
        <v>3.6385203248432231E-2</v>
      </c>
      <c r="AN76" s="133">
        <f t="shared" si="79"/>
        <v>3.2301612405867125E-2</v>
      </c>
      <c r="AO76" s="105">
        <f>AM76-'Surv-rate CEA'!AF74*UPD</f>
        <v>1.006163171392677E-2</v>
      </c>
      <c r="AP76" s="133">
        <f t="shared" si="80"/>
        <v>8.9323928074483694E-3</v>
      </c>
      <c r="AQ76" s="133">
        <f>'Surv-rate CEA'!AH74*UPFS+'Surv-rate CEA'!AI74*UPD</f>
        <v>0.10175924494706268</v>
      </c>
      <c r="AR76" s="133">
        <f t="shared" si="81"/>
        <v>9.0338582597730616E-2</v>
      </c>
      <c r="AS76" s="133">
        <f>AQ76-'Surv-rate CEA'!AI74*UPD</f>
        <v>5.1566268478136668E-2</v>
      </c>
      <c r="AT76" s="133">
        <f t="shared" si="82"/>
        <v>4.5778873522423574E-2</v>
      </c>
      <c r="AU76" s="133">
        <f>'Surv-rate CEA'!AK74*UPFS+'Surv-rate CEA'!AL74*UPD</f>
        <v>3.6385203248432231E-2</v>
      </c>
      <c r="AV76" s="133">
        <f t="shared" si="83"/>
        <v>3.2301612405867125E-2</v>
      </c>
      <c r="AW76" s="133">
        <f>AU76-'Surv-rate CEA'!AL74*UPD</f>
        <v>1.006163171392677E-2</v>
      </c>
      <c r="AX76" s="133">
        <f t="shared" si="84"/>
        <v>8.9323928074483694E-3</v>
      </c>
      <c r="AY76" s="135">
        <v>70</v>
      </c>
      <c r="AZ76" s="135">
        <f t="shared" si="89"/>
        <v>5.3698630136986303</v>
      </c>
      <c r="BA76" s="136">
        <f>'Surv-rate CEA'!$AP74*UPFS+'Surv-rate CEA'!$AQ74*UPD</f>
        <v>5.0745798327556664E-2</v>
      </c>
      <c r="BB76" s="136">
        <f t="shared" si="85"/>
        <v>4.3297812064049292E-2</v>
      </c>
      <c r="BC76" s="136">
        <f>BA76-'Surv-rate CEA'!$AQ74*UPD</f>
        <v>1.4500402857018903E-2</v>
      </c>
      <c r="BD76" s="136">
        <f t="shared" si="86"/>
        <v>1.2372171459469821E-2</v>
      </c>
      <c r="BE76" s="136">
        <f>'Surv-rate CEA'!$AS74*UPFS+'Surv-rate CEA'!$AT74*UPD</f>
        <v>2.2649260578528081E-2</v>
      </c>
      <c r="BF76" s="136">
        <f t="shared" si="87"/>
        <v>1.9325017247511823E-2</v>
      </c>
      <c r="BG76" s="136">
        <f>BE76-'Surv-rate CEA'!$AT74*UPD</f>
        <v>5.6998551303923915E-3</v>
      </c>
      <c r="BH76" s="136">
        <f t="shared" si="88"/>
        <v>4.8632845351064477E-3</v>
      </c>
    </row>
    <row r="77" spans="1:60">
      <c r="A77" s="132">
        <v>71</v>
      </c>
      <c r="B77" s="132">
        <f t="shared" si="60"/>
        <v>4.0849315068493155</v>
      </c>
      <c r="C77" s="133">
        <f>'Surv-rate CEA'!D75*UPFS+'Surv-rate CEA'!E75*UPD</f>
        <v>9.1796546820257313E-2</v>
      </c>
      <c r="D77" s="133">
        <f t="shared" si="61"/>
        <v>8.1355545357697248E-2</v>
      </c>
      <c r="E77" s="133">
        <f>C77-'Surv-rate CEA'!E75*UPD</f>
        <v>6.7031233177296243E-2</v>
      </c>
      <c r="F77" s="133">
        <f t="shared" si="62"/>
        <v>5.9407055276446172E-2</v>
      </c>
      <c r="G77" s="133">
        <f>'Surv-rate CEA'!G75*UPFS+'Surv-rate CEA'!H75*UPD</f>
        <v>3.5377157002183537E-2</v>
      </c>
      <c r="H77" s="133">
        <f t="shared" si="63"/>
        <v>3.1353335183218305E-2</v>
      </c>
      <c r="I77" s="133">
        <f>G77-'Surv-rate CEA'!H75*UPD</f>
        <v>9.778898077662454E-3</v>
      </c>
      <c r="J77" s="133">
        <f t="shared" si="64"/>
        <v>8.666639581370433E-3</v>
      </c>
      <c r="K77" s="133">
        <f>'Surv-rate CEA'!J75*UPFS+'Surv-rate CEA'!K75*UPD</f>
        <v>7.6591574159616427E-2</v>
      </c>
      <c r="L77" s="133">
        <f t="shared" si="65"/>
        <v>6.7879996594654476E-2</v>
      </c>
      <c r="M77" s="133">
        <f>K77-'Surv-rate CEA'!K75*UPD</f>
        <v>2.2650843177990369E-2</v>
      </c>
      <c r="N77" s="133">
        <f t="shared" si="66"/>
        <v>2.0074520920327549E-2</v>
      </c>
      <c r="O77" s="133">
        <f>'Surv-rate CEA'!M75*UPFS+'Surv-rate CEA'!N75*UPD</f>
        <v>3.5377157002183537E-2</v>
      </c>
      <c r="P77" s="133">
        <f t="shared" si="67"/>
        <v>3.1353335183218305E-2</v>
      </c>
      <c r="Q77" s="133">
        <f>O77-'Surv-rate CEA'!N75*UPD</f>
        <v>9.778898077662454E-3</v>
      </c>
      <c r="R77" s="133">
        <f t="shared" si="68"/>
        <v>8.666639581370433E-3</v>
      </c>
      <c r="S77" s="133">
        <f>'Surv-rate CEA'!P75*UPFS+'Surv-rate CEA'!Q75*UPD</f>
        <v>0.11033879582555028</v>
      </c>
      <c r="T77" s="133">
        <f t="shared" si="69"/>
        <v>9.778878639167192E-2</v>
      </c>
      <c r="U77" s="133">
        <f>S77-'Surv-rate CEA'!Q75*UPD</f>
        <v>6.7031233177296243E-2</v>
      </c>
      <c r="V77" s="133">
        <f t="shared" si="70"/>
        <v>5.9407055276446172E-2</v>
      </c>
      <c r="W77" s="133">
        <f>'Surv-rate CEA'!S75*UPFS+'Surv-rate CEA'!T75*UPD</f>
        <v>3.5377157002183537E-2</v>
      </c>
      <c r="X77" s="133">
        <f t="shared" si="71"/>
        <v>3.1353335183218305E-2</v>
      </c>
      <c r="Y77" s="133">
        <f>W77-'Surv-rate CEA'!T75*UPD</f>
        <v>9.778898077662454E-3</v>
      </c>
      <c r="Z77" s="133">
        <f t="shared" si="72"/>
        <v>8.666639581370433E-3</v>
      </c>
      <c r="AA77" s="133">
        <f>'Surv-rate CEA'!V75*UPFS+'Surv-rate CEA'!W75*UPD</f>
        <v>0.12681324643543779</v>
      </c>
      <c r="AB77" s="133">
        <f t="shared" si="73"/>
        <v>0.11238942182145778</v>
      </c>
      <c r="AC77" s="133">
        <f>AA77-'Surv-rate CEA'!W75*UPD</f>
        <v>6.0350087277264999E-2</v>
      </c>
      <c r="AD77" s="133">
        <f t="shared" si="74"/>
        <v>5.3485827440112828E-2</v>
      </c>
      <c r="AE77" s="133">
        <f>'Surv-rate CEA'!Y75*UPFS+'Surv-rate CEA'!Z75*UPD</f>
        <v>3.5377157002183537E-2</v>
      </c>
      <c r="AF77" s="133">
        <f t="shared" si="75"/>
        <v>3.1353335183218305E-2</v>
      </c>
      <c r="AG77" s="133">
        <f>AE77-'Surv-rate CEA'!Z75*UPD</f>
        <v>9.778898077662454E-3</v>
      </c>
      <c r="AH77" s="133">
        <f t="shared" si="76"/>
        <v>8.666639581370433E-3</v>
      </c>
      <c r="AI77" s="133">
        <f>'Surv-rate CEA'!AB75*UPFS+'Surv-rate CEA'!AC75*UPD</f>
        <v>8.0691354808625368E-2</v>
      </c>
      <c r="AJ77" s="133">
        <f t="shared" si="77"/>
        <v>7.1513465413477764E-2</v>
      </c>
      <c r="AK77" s="133">
        <f>AI77-'Surv-rate CEA'!AC75*UPD</f>
        <v>4.5612066758727997E-2</v>
      </c>
      <c r="AL77" s="133">
        <f t="shared" si="78"/>
        <v>4.0424119365992606E-2</v>
      </c>
      <c r="AM77" s="105">
        <f>'Surv-rate CEA'!AE75*UPFS+'Surv-rate CEA'!AF75*UPD</f>
        <v>3.5377157002183537E-2</v>
      </c>
      <c r="AN77" s="133">
        <f t="shared" si="79"/>
        <v>3.1353335183218305E-2</v>
      </c>
      <c r="AO77" s="105">
        <f>AM77-'Surv-rate CEA'!AF75*UPD</f>
        <v>9.778898077662454E-3</v>
      </c>
      <c r="AP77" s="133">
        <f t="shared" si="80"/>
        <v>8.666639581370433E-3</v>
      </c>
      <c r="AQ77" s="133">
        <f>'Surv-rate CEA'!AH75*UPFS+'Surv-rate CEA'!AI75*UPD</f>
        <v>9.9896979513864781E-2</v>
      </c>
      <c r="AR77" s="133">
        <f t="shared" si="81"/>
        <v>8.8534629345596541E-2</v>
      </c>
      <c r="AS77" s="133">
        <f>AQ77-'Surv-rate CEA'!AI75*UPD</f>
        <v>5.0661618243499913E-2</v>
      </c>
      <c r="AT77" s="133">
        <f t="shared" si="82"/>
        <v>4.489933144188666E-2</v>
      </c>
      <c r="AU77" s="133">
        <f>'Surv-rate CEA'!AK75*UPFS+'Surv-rate CEA'!AL75*UPD</f>
        <v>3.5377157002183537E-2</v>
      </c>
      <c r="AV77" s="133">
        <f t="shared" si="83"/>
        <v>3.1353335183218305E-2</v>
      </c>
      <c r="AW77" s="133">
        <f>AU77-'Surv-rate CEA'!AL75*UPD</f>
        <v>9.778898077662454E-3</v>
      </c>
      <c r="AX77" s="133">
        <f t="shared" si="84"/>
        <v>8.666639581370433E-3</v>
      </c>
      <c r="AY77" s="135">
        <v>71</v>
      </c>
      <c r="AZ77" s="135">
        <f t="shared" si="89"/>
        <v>5.4465753424657537</v>
      </c>
      <c r="BA77" s="136">
        <f>'Surv-rate CEA'!$AP75*UPFS+'Surv-rate CEA'!$AQ75*UPD</f>
        <v>4.9653087850181826E-2</v>
      </c>
      <c r="BB77" s="136">
        <f t="shared" si="85"/>
        <v>4.2269523319125042E-2</v>
      </c>
      <c r="BC77" s="136">
        <f>BA77-'Surv-rate CEA'!$AQ75*UPD</f>
        <v>1.4167055886748652E-2</v>
      </c>
      <c r="BD77" s="136">
        <f t="shared" si="86"/>
        <v>1.206037177335542E-2</v>
      </c>
      <c r="BE77" s="136">
        <f>'Surv-rate CEA'!$AS75*UPFS+'Surv-rate CEA'!$AT75*UPD</f>
        <v>2.1825871386154536E-2</v>
      </c>
      <c r="BF77" s="136">
        <f t="shared" si="87"/>
        <v>1.8580298214301384E-2</v>
      </c>
      <c r="BG77" s="136">
        <f>BE77-'Surv-rate CEA'!$AT75*UPD</f>
        <v>5.5448057807183614E-3</v>
      </c>
      <c r="BH77" s="136">
        <f t="shared" si="88"/>
        <v>4.7202763694229313E-3</v>
      </c>
    </row>
    <row r="78" spans="1:60">
      <c r="A78" s="132">
        <v>72</v>
      </c>
      <c r="B78" s="132">
        <f t="shared" si="60"/>
        <v>4.1424657534246574</v>
      </c>
      <c r="C78" s="133">
        <f>'Surv-rate CEA'!D76*UPFS+'Surv-rate CEA'!E76*UPD</f>
        <v>9.0064963528780281E-2</v>
      </c>
      <c r="D78" s="133">
        <f t="shared" si="61"/>
        <v>7.9685281975646949E-2</v>
      </c>
      <c r="E78" s="133">
        <f>C78-'Surv-rate CEA'!E76*UPD</f>
        <v>6.5990388022575217E-2</v>
      </c>
      <c r="F78" s="133">
        <f t="shared" si="62"/>
        <v>5.8385219637388942E-2</v>
      </c>
      <c r="G78" s="133">
        <f>'Surv-rate CEA'!G76*UPFS+'Surv-rate CEA'!H76*UPD</f>
        <v>3.4408153231444284E-2</v>
      </c>
      <c r="H78" s="133">
        <f t="shared" si="63"/>
        <v>3.0442730281379119E-2</v>
      </c>
      <c r="I78" s="133">
        <f>G78-'Surv-rate CEA'!H76*UPD</f>
        <v>9.5077087778558007E-3</v>
      </c>
      <c r="J78" s="133">
        <f t="shared" si="64"/>
        <v>8.4119775906384957E-3</v>
      </c>
      <c r="K78" s="133">
        <f>'Surv-rate CEA'!J76*UPFS+'Surv-rate CEA'!K76*UPD</f>
        <v>7.5027586110409966E-2</v>
      </c>
      <c r="L78" s="133">
        <f t="shared" si="65"/>
        <v>6.6380911299094555E-2</v>
      </c>
      <c r="M78" s="133">
        <f>K78-'Surv-rate CEA'!K76*UPD</f>
        <v>2.2142891594228768E-2</v>
      </c>
      <c r="N78" s="133">
        <f t="shared" si="66"/>
        <v>1.9590998445010947E-2</v>
      </c>
      <c r="O78" s="133">
        <f>'Surv-rate CEA'!M76*UPFS+'Surv-rate CEA'!N76*UPD</f>
        <v>3.4408153231444284E-2</v>
      </c>
      <c r="P78" s="133">
        <f t="shared" si="67"/>
        <v>3.0442730281379119E-2</v>
      </c>
      <c r="Q78" s="133">
        <f>O78-'Surv-rate CEA'!N76*UPD</f>
        <v>9.5077087778558007E-3</v>
      </c>
      <c r="R78" s="133">
        <f t="shared" si="68"/>
        <v>8.4119775906384957E-3</v>
      </c>
      <c r="S78" s="133">
        <f>'Surv-rate CEA'!P76*UPFS+'Surv-rate CEA'!Q76*UPD</f>
        <v>0.10843972053522891</v>
      </c>
      <c r="T78" s="133">
        <f t="shared" si="69"/>
        <v>9.5942410562891295E-2</v>
      </c>
      <c r="U78" s="133">
        <f>S78-'Surv-rate CEA'!Q76*UPD</f>
        <v>6.5990388022575217E-2</v>
      </c>
      <c r="V78" s="133">
        <f t="shared" si="70"/>
        <v>5.8385219637388942E-2</v>
      </c>
      <c r="W78" s="133">
        <f>'Surv-rate CEA'!S76*UPFS+'Surv-rate CEA'!T76*UPD</f>
        <v>3.4408153231444284E-2</v>
      </c>
      <c r="X78" s="133">
        <f t="shared" si="71"/>
        <v>3.0442730281379119E-2</v>
      </c>
      <c r="Y78" s="133">
        <f>W78-'Surv-rate CEA'!T76*UPD</f>
        <v>9.5077087778558007E-3</v>
      </c>
      <c r="Z78" s="133">
        <f t="shared" si="72"/>
        <v>8.4119775906384957E-3</v>
      </c>
      <c r="AA78" s="133">
        <f>'Surv-rate CEA'!V76*UPFS+'Surv-rate CEA'!W76*UPD</f>
        <v>0.12479351208244824</v>
      </c>
      <c r="AB78" s="133">
        <f t="shared" si="73"/>
        <v>0.11041148310512021</v>
      </c>
      <c r="AC78" s="133">
        <f>AA78-'Surv-rate CEA'!W76*UPD</f>
        <v>5.9372573545337773E-2</v>
      </c>
      <c r="AD78" s="133">
        <f t="shared" si="74"/>
        <v>5.2530085831525887E-2</v>
      </c>
      <c r="AE78" s="133">
        <f>'Surv-rate CEA'!Y76*UPFS+'Surv-rate CEA'!Z76*UPD</f>
        <v>3.4408153231444284E-2</v>
      </c>
      <c r="AF78" s="133">
        <f t="shared" si="75"/>
        <v>3.0442730281379119E-2</v>
      </c>
      <c r="AG78" s="133">
        <f>AE78-'Surv-rate CEA'!Z76*UPD</f>
        <v>9.5077087778558007E-3</v>
      </c>
      <c r="AH78" s="133">
        <f t="shared" si="76"/>
        <v>8.4119775906384957E-3</v>
      </c>
      <c r="AI78" s="133">
        <f>'Surv-rate CEA'!AB76*UPFS+'Surv-rate CEA'!AC76*UPD</f>
        <v>7.9075747004984404E-2</v>
      </c>
      <c r="AJ78" s="133">
        <f t="shared" si="77"/>
        <v>6.9962535381625515E-2</v>
      </c>
      <c r="AK78" s="133">
        <f>AI78-'Surv-rate CEA'!AC76*UPD</f>
        <v>4.4791924222946103E-2</v>
      </c>
      <c r="AL78" s="133">
        <f t="shared" si="78"/>
        <v>3.9629806887077838E-2</v>
      </c>
      <c r="AM78" s="105">
        <f>'Surv-rate CEA'!AE76*UPFS+'Surv-rate CEA'!AF76*UPD</f>
        <v>3.4408153231444284E-2</v>
      </c>
      <c r="AN78" s="133">
        <f t="shared" si="79"/>
        <v>3.0442730281379119E-2</v>
      </c>
      <c r="AO78" s="105">
        <f>AM78-'Surv-rate CEA'!AF76*UPD</f>
        <v>9.5077087778558007E-3</v>
      </c>
      <c r="AP78" s="133">
        <f t="shared" si="80"/>
        <v>8.4119775906384957E-3</v>
      </c>
      <c r="AQ78" s="133">
        <f>'Surv-rate CEA'!AH76*UPFS+'Surv-rate CEA'!AI76*UPD</f>
        <v>9.8089702296382544E-2</v>
      </c>
      <c r="AR78" s="133">
        <f t="shared" si="81"/>
        <v>8.6785196819591279E-2</v>
      </c>
      <c r="AS78" s="133">
        <f>AQ78-'Surv-rate CEA'!AI76*UPD</f>
        <v>4.9784543321048383E-2</v>
      </c>
      <c r="AT78" s="133">
        <f t="shared" si="82"/>
        <v>4.4047043568710989E-2</v>
      </c>
      <c r="AU78" s="133">
        <f>'Surv-rate CEA'!AK76*UPFS+'Surv-rate CEA'!AL76*UPD</f>
        <v>3.4408153231444284E-2</v>
      </c>
      <c r="AV78" s="133">
        <f t="shared" si="83"/>
        <v>3.0442730281379119E-2</v>
      </c>
      <c r="AW78" s="133">
        <f>AU78-'Surv-rate CEA'!AL76*UPD</f>
        <v>9.5077087778558007E-3</v>
      </c>
      <c r="AX78" s="133">
        <f t="shared" si="84"/>
        <v>8.4119775906384957E-3</v>
      </c>
      <c r="AY78" s="135">
        <v>72</v>
      </c>
      <c r="AZ78" s="135">
        <f t="shared" si="89"/>
        <v>5.5232876712328771</v>
      </c>
      <c r="BA78" s="136">
        <f>'Surv-rate CEA'!$AP76*UPFS+'Surv-rate CEA'!$AQ76*UPD</f>
        <v>4.8597000835001292E-2</v>
      </c>
      <c r="BB78" s="136">
        <f t="shared" si="85"/>
        <v>4.1276777339144338E-2</v>
      </c>
      <c r="BC78" s="136">
        <f>BA78-'Surv-rate CEA'!$AQ76*UPD</f>
        <v>1.3845734037299252E-2</v>
      </c>
      <c r="BD78" s="136">
        <f t="shared" si="86"/>
        <v>1.1760134805335422E-2</v>
      </c>
      <c r="BE78" s="136">
        <f>'Surv-rate CEA'!$AS76*UPFS+'Surv-rate CEA'!$AT76*UPD</f>
        <v>2.1035151010513908E-2</v>
      </c>
      <c r="BF78" s="136">
        <f t="shared" si="87"/>
        <v>1.7866601428845903E-2</v>
      </c>
      <c r="BG78" s="136">
        <f>BE78-'Surv-rate CEA'!$AT76*UPD</f>
        <v>5.395576536154769E-3</v>
      </c>
      <c r="BH78" s="136">
        <f t="shared" si="88"/>
        <v>4.5828344851019482E-3</v>
      </c>
    </row>
    <row r="79" spans="1:60">
      <c r="A79" s="132">
        <v>73</v>
      </c>
      <c r="B79" s="132">
        <f t="shared" si="60"/>
        <v>4.2</v>
      </c>
      <c r="C79" s="133">
        <f>'Surv-rate CEA'!D77*UPFS+'Surv-rate CEA'!E77*UPD</f>
        <v>8.8385401317232701E-2</v>
      </c>
      <c r="D79" s="133">
        <f t="shared" si="61"/>
        <v>7.8066407534609819E-2</v>
      </c>
      <c r="E79" s="133">
        <f>C79-'Surv-rate CEA'!E77*UPD</f>
        <v>6.497904231201794E-2</v>
      </c>
      <c r="F79" s="133">
        <f t="shared" si="62"/>
        <v>5.7392740460970391E-2</v>
      </c>
      <c r="G79" s="133">
        <f>'Surv-rate CEA'!G77*UPFS+'Surv-rate CEA'!H77*UPD</f>
        <v>3.3476279251413624E-2</v>
      </c>
      <c r="H79" s="133">
        <f t="shared" si="63"/>
        <v>2.9567924338583317E-2</v>
      </c>
      <c r="I79" s="133">
        <f>G79-'Surv-rate CEA'!H77*UPD</f>
        <v>9.2474509421342152E-3</v>
      </c>
      <c r="J79" s="133">
        <f t="shared" si="64"/>
        <v>8.1678112351819768E-3</v>
      </c>
      <c r="K79" s="133">
        <f>'Surv-rate CEA'!J77*UPFS+'Surv-rate CEA'!K77*UPD</f>
        <v>7.3512829834950236E-2</v>
      </c>
      <c r="L79" s="133">
        <f t="shared" si="65"/>
        <v>6.4930208466437378E-2</v>
      </c>
      <c r="M79" s="133">
        <f>K79-'Surv-rate CEA'!K77*UPD</f>
        <v>2.1652771827440097E-2</v>
      </c>
      <c r="N79" s="133">
        <f t="shared" si="66"/>
        <v>1.9124811162737624E-2</v>
      </c>
      <c r="O79" s="133">
        <f>'Surv-rate CEA'!M77*UPFS+'Surv-rate CEA'!N77*UPD</f>
        <v>3.3476279251413624E-2</v>
      </c>
      <c r="P79" s="133">
        <f t="shared" si="67"/>
        <v>2.9567924338583317E-2</v>
      </c>
      <c r="Q79" s="133">
        <f>O79-'Surv-rate CEA'!N77*UPD</f>
        <v>9.2474509421342152E-3</v>
      </c>
      <c r="R79" s="133">
        <f t="shared" si="68"/>
        <v>8.1678112351819768E-3</v>
      </c>
      <c r="S79" s="133">
        <f>'Surv-rate CEA'!P77*UPFS+'Surv-rate CEA'!Q77*UPD</f>
        <v>0.10659452332695672</v>
      </c>
      <c r="T79" s="133">
        <f t="shared" si="69"/>
        <v>9.4149614924893973E-2</v>
      </c>
      <c r="U79" s="133">
        <f>S79-'Surv-rate CEA'!Q77*UPD</f>
        <v>6.497904231201794E-2</v>
      </c>
      <c r="V79" s="133">
        <f t="shared" si="70"/>
        <v>5.7392740460970391E-2</v>
      </c>
      <c r="W79" s="133">
        <f>'Surv-rate CEA'!S77*UPFS+'Surv-rate CEA'!T77*UPD</f>
        <v>3.3476279251413624E-2</v>
      </c>
      <c r="X79" s="133">
        <f t="shared" si="71"/>
        <v>2.9567924338583317E-2</v>
      </c>
      <c r="Y79" s="133">
        <f>W79-'Surv-rate CEA'!T77*UPD</f>
        <v>9.2474509421342152E-3</v>
      </c>
      <c r="Z79" s="133">
        <f t="shared" si="72"/>
        <v>8.1678112351819768E-3</v>
      </c>
      <c r="AA79" s="133">
        <f>'Surv-rate CEA'!V77*UPFS+'Surv-rate CEA'!W77*UPD</f>
        <v>0.12282848195935879</v>
      </c>
      <c r="AB79" s="133">
        <f t="shared" si="73"/>
        <v>0.10848825922146067</v>
      </c>
      <c r="AC79" s="133">
        <f>AA79-'Surv-rate CEA'!W77*UPD</f>
        <v>5.8423406162761246E-2</v>
      </c>
      <c r="AD79" s="133">
        <f t="shared" si="74"/>
        <v>5.1602474697061806E-2</v>
      </c>
      <c r="AE79" s="133">
        <f>'Surv-rate CEA'!Y77*UPFS+'Surv-rate CEA'!Z77*UPD</f>
        <v>3.3476279251413624E-2</v>
      </c>
      <c r="AF79" s="133">
        <f t="shared" si="75"/>
        <v>2.9567924338583317E-2</v>
      </c>
      <c r="AG79" s="133">
        <f>AE79-'Surv-rate CEA'!Z77*UPD</f>
        <v>9.2474509421342152E-3</v>
      </c>
      <c r="AH79" s="133">
        <f t="shared" si="76"/>
        <v>8.1678112351819768E-3</v>
      </c>
      <c r="AI79" s="133">
        <f>'Surv-rate CEA'!AB77*UPFS+'Surv-rate CEA'!AC77*UPD</f>
        <v>7.7510430297134475E-2</v>
      </c>
      <c r="AJ79" s="133">
        <f t="shared" si="77"/>
        <v>6.8461089157031391E-2</v>
      </c>
      <c r="AK79" s="133">
        <f>AI79-'Surv-rate CEA'!AC77*UPD</f>
        <v>4.3996998755682235E-2</v>
      </c>
      <c r="AL79" s="133">
        <f t="shared" si="78"/>
        <v>3.8860350057505946E-2</v>
      </c>
      <c r="AM79" s="105">
        <f>'Surv-rate CEA'!AE77*UPFS+'Surv-rate CEA'!AF77*UPD</f>
        <v>3.3476279251413624E-2</v>
      </c>
      <c r="AN79" s="133">
        <f t="shared" si="79"/>
        <v>2.9567924338583317E-2</v>
      </c>
      <c r="AO79" s="105">
        <f>AM79-'Surv-rate CEA'!AF77*UPD</f>
        <v>9.2474509421342152E-3</v>
      </c>
      <c r="AP79" s="133">
        <f t="shared" si="80"/>
        <v>8.1678112351819768E-3</v>
      </c>
      <c r="AQ79" s="133">
        <f>'Surv-rate CEA'!AH77*UPFS+'Surv-rate CEA'!AI77*UPD</f>
        <v>9.6335224277561166E-2</v>
      </c>
      <c r="AR79" s="133">
        <f t="shared" si="81"/>
        <v>8.5088088828124492E-2</v>
      </c>
      <c r="AS79" s="133">
        <f>AQ79-'Surv-rate CEA'!AI77*UPD</f>
        <v>4.8933861127212271E-2</v>
      </c>
      <c r="AT79" s="133">
        <f t="shared" si="82"/>
        <v>4.3220833848882943E-2</v>
      </c>
      <c r="AU79" s="133">
        <f>'Surv-rate CEA'!AK77*UPFS+'Surv-rate CEA'!AL77*UPD</f>
        <v>3.3476279251413624E-2</v>
      </c>
      <c r="AV79" s="133">
        <f t="shared" si="83"/>
        <v>2.9567924338583317E-2</v>
      </c>
      <c r="AW79" s="133">
        <f>AU79-'Surv-rate CEA'!AL77*UPD</f>
        <v>9.2474509421342152E-3</v>
      </c>
      <c r="AX79" s="133">
        <f t="shared" si="84"/>
        <v>8.1678112351819768E-3</v>
      </c>
      <c r="AY79" s="135">
        <v>73</v>
      </c>
      <c r="AZ79" s="135">
        <f t="shared" si="89"/>
        <v>5.6</v>
      </c>
      <c r="BA79" s="136">
        <f>'Surv-rate CEA'!$AP77*UPFS+'Surv-rate CEA'!$AQ77*UPD</f>
        <v>4.757589591823163E-2</v>
      </c>
      <c r="BB79" s="136">
        <f t="shared" si="85"/>
        <v>4.0317956972500436E-2</v>
      </c>
      <c r="BC79" s="136">
        <f>BA79-'Surv-rate CEA'!$AQ77*UPD</f>
        <v>1.3535851568364676E-2</v>
      </c>
      <c r="BD79" s="136">
        <f t="shared" si="86"/>
        <v>1.1470890260425901E-2</v>
      </c>
      <c r="BE79" s="136">
        <f>'Surv-rate CEA'!$AS77*UPFS+'Surv-rate CEA'!$AT77*UPD</f>
        <v>2.027567185743312E-2</v>
      </c>
      <c r="BF79" s="136">
        <f t="shared" si="87"/>
        <v>1.7182517528235578E-2</v>
      </c>
      <c r="BG79" s="136">
        <f>BE79-'Surv-rate CEA'!$AT77*UPD</f>
        <v>5.2518864153610068E-3</v>
      </c>
      <c r="BH79" s="136">
        <f t="shared" si="88"/>
        <v>4.450685088157034E-3</v>
      </c>
    </row>
    <row r="80" spans="1:60">
      <c r="A80" s="132">
        <v>74</v>
      </c>
      <c r="B80" s="132">
        <f t="shared" si="60"/>
        <v>4.2575342465753421</v>
      </c>
      <c r="C80" s="133">
        <f>'Surv-rate CEA'!D78*UPFS+'Surv-rate CEA'!E78*UPD</f>
        <v>8.6755764832777568E-2</v>
      </c>
      <c r="D80" s="133">
        <f t="shared" si="61"/>
        <v>7.649682656730214E-2</v>
      </c>
      <c r="E80" s="133">
        <f>C80-'Surv-rate CEA'!E78*UPD</f>
        <v>6.3995997692109688E-2</v>
      </c>
      <c r="F80" s="133">
        <f t="shared" si="62"/>
        <v>5.64284200120981E-2</v>
      </c>
      <c r="G80" s="133">
        <f>'Surv-rate CEA'!G78*UPFS+'Surv-rate CEA'!H78*UPD</f>
        <v>3.25797342635325E-2</v>
      </c>
      <c r="H80" s="133">
        <f t="shared" si="63"/>
        <v>2.8727154747238543E-2</v>
      </c>
      <c r="I80" s="133">
        <f>G80-'Surv-rate CEA'!H78*UPD</f>
        <v>8.9975514758113551E-3</v>
      </c>
      <c r="J80" s="133">
        <f t="shared" si="64"/>
        <v>7.9335838500437152E-3</v>
      </c>
      <c r="K80" s="133">
        <f>'Surv-rate CEA'!J78*UPFS+'Surv-rate CEA'!K78*UPD</f>
        <v>7.2045253377966245E-2</v>
      </c>
      <c r="L80" s="133">
        <f t="shared" si="65"/>
        <v>6.3525844804371998E-2</v>
      </c>
      <c r="M80" s="133">
        <f>K80-'Surv-rate CEA'!K78*UPD</f>
        <v>2.117964045258322E-2</v>
      </c>
      <c r="N80" s="133">
        <f t="shared" si="66"/>
        <v>1.8675131106065123E-2</v>
      </c>
      <c r="O80" s="133">
        <f>'Surv-rate CEA'!M78*UPFS+'Surv-rate CEA'!N78*UPD</f>
        <v>3.25797342635325E-2</v>
      </c>
      <c r="P80" s="133">
        <f t="shared" si="67"/>
        <v>2.8727154747238543E-2</v>
      </c>
      <c r="Q80" s="133">
        <f>O80-'Surv-rate CEA'!N78*UPD</f>
        <v>8.9975514758113551E-3</v>
      </c>
      <c r="R80" s="133">
        <f t="shared" si="68"/>
        <v>7.9335838500437152E-3</v>
      </c>
      <c r="S80" s="133">
        <f>'Surv-rate CEA'!P78*UPFS+'Surv-rate CEA'!Q78*UPD</f>
        <v>0.10480112552922238</v>
      </c>
      <c r="T80" s="133">
        <f t="shared" si="69"/>
        <v>9.2408308993871785E-2</v>
      </c>
      <c r="U80" s="133">
        <f>S80-'Surv-rate CEA'!Q78*UPD</f>
        <v>6.3995997692109702E-2</v>
      </c>
      <c r="V80" s="133">
        <f t="shared" si="70"/>
        <v>5.6428420012098114E-2</v>
      </c>
      <c r="W80" s="133">
        <f>'Surv-rate CEA'!S78*UPFS+'Surv-rate CEA'!T78*UPD</f>
        <v>3.25797342635325E-2</v>
      </c>
      <c r="X80" s="133">
        <f t="shared" si="71"/>
        <v>2.8727154747238543E-2</v>
      </c>
      <c r="Y80" s="133">
        <f>W80-'Surv-rate CEA'!T78*UPD</f>
        <v>8.9975514758113551E-3</v>
      </c>
      <c r="Z80" s="133">
        <f t="shared" si="72"/>
        <v>7.9335838500437152E-3</v>
      </c>
      <c r="AA80" s="133">
        <f>'Surv-rate CEA'!V78*UPFS+'Surv-rate CEA'!W78*UPD</f>
        <v>0.12091611671331565</v>
      </c>
      <c r="AB80" s="133">
        <f t="shared" si="73"/>
        <v>0.10661768963986473</v>
      </c>
      <c r="AC80" s="133">
        <f>AA80-'Surv-rate CEA'!W78*UPD</f>
        <v>5.750141522300542E-2</v>
      </c>
      <c r="AD80" s="133">
        <f t="shared" si="74"/>
        <v>5.0701827090881571E-2</v>
      </c>
      <c r="AE80" s="133">
        <f>'Surv-rate CEA'!Y78*UPFS+'Surv-rate CEA'!Z78*UPD</f>
        <v>3.25797342635325E-2</v>
      </c>
      <c r="AF80" s="133">
        <f t="shared" si="75"/>
        <v>2.8727154747238543E-2</v>
      </c>
      <c r="AG80" s="133">
        <f>AE80-'Surv-rate CEA'!Z78*UPD</f>
        <v>8.9975514758113551E-3</v>
      </c>
      <c r="AH80" s="133">
        <f t="shared" si="76"/>
        <v>7.9335838500437152E-3</v>
      </c>
      <c r="AI80" s="133">
        <f>'Surv-rate CEA'!AB78*UPFS+'Surv-rate CEA'!AC78*UPD</f>
        <v>7.599332526157597E-2</v>
      </c>
      <c r="AJ80" s="133">
        <f t="shared" si="77"/>
        <v>6.7007054044332839E-2</v>
      </c>
      <c r="AK80" s="133">
        <f>AI80-'Surv-rate CEA'!AC78*UPD</f>
        <v>4.3226206042783627E-2</v>
      </c>
      <c r="AL80" s="133">
        <f t="shared" si="78"/>
        <v>3.8114672761987808E-2</v>
      </c>
      <c r="AM80" s="105">
        <f>'Surv-rate CEA'!AE78*UPFS+'Surv-rate CEA'!AF78*UPD</f>
        <v>3.25797342635325E-2</v>
      </c>
      <c r="AN80" s="133">
        <f t="shared" si="79"/>
        <v>2.8727154747238543E-2</v>
      </c>
      <c r="AO80" s="105">
        <f>AM80-'Surv-rate CEA'!AF78*UPD</f>
        <v>8.9975514758113551E-3</v>
      </c>
      <c r="AP80" s="133">
        <f t="shared" si="80"/>
        <v>7.9335838500437152E-3</v>
      </c>
      <c r="AQ80" s="133">
        <f>'Surv-rate CEA'!AH78*UPFS+'Surv-rate CEA'!AI78*UPD</f>
        <v>9.4631464029399981E-2</v>
      </c>
      <c r="AR80" s="133">
        <f t="shared" si="81"/>
        <v>8.344121806337762E-2</v>
      </c>
      <c r="AS80" s="133">
        <f>AQ80-'Surv-rate CEA'!AI78*UPD</f>
        <v>4.8108453877599253E-2</v>
      </c>
      <c r="AT80" s="133">
        <f t="shared" si="82"/>
        <v>4.2419590903143685E-2</v>
      </c>
      <c r="AU80" s="133">
        <f>'Surv-rate CEA'!AK78*UPFS+'Surv-rate CEA'!AL78*UPD</f>
        <v>3.25797342635325E-2</v>
      </c>
      <c r="AV80" s="133">
        <f t="shared" si="83"/>
        <v>2.8727154747238543E-2</v>
      </c>
      <c r="AW80" s="133">
        <f>AU80-'Surv-rate CEA'!AL78*UPD</f>
        <v>8.9975514758113551E-3</v>
      </c>
      <c r="AX80" s="133">
        <f t="shared" si="84"/>
        <v>7.9335838500437152E-3</v>
      </c>
      <c r="AY80" s="135">
        <v>74</v>
      </c>
      <c r="AZ80" s="135">
        <f t="shared" si="89"/>
        <v>5.6767123287671231</v>
      </c>
      <c r="BA80" s="136">
        <f>'Surv-rate CEA'!$AP78*UPFS+'Surv-rate CEA'!$AQ78*UPD</f>
        <v>4.6588222790889096E-2</v>
      </c>
      <c r="BB80" s="136">
        <f t="shared" si="85"/>
        <v>3.9391535660499674E-2</v>
      </c>
      <c r="BC80" s="136">
        <f>BA80-'Surv-rate CEA'!$AQ78*UPD</f>
        <v>1.3236858426168903E-2</v>
      </c>
      <c r="BD80" s="136">
        <f t="shared" si="86"/>
        <v>1.1192102842553335E-2</v>
      </c>
      <c r="BE80" s="136">
        <f>'Surv-rate CEA'!$AS78*UPFS+'Surv-rate CEA'!$AT78*UPD</f>
        <v>1.9546075841180833E-2</v>
      </c>
      <c r="BF80" s="136">
        <f t="shared" si="87"/>
        <v>1.6526707768541003E-2</v>
      </c>
      <c r="BG80" s="136">
        <f>BE80-'Surv-rate CEA'!$AT78*UPD</f>
        <v>5.1134710677000223E-3</v>
      </c>
      <c r="BH80" s="136">
        <f t="shared" si="88"/>
        <v>4.3235707620001848E-3</v>
      </c>
    </row>
    <row r="81" spans="1:60">
      <c r="A81" s="132">
        <v>75</v>
      </c>
      <c r="B81" s="132">
        <f t="shared" si="60"/>
        <v>4.3150684931506849</v>
      </c>
      <c r="C81" s="133">
        <f>'Surv-rate CEA'!D79*UPFS+'Surv-rate CEA'!E79*UPD</f>
        <v>8.5174062672826317E-2</v>
      </c>
      <c r="D81" s="133">
        <f t="shared" si="61"/>
        <v>7.4974548493055793E-2</v>
      </c>
      <c r="E81" s="133">
        <f>C81-'Surv-rate CEA'!E79*UPD</f>
        <v>6.3040118616500995E-2</v>
      </c>
      <c r="F81" s="133">
        <f t="shared" si="62"/>
        <v>5.5491123493499168E-2</v>
      </c>
      <c r="G81" s="133">
        <f>'Surv-rate CEA'!G79*UPFS+'Surv-rate CEA'!H79*UPD</f>
        <v>3.1716821833675399E-2</v>
      </c>
      <c r="H81" s="133">
        <f t="shared" si="63"/>
        <v>2.7918762144161082E-2</v>
      </c>
      <c r="I81" s="133">
        <f>G81-'Surv-rate CEA'!H79*UPD</f>
        <v>8.7574740267972601E-3</v>
      </c>
      <c r="J81" s="133">
        <f t="shared" si="64"/>
        <v>7.7087747196103113E-3</v>
      </c>
      <c r="K81" s="133">
        <f>'Surv-rate CEA'!J79*UPFS+'Surv-rate CEA'!K79*UPD</f>
        <v>7.0622909499011371E-2</v>
      </c>
      <c r="L81" s="133">
        <f t="shared" si="65"/>
        <v>6.2165882274435577E-2</v>
      </c>
      <c r="M81" s="133">
        <f>K81-'Surv-rate CEA'!K79*UPD</f>
        <v>2.0722703840028008E-2</v>
      </c>
      <c r="N81" s="133">
        <f t="shared" si="66"/>
        <v>1.8241179476543783E-2</v>
      </c>
      <c r="O81" s="133">
        <f>'Surv-rate CEA'!M79*UPFS+'Surv-rate CEA'!N79*UPD</f>
        <v>3.1716821833675399E-2</v>
      </c>
      <c r="P81" s="133">
        <f t="shared" si="67"/>
        <v>2.7918762144161082E-2</v>
      </c>
      <c r="Q81" s="133">
        <f>O81-'Surv-rate CEA'!N79*UPD</f>
        <v>8.7574740267972601E-3</v>
      </c>
      <c r="R81" s="133">
        <f t="shared" si="68"/>
        <v>7.7087747196103113E-3</v>
      </c>
      <c r="S81" s="133">
        <f>'Surv-rate CEA'!P79*UPFS+'Surv-rate CEA'!Q79*UPD</f>
        <v>0.10305754794406818</v>
      </c>
      <c r="T81" s="133">
        <f t="shared" si="69"/>
        <v>9.0716503163504297E-2</v>
      </c>
      <c r="U81" s="133">
        <f>S81-'Surv-rate CEA'!Q79*UPD</f>
        <v>6.3040118616500967E-2</v>
      </c>
      <c r="V81" s="133">
        <f t="shared" si="70"/>
        <v>5.5491123493499148E-2</v>
      </c>
      <c r="W81" s="133">
        <f>'Surv-rate CEA'!S79*UPFS+'Surv-rate CEA'!T79*UPD</f>
        <v>3.1716821833675399E-2</v>
      </c>
      <c r="X81" s="133">
        <f t="shared" si="71"/>
        <v>2.7918762144161082E-2</v>
      </c>
      <c r="Y81" s="133">
        <f>W81-'Surv-rate CEA'!T79*UPD</f>
        <v>8.7574740267972601E-3</v>
      </c>
      <c r="Z81" s="133">
        <f t="shared" si="72"/>
        <v>7.7087747196103113E-3</v>
      </c>
      <c r="AA81" s="133">
        <f>'Surv-rate CEA'!V79*UPFS+'Surv-rate CEA'!W79*UPD</f>
        <v>0.11905447184203795</v>
      </c>
      <c r="AB81" s="133">
        <f t="shared" si="73"/>
        <v>0.10479781041704099</v>
      </c>
      <c r="AC81" s="133">
        <f>AA81-'Surv-rate CEA'!W79*UPD</f>
        <v>5.660549289139627E-2</v>
      </c>
      <c r="AD81" s="133">
        <f t="shared" si="74"/>
        <v>4.9827038168431745E-2</v>
      </c>
      <c r="AE81" s="133">
        <f>'Surv-rate CEA'!Y79*UPFS+'Surv-rate CEA'!Z79*UPD</f>
        <v>3.1716821833675399E-2</v>
      </c>
      <c r="AF81" s="133">
        <f t="shared" si="75"/>
        <v>2.7918762144161082E-2</v>
      </c>
      <c r="AG81" s="133">
        <f>AE81-'Surv-rate CEA'!Z79*UPD</f>
        <v>8.7574740267972601E-3</v>
      </c>
      <c r="AH81" s="133">
        <f t="shared" si="76"/>
        <v>7.7087747196103113E-3</v>
      </c>
      <c r="AI81" s="133">
        <f>'Surv-rate CEA'!AB79*UPFS+'Surv-rate CEA'!AC79*UPD</f>
        <v>7.4522457899598882E-2</v>
      </c>
      <c r="AJ81" s="133">
        <f t="shared" si="77"/>
        <v>6.5598463408717222E-2</v>
      </c>
      <c r="AK81" s="133">
        <f>AI81-'Surv-rate CEA'!AC79*UPD</f>
        <v>4.2478521162806253E-2</v>
      </c>
      <c r="AL81" s="133">
        <f t="shared" si="78"/>
        <v>3.7391758064514467E-2</v>
      </c>
      <c r="AM81" s="105">
        <f>'Surv-rate CEA'!AE79*UPFS+'Surv-rate CEA'!AF79*UPD</f>
        <v>3.1716821833675399E-2</v>
      </c>
      <c r="AN81" s="133">
        <f t="shared" si="79"/>
        <v>2.7918762144161082E-2</v>
      </c>
      <c r="AO81" s="105">
        <f>AM81-'Surv-rate CEA'!AF79*UPD</f>
        <v>8.7574740267972601E-3</v>
      </c>
      <c r="AP81" s="133">
        <f t="shared" si="80"/>
        <v>7.7087747196103113E-3</v>
      </c>
      <c r="AQ81" s="133">
        <f>'Surv-rate CEA'!AH79*UPFS+'Surv-rate CEA'!AI79*UPD</f>
        <v>9.2976441529850892E-2</v>
      </c>
      <c r="AR81" s="133">
        <f t="shared" si="81"/>
        <v>8.184259979435661E-2</v>
      </c>
      <c r="AS81" s="133">
        <f>AQ81-'Surv-rate CEA'!AI79*UPD</f>
        <v>4.7307264294908578E-2</v>
      </c>
      <c r="AT81" s="133">
        <f t="shared" si="82"/>
        <v>4.1642263732055179E-2</v>
      </c>
      <c r="AU81" s="133">
        <f>'Surv-rate CEA'!AK79*UPFS+'Surv-rate CEA'!AL79*UPD</f>
        <v>3.1716821833675399E-2</v>
      </c>
      <c r="AV81" s="133">
        <f t="shared" si="83"/>
        <v>2.7918762144161082E-2</v>
      </c>
      <c r="AW81" s="133">
        <f>AU81-'Surv-rate CEA'!AL79*UPD</f>
        <v>8.7574740267972601E-3</v>
      </c>
      <c r="AX81" s="133">
        <f t="shared" si="84"/>
        <v>7.7087747196103113E-3</v>
      </c>
      <c r="AY81" s="135">
        <v>75</v>
      </c>
      <c r="AZ81" s="135">
        <f t="shared" si="89"/>
        <v>5.7534246575342465</v>
      </c>
      <c r="BA81" s="136">
        <f>'Surv-rate CEA'!$AP79*UPFS+'Surv-rate CEA'!$AQ79*UPD</f>
        <v>4.5632516234488968E-2</v>
      </c>
      <c r="BB81" s="136">
        <f t="shared" si="85"/>
        <v>3.8496071458833131E-2</v>
      </c>
      <c r="BC81" s="136">
        <f>BA81-'Surv-rate CEA'!$AQ79*UPD</f>
        <v>1.2948237647443503E-2</v>
      </c>
      <c r="BD81" s="136">
        <f t="shared" si="86"/>
        <v>1.0923269696120903E-2</v>
      </c>
      <c r="BE81" s="136">
        <f>'Surv-rate CEA'!$AS79*UPFS+'Surv-rate CEA'!$AT79*UPD</f>
        <v>1.8845070572091189E-2</v>
      </c>
      <c r="BF81" s="136">
        <f t="shared" si="87"/>
        <v>1.5897900077701033E-2</v>
      </c>
      <c r="BG81" s="136">
        <f>BE81-'Surv-rate CEA'!$AT79*UPD</f>
        <v>4.9800816069494325E-3</v>
      </c>
      <c r="BH81" s="136">
        <f t="shared" si="88"/>
        <v>4.2012493114953224E-3</v>
      </c>
    </row>
    <row r="82" spans="1:60">
      <c r="A82" s="132">
        <v>76</v>
      </c>
      <c r="B82" s="132">
        <f t="shared" si="60"/>
        <v>4.3726027397260276</v>
      </c>
      <c r="C82" s="133">
        <f>'Surv-rate CEA'!D80*UPFS+'Surv-rate CEA'!E80*UPD</f>
        <v>8.363840135840106E-2</v>
      </c>
      <c r="D82" s="133">
        <f t="shared" si="61"/>
        <v>7.349768148881243E-2</v>
      </c>
      <c r="E82" s="133">
        <f>C82-'Surv-rate CEA'!E80*UPD</f>
        <v>6.2110328343028806E-2</v>
      </c>
      <c r="F82" s="133">
        <f t="shared" si="62"/>
        <v>5.4579775026546019E-2</v>
      </c>
      <c r="G82" s="133">
        <f>'Surv-rate CEA'!G80*UPFS+'Surv-rate CEA'!H80*UPD</f>
        <v>3.0885942935298772E-2</v>
      </c>
      <c r="H82" s="133">
        <f t="shared" si="63"/>
        <v>2.7141183469215256E-2</v>
      </c>
      <c r="I82" s="133">
        <f>G82-'Surv-rate CEA'!H80*UPD</f>
        <v>8.5267162154760538E-3</v>
      </c>
      <c r="J82" s="133">
        <f t="shared" si="64"/>
        <v>7.4928963534954375E-3</v>
      </c>
      <c r="K82" s="133">
        <f>'Surv-rate CEA'!J80*UPFS+'Surv-rate CEA'!K80*UPD</f>
        <v>6.9243949443866526E-2</v>
      </c>
      <c r="L82" s="133">
        <f t="shared" si="65"/>
        <v>6.0848481781049027E-2</v>
      </c>
      <c r="M82" s="133">
        <f>K82-'Surv-rate CEA'!K80*UPD</f>
        <v>2.0281214652307193E-2</v>
      </c>
      <c r="N82" s="133">
        <f t="shared" si="66"/>
        <v>1.782222317155497E-2</v>
      </c>
      <c r="O82" s="133">
        <f>'Surv-rate CEA'!M80*UPFS+'Surv-rate CEA'!N80*UPD</f>
        <v>3.0885942935298772E-2</v>
      </c>
      <c r="P82" s="133">
        <f t="shared" si="67"/>
        <v>2.7141183469215256E-2</v>
      </c>
      <c r="Q82" s="133">
        <f>O82-'Surv-rate CEA'!N80*UPD</f>
        <v>8.5267162154760538E-3</v>
      </c>
      <c r="R82" s="133">
        <f t="shared" si="68"/>
        <v>7.4928963534954375E-3</v>
      </c>
      <c r="S82" s="133">
        <f>'Surv-rate CEA'!P80*UPFS+'Surv-rate CEA'!Q80*UPD</f>
        <v>0.10136190526552233</v>
      </c>
      <c r="T82" s="133">
        <f t="shared" si="69"/>
        <v>8.9072303000877942E-2</v>
      </c>
      <c r="U82" s="133">
        <f>S82-'Surv-rate CEA'!Q80*UPD</f>
        <v>6.2110328343028806E-2</v>
      </c>
      <c r="V82" s="133">
        <f t="shared" si="70"/>
        <v>5.4579775026546019E-2</v>
      </c>
      <c r="W82" s="133">
        <f>'Surv-rate CEA'!S80*UPFS+'Surv-rate CEA'!T80*UPD</f>
        <v>3.0885942935298772E-2</v>
      </c>
      <c r="X82" s="133">
        <f t="shared" si="71"/>
        <v>2.7141183469215256E-2</v>
      </c>
      <c r="Y82" s="133">
        <f>W82-'Surv-rate CEA'!T80*UPD</f>
        <v>8.5267162154760538E-3</v>
      </c>
      <c r="Z82" s="133">
        <f t="shared" si="72"/>
        <v>7.4928963534954375E-3</v>
      </c>
      <c r="AA82" s="133">
        <f>'Surv-rate CEA'!V80*UPFS+'Surv-rate CEA'!W80*UPD</f>
        <v>0.11724169250721669</v>
      </c>
      <c r="AB82" s="133">
        <f t="shared" si="73"/>
        <v>0.10302674887555303</v>
      </c>
      <c r="AC82" s="133">
        <f>AA82-'Surv-rate CEA'!W80*UPD</f>
        <v>5.5734589408825343E-2</v>
      </c>
      <c r="AD82" s="133">
        <f t="shared" si="74"/>
        <v>4.8977061179423471E-2</v>
      </c>
      <c r="AE82" s="133">
        <f>'Surv-rate CEA'!Y80*UPFS+'Surv-rate CEA'!Z80*UPD</f>
        <v>3.0885942935298772E-2</v>
      </c>
      <c r="AF82" s="133">
        <f t="shared" si="75"/>
        <v>2.7141183469215256E-2</v>
      </c>
      <c r="AG82" s="133">
        <f>AE82-'Surv-rate CEA'!Z80*UPD</f>
        <v>8.5267162154760538E-3</v>
      </c>
      <c r="AH82" s="133">
        <f t="shared" si="76"/>
        <v>7.4928963534954375E-3</v>
      </c>
      <c r="AI82" s="133">
        <f>'Surv-rate CEA'!AB80*UPFS+'Surv-rate CEA'!AC80*UPD</f>
        <v>7.3095953403783234E-2</v>
      </c>
      <c r="AJ82" s="133">
        <f t="shared" si="77"/>
        <v>6.4233450354592492E-2</v>
      </c>
      <c r="AK82" s="133">
        <f>AI82-'Surv-rate CEA'!AC80*UPD</f>
        <v>4.1752974661165551E-2</v>
      </c>
      <c r="AL82" s="133">
        <f t="shared" si="78"/>
        <v>3.6690644285593599E-2</v>
      </c>
      <c r="AM82" s="105">
        <f>'Surv-rate CEA'!AE80*UPFS+'Surv-rate CEA'!AF80*UPD</f>
        <v>3.0885942935298772E-2</v>
      </c>
      <c r="AN82" s="133">
        <f t="shared" si="79"/>
        <v>2.7141183469215256E-2</v>
      </c>
      <c r="AO82" s="105">
        <f>AM82-'Surv-rate CEA'!AF80*UPD</f>
        <v>8.5267162154760538E-3</v>
      </c>
      <c r="AP82" s="133">
        <f t="shared" si="80"/>
        <v>7.4928963534954375E-3</v>
      </c>
      <c r="AQ82" s="133">
        <f>'Surv-rate CEA'!AH80*UPFS+'Surv-rate CEA'!AI80*UPD</f>
        <v>9.1368272379007881E-2</v>
      </c>
      <c r="AR82" s="133">
        <f t="shared" si="81"/>
        <v>8.0290345970617433E-2</v>
      </c>
      <c r="AS82" s="133">
        <f>AQ82-'Surv-rate CEA'!AI80*UPD</f>
        <v>4.6529291648329918E-2</v>
      </c>
      <c r="AT82" s="133">
        <f t="shared" si="82"/>
        <v>4.0887857753458982E-2</v>
      </c>
      <c r="AU82" s="133">
        <f>'Surv-rate CEA'!AK80*UPFS+'Surv-rate CEA'!AL80*UPD</f>
        <v>3.0885942935298772E-2</v>
      </c>
      <c r="AV82" s="133">
        <f t="shared" si="83"/>
        <v>2.7141183469215256E-2</v>
      </c>
      <c r="AW82" s="133">
        <f>AU82-'Surv-rate CEA'!AL80*UPD</f>
        <v>8.5267162154760538E-3</v>
      </c>
      <c r="AX82" s="133">
        <f t="shared" si="84"/>
        <v>7.4928963534954375E-3</v>
      </c>
      <c r="AY82" s="135">
        <v>76</v>
      </c>
      <c r="AZ82" s="135">
        <f t="shared" si="89"/>
        <v>5.8301369863013699</v>
      </c>
      <c r="BA82" s="136">
        <f>'Surv-rate CEA'!$AP80*UPFS+'Surv-rate CEA'!$AQ80*UPD</f>
        <v>4.4707390603404035E-2</v>
      </c>
      <c r="BB82" s="136">
        <f t="shared" si="85"/>
        <v>3.7630201509638805E-2</v>
      </c>
      <c r="BC82" s="136">
        <f>BA82-'Surv-rate CEA'!$AQ80*UPD</f>
        <v>1.2669502981960727E-2</v>
      </c>
      <c r="BD82" s="136">
        <f t="shared" si="86"/>
        <v>1.0663918063736235E-2</v>
      </c>
      <c r="BE82" s="136">
        <f>'Surv-rate CEA'!$AS80*UPFS+'Surv-rate CEA'!$AT80*UPD</f>
        <v>1.8171425781644848E-2</v>
      </c>
      <c r="BF82" s="136">
        <f t="shared" si="87"/>
        <v>1.5294885356799981E-2</v>
      </c>
      <c r="BG82" s="136">
        <f>BE82-'Surv-rate CEA'!$AT80*UPD</f>
        <v>4.8514835394877203E-3</v>
      </c>
      <c r="BH82" s="136">
        <f t="shared" si="88"/>
        <v>4.0834927010416546E-3</v>
      </c>
    </row>
    <row r="83" spans="1:60">
      <c r="A83" s="132">
        <v>77</v>
      </c>
      <c r="B83" s="132">
        <f t="shared" si="60"/>
        <v>4.4301369863013695</v>
      </c>
      <c r="C83" s="133">
        <f>'Surv-rate CEA'!D81*UPFS+'Surv-rate CEA'!E81*UPD</f>
        <v>8.2146979700545658E-2</v>
      </c>
      <c r="D83" s="133">
        <f t="shared" si="61"/>
        <v>7.2064426763067541E-2</v>
      </c>
      <c r="E83" s="133">
        <f>C83-'Surv-rate CEA'!E81*UPD</f>
        <v>6.1205605229409897E-2</v>
      </c>
      <c r="F83" s="133">
        <f t="shared" si="62"/>
        <v>5.3693353932460344E-2</v>
      </c>
      <c r="G83" s="133">
        <f>'Surv-rate CEA'!G81*UPFS+'Surv-rate CEA'!H81*UPD</f>
        <v>3.008558951121821E-2</v>
      </c>
      <c r="H83" s="133">
        <f t="shared" si="63"/>
        <v>2.6392945545391684E-2</v>
      </c>
      <c r="I83" s="133">
        <f>G83-'Surv-rate CEA'!H81*UPD</f>
        <v>8.3048071036065756E-3</v>
      </c>
      <c r="J83" s="133">
        <f t="shared" si="64"/>
        <v>7.2854919983781673E-3</v>
      </c>
      <c r="K83" s="133">
        <f>'Surv-rate CEA'!J81*UPFS+'Surv-rate CEA'!K81*UPD</f>
        <v>6.790661713261642E-2</v>
      </c>
      <c r="L83" s="133">
        <f t="shared" si="65"/>
        <v>5.9571897286061722E-2</v>
      </c>
      <c r="M83" s="133">
        <f>K83-'Surv-rate CEA'!K81*UPD</f>
        <v>1.985446862553885E-2</v>
      </c>
      <c r="N83" s="133">
        <f t="shared" si="66"/>
        <v>1.7417571594239182E-2</v>
      </c>
      <c r="O83" s="133">
        <f>'Surv-rate CEA'!M81*UPFS+'Surv-rate CEA'!N81*UPD</f>
        <v>3.008558951121821E-2</v>
      </c>
      <c r="P83" s="133">
        <f t="shared" si="67"/>
        <v>2.6392945545391684E-2</v>
      </c>
      <c r="Q83" s="133">
        <f>O83-'Surv-rate CEA'!N81*UPD</f>
        <v>8.3048071036065756E-3</v>
      </c>
      <c r="R83" s="133">
        <f t="shared" si="68"/>
        <v>7.2854919983781673E-3</v>
      </c>
      <c r="S83" s="133">
        <f>'Surv-rate CEA'!P81*UPFS+'Surv-rate CEA'!Q81*UPD</f>
        <v>9.9712400850544808E-2</v>
      </c>
      <c r="T83" s="133">
        <f t="shared" si="69"/>
        <v>8.7473903905635489E-2</v>
      </c>
      <c r="U83" s="133">
        <f>S83-'Surv-rate CEA'!Q81*UPD</f>
        <v>6.1205605229409897E-2</v>
      </c>
      <c r="V83" s="133">
        <f t="shared" si="70"/>
        <v>5.3693353932460344E-2</v>
      </c>
      <c r="W83" s="133">
        <f>'Surv-rate CEA'!S81*UPFS+'Surv-rate CEA'!T81*UPD</f>
        <v>3.008558951121821E-2</v>
      </c>
      <c r="X83" s="133">
        <f t="shared" si="71"/>
        <v>2.6392945545391684E-2</v>
      </c>
      <c r="Y83" s="133">
        <f>W83-'Surv-rate CEA'!T81*UPD</f>
        <v>8.3048071036065756E-3</v>
      </c>
      <c r="Z83" s="133">
        <f t="shared" si="72"/>
        <v>7.2854919983781673E-3</v>
      </c>
      <c r="AA83" s="133">
        <f>'Surv-rate CEA'!V81*UPFS+'Surv-rate CEA'!W81*UPD</f>
        <v>0.11547600866726057</v>
      </c>
      <c r="AB83" s="133">
        <f t="shared" si="73"/>
        <v>0.10130271861276813</v>
      </c>
      <c r="AC83" s="133">
        <f>AA83-'Surv-rate CEA'!W81*UPD</f>
        <v>5.4887709396242323E-2</v>
      </c>
      <c r="AD83" s="133">
        <f t="shared" si="74"/>
        <v>4.8150903762950704E-2</v>
      </c>
      <c r="AE83" s="133">
        <f>'Surv-rate CEA'!Y81*UPFS+'Surv-rate CEA'!Z81*UPD</f>
        <v>3.008558951121821E-2</v>
      </c>
      <c r="AF83" s="133">
        <f t="shared" si="75"/>
        <v>2.6392945545391684E-2</v>
      </c>
      <c r="AG83" s="133">
        <f>AE83-'Surv-rate CEA'!Z81*UPD</f>
        <v>8.3048071036065756E-3</v>
      </c>
      <c r="AH83" s="133">
        <f t="shared" si="76"/>
        <v>7.2854919983781673E-3</v>
      </c>
      <c r="AI83" s="133">
        <f>'Surv-rate CEA'!AB81*UPFS+'Surv-rate CEA'!AC81*UPD</f>
        <v>7.1712030338981714E-2</v>
      </c>
      <c r="AJ83" s="133">
        <f t="shared" si="77"/>
        <v>6.2910241827918323E-2</v>
      </c>
      <c r="AK83" s="133">
        <f>AI83-'Surv-rate CEA'!AC81*UPD</f>
        <v>4.104864892656046E-2</v>
      </c>
      <c r="AL83" s="133">
        <f t="shared" si="78"/>
        <v>3.6010421382191585E-2</v>
      </c>
      <c r="AM83" s="105">
        <f>'Surv-rate CEA'!AE81*UPFS+'Surv-rate CEA'!AF81*UPD</f>
        <v>3.008558951121821E-2</v>
      </c>
      <c r="AN83" s="133">
        <f t="shared" si="79"/>
        <v>2.6392945545391684E-2</v>
      </c>
      <c r="AO83" s="105">
        <f>AM83-'Surv-rate CEA'!AF81*UPD</f>
        <v>8.3048071036065756E-3</v>
      </c>
      <c r="AP83" s="133">
        <f t="shared" si="80"/>
        <v>7.2854919983781673E-3</v>
      </c>
      <c r="AQ83" s="133">
        <f>'Surv-rate CEA'!AH81*UPFS+'Surv-rate CEA'!AI81*UPD</f>
        <v>8.980516238660298E-2</v>
      </c>
      <c r="AR83" s="133">
        <f t="shared" si="81"/>
        <v>7.878265970759421E-2</v>
      </c>
      <c r="AS83" s="133">
        <f>AQ83-'Surv-rate CEA'!AI81*UPD</f>
        <v>4.5773588095328728E-2</v>
      </c>
      <c r="AT83" s="133">
        <f t="shared" si="82"/>
        <v>4.0155431143096866E-2</v>
      </c>
      <c r="AU83" s="133">
        <f>'Surv-rate CEA'!AK81*UPFS+'Surv-rate CEA'!AL81*UPD</f>
        <v>3.008558951121821E-2</v>
      </c>
      <c r="AV83" s="133">
        <f t="shared" si="83"/>
        <v>2.6392945545391684E-2</v>
      </c>
      <c r="AW83" s="133">
        <f>AU83-'Surv-rate CEA'!AL81*UPD</f>
        <v>8.3048071036065756E-3</v>
      </c>
      <c r="AX83" s="133">
        <f t="shared" si="84"/>
        <v>7.2854919983781673E-3</v>
      </c>
      <c r="AY83" s="135">
        <v>77</v>
      </c>
      <c r="AZ83" s="135">
        <f t="shared" si="89"/>
        <v>5.9068493150684933</v>
      </c>
      <c r="BA83" s="136">
        <f>'Surv-rate CEA'!$AP81*UPFS+'Surv-rate CEA'!$AQ81*UPD</f>
        <v>4.381153471654161E-2</v>
      </c>
      <c r="BB83" s="136">
        <f t="shared" si="85"/>
        <v>3.6792636926260489E-2</v>
      </c>
      <c r="BC83" s="136">
        <f>BA83-'Surv-rate CEA'!$AQ81*UPD</f>
        <v>1.2400196712801299E-2</v>
      </c>
      <c r="BD83" s="136">
        <f t="shared" si="86"/>
        <v>1.0413603139450152E-2</v>
      </c>
      <c r="BE83" s="136">
        <f>'Surv-rate CEA'!$AS81*UPFS+'Surv-rate CEA'!$AT81*UPD</f>
        <v>1.7523969968145731E-2</v>
      </c>
      <c r="BF83" s="136">
        <f t="shared" si="87"/>
        <v>1.4716514012033539E-2</v>
      </c>
      <c r="BG83" s="136">
        <f>BE83-'Surv-rate CEA'!$AT81*UPD</f>
        <v>4.7274557783117711E-3</v>
      </c>
      <c r="BH83" s="136">
        <f t="shared" si="88"/>
        <v>3.9700860780552752E-3</v>
      </c>
    </row>
    <row r="84" spans="1:60">
      <c r="A84" s="132">
        <v>78</v>
      </c>
      <c r="B84" s="132">
        <f t="shared" si="60"/>
        <v>4.4876712328767123</v>
      </c>
      <c r="C84" s="133">
        <f>'Surv-rate CEA'!D82*UPFS+'Surv-rate CEA'!E82*UPD</f>
        <v>8.06980835318791E-2</v>
      </c>
      <c r="D84" s="133">
        <f t="shared" si="61"/>
        <v>7.0673073203886008E-2</v>
      </c>
      <c r="E84" s="133">
        <f>C84-'Surv-rate CEA'!E82*UPD</f>
        <v>6.0324979302197185E-2</v>
      </c>
      <c r="F84" s="133">
        <f t="shared" si="62"/>
        <v>5.2830891288302886E-2</v>
      </c>
      <c r="G84" s="133">
        <f>'Surv-rate CEA'!G82*UPFS+'Surv-rate CEA'!H82*UPD</f>
        <v>2.9314338511750866E-2</v>
      </c>
      <c r="H84" s="133">
        <f t="shared" si="63"/>
        <v>2.5672659137512759E-2</v>
      </c>
      <c r="I84" s="133">
        <f>G84-'Surv-rate CEA'!H82*UPD</f>
        <v>8.0913048791054938E-3</v>
      </c>
      <c r="J84" s="133">
        <f t="shared" si="64"/>
        <v>7.086133362883185E-3</v>
      </c>
      <c r="K84" s="133">
        <f>'Surv-rate CEA'!J82*UPFS+'Surv-rate CEA'!K82*UPD</f>
        <v>6.6609243733980264E-2</v>
      </c>
      <c r="L84" s="133">
        <f t="shared" si="65"/>
        <v>5.8334470317469467E-2</v>
      </c>
      <c r="M84" s="133">
        <f>K84-'Surv-rate CEA'!K82*UPD</f>
        <v>1.9441801609392149E-2</v>
      </c>
      <c r="N84" s="133">
        <f t="shared" si="66"/>
        <v>1.7026573720467706E-2</v>
      </c>
      <c r="O84" s="133">
        <f>'Surv-rate CEA'!M82*UPFS+'Surv-rate CEA'!N82*UPD</f>
        <v>2.9314338511750866E-2</v>
      </c>
      <c r="P84" s="133">
        <f t="shared" si="67"/>
        <v>2.5672659137512759E-2</v>
      </c>
      <c r="Q84" s="133">
        <f>O84-'Surv-rate CEA'!N82*UPD</f>
        <v>8.0913048791054938E-3</v>
      </c>
      <c r="R84" s="133">
        <f t="shared" si="68"/>
        <v>7.086133362883185E-3</v>
      </c>
      <c r="S84" s="133">
        <f>'Surv-rate CEA'!P82*UPFS+'Surv-rate CEA'!Q82*UPD</f>
        <v>9.8107321818312526E-2</v>
      </c>
      <c r="T84" s="133">
        <f t="shared" si="69"/>
        <v>8.5919586107193802E-2</v>
      </c>
      <c r="U84" s="133">
        <f>S84-'Surv-rate CEA'!Q82*UPD</f>
        <v>6.0324979302197185E-2</v>
      </c>
      <c r="V84" s="133">
        <f t="shared" si="70"/>
        <v>5.2830891288302886E-2</v>
      </c>
      <c r="W84" s="133">
        <f>'Surv-rate CEA'!S82*UPFS+'Surv-rate CEA'!T82*UPD</f>
        <v>2.9314338511750866E-2</v>
      </c>
      <c r="X84" s="133">
        <f t="shared" si="71"/>
        <v>2.5672659137512759E-2</v>
      </c>
      <c r="Y84" s="133">
        <f>W84-'Surv-rate CEA'!T82*UPD</f>
        <v>8.0913048791054938E-3</v>
      </c>
      <c r="Z84" s="133">
        <f t="shared" si="72"/>
        <v>7.086133362883185E-3</v>
      </c>
      <c r="AA84" s="133">
        <f>'Surv-rate CEA'!V82*UPFS+'Surv-rate CEA'!W82*UPD</f>
        <v>0.11375573050808938</v>
      </c>
      <c r="AB84" s="133">
        <f t="shared" si="73"/>
        <v>9.9624014817945541E-2</v>
      </c>
      <c r="AC84" s="133">
        <f>AA84-'Surv-rate CEA'!W82*UPD</f>
        <v>5.4063908434143305E-2</v>
      </c>
      <c r="AD84" s="133">
        <f t="shared" si="74"/>
        <v>4.734762451880286E-2</v>
      </c>
      <c r="AE84" s="133">
        <f>'Surv-rate CEA'!Y82*UPFS+'Surv-rate CEA'!Z82*UPD</f>
        <v>2.9314338511750866E-2</v>
      </c>
      <c r="AF84" s="133">
        <f t="shared" si="75"/>
        <v>2.5672659137512759E-2</v>
      </c>
      <c r="AG84" s="133">
        <f>AE84-'Surv-rate CEA'!Z82*UPD</f>
        <v>8.0913048791054938E-3</v>
      </c>
      <c r="AH84" s="133">
        <f t="shared" si="76"/>
        <v>7.086133362883185E-3</v>
      </c>
      <c r="AI84" s="133">
        <f>'Surv-rate CEA'!AB82*UPFS+'Surv-rate CEA'!AC82*UPD</f>
        <v>7.03689952077345E-2</v>
      </c>
      <c r="AJ84" s="133">
        <f t="shared" si="77"/>
        <v>6.1627153111207485E-2</v>
      </c>
      <c r="AK84" s="133">
        <f>AI84-'Surv-rate CEA'!AC82*UPD</f>
        <v>4.0364674843225881E-2</v>
      </c>
      <c r="AL84" s="133">
        <f t="shared" si="78"/>
        <v>3.535022760384917E-2</v>
      </c>
      <c r="AM84" s="105">
        <f>'Surv-rate CEA'!AE82*UPFS+'Surv-rate CEA'!AF82*UPD</f>
        <v>2.9314338511750866E-2</v>
      </c>
      <c r="AN84" s="133">
        <f t="shared" si="79"/>
        <v>2.5672659137512759E-2</v>
      </c>
      <c r="AO84" s="105">
        <f>AM84-'Surv-rate CEA'!AF82*UPD</f>
        <v>8.0913048791054938E-3</v>
      </c>
      <c r="AP84" s="133">
        <f t="shared" si="80"/>
        <v>7.086133362883185E-3</v>
      </c>
      <c r="AQ84" s="133">
        <f>'Surv-rate CEA'!AH82*UPFS+'Surv-rate CEA'!AI82*UPD</f>
        <v>8.8285402504879346E-2</v>
      </c>
      <c r="AR84" s="133">
        <f t="shared" si="81"/>
        <v>7.731783012662323E-2</v>
      </c>
      <c r="AS84" s="133">
        <f>AQ84-'Surv-rate CEA'!AI82*UPD</f>
        <v>4.5039255299561959E-2</v>
      </c>
      <c r="AT84" s="133">
        <f t="shared" si="82"/>
        <v>3.9444091452023287E-2</v>
      </c>
      <c r="AU84" s="133">
        <f>'Surv-rate CEA'!AK82*UPFS+'Surv-rate CEA'!AL82*UPD</f>
        <v>2.9314338511750866E-2</v>
      </c>
      <c r="AV84" s="133">
        <f t="shared" si="83"/>
        <v>2.5672659137512759E-2</v>
      </c>
      <c r="AW84" s="133">
        <f>AU84-'Surv-rate CEA'!AL82*UPD</f>
        <v>8.0913048791054938E-3</v>
      </c>
      <c r="AX84" s="133">
        <f t="shared" si="84"/>
        <v>7.086133362883185E-3</v>
      </c>
      <c r="AY84" s="135">
        <v>78</v>
      </c>
      <c r="AZ84" s="135">
        <f t="shared" si="89"/>
        <v>5.9835616438356167</v>
      </c>
      <c r="BA84" s="136">
        <f>'Surv-rate CEA'!$AP82*UPFS+'Surv-rate CEA'!$AQ82*UPD</f>
        <v>4.2943707124417002E-2</v>
      </c>
      <c r="BB84" s="136">
        <f t="shared" si="85"/>
        <v>3.5982158056299868E-2</v>
      </c>
      <c r="BC84" s="136">
        <f>BA84-'Surv-rate CEA'!$AQ82*UPD</f>
        <v>1.2139887655739701E-2</v>
      </c>
      <c r="BD84" s="136">
        <f t="shared" si="86"/>
        <v>1.0171906099047098E-2</v>
      </c>
      <c r="BE84" s="136">
        <f>'Surv-rate CEA'!$AS82*UPFS+'Surv-rate CEA'!$AT82*UPD</f>
        <v>1.6901587247501616E-2</v>
      </c>
      <c r="BF84" s="136">
        <f t="shared" si="87"/>
        <v>1.4161692701097977E-2</v>
      </c>
      <c r="BG84" s="136">
        <f>BE84-'Surv-rate CEA'!$AT82*UPD</f>
        <v>4.6077897350716435E-3</v>
      </c>
      <c r="BH84" s="136">
        <f t="shared" si="88"/>
        <v>3.8608268740561095E-3</v>
      </c>
    </row>
    <row r="85" spans="1:60">
      <c r="A85" s="132">
        <v>79</v>
      </c>
      <c r="B85" s="132">
        <f t="shared" si="60"/>
        <v>4.5452054794520551</v>
      </c>
      <c r="C85" s="133">
        <f>'Surv-rate CEA'!D83*UPFS+'Surv-rate CEA'!E83*UPD</f>
        <v>7.929008077744984E-2</v>
      </c>
      <c r="D85" s="133">
        <f t="shared" si="61"/>
        <v>6.9321992374278329E-2</v>
      </c>
      <c r="E85" s="133">
        <f>C85-'Surv-rate CEA'!E83*UPD</f>
        <v>5.9467529076018794E-2</v>
      </c>
      <c r="F85" s="133">
        <f t="shared" si="62"/>
        <v>5.1991466734605286E-2</v>
      </c>
      <c r="G85" s="133">
        <f>'Surv-rate CEA'!G83*UPFS+'Surv-rate CEA'!H83*UPD</f>
        <v>2.8570846370636151E-2</v>
      </c>
      <c r="H85" s="133">
        <f t="shared" si="63"/>
        <v>2.4979013450509659E-2</v>
      </c>
      <c r="I85" s="133">
        <f>G85-'Surv-rate CEA'!H83*UPD</f>
        <v>7.8857947360506039E-3</v>
      </c>
      <c r="J85" s="133">
        <f t="shared" si="64"/>
        <v>6.894418535049524E-3</v>
      </c>
      <c r="K85" s="133">
        <f>'Surv-rate CEA'!J83*UPFS+'Surv-rate CEA'!K83*UPD</f>
        <v>6.535024259781208E-2</v>
      </c>
      <c r="L85" s="133">
        <f t="shared" si="65"/>
        <v>5.7134624843403654E-2</v>
      </c>
      <c r="M85" s="133">
        <f>K85-'Surv-rate CEA'!K83*UPD</f>
        <v>1.904258684213752E-2</v>
      </c>
      <c r="N85" s="133">
        <f t="shared" si="66"/>
        <v>1.6648615399476537E-2</v>
      </c>
      <c r="O85" s="133">
        <f>'Surv-rate CEA'!M83*UPFS+'Surv-rate CEA'!N83*UPD</f>
        <v>2.8570846370636151E-2</v>
      </c>
      <c r="P85" s="133">
        <f t="shared" si="67"/>
        <v>2.4979013450509659E-2</v>
      </c>
      <c r="Q85" s="133">
        <f>O85-'Surv-rate CEA'!N83*UPD</f>
        <v>7.8857947360506039E-3</v>
      </c>
      <c r="R85" s="133">
        <f t="shared" si="68"/>
        <v>6.894418535049524E-3</v>
      </c>
      <c r="S85" s="133">
        <f>'Surv-rate CEA'!P83*UPFS+'Surv-rate CEA'!Q83*UPD</f>
        <v>9.6545034455378292E-2</v>
      </c>
      <c r="T85" s="133">
        <f t="shared" si="69"/>
        <v>8.4407709976675668E-2</v>
      </c>
      <c r="U85" s="133">
        <f>S85-'Surv-rate CEA'!Q83*UPD</f>
        <v>5.9467529076018801E-2</v>
      </c>
      <c r="V85" s="133">
        <f t="shared" si="70"/>
        <v>5.1991466734605293E-2</v>
      </c>
      <c r="W85" s="133">
        <f>'Surv-rate CEA'!S83*UPFS+'Surv-rate CEA'!T83*UPD</f>
        <v>2.8570846370636151E-2</v>
      </c>
      <c r="X85" s="133">
        <f t="shared" si="71"/>
        <v>2.4979013450509659E-2</v>
      </c>
      <c r="Y85" s="133">
        <f>W85-'Surv-rate CEA'!T83*UPD</f>
        <v>7.8857947360506039E-3</v>
      </c>
      <c r="Z85" s="133">
        <f t="shared" si="72"/>
        <v>6.894418535049524E-3</v>
      </c>
      <c r="AA85" s="133">
        <f>'Surv-rate CEA'!V83*UPFS+'Surv-rate CEA'!W83*UPD</f>
        <v>0.11207924415212332</v>
      </c>
      <c r="AB85" s="133">
        <f t="shared" si="73"/>
        <v>9.7989009876731523E-2</v>
      </c>
      <c r="AC85" s="133">
        <f>AA85-'Surv-rate CEA'!W83*UPD</f>
        <v>5.3262289893747337E-2</v>
      </c>
      <c r="AD85" s="133">
        <f t="shared" si="74"/>
        <v>4.6566329831524561E-2</v>
      </c>
      <c r="AE85" s="133">
        <f>'Surv-rate CEA'!Y83*UPFS+'Surv-rate CEA'!Z83*UPD</f>
        <v>2.8570846370636151E-2</v>
      </c>
      <c r="AF85" s="133">
        <f t="shared" si="75"/>
        <v>2.4979013450509659E-2</v>
      </c>
      <c r="AG85" s="133">
        <f>AE85-'Surv-rate CEA'!Z83*UPD</f>
        <v>7.8857947360506039E-3</v>
      </c>
      <c r="AH85" s="133">
        <f t="shared" si="76"/>
        <v>6.894418535049524E-3</v>
      </c>
      <c r="AI85" s="133">
        <f>'Surv-rate CEA'!AB83*UPFS+'Surv-rate CEA'!AC83*UPD</f>
        <v>6.9065237372349403E-2</v>
      </c>
      <c r="AJ85" s="133">
        <f t="shared" si="77"/>
        <v>6.038258268259155E-2</v>
      </c>
      <c r="AK85" s="133">
        <f>AI85-'Surv-rate CEA'!AC83*UPD</f>
        <v>3.9700228695157581E-2</v>
      </c>
      <c r="AL85" s="133">
        <f t="shared" si="78"/>
        <v>3.470924640103934E-2</v>
      </c>
      <c r="AM85" s="105">
        <f>'Surv-rate CEA'!AE83*UPFS+'Surv-rate CEA'!AF83*UPD</f>
        <v>2.8570846370636151E-2</v>
      </c>
      <c r="AN85" s="133">
        <f t="shared" si="79"/>
        <v>2.4979013450509659E-2</v>
      </c>
      <c r="AO85" s="105">
        <f>AM85-'Surv-rate CEA'!AF83*UPD</f>
        <v>7.8857947360506039E-3</v>
      </c>
      <c r="AP85" s="133">
        <f t="shared" si="80"/>
        <v>6.894418535049524E-3</v>
      </c>
      <c r="AQ85" s="133">
        <f>'Surv-rate CEA'!AH83*UPFS+'Surv-rate CEA'!AI83*UPD</f>
        <v>8.6807364082788468E-2</v>
      </c>
      <c r="AR85" s="133">
        <f t="shared" si="81"/>
        <v>7.5894227524733363E-2</v>
      </c>
      <c r="AS85" s="133">
        <f>AQ85-'Surv-rate CEA'!AI83*UPD</f>
        <v>4.432544130122034E-2</v>
      </c>
      <c r="AT85" s="133">
        <f t="shared" si="82"/>
        <v>3.875299247700608E-2</v>
      </c>
      <c r="AU85" s="133">
        <f>'Surv-rate CEA'!AK83*UPFS+'Surv-rate CEA'!AL83*UPD</f>
        <v>2.8570846370636151E-2</v>
      </c>
      <c r="AV85" s="133">
        <f t="shared" si="83"/>
        <v>2.4979013450509659E-2</v>
      </c>
      <c r="AW85" s="133">
        <f>AU85-'Surv-rate CEA'!AL83*UPD</f>
        <v>7.8857947360506039E-3</v>
      </c>
      <c r="AX85" s="133">
        <f t="shared" si="84"/>
        <v>6.894418535049524E-3</v>
      </c>
      <c r="AY85" s="135">
        <v>79</v>
      </c>
      <c r="AZ85" s="135">
        <f t="shared" si="89"/>
        <v>6.0602739726027401</v>
      </c>
      <c r="BA85" s="136">
        <f>'Surv-rate CEA'!$AP83*UPFS+'Surv-rate CEA'!$AQ83*UPD</f>
        <v>4.2102731720786032E-2</v>
      </c>
      <c r="BB85" s="136">
        <f t="shared" si="85"/>
        <v>3.5197610091704225E-2</v>
      </c>
      <c r="BC85" s="136">
        <f>BA85-'Surv-rate CEA'!$AQ83*UPD</f>
        <v>1.1888169321084902E-2</v>
      </c>
      <c r="BD85" s="136">
        <f t="shared" si="86"/>
        <v>9.9384322908702364E-3</v>
      </c>
      <c r="BE85" s="136">
        <f>'Surv-rate CEA'!$AS83*UPFS+'Surv-rate CEA'!$AT83*UPD</f>
        <v>1.6303214394859877E-2</v>
      </c>
      <c r="BF85" s="136">
        <f t="shared" si="87"/>
        <v>1.3629381279040306E-2</v>
      </c>
      <c r="BG85" s="136">
        <f>BE85-'Surv-rate CEA'!$AT83*UPD</f>
        <v>4.4922884831460064E-3</v>
      </c>
      <c r="BH85" s="136">
        <f t="shared" si="88"/>
        <v>3.7555239763970966E-3</v>
      </c>
    </row>
    <row r="86" spans="1:60">
      <c r="A86" s="132">
        <v>80</v>
      </c>
      <c r="B86" s="132">
        <f t="shared" si="60"/>
        <v>4.602739726027397</v>
      </c>
      <c r="C86" s="133">
        <f>'Surv-rate CEA'!D84*UPFS+'Surv-rate CEA'!E84*UPD</f>
        <v>7.7921416841006744E-2</v>
      </c>
      <c r="D86" s="133">
        <f t="shared" si="61"/>
        <v>6.8009633830268174E-2</v>
      </c>
      <c r="E86" s="133">
        <f>C86-'Surv-rate CEA'!E84*UPD</f>
        <v>5.8632378602262211E-2</v>
      </c>
      <c r="F86" s="133">
        <f t="shared" si="62"/>
        <v>5.11742055136633E-2</v>
      </c>
      <c r="G86" s="133">
        <f>'Surv-rate CEA'!G84*UPFS+'Surv-rate CEA'!H84*UPD</f>
        <v>2.7853843883515493E-2</v>
      </c>
      <c r="H86" s="133">
        <f t="shared" si="63"/>
        <v>2.4310771031648363E-2</v>
      </c>
      <c r="I86" s="133">
        <f>G86-'Surv-rate CEA'!H84*UPD</f>
        <v>7.6878869314237208E-3</v>
      </c>
      <c r="J86" s="133">
        <f t="shared" si="64"/>
        <v>6.7099700741000542E-3</v>
      </c>
      <c r="K86" s="133">
        <f>'Surv-rate CEA'!J84*UPFS+'Surv-rate CEA'!K84*UPD</f>
        <v>6.4128104519878618E-2</v>
      </c>
      <c r="L86" s="133">
        <f t="shared" si="65"/>
        <v>5.5970862484765897E-2</v>
      </c>
      <c r="M86" s="133">
        <f>K86-'Surv-rate CEA'!K84*UPD</f>
        <v>1.8656232439678129E-2</v>
      </c>
      <c r="N86" s="133">
        <f t="shared" si="66"/>
        <v>1.6283116867135336E-2</v>
      </c>
      <c r="O86" s="133">
        <f>'Surv-rate CEA'!M84*UPFS+'Surv-rate CEA'!N84*UPD</f>
        <v>2.7853843883515493E-2</v>
      </c>
      <c r="P86" s="133">
        <f t="shared" si="67"/>
        <v>2.4310771031648363E-2</v>
      </c>
      <c r="Q86" s="133">
        <f>O86-'Surv-rate CEA'!N84*UPD</f>
        <v>7.6878869314237208E-3</v>
      </c>
      <c r="R86" s="133">
        <f t="shared" si="68"/>
        <v>6.7099700741000542E-3</v>
      </c>
      <c r="S86" s="133">
        <f>'Surv-rate CEA'!P84*UPFS+'Surv-rate CEA'!Q84*UPD</f>
        <v>9.5023979905877853E-2</v>
      </c>
      <c r="T86" s="133">
        <f t="shared" si="69"/>
        <v>8.2936711631923885E-2</v>
      </c>
      <c r="U86" s="133">
        <f>S86-'Surv-rate CEA'!Q84*UPD</f>
        <v>5.8632378602262211E-2</v>
      </c>
      <c r="V86" s="133">
        <f t="shared" si="70"/>
        <v>5.11742055136633E-2</v>
      </c>
      <c r="W86" s="133">
        <f>'Surv-rate CEA'!S84*UPFS+'Surv-rate CEA'!T84*UPD</f>
        <v>2.7853843883515493E-2</v>
      </c>
      <c r="X86" s="133">
        <f t="shared" si="71"/>
        <v>2.4310771031648363E-2</v>
      </c>
      <c r="Y86" s="133">
        <f>W86-'Surv-rate CEA'!T84*UPD</f>
        <v>7.6878869314237208E-3</v>
      </c>
      <c r="Z86" s="133">
        <f t="shared" si="72"/>
        <v>6.7099700741000542E-3</v>
      </c>
      <c r="AA86" s="133">
        <f>'Surv-rate CEA'!V84*UPFS+'Surv-rate CEA'!W84*UPD</f>
        <v>0.11044500762702575</v>
      </c>
      <c r="AB86" s="133">
        <f t="shared" si="73"/>
        <v>9.6396149243814885E-2</v>
      </c>
      <c r="AC86" s="133">
        <f>AA86-'Surv-rate CEA'!W84*UPD</f>
        <v>5.2482001998745191E-2</v>
      </c>
      <c r="AD86" s="133">
        <f t="shared" si="74"/>
        <v>4.5806170925984768E-2</v>
      </c>
      <c r="AE86" s="133">
        <f>'Surv-rate CEA'!Y84*UPFS+'Surv-rate CEA'!Z84*UPD</f>
        <v>2.7853843883515493E-2</v>
      </c>
      <c r="AF86" s="133">
        <f t="shared" si="75"/>
        <v>2.4310771031648363E-2</v>
      </c>
      <c r="AG86" s="133">
        <f>AE86-'Surv-rate CEA'!Z84*UPD</f>
        <v>7.6878869314237208E-3</v>
      </c>
      <c r="AH86" s="133">
        <f t="shared" si="76"/>
        <v>6.7099700741000542E-3</v>
      </c>
      <c r="AI86" s="133">
        <f>'Surv-rate CEA'!AB84*UPFS+'Surv-rate CEA'!AC84*UPD</f>
        <v>6.7799224308031161E-2</v>
      </c>
      <c r="AJ86" s="133">
        <f t="shared" si="77"/>
        <v>5.9175007412581367E-2</v>
      </c>
      <c r="AK86" s="133">
        <f>AI86-'Surv-rate CEA'!AC84*UPD</f>
        <v>3.9054529300741533E-2</v>
      </c>
      <c r="AL86" s="133">
        <f t="shared" si="78"/>
        <v>3.4086703564136504E-2</v>
      </c>
      <c r="AM86" s="105">
        <f>'Surv-rate CEA'!AE84*UPFS+'Surv-rate CEA'!AF84*UPD</f>
        <v>2.7853843883515493E-2</v>
      </c>
      <c r="AN86" s="133">
        <f t="shared" si="79"/>
        <v>2.4310771031648363E-2</v>
      </c>
      <c r="AO86" s="105">
        <f>AM86-'Surv-rate CEA'!AF84*UPD</f>
        <v>7.6878869314237208E-3</v>
      </c>
      <c r="AP86" s="133">
        <f t="shared" si="80"/>
        <v>6.7099700741000542E-3</v>
      </c>
      <c r="AQ86" s="133">
        <f>'Surv-rate CEA'!AH84*UPFS+'Surv-rate CEA'!AI84*UPD</f>
        <v>8.5369494419252651E-2</v>
      </c>
      <c r="AR86" s="133">
        <f t="shared" si="81"/>
        <v>7.4510298851150639E-2</v>
      </c>
      <c r="AS86" s="133">
        <f>AQ86-'Surv-rate CEA'!AI84*UPD</f>
        <v>4.3631337618350939E-2</v>
      </c>
      <c r="AT86" s="133">
        <f t="shared" si="82"/>
        <v>3.8081331362384327E-2</v>
      </c>
      <c r="AU86" s="133">
        <f>'Surv-rate CEA'!AK84*UPFS+'Surv-rate CEA'!AL84*UPD</f>
        <v>2.7853843883515493E-2</v>
      </c>
      <c r="AV86" s="133">
        <f t="shared" si="83"/>
        <v>2.4310771031648363E-2</v>
      </c>
      <c r="AW86" s="133">
        <f>AU86-'Surv-rate CEA'!AL84*UPD</f>
        <v>7.6878869314237208E-3</v>
      </c>
      <c r="AX86" s="133">
        <f t="shared" si="84"/>
        <v>6.7099700741000542E-3</v>
      </c>
      <c r="AY86" s="135">
        <v>80</v>
      </c>
      <c r="AZ86" s="135">
        <f t="shared" si="89"/>
        <v>6.1369863013698627</v>
      </c>
      <c r="BA86" s="136">
        <f>'Surv-rate CEA'!$AP84*UPFS+'Surv-rate CEA'!$AQ84*UPD</f>
        <v>4.1287493670776686E-2</v>
      </c>
      <c r="BB86" s="136">
        <f t="shared" si="85"/>
        <v>3.4437898997464363E-2</v>
      </c>
      <c r="BC86" s="136">
        <f>BA86-'Surv-rate CEA'!$AQ84*UPD</f>
        <v>1.1644658223032924E-2</v>
      </c>
      <c r="BD86" s="136">
        <f t="shared" si="86"/>
        <v>9.7128095723727874E-3</v>
      </c>
      <c r="BE86" s="136">
        <f>'Surv-rate CEA'!$AS84*UPFS+'Surv-rate CEA'!$AT84*UPD</f>
        <v>1.5727838063962263E-2</v>
      </c>
      <c r="BF86" s="136">
        <f t="shared" si="87"/>
        <v>1.3118589929777611E-2</v>
      </c>
      <c r="BG86" s="136">
        <f>BE86-'Surv-rate CEA'!$AT84*UPD</f>
        <v>4.3807659854492031E-3</v>
      </c>
      <c r="BH86" s="136">
        <f t="shared" si="88"/>
        <v>3.6539969643448952E-3</v>
      </c>
    </row>
    <row r="87" spans="1:60">
      <c r="A87" s="132">
        <v>81</v>
      </c>
      <c r="B87" s="132">
        <f t="shared" si="60"/>
        <v>4.6602739726027398</v>
      </c>
      <c r="C87" s="133">
        <f>'Surv-rate CEA'!D85*UPFS+'Surv-rate CEA'!E85*UPD</f>
        <v>7.6590610284565833E-2</v>
      </c>
      <c r="D87" s="133">
        <f t="shared" si="61"/>
        <v>6.6734520738828101E-2</v>
      </c>
      <c r="E87" s="133">
        <f>C87-'Surv-rate CEA'!E85*UPD</f>
        <v>5.7818694728328096E-2</v>
      </c>
      <c r="F87" s="133">
        <f t="shared" si="62"/>
        <v>5.0378275719486325E-2</v>
      </c>
      <c r="G87" s="133">
        <f>'Surv-rate CEA'!G85*UPFS+'Surv-rate CEA'!H85*UPD</f>
        <v>2.7162131456785612E-2</v>
      </c>
      <c r="H87" s="133">
        <f t="shared" si="63"/>
        <v>2.3666763044175813E-2</v>
      </c>
      <c r="I87" s="133">
        <f>G87-'Surv-rate CEA'!H85*UPD</f>
        <v>7.4972150020517977E-3</v>
      </c>
      <c r="J87" s="133">
        <f t="shared" si="64"/>
        <v>6.532433260147315E-3</v>
      </c>
      <c r="K87" s="133">
        <f>'Surv-rate CEA'!J85*UPFS+'Surv-rate CEA'!K85*UPD</f>
        <v>6.2941393315000052E-2</v>
      </c>
      <c r="L87" s="133">
        <f t="shared" si="65"/>
        <v>5.484175804193904E-2</v>
      </c>
      <c r="M87" s="133">
        <f>K87-'Surv-rate CEA'!K85*UPD</f>
        <v>1.8282179079574572E-2</v>
      </c>
      <c r="N87" s="133">
        <f t="shared" si="66"/>
        <v>1.5929530452934614E-2</v>
      </c>
      <c r="O87" s="133">
        <f>'Surv-rate CEA'!M85*UPFS+'Surv-rate CEA'!N85*UPD</f>
        <v>2.7162131456785612E-2</v>
      </c>
      <c r="P87" s="133">
        <f t="shared" si="67"/>
        <v>2.3666763044175813E-2</v>
      </c>
      <c r="Q87" s="133">
        <f>O87-'Surv-rate CEA'!N85*UPD</f>
        <v>7.4972150020517977E-3</v>
      </c>
      <c r="R87" s="133">
        <f t="shared" si="68"/>
        <v>6.532433260147315E-3</v>
      </c>
      <c r="S87" s="133">
        <f>'Surv-rate CEA'!P85*UPFS+'Surv-rate CEA'!Q85*UPD</f>
        <v>9.354267012743353E-2</v>
      </c>
      <c r="T87" s="133">
        <f t="shared" si="69"/>
        <v>8.1505098815520635E-2</v>
      </c>
      <c r="U87" s="133">
        <f>S87-'Surv-rate CEA'!Q85*UPD</f>
        <v>5.7818694728328103E-2</v>
      </c>
      <c r="V87" s="133">
        <f t="shared" si="70"/>
        <v>5.0378275719486332E-2</v>
      </c>
      <c r="W87" s="133">
        <f>'Surv-rate CEA'!S85*UPFS+'Surv-rate CEA'!T85*UPD</f>
        <v>2.7162131456785612E-2</v>
      </c>
      <c r="X87" s="133">
        <f t="shared" si="71"/>
        <v>2.3666763044175813E-2</v>
      </c>
      <c r="Y87" s="133">
        <f>W87-'Surv-rate CEA'!T85*UPD</f>
        <v>7.4972150020517977E-3</v>
      </c>
      <c r="Z87" s="133">
        <f t="shared" si="72"/>
        <v>6.532433260147315E-3</v>
      </c>
      <c r="AA87" s="133">
        <f>'Surv-rate CEA'!V85*UPFS+'Surv-rate CEA'!W85*UPD</f>
        <v>0.10885154707701467</v>
      </c>
      <c r="AB87" s="133">
        <f t="shared" si="73"/>
        <v>9.4843947565833614E-2</v>
      </c>
      <c r="AC87" s="133">
        <f>AA87-'Surv-rate CEA'!W85*UPD</f>
        <v>5.1722235098504855E-2</v>
      </c>
      <c r="AD87" s="133">
        <f t="shared" si="74"/>
        <v>4.5066341135230205E-2</v>
      </c>
      <c r="AE87" s="133">
        <f>'Surv-rate CEA'!Y85*UPFS+'Surv-rate CEA'!Z85*UPD</f>
        <v>2.7162131456785612E-2</v>
      </c>
      <c r="AF87" s="133">
        <f t="shared" si="75"/>
        <v>2.3666763044175813E-2</v>
      </c>
      <c r="AG87" s="133">
        <f>AE87-'Surv-rate CEA'!Z85*UPD</f>
        <v>7.4972150020517977E-3</v>
      </c>
      <c r="AH87" s="133">
        <f t="shared" si="76"/>
        <v>6.532433260147315E-3</v>
      </c>
      <c r="AI87" s="133">
        <f>'Surv-rate CEA'!AB85*UPFS+'Surv-rate CEA'!AC85*UPD</f>
        <v>6.6569497163384395E-2</v>
      </c>
      <c r="AJ87" s="133">
        <f t="shared" si="77"/>
        <v>5.8002978074173435E-2</v>
      </c>
      <c r="AK87" s="133">
        <f>AI87-'Surv-rate CEA'!AC85*UPD</f>
        <v>3.8426835358296649E-2</v>
      </c>
      <c r="AL87" s="133">
        <f t="shared" si="78"/>
        <v>3.3481864573450794E-2</v>
      </c>
      <c r="AM87" s="105">
        <f>'Surv-rate CEA'!AE85*UPFS+'Surv-rate CEA'!AF85*UPD</f>
        <v>2.7162131456785612E-2</v>
      </c>
      <c r="AN87" s="133">
        <f t="shared" si="79"/>
        <v>2.3666763044175813E-2</v>
      </c>
      <c r="AO87" s="105">
        <f>AM87-'Surv-rate CEA'!AF85*UPD</f>
        <v>7.4972150020517977E-3</v>
      </c>
      <c r="AP87" s="133">
        <f t="shared" si="80"/>
        <v>6.532433260147315E-3</v>
      </c>
      <c r="AQ87" s="133">
        <f>'Surv-rate CEA'!AH85*UPFS+'Surv-rate CEA'!AI85*UPD</f>
        <v>8.3970312594843749E-2</v>
      </c>
      <c r="AR87" s="133">
        <f t="shared" si="81"/>
        <v>7.3164563469155605E-2</v>
      </c>
      <c r="AS87" s="133">
        <f>AQ87-'Surv-rate CEA'!AI85*UPD</f>
        <v>4.2956176559765587E-2</v>
      </c>
      <c r="AT87" s="133">
        <f t="shared" si="82"/>
        <v>3.7428345913913072E-2</v>
      </c>
      <c r="AU87" s="133">
        <f>'Surv-rate CEA'!AK85*UPFS+'Surv-rate CEA'!AL85*UPD</f>
        <v>2.7162131456785612E-2</v>
      </c>
      <c r="AV87" s="133">
        <f t="shared" si="83"/>
        <v>2.3666763044175813E-2</v>
      </c>
      <c r="AW87" s="133">
        <f>AU87-'Surv-rate CEA'!AL85*UPD</f>
        <v>7.4972150020517977E-3</v>
      </c>
      <c r="AX87" s="133">
        <f t="shared" si="84"/>
        <v>6.532433260147315E-3</v>
      </c>
      <c r="AY87" s="135">
        <v>81</v>
      </c>
      <c r="AZ87" s="135">
        <f t="shared" si="89"/>
        <v>6.2136986301369861</v>
      </c>
      <c r="BA87" s="136">
        <f>'Surv-rate CEA'!$AP85*UPFS+'Surv-rate CEA'!$AQ85*UPD</f>
        <v>4.0496935629967021E-2</v>
      </c>
      <c r="BB87" s="136">
        <f t="shared" si="85"/>
        <v>3.3701987733051879E-2</v>
      </c>
      <c r="BC87" s="136">
        <f>BA87-'Surv-rate CEA'!$AQ85*UPD</f>
        <v>1.1408992323128701E-2</v>
      </c>
      <c r="BD87" s="136">
        <f t="shared" si="86"/>
        <v>9.4946867791161731E-3</v>
      </c>
      <c r="BE87" s="136">
        <f>'Surv-rate CEA'!$AS85*UPFS+'Surv-rate CEA'!$AT85*UPD</f>
        <v>1.5174492172116069E-2</v>
      </c>
      <c r="BF87" s="136">
        <f t="shared" si="87"/>
        <v>1.2628376470577017E-2</v>
      </c>
      <c r="BG87" s="136">
        <f>BE87-'Surv-rate CEA'!$AT85*UPD</f>
        <v>4.2730463813036319E-3</v>
      </c>
      <c r="BH87" s="136">
        <f t="shared" si="88"/>
        <v>3.5560754038607245E-3</v>
      </c>
    </row>
    <row r="88" spans="1:60">
      <c r="A88" s="132">
        <v>82</v>
      </c>
      <c r="B88" s="132">
        <f t="shared" si="60"/>
        <v>4.7178082191780826</v>
      </c>
      <c r="C88" s="133">
        <f>'Surv-rate CEA'!D86*UPFS+'Surv-rate CEA'!E86*UPD</f>
        <v>7.5296248780808858E-2</v>
      </c>
      <c r="D88" s="133">
        <f t="shared" si="61"/>
        <v>6.5495245774586625E-2</v>
      </c>
      <c r="E88" s="133">
        <f>C88-'Surv-rate CEA'!E86*UPD</f>
        <v>5.7025684550293776E-2</v>
      </c>
      <c r="F88" s="133">
        <f t="shared" si="62"/>
        <v>4.9602885742131078E-2</v>
      </c>
      <c r="G88" s="133">
        <f>'Surv-rate CEA'!G86*UPFS+'Surv-rate CEA'!H86*UPD</f>
        <v>2.6494574697413661E-2</v>
      </c>
      <c r="H88" s="133">
        <f t="shared" si="63"/>
        <v>2.3045884882681285E-2</v>
      </c>
      <c r="I88" s="133">
        <f>G88-'Surv-rate CEA'!H86*UPD</f>
        <v>7.3134341269117907E-3</v>
      </c>
      <c r="J88" s="133">
        <f t="shared" si="64"/>
        <v>6.3614744871649045E-3</v>
      </c>
      <c r="K88" s="133">
        <f>'Surv-rate CEA'!J86*UPFS+'Surv-rate CEA'!K86*UPD</f>
        <v>6.1788741676485494E-2</v>
      </c>
      <c r="L88" s="133">
        <f t="shared" si="65"/>
        <v>5.3745955312920021E-2</v>
      </c>
      <c r="M88" s="133">
        <f>K88-'Surv-rate CEA'!K86*UPD</f>
        <v>1.7919897862937101E-2</v>
      </c>
      <c r="N88" s="133">
        <f t="shared" si="66"/>
        <v>1.5587338463635308E-2</v>
      </c>
      <c r="O88" s="133">
        <f>'Surv-rate CEA'!M86*UPFS+'Surv-rate CEA'!N86*UPD</f>
        <v>2.6494574697413661E-2</v>
      </c>
      <c r="P88" s="133">
        <f t="shared" si="67"/>
        <v>2.3045884882681285E-2</v>
      </c>
      <c r="Q88" s="133">
        <f>O88-'Surv-rate CEA'!N86*UPD</f>
        <v>7.3134341269117907E-3</v>
      </c>
      <c r="R88" s="133">
        <f t="shared" si="68"/>
        <v>6.3614744871649045E-3</v>
      </c>
      <c r="S88" s="133">
        <f>'Surv-rate CEA'!P86*UPFS+'Surv-rate CEA'!Q86*UPD</f>
        <v>9.2099684094799225E-2</v>
      </c>
      <c r="T88" s="133">
        <f t="shared" si="69"/>
        <v>8.0111447027200272E-2</v>
      </c>
      <c r="U88" s="133">
        <f>S88-'Surv-rate CEA'!Q86*UPD</f>
        <v>5.7025684550293776E-2</v>
      </c>
      <c r="V88" s="133">
        <f t="shared" si="70"/>
        <v>4.9602885742131078E-2</v>
      </c>
      <c r="W88" s="133">
        <f>'Surv-rate CEA'!S86*UPFS+'Surv-rate CEA'!T86*UPD</f>
        <v>2.6494574697413661E-2</v>
      </c>
      <c r="X88" s="133">
        <f t="shared" si="71"/>
        <v>2.3045884882681285E-2</v>
      </c>
      <c r="Y88" s="133">
        <f>W88-'Surv-rate CEA'!T86*UPD</f>
        <v>7.3134341269117907E-3</v>
      </c>
      <c r="Z88" s="133">
        <f t="shared" si="72"/>
        <v>6.3614744871649045E-3</v>
      </c>
      <c r="AA88" s="133">
        <f>'Surv-rate CEA'!V86*UPFS+'Surv-rate CEA'!W86*UPD</f>
        <v>0.10729745320076484</v>
      </c>
      <c r="AB88" s="133">
        <f t="shared" si="73"/>
        <v>9.3330985037895109E-2</v>
      </c>
      <c r="AC88" s="133">
        <f>AA88-'Surv-rate CEA'!W86*UPD</f>
        <v>5.0982219135369336E-2</v>
      </c>
      <c r="AD88" s="133">
        <f t="shared" si="74"/>
        <v>4.4346073363164672E-2</v>
      </c>
      <c r="AE88" s="133">
        <f>'Surv-rate CEA'!Y86*UPFS+'Surv-rate CEA'!Z86*UPD</f>
        <v>2.6494574697413661E-2</v>
      </c>
      <c r="AF88" s="133">
        <f t="shared" si="75"/>
        <v>2.3045884882681285E-2</v>
      </c>
      <c r="AG88" s="133">
        <f>AE88-'Surv-rate CEA'!Z86*UPD</f>
        <v>7.3134341269117907E-3</v>
      </c>
      <c r="AH88" s="133">
        <f t="shared" si="76"/>
        <v>6.3614744871649045E-3</v>
      </c>
      <c r="AI88" s="133">
        <f>'Surv-rate CEA'!AB86*UPFS+'Surv-rate CEA'!AC86*UPD</f>
        <v>6.5374666606427073E-2</v>
      </c>
      <c r="AJ88" s="133">
        <f t="shared" si="77"/>
        <v>5.6865115143835812E-2</v>
      </c>
      <c r="AK88" s="133">
        <f>AI88-'Surv-rate CEA'!AC86*UPD</f>
        <v>3.7816442984863044E-2</v>
      </c>
      <c r="AL88" s="133">
        <f t="shared" si="78"/>
        <v>3.2894032142614806E-2</v>
      </c>
      <c r="AM88" s="105">
        <f>'Surv-rate CEA'!AE86*UPFS+'Surv-rate CEA'!AF86*UPD</f>
        <v>2.6494574697413661E-2</v>
      </c>
      <c r="AN88" s="133">
        <f t="shared" si="79"/>
        <v>2.3045884882681285E-2</v>
      </c>
      <c r="AO88" s="105">
        <f>AM88-'Surv-rate CEA'!AF86*UPD</f>
        <v>7.3134341269117907E-3</v>
      </c>
      <c r="AP88" s="133">
        <f t="shared" si="80"/>
        <v>6.3614744871649045E-3</v>
      </c>
      <c r="AQ88" s="133">
        <f>'Surv-rate CEA'!AH86*UPFS+'Surv-rate CEA'!AI86*UPD</f>
        <v>8.2608405562750384E-2</v>
      </c>
      <c r="AR88" s="133">
        <f t="shared" si="81"/>
        <v>7.1855609183522254E-2</v>
      </c>
      <c r="AS88" s="133">
        <f>AQ88-'Surv-rate CEA'!AI86*UPD</f>
        <v>4.2299228731941869E-2</v>
      </c>
      <c r="AT88" s="133">
        <f t="shared" si="82"/>
        <v>3.6793312106938515E-2</v>
      </c>
      <c r="AU88" s="133">
        <f>'Surv-rate CEA'!AK86*UPFS+'Surv-rate CEA'!AL86*UPD</f>
        <v>2.6494574697413661E-2</v>
      </c>
      <c r="AV88" s="133">
        <f t="shared" si="83"/>
        <v>2.3045884882681285E-2</v>
      </c>
      <c r="AW88" s="133">
        <f>AU88-'Surv-rate CEA'!AL86*UPD</f>
        <v>7.3134341269117907E-3</v>
      </c>
      <c r="AX88" s="133">
        <f t="shared" si="84"/>
        <v>6.3614744871649045E-3</v>
      </c>
      <c r="AY88" s="135">
        <v>82</v>
      </c>
      <c r="AZ88" s="135">
        <f t="shared" si="89"/>
        <v>6.2904109589041095</v>
      </c>
      <c r="BA88" s="136">
        <f>'Surv-rate CEA'!$AP86*UPFS+'Surv-rate CEA'!$AQ86*UPD</f>
        <v>3.9730054231128804E-2</v>
      </c>
      <c r="BB88" s="136">
        <f t="shared" si="85"/>
        <v>3.2988892743037297E-2</v>
      </c>
      <c r="BC88" s="136">
        <f>BA88-'Surv-rate CEA'!$AQ86*UPD</f>
        <v>1.1180829595779825E-2</v>
      </c>
      <c r="BD88" s="136">
        <f t="shared" si="86"/>
        <v>9.2837323142732128E-3</v>
      </c>
      <c r="BE88" s="136">
        <f>'Surv-rate CEA'!$AS86*UPFS+'Surv-rate CEA'!$AT86*UPD</f>
        <v>1.4642255439610279E-2</v>
      </c>
      <c r="BF88" s="136">
        <f t="shared" si="87"/>
        <v>1.2157843817766519E-2</v>
      </c>
      <c r="BG88" s="136">
        <f>BE88-'Surv-rate CEA'!$AT86*UPD</f>
        <v>4.1689633272517807E-3</v>
      </c>
      <c r="BH88" s="136">
        <f t="shared" si="88"/>
        <v>3.4615981959724958E-3</v>
      </c>
    </row>
    <row r="89" spans="1:60">
      <c r="A89" s="132">
        <v>83</v>
      </c>
      <c r="B89" s="132">
        <f t="shared" si="60"/>
        <v>4.7753424657534245</v>
      </c>
      <c r="C89" s="133">
        <f>'Surv-rate CEA'!D87*UPFS+'Surv-rate CEA'!E87*UPD</f>
        <v>7.4036985319371279E-2</v>
      </c>
      <c r="D89" s="133">
        <f t="shared" si="61"/>
        <v>6.4290467275794683E-2</v>
      </c>
      <c r="E89" s="133">
        <f>C89-'Surv-rate CEA'!E87*UPD</f>
        <v>5.6252593043414026E-2</v>
      </c>
      <c r="F89" s="133">
        <f t="shared" si="62"/>
        <v>4.8847281890744013E-2</v>
      </c>
      <c r="G89" s="133">
        <f>'Surv-rate CEA'!G87*UPFS+'Surv-rate CEA'!H87*UPD</f>
        <v>2.5850100316817851E-2</v>
      </c>
      <c r="H89" s="133">
        <f t="shared" si="63"/>
        <v>2.244709210302704E-2</v>
      </c>
      <c r="I89" s="133">
        <f>G89-'Surv-rate CEA'!H87*UPD</f>
        <v>7.1362196214892759E-3</v>
      </c>
      <c r="J89" s="133">
        <f t="shared" si="64"/>
        <v>6.1967797860645827E-3</v>
      </c>
      <c r="K89" s="133">
        <f>'Surv-rate CEA'!J87*UPFS+'Surv-rate CEA'!K87*UPD</f>
        <v>6.0668847301483621E-2</v>
      </c>
      <c r="L89" s="133">
        <f t="shared" si="65"/>
        <v>5.2682163181969763E-2</v>
      </c>
      <c r="M89" s="133">
        <f>K89-'Surv-rate CEA'!K87*UPD</f>
        <v>1.7568888338741623E-2</v>
      </c>
      <c r="N89" s="133">
        <f t="shared" si="66"/>
        <v>1.5256051228201886E-2</v>
      </c>
      <c r="O89" s="133">
        <f>'Surv-rate CEA'!M87*UPFS+'Surv-rate CEA'!N87*UPD</f>
        <v>2.5850100316817851E-2</v>
      </c>
      <c r="P89" s="133">
        <f t="shared" si="67"/>
        <v>2.244709210302704E-2</v>
      </c>
      <c r="Q89" s="133">
        <f>O89-'Surv-rate CEA'!N87*UPD</f>
        <v>7.1362196214892759E-3</v>
      </c>
      <c r="R89" s="133">
        <f t="shared" si="68"/>
        <v>6.1967797860645827E-3</v>
      </c>
      <c r="S89" s="133">
        <f>'Surv-rate CEA'!P87*UPFS+'Surv-rate CEA'!Q87*UPD</f>
        <v>9.0693664234579086E-2</v>
      </c>
      <c r="T89" s="133">
        <f t="shared" si="69"/>
        <v>7.875439589339335E-2</v>
      </c>
      <c r="U89" s="133">
        <f>S89-'Surv-rate CEA'!Q87*UPD</f>
        <v>5.6252593043414033E-2</v>
      </c>
      <c r="V89" s="133">
        <f t="shared" si="70"/>
        <v>4.884728189074402E-2</v>
      </c>
      <c r="W89" s="133">
        <f>'Surv-rate CEA'!S87*UPFS+'Surv-rate CEA'!T87*UPD</f>
        <v>2.5850100316817851E-2</v>
      </c>
      <c r="X89" s="133">
        <f t="shared" si="71"/>
        <v>2.244709210302704E-2</v>
      </c>
      <c r="Y89" s="133">
        <f>W89-'Surv-rate CEA'!T87*UPD</f>
        <v>7.1362196214892759E-3</v>
      </c>
      <c r="Z89" s="133">
        <f t="shared" si="72"/>
        <v>6.1967797860645827E-3</v>
      </c>
      <c r="AA89" s="133">
        <f>'Surv-rate CEA'!V87*UPFS+'Surv-rate CEA'!W87*UPD</f>
        <v>0.1057813779010308</v>
      </c>
      <c r="AB89" s="133">
        <f t="shared" si="73"/>
        <v>9.1855903978242143E-2</v>
      </c>
      <c r="AC89" s="133">
        <f>AA89-'Surv-rate CEA'!W87*UPD</f>
        <v>5.026122129029835E-2</v>
      </c>
      <c r="AD89" s="133">
        <f t="shared" si="74"/>
        <v>4.364463772621964E-2</v>
      </c>
      <c r="AE89" s="133">
        <f>'Surv-rate CEA'!Y87*UPFS+'Surv-rate CEA'!Z87*UPD</f>
        <v>2.5850100316817851E-2</v>
      </c>
      <c r="AF89" s="133">
        <f t="shared" si="75"/>
        <v>2.244709210302704E-2</v>
      </c>
      <c r="AG89" s="133">
        <f>AE89-'Surv-rate CEA'!Z87*UPD</f>
        <v>7.1362196214892759E-3</v>
      </c>
      <c r="AH89" s="133">
        <f t="shared" si="76"/>
        <v>6.1967797860645827E-3</v>
      </c>
      <c r="AI89" s="133">
        <f>'Surv-rate CEA'!AB87*UPFS+'Surv-rate CEA'!AC87*UPD</f>
        <v>6.4213408935913707E-2</v>
      </c>
      <c r="AJ89" s="133">
        <f t="shared" si="77"/>
        <v>5.5760104872630972E-2</v>
      </c>
      <c r="AK89" s="133">
        <f>AI89-'Surv-rate CEA'!AC87*UPD</f>
        <v>3.722268343223735E-2</v>
      </c>
      <c r="AL89" s="133">
        <f t="shared" si="78"/>
        <v>3.2322543939284236E-2</v>
      </c>
      <c r="AM89" s="105">
        <f>'Surv-rate CEA'!AE87*UPFS+'Surv-rate CEA'!AF87*UPD</f>
        <v>2.5850100316817851E-2</v>
      </c>
      <c r="AN89" s="133">
        <f t="shared" si="79"/>
        <v>2.244709210302704E-2</v>
      </c>
      <c r="AO89" s="105">
        <f>AM89-'Surv-rate CEA'!AF87*UPD</f>
        <v>7.1362196214892759E-3</v>
      </c>
      <c r="AP89" s="133">
        <f t="shared" si="80"/>
        <v>6.1967797860645827E-3</v>
      </c>
      <c r="AQ89" s="133">
        <f>'Surv-rate CEA'!AH87*UPFS+'Surv-rate CEA'!AI87*UPD</f>
        <v>8.1282424481304016E-2</v>
      </c>
      <c r="AR89" s="133">
        <f t="shared" si="81"/>
        <v>7.0582088515228389E-2</v>
      </c>
      <c r="AS89" s="133">
        <f>AQ89-'Surv-rate CEA'!AI87*UPD</f>
        <v>4.1659800723975765E-2</v>
      </c>
      <c r="AT89" s="133">
        <f t="shared" si="82"/>
        <v>3.6175541772905294E-2</v>
      </c>
      <c r="AU89" s="133">
        <f>'Surv-rate CEA'!AK87*UPFS+'Surv-rate CEA'!AL87*UPD</f>
        <v>2.5850100316817851E-2</v>
      </c>
      <c r="AV89" s="133">
        <f t="shared" si="83"/>
        <v>2.244709210302704E-2</v>
      </c>
      <c r="AW89" s="133">
        <f>AU89-'Surv-rate CEA'!AL87*UPD</f>
        <v>7.1362196214892759E-3</v>
      </c>
      <c r="AX89" s="133">
        <f t="shared" si="84"/>
        <v>6.1967797860645827E-3</v>
      </c>
      <c r="AY89" s="135">
        <v>83</v>
      </c>
      <c r="AZ89" s="135">
        <f t="shared" si="89"/>
        <v>6.3671232876712329</v>
      </c>
      <c r="BA89" s="136">
        <f>'Surv-rate CEA'!$AP87*UPFS+'Surv-rate CEA'!$AQ87*UPD</f>
        <v>3.8985896817398086E-2</v>
      </c>
      <c r="BB89" s="136">
        <f t="shared" si="85"/>
        <v>3.2297680695409517E-2</v>
      </c>
      <c r="BC89" s="136">
        <f>BA89-'Surv-rate CEA'!$AQ87*UPD</f>
        <v>1.0959846704980274E-2</v>
      </c>
      <c r="BD89" s="136">
        <f t="shared" si="86"/>
        <v>9.0796328479000338E-3</v>
      </c>
      <c r="BE89" s="136">
        <f>'Surv-rate CEA'!$AS87*UPFS+'Surv-rate CEA'!$AT87*UPD</f>
        <v>1.4130249073256195E-2</v>
      </c>
      <c r="BF89" s="136">
        <f t="shared" si="87"/>
        <v>1.1706137602841305E-2</v>
      </c>
      <c r="BG89" s="136">
        <f>BE89-'Surv-rate CEA'!$AT87*UPD</f>
        <v>4.0683593871899924E-3</v>
      </c>
      <c r="BH89" s="136">
        <f t="shared" si="88"/>
        <v>3.3704129741346772E-3</v>
      </c>
    </row>
    <row r="90" spans="1:60">
      <c r="A90" s="132">
        <v>84</v>
      </c>
      <c r="B90" s="132">
        <f t="shared" si="60"/>
        <v>4.8328767123287673</v>
      </c>
      <c r="C90" s="133">
        <f>'Surv-rate CEA'!D88*UPFS+'Surv-rate CEA'!E88*UPD</f>
        <v>7.2811534649482756E-2</v>
      </c>
      <c r="D90" s="133">
        <f t="shared" si="61"/>
        <v>6.3118905641501924E-2</v>
      </c>
      <c r="E90" s="133">
        <f>C90-'Surv-rate CEA'!E88*UPD</f>
        <v>5.5498700856266944E-2</v>
      </c>
      <c r="F90" s="133">
        <f t="shared" si="62"/>
        <v>4.8110746181031637E-2</v>
      </c>
      <c r="G90" s="133">
        <f>'Surv-rate CEA'!G88*UPFS+'Surv-rate CEA'!H88*UPD</f>
        <v>2.5227692324207091E-2</v>
      </c>
      <c r="H90" s="133">
        <f t="shared" si="63"/>
        <v>2.1869396642030282E-2</v>
      </c>
      <c r="I90" s="133">
        <f>G90-'Surv-rate CEA'!H88*UPD</f>
        <v>6.9652655522240391E-3</v>
      </c>
      <c r="J90" s="133">
        <f t="shared" si="64"/>
        <v>6.0380534660514273E-3</v>
      </c>
      <c r="K90" s="133">
        <f>'Surv-rate CEA'!J88*UPFS+'Surv-rate CEA'!K88*UPD</f>
        <v>5.9580469263426979E-2</v>
      </c>
      <c r="L90" s="133">
        <f t="shared" si="65"/>
        <v>5.1649151959487896E-2</v>
      </c>
      <c r="M90" s="133">
        <f>K90-'Surv-rate CEA'!K88*UPD</f>
        <v>1.7228676676606651E-2</v>
      </c>
      <c r="N90" s="133">
        <f t="shared" si="66"/>
        <v>1.4935205290119583E-2</v>
      </c>
      <c r="O90" s="133">
        <f>'Surv-rate CEA'!M88*UPFS+'Surv-rate CEA'!N88*UPD</f>
        <v>2.5227692324207091E-2</v>
      </c>
      <c r="P90" s="133">
        <f t="shared" si="67"/>
        <v>2.1869396642030282E-2</v>
      </c>
      <c r="Q90" s="133">
        <f>O90-'Surv-rate CEA'!N88*UPD</f>
        <v>6.9652655522240391E-3</v>
      </c>
      <c r="R90" s="133">
        <f t="shared" si="68"/>
        <v>6.0380534660514273E-3</v>
      </c>
      <c r="S90" s="133">
        <f>'Surv-rate CEA'!P88*UPFS+'Surv-rate CEA'!Q88*UPD</f>
        <v>8.9323313075544017E-2</v>
      </c>
      <c r="T90" s="133">
        <f t="shared" si="69"/>
        <v>7.7432645757888163E-2</v>
      </c>
      <c r="U90" s="133">
        <f>S90-'Surv-rate CEA'!Q88*UPD</f>
        <v>5.5498700856266944E-2</v>
      </c>
      <c r="V90" s="133">
        <f t="shared" si="70"/>
        <v>4.8110746181031637E-2</v>
      </c>
      <c r="W90" s="133">
        <f>'Surv-rate CEA'!S88*UPFS+'Surv-rate CEA'!T88*UPD</f>
        <v>2.5227692324207091E-2</v>
      </c>
      <c r="X90" s="133">
        <f t="shared" si="71"/>
        <v>2.1869396642030282E-2</v>
      </c>
      <c r="Y90" s="133">
        <f>W90-'Surv-rate CEA'!T88*UPD</f>
        <v>6.9652655522240391E-3</v>
      </c>
      <c r="Z90" s="133">
        <f t="shared" si="72"/>
        <v>6.0380534660514273E-3</v>
      </c>
      <c r="AA90" s="133">
        <f>'Surv-rate CEA'!V88*UPFS+'Surv-rate CEA'!W88*UPD</f>
        <v>0.1043020311321575</v>
      </c>
      <c r="AB90" s="133">
        <f t="shared" si="73"/>
        <v>9.0417405606687248E-2</v>
      </c>
      <c r="AC90" s="133">
        <f>AA90-'Surv-rate CEA'!W88*UPD</f>
        <v>4.955854379251335E-2</v>
      </c>
      <c r="AD90" s="133">
        <f t="shared" si="74"/>
        <v>4.2961339359602592E-2</v>
      </c>
      <c r="AE90" s="133">
        <f>'Surv-rate CEA'!Y88*UPFS+'Surv-rate CEA'!Z88*UPD</f>
        <v>2.5227692324207091E-2</v>
      </c>
      <c r="AF90" s="133">
        <f t="shared" si="75"/>
        <v>2.1869396642030282E-2</v>
      </c>
      <c r="AG90" s="133">
        <f>AE90-'Surv-rate CEA'!Z88*UPD</f>
        <v>6.9652655522240391E-3</v>
      </c>
      <c r="AH90" s="133">
        <f t="shared" si="76"/>
        <v>6.0380534660514273E-3</v>
      </c>
      <c r="AI90" s="133">
        <f>'Surv-rate CEA'!AB88*UPFS+'Surv-rate CEA'!AC88*UPD</f>
        <v>6.3084462439299105E-2</v>
      </c>
      <c r="AJ90" s="133">
        <f t="shared" si="77"/>
        <v>5.4686695608321158E-2</v>
      </c>
      <c r="AK90" s="133">
        <f>AI90-'Surv-rate CEA'!AC88*UPD</f>
        <v>3.6644920965718655E-2</v>
      </c>
      <c r="AL90" s="133">
        <f t="shared" si="78"/>
        <v>3.1766770468584303E-2</v>
      </c>
      <c r="AM90" s="105">
        <f>'Surv-rate CEA'!AE88*UPFS+'Surv-rate CEA'!AF88*UPD</f>
        <v>2.5227692324207091E-2</v>
      </c>
      <c r="AN90" s="133">
        <f t="shared" si="79"/>
        <v>2.1869396642030282E-2</v>
      </c>
      <c r="AO90" s="105">
        <f>AM90-'Surv-rate CEA'!AF88*UPD</f>
        <v>6.9652655522240391E-3</v>
      </c>
      <c r="AP90" s="133">
        <f t="shared" si="80"/>
        <v>6.0380534660514273E-3</v>
      </c>
      <c r="AQ90" s="133">
        <f>'Surv-rate CEA'!AH88*UPFS+'Surv-rate CEA'!AI88*UPD</f>
        <v>7.9991081271627129E-2</v>
      </c>
      <c r="AR90" s="133">
        <f t="shared" si="81"/>
        <v>6.934271520647603E-2</v>
      </c>
      <c r="AS90" s="133">
        <f>AQ90-'Surv-rate CEA'!AI88*UPD</f>
        <v>4.1037232956090117E-2</v>
      </c>
      <c r="AT90" s="133">
        <f t="shared" si="82"/>
        <v>3.5574380449652915E-2</v>
      </c>
      <c r="AU90" s="133">
        <f>'Surv-rate CEA'!AK88*UPFS+'Surv-rate CEA'!AL88*UPD</f>
        <v>2.5227692324207091E-2</v>
      </c>
      <c r="AV90" s="133">
        <f t="shared" si="83"/>
        <v>2.1869396642030282E-2</v>
      </c>
      <c r="AW90" s="133">
        <f>AU90-'Surv-rate CEA'!AL88*UPD</f>
        <v>6.9652655522240391E-3</v>
      </c>
      <c r="AX90" s="133">
        <f t="shared" si="84"/>
        <v>6.0380534660514273E-3</v>
      </c>
      <c r="AY90" s="135">
        <v>84</v>
      </c>
      <c r="AZ90" s="135">
        <f t="shared" si="89"/>
        <v>6.4438356164383563</v>
      </c>
      <c r="BA90" s="136">
        <f>'Surv-rate CEA'!$AP88*UPFS+'Surv-rate CEA'!$AQ88*UPD</f>
        <v>3.8263558402493229E-2</v>
      </c>
      <c r="BB90" s="136">
        <f t="shared" si="85"/>
        <v>3.1627465448006833E-2</v>
      </c>
      <c r="BC90" s="136">
        <f>BA90-'Surv-rate CEA'!$AQ88*UPD</f>
        <v>1.0745737782472051E-2</v>
      </c>
      <c r="BD90" s="136">
        <f t="shared" si="86"/>
        <v>8.8820921163027863E-3</v>
      </c>
      <c r="BE90" s="136">
        <f>'Surv-rate CEA'!$AS88*UPFS+'Surv-rate CEA'!$AT88*UPD</f>
        <v>1.363763458451718E-2</v>
      </c>
      <c r="BF90" s="136">
        <f t="shared" si="87"/>
        <v>1.1272443928953962E-2</v>
      </c>
      <c r="BG90" s="136">
        <f>BE90-'Surv-rate CEA'!$AT88*UPD</f>
        <v>3.971085467639468E-3</v>
      </c>
      <c r="BH90" s="136">
        <f t="shared" si="88"/>
        <v>3.2823755464067247E-3</v>
      </c>
    </row>
    <row r="91" spans="1:60">
      <c r="A91" s="132">
        <v>85</v>
      </c>
      <c r="B91" s="132">
        <f t="shared" si="60"/>
        <v>4.8904109589041092</v>
      </c>
      <c r="C91" s="133">
        <f>'Surv-rate CEA'!D89*UPFS+'Surv-rate CEA'!E89*UPD</f>
        <v>7.1618669942719704E-2</v>
      </c>
      <c r="D91" s="133">
        <f t="shared" si="61"/>
        <v>6.1979339953240994E-2</v>
      </c>
      <c r="E91" s="133">
        <f>C91-'Surv-rate CEA'!E89*UPD</f>
        <v>5.4763322255644814E-2</v>
      </c>
      <c r="F91" s="133">
        <f t="shared" si="62"/>
        <v>4.739259427417683E-2</v>
      </c>
      <c r="G91" s="133">
        <f>'Surv-rate CEA'!G89*UPFS+'Surv-rate CEA'!H89*UPD</f>
        <v>2.462638848685391E-2</v>
      </c>
      <c r="H91" s="133">
        <f t="shared" si="63"/>
        <v>2.1311863304192165E-2</v>
      </c>
      <c r="I91" s="133">
        <f>G91-'Surv-rate CEA'!H89*UPD</f>
        <v>6.8002834602809321E-3</v>
      </c>
      <c r="J91" s="133">
        <f t="shared" si="64"/>
        <v>5.885016863622982E-3</v>
      </c>
      <c r="K91" s="133">
        <f>'Surv-rate CEA'!J89*UPFS+'Surv-rate CEA'!K89*UPD</f>
        <v>5.8522424614178351E-2</v>
      </c>
      <c r="L91" s="133">
        <f t="shared" si="65"/>
        <v>5.0645749955299114E-2</v>
      </c>
      <c r="M91" s="133">
        <f>K91-'Surv-rate CEA'!K89*UPD</f>
        <v>1.6898813975413422E-2</v>
      </c>
      <c r="N91" s="133">
        <f t="shared" si="66"/>
        <v>1.4624361734536764E-2</v>
      </c>
      <c r="O91" s="133">
        <f>'Surv-rate CEA'!M89*UPFS+'Surv-rate CEA'!N89*UPD</f>
        <v>2.462638848685391E-2</v>
      </c>
      <c r="P91" s="133">
        <f t="shared" si="67"/>
        <v>2.1311863304192165E-2</v>
      </c>
      <c r="Q91" s="133">
        <f>O91-'Surv-rate CEA'!N89*UPD</f>
        <v>6.8002834602809321E-3</v>
      </c>
      <c r="R91" s="133">
        <f t="shared" si="68"/>
        <v>5.885016863622982E-3</v>
      </c>
      <c r="S91" s="133">
        <f>'Surv-rate CEA'!P89*UPFS+'Surv-rate CEA'!Q89*UPD</f>
        <v>8.7987390100176047E-2</v>
      </c>
      <c r="T91" s="133">
        <f t="shared" si="69"/>
        <v>7.6144954478753205E-2</v>
      </c>
      <c r="U91" s="133">
        <f>S91-'Surv-rate CEA'!Q89*UPD</f>
        <v>5.4763322255644814E-2</v>
      </c>
      <c r="V91" s="133">
        <f t="shared" si="70"/>
        <v>4.739259427417683E-2</v>
      </c>
      <c r="W91" s="133">
        <f>'Surv-rate CEA'!S89*UPFS+'Surv-rate CEA'!T89*UPD</f>
        <v>2.462638848685391E-2</v>
      </c>
      <c r="X91" s="133">
        <f t="shared" si="71"/>
        <v>2.1311863304192165E-2</v>
      </c>
      <c r="Y91" s="133">
        <f>W91-'Surv-rate CEA'!T89*UPD</f>
        <v>6.8002834602809321E-3</v>
      </c>
      <c r="Z91" s="133">
        <f t="shared" si="72"/>
        <v>5.885016863622982E-3</v>
      </c>
      <c r="AA91" s="133">
        <f>'Surv-rate CEA'!V89*UPFS+'Surv-rate CEA'!W89*UPD</f>
        <v>0.10285817793260227</v>
      </c>
      <c r="AB91" s="133">
        <f t="shared" si="73"/>
        <v>8.9014247013445916E-2</v>
      </c>
      <c r="AC91" s="133">
        <f>AA91-'Surv-rate CEA'!W89*UPD</f>
        <v>4.8873521880117475E-2</v>
      </c>
      <c r="AD91" s="133">
        <f t="shared" si="74"/>
        <v>4.2295516375027105E-2</v>
      </c>
      <c r="AE91" s="133">
        <f>'Surv-rate CEA'!Y89*UPFS+'Surv-rate CEA'!Z89*UPD</f>
        <v>2.462638848685391E-2</v>
      </c>
      <c r="AF91" s="133">
        <f t="shared" si="75"/>
        <v>2.1311863304192165E-2</v>
      </c>
      <c r="AG91" s="133">
        <f>AE91-'Surv-rate CEA'!Z89*UPD</f>
        <v>6.8002834602809321E-3</v>
      </c>
      <c r="AH91" s="133">
        <f t="shared" si="76"/>
        <v>5.885016863622982E-3</v>
      </c>
      <c r="AI91" s="133">
        <f>'Surv-rate CEA'!AB89*UPFS+'Surv-rate CEA'!AC89*UPD</f>
        <v>6.198662398008279E-2</v>
      </c>
      <c r="AJ91" s="133">
        <f t="shared" si="77"/>
        <v>5.3643694350760746E-2</v>
      </c>
      <c r="AK91" s="133">
        <f>AI91-'Surv-rate CEA'!AC89*UPD</f>
        <v>3.6082550892377503E-2</v>
      </c>
      <c r="AL91" s="133">
        <f t="shared" si="78"/>
        <v>3.1226113106085682E-2</v>
      </c>
      <c r="AM91" s="105">
        <f>'Surv-rate CEA'!AE89*UPFS+'Surv-rate CEA'!AF89*UPD</f>
        <v>2.462638848685391E-2</v>
      </c>
      <c r="AN91" s="133">
        <f t="shared" si="79"/>
        <v>2.1311863304192165E-2</v>
      </c>
      <c r="AO91" s="105">
        <f>AM91-'Surv-rate CEA'!AF89*UPD</f>
        <v>6.8002834602809321E-3</v>
      </c>
      <c r="AP91" s="133">
        <f t="shared" si="80"/>
        <v>5.885016863622982E-3</v>
      </c>
      <c r="AQ91" s="133">
        <f>'Surv-rate CEA'!AH89*UPFS+'Surv-rate CEA'!AI89*UPD</f>
        <v>7.873314538516285E-2</v>
      </c>
      <c r="AR91" s="133">
        <f t="shared" si="81"/>
        <v>6.8136260940308169E-2</v>
      </c>
      <c r="AS91" s="133">
        <f>AQ91-'Surv-rate CEA'!AI89*UPD</f>
        <v>4.0430897678541175E-2</v>
      </c>
      <c r="AT91" s="133">
        <f t="shared" si="82"/>
        <v>3.4989205382300416E-2</v>
      </c>
      <c r="AU91" s="133">
        <f>'Surv-rate CEA'!AK89*UPFS+'Surv-rate CEA'!AL89*UPD</f>
        <v>2.462638848685391E-2</v>
      </c>
      <c r="AV91" s="133">
        <f t="shared" si="83"/>
        <v>2.1311863304192165E-2</v>
      </c>
      <c r="AW91" s="133">
        <f>AU91-'Surv-rate CEA'!AL89*UPD</f>
        <v>6.8002834602809321E-3</v>
      </c>
      <c r="AX91" s="133">
        <f t="shared" si="84"/>
        <v>5.885016863622982E-3</v>
      </c>
      <c r="AY91" s="135">
        <v>85</v>
      </c>
      <c r="AZ91" s="135">
        <f t="shared" si="89"/>
        <v>6.5205479452054798</v>
      </c>
      <c r="BA91" s="136">
        <f>'Surv-rate CEA'!$AP89*UPFS+'Surv-rate CEA'!$AQ89*UPD</f>
        <v>3.7562178840277648E-2</v>
      </c>
      <c r="BB91" s="136">
        <f t="shared" si="85"/>
        <v>3.0977405225173876E-2</v>
      </c>
      <c r="BC91" s="136">
        <f>BA91-'Surv-rate CEA'!$AQ89*UPD</f>
        <v>1.0538213298530177E-2</v>
      </c>
      <c r="BD91" s="136">
        <f t="shared" si="86"/>
        <v>8.6908298127753806E-3</v>
      </c>
      <c r="BE91" s="136">
        <f>'Surv-rate CEA'!$AS89*UPFS+'Surv-rate CEA'!$AT89*UPD</f>
        <v>1.3163611733394023E-2</v>
      </c>
      <c r="BF91" s="136">
        <f t="shared" si="87"/>
        <v>1.0855987258517243E-2</v>
      </c>
      <c r="BG91" s="136">
        <f>BE91-'Surv-rate CEA'!$AT89*UPD</f>
        <v>3.8770002943688854E-3</v>
      </c>
      <c r="BH91" s="136">
        <f t="shared" si="88"/>
        <v>3.197349378678791E-3</v>
      </c>
    </row>
    <row r="92" spans="1:60">
      <c r="A92" s="132">
        <v>86</v>
      </c>
      <c r="B92" s="132">
        <f t="shared" si="60"/>
        <v>4.9479452054794519</v>
      </c>
      <c r="C92" s="133">
        <f>'Surv-rate CEA'!D90*UPFS+'Surv-rate CEA'!E90*UPD</f>
        <v>7.0457219660833181E-2</v>
      </c>
      <c r="D92" s="133">
        <f t="shared" si="61"/>
        <v>6.0870604805765866E-2</v>
      </c>
      <c r="E92" s="133">
        <f>C92-'Surv-rate CEA'!E90*UPD</f>
        <v>5.40458032104102E-2</v>
      </c>
      <c r="F92" s="133">
        <f t="shared" si="62"/>
        <v>4.6692173555350429E-2</v>
      </c>
      <c r="G92" s="133">
        <f>'Surv-rate CEA'!G90*UPFS+'Surv-rate CEA'!H90*UPD</f>
        <v>2.404527703667407E-2</v>
      </c>
      <c r="H92" s="133">
        <f t="shared" si="63"/>
        <v>2.077360649469653E-2</v>
      </c>
      <c r="I92" s="133">
        <f>G92-'Surv-rate CEA'!H90*UPD</f>
        <v>6.6410011849478978E-3</v>
      </c>
      <c r="J92" s="133">
        <f t="shared" si="64"/>
        <v>5.7374071896325813E-3</v>
      </c>
      <c r="K92" s="133">
        <f>'Surv-rate CEA'!J90*UPFS+'Surv-rate CEA'!K90*UPD</f>
        <v>5.7493585199811507E-2</v>
      </c>
      <c r="L92" s="133">
        <f t="shared" si="65"/>
        <v>4.96708402689044E-2</v>
      </c>
      <c r="M92" s="133">
        <f>K92-'Surv-rate CEA'!K90*UPD</f>
        <v>1.6578874696336648E-2</v>
      </c>
      <c r="N92" s="133">
        <f t="shared" si="66"/>
        <v>1.4323104638856622E-2</v>
      </c>
      <c r="O92" s="133">
        <f>'Surv-rate CEA'!M90*UPFS+'Surv-rate CEA'!N90*UPD</f>
        <v>2.404527703667407E-2</v>
      </c>
      <c r="P92" s="133">
        <f t="shared" si="67"/>
        <v>2.077360649469653E-2</v>
      </c>
      <c r="Q92" s="133">
        <f>O92-'Surv-rate CEA'!N90*UPD</f>
        <v>6.6410011849478978E-3</v>
      </c>
      <c r="R92" s="133">
        <f t="shared" si="68"/>
        <v>5.7374071896325813E-3</v>
      </c>
      <c r="S92" s="133">
        <f>'Surv-rate CEA'!P90*UPFS+'Surv-rate CEA'!Q90*UPD</f>
        <v>8.6684708784100381E-2</v>
      </c>
      <c r="T92" s="133">
        <f t="shared" si="69"/>
        <v>7.48901344177378E-2</v>
      </c>
      <c r="U92" s="133">
        <f>S92-'Surv-rate CEA'!Q90*UPD</f>
        <v>5.4045803210410193E-2</v>
      </c>
      <c r="V92" s="133">
        <f t="shared" si="70"/>
        <v>4.6692173555350422E-2</v>
      </c>
      <c r="W92" s="133">
        <f>'Surv-rate CEA'!S90*UPFS+'Surv-rate CEA'!T90*UPD</f>
        <v>2.404527703667407E-2</v>
      </c>
      <c r="X92" s="133">
        <f t="shared" si="71"/>
        <v>2.077360649469653E-2</v>
      </c>
      <c r="Y92" s="133">
        <f>W92-'Surv-rate CEA'!T90*UPD</f>
        <v>6.6410011849478978E-3</v>
      </c>
      <c r="Z92" s="133">
        <f t="shared" si="72"/>
        <v>5.7374071896325813E-3</v>
      </c>
      <c r="AA92" s="133">
        <f>'Surv-rate CEA'!V90*UPFS+'Surv-rate CEA'!W90*UPD</f>
        <v>0.10144863563049389</v>
      </c>
      <c r="AB92" s="133">
        <f t="shared" si="73"/>
        <v>8.7645238305943493E-2</v>
      </c>
      <c r="AC92" s="133">
        <f>AA92-'Surv-rate CEA'!W90*UPD</f>
        <v>4.820552189980367E-2</v>
      </c>
      <c r="AD92" s="133">
        <f t="shared" si="74"/>
        <v>4.1646537957980248E-2</v>
      </c>
      <c r="AE92" s="133">
        <f>'Surv-rate CEA'!Y90*UPFS+'Surv-rate CEA'!Z90*UPD</f>
        <v>2.404527703667407E-2</v>
      </c>
      <c r="AF92" s="133">
        <f t="shared" si="75"/>
        <v>2.077360649469653E-2</v>
      </c>
      <c r="AG92" s="133">
        <f>AE92-'Surv-rate CEA'!Z90*UPD</f>
        <v>6.6410011849478978E-3</v>
      </c>
      <c r="AH92" s="133">
        <f t="shared" si="76"/>
        <v>5.7374071896325813E-3</v>
      </c>
      <c r="AI92" s="133">
        <f>'Surv-rate CEA'!AB90*UPFS+'Surv-rate CEA'!AC90*UPD</f>
        <v>6.0918745798579532E-2</v>
      </c>
      <c r="AJ92" s="133">
        <f t="shared" si="77"/>
        <v>5.2629963524229058E-2</v>
      </c>
      <c r="AK92" s="133">
        <f>AI92-'Surv-rate CEA'!AC90*UPD</f>
        <v>3.5534997726841301E-2</v>
      </c>
      <c r="AL92" s="133">
        <f t="shared" si="78"/>
        <v>3.0700002268280915E-2</v>
      </c>
      <c r="AM92" s="105">
        <f>'Surv-rate CEA'!AE90*UPFS+'Surv-rate CEA'!AF90*UPD</f>
        <v>2.404527703667407E-2</v>
      </c>
      <c r="AN92" s="133">
        <f t="shared" si="79"/>
        <v>2.077360649469653E-2</v>
      </c>
      <c r="AO92" s="105">
        <f>AM92-'Surv-rate CEA'!AF90*UPD</f>
        <v>6.6410011849478978E-3</v>
      </c>
      <c r="AP92" s="133">
        <f t="shared" si="80"/>
        <v>5.7374071896325813E-3</v>
      </c>
      <c r="AQ92" s="133">
        <f>'Surv-rate CEA'!AH90*UPFS+'Surv-rate CEA'!AI90*UPD</f>
        <v>7.7507440766956814E-2</v>
      </c>
      <c r="AR92" s="133">
        <f t="shared" si="81"/>
        <v>6.6961552260263346E-2</v>
      </c>
      <c r="AS92" s="133">
        <f>AQ92-'Surv-rate CEA'!AI90*UPD</f>
        <v>3.9840197108934557E-2</v>
      </c>
      <c r="AT92" s="133">
        <f t="shared" si="82"/>
        <v>3.4419423662694862E-2</v>
      </c>
      <c r="AU92" s="133">
        <f>'Surv-rate CEA'!AK90*UPFS+'Surv-rate CEA'!AL90*UPD</f>
        <v>2.404527703667407E-2</v>
      </c>
      <c r="AV92" s="133">
        <f t="shared" si="83"/>
        <v>2.077360649469653E-2</v>
      </c>
      <c r="AW92" s="133">
        <f>AU92-'Surv-rate CEA'!AL90*UPD</f>
        <v>6.6410011849478978E-3</v>
      </c>
      <c r="AX92" s="133">
        <f t="shared" si="84"/>
        <v>5.7374071896325813E-3</v>
      </c>
      <c r="AY92" s="135">
        <v>86</v>
      </c>
      <c r="AZ92" s="135">
        <f t="shared" si="89"/>
        <v>6.5972602739726032</v>
      </c>
      <c r="BA92" s="136">
        <f>'Surv-rate CEA'!$AP90*UPFS+'Surv-rate CEA'!$AQ90*UPD</f>
        <v>3.6880940187483009E-2</v>
      </c>
      <c r="BB92" s="136">
        <f t="shared" si="85"/>
        <v>3.0346699988301931E-2</v>
      </c>
      <c r="BC92" s="136">
        <f>BA92-'Surv-rate CEA'!$AQ90*UPD</f>
        <v>1.0336999017407998E-2</v>
      </c>
      <c r="BD92" s="136">
        <f t="shared" si="86"/>
        <v>8.5055805618295122E-3</v>
      </c>
      <c r="BE92" s="136">
        <f>'Surv-rate CEA'!$AS90*UPFS+'Surv-rate CEA'!$AT90*UPD</f>
        <v>1.2707416589906229E-2</v>
      </c>
      <c r="BF92" s="136">
        <f t="shared" si="87"/>
        <v>1.0456028423351667E-2</v>
      </c>
      <c r="BG92" s="136">
        <f>BE92-'Surv-rate CEA'!$AT90*UPD</f>
        <v>3.7859699269407448E-3</v>
      </c>
      <c r="BH92" s="136">
        <f t="shared" si="88"/>
        <v>3.1152051155300307E-3</v>
      </c>
    </row>
    <row r="93" spans="1:60">
      <c r="A93" s="132">
        <v>87</v>
      </c>
      <c r="B93" s="132">
        <f t="shared" si="60"/>
        <v>5.0054794520547947</v>
      </c>
      <c r="C93" s="133">
        <f>'Surv-rate CEA'!D91*UPFS+'Surv-rate CEA'!E91*UPD</f>
        <v>6.9326064614712385E-2</v>
      </c>
      <c r="D93" s="133">
        <f t="shared" si="61"/>
        <v>5.9791587332529997E-2</v>
      </c>
      <c r="E93" s="133">
        <f>C93-'Surv-rate CEA'!E91*UPD</f>
        <v>5.3345519603576454E-2</v>
      </c>
      <c r="F93" s="133">
        <f t="shared" si="62"/>
        <v>4.6008861341013327E-2</v>
      </c>
      <c r="G93" s="133">
        <f>'Surv-rate CEA'!G91*UPFS+'Surv-rate CEA'!H91*UPD</f>
        <v>2.3483493604207262E-2</v>
      </c>
      <c r="H93" s="133">
        <f t="shared" si="63"/>
        <v>2.025378717964739E-2</v>
      </c>
      <c r="I93" s="133">
        <f>G93-'Surv-rate CEA'!H91*UPD</f>
        <v>6.487161777916816E-3</v>
      </c>
      <c r="J93" s="133">
        <f t="shared" si="64"/>
        <v>5.5949764657815069E-3</v>
      </c>
      <c r="K93" s="133">
        <f>'Surv-rate CEA'!J91*UPFS+'Surv-rate CEA'!K91*UPD</f>
        <v>5.649287467516409E-2</v>
      </c>
      <c r="L93" s="133">
        <f t="shared" si="65"/>
        <v>4.8723357781496071E-2</v>
      </c>
      <c r="M93" s="133">
        <f>K93-'Surv-rate CEA'!K91*UPD</f>
        <v>1.6268455209926549E-2</v>
      </c>
      <c r="N93" s="133">
        <f t="shared" si="66"/>
        <v>1.4031039636472396E-2</v>
      </c>
      <c r="O93" s="133">
        <f>'Surv-rate CEA'!M91*UPFS+'Surv-rate CEA'!N91*UPD</f>
        <v>2.3483493604207262E-2</v>
      </c>
      <c r="P93" s="133">
        <f t="shared" si="67"/>
        <v>2.025378717964739E-2</v>
      </c>
      <c r="Q93" s="133">
        <f>O93-'Surv-rate CEA'!N91*UPD</f>
        <v>6.487161777916816E-3</v>
      </c>
      <c r="R93" s="133">
        <f t="shared" si="68"/>
        <v>5.5949764657815069E-3</v>
      </c>
      <c r="S93" s="133">
        <f>'Surv-rate CEA'!P91*UPFS+'Surv-rate CEA'!Q91*UPD</f>
        <v>8.5414133811004975E-2</v>
      </c>
      <c r="T93" s="133">
        <f t="shared" si="69"/>
        <v>7.3667049609351248E-2</v>
      </c>
      <c r="U93" s="133">
        <f>S93-'Surv-rate CEA'!Q91*UPD</f>
        <v>5.3345519603576461E-2</v>
      </c>
      <c r="V93" s="133">
        <f t="shared" si="70"/>
        <v>4.6008861341013334E-2</v>
      </c>
      <c r="W93" s="133">
        <f>'Surv-rate CEA'!S91*UPFS+'Surv-rate CEA'!T91*UPD</f>
        <v>2.3483493604207262E-2</v>
      </c>
      <c r="X93" s="133">
        <f t="shared" si="71"/>
        <v>2.025378717964739E-2</v>
      </c>
      <c r="Y93" s="133">
        <f>W93-'Surv-rate CEA'!T91*UPD</f>
        <v>6.487161777916816E-3</v>
      </c>
      <c r="Z93" s="133">
        <f t="shared" si="72"/>
        <v>5.5949764657815069E-3</v>
      </c>
      <c r="AA93" s="133">
        <f>'Surv-rate CEA'!V91*UPFS+'Surv-rate CEA'!W91*UPD</f>
        <v>0.10007227121107232</v>
      </c>
      <c r="AB93" s="133">
        <f t="shared" si="73"/>
        <v>8.6309239922031336E-2</v>
      </c>
      <c r="AC93" s="133">
        <f>AA93-'Surv-rate CEA'!W91*UPD</f>
        <v>4.7553939534818547E-2</v>
      </c>
      <c r="AD93" s="133">
        <f t="shared" si="74"/>
        <v>4.1013802593643019E-2</v>
      </c>
      <c r="AE93" s="133">
        <f>'Surv-rate CEA'!Y91*UPFS+'Surv-rate CEA'!Z91*UPD</f>
        <v>2.3483493604207262E-2</v>
      </c>
      <c r="AF93" s="133">
        <f t="shared" si="75"/>
        <v>2.025378717964739E-2</v>
      </c>
      <c r="AG93" s="133">
        <f>AE93-'Surv-rate CEA'!Z91*UPD</f>
        <v>6.487161777916816E-3</v>
      </c>
      <c r="AH93" s="133">
        <f t="shared" si="76"/>
        <v>5.5949764657815069E-3</v>
      </c>
      <c r="AI93" s="133">
        <f>'Surv-rate CEA'!AB91*UPFS+'Surv-rate CEA'!AC91*UPD</f>
        <v>5.9879732511349371E-2</v>
      </c>
      <c r="AJ93" s="133">
        <f t="shared" si="77"/>
        <v>5.1644417951586266E-2</v>
      </c>
      <c r="AK93" s="133">
        <f>AI93-'Surv-rate CEA'!AC91*UPD</f>
        <v>3.500171348367212E-2</v>
      </c>
      <c r="AL93" s="133">
        <f t="shared" si="78"/>
        <v>3.0187895709617971E-2</v>
      </c>
      <c r="AM93" s="105">
        <f>'Surv-rate CEA'!AE91*UPFS+'Surv-rate CEA'!AF91*UPD</f>
        <v>2.3483493604207262E-2</v>
      </c>
      <c r="AN93" s="133">
        <f t="shared" si="79"/>
        <v>2.025378717964739E-2</v>
      </c>
      <c r="AO93" s="105">
        <f>AM93-'Surv-rate CEA'!AF91*UPD</f>
        <v>6.487161777916816E-3</v>
      </c>
      <c r="AP93" s="133">
        <f t="shared" si="80"/>
        <v>5.5949764657815069E-3</v>
      </c>
      <c r="AQ93" s="133">
        <f>'Surv-rate CEA'!AH91*UPFS+'Surv-rate CEA'!AI91*UPD</f>
        <v>7.6312843001576924E-2</v>
      </c>
      <c r="AR93" s="133">
        <f t="shared" si="81"/>
        <v>6.581746767656714E-2</v>
      </c>
      <c r="AS93" s="133">
        <f>AQ93-'Surv-rate CEA'!AI91*UPD</f>
        <v>3.9264561697035905E-2</v>
      </c>
      <c r="AT93" s="133">
        <f t="shared" si="82"/>
        <v>3.3864470496477707E-2</v>
      </c>
      <c r="AU93" s="133">
        <f>'Surv-rate CEA'!AK91*UPFS+'Surv-rate CEA'!AL91*UPD</f>
        <v>2.3483493604207262E-2</v>
      </c>
      <c r="AV93" s="133">
        <f t="shared" si="83"/>
        <v>2.025378717964739E-2</v>
      </c>
      <c r="AW93" s="133">
        <f>AU93-'Surv-rate CEA'!AL91*UPD</f>
        <v>6.487161777916816E-3</v>
      </c>
      <c r="AX93" s="133">
        <f t="shared" si="84"/>
        <v>5.5949764657815069E-3</v>
      </c>
      <c r="AY93" s="135">
        <v>87</v>
      </c>
      <c r="AZ93" s="135">
        <f t="shared" si="89"/>
        <v>6.6739726027397257</v>
      </c>
      <c r="BA93" s="136">
        <f>'Surv-rate CEA'!$AP91*UPFS+'Surv-rate CEA'!$AQ91*UPD</f>
        <v>3.6219064244791467E-2</v>
      </c>
      <c r="BB93" s="136">
        <f t="shared" si="85"/>
        <v>2.9734588985313015E-2</v>
      </c>
      <c r="BC93" s="136">
        <f>BA93-'Surv-rate CEA'!$AQ91*UPD</f>
        <v>1.0141835030249249E-2</v>
      </c>
      <c r="BD93" s="136">
        <f t="shared" si="86"/>
        <v>8.326092969800504E-3</v>
      </c>
      <c r="BE93" s="136">
        <f>'Surv-rate CEA'!$AS91*UPFS+'Surv-rate CEA'!$AT91*UPD</f>
        <v>1.2268319705583484E-2</v>
      </c>
      <c r="BF93" s="136">
        <f t="shared" si="87"/>
        <v>1.0071862749419345E-2</v>
      </c>
      <c r="BG93" s="136">
        <f>BE93-'Surv-rate CEA'!$AT91*UPD</f>
        <v>3.697867308060045E-3</v>
      </c>
      <c r="BH93" s="136">
        <f t="shared" si="88"/>
        <v>3.0358201356127934E-3</v>
      </c>
    </row>
    <row r="94" spans="1:60">
      <c r="A94" s="132">
        <v>88</v>
      </c>
      <c r="B94" s="132">
        <f t="shared" si="60"/>
        <v>5.0630136986301366</v>
      </c>
      <c r="C94" s="133">
        <f>'Surv-rate CEA'!D92*UPFS+'Surv-rate CEA'!E92*UPD</f>
        <v>6.8224135201575623E-2</v>
      </c>
      <c r="D94" s="133">
        <f t="shared" si="61"/>
        <v>5.8741224412656091E-2</v>
      </c>
      <c r="E94" s="133">
        <f>C94-'Surv-rate CEA'!E92*UPD</f>
        <v>5.266187556280888E-2</v>
      </c>
      <c r="F94" s="133">
        <f t="shared" si="62"/>
        <v>4.5342063205146853E-2</v>
      </c>
      <c r="G94" s="133">
        <f>'Surv-rate CEA'!G92*UPFS+'Surv-rate CEA'!H92*UPD</f>
        <v>2.294021836267017E-2</v>
      </c>
      <c r="H94" s="133">
        <f t="shared" si="63"/>
        <v>1.9751610056111368E-2</v>
      </c>
      <c r="I94" s="133">
        <f>G94-'Surv-rate CEA'!H92*UPD</f>
        <v>6.3385225005543958E-3</v>
      </c>
      <c r="J94" s="133">
        <f t="shared" si="64"/>
        <v>5.4574905427476478E-3</v>
      </c>
      <c r="K94" s="133">
        <f>'Surv-rate CEA'!J92*UPFS+'Surv-rate CEA'!K92*UPD</f>
        <v>5.5519265703425892E-2</v>
      </c>
      <c r="L94" s="133">
        <f t="shared" si="65"/>
        <v>4.7802286335694041E-2</v>
      </c>
      <c r="M94" s="133">
        <f>K94-'Surv-rate CEA'!K92*UPD</f>
        <v>1.5967172447846401E-2</v>
      </c>
      <c r="N94" s="133">
        <f t="shared" si="66"/>
        <v>1.3747792584300334E-2</v>
      </c>
      <c r="O94" s="133">
        <f>'Surv-rate CEA'!M92*UPFS+'Surv-rate CEA'!N92*UPD</f>
        <v>2.294021836267017E-2</v>
      </c>
      <c r="P94" s="133">
        <f t="shared" si="67"/>
        <v>1.9751610056111368E-2</v>
      </c>
      <c r="Q94" s="133">
        <f>O94-'Surv-rate CEA'!N92*UPD</f>
        <v>6.3385225005543958E-3</v>
      </c>
      <c r="R94" s="133">
        <f t="shared" si="68"/>
        <v>5.4574905427476478E-3</v>
      </c>
      <c r="S94" s="133">
        <f>'Surv-rate CEA'!P92*UPFS+'Surv-rate CEA'!Q92*UPD</f>
        <v>8.4174578451537641E-2</v>
      </c>
      <c r="T94" s="133">
        <f t="shared" si="69"/>
        <v>7.2474613097745888E-2</v>
      </c>
      <c r="U94" s="133">
        <f>S94-'Surv-rate CEA'!Q92*UPD</f>
        <v>5.2661875562808873E-2</v>
      </c>
      <c r="V94" s="133">
        <f t="shared" si="70"/>
        <v>4.5342063205146853E-2</v>
      </c>
      <c r="W94" s="133">
        <f>'Surv-rate CEA'!S92*UPFS+'Surv-rate CEA'!T92*UPD</f>
        <v>2.294021836267017E-2</v>
      </c>
      <c r="X94" s="133">
        <f t="shared" si="71"/>
        <v>1.9751610056111368E-2</v>
      </c>
      <c r="Y94" s="133">
        <f>W94-'Surv-rate CEA'!T92*UPD</f>
        <v>6.3385225005543958E-3</v>
      </c>
      <c r="Z94" s="133">
        <f t="shared" si="72"/>
        <v>5.4574905427476478E-3</v>
      </c>
      <c r="AA94" s="133">
        <f>'Surv-rate CEA'!V92*UPFS+'Surv-rate CEA'!W92*UPD</f>
        <v>9.8727998835635961E-2</v>
      </c>
      <c r="AB94" s="133">
        <f t="shared" si="73"/>
        <v>8.5005160098864913E-2</v>
      </c>
      <c r="AC94" s="133">
        <f>AA94-'Surv-rate CEA'!W92*UPD</f>
        <v>4.6918198151301105E-2</v>
      </c>
      <c r="AD94" s="133">
        <f t="shared" si="74"/>
        <v>4.0396736411535995E-2</v>
      </c>
      <c r="AE94" s="133">
        <f>'Surv-rate CEA'!Y92*UPFS+'Surv-rate CEA'!Z92*UPD</f>
        <v>2.294021836267017E-2</v>
      </c>
      <c r="AF94" s="133">
        <f t="shared" si="75"/>
        <v>1.9751610056111368E-2</v>
      </c>
      <c r="AG94" s="133">
        <f>AE94-'Surv-rate CEA'!Z92*UPD</f>
        <v>6.3385225005543958E-3</v>
      </c>
      <c r="AH94" s="133">
        <f t="shared" si="76"/>
        <v>5.4574905427476478E-3</v>
      </c>
      <c r="AI94" s="133">
        <f>'Surv-rate CEA'!AB92*UPFS+'Surv-rate CEA'!AC92*UPD</f>
        <v>5.8868538295633627E-2</v>
      </c>
      <c r="AJ94" s="133">
        <f t="shared" si="77"/>
        <v>5.068602201628189E-2</v>
      </c>
      <c r="AK94" s="133">
        <f>AI94-'Surv-rate CEA'!AC92*UPD</f>
        <v>3.4482176086388164E-2</v>
      </c>
      <c r="AL94" s="133">
        <f t="shared" si="78"/>
        <v>2.9689276936125553E-2</v>
      </c>
      <c r="AM94" s="105">
        <f>'Surv-rate CEA'!AE92*UPFS+'Surv-rate CEA'!AF92*UPD</f>
        <v>2.294021836267017E-2</v>
      </c>
      <c r="AN94" s="133">
        <f t="shared" si="79"/>
        <v>1.9751610056111368E-2</v>
      </c>
      <c r="AO94" s="105">
        <f>AM94-'Surv-rate CEA'!AF92*UPD</f>
        <v>6.3385225005543958E-3</v>
      </c>
      <c r="AP94" s="133">
        <f t="shared" si="80"/>
        <v>5.4574905427476478E-3</v>
      </c>
      <c r="AQ94" s="133">
        <f>'Surv-rate CEA'!AH92*UPFS+'Surv-rate CEA'!AI92*UPD</f>
        <v>7.5148276629511762E-2</v>
      </c>
      <c r="AR94" s="133">
        <f t="shared" si="81"/>
        <v>6.4702934946349641E-2</v>
      </c>
      <c r="AS94" s="133">
        <f>AQ94-'Surv-rate CEA'!AI92*UPD</f>
        <v>3.8703448507130707E-2</v>
      </c>
      <c r="AT94" s="133">
        <f t="shared" si="82"/>
        <v>3.3323807587795393E-2</v>
      </c>
      <c r="AU94" s="133">
        <f>'Surv-rate CEA'!AK92*UPFS+'Surv-rate CEA'!AL92*UPD</f>
        <v>2.294021836267017E-2</v>
      </c>
      <c r="AV94" s="133">
        <f t="shared" si="83"/>
        <v>1.9751610056111368E-2</v>
      </c>
      <c r="AW94" s="133">
        <f>AU94-'Surv-rate CEA'!AL92*UPD</f>
        <v>6.3385225005543958E-3</v>
      </c>
      <c r="AX94" s="133">
        <f t="shared" si="84"/>
        <v>5.4574905427476478E-3</v>
      </c>
      <c r="AY94" s="135">
        <v>88</v>
      </c>
      <c r="AZ94" s="135">
        <f t="shared" si="89"/>
        <v>6.7506849315068491</v>
      </c>
      <c r="BA94" s="136">
        <f>'Surv-rate CEA'!$AP92*UPFS+'Surv-rate CEA'!$AQ92*UPD</f>
        <v>3.5575810262723058E-2</v>
      </c>
      <c r="BB94" s="136">
        <f t="shared" si="85"/>
        <v>2.9140348465414492E-2</v>
      </c>
      <c r="BC94" s="136">
        <f>BA94-'Surv-rate CEA'!$AQ92*UPD</f>
        <v>9.9524748589456501E-3</v>
      </c>
      <c r="BD94" s="136">
        <f t="shared" si="86"/>
        <v>8.1521287453806667E-3</v>
      </c>
      <c r="BE94" s="136">
        <f>'Surv-rate CEA'!$AS92*UPFS+'Surv-rate CEA'!$AT92*UPD</f>
        <v>1.1845624387948608E-2</v>
      </c>
      <c r="BF94" s="136">
        <f t="shared" si="87"/>
        <v>9.7028182887776999E-3</v>
      </c>
      <c r="BG94" s="136">
        <f>BE94-'Surv-rate CEA'!$AT92*UPD</f>
        <v>3.6125718449101195E-3</v>
      </c>
      <c r="BH94" s="136">
        <f t="shared" si="88"/>
        <v>2.9590781387579972E-3</v>
      </c>
    </row>
    <row r="95" spans="1:60">
      <c r="A95" s="132">
        <v>89</v>
      </c>
      <c r="B95" s="132">
        <f t="shared" si="60"/>
        <v>5.1205479452054794</v>
      </c>
      <c r="C95" s="133">
        <f>'Surv-rate CEA'!D93*UPFS+'Surv-rate CEA'!E93*UPD</f>
        <v>6.7150408808414344E-2</v>
      </c>
      <c r="D95" s="133">
        <f t="shared" si="61"/>
        <v>5.7718500047117823E-2</v>
      </c>
      <c r="E95" s="133">
        <f>C95-'Surv-rate CEA'!E93*UPD</f>
        <v>5.1994301900368564E-2</v>
      </c>
      <c r="F95" s="133">
        <f t="shared" si="62"/>
        <v>4.4691211415383583E-2</v>
      </c>
      <c r="G95" s="133">
        <f>'Surv-rate CEA'!G93*UPFS+'Surv-rate CEA'!H93*UPD</f>
        <v>2.2414673366182837E-2</v>
      </c>
      <c r="H95" s="133">
        <f t="shared" si="63"/>
        <v>1.9266320915979906E-2</v>
      </c>
      <c r="I95" s="133">
        <f>G95-'Surv-rate CEA'!H93*UPD</f>
        <v>6.1948538970262243E-3</v>
      </c>
      <c r="J95" s="133">
        <f t="shared" si="64"/>
        <v>5.3247281929070262E-3</v>
      </c>
      <c r="K95" s="133">
        <f>'Surv-rate CEA'!J93*UPFS+'Surv-rate CEA'!K93*UPD</f>
        <v>5.4571777328047952E-2</v>
      </c>
      <c r="L95" s="133">
        <f t="shared" si="65"/>
        <v>4.69066560900155E-2</v>
      </c>
      <c r="M95" s="133">
        <f>K95-'Surv-rate CEA'!K93*UPD</f>
        <v>1.5674662650724876E-2</v>
      </c>
      <c r="N95" s="133">
        <f t="shared" si="66"/>
        <v>1.3473008325618015E-2</v>
      </c>
      <c r="O95" s="133">
        <f>'Surv-rate CEA'!M93*UPFS+'Surv-rate CEA'!N93*UPD</f>
        <v>2.2414673366182837E-2</v>
      </c>
      <c r="P95" s="133">
        <f t="shared" si="67"/>
        <v>1.9266320915979906E-2</v>
      </c>
      <c r="Q95" s="133">
        <f>O95-'Surv-rate CEA'!N93*UPD</f>
        <v>6.1948538970262243E-3</v>
      </c>
      <c r="R95" s="133">
        <f t="shared" si="68"/>
        <v>5.3247281929070262E-3</v>
      </c>
      <c r="S95" s="133">
        <f>'Surv-rate CEA'!P93*UPFS+'Surv-rate CEA'!Q93*UPD</f>
        <v>8.2965002095476872E-2</v>
      </c>
      <c r="T95" s="133">
        <f t="shared" si="69"/>
        <v>7.1311784430370742E-2</v>
      </c>
      <c r="U95" s="133">
        <f>S95-'Surv-rate CEA'!Q93*UPD</f>
        <v>5.1994301900368564E-2</v>
      </c>
      <c r="V95" s="133">
        <f t="shared" si="70"/>
        <v>4.4691211415383583E-2</v>
      </c>
      <c r="W95" s="133">
        <f>'Surv-rate CEA'!S93*UPFS+'Surv-rate CEA'!T93*UPD</f>
        <v>2.2414673366182837E-2</v>
      </c>
      <c r="X95" s="133">
        <f t="shared" si="71"/>
        <v>1.9266320915979906E-2</v>
      </c>
      <c r="Y95" s="133">
        <f>W95-'Surv-rate CEA'!T93*UPD</f>
        <v>6.1948538970262243E-3</v>
      </c>
      <c r="Z95" s="133">
        <f t="shared" si="72"/>
        <v>5.3247281929070262E-3</v>
      </c>
      <c r="AA95" s="133">
        <f>'Surv-rate CEA'!V93*UPFS+'Surv-rate CEA'!W93*UPD</f>
        <v>9.7414777502329075E-2</v>
      </c>
      <c r="AB95" s="133">
        <f t="shared" si="73"/>
        <v>8.3731952487437478E-2</v>
      </c>
      <c r="AC95" s="133">
        <f>AA95-'Surv-rate CEA'!W93*UPD</f>
        <v>4.6297747253954559E-2</v>
      </c>
      <c r="AD95" s="133">
        <f t="shared" si="74"/>
        <v>3.9794791639808723E-2</v>
      </c>
      <c r="AE95" s="133">
        <f>'Surv-rate CEA'!Y93*UPFS+'Surv-rate CEA'!Z93*UPD</f>
        <v>2.2414673366182837E-2</v>
      </c>
      <c r="AF95" s="133">
        <f t="shared" si="75"/>
        <v>1.9266320915979906E-2</v>
      </c>
      <c r="AG95" s="133">
        <f>AE95-'Surv-rate CEA'!Z93*UPD</f>
        <v>6.1948538970262243E-3</v>
      </c>
      <c r="AH95" s="133">
        <f t="shared" si="76"/>
        <v>5.3247281929070262E-3</v>
      </c>
      <c r="AI95" s="133">
        <f>'Surv-rate CEA'!AB93*UPFS+'Surv-rate CEA'!AC93*UPD</f>
        <v>5.788416424615106E-2</v>
      </c>
      <c r="AJ95" s="133">
        <f t="shared" si="77"/>
        <v>4.9753786999286301E-2</v>
      </c>
      <c r="AK95" s="133">
        <f>AI95-'Surv-rate CEA'!AC93*UPD</f>
        <v>3.3975887884044154E-2</v>
      </c>
      <c r="AL95" s="133">
        <f t="shared" si="78"/>
        <v>2.9203653726533125E-2</v>
      </c>
      <c r="AM95" s="105">
        <f>'Surv-rate CEA'!AE93*UPFS+'Surv-rate CEA'!AF93*UPD</f>
        <v>2.2414673366182837E-2</v>
      </c>
      <c r="AN95" s="133">
        <f t="shared" si="79"/>
        <v>1.9266320915979906E-2</v>
      </c>
      <c r="AO95" s="105">
        <f>AM95-'Surv-rate CEA'!AF93*UPD</f>
        <v>6.1948538970262243E-3</v>
      </c>
      <c r="AP95" s="133">
        <f t="shared" si="80"/>
        <v>5.3247281929070262E-3</v>
      </c>
      <c r="AQ95" s="133">
        <f>'Surv-rate CEA'!AH93*UPFS+'Surv-rate CEA'!AI93*UPD</f>
        <v>7.4012712622755883E-2</v>
      </c>
      <c r="AR95" s="133">
        <f t="shared" si="81"/>
        <v>6.3616928516279689E-2</v>
      </c>
      <c r="AS95" s="133">
        <f>AQ95-'Surv-rate CEA'!AI93*UPD</f>
        <v>3.8156339708843502E-2</v>
      </c>
      <c r="AT95" s="133">
        <f t="shared" si="82"/>
        <v>3.279692163254206E-2</v>
      </c>
      <c r="AU95" s="133">
        <f>'Surv-rate CEA'!AK93*UPFS+'Surv-rate CEA'!AL93*UPD</f>
        <v>2.2414673366182837E-2</v>
      </c>
      <c r="AV95" s="133">
        <f t="shared" si="83"/>
        <v>1.9266320915979906E-2</v>
      </c>
      <c r="AW95" s="133">
        <f>AU95-'Surv-rate CEA'!AL93*UPD</f>
        <v>6.1948538970262243E-3</v>
      </c>
      <c r="AX95" s="133">
        <f t="shared" si="84"/>
        <v>5.3247281929070262E-3</v>
      </c>
      <c r="AY95" s="135">
        <v>89</v>
      </c>
      <c r="AZ95" s="135">
        <f t="shared" si="89"/>
        <v>6.8273972602739725</v>
      </c>
      <c r="BA95" s="136">
        <f>'Surv-rate CEA'!$AP93*UPFS+'Surv-rate CEA'!$AQ93*UPD</f>
        <v>3.4950472799915311E-2</v>
      </c>
      <c r="BB95" s="136">
        <f t="shared" si="85"/>
        <v>2.8563289546607296E-2</v>
      </c>
      <c r="BC95" s="136">
        <f>BA95-'Surv-rate CEA'!$AQ93*UPD</f>
        <v>9.7686846250407029E-3</v>
      </c>
      <c r="BD95" s="136">
        <f t="shared" si="86"/>
        <v>7.9834618842468032E-3</v>
      </c>
      <c r="BE95" s="136">
        <f>'Surv-rate CEA'!$AS93*UPFS+'Surv-rate CEA'!$AT93*UPD</f>
        <v>1.1438665071477703E-2</v>
      </c>
      <c r="BF95" s="136">
        <f t="shared" si="87"/>
        <v>9.3482541519173037E-3</v>
      </c>
      <c r="BG95" s="136">
        <f>BE95-'Surv-rate CEA'!$AT93*UPD</f>
        <v>3.5299690198882499E-3</v>
      </c>
      <c r="BH95" s="136">
        <f t="shared" si="88"/>
        <v>2.8848687622293331E-3</v>
      </c>
    </row>
    <row r="96" spans="1:60">
      <c r="A96" s="132">
        <v>90</v>
      </c>
      <c r="B96" s="132">
        <f t="shared" si="60"/>
        <v>5.1780821917808222</v>
      </c>
      <c r="C96" s="133">
        <f>'Surv-rate CEA'!D94*UPFS+'Surv-rate CEA'!E94*UPD</f>
        <v>6.6103907370589923E-2</v>
      </c>
      <c r="D96" s="133">
        <f t="shared" si="61"/>
        <v>5.6722442892756214E-2</v>
      </c>
      <c r="E96" s="133">
        <f>C96-'Surv-rate CEA'!E94*UPD</f>
        <v>5.1342254654296704E-2</v>
      </c>
      <c r="F96" s="133">
        <f t="shared" si="62"/>
        <v>4.4055763470789551E-2</v>
      </c>
      <c r="G96" s="133">
        <f>'Surv-rate CEA'!G94*UPFS+'Surv-rate CEA'!H94*UPD</f>
        <v>2.1906120067576203E-2</v>
      </c>
      <c r="H96" s="133">
        <f t="shared" si="63"/>
        <v>1.8797204188988368E-2</v>
      </c>
      <c r="I96" s="133">
        <f>G96-'Surv-rate CEA'!H94*UPD</f>
        <v>6.0559389368195632E-3</v>
      </c>
      <c r="J96" s="133">
        <f t="shared" si="64"/>
        <v>5.1964802712796271E-3</v>
      </c>
      <c r="K96" s="133">
        <f>'Surv-rate CEA'!J94*UPFS+'Surv-rate CEA'!K94*UPD</f>
        <v>5.3649472505206658E-2</v>
      </c>
      <c r="L96" s="133">
        <f t="shared" si="65"/>
        <v>4.6035541036065712E-2</v>
      </c>
      <c r="M96" s="133">
        <f>K96-'Surv-rate CEA'!K94*UPD</f>
        <v>1.5390580204363805E-2</v>
      </c>
      <c r="N96" s="133">
        <f t="shared" si="66"/>
        <v>1.3206349540493425E-2</v>
      </c>
      <c r="O96" s="133">
        <f>'Surv-rate CEA'!M94*UPFS+'Surv-rate CEA'!N94*UPD</f>
        <v>2.1906120067576203E-2</v>
      </c>
      <c r="P96" s="133">
        <f t="shared" si="67"/>
        <v>1.8797204188988368E-2</v>
      </c>
      <c r="Q96" s="133">
        <f>O96-'Surv-rate CEA'!N94*UPD</f>
        <v>6.0559389368195632E-3</v>
      </c>
      <c r="R96" s="133">
        <f t="shared" si="68"/>
        <v>5.1964802712796271E-3</v>
      </c>
      <c r="S96" s="133">
        <f>'Surv-rate CEA'!P94*UPFS+'Surv-rate CEA'!Q94*UPD</f>
        <v>8.1784407927229186E-2</v>
      </c>
      <c r="T96" s="133">
        <f t="shared" si="69"/>
        <v>7.0177567298148308E-2</v>
      </c>
      <c r="U96" s="133">
        <f>S96-'Surv-rate CEA'!Q94*UPD</f>
        <v>5.1342254654296704E-2</v>
      </c>
      <c r="V96" s="133">
        <f t="shared" si="70"/>
        <v>4.4055763470789551E-2</v>
      </c>
      <c r="W96" s="133">
        <f>'Surv-rate CEA'!S94*UPFS+'Surv-rate CEA'!T94*UPD</f>
        <v>2.1906120067576203E-2</v>
      </c>
      <c r="X96" s="133">
        <f t="shared" si="71"/>
        <v>1.8797204188988368E-2</v>
      </c>
      <c r="Y96" s="133">
        <f>W96-'Surv-rate CEA'!T94*UPD</f>
        <v>6.0559389368195632E-3</v>
      </c>
      <c r="Z96" s="133">
        <f t="shared" si="72"/>
        <v>5.1964802712796271E-3</v>
      </c>
      <c r="AA96" s="133">
        <f>'Surv-rate CEA'!V94*UPFS+'Surv-rate CEA'!W94*UPD</f>
        <v>9.6131608839770427E-2</v>
      </c>
      <c r="AB96" s="133">
        <f t="shared" si="73"/>
        <v>8.2488613903459698E-2</v>
      </c>
      <c r="AC96" s="133">
        <f>AA96-'Surv-rate CEA'!W94*UPD</f>
        <v>4.5692061042794378E-2</v>
      </c>
      <c r="AD96" s="133">
        <f t="shared" si="74"/>
        <v>3.9207445160879081E-2</v>
      </c>
      <c r="AE96" s="133">
        <f>'Surv-rate CEA'!Y94*UPFS+'Surv-rate CEA'!Z94*UPD</f>
        <v>2.1906120067576203E-2</v>
      </c>
      <c r="AF96" s="133">
        <f t="shared" si="75"/>
        <v>1.8797204188988368E-2</v>
      </c>
      <c r="AG96" s="133">
        <f>AE96-'Surv-rate CEA'!Z94*UPD</f>
        <v>6.0559389368195632E-3</v>
      </c>
      <c r="AH96" s="133">
        <f t="shared" si="76"/>
        <v>5.1964802712796271E-3</v>
      </c>
      <c r="AI96" s="133">
        <f>'Surv-rate CEA'!AB94*UPFS+'Surv-rate CEA'!AC94*UPD</f>
        <v>5.6925655892548166E-2</v>
      </c>
      <c r="AJ96" s="133">
        <f t="shared" si="77"/>
        <v>4.8846768578983304E-2</v>
      </c>
      <c r="AK96" s="133">
        <f>AI96-'Surv-rate CEA'!AC94*UPD</f>
        <v>3.348237426708521E-2</v>
      </c>
      <c r="AL96" s="133">
        <f t="shared" si="78"/>
        <v>2.8730556752589165E-2</v>
      </c>
      <c r="AM96" s="105">
        <f>'Surv-rate CEA'!AE94*UPFS+'Surv-rate CEA'!AF94*UPD</f>
        <v>2.1906120067576203E-2</v>
      </c>
      <c r="AN96" s="133">
        <f t="shared" si="79"/>
        <v>1.8797204188988368E-2</v>
      </c>
      <c r="AO96" s="105">
        <f>AM96-'Surv-rate CEA'!AF94*UPD</f>
        <v>6.0559389368195632E-3</v>
      </c>
      <c r="AP96" s="133">
        <f t="shared" si="80"/>
        <v>5.1964802712796271E-3</v>
      </c>
      <c r="AQ96" s="133">
        <f>'Surv-rate CEA'!AH94*UPFS+'Surv-rate CEA'!AI94*UPD</f>
        <v>7.2905166009101435E-2</v>
      </c>
      <c r="AR96" s="133">
        <f t="shared" si="81"/>
        <v>6.2558467116847274E-2</v>
      </c>
      <c r="AS96" s="133">
        <f>AQ96-'Surv-rate CEA'!AI94*UPD</f>
        <v>3.7622741168123697E-2</v>
      </c>
      <c r="AT96" s="133">
        <f t="shared" si="82"/>
        <v>3.2283322911820782E-2</v>
      </c>
      <c r="AU96" s="133">
        <f>'Surv-rate CEA'!AK94*UPFS+'Surv-rate CEA'!AL94*UPD</f>
        <v>2.1906120067576203E-2</v>
      </c>
      <c r="AV96" s="133">
        <f t="shared" si="83"/>
        <v>1.8797204188988368E-2</v>
      </c>
      <c r="AW96" s="133">
        <f>AU96-'Surv-rate CEA'!AL94*UPD</f>
        <v>6.0559389368195632E-3</v>
      </c>
      <c r="AX96" s="133">
        <f t="shared" si="84"/>
        <v>5.1964802712796271E-3</v>
      </c>
      <c r="AY96" s="135">
        <v>90</v>
      </c>
      <c r="AZ96" s="135">
        <f t="shared" si="89"/>
        <v>6.904109589041096</v>
      </c>
      <c r="BA96" s="136">
        <f>'Surv-rate CEA'!$AP94*UPFS+'Surv-rate CEA'!$AQ94*UPD</f>
        <v>3.4342379722406877E-2</v>
      </c>
      <c r="BB96" s="136">
        <f t="shared" si="85"/>
        <v>2.8002756224470838E-2</v>
      </c>
      <c r="BC96" s="136">
        <f>BA96-'Surv-rate CEA'!$AQ94*UPD</f>
        <v>9.590242278318676E-3</v>
      </c>
      <c r="BD96" s="136">
        <f t="shared" si="86"/>
        <v>7.8198779124835274E-3</v>
      </c>
      <c r="BE96" s="136">
        <f>'Surv-rate CEA'!$AS94*UPFS+'Surv-rate CEA'!$AT94*UPD</f>
        <v>1.1046805778969781E-2</v>
      </c>
      <c r="BF96" s="136">
        <f t="shared" si="87"/>
        <v>9.0075589341217146E-3</v>
      </c>
      <c r="BG96" s="136">
        <f>BE96-'Surv-rate CEA'!$AT94*UPD</f>
        <v>3.4499500284144976E-3</v>
      </c>
      <c r="BH96" s="136">
        <f t="shared" si="88"/>
        <v>2.8130872238089229E-3</v>
      </c>
    </row>
    <row r="97" spans="1:60">
      <c r="A97" s="132">
        <v>91</v>
      </c>
      <c r="B97" s="132">
        <f t="shared" si="60"/>
        <v>5.2356164383561641</v>
      </c>
      <c r="C97" s="133">
        <f>'Surv-rate CEA'!D95*UPFS+'Surv-rate CEA'!E95*UPD</f>
        <v>6.5083695075286732E-2</v>
      </c>
      <c r="D97" s="133">
        <f t="shared" si="61"/>
        <v>5.5752123943584218E-2</v>
      </c>
      <c r="E97" s="133">
        <f>C97-'Surv-rate CEA'!E95*UPD</f>
        <v>5.0705213723321887E-2</v>
      </c>
      <c r="F97" s="133">
        <f t="shared" si="62"/>
        <v>4.3435200733739458E-2</v>
      </c>
      <c r="G97" s="133">
        <f>'Surv-rate CEA'!G95*UPFS+'Surv-rate CEA'!H95*UPD</f>
        <v>2.1413857002381159E-2</v>
      </c>
      <c r="H97" s="133">
        <f t="shared" si="63"/>
        <v>1.8343580651435279E-2</v>
      </c>
      <c r="I97" s="133">
        <f>G97-'Surv-rate CEA'!H95*UPD</f>
        <v>5.9215722208181953E-3</v>
      </c>
      <c r="J97" s="133">
        <f t="shared" si="64"/>
        <v>5.0725489389323343E-3</v>
      </c>
      <c r="K97" s="133">
        <f>'Surv-rate CEA'!J95*UPFS+'Surv-rate CEA'!K95*UPD</f>
        <v>5.2751455785930809E-2</v>
      </c>
      <c r="L97" s="133">
        <f t="shared" si="65"/>
        <v>4.5188056667336669E-2</v>
      </c>
      <c r="M97" s="133">
        <f>K97-'Surv-rate CEA'!K95*UPD</f>
        <v>1.5114596557237799E-2</v>
      </c>
      <c r="N97" s="133">
        <f t="shared" si="66"/>
        <v>1.2947495676783848E-2</v>
      </c>
      <c r="O97" s="133">
        <f>'Surv-rate CEA'!M95*UPFS+'Surv-rate CEA'!N95*UPD</f>
        <v>2.1413857002381159E-2</v>
      </c>
      <c r="P97" s="133">
        <f t="shared" si="67"/>
        <v>1.8343580651435279E-2</v>
      </c>
      <c r="Q97" s="133">
        <f>O97-'Surv-rate CEA'!N95*UPD</f>
        <v>5.9215722208181953E-3</v>
      </c>
      <c r="R97" s="133">
        <f t="shared" si="68"/>
        <v>5.0725489389323343E-3</v>
      </c>
      <c r="S97" s="133">
        <f>'Surv-rate CEA'!P95*UPFS+'Surv-rate CEA'!Q95*UPD</f>
        <v>8.0631840735405386E-2</v>
      </c>
      <c r="T97" s="133">
        <f t="shared" si="69"/>
        <v>6.9071007312653865E-2</v>
      </c>
      <c r="U97" s="133">
        <f>S97-'Surv-rate CEA'!Q95*UPD</f>
        <v>5.0705213723321887E-2</v>
      </c>
      <c r="V97" s="133">
        <f t="shared" si="70"/>
        <v>4.3435200733739458E-2</v>
      </c>
      <c r="W97" s="133">
        <f>'Surv-rate CEA'!S95*UPFS+'Surv-rate CEA'!T95*UPD</f>
        <v>2.1413857002381159E-2</v>
      </c>
      <c r="X97" s="133">
        <f t="shared" si="71"/>
        <v>1.8343580651435279E-2</v>
      </c>
      <c r="Y97" s="133">
        <f>W97-'Surv-rate CEA'!T95*UPD</f>
        <v>5.9215722208181953E-3</v>
      </c>
      <c r="Z97" s="133">
        <f t="shared" si="72"/>
        <v>5.0725489389323343E-3</v>
      </c>
      <c r="AA97" s="133">
        <f>'Surv-rate CEA'!V95*UPFS+'Surv-rate CEA'!W95*UPD</f>
        <v>9.4877535025141235E-2</v>
      </c>
      <c r="AB97" s="133">
        <f t="shared" si="73"/>
        <v>8.1274182205920545E-2</v>
      </c>
      <c r="AC97" s="133">
        <f>AA97-'Surv-rate CEA'!W95*UPD</f>
        <v>4.5100637063411643E-2</v>
      </c>
      <c r="AD97" s="133">
        <f t="shared" si="74"/>
        <v>3.8634197160829477E-2</v>
      </c>
      <c r="AE97" s="133">
        <f>'Surv-rate CEA'!Y95*UPFS+'Surv-rate CEA'!Z95*UPD</f>
        <v>2.1413857002381159E-2</v>
      </c>
      <c r="AF97" s="133">
        <f t="shared" si="75"/>
        <v>1.8343580651435279E-2</v>
      </c>
      <c r="AG97" s="133">
        <f>AE97-'Surv-rate CEA'!Z95*UPD</f>
        <v>5.9215722208181953E-3</v>
      </c>
      <c r="AH97" s="133">
        <f t="shared" si="76"/>
        <v>5.0725489389323343E-3</v>
      </c>
      <c r="AI97" s="133">
        <f>'Surv-rate CEA'!AB95*UPFS+'Surv-rate CEA'!AC95*UPD</f>
        <v>5.5992100866660441E-2</v>
      </c>
      <c r="AJ97" s="133">
        <f t="shared" si="77"/>
        <v>4.7964064482950215E-2</v>
      </c>
      <c r="AK97" s="133">
        <f>AI97-'Surv-rate CEA'!AC95*UPD</f>
        <v>3.300118237490117E-2</v>
      </c>
      <c r="AL97" s="133">
        <f t="shared" si="78"/>
        <v>2.8269538290995863E-2</v>
      </c>
      <c r="AM97" s="105">
        <f>'Surv-rate CEA'!AE95*UPFS+'Surv-rate CEA'!AF95*UPD</f>
        <v>2.1413857002381159E-2</v>
      </c>
      <c r="AN97" s="133">
        <f t="shared" si="79"/>
        <v>1.8343580651435279E-2</v>
      </c>
      <c r="AO97" s="105">
        <f>AM97-'Surv-rate CEA'!AF95*UPD</f>
        <v>5.9215722208181953E-3</v>
      </c>
      <c r="AP97" s="133">
        <f t="shared" si="80"/>
        <v>5.0725489389323343E-3</v>
      </c>
      <c r="AQ97" s="133">
        <f>'Surv-rate CEA'!AH95*UPFS+'Surv-rate CEA'!AI95*UPD</f>
        <v>7.1824693635403225E-2</v>
      </c>
      <c r="AR97" s="133">
        <f t="shared" si="81"/>
        <v>6.1526611498299653E-2</v>
      </c>
      <c r="AS97" s="133">
        <f>AQ97-'Surv-rate CEA'!AI95*UPD</f>
        <v>3.710218113081145E-2</v>
      </c>
      <c r="AT97" s="133">
        <f t="shared" si="82"/>
        <v>3.1782543978019502E-2</v>
      </c>
      <c r="AU97" s="133">
        <f>'Surv-rate CEA'!AK95*UPFS+'Surv-rate CEA'!AL95*UPD</f>
        <v>2.1413857002381159E-2</v>
      </c>
      <c r="AV97" s="133">
        <f t="shared" si="83"/>
        <v>1.8343580651435279E-2</v>
      </c>
      <c r="AW97" s="133">
        <f>AU97-'Surv-rate CEA'!AL95*UPD</f>
        <v>5.9215722208181953E-3</v>
      </c>
      <c r="AX97" s="133">
        <f t="shared" si="84"/>
        <v>5.0725489389323343E-3</v>
      </c>
      <c r="AY97" s="135">
        <v>91</v>
      </c>
      <c r="AZ97" s="135">
        <f t="shared" si="89"/>
        <v>6.9808219178082194</v>
      </c>
      <c r="BA97" s="136">
        <f>'Surv-rate CEA'!$AP95*UPFS+'Surv-rate CEA'!$AQ95*UPD</f>
        <v>3.3750890333488437E-2</v>
      </c>
      <c r="BB97" s="136">
        <f t="shared" si="85"/>
        <v>2.7458123511709238E-2</v>
      </c>
      <c r="BC97" s="136">
        <f>BA97-'Surv-rate CEA'!$AQ95*UPD</f>
        <v>9.4169368802174205E-3</v>
      </c>
      <c r="BD97" s="136">
        <f t="shared" si="86"/>
        <v>7.6611731839980254E-3</v>
      </c>
      <c r="BE97" s="136">
        <f>'Surv-rate CEA'!$AS95*UPFS+'Surv-rate CEA'!$AT95*UPD</f>
        <v>1.0669438667713145E-2</v>
      </c>
      <c r="BF97" s="136">
        <f t="shared" si="87"/>
        <v>8.6801492299594055E-3</v>
      </c>
      <c r="BG97" s="136">
        <f>BE97-'Surv-rate CEA'!$AT95*UPD</f>
        <v>3.3724114416739427E-3</v>
      </c>
      <c r="BH97" s="136">
        <f t="shared" si="88"/>
        <v>2.7436339895870691E-3</v>
      </c>
    </row>
    <row r="98" spans="1:60">
      <c r="A98" s="132">
        <v>92</v>
      </c>
      <c r="B98" s="132">
        <f t="shared" si="60"/>
        <v>5.2931506849315069</v>
      </c>
      <c r="C98" s="133">
        <f>'Surv-rate CEA'!D96*UPFS+'Surv-rate CEA'!E96*UPD</f>
        <v>6.4088876200264489E-2</v>
      </c>
      <c r="D98" s="133">
        <f t="shared" si="61"/>
        <v>5.4806654349596425E-2</v>
      </c>
      <c r="E98" s="133">
        <f>C98-'Surv-rate CEA'!E96*UPD</f>
        <v>5.0082681588598285E-2</v>
      </c>
      <c r="F98" s="133">
        <f t="shared" si="62"/>
        <v>4.2829027148955923E-2</v>
      </c>
      <c r="G98" s="133">
        <f>'Surv-rate CEA'!G96*UPFS+'Surv-rate CEA'!H96*UPD</f>
        <v>2.0937217626686003E-2</v>
      </c>
      <c r="H98" s="133">
        <f t="shared" si="63"/>
        <v>1.7904805288243168E-2</v>
      </c>
      <c r="I98" s="133">
        <f>G98-'Surv-rate CEA'!H96*UPD</f>
        <v>5.7915592456281653E-3</v>
      </c>
      <c r="J98" s="133">
        <f t="shared" si="64"/>
        <v>4.952746943611446E-3</v>
      </c>
      <c r="K98" s="133">
        <f>'Surv-rate CEA'!J96*UPFS+'Surv-rate CEA'!K96*UPD</f>
        <v>5.187687113780063E-2</v>
      </c>
      <c r="L98" s="133">
        <f t="shared" si="65"/>
        <v>4.4363357789323515E-2</v>
      </c>
      <c r="M98" s="133">
        <f>K98-'Surv-rate CEA'!K96*UPD</f>
        <v>1.4846399212850851E-2</v>
      </c>
      <c r="N98" s="133">
        <f t="shared" si="66"/>
        <v>1.2696141955309853E-2</v>
      </c>
      <c r="O98" s="133">
        <f>'Surv-rate CEA'!M96*UPFS+'Surv-rate CEA'!N96*UPD</f>
        <v>2.0937217626686003E-2</v>
      </c>
      <c r="P98" s="133">
        <f t="shared" si="67"/>
        <v>1.7904805288243168E-2</v>
      </c>
      <c r="Q98" s="133">
        <f>O98-'Surv-rate CEA'!N96*UPD</f>
        <v>5.7915592456281653E-3</v>
      </c>
      <c r="R98" s="133">
        <f t="shared" si="68"/>
        <v>4.952746943611446E-3</v>
      </c>
      <c r="S98" s="133">
        <f>'Surv-rate CEA'!P96*UPFS+'Surv-rate CEA'!Q96*UPD</f>
        <v>7.950638484787359E-2</v>
      </c>
      <c r="T98" s="133">
        <f t="shared" si="69"/>
        <v>6.7991189911446995E-2</v>
      </c>
      <c r="U98" s="133">
        <f>S98-'Surv-rate CEA'!Q96*UPD</f>
        <v>5.0082681588598299E-2</v>
      </c>
      <c r="V98" s="133">
        <f t="shared" si="70"/>
        <v>4.2829027148955937E-2</v>
      </c>
      <c r="W98" s="133">
        <f>'Surv-rate CEA'!S96*UPFS+'Surv-rate CEA'!T96*UPD</f>
        <v>2.0937217626686003E-2</v>
      </c>
      <c r="X98" s="133">
        <f t="shared" si="71"/>
        <v>1.7904805288243168E-2</v>
      </c>
      <c r="Y98" s="133">
        <f>W98-'Surv-rate CEA'!T96*UPD</f>
        <v>5.7915592456281653E-3</v>
      </c>
      <c r="Z98" s="133">
        <f t="shared" si="72"/>
        <v>4.952746943611446E-3</v>
      </c>
      <c r="AA98" s="133">
        <f>'Surv-rate CEA'!V96*UPFS+'Surv-rate CEA'!W96*UPD</f>
        <v>9.3651636818921358E-2</v>
      </c>
      <c r="AB98" s="133">
        <f t="shared" si="73"/>
        <v>8.0087734295259477E-2</v>
      </c>
      <c r="AC98" s="133">
        <f>AA98-'Surv-rate CEA'!W96*UPD</f>
        <v>4.4522994943822634E-2</v>
      </c>
      <c r="AD98" s="133">
        <f t="shared" si="74"/>
        <v>3.8074569865602453E-2</v>
      </c>
      <c r="AE98" s="133">
        <f>'Surv-rate CEA'!Y96*UPFS+'Surv-rate CEA'!Z96*UPD</f>
        <v>2.0937217626686003E-2</v>
      </c>
      <c r="AF98" s="133">
        <f t="shared" si="75"/>
        <v>1.7904805288243168E-2</v>
      </c>
      <c r="AG98" s="133">
        <f>AE98-'Surv-rate CEA'!Z96*UPD</f>
        <v>5.7915592456281653E-3</v>
      </c>
      <c r="AH98" s="133">
        <f t="shared" si="76"/>
        <v>4.952746943611446E-3</v>
      </c>
      <c r="AI98" s="133">
        <f>'Surv-rate CEA'!AB96*UPFS+'Surv-rate CEA'!AC96*UPD</f>
        <v>5.5082626709535454E-2</v>
      </c>
      <c r="AJ98" s="133">
        <f t="shared" si="77"/>
        <v>4.7104812281369021E-2</v>
      </c>
      <c r="AK98" s="133">
        <f>AI98-'Surv-rate CEA'!AC96*UPD</f>
        <v>3.2531879888152399E-2</v>
      </c>
      <c r="AL98" s="133">
        <f t="shared" si="78"/>
        <v>2.7820171020024813E-2</v>
      </c>
      <c r="AM98" s="105">
        <f>'Surv-rate CEA'!AE96*UPFS+'Surv-rate CEA'!AF96*UPD</f>
        <v>2.0937217626686003E-2</v>
      </c>
      <c r="AN98" s="133">
        <f t="shared" si="79"/>
        <v>1.7904805288243168E-2</v>
      </c>
      <c r="AO98" s="105">
        <f>AM98-'Surv-rate CEA'!AF96*UPD</f>
        <v>5.7915592456281653E-3</v>
      </c>
      <c r="AP98" s="133">
        <f t="shared" si="80"/>
        <v>4.952746943611446E-3</v>
      </c>
      <c r="AQ98" s="133">
        <f>'Surv-rate CEA'!AH96*UPFS+'Surv-rate CEA'!AI96*UPD</f>
        <v>7.0770392060774984E-2</v>
      </c>
      <c r="AR98" s="133">
        <f t="shared" si="81"/>
        <v>6.0520462298952131E-2</v>
      </c>
      <c r="AS98" s="133">
        <f>AQ98-'Surv-rate CEA'!AI96*UPD</f>
        <v>3.6594208991839537E-2</v>
      </c>
      <c r="AT98" s="133">
        <f t="shared" si="82"/>
        <v>3.1294138426542828E-2</v>
      </c>
      <c r="AU98" s="133">
        <f>'Surv-rate CEA'!AK96*UPFS+'Surv-rate CEA'!AL96*UPD</f>
        <v>2.0937217626686003E-2</v>
      </c>
      <c r="AV98" s="133">
        <f t="shared" si="83"/>
        <v>1.7904805288243168E-2</v>
      </c>
      <c r="AW98" s="133">
        <f>AU98-'Surv-rate CEA'!AL96*UPD</f>
        <v>5.7915592456281653E-3</v>
      </c>
      <c r="AX98" s="133">
        <f t="shared" si="84"/>
        <v>4.952746943611446E-3</v>
      </c>
      <c r="AY98" s="135">
        <v>92</v>
      </c>
      <c r="AZ98" s="135">
        <f t="shared" si="89"/>
        <v>7.0575342465753428</v>
      </c>
      <c r="BA98" s="136">
        <f>'Surv-rate CEA'!$AP96*UPFS+'Surv-rate CEA'!$AQ96*UPD</f>
        <v>3.3175393624524992E-2</v>
      </c>
      <c r="BB98" s="136">
        <f t="shared" si="85"/>
        <v>2.6928795698797636E-2</v>
      </c>
      <c r="BC98" s="136">
        <f>BA98-'Surv-rate CEA'!$AQ96*UPD</f>
        <v>9.2485679376426745E-3</v>
      </c>
      <c r="BD98" s="136">
        <f t="shared" si="86"/>
        <v>7.5071542275572849E-3</v>
      </c>
      <c r="BE98" s="136">
        <f>'Surv-rate CEA'!$AS96*UPFS+'Surv-rate CEA'!$AT96*UPD</f>
        <v>1.0305982655202104E-2</v>
      </c>
      <c r="BF98" s="136">
        <f t="shared" si="87"/>
        <v>8.365468230409373E-3</v>
      </c>
      <c r="BG98" s="136">
        <f>BE98-'Surv-rate CEA'!$AT96*UPD</f>
        <v>3.2972548923454505E-3</v>
      </c>
      <c r="BH98" s="136">
        <f t="shared" si="88"/>
        <v>2.6764144645202519E-3</v>
      </c>
    </row>
    <row r="99" spans="1:60">
      <c r="A99" s="132">
        <v>93</v>
      </c>
      <c r="B99" s="132">
        <f t="shared" si="60"/>
        <v>5.3506849315068497</v>
      </c>
      <c r="C99" s="133">
        <f>'Surv-rate CEA'!D97*UPFS+'Surv-rate CEA'!E97*UPD</f>
        <v>6.3118593079039206E-2</v>
      </c>
      <c r="D99" s="133">
        <f t="shared" si="61"/>
        <v>5.3885183364008514E-2</v>
      </c>
      <c r="E99" s="133">
        <f>C99-'Surv-rate CEA'!E97*UPD</f>
        <v>4.9474182115953412E-2</v>
      </c>
      <c r="F99" s="133">
        <f t="shared" si="62"/>
        <v>4.2236768043358318E-2</v>
      </c>
      <c r="G99" s="133">
        <f>'Surv-rate CEA'!G97*UPFS+'Surv-rate CEA'!H97*UPD</f>
        <v>2.0475568297541727E-2</v>
      </c>
      <c r="H99" s="133">
        <f t="shared" si="63"/>
        <v>1.7480265297005106E-2</v>
      </c>
      <c r="I99" s="133">
        <f>G99-'Surv-rate CEA'!H97*UPD</f>
        <v>5.665715721343615E-3</v>
      </c>
      <c r="J99" s="133">
        <f t="shared" si="64"/>
        <v>4.8368969528620829E-3</v>
      </c>
      <c r="K99" s="133">
        <f>'Surv-rate CEA'!J97*UPFS+'Surv-rate CEA'!K97*UPD</f>
        <v>5.1024899896868474E-2</v>
      </c>
      <c r="L99" s="133">
        <f t="shared" si="65"/>
        <v>4.3560636461429658E-2</v>
      </c>
      <c r="M99" s="133">
        <f>K99-'Surv-rate CEA'!K97*UPD</f>
        <v>1.458569079108285E-2</v>
      </c>
      <c r="N99" s="133">
        <f t="shared" si="66"/>
        <v>1.2451998443375216E-2</v>
      </c>
      <c r="O99" s="133">
        <f>'Surv-rate CEA'!M97*UPFS+'Surv-rate CEA'!N97*UPD</f>
        <v>2.0475568297541727E-2</v>
      </c>
      <c r="P99" s="133">
        <f t="shared" si="67"/>
        <v>1.7480265297005106E-2</v>
      </c>
      <c r="Q99" s="133">
        <f>O99-'Surv-rate CEA'!N97*UPD</f>
        <v>5.665715721343615E-3</v>
      </c>
      <c r="R99" s="133">
        <f t="shared" si="68"/>
        <v>4.8368969528620829E-3</v>
      </c>
      <c r="S99" s="133">
        <f>'Surv-rate CEA'!P97*UPFS+'Surv-rate CEA'!Q97*UPD</f>
        <v>7.8407162184284146E-2</v>
      </c>
      <c r="T99" s="133">
        <f t="shared" si="69"/>
        <v>6.6937238383324535E-2</v>
      </c>
      <c r="U99" s="133">
        <f>S99-'Surv-rate CEA'!Q97*UPD</f>
        <v>4.9474182115953419E-2</v>
      </c>
      <c r="V99" s="133">
        <f t="shared" si="70"/>
        <v>4.2236768043358318E-2</v>
      </c>
      <c r="W99" s="133">
        <f>'Surv-rate CEA'!S97*UPFS+'Surv-rate CEA'!T97*UPD</f>
        <v>2.0475568297541727E-2</v>
      </c>
      <c r="X99" s="133">
        <f t="shared" si="71"/>
        <v>1.7480265297005106E-2</v>
      </c>
      <c r="Y99" s="133">
        <f>W99-'Surv-rate CEA'!T97*UPD</f>
        <v>5.665715721343615E-3</v>
      </c>
      <c r="Z99" s="133">
        <f t="shared" si="72"/>
        <v>4.8368969528620829E-3</v>
      </c>
      <c r="AA99" s="133">
        <f>'Surv-rate CEA'!V97*UPFS+'Surv-rate CEA'!W97*UPD</f>
        <v>9.2453031708992883E-2</v>
      </c>
      <c r="AB99" s="133">
        <f t="shared" si="73"/>
        <v>7.8928384223633408E-2</v>
      </c>
      <c r="AC99" s="133">
        <f>AA99-'Surv-rate CEA'!W97*UPD</f>
        <v>4.3958675211553569E-2</v>
      </c>
      <c r="AD99" s="133">
        <f t="shared" si="74"/>
        <v>3.752810635761903E-2</v>
      </c>
      <c r="AE99" s="133">
        <f>'Surv-rate CEA'!Y97*UPFS+'Surv-rate CEA'!Z97*UPD</f>
        <v>2.0475568297541727E-2</v>
      </c>
      <c r="AF99" s="133">
        <f t="shared" si="75"/>
        <v>1.7480265297005106E-2</v>
      </c>
      <c r="AG99" s="133">
        <f>AE99-'Surv-rate CEA'!Z97*UPD</f>
        <v>5.665715721343615E-3</v>
      </c>
      <c r="AH99" s="133">
        <f t="shared" si="76"/>
        <v>4.8368969528620829E-3</v>
      </c>
      <c r="AI99" s="133">
        <f>'Surv-rate CEA'!AB97*UPFS+'Surv-rate CEA'!AC97*UPD</f>
        <v>5.4196398808901494E-2</v>
      </c>
      <c r="AJ99" s="133">
        <f t="shared" si="77"/>
        <v>4.6268187312565552E-2</v>
      </c>
      <c r="AK99" s="133">
        <f>AI99-'Surv-rate CEA'!AC97*UPD</f>
        <v>3.2074053899526611E-2</v>
      </c>
      <c r="AL99" s="133">
        <f t="shared" si="78"/>
        <v>2.7382046894467823E-2</v>
      </c>
      <c r="AM99" s="105">
        <f>'Surv-rate CEA'!AE97*UPFS+'Surv-rate CEA'!AF97*UPD</f>
        <v>2.0475568297541727E-2</v>
      </c>
      <c r="AN99" s="133">
        <f t="shared" si="79"/>
        <v>1.7480265297005106E-2</v>
      </c>
      <c r="AO99" s="105">
        <f>AM99-'Surv-rate CEA'!AF97*UPD</f>
        <v>5.665715721343615E-3</v>
      </c>
      <c r="AP99" s="133">
        <f t="shared" si="80"/>
        <v>4.8368969528620829E-3</v>
      </c>
      <c r="AQ99" s="133">
        <f>'Surv-rate CEA'!AH97*UPFS+'Surv-rate CEA'!AI97*UPD</f>
        <v>6.9741395571312786E-2</v>
      </c>
      <c r="AR99" s="133">
        <f t="shared" si="81"/>
        <v>5.9539158037253986E-2</v>
      </c>
      <c r="AS99" s="133">
        <f>AQ99-'Surv-rate CEA'!AI97*UPD</f>
        <v>3.6098394143712027E-2</v>
      </c>
      <c r="AT99" s="133">
        <f t="shared" si="82"/>
        <v>3.0817679746827829E-2</v>
      </c>
      <c r="AU99" s="133">
        <f>'Surv-rate CEA'!AK97*UPFS+'Surv-rate CEA'!AL97*UPD</f>
        <v>2.0475568297541727E-2</v>
      </c>
      <c r="AV99" s="133">
        <f t="shared" si="83"/>
        <v>1.7480265297005106E-2</v>
      </c>
      <c r="AW99" s="133">
        <f>AU99-'Surv-rate CEA'!AL97*UPD</f>
        <v>5.665715721343615E-3</v>
      </c>
      <c r="AX99" s="133">
        <f t="shared" si="84"/>
        <v>4.8368969528620829E-3</v>
      </c>
      <c r="AY99" s="135">
        <v>93</v>
      </c>
      <c r="AZ99" s="135">
        <f t="shared" si="89"/>
        <v>7.1342465753424653</v>
      </c>
      <c r="BA99" s="136">
        <f>'Surv-rate CEA'!$AP97*UPFS+'Surv-rate CEA'!$AQ97*UPD</f>
        <v>3.2615306637944444E-2</v>
      </c>
      <c r="BB99" s="136">
        <f t="shared" si="85"/>
        <v>2.6414204726865183E-2</v>
      </c>
      <c r="BC99" s="136">
        <f>BA99-'Surv-rate CEA'!$AQ97*UPD</f>
        <v>9.0849447831571513E-3</v>
      </c>
      <c r="BD99" s="136">
        <f t="shared" si="86"/>
        <v>7.3576371394711145E-3</v>
      </c>
      <c r="BE99" s="136">
        <f>'Surv-rate CEA'!$AS97*UPFS+'Surv-rate CEA'!$AT97*UPD</f>
        <v>9.9558821195396933E-3</v>
      </c>
      <c r="BF99" s="136">
        <f t="shared" si="87"/>
        <v>8.0629843975194293E-3</v>
      </c>
      <c r="BG99" s="136">
        <f>BE99-'Surv-rate CEA'!$AT97*UPD</f>
        <v>3.2243867815462115E-3</v>
      </c>
      <c r="BH99" s="136">
        <f t="shared" si="88"/>
        <v>2.6113387039959257E-3</v>
      </c>
    </row>
    <row r="100" spans="1:60">
      <c r="A100" s="132">
        <v>94</v>
      </c>
      <c r="B100" s="132">
        <f t="shared" si="60"/>
        <v>5.4082191780821915</v>
      </c>
      <c r="C100" s="133">
        <f>'Surv-rate CEA'!D98*UPFS+'Surv-rate CEA'!E98*UPD</f>
        <v>6.2172024184254313E-2</v>
      </c>
      <c r="D100" s="133">
        <f t="shared" si="61"/>
        <v>5.2986896410502901E-2</v>
      </c>
      <c r="E100" s="133">
        <f>C100-'Surv-rate CEA'!E98*UPD</f>
        <v>4.8879259432840549E-2</v>
      </c>
      <c r="F100" s="133">
        <f t="shared" si="62"/>
        <v>4.1657969000886294E-2</v>
      </c>
      <c r="G100" s="133">
        <f>'Surv-rate CEA'!G98*UPFS+'Surv-rate CEA'!H98*UPD</f>
        <v>2.0028306385502306E-2</v>
      </c>
      <c r="H100" s="133">
        <f t="shared" si="63"/>
        <v>1.7069378223577184E-2</v>
      </c>
      <c r="I100" s="133">
        <f>G100-'Surv-rate CEA'!H98*UPD</f>
        <v>5.5438669383827827E-3</v>
      </c>
      <c r="J100" s="133">
        <f t="shared" si="64"/>
        <v>4.7248309353275985E-3</v>
      </c>
      <c r="K100" s="133">
        <f>'Surv-rate CEA'!J98*UPFS+'Surv-rate CEA'!K98*UPD</f>
        <v>5.0194758841133766E-2</v>
      </c>
      <c r="L100" s="133">
        <f t="shared" si="65"/>
        <v>4.2779120061831863E-2</v>
      </c>
      <c r="M100" s="133">
        <f>K100-'Surv-rate CEA'!K98*UPD</f>
        <v>1.4332188153172276E-2</v>
      </c>
      <c r="N100" s="133">
        <f t="shared" si="66"/>
        <v>1.2214789191314549E-2</v>
      </c>
      <c r="O100" s="133">
        <f>'Surv-rate CEA'!M98*UPFS+'Surv-rate CEA'!N98*UPD</f>
        <v>2.0028306385502306E-2</v>
      </c>
      <c r="P100" s="133">
        <f t="shared" si="67"/>
        <v>1.7069378223577184E-2</v>
      </c>
      <c r="Q100" s="133">
        <f>O100-'Surv-rate CEA'!N98*UPD</f>
        <v>5.5438669383827827E-3</v>
      </c>
      <c r="R100" s="133">
        <f t="shared" si="68"/>
        <v>4.7248309353275985E-3</v>
      </c>
      <c r="S100" s="133">
        <f>'Surv-rate CEA'!P98*UPFS+'Surv-rate CEA'!Q98*UPD</f>
        <v>7.7333330418619159E-2</v>
      </c>
      <c r="T100" s="133">
        <f t="shared" si="69"/>
        <v>6.5908312005841657E-2</v>
      </c>
      <c r="U100" s="133">
        <f>S100-'Surv-rate CEA'!Q98*UPD</f>
        <v>4.8879259432840549E-2</v>
      </c>
      <c r="V100" s="133">
        <f t="shared" si="70"/>
        <v>4.1657969000886294E-2</v>
      </c>
      <c r="W100" s="133">
        <f>'Surv-rate CEA'!S98*UPFS+'Surv-rate CEA'!T98*UPD</f>
        <v>2.0028306385502306E-2</v>
      </c>
      <c r="X100" s="133">
        <f t="shared" si="71"/>
        <v>1.7069378223577184E-2</v>
      </c>
      <c r="Y100" s="133">
        <f>W100-'Surv-rate CEA'!T98*UPD</f>
        <v>5.5438669383827827E-3</v>
      </c>
      <c r="Z100" s="133">
        <f t="shared" si="72"/>
        <v>4.7248309353275985E-3</v>
      </c>
      <c r="AA100" s="133">
        <f>'Surv-rate CEA'!V98*UPFS+'Surv-rate CEA'!W98*UPD</f>
        <v>9.1280872157325554E-2</v>
      </c>
      <c r="AB100" s="133">
        <f t="shared" si="73"/>
        <v>7.7795281410276293E-2</v>
      </c>
      <c r="AC100" s="133">
        <f>AA100-'Surv-rate CEA'!W98*UPD</f>
        <v>4.3407238185132514E-2</v>
      </c>
      <c r="AD100" s="133">
        <f t="shared" si="74"/>
        <v>3.6994369466969108E-2</v>
      </c>
      <c r="AE100" s="133">
        <f>'Surv-rate CEA'!Y98*UPFS+'Surv-rate CEA'!Z98*UPD</f>
        <v>2.0028306385502306E-2</v>
      </c>
      <c r="AF100" s="133">
        <f t="shared" si="75"/>
        <v>1.7069378223577184E-2</v>
      </c>
      <c r="AG100" s="133">
        <f>AE100-'Surv-rate CEA'!Z98*UPD</f>
        <v>5.5438669383827827E-3</v>
      </c>
      <c r="AH100" s="133">
        <f t="shared" si="76"/>
        <v>4.7248309353275985E-3</v>
      </c>
      <c r="AI100" s="133">
        <f>'Surv-rate CEA'!AB98*UPFS+'Surv-rate CEA'!AC98*UPD</f>
        <v>5.3332618458442525E-2</v>
      </c>
      <c r="AJ100" s="133">
        <f t="shared" si="77"/>
        <v>4.5453400731869112E-2</v>
      </c>
      <c r="AK100" s="133">
        <f>AI100-'Surv-rate CEA'!AC98*UPD</f>
        <v>3.1627309857116828E-2</v>
      </c>
      <c r="AL100" s="133">
        <f t="shared" si="78"/>
        <v>2.6954776093108902E-2</v>
      </c>
      <c r="AM100" s="105">
        <f>'Surv-rate CEA'!AE98*UPFS+'Surv-rate CEA'!AF98*UPD</f>
        <v>2.0028306385502306E-2</v>
      </c>
      <c r="AN100" s="133">
        <f t="shared" si="79"/>
        <v>1.7069378223577184E-2</v>
      </c>
      <c r="AO100" s="105">
        <f>AM100-'Surv-rate CEA'!AF98*UPD</f>
        <v>5.5438669383827827E-3</v>
      </c>
      <c r="AP100" s="133">
        <f t="shared" si="80"/>
        <v>4.7248309353275985E-3</v>
      </c>
      <c r="AQ100" s="133">
        <f>'Surv-rate CEA'!AH98*UPFS+'Surv-rate CEA'!AI98*UPD</f>
        <v>6.8736874308533216E-2</v>
      </c>
      <c r="AR100" s="133">
        <f t="shared" si="81"/>
        <v>5.8581873219601878E-2</v>
      </c>
      <c r="AS100" s="133">
        <f>AQ100-'Surv-rate CEA'!AI98*UPD</f>
        <v>3.5614324898430055E-2</v>
      </c>
      <c r="AT100" s="133">
        <f t="shared" si="82"/>
        <v>3.0352760246802977E-2</v>
      </c>
      <c r="AU100" s="133">
        <f>'Surv-rate CEA'!AK98*UPFS+'Surv-rate CEA'!AL98*UPD</f>
        <v>2.0028306385502306E-2</v>
      </c>
      <c r="AV100" s="133">
        <f t="shared" si="83"/>
        <v>1.7069378223577184E-2</v>
      </c>
      <c r="AW100" s="133">
        <f>AU100-'Surv-rate CEA'!AL98*UPD</f>
        <v>5.5438669383827827E-3</v>
      </c>
      <c r="AX100" s="133">
        <f t="shared" si="84"/>
        <v>4.7248309353275985E-3</v>
      </c>
      <c r="AY100" s="135">
        <v>94</v>
      </c>
      <c r="AZ100" s="135">
        <f t="shared" si="89"/>
        <v>7.2109589041095887</v>
      </c>
      <c r="BA100" s="136">
        <f>'Surv-rate CEA'!$AP98*UPFS+'Surv-rate CEA'!$AQ98*UPD</f>
        <v>3.2070072934289116E-2</v>
      </c>
      <c r="BB100" s="136">
        <f t="shared" si="85"/>
        <v>2.5913808664662853E-2</v>
      </c>
      <c r="BC100" s="136">
        <f>BA100-'Surv-rate CEA'!$AQ98*UPD</f>
        <v>8.9258859978835516E-3</v>
      </c>
      <c r="BD100" s="136">
        <f t="shared" si="86"/>
        <v>7.2124470183053176E-3</v>
      </c>
      <c r="BE100" s="136">
        <f>'Surv-rate CEA'!$AS98*UPFS+'Surv-rate CEA'!$AT98*UPD</f>
        <v>9.6186056699818605E-3</v>
      </c>
      <c r="BF100" s="136">
        <f t="shared" si="87"/>
        <v>7.7721902118360834E-3</v>
      </c>
      <c r="BG100" s="136">
        <f>BE100-'Surv-rate CEA'!$AT98*UPD</f>
        <v>3.153718005367484E-3</v>
      </c>
      <c r="BH100" s="136">
        <f t="shared" si="88"/>
        <v>2.5483211447896482E-3</v>
      </c>
    </row>
    <row r="101" spans="1:60">
      <c r="A101" s="132">
        <v>95</v>
      </c>
      <c r="B101" s="132">
        <f t="shared" si="60"/>
        <v>5.4657534246575343</v>
      </c>
      <c r="C101" s="133">
        <f>'Surv-rate CEA'!D99*UPFS+'Surv-rate CEA'!E99*UPD</f>
        <v>6.1248382321590793E-2</v>
      </c>
      <c r="D101" s="133">
        <f t="shared" si="61"/>
        <v>5.2111013262661196E-2</v>
      </c>
      <c r="E101" s="133">
        <f>C101-'Surv-rate CEA'!E99*UPD</f>
        <v>4.8297476874658102E-2</v>
      </c>
      <c r="F101" s="133">
        <f t="shared" si="62"/>
        <v>4.109219480693399E-2</v>
      </c>
      <c r="G101" s="133">
        <f>'Surv-rate CEA'!G99*UPFS+'Surv-rate CEA'!H99*UPD</f>
        <v>1.9594858509716553E-2</v>
      </c>
      <c r="H101" s="133">
        <f t="shared" si="63"/>
        <v>1.6671590219613949E-2</v>
      </c>
      <c r="I101" s="133">
        <f>G101-'Surv-rate CEA'!H99*UPD</f>
        <v>5.4258471794194126E-3</v>
      </c>
      <c r="J101" s="133">
        <f t="shared" si="64"/>
        <v>4.616389586312818E-3</v>
      </c>
      <c r="K101" s="133">
        <f>'Surv-rate CEA'!J99*UPFS+'Surv-rate CEA'!K99*UPD</f>
        <v>4.9385698377535342E-2</v>
      </c>
      <c r="L101" s="133">
        <f t="shared" si="65"/>
        <v>4.2018069467123317E-2</v>
      </c>
      <c r="M101" s="133">
        <f>K101-'Surv-rate CEA'!K99*UPD</f>
        <v>1.4085621585442201E-2</v>
      </c>
      <c r="N101" s="133">
        <f t="shared" si="66"/>
        <v>1.1984251427209627E-2</v>
      </c>
      <c r="O101" s="133">
        <f>'Surv-rate CEA'!M99*UPFS+'Surv-rate CEA'!N99*UPD</f>
        <v>1.9594858509716553E-2</v>
      </c>
      <c r="P101" s="133">
        <f t="shared" si="67"/>
        <v>1.6671590219613949E-2</v>
      </c>
      <c r="Q101" s="133">
        <f>O101-'Surv-rate CEA'!N99*UPD</f>
        <v>5.4258471794194126E-3</v>
      </c>
      <c r="R101" s="133">
        <f t="shared" si="68"/>
        <v>4.616389586312818E-3</v>
      </c>
      <c r="S101" s="133">
        <f>'Surv-rate CEA'!P99*UPFS+'Surv-rate CEA'!Q99*UPD</f>
        <v>7.628408124483288E-2</v>
      </c>
      <c r="T101" s="133">
        <f t="shared" si="69"/>
        <v>6.4903604287979533E-2</v>
      </c>
      <c r="U101" s="133">
        <f>S101-'Surv-rate CEA'!Q99*UPD</f>
        <v>4.8297476874658095E-2</v>
      </c>
      <c r="V101" s="133">
        <f t="shared" si="70"/>
        <v>4.1092194806933983E-2</v>
      </c>
      <c r="W101" s="133">
        <f>'Surv-rate CEA'!S99*UPFS+'Surv-rate CEA'!T99*UPD</f>
        <v>1.9594858509716553E-2</v>
      </c>
      <c r="X101" s="133">
        <f t="shared" si="71"/>
        <v>1.6671590219613949E-2</v>
      </c>
      <c r="Y101" s="133">
        <f>W101-'Surv-rate CEA'!T99*UPD</f>
        <v>5.4258471794194126E-3</v>
      </c>
      <c r="Z101" s="133">
        <f t="shared" si="72"/>
        <v>4.616389586312818E-3</v>
      </c>
      <c r="AA101" s="133">
        <f>'Surv-rate CEA'!V99*UPFS+'Surv-rate CEA'!W99*UPD</f>
        <v>9.0134343942916584E-2</v>
      </c>
      <c r="AB101" s="133">
        <f t="shared" si="73"/>
        <v>7.6687608955426173E-2</v>
      </c>
      <c r="AC101" s="133">
        <f>AA101-'Surv-rate CEA'!W99*UPD</f>
        <v>4.2868262934631883E-2</v>
      </c>
      <c r="AD101" s="133">
        <f t="shared" si="74"/>
        <v>3.647294073179741E-2</v>
      </c>
      <c r="AE101" s="133">
        <f>'Surv-rate CEA'!Y99*UPFS+'Surv-rate CEA'!Z99*UPD</f>
        <v>1.9594858509716553E-2</v>
      </c>
      <c r="AF101" s="133">
        <f t="shared" si="75"/>
        <v>1.6671590219613949E-2</v>
      </c>
      <c r="AG101" s="133">
        <f>AE101-'Surv-rate CEA'!Z99*UPD</f>
        <v>5.4258471794194126E-3</v>
      </c>
      <c r="AH101" s="133">
        <f t="shared" si="76"/>
        <v>4.616389586312818E-3</v>
      </c>
      <c r="AI101" s="133">
        <f>'Surv-rate CEA'!AB99*UPFS+'Surv-rate CEA'!AC99*UPD</f>
        <v>5.2490521030864948E-2</v>
      </c>
      <c r="AJ101" s="133">
        <f t="shared" si="77"/>
        <v>4.4659697675625977E-2</v>
      </c>
      <c r="AK101" s="133">
        <f>AI101-'Surv-rate CEA'!AC99*UPD</f>
        <v>3.1191270575090274E-2</v>
      </c>
      <c r="AL101" s="133">
        <f t="shared" si="78"/>
        <v>2.6537986033384704E-2</v>
      </c>
      <c r="AM101" s="105">
        <f>'Surv-rate CEA'!AE99*UPFS+'Surv-rate CEA'!AF99*UPD</f>
        <v>1.9594858509716553E-2</v>
      </c>
      <c r="AN101" s="133">
        <f t="shared" si="79"/>
        <v>1.6671590219613949E-2</v>
      </c>
      <c r="AO101" s="105">
        <f>AM101-'Surv-rate CEA'!AF99*UPD</f>
        <v>5.4258471794194126E-3</v>
      </c>
      <c r="AP101" s="133">
        <f t="shared" si="80"/>
        <v>4.616389586312818E-3</v>
      </c>
      <c r="AQ101" s="133">
        <f>'Surv-rate CEA'!AH99*UPFS+'Surv-rate CEA'!AI99*UPD</f>
        <v>6.7756032504263819E-2</v>
      </c>
      <c r="AR101" s="133">
        <f t="shared" si="81"/>
        <v>5.7647816556460021E-2</v>
      </c>
      <c r="AS101" s="133">
        <f>AQ101-'Surv-rate CEA'!AI99*UPD</f>
        <v>3.5141607477512354E-2</v>
      </c>
      <c r="AT101" s="133">
        <f t="shared" si="82"/>
        <v>2.9898990045429123E-2</v>
      </c>
      <c r="AU101" s="133">
        <f>'Surv-rate CEA'!AK99*UPFS+'Surv-rate CEA'!AL99*UPD</f>
        <v>1.9594858509716553E-2</v>
      </c>
      <c r="AV101" s="133">
        <f t="shared" si="83"/>
        <v>1.6671590219613949E-2</v>
      </c>
      <c r="AW101" s="133">
        <f>AU101-'Surv-rate CEA'!AL99*UPD</f>
        <v>5.4258471794194126E-3</v>
      </c>
      <c r="AX101" s="133">
        <f t="shared" si="84"/>
        <v>4.616389586312818E-3</v>
      </c>
      <c r="AY101" s="135">
        <v>95</v>
      </c>
      <c r="AZ101" s="135">
        <f t="shared" si="89"/>
        <v>7.2876712328767121</v>
      </c>
      <c r="BA101" s="136">
        <f>'Surv-rate CEA'!$AP99*UPFS+'Surv-rate CEA'!$AQ99*UPD</f>
        <v>3.1539161155877245E-2</v>
      </c>
      <c r="BB101" s="136">
        <f t="shared" si="85"/>
        <v>2.5427090282121069E-2</v>
      </c>
      <c r="BC101" s="136">
        <f>BA101-'Surv-rate CEA'!$AQ99*UPD</f>
        <v>8.7712188737750982E-3</v>
      </c>
      <c r="BD101" s="136">
        <f t="shared" si="86"/>
        <v>7.0714174383221745E-3</v>
      </c>
      <c r="BE101" s="136">
        <f>'Surv-rate CEA'!$AS99*UPFS+'Surv-rate CEA'!$AT99*UPD</f>
        <v>9.2936449834002486E-3</v>
      </c>
      <c r="BF101" s="136">
        <f t="shared" si="87"/>
        <v>7.492600988180176E-3</v>
      </c>
      <c r="BG101" s="136">
        <f>BE101-'Surv-rate CEA'!$AT99*UPD</f>
        <v>3.0851636995179151E-3</v>
      </c>
      <c r="BH101" s="136">
        <f t="shared" si="88"/>
        <v>2.4872803539401143E-3</v>
      </c>
    </row>
    <row r="102" spans="1:60">
      <c r="A102" s="132">
        <v>96</v>
      </c>
      <c r="B102" s="132">
        <f t="shared" si="60"/>
        <v>5.5232876712328771</v>
      </c>
      <c r="C102" s="133">
        <f>'Surv-rate CEA'!D100*UPFS+'Surv-rate CEA'!E100*UPD</f>
        <v>6.0346912927101773E-2</v>
      </c>
      <c r="D102" s="133">
        <f t="shared" si="61"/>
        <v>5.1256786328317143E-2</v>
      </c>
      <c r="E102" s="133">
        <f>C102-'Surv-rate CEA'!E100*UPD</f>
        <v>4.7728415995531848E-2</v>
      </c>
      <c r="F102" s="133">
        <f t="shared" si="62"/>
        <v>4.0539028457466139E-2</v>
      </c>
      <c r="G102" s="133">
        <f>'Surv-rate CEA'!G100*UPFS+'Surv-rate CEA'!H100*UPD</f>
        <v>1.9174678886744928E-2</v>
      </c>
      <c r="H102" s="133">
        <f t="shared" si="63"/>
        <v>1.6286374413206964E-2</v>
      </c>
      <c r="I102" s="133">
        <f>G102-'Surv-rate CEA'!H100*UPD</f>
        <v>5.3114991727933047E-3</v>
      </c>
      <c r="J102" s="133">
        <f t="shared" si="64"/>
        <v>4.5114217940489237E-3</v>
      </c>
      <c r="K102" s="133">
        <f>'Surv-rate CEA'!J100*UPFS+'Surv-rate CEA'!K100*UPD</f>
        <v>4.8597000835001292E-2</v>
      </c>
      <c r="L102" s="133">
        <f t="shared" si="65"/>
        <v>4.1276777339144338E-2</v>
      </c>
      <c r="M102" s="133">
        <f>K102-'Surv-rate CEA'!K100*UPD</f>
        <v>1.3845734037299252E-2</v>
      </c>
      <c r="N102" s="133">
        <f t="shared" si="66"/>
        <v>1.1760134805335422E-2</v>
      </c>
      <c r="O102" s="133">
        <f>'Surv-rate CEA'!M100*UPFS+'Surv-rate CEA'!N100*UPD</f>
        <v>1.9174678886744928E-2</v>
      </c>
      <c r="P102" s="133">
        <f t="shared" si="67"/>
        <v>1.6286374413206964E-2</v>
      </c>
      <c r="Q102" s="133">
        <f>O102-'Surv-rate CEA'!N100*UPD</f>
        <v>5.3114991727933047E-3</v>
      </c>
      <c r="R102" s="133">
        <f t="shared" si="68"/>
        <v>4.5114217940489237E-3</v>
      </c>
      <c r="S102" s="133">
        <f>'Surv-rate CEA'!P100*UPFS+'Surv-rate CEA'!Q100*UPD</f>
        <v>7.5258638739123529E-2</v>
      </c>
      <c r="T102" s="133">
        <f t="shared" si="69"/>
        <v>6.3922341311329234E-2</v>
      </c>
      <c r="U102" s="133">
        <f>S102-'Surv-rate CEA'!Q100*UPD</f>
        <v>4.7728415995531855E-2</v>
      </c>
      <c r="V102" s="133">
        <f t="shared" si="70"/>
        <v>4.0539028457466146E-2</v>
      </c>
      <c r="W102" s="133">
        <f>'Surv-rate CEA'!S100*UPFS+'Surv-rate CEA'!T100*UPD</f>
        <v>1.9174678886744928E-2</v>
      </c>
      <c r="X102" s="133">
        <f t="shared" si="71"/>
        <v>1.6286374413206964E-2</v>
      </c>
      <c r="Y102" s="133">
        <f>W102-'Surv-rate CEA'!T100*UPD</f>
        <v>5.3114991727933047E-3</v>
      </c>
      <c r="Z102" s="133">
        <f t="shared" si="72"/>
        <v>4.5114217940489237E-3</v>
      </c>
      <c r="AA102" s="133">
        <f>'Surv-rate CEA'!V100*UPFS+'Surv-rate CEA'!W100*UPD</f>
        <v>8.9012664595080088E-2</v>
      </c>
      <c r="AB102" s="133">
        <f t="shared" si="73"/>
        <v>7.5604582046734037E-2</v>
      </c>
      <c r="AC102" s="133">
        <f>AA102-'Surv-rate CEA'!W100*UPD</f>
        <v>4.2341346306343557E-2</v>
      </c>
      <c r="AD102" s="133">
        <f t="shared" si="74"/>
        <v>3.5963419422948804E-2</v>
      </c>
      <c r="AE102" s="133">
        <f>'Surv-rate CEA'!Y100*UPFS+'Surv-rate CEA'!Z100*UPD</f>
        <v>1.9174678886744928E-2</v>
      </c>
      <c r="AF102" s="133">
        <f t="shared" si="75"/>
        <v>1.6286374413206964E-2</v>
      </c>
      <c r="AG102" s="133">
        <f>AE102-'Surv-rate CEA'!Z100*UPD</f>
        <v>5.3114991727933047E-3</v>
      </c>
      <c r="AH102" s="133">
        <f t="shared" si="76"/>
        <v>4.5114217940489237E-3</v>
      </c>
      <c r="AI102" s="133">
        <f>'Surv-rate CEA'!AB100*UPFS+'Surv-rate CEA'!AC100*UPD</f>
        <v>5.1669374257314896E-2</v>
      </c>
      <c r="AJ102" s="133">
        <f t="shared" si="77"/>
        <v>4.388635553278885E-2</v>
      </c>
      <c r="AK102" s="133">
        <f>AI102-'Surv-rate CEA'!AC100*UPD</f>
        <v>3.0765575306760534E-2</v>
      </c>
      <c r="AL102" s="133">
        <f t="shared" si="78"/>
        <v>2.6131320448343428E-2</v>
      </c>
      <c r="AM102" s="105">
        <f>'Surv-rate CEA'!AE100*UPFS+'Surv-rate CEA'!AF100*UPD</f>
        <v>1.9174678886744928E-2</v>
      </c>
      <c r="AN102" s="133">
        <f t="shared" si="79"/>
        <v>1.6286374413206964E-2</v>
      </c>
      <c r="AO102" s="105">
        <f>AM102-'Surv-rate CEA'!AF100*UPD</f>
        <v>5.3114991727933047E-3</v>
      </c>
      <c r="AP102" s="133">
        <f t="shared" si="80"/>
        <v>4.5114217940489237E-3</v>
      </c>
      <c r="AQ102" s="133">
        <f>'Surv-rate CEA'!AH100*UPFS+'Surv-rate CEA'!AI100*UPD</f>
        <v>6.6798106815224328E-2</v>
      </c>
      <c r="AR102" s="133">
        <f t="shared" si="81"/>
        <v>5.6736229279864395E-2</v>
      </c>
      <c r="AS102" s="133">
        <f>AQ102-'Surv-rate CEA'!AI100*UPD</f>
        <v>3.4679865065200717E-2</v>
      </c>
      <c r="AT102" s="133">
        <f t="shared" si="82"/>
        <v>2.9455996128404337E-2</v>
      </c>
      <c r="AU102" s="133">
        <f>'Surv-rate CEA'!AK100*UPFS+'Surv-rate CEA'!AL100*UPD</f>
        <v>1.9174678886744928E-2</v>
      </c>
      <c r="AV102" s="133">
        <f t="shared" si="83"/>
        <v>1.6286374413206964E-2</v>
      </c>
      <c r="AW102" s="133">
        <f>AU102-'Surv-rate CEA'!AL100*UPD</f>
        <v>5.3114991727933047E-3</v>
      </c>
      <c r="AX102" s="133">
        <f t="shared" si="84"/>
        <v>4.5114217940489237E-3</v>
      </c>
      <c r="AY102" s="135">
        <v>96</v>
      </c>
      <c r="AZ102" s="135">
        <f t="shared" si="89"/>
        <v>7.3643835616438356</v>
      </c>
      <c r="BA102" s="136">
        <f>'Surv-rate CEA'!$AP100*UPFS+'Surv-rate CEA'!$AQ100*UPD</f>
        <v>3.1022063680214332E-2</v>
      </c>
      <c r="BB102" s="136">
        <f t="shared" ref="BB102:BB133" si="90">BA102/(1+DISC)^(AZ102)</f>
        <v>2.4953555713601056E-2</v>
      </c>
      <c r="BC102" s="136">
        <f>BA102-'Surv-rate CEA'!$AQ100*UPD</f>
        <v>8.6207789122053E-3</v>
      </c>
      <c r="BD102" s="136">
        <f t="shared" ref="BD102:BD133" si="91">BC102/(1+DISC)^(AZ102)</f>
        <v>6.934389958639456E-3</v>
      </c>
      <c r="BE102" s="136">
        <f>'Surv-rate CEA'!$AS100*UPFS+'Surv-rate CEA'!$AT100*UPD</f>
        <v>8.980513702717418E-3</v>
      </c>
      <c r="BF102" s="136">
        <f t="shared" ref="BF102:BF133" si="92">BE102/(1+DISC)^(AZ102)</f>
        <v>7.2237537556356568E-3</v>
      </c>
      <c r="BG102" s="136">
        <f>BE102-'Surv-rate CEA'!$AT100*UPD</f>
        <v>3.0186430007124437E-3</v>
      </c>
      <c r="BH102" s="136">
        <f t="shared" ref="BH102:BH133" si="93">BG102/(1+DISC)^(AZ102)</f>
        <v>2.4281387941896392E-3</v>
      </c>
    </row>
    <row r="103" spans="1:60">
      <c r="A103" s="132">
        <v>97</v>
      </c>
      <c r="B103" s="132">
        <f t="shared" si="60"/>
        <v>5.580821917808219</v>
      </c>
      <c r="C103" s="133">
        <f>'Surv-rate CEA'!D101*UPFS+'Surv-rate CEA'!E101*UPD</f>
        <v>5.9466892461358278E-2</v>
      </c>
      <c r="D103" s="133">
        <f t="shared" si="61"/>
        <v>5.042349903207894E-2</v>
      </c>
      <c r="E103" s="133">
        <f>C103-'Surv-rate CEA'!E101*UPD</f>
        <v>4.7171675639037541E-2</v>
      </c>
      <c r="F103" s="133">
        <f t="shared" si="62"/>
        <v>3.9998070228272738E-2</v>
      </c>
      <c r="G103" s="133">
        <f>'Surv-rate CEA'!G101*UPFS+'Surv-rate CEA'!H101*UPD</f>
        <v>1.8767247784968563E-2</v>
      </c>
      <c r="H103" s="133">
        <f t="shared" si="63"/>
        <v>1.5913229384485871E-2</v>
      </c>
      <c r="I103" s="133">
        <f>G103-'Surv-rate CEA'!H101*UPD</f>
        <v>5.2006735841034959E-3</v>
      </c>
      <c r="J103" s="133">
        <f t="shared" si="64"/>
        <v>4.4097841434139638E-3</v>
      </c>
      <c r="K103" s="133">
        <f>'Surv-rate CEA'!J101*UPFS+'Surv-rate CEA'!K101*UPD</f>
        <v>4.7827978856633362E-2</v>
      </c>
      <c r="L103" s="133">
        <f t="shared" si="65"/>
        <v>4.0554566511960294E-2</v>
      </c>
      <c r="M103" s="133">
        <f>K103-'Surv-rate CEA'!K101*UPD</f>
        <v>1.3612280409410475E-2</v>
      </c>
      <c r="N103" s="133">
        <f t="shared" si="66"/>
        <v>1.1542200704270981E-2</v>
      </c>
      <c r="O103" s="133">
        <f>'Surv-rate CEA'!M101*UPFS+'Surv-rate CEA'!N101*UPD</f>
        <v>1.8767247784968563E-2</v>
      </c>
      <c r="P103" s="133">
        <f t="shared" si="67"/>
        <v>1.5913229384485871E-2</v>
      </c>
      <c r="Q103" s="133">
        <f>O103-'Surv-rate CEA'!N101*UPD</f>
        <v>5.2006735841034959E-3</v>
      </c>
      <c r="R103" s="133">
        <f t="shared" si="68"/>
        <v>4.4097841434139638E-3</v>
      </c>
      <c r="S103" s="133">
        <f>'Surv-rate CEA'!P101*UPFS+'Surv-rate CEA'!Q101*UPD</f>
        <v>7.4256257812818707E-2</v>
      </c>
      <c r="T103" s="133">
        <f t="shared" si="69"/>
        <v>6.296378016361788E-2</v>
      </c>
      <c r="U103" s="133">
        <f>S103-'Surv-rate CEA'!Q101*UPD</f>
        <v>4.7171675639037541E-2</v>
      </c>
      <c r="V103" s="133">
        <f t="shared" si="70"/>
        <v>3.9998070228272738E-2</v>
      </c>
      <c r="W103" s="133">
        <f>'Surv-rate CEA'!S101*UPFS+'Surv-rate CEA'!T101*UPD</f>
        <v>1.8767247784968563E-2</v>
      </c>
      <c r="X103" s="133">
        <f t="shared" si="71"/>
        <v>1.5913229384485871E-2</v>
      </c>
      <c r="Y103" s="133">
        <f>W103-'Surv-rate CEA'!T101*UPD</f>
        <v>5.2006735841034959E-3</v>
      </c>
      <c r="Z103" s="133">
        <f t="shared" si="72"/>
        <v>4.4097841434139638E-3</v>
      </c>
      <c r="AA103" s="133">
        <f>'Surv-rate CEA'!V101*UPFS+'Surv-rate CEA'!W101*UPD</f>
        <v>8.7915081911575377E-2</v>
      </c>
      <c r="AB103" s="133">
        <f t="shared" si="73"/>
        <v>7.4545446452478181E-2</v>
      </c>
      <c r="AC103" s="133">
        <f>AA103-'Surv-rate CEA'!W101*UPD</f>
        <v>4.1826102007053348E-2</v>
      </c>
      <c r="AD103" s="133">
        <f t="shared" si="74"/>
        <v>3.5465421628324272E-2</v>
      </c>
      <c r="AE103" s="133">
        <f>'Surv-rate CEA'!Y101*UPFS+'Surv-rate CEA'!Z101*UPD</f>
        <v>1.8767247784968563E-2</v>
      </c>
      <c r="AF103" s="133">
        <f t="shared" si="75"/>
        <v>1.5913229384485871E-2</v>
      </c>
      <c r="AG103" s="133">
        <f>AE103-'Surv-rate CEA'!Z101*UPD</f>
        <v>5.2006735841034959E-3</v>
      </c>
      <c r="AH103" s="133">
        <f t="shared" si="76"/>
        <v>4.4097841434139638E-3</v>
      </c>
      <c r="AI103" s="133">
        <f>'Surv-rate CEA'!AB101*UPFS+'Surv-rate CEA'!AC101*UPD</f>
        <v>5.086847660623682E-2</v>
      </c>
      <c r="AJ103" s="133">
        <f t="shared" si="77"/>
        <v>4.3132682317049503E-2</v>
      </c>
      <c r="AK103" s="133">
        <f>AI103-'Surv-rate CEA'!AC101*UPD</f>
        <v>3.0349878875566599E-2</v>
      </c>
      <c r="AL103" s="133">
        <f t="shared" si="78"/>
        <v>2.573443852140531E-2</v>
      </c>
      <c r="AM103" s="105">
        <f>'Surv-rate CEA'!AE101*UPFS+'Surv-rate CEA'!AF101*UPD</f>
        <v>1.8767247784968563E-2</v>
      </c>
      <c r="AN103" s="133">
        <f t="shared" si="79"/>
        <v>1.5913229384485871E-2</v>
      </c>
      <c r="AO103" s="105">
        <f>AM103-'Surv-rate CEA'!AF101*UPD</f>
        <v>5.2006735841034959E-3</v>
      </c>
      <c r="AP103" s="133">
        <f t="shared" si="80"/>
        <v>4.4097841434139638E-3</v>
      </c>
      <c r="AQ103" s="133">
        <f>'Surv-rate CEA'!AH101*UPFS+'Surv-rate CEA'!AI101*UPD</f>
        <v>6.5862364751008082E-2</v>
      </c>
      <c r="AR103" s="133">
        <f t="shared" si="81"/>
        <v>5.5846383555873319E-2</v>
      </c>
      <c r="AS103" s="133">
        <f>AQ103-'Surv-rate CEA'!AI101*UPD</f>
        <v>3.4228736920329746E-2</v>
      </c>
      <c r="AT103" s="133">
        <f t="shared" si="82"/>
        <v>2.9023421462506159E-2</v>
      </c>
      <c r="AU103" s="133">
        <f>'Surv-rate CEA'!AK101*UPFS+'Surv-rate CEA'!AL101*UPD</f>
        <v>1.8767247784968563E-2</v>
      </c>
      <c r="AV103" s="133">
        <f t="shared" si="83"/>
        <v>1.5913229384485871E-2</v>
      </c>
      <c r="AW103" s="133">
        <f>AU103-'Surv-rate CEA'!AL101*UPD</f>
        <v>5.2006735841034959E-3</v>
      </c>
      <c r="AX103" s="133">
        <f t="shared" si="84"/>
        <v>4.4097841434139638E-3</v>
      </c>
      <c r="AY103" s="135">
        <v>97</v>
      </c>
      <c r="AZ103" s="135">
        <f t="shared" si="89"/>
        <v>7.441095890410959</v>
      </c>
      <c r="BA103" s="136">
        <f>'Surv-rate CEA'!$AP101*UPFS+'Surv-rate CEA'!$AQ101*UPD</f>
        <v>3.0518295356828214E-2</v>
      </c>
      <c r="BB103" s="136">
        <f t="shared" si="90"/>
        <v>2.4492733204484203E-2</v>
      </c>
      <c r="BC103" s="136">
        <f>BA103-'Surv-rate CEA'!$AQ101*UPD</f>
        <v>8.4744093560930253E-3</v>
      </c>
      <c r="BD103" s="136">
        <f t="shared" si="91"/>
        <v>6.8012136653606082E-3</v>
      </c>
      <c r="BE103" s="136">
        <f>'Surv-rate CEA'!$AS101*UPFS+'Surv-rate CEA'!$AT101*UPD</f>
        <v>8.6787463936341472E-3</v>
      </c>
      <c r="BF103" s="136">
        <f t="shared" si="92"/>
        <v>6.9652061978979669E-3</v>
      </c>
      <c r="BG103" s="136">
        <f>BE103-'Surv-rate CEA'!$AT101*UPD</f>
        <v>2.954078823566993E-3</v>
      </c>
      <c r="BH103" s="136">
        <f t="shared" si="93"/>
        <v>2.3708226047577862E-3</v>
      </c>
    </row>
    <row r="104" spans="1:60">
      <c r="A104" s="132">
        <v>98</v>
      </c>
      <c r="B104" s="132">
        <f t="shared" si="60"/>
        <v>5.6383561643835618</v>
      </c>
      <c r="C104" s="133">
        <f>'Surv-rate CEA'!D102*UPFS+'Surv-rate CEA'!E102*UPD</f>
        <v>5.8607626894258177E-2</v>
      </c>
      <c r="D104" s="133">
        <f t="shared" si="61"/>
        <v>4.9610464289747414E-2</v>
      </c>
      <c r="E104" s="133">
        <f>C104-'Surv-rate CEA'!E102*UPD</f>
        <v>4.6626871064708295E-2</v>
      </c>
      <c r="F104" s="133">
        <f t="shared" si="62"/>
        <v>3.9468936800186177E-2</v>
      </c>
      <c r="G104" s="133">
        <f>'Surv-rate CEA'!G102*UPFS+'Surv-rate CEA'!H102*UPD</f>
        <v>1.8372070077094592E-2</v>
      </c>
      <c r="H104" s="133">
        <f t="shared" si="63"/>
        <v>1.5551677738682389E-2</v>
      </c>
      <c r="I104" s="133">
        <f>G104-'Surv-rate CEA'!H102*UPD</f>
        <v>5.0932285429806292E-3</v>
      </c>
      <c r="J104" s="133">
        <f t="shared" si="64"/>
        <v>4.3113404541520123E-3</v>
      </c>
      <c r="K104" s="133">
        <f>'Surv-rate CEA'!J102*UPFS+'Surv-rate CEA'!K102*UPD</f>
        <v>4.7077973884600027E-2</v>
      </c>
      <c r="L104" s="133">
        <f t="shared" si="65"/>
        <v>3.9850788472454379E-2</v>
      </c>
      <c r="M104" s="133">
        <f>K104-'Surv-rate CEA'!K102*UPD</f>
        <v>1.3385026888312647E-2</v>
      </c>
      <c r="N104" s="133">
        <f t="shared" si="66"/>
        <v>1.133022157095734E-2</v>
      </c>
      <c r="O104" s="133">
        <f>'Surv-rate CEA'!M102*UPFS+'Surv-rate CEA'!N102*UPD</f>
        <v>1.8372070077094592E-2</v>
      </c>
      <c r="P104" s="133">
        <f t="shared" si="67"/>
        <v>1.5551677738682389E-2</v>
      </c>
      <c r="Q104" s="133">
        <f>O104-'Surv-rate CEA'!N102*UPD</f>
        <v>5.0932285429806292E-3</v>
      </c>
      <c r="R104" s="133">
        <f t="shared" si="68"/>
        <v>4.3113404541520123E-3</v>
      </c>
      <c r="S104" s="133">
        <f>'Surv-rate CEA'!P102*UPFS+'Surv-rate CEA'!Q102*UPD</f>
        <v>7.3276222750270431E-2</v>
      </c>
      <c r="T104" s="133">
        <f t="shared" si="69"/>
        <v>6.2027207458830197E-2</v>
      </c>
      <c r="U104" s="133">
        <f>S104-'Surv-rate CEA'!Q102*UPD</f>
        <v>4.6626871064708288E-2</v>
      </c>
      <c r="V104" s="133">
        <f t="shared" si="70"/>
        <v>3.946893680018617E-2</v>
      </c>
      <c r="W104" s="133">
        <f>'Surv-rate CEA'!S102*UPFS+'Surv-rate CEA'!T102*UPD</f>
        <v>1.8372070077094592E-2</v>
      </c>
      <c r="X104" s="133">
        <f t="shared" si="71"/>
        <v>1.5551677738682389E-2</v>
      </c>
      <c r="Y104" s="133">
        <f>W104-'Surv-rate CEA'!T102*UPD</f>
        <v>5.0932285429806292E-3</v>
      </c>
      <c r="Z104" s="133">
        <f t="shared" si="72"/>
        <v>4.3113404541520123E-3</v>
      </c>
      <c r="AA104" s="133">
        <f>'Surv-rate CEA'!V102*UPFS+'Surv-rate CEA'!W102*UPD</f>
        <v>8.6840872556437396E-2</v>
      </c>
      <c r="AB104" s="133">
        <f t="shared" si="73"/>
        <v>7.3509477096294476E-2</v>
      </c>
      <c r="AC104" s="133">
        <f>AA104-'Surv-rate CEA'!W102*UPD</f>
        <v>4.1322159743752571E-2</v>
      </c>
      <c r="AD104" s="133">
        <f t="shared" si="74"/>
        <v>3.4978579392770395E-2</v>
      </c>
      <c r="AE104" s="133">
        <f>'Surv-rate CEA'!Y102*UPFS+'Surv-rate CEA'!Z102*UPD</f>
        <v>1.8372070077094592E-2</v>
      </c>
      <c r="AF104" s="133">
        <f t="shared" si="75"/>
        <v>1.5551677738682389E-2</v>
      </c>
      <c r="AG104" s="133">
        <f>AE104-'Surv-rate CEA'!Z102*UPD</f>
        <v>5.0932285429806292E-3</v>
      </c>
      <c r="AH104" s="133">
        <f t="shared" si="76"/>
        <v>4.3113404541520123E-3</v>
      </c>
      <c r="AI104" s="133">
        <f>'Surv-rate CEA'!AB102*UPFS+'Surv-rate CEA'!AC102*UPD</f>
        <v>5.0087155755258017E-2</v>
      </c>
      <c r="AJ104" s="133">
        <f t="shared" si="77"/>
        <v>4.2398015132987521E-2</v>
      </c>
      <c r="AK104" s="133">
        <f>AI104-'Surv-rate CEA'!AC102*UPD</f>
        <v>2.9943850859833906E-2</v>
      </c>
      <c r="AL104" s="133">
        <f t="shared" si="78"/>
        <v>2.5347014074798693E-2</v>
      </c>
      <c r="AM104" s="105">
        <f>'Surv-rate CEA'!AE102*UPFS+'Surv-rate CEA'!AF102*UPD</f>
        <v>1.8372070077094592E-2</v>
      </c>
      <c r="AN104" s="133">
        <f t="shared" si="79"/>
        <v>1.5551677738682389E-2</v>
      </c>
      <c r="AO104" s="105">
        <f>AM104-'Surv-rate CEA'!AF102*UPD</f>
        <v>5.0932285429806292E-3</v>
      </c>
      <c r="AP104" s="133">
        <f t="shared" si="80"/>
        <v>4.3113404541520123E-3</v>
      </c>
      <c r="AQ104" s="133">
        <f>'Surv-rate CEA'!AH102*UPFS+'Surv-rate CEA'!AI102*UPD</f>
        <v>6.4948103189610182E-2</v>
      </c>
      <c r="AR104" s="133">
        <f t="shared" si="81"/>
        <v>5.4977580985976715E-2</v>
      </c>
      <c r="AS104" s="133">
        <f>AQ104-'Surv-rate CEA'!AI102*UPD</f>
        <v>3.3787877542712841E-2</v>
      </c>
      <c r="AT104" s="133">
        <f t="shared" si="82"/>
        <v>2.8600924164416824E-2</v>
      </c>
      <c r="AU104" s="133">
        <f>'Surv-rate CEA'!AK102*UPFS+'Surv-rate CEA'!AL102*UPD</f>
        <v>1.8372070077094592E-2</v>
      </c>
      <c r="AV104" s="133">
        <f t="shared" si="83"/>
        <v>1.5551677738682389E-2</v>
      </c>
      <c r="AW104" s="133">
        <f>AU104-'Surv-rate CEA'!AL102*UPD</f>
        <v>5.0932285429806292E-3</v>
      </c>
      <c r="AX104" s="133">
        <f t="shared" si="84"/>
        <v>4.3113404541520123E-3</v>
      </c>
      <c r="AY104" s="135">
        <v>98</v>
      </c>
      <c r="AZ104" s="135">
        <f t="shared" si="89"/>
        <v>7.5178082191780824</v>
      </c>
      <c r="BA104" s="136">
        <f>'Surv-rate CEA'!$AP102*UPFS+'Surv-rate CEA'!$AQ102*UPD</f>
        <v>3.0027392321702817E-2</v>
      </c>
      <c r="BB104" s="136">
        <f t="shared" si="90"/>
        <v>2.4044171935248323E-2</v>
      </c>
      <c r="BC104" s="136">
        <f>BA104-'Surv-rate CEA'!$AQ102*UPD</f>
        <v>8.3319607530090017E-3</v>
      </c>
      <c r="BD104" s="136">
        <f t="shared" si="91"/>
        <v>6.6717447441579491E-3</v>
      </c>
      <c r="BE104" s="136">
        <f>'Surv-rate CEA'!$AS102*UPFS+'Surv-rate CEA'!$AT102*UPD</f>
        <v>8.3878975562120765E-3</v>
      </c>
      <c r="BF104" s="136">
        <f t="shared" si="92"/>
        <v>6.7165356503849534E-3</v>
      </c>
      <c r="BG104" s="136">
        <f>BE104-'Surv-rate CEA'!$AT102*UPD</f>
        <v>2.8913976518571971E-3</v>
      </c>
      <c r="BH104" s="136">
        <f t="shared" si="93"/>
        <v>2.3152613963144586E-3</v>
      </c>
    </row>
    <row r="105" spans="1:60">
      <c r="A105" s="132">
        <v>99</v>
      </c>
      <c r="B105" s="132">
        <f t="shared" si="60"/>
        <v>5.6958904109589037</v>
      </c>
      <c r="C105" s="133">
        <f>'Surv-rate CEA'!D103*UPFS+'Surv-rate CEA'!E103*UPD</f>
        <v>5.7768450274772509E-2</v>
      </c>
      <c r="D105" s="133">
        <f t="shared" si="61"/>
        <v>4.881702306879112E-2</v>
      </c>
      <c r="E105" s="133">
        <f>C105-'Surv-rate CEA'!E103*UPD</f>
        <v>4.6093633126483111E-2</v>
      </c>
      <c r="F105" s="133">
        <f t="shared" si="62"/>
        <v>3.8951260436400577E-2</v>
      </c>
      <c r="G105" s="133">
        <f>'Surv-rate CEA'!G103*UPFS+'Surv-rate CEA'!H103*UPD</f>
        <v>1.798867388384074E-2</v>
      </c>
      <c r="H105" s="133">
        <f t="shared" si="63"/>
        <v>1.5201264769740647E-2</v>
      </c>
      <c r="I105" s="133">
        <f>G105-'Surv-rate CEA'!H103*UPD</f>
        <v>4.9890292022944753E-3</v>
      </c>
      <c r="J105" s="133">
        <f t="shared" si="64"/>
        <v>4.2159613508905239E-3</v>
      </c>
      <c r="K105" s="133">
        <f>'Surv-rate CEA'!J103*UPFS+'Surv-rate CEA'!K103*UPD</f>
        <v>4.6346354731763226E-2</v>
      </c>
      <c r="L105" s="133">
        <f t="shared" si="65"/>
        <v>3.9164821928465196E-2</v>
      </c>
      <c r="M105" s="133">
        <f>K105-'Surv-rate CEA'!K103*UPD</f>
        <v>1.3163750324014872E-2</v>
      </c>
      <c r="N105" s="133">
        <f t="shared" si="66"/>
        <v>1.1123980307290166E-2</v>
      </c>
      <c r="O105" s="133">
        <f>'Surv-rate CEA'!M103*UPFS+'Surv-rate CEA'!N103*UPD</f>
        <v>1.798867388384074E-2</v>
      </c>
      <c r="P105" s="133">
        <f t="shared" si="67"/>
        <v>1.5201264769740647E-2</v>
      </c>
      <c r="Q105" s="133">
        <f>O105-'Surv-rate CEA'!N103*UPD</f>
        <v>4.9890292022944753E-3</v>
      </c>
      <c r="R105" s="133">
        <f t="shared" si="68"/>
        <v>4.2159613508905239E-3</v>
      </c>
      <c r="S105" s="133">
        <f>'Surv-rate CEA'!P103*UPFS+'Surv-rate CEA'!Q103*UPD</f>
        <v>7.2317845826528143E-2</v>
      </c>
      <c r="T105" s="133">
        <f t="shared" si="69"/>
        <v>6.1111937938563753E-2</v>
      </c>
      <c r="U105" s="133">
        <f>S105-'Surv-rate CEA'!Q103*UPD</f>
        <v>4.6093633126483118E-2</v>
      </c>
      <c r="V105" s="133">
        <f t="shared" si="70"/>
        <v>3.8951260436400584E-2</v>
      </c>
      <c r="W105" s="133">
        <f>'Surv-rate CEA'!S103*UPFS+'Surv-rate CEA'!T103*UPD</f>
        <v>1.798867388384074E-2</v>
      </c>
      <c r="X105" s="133">
        <f t="shared" si="71"/>
        <v>1.5201264769740647E-2</v>
      </c>
      <c r="Y105" s="133">
        <f>W105-'Surv-rate CEA'!T103*UPD</f>
        <v>4.9890292022944753E-3</v>
      </c>
      <c r="Z105" s="133">
        <f t="shared" si="72"/>
        <v>4.2159613508905239E-3</v>
      </c>
      <c r="AA105" s="133">
        <f>'Surv-rate CEA'!V103*UPFS+'Surv-rate CEA'!W103*UPD</f>
        <v>8.5789340732702057E-2</v>
      </c>
      <c r="AB105" s="133">
        <f t="shared" si="73"/>
        <v>7.2495976708476628E-2</v>
      </c>
      <c r="AC105" s="133">
        <f>AA105-'Surv-rate CEA'!W103*UPD</f>
        <v>4.0829164414938279E-2</v>
      </c>
      <c r="AD105" s="133">
        <f t="shared" si="74"/>
        <v>3.4502539909641992E-2</v>
      </c>
      <c r="AE105" s="133">
        <f>'Surv-rate CEA'!Y103*UPFS+'Surv-rate CEA'!Z103*UPD</f>
        <v>1.798867388384074E-2</v>
      </c>
      <c r="AF105" s="133">
        <f t="shared" si="75"/>
        <v>1.5201264769740647E-2</v>
      </c>
      <c r="AG105" s="133">
        <f>AE105-'Surv-rate CEA'!Z103*UPD</f>
        <v>4.9890292022944753E-3</v>
      </c>
      <c r="AH105" s="133">
        <f t="shared" si="76"/>
        <v>4.2159613508905239E-3</v>
      </c>
      <c r="AI105" s="133">
        <f>'Surv-rate CEA'!AB103*UPFS+'Surv-rate CEA'!AC103*UPD</f>
        <v>4.9324767150131704E-2</v>
      </c>
      <c r="AJ105" s="133">
        <f t="shared" si="77"/>
        <v>4.1681718730167405E-2</v>
      </c>
      <c r="AK105" s="133">
        <f>AI105-'Surv-rate CEA'!AC103*UPD</f>
        <v>2.9547174827512342E-2</v>
      </c>
      <c r="AL105" s="133">
        <f t="shared" si="78"/>
        <v>2.4968734807867484E-2</v>
      </c>
      <c r="AM105" s="105">
        <f>'Surv-rate CEA'!AE103*UPFS+'Surv-rate CEA'!AF103*UPD</f>
        <v>1.798867388384074E-2</v>
      </c>
      <c r="AN105" s="133">
        <f t="shared" si="79"/>
        <v>1.5201264769740647E-2</v>
      </c>
      <c r="AO105" s="105">
        <f>AM105-'Surv-rate CEA'!AF103*UPD</f>
        <v>4.9890292022944753E-3</v>
      </c>
      <c r="AP105" s="133">
        <f t="shared" si="80"/>
        <v>4.2159613508905239E-3</v>
      </c>
      <c r="AQ105" s="133">
        <f>'Surv-rate CEA'!AH103*UPFS+'Surv-rate CEA'!AI103*UPD</f>
        <v>6.4054646975044316E-2</v>
      </c>
      <c r="AR105" s="133">
        <f t="shared" si="81"/>
        <v>5.4129151191884273E-2</v>
      </c>
      <c r="AS105" s="133">
        <f>AQ105-'Surv-rate CEA'!AI103*UPD</f>
        <v>3.3356955890214493E-2</v>
      </c>
      <c r="AT105" s="133">
        <f t="shared" si="82"/>
        <v>2.8188176720197834E-2</v>
      </c>
      <c r="AU105" s="133">
        <f>'Surv-rate CEA'!AK103*UPFS+'Surv-rate CEA'!AL103*UPD</f>
        <v>1.798867388384074E-2</v>
      </c>
      <c r="AV105" s="133">
        <f t="shared" si="83"/>
        <v>1.5201264769740647E-2</v>
      </c>
      <c r="AW105" s="133">
        <f>AU105-'Surv-rate CEA'!AL103*UPD</f>
        <v>4.9890292022944753E-3</v>
      </c>
      <c r="AX105" s="133">
        <f t="shared" si="84"/>
        <v>4.2159613508905239E-3</v>
      </c>
      <c r="AY105" s="135">
        <v>99</v>
      </c>
      <c r="AZ105" s="135">
        <f t="shared" si="89"/>
        <v>7.5945205479452058</v>
      </c>
      <c r="BA105" s="136">
        <f>'Surv-rate CEA'!$AP103*UPFS+'Surv-rate CEA'!$AQ103*UPD</f>
        <v>2.954891088392992E-2</v>
      </c>
      <c r="BB105" s="136">
        <f t="shared" si="90"/>
        <v>2.3607440917629403E-2</v>
      </c>
      <c r="BC105" s="136">
        <f>BA105-'Surv-rate CEA'!$AQ103*UPD</f>
        <v>8.1932905469404502E-3</v>
      </c>
      <c r="BD105" s="136">
        <f t="shared" si="91"/>
        <v>6.5458460810161514E-3</v>
      </c>
      <c r="BE105" s="136">
        <f>'Surv-rate CEA'!$AS103*UPFS+'Surv-rate CEA'!$AT103*UPD</f>
        <v>8.1075406881065595E-3</v>
      </c>
      <c r="BF105" s="136">
        <f t="shared" si="92"/>
        <v>6.4773381507554437E-3</v>
      </c>
      <c r="BG105" s="136">
        <f>BE105-'Surv-rate CEA'!$AT103*UPD</f>
        <v>2.8305293430869174E-3</v>
      </c>
      <c r="BH105" s="136">
        <f t="shared" si="93"/>
        <v>2.2613880591071619E-3</v>
      </c>
    </row>
    <row r="106" spans="1:60">
      <c r="A106" s="132">
        <v>100</v>
      </c>
      <c r="B106" s="132">
        <f t="shared" si="60"/>
        <v>5.7534246575342465</v>
      </c>
      <c r="C106" s="133">
        <f>'Surv-rate CEA'!D104*UPFS+'Surv-rate CEA'!E104*UPD</f>
        <v>5.6948723380301991E-2</v>
      </c>
      <c r="D106" s="133">
        <f t="shared" si="61"/>
        <v>4.8042543029448131E-2</v>
      </c>
      <c r="E106" s="133">
        <f>C106-'Surv-rate CEA'!E104*UPD</f>
        <v>4.5571607499559144E-2</v>
      </c>
      <c r="F106" s="133">
        <f t="shared" si="62"/>
        <v>3.8444688208339628E-2</v>
      </c>
      <c r="G106" s="133">
        <f>'Surv-rate CEA'!G104*UPFS+'Surv-rate CEA'!H104*UPD</f>
        <v>1.7616609302416715E-2</v>
      </c>
      <c r="H106" s="133">
        <f t="shared" si="63"/>
        <v>1.4861557208094928E-2</v>
      </c>
      <c r="I106" s="133">
        <f>G106-'Surv-rate CEA'!H104*UPD</f>
        <v>4.8879473272920998E-3</v>
      </c>
      <c r="J106" s="133">
        <f t="shared" si="64"/>
        <v>4.1235238624915673E-3</v>
      </c>
      <c r="K106" s="133">
        <f>'Surv-rate CEA'!J104*UPFS+'Surv-rate CEA'!K104*UPD</f>
        <v>4.5632516234488968E-2</v>
      </c>
      <c r="L106" s="133">
        <f t="shared" si="65"/>
        <v>3.8496071458833131E-2</v>
      </c>
      <c r="M106" s="133">
        <f>K106-'Surv-rate CEA'!K104*UPD</f>
        <v>1.2948237647443503E-2</v>
      </c>
      <c r="N106" s="133">
        <f t="shared" si="66"/>
        <v>1.0923269696120903E-2</v>
      </c>
      <c r="O106" s="133">
        <f>'Surv-rate CEA'!M104*UPFS+'Surv-rate CEA'!N104*UPD</f>
        <v>1.7616609302416715E-2</v>
      </c>
      <c r="P106" s="133">
        <f t="shared" si="67"/>
        <v>1.4861557208094928E-2</v>
      </c>
      <c r="Q106" s="133">
        <f>O106-'Surv-rate CEA'!N104*UPD</f>
        <v>4.8879473272920998E-3</v>
      </c>
      <c r="R106" s="133">
        <f t="shared" si="68"/>
        <v>4.1235238624915673E-3</v>
      </c>
      <c r="S106" s="133">
        <f>'Surv-rate CEA'!P104*UPFS+'Surv-rate CEA'!Q104*UPD</f>
        <v>7.1380465999914891E-2</v>
      </c>
      <c r="T106" s="133">
        <f t="shared" si="69"/>
        <v>6.0217313149624203E-2</v>
      </c>
      <c r="U106" s="133">
        <f>S106-'Surv-rate CEA'!Q104*UPD</f>
        <v>4.5571607499559144E-2</v>
      </c>
      <c r="V106" s="133">
        <f t="shared" si="70"/>
        <v>3.8444688208339628E-2</v>
      </c>
      <c r="W106" s="133">
        <f>'Surv-rate CEA'!S104*UPFS+'Surv-rate CEA'!T104*UPD</f>
        <v>1.7616609302416715E-2</v>
      </c>
      <c r="X106" s="133">
        <f t="shared" si="71"/>
        <v>1.4861557208094928E-2</v>
      </c>
      <c r="Y106" s="133">
        <f>W106-'Surv-rate CEA'!T104*UPD</f>
        <v>4.8879473272920998E-3</v>
      </c>
      <c r="Z106" s="133">
        <f t="shared" si="72"/>
        <v>4.1235238624915673E-3</v>
      </c>
      <c r="AA106" s="133">
        <f>'Surv-rate CEA'!V104*UPFS+'Surv-rate CEA'!W104*UPD</f>
        <v>8.475981692554474E-2</v>
      </c>
      <c r="AB106" s="133">
        <f t="shared" si="73"/>
        <v>7.1504274549236357E-2</v>
      </c>
      <c r="AC106" s="133">
        <f>AA106-'Surv-rate CEA'!W104*UPD</f>
        <v>4.0346775349962866E-2</v>
      </c>
      <c r="AD106" s="133">
        <f t="shared" si="74"/>
        <v>3.4036964760487128E-2</v>
      </c>
      <c r="AE106" s="133">
        <f>'Surv-rate CEA'!Y104*UPFS+'Surv-rate CEA'!Z104*UPD</f>
        <v>1.7616609302416715E-2</v>
      </c>
      <c r="AF106" s="133">
        <f t="shared" si="75"/>
        <v>1.4861557208094928E-2</v>
      </c>
      <c r="AG106" s="133">
        <f>AE106-'Surv-rate CEA'!Z104*UPD</f>
        <v>4.8879473272920998E-3</v>
      </c>
      <c r="AH106" s="133">
        <f t="shared" si="76"/>
        <v>4.1235238624915673E-3</v>
      </c>
      <c r="AI106" s="133">
        <f>'Surv-rate CEA'!AB104*UPFS+'Surv-rate CEA'!AC104*UPD</f>
        <v>4.8580692645194018E-2</v>
      </c>
      <c r="AJ106" s="133">
        <f t="shared" si="77"/>
        <v>4.0983184139548511E-2</v>
      </c>
      <c r="AK106" s="133">
        <f>AI106-'Surv-rate CEA'!AC104*UPD</f>
        <v>2.9159547617394629E-2</v>
      </c>
      <c r="AL106" s="133">
        <f t="shared" si="78"/>
        <v>2.4599301581753812E-2</v>
      </c>
      <c r="AM106" s="105">
        <f>'Surv-rate CEA'!AE104*UPFS+'Surv-rate CEA'!AF104*UPD</f>
        <v>1.7616609302416715E-2</v>
      </c>
      <c r="AN106" s="133">
        <f t="shared" si="79"/>
        <v>1.4861557208094928E-2</v>
      </c>
      <c r="AO106" s="105">
        <f>AM106-'Surv-rate CEA'!AF104*UPD</f>
        <v>4.8879473272920998E-3</v>
      </c>
      <c r="AP106" s="133">
        <f t="shared" si="80"/>
        <v>4.1235238624915673E-3</v>
      </c>
      <c r="AQ106" s="133">
        <f>'Surv-rate CEA'!AH104*UPFS+'Surv-rate CEA'!AI104*UPD</f>
        <v>6.3181347591966808E-2</v>
      </c>
      <c r="AR106" s="133">
        <f t="shared" si="81"/>
        <v>5.3300450478500051E-2</v>
      </c>
      <c r="AS106" s="133">
        <f>AQ106-'Surv-rate CEA'!AI104*UPD</f>
        <v>3.2935654642988359E-2</v>
      </c>
      <c r="AT106" s="133">
        <f t="shared" si="82"/>
        <v>2.7784865251889349E-2</v>
      </c>
      <c r="AU106" s="133">
        <f>'Surv-rate CEA'!AK104*UPFS+'Surv-rate CEA'!AL104*UPD</f>
        <v>1.7616609302416715E-2</v>
      </c>
      <c r="AV106" s="133">
        <f t="shared" si="83"/>
        <v>1.4861557208094928E-2</v>
      </c>
      <c r="AW106" s="133">
        <f>AU106-'Surv-rate CEA'!AL104*UPD</f>
        <v>4.8879473272920998E-3</v>
      </c>
      <c r="AX106" s="133">
        <f t="shared" si="84"/>
        <v>4.1235238624915673E-3</v>
      </c>
      <c r="AY106" s="135">
        <v>100</v>
      </c>
      <c r="AZ106" s="135">
        <f t="shared" si="89"/>
        <v>7.6712328767123283</v>
      </c>
      <c r="BA106" s="136">
        <f>'Surv-rate CEA'!$AP104*UPFS+'Surv-rate CEA'!$AQ104*UPD</f>
        <v>2.9082426479614988E-2</v>
      </c>
      <c r="BB106" s="136">
        <f t="shared" si="90"/>
        <v>2.3182127957887374E-2</v>
      </c>
      <c r="BC106" s="136">
        <f>BA106-'Surv-rate CEA'!$AQ104*UPD</f>
        <v>8.0582626965714013E-3</v>
      </c>
      <c r="BD106" s="136">
        <f t="shared" si="91"/>
        <v>6.4233868890248751E-3</v>
      </c>
      <c r="BE106" s="136">
        <f>'Surv-rate CEA'!$AS104*UPFS+'Surv-rate CEA'!$AT104*UPD</f>
        <v>7.8372673964422195E-3</v>
      </c>
      <c r="BF106" s="136">
        <f t="shared" si="92"/>
        <v>6.247227539691441E-3</v>
      </c>
      <c r="BG106" s="136">
        <f>BE106-'Surv-rate CEA'!$AT104*UPD</f>
        <v>2.7714069454140827E-3</v>
      </c>
      <c r="BH106" s="136">
        <f t="shared" si="93"/>
        <v>2.2091385832953233E-3</v>
      </c>
    </row>
    <row r="107" spans="1:60">
      <c r="A107" s="132">
        <v>101</v>
      </c>
      <c r="B107" s="132">
        <f t="shared" si="60"/>
        <v>5.8109589041095893</v>
      </c>
      <c r="C107" s="133">
        <f>'Surv-rate CEA'!D105*UPFS+'Surv-rate CEA'!E105*UPD</f>
        <v>5.6147832440683165E-2</v>
      </c>
      <c r="D107" s="133">
        <f t="shared" si="61"/>
        <v>4.7286417241400265E-2</v>
      </c>
      <c r="E107" s="133">
        <f>C107-'Surv-rate CEA'!E105*UPD</f>
        <v>4.5060453952380342E-2</v>
      </c>
      <c r="F107" s="133">
        <f t="shared" si="62"/>
        <v>3.7948881266790982E-2</v>
      </c>
      <c r="G107" s="133">
        <f>'Surv-rate CEA'!G105*UPFS+'Surv-rate CEA'!H105*UPD</f>
        <v>1.7255447213908408E-2</v>
      </c>
      <c r="H107" s="133">
        <f t="shared" si="63"/>
        <v>1.453214204672694E-2</v>
      </c>
      <c r="I107" s="133">
        <f>G107-'Surv-rate CEA'!H105*UPD</f>
        <v>4.789860912376407E-3</v>
      </c>
      <c r="J107" s="133">
        <f t="shared" si="64"/>
        <v>4.0339110484840851E-3</v>
      </c>
      <c r="K107" s="133">
        <f>'Surv-rate CEA'!J105*UPFS+'Surv-rate CEA'!K105*UPD</f>
        <v>4.4935877981480687E-2</v>
      </c>
      <c r="L107" s="133">
        <f t="shared" si="65"/>
        <v>3.7843966240116773E-2</v>
      </c>
      <c r="M107" s="133">
        <f>K107-'Surv-rate CEA'!K105*UPD</f>
        <v>1.2738285324835646E-2</v>
      </c>
      <c r="N107" s="133">
        <f t="shared" si="66"/>
        <v>1.0727891863795969E-2</v>
      </c>
      <c r="O107" s="133">
        <f>'Surv-rate CEA'!M105*UPFS+'Surv-rate CEA'!N105*UPD</f>
        <v>1.7255447213908408E-2</v>
      </c>
      <c r="P107" s="133">
        <f t="shared" si="67"/>
        <v>1.453214204672694E-2</v>
      </c>
      <c r="Q107" s="133">
        <f>O107-'Surv-rate CEA'!N105*UPD</f>
        <v>4.789860912376407E-3</v>
      </c>
      <c r="R107" s="133">
        <f t="shared" si="68"/>
        <v>4.0339110484840851E-3</v>
      </c>
      <c r="S107" s="133">
        <f>'Surv-rate CEA'!P105*UPFS+'Surv-rate CEA'!Q105*UPD</f>
        <v>7.0463447674957089E-2</v>
      </c>
      <c r="T107" s="133">
        <f t="shared" si="69"/>
        <v>5.934270019320189E-2</v>
      </c>
      <c r="U107" s="133">
        <f>S107-'Surv-rate CEA'!Q105*UPD</f>
        <v>4.5060453952380342E-2</v>
      </c>
      <c r="V107" s="133">
        <f t="shared" si="70"/>
        <v>3.7948881266790982E-2</v>
      </c>
      <c r="W107" s="133">
        <f>'Surv-rate CEA'!S105*UPFS+'Surv-rate CEA'!T105*UPD</f>
        <v>1.7255447213908408E-2</v>
      </c>
      <c r="X107" s="133">
        <f t="shared" si="71"/>
        <v>1.453214204672694E-2</v>
      </c>
      <c r="Y107" s="133">
        <f>W107-'Surv-rate CEA'!T105*UPD</f>
        <v>4.789860912376407E-3</v>
      </c>
      <c r="Z107" s="133">
        <f t="shared" si="72"/>
        <v>4.0339110484840851E-3</v>
      </c>
      <c r="AA107" s="133">
        <f>'Surv-rate CEA'!V105*UPFS+'Surv-rate CEA'!W105*UPD</f>
        <v>8.3751656711639838E-2</v>
      </c>
      <c r="AB107" s="133">
        <f t="shared" si="73"/>
        <v>7.0533725199614067E-2</v>
      </c>
      <c r="AC107" s="133">
        <f>AA107-'Surv-rate CEA'!W105*UPD</f>
        <v>3.9874665593165368E-2</v>
      </c>
      <c r="AD107" s="133">
        <f t="shared" si="74"/>
        <v>3.3581529199576403E-2</v>
      </c>
      <c r="AE107" s="133">
        <f>'Surv-rate CEA'!Y105*UPFS+'Surv-rate CEA'!Z105*UPD</f>
        <v>1.7255447213908408E-2</v>
      </c>
      <c r="AF107" s="133">
        <f t="shared" si="75"/>
        <v>1.453214204672694E-2</v>
      </c>
      <c r="AG107" s="133">
        <f>AE107-'Surv-rate CEA'!Z105*UPD</f>
        <v>4.789860912376407E-3</v>
      </c>
      <c r="AH107" s="133">
        <f t="shared" si="76"/>
        <v>4.0339110484840851E-3</v>
      </c>
      <c r="AI107" s="133">
        <f>'Surv-rate CEA'!AB105*UPFS+'Surv-rate CEA'!AC105*UPD</f>
        <v>4.7854339220176442E-2</v>
      </c>
      <c r="AJ107" s="133">
        <f t="shared" si="77"/>
        <v>4.0301827386967165E-2</v>
      </c>
      <c r="AK107" s="133">
        <f>AI107-'Surv-rate CEA'!AC105*UPD</f>
        <v>2.8780678663592272E-2</v>
      </c>
      <c r="AL107" s="133">
        <f t="shared" si="78"/>
        <v>2.4238427747233827E-2</v>
      </c>
      <c r="AM107" s="105">
        <f>'Surv-rate CEA'!AE105*UPFS+'Surv-rate CEA'!AF105*UPD</f>
        <v>1.7255447213908408E-2</v>
      </c>
      <c r="AN107" s="133">
        <f t="shared" si="79"/>
        <v>1.453214204672694E-2</v>
      </c>
      <c r="AO107" s="105">
        <f>AM107-'Surv-rate CEA'!AF105*UPD</f>
        <v>4.789860912376407E-3</v>
      </c>
      <c r="AP107" s="133">
        <f t="shared" si="80"/>
        <v>4.0339110484840851E-3</v>
      </c>
      <c r="AQ107" s="133">
        <f>'Surv-rate CEA'!AH105*UPFS+'Surv-rate CEA'!AI105*UPD</f>
        <v>6.2327581912570318E-2</v>
      </c>
      <c r="AR107" s="133">
        <f t="shared" si="81"/>
        <v>5.2490860570244526E-2</v>
      </c>
      <c r="AS107" s="133">
        <f>AQ107-'Surv-rate CEA'!AI105*UPD</f>
        <v>3.2523669511634531E-2</v>
      </c>
      <c r="AT107" s="133">
        <f t="shared" si="82"/>
        <v>2.7390688827984379E-2</v>
      </c>
      <c r="AU107" s="133">
        <f>'Surv-rate CEA'!AK105*UPFS+'Surv-rate CEA'!AL105*UPD</f>
        <v>1.7255447213908408E-2</v>
      </c>
      <c r="AV107" s="133">
        <f t="shared" si="83"/>
        <v>1.453214204672694E-2</v>
      </c>
      <c r="AW107" s="133">
        <f>AU107-'Surv-rate CEA'!AL105*UPD</f>
        <v>4.789860912376407E-3</v>
      </c>
      <c r="AX107" s="133">
        <f t="shared" si="84"/>
        <v>4.0339110484840851E-3</v>
      </c>
      <c r="AY107" s="135">
        <v>101</v>
      </c>
      <c r="AZ107" s="135">
        <f t="shared" si="89"/>
        <v>7.7479452054794518</v>
      </c>
      <c r="BA107" s="136">
        <f>'Surv-rate CEA'!$AP105*UPFS+'Surv-rate CEA'!$AQ105*UPD</f>
        <v>2.8627532688452959E-2</v>
      </c>
      <c r="BB107" s="136">
        <f t="shared" si="90"/>
        <v>2.2767838682576817E-2</v>
      </c>
      <c r="BC107" s="136">
        <f>BA107-'Surv-rate CEA'!$AQ105*UPD</f>
        <v>7.9267473181256973E-3</v>
      </c>
      <c r="BD107" s="136">
        <f t="shared" si="91"/>
        <v>6.304242359294541E-3</v>
      </c>
      <c r="BE107" s="136">
        <f>'Surv-rate CEA'!$AS105*UPFS+'Surv-rate CEA'!$AT105*UPD</f>
        <v>7.5766865555343486E-3</v>
      </c>
      <c r="BF107" s="136">
        <f t="shared" si="92"/>
        <v>6.0258346090173252E-3</v>
      </c>
      <c r="BG107" s="136">
        <f>BE107-'Surv-rate CEA'!$AT105*UPD</f>
        <v>2.7139665260414699E-3</v>
      </c>
      <c r="BH107" s="136">
        <f t="shared" si="93"/>
        <v>2.15845189060772E-3</v>
      </c>
    </row>
    <row r="108" spans="1:60">
      <c r="A108" s="132">
        <v>102</v>
      </c>
      <c r="B108" s="132">
        <f t="shared" si="60"/>
        <v>5.8684931506849312</v>
      </c>
      <c r="C108" s="133">
        <f>'Surv-rate CEA'!D106*UPFS+'Surv-rate CEA'!E106*UPD</f>
        <v>5.5365187932222927E-2</v>
      </c>
      <c r="D108" s="133">
        <f t="shared" si="61"/>
        <v>4.6548062971313198E-2</v>
      </c>
      <c r="E108" s="133">
        <f>C108-'Surv-rate CEA'!E106*UPD</f>
        <v>4.4559845660735842E-2</v>
      </c>
      <c r="F108" s="133">
        <f t="shared" si="62"/>
        <v>3.7463514155268406E-2</v>
      </c>
      <c r="G108" s="133">
        <f>'Surv-rate CEA'!G106*UPFS+'Surv-rate CEA'!H106*UPD</f>
        <v>1.6904778164119637E-2</v>
      </c>
      <c r="H108" s="133">
        <f t="shared" si="63"/>
        <v>1.4212625440065541E-2</v>
      </c>
      <c r="I108" s="133">
        <f>G108-'Surv-rate CEA'!H106*UPD</f>
        <v>4.694653823428074E-3</v>
      </c>
      <c r="J108" s="133">
        <f t="shared" si="64"/>
        <v>3.9470116505151785E-3</v>
      </c>
      <c r="K108" s="133">
        <f>'Surv-rate CEA'!J106*UPFS+'Surv-rate CEA'!K106*UPD</f>
        <v>4.4255883113835007E-2</v>
      </c>
      <c r="L108" s="133">
        <f t="shared" si="65"/>
        <v>3.7207958845108857E-2</v>
      </c>
      <c r="M108" s="133">
        <f>K108-'Surv-rate CEA'!K106*UPD</f>
        <v>1.2533698846418771E-2</v>
      </c>
      <c r="N108" s="133">
        <f t="shared" si="66"/>
        <v>1.0537657776593989E-2</v>
      </c>
      <c r="O108" s="133">
        <f>'Surv-rate CEA'!M106*UPFS+'Surv-rate CEA'!N106*UPD</f>
        <v>1.6904778164119637E-2</v>
      </c>
      <c r="P108" s="133">
        <f t="shared" si="67"/>
        <v>1.4212625440065541E-2</v>
      </c>
      <c r="Q108" s="133">
        <f>O108-'Surv-rate CEA'!N106*UPD</f>
        <v>4.694653823428074E-3</v>
      </c>
      <c r="R108" s="133">
        <f t="shared" si="68"/>
        <v>3.9470116505151785E-3</v>
      </c>
      <c r="S108" s="133">
        <f>'Surv-rate CEA'!P106*UPFS+'Surv-rate CEA'!Q106*UPD</f>
        <v>6.9566179531423064E-2</v>
      </c>
      <c r="T108" s="133">
        <f t="shared" si="69"/>
        <v>5.8487490541285096E-2</v>
      </c>
      <c r="U108" s="133">
        <f>S108-'Surv-rate CEA'!Q106*UPD</f>
        <v>4.4559845660735842E-2</v>
      </c>
      <c r="V108" s="133">
        <f t="shared" si="70"/>
        <v>3.7463514155268406E-2</v>
      </c>
      <c r="W108" s="133">
        <f>'Surv-rate CEA'!S106*UPFS+'Surv-rate CEA'!T106*UPD</f>
        <v>1.6904778164119637E-2</v>
      </c>
      <c r="X108" s="133">
        <f t="shared" si="71"/>
        <v>1.4212625440065541E-2</v>
      </c>
      <c r="Y108" s="133">
        <f>W108-'Surv-rate CEA'!T106*UPD</f>
        <v>4.694653823428074E-3</v>
      </c>
      <c r="Z108" s="133">
        <f t="shared" si="72"/>
        <v>3.9470116505151785E-3</v>
      </c>
      <c r="AA108" s="133">
        <f>'Surv-rate CEA'!V106*UPFS+'Surv-rate CEA'!W106*UPD</f>
        <v>8.2764239630826464E-2</v>
      </c>
      <c r="AB108" s="133">
        <f t="shared" si="73"/>
        <v>6.9583707416016466E-2</v>
      </c>
      <c r="AC108" s="133">
        <f>AA108-'Surv-rate CEA'!W106*UPD</f>
        <v>3.9412521229759592E-2</v>
      </c>
      <c r="AD108" s="133">
        <f t="shared" si="74"/>
        <v>3.3135921480243573E-2</v>
      </c>
      <c r="AE108" s="133">
        <f>'Surv-rate CEA'!Y106*UPFS+'Surv-rate CEA'!Z106*UPD</f>
        <v>1.6904778164119637E-2</v>
      </c>
      <c r="AF108" s="133">
        <f t="shared" si="75"/>
        <v>1.4212625440065541E-2</v>
      </c>
      <c r="AG108" s="133">
        <f>AE108-'Surv-rate CEA'!Z106*UPD</f>
        <v>4.694653823428074E-3</v>
      </c>
      <c r="AH108" s="133">
        <f t="shared" si="76"/>
        <v>3.9470116505151785E-3</v>
      </c>
      <c r="AI108" s="133">
        <f>'Surv-rate CEA'!AB106*UPFS+'Surv-rate CEA'!AC106*UPD</f>
        <v>4.7145137768574069E-2</v>
      </c>
      <c r="AJ108" s="133">
        <f t="shared" si="77"/>
        <v>3.9637088278817151E-2</v>
      </c>
      <c r="AK108" s="133">
        <f>AI108-'Surv-rate CEA'!AC106*UPD</f>
        <v>2.8410289360290952E-2</v>
      </c>
      <c r="AL108" s="133">
        <f t="shared" si="78"/>
        <v>2.3885838512730507E-2</v>
      </c>
      <c r="AM108" s="105">
        <f>'Surv-rate CEA'!AE106*UPFS+'Surv-rate CEA'!AF106*UPD</f>
        <v>1.6904778164119637E-2</v>
      </c>
      <c r="AN108" s="133">
        <f t="shared" si="79"/>
        <v>1.4212625440065541E-2</v>
      </c>
      <c r="AO108" s="105">
        <f>AM108-'Surv-rate CEA'!AF106*UPD</f>
        <v>4.694653823428074E-3</v>
      </c>
      <c r="AP108" s="133">
        <f t="shared" si="80"/>
        <v>3.9470116505151785E-3</v>
      </c>
      <c r="AQ108" s="133">
        <f>'Surv-rate CEA'!AH106*UPFS+'Surv-rate CEA'!AI106*UPD</f>
        <v>6.1492751011330532E-2</v>
      </c>
      <c r="AR108" s="133">
        <f t="shared" si="81"/>
        <v>5.1699787416214629E-2</v>
      </c>
      <c r="AS108" s="133">
        <f>AQ108-'Surv-rate CEA'!AI106*UPD</f>
        <v>3.2120708586273125E-2</v>
      </c>
      <c r="AT108" s="133">
        <f t="shared" si="82"/>
        <v>2.7005358814773395E-2</v>
      </c>
      <c r="AU108" s="133">
        <f>'Surv-rate CEA'!AK106*UPFS+'Surv-rate CEA'!AL106*UPD</f>
        <v>1.6904778164119637E-2</v>
      </c>
      <c r="AV108" s="133">
        <f t="shared" si="83"/>
        <v>1.4212625440065541E-2</v>
      </c>
      <c r="AW108" s="133">
        <f>AU108-'Surv-rate CEA'!AL106*UPD</f>
        <v>4.694653823428074E-3</v>
      </c>
      <c r="AX108" s="133">
        <f t="shared" si="84"/>
        <v>3.9470116505151785E-3</v>
      </c>
      <c r="AY108" s="135">
        <v>102</v>
      </c>
      <c r="AZ108" s="135">
        <f t="shared" si="89"/>
        <v>7.8246575342465752</v>
      </c>
      <c r="BA108" s="136">
        <f>'Surv-rate CEA'!$AP106*UPFS+'Surv-rate CEA'!$AQ106*UPD</f>
        <v>2.8183840308732007E-2</v>
      </c>
      <c r="BB108" s="136">
        <f t="shared" si="90"/>
        <v>2.2364195622569753E-2</v>
      </c>
      <c r="BC108" s="136">
        <f>BA108-'Surv-rate CEA'!$AQ106*UPD</f>
        <v>7.7986203509739747E-3</v>
      </c>
      <c r="BD108" s="136">
        <f t="shared" si="91"/>
        <v>6.1882933342231336E-3</v>
      </c>
      <c r="BE108" s="136">
        <f>'Surv-rate CEA'!$AS106*UPFS+'Surv-rate CEA'!$AT106*UPD</f>
        <v>7.3254235078173344E-3</v>
      </c>
      <c r="BF108" s="136">
        <f t="shared" si="92"/>
        <v>5.8128062944012822E-3</v>
      </c>
      <c r="BG108" s="136">
        <f>BE108-'Surv-rate CEA'!$AT106*UPD</f>
        <v>2.6581470102608768E-3</v>
      </c>
      <c r="BH108" s="136">
        <f t="shared" si="93"/>
        <v>2.1092696765176114E-3</v>
      </c>
    </row>
    <row r="109" spans="1:60">
      <c r="A109" s="132">
        <v>103</v>
      </c>
      <c r="B109" s="132">
        <f t="shared" si="60"/>
        <v>5.9260273972602739</v>
      </c>
      <c r="C109" s="133">
        <f>'Surv-rate CEA'!D107*UPFS+'Surv-rate CEA'!E107*UPD</f>
        <v>5.4600223437450031E-2</v>
      </c>
      <c r="D109" s="133">
        <f t="shared" si="61"/>
        <v>4.5826920536854589E-2</v>
      </c>
      <c r="E109" s="133">
        <f>C109-'Surv-rate CEA'!E107*UPD</f>
        <v>4.4069468561178542E-2</v>
      </c>
      <c r="F109" s="133">
        <f t="shared" si="62"/>
        <v>3.6988274162800011E-2</v>
      </c>
      <c r="G109" s="133">
        <f>'Surv-rate CEA'!G107*UPFS+'Surv-rate CEA'!H107*UPD</f>
        <v>1.656421131283568E-2</v>
      </c>
      <c r="H109" s="133">
        <f t="shared" si="63"/>
        <v>1.3902631670703649E-2</v>
      </c>
      <c r="I109" s="133">
        <f>G109-'Surv-rate CEA'!H107*UPD</f>
        <v>4.6022154637521406E-3</v>
      </c>
      <c r="J109" s="133">
        <f t="shared" si="64"/>
        <v>3.862719766934026E-3</v>
      </c>
      <c r="K109" s="133">
        <f>'Surv-rate CEA'!J107*UPFS+'Surv-rate CEA'!K107*UPD</f>
        <v>4.3591997191848419E-2</v>
      </c>
      <c r="L109" s="133">
        <f t="shared" si="65"/>
        <v>3.6587524108617875E-2</v>
      </c>
      <c r="M109" s="133">
        <f>K109-'Surv-rate CEA'!K107*UPD</f>
        <v>1.2334292246932277E-2</v>
      </c>
      <c r="N109" s="133">
        <f t="shared" si="66"/>
        <v>1.0352386768637468E-2</v>
      </c>
      <c r="O109" s="133">
        <f>'Surv-rate CEA'!M107*UPFS+'Surv-rate CEA'!N107*UPD</f>
        <v>1.656421131283568E-2</v>
      </c>
      <c r="P109" s="133">
        <f t="shared" si="67"/>
        <v>1.3902631670703649E-2</v>
      </c>
      <c r="Q109" s="133">
        <f>O109-'Surv-rate CEA'!N107*UPD</f>
        <v>4.6022154637521406E-3</v>
      </c>
      <c r="R109" s="133">
        <f t="shared" si="68"/>
        <v>3.862719766934026E-3</v>
      </c>
      <c r="S109" s="133">
        <f>'Surv-rate CEA'!P107*UPFS+'Surv-rate CEA'!Q107*UPD</f>
        <v>6.8688073415501233E-2</v>
      </c>
      <c r="T109" s="133">
        <f t="shared" si="69"/>
        <v>5.7651098916250469E-2</v>
      </c>
      <c r="U109" s="133">
        <f>S109-'Surv-rate CEA'!Q107*UPD</f>
        <v>4.4069468561178542E-2</v>
      </c>
      <c r="V109" s="133">
        <f t="shared" si="70"/>
        <v>3.6988274162800011E-2</v>
      </c>
      <c r="W109" s="133">
        <f>'Surv-rate CEA'!S107*UPFS+'Surv-rate CEA'!T107*UPD</f>
        <v>1.656421131283568E-2</v>
      </c>
      <c r="X109" s="133">
        <f t="shared" si="71"/>
        <v>1.3902631670703649E-2</v>
      </c>
      <c r="Y109" s="133">
        <f>W109-'Surv-rate CEA'!T107*UPD</f>
        <v>4.6022154637521406E-3</v>
      </c>
      <c r="Z109" s="133">
        <f t="shared" si="72"/>
        <v>3.862719766934026E-3</v>
      </c>
      <c r="AA109" s="133">
        <f>'Surv-rate CEA'!V107*UPFS+'Surv-rate CEA'!W107*UPD</f>
        <v>8.1796968116412794E-2</v>
      </c>
      <c r="AB109" s="133">
        <f t="shared" si="73"/>
        <v>6.8653623044615544E-2</v>
      </c>
      <c r="AC109" s="133">
        <f>AA109-'Surv-rate CEA'!W107*UPD</f>
        <v>3.8960040750692385E-2</v>
      </c>
      <c r="AD109" s="133">
        <f t="shared" si="74"/>
        <v>3.2699842220242387E-2</v>
      </c>
      <c r="AE109" s="133">
        <f>'Surv-rate CEA'!Y107*UPFS+'Surv-rate CEA'!Z107*UPD</f>
        <v>1.656421131283568E-2</v>
      </c>
      <c r="AF109" s="133">
        <f t="shared" si="75"/>
        <v>1.3902631670703649E-2</v>
      </c>
      <c r="AG109" s="133">
        <f>AE109-'Surv-rate CEA'!Z107*UPD</f>
        <v>4.6022154637521406E-3</v>
      </c>
      <c r="AH109" s="133">
        <f t="shared" si="76"/>
        <v>3.862719766934026E-3</v>
      </c>
      <c r="AI109" s="133">
        <f>'Surv-rate CEA'!AB107*UPFS+'Surv-rate CEA'!AC107*UPD</f>
        <v>4.6452541953098121E-2</v>
      </c>
      <c r="AJ109" s="133">
        <f t="shared" si="77"/>
        <v>3.8988429255390436E-2</v>
      </c>
      <c r="AK109" s="133">
        <f>AI109-'Surv-rate CEA'!AC107*UPD</f>
        <v>2.8048112464044591E-2</v>
      </c>
      <c r="AL109" s="133">
        <f t="shared" si="78"/>
        <v>2.3541270349764006E-2</v>
      </c>
      <c r="AM109" s="105">
        <f>'Surv-rate CEA'!AE107*UPFS+'Surv-rate CEA'!AF107*UPD</f>
        <v>1.656421131283568E-2</v>
      </c>
      <c r="AN109" s="133">
        <f t="shared" si="79"/>
        <v>1.3902631670703649E-2</v>
      </c>
      <c r="AO109" s="105">
        <f>AM109-'Surv-rate CEA'!AF107*UPD</f>
        <v>4.6022154637521406E-3</v>
      </c>
      <c r="AP109" s="133">
        <f t="shared" si="80"/>
        <v>3.862719766934026E-3</v>
      </c>
      <c r="AQ109" s="133">
        <f>'Surv-rate CEA'!AH107*UPFS+'Surv-rate CEA'!AI107*UPD</f>
        <v>6.0676279043481191E-2</v>
      </c>
      <c r="AR109" s="133">
        <f t="shared" si="81"/>
        <v>5.0926660059973726E-2</v>
      </c>
      <c r="AS109" s="133">
        <f>AQ109-'Surv-rate CEA'!AI107*UPD</f>
        <v>3.1726491723770733E-2</v>
      </c>
      <c r="AT109" s="133">
        <f t="shared" si="82"/>
        <v>2.6628598265793436E-2</v>
      </c>
      <c r="AU109" s="133">
        <f>'Surv-rate CEA'!AK107*UPFS+'Surv-rate CEA'!AL107*UPD</f>
        <v>1.656421131283568E-2</v>
      </c>
      <c r="AV109" s="133">
        <f t="shared" si="83"/>
        <v>1.3902631670703649E-2</v>
      </c>
      <c r="AW109" s="133">
        <f>AU109-'Surv-rate CEA'!AL107*UPD</f>
        <v>4.6022154637521406E-3</v>
      </c>
      <c r="AX109" s="133">
        <f t="shared" si="84"/>
        <v>3.862719766934026E-3</v>
      </c>
      <c r="AY109" s="135">
        <v>103</v>
      </c>
      <c r="AZ109" s="135">
        <f t="shared" si="89"/>
        <v>7.9013698630136986</v>
      </c>
      <c r="BA109" s="136">
        <f>'Surv-rate CEA'!$AP107*UPFS+'Surv-rate CEA'!$AQ107*UPD</f>
        <v>2.7750976486846601E-2</v>
      </c>
      <c r="BB109" s="136">
        <f t="shared" si="90"/>
        <v>2.1970837351402074E-2</v>
      </c>
      <c r="BC109" s="136">
        <f>BA109-'Surv-rate CEA'!$AQ107*UPD</f>
        <v>7.6737632443558516E-3</v>
      </c>
      <c r="BD109" s="136">
        <f t="shared" si="91"/>
        <v>6.0754260014894406E-3</v>
      </c>
      <c r="BE109" s="136">
        <f>'Surv-rate CEA'!$AS107*UPFS+'Surv-rate CEA'!$AT107*UPD</f>
        <v>7.0831193055361638E-3</v>
      </c>
      <c r="BF109" s="136">
        <f t="shared" si="92"/>
        <v>5.6078049100820931E-3</v>
      </c>
      <c r="BG109" s="136">
        <f>BE109-'Surv-rate CEA'!$AT107*UPD</f>
        <v>2.6038900304044274E-3</v>
      </c>
      <c r="BH109" s="136">
        <f t="shared" si="93"/>
        <v>2.0615362621949282E-3</v>
      </c>
    </row>
    <row r="110" spans="1:60">
      <c r="A110" s="132">
        <v>104</v>
      </c>
      <c r="B110" s="132">
        <f t="shared" si="60"/>
        <v>5.9835616438356167</v>
      </c>
      <c r="C110" s="133">
        <f>'Surv-rate CEA'!D108*UPFS+'Surv-rate CEA'!E108*UPD</f>
        <v>5.3852394566569525E-2</v>
      </c>
      <c r="D110" s="133">
        <f t="shared" si="61"/>
        <v>4.5122452223105208E-2</v>
      </c>
      <c r="E110" s="133">
        <f>C110-'Surv-rate CEA'!E108*UPD</f>
        <v>4.3589020741179672E-2</v>
      </c>
      <c r="F110" s="133">
        <f t="shared" si="62"/>
        <v>3.6522860713547517E-2</v>
      </c>
      <c r="G110" s="133">
        <f>'Surv-rate CEA'!G108*UPFS+'Surv-rate CEA'!H108*UPD</f>
        <v>1.6233373446853175E-2</v>
      </c>
      <c r="H110" s="133">
        <f t="shared" si="63"/>
        <v>1.360180217928827E-2</v>
      </c>
      <c r="I110" s="133">
        <f>G110-'Surv-rate CEA'!H108*UPD</f>
        <v>4.5124404618900257E-3</v>
      </c>
      <c r="J110" s="133">
        <f t="shared" si="64"/>
        <v>3.7809345487793394E-3</v>
      </c>
      <c r="K110" s="133">
        <f>'Surv-rate CEA'!J108*UPFS+'Surv-rate CEA'!K108*UPD</f>
        <v>4.2943707124417002E-2</v>
      </c>
      <c r="L110" s="133">
        <f t="shared" si="65"/>
        <v>3.5982158056299868E-2</v>
      </c>
      <c r="M110" s="133">
        <f>K110-'Surv-rate CEA'!K108*UPD</f>
        <v>1.2139887655739701E-2</v>
      </c>
      <c r="N110" s="133">
        <f t="shared" si="66"/>
        <v>1.0171906099047098E-2</v>
      </c>
      <c r="O110" s="133">
        <f>'Surv-rate CEA'!M108*UPFS+'Surv-rate CEA'!N108*UPD</f>
        <v>1.6233373446853175E-2</v>
      </c>
      <c r="P110" s="133">
        <f t="shared" si="67"/>
        <v>1.360180217928827E-2</v>
      </c>
      <c r="Q110" s="133">
        <f>O110-'Surv-rate CEA'!N108*UPD</f>
        <v>4.5124404618900257E-3</v>
      </c>
      <c r="R110" s="133">
        <f t="shared" si="68"/>
        <v>3.7809345487793394E-3</v>
      </c>
      <c r="S110" s="133">
        <f>'Surv-rate CEA'!P108*UPFS+'Surv-rate CEA'!Q108*UPD</f>
        <v>6.782856328941711E-2</v>
      </c>
      <c r="T110" s="133">
        <f t="shared" si="69"/>
        <v>5.6832962229845664E-2</v>
      </c>
      <c r="U110" s="133">
        <f>S110-'Surv-rate CEA'!Q108*UPD</f>
        <v>4.3589020741179679E-2</v>
      </c>
      <c r="V110" s="133">
        <f t="shared" si="70"/>
        <v>3.6522860713547524E-2</v>
      </c>
      <c r="W110" s="133">
        <f>'Surv-rate CEA'!S108*UPFS+'Surv-rate CEA'!T108*UPD</f>
        <v>1.6233373446853175E-2</v>
      </c>
      <c r="X110" s="133">
        <f t="shared" si="71"/>
        <v>1.360180217928827E-2</v>
      </c>
      <c r="Y110" s="133">
        <f>W110-'Surv-rate CEA'!T108*UPD</f>
        <v>4.5124404618900257E-3</v>
      </c>
      <c r="Z110" s="133">
        <f t="shared" si="72"/>
        <v>3.7809345487793394E-3</v>
      </c>
      <c r="AA110" s="133">
        <f>'Surv-rate CEA'!V108*UPFS+'Surv-rate CEA'!W108*UPD</f>
        <v>8.0849266480696083E-2</v>
      </c>
      <c r="AB110" s="133">
        <f t="shared" si="73"/>
        <v>6.7742895992093682E-2</v>
      </c>
      <c r="AC110" s="133">
        <f>AA110-'Surv-rate CEA'!W108*UPD</f>
        <v>3.8516934453891746E-2</v>
      </c>
      <c r="AD110" s="133">
        <f t="shared" si="74"/>
        <v>3.227300380353202E-2</v>
      </c>
      <c r="AE110" s="133">
        <f>'Surv-rate CEA'!Y108*UPFS+'Surv-rate CEA'!Z108*UPD</f>
        <v>1.6233373446853175E-2</v>
      </c>
      <c r="AF110" s="133">
        <f t="shared" si="75"/>
        <v>1.360180217928827E-2</v>
      </c>
      <c r="AG110" s="133">
        <f>AE110-'Surv-rate CEA'!Z108*UPD</f>
        <v>4.5124404618900257E-3</v>
      </c>
      <c r="AH110" s="133">
        <f t="shared" si="76"/>
        <v>3.7809345487793394E-3</v>
      </c>
      <c r="AI110" s="133">
        <f>'Surv-rate CEA'!AB108*UPFS+'Surv-rate CEA'!AC108*UPD</f>
        <v>4.5776027124051918E-2</v>
      </c>
      <c r="AJ110" s="133">
        <f t="shared" si="77"/>
        <v>3.8355334307656544E-2</v>
      </c>
      <c r="AK110" s="133">
        <f>AI110-'Surv-rate CEA'!AC108*UPD</f>
        <v>2.7693891531073506E-2</v>
      </c>
      <c r="AL110" s="133">
        <f t="shared" si="78"/>
        <v>2.3204470433306576E-2</v>
      </c>
      <c r="AM110" s="105">
        <f>'Surv-rate CEA'!AE108*UPFS+'Surv-rate CEA'!AF108*UPD</f>
        <v>1.6233373446853175E-2</v>
      </c>
      <c r="AN110" s="133">
        <f t="shared" si="79"/>
        <v>1.360180217928827E-2</v>
      </c>
      <c r="AO110" s="105">
        <f>AM110-'Surv-rate CEA'!AF108*UPD</f>
        <v>4.5124404618900257E-3</v>
      </c>
      <c r="AP110" s="133">
        <f t="shared" si="80"/>
        <v>3.7809345487793394E-3</v>
      </c>
      <c r="AQ110" s="133">
        <f>'Surv-rate CEA'!AH108*UPFS+'Surv-rate CEA'!AI108*UPD</f>
        <v>5.9877612183373313E-2</v>
      </c>
      <c r="AR110" s="133">
        <f t="shared" si="81"/>
        <v>5.0170929570049663E-2</v>
      </c>
      <c r="AS110" s="133">
        <f>AQ110-'Surv-rate CEA'!AI108*UPD</f>
        <v>3.1340749970561924E-2</v>
      </c>
      <c r="AT110" s="133">
        <f t="shared" si="82"/>
        <v>2.6260141346822401E-2</v>
      </c>
      <c r="AU110" s="133">
        <f>'Surv-rate CEA'!AK108*UPFS+'Surv-rate CEA'!AL108*UPD</f>
        <v>1.6233373446853175E-2</v>
      </c>
      <c r="AV110" s="133">
        <f t="shared" si="83"/>
        <v>1.360180217928827E-2</v>
      </c>
      <c r="AW110" s="133">
        <f>AU110-'Surv-rate CEA'!AL108*UPD</f>
        <v>4.5124404618900257E-3</v>
      </c>
      <c r="AX110" s="133">
        <f t="shared" si="84"/>
        <v>3.7809345487793394E-3</v>
      </c>
      <c r="AY110" s="135">
        <v>104</v>
      </c>
      <c r="AZ110" s="135">
        <f t="shared" si="89"/>
        <v>7.978082191780822</v>
      </c>
      <c r="BA110" s="136">
        <f>'Surv-rate CEA'!$AP108*UPFS+'Surv-rate CEA'!$AQ108*UPD</f>
        <v>2.7328583897688996E-2</v>
      </c>
      <c r="BB110" s="136">
        <f t="shared" si="90"/>
        <v>2.1587417674306022E-2</v>
      </c>
      <c r="BC110" s="136">
        <f>BA110-'Surv-rate CEA'!$AQ108*UPD</f>
        <v>7.5520626637031255E-3</v>
      </c>
      <c r="BD110" s="136">
        <f t="shared" si="91"/>
        <v>5.9655316072808962E-3</v>
      </c>
      <c r="BE110" s="136">
        <f>'Surv-rate CEA'!$AS108*UPFS+'Surv-rate CEA'!$AT108*UPD</f>
        <v>6.849429990888169E-3</v>
      </c>
      <c r="BF110" s="136">
        <f t="shared" si="92"/>
        <v>5.4105074232084415E-3</v>
      </c>
      <c r="BG110" s="136">
        <f>BE110-'Surv-rate CEA'!$AT108*UPD</f>
        <v>2.5511397840063147E-3</v>
      </c>
      <c r="BH110" s="136">
        <f t="shared" si="93"/>
        <v>2.0151984555460373E-3</v>
      </c>
    </row>
    <row r="111" spans="1:60">
      <c r="A111" s="132">
        <v>105</v>
      </c>
      <c r="B111" s="132">
        <f t="shared" si="60"/>
        <v>6.0410958904109586</v>
      </c>
      <c r="C111" s="133">
        <f>'Surv-rate CEA'!D109*UPFS+'Surv-rate CEA'!E109*UPD</f>
        <v>5.3121177936874063E-2</v>
      </c>
      <c r="D111" s="133">
        <f t="shared" si="61"/>
        <v>4.4434141257553288E-2</v>
      </c>
      <c r="E111" s="133">
        <f>C111-'Surv-rate CEA'!E109*UPD</f>
        <v>4.3118211863620894E-2</v>
      </c>
      <c r="F111" s="133">
        <f t="shared" si="62"/>
        <v>3.6066984790849389E-2</v>
      </c>
      <c r="G111" s="133">
        <f>'Surv-rate CEA'!G109*UPFS+'Surv-rate CEA'!H109*UPD</f>
        <v>1.5911908052467873E-2</v>
      </c>
      <c r="H111" s="133">
        <f t="shared" si="63"/>
        <v>1.3309794653287816E-2</v>
      </c>
      <c r="I111" s="133">
        <f>G111-'Surv-rate CEA'!H109*UPD</f>
        <v>4.4252283796823357E-3</v>
      </c>
      <c r="J111" s="133">
        <f t="shared" si="64"/>
        <v>3.7015599155840067E-3</v>
      </c>
      <c r="K111" s="133">
        <f>'Surv-rate CEA'!J109*UPFS+'Surv-rate CEA'!K109*UPD</f>
        <v>4.2310520157154502E-2</v>
      </c>
      <c r="L111" s="133">
        <f t="shared" si="65"/>
        <v>3.5391376892614707E-2</v>
      </c>
      <c r="M111" s="133">
        <f>K111-'Surv-rate CEA'!K109*UPD</f>
        <v>1.1950314874456271E-2</v>
      </c>
      <c r="N111" s="133">
        <f t="shared" si="66"/>
        <v>9.9960505362821622E-3</v>
      </c>
      <c r="O111" s="133">
        <f>'Surv-rate CEA'!M109*UPFS+'Surv-rate CEA'!N109*UPD</f>
        <v>1.5911908052467873E-2</v>
      </c>
      <c r="P111" s="133">
        <f t="shared" si="67"/>
        <v>1.3309794653287816E-2</v>
      </c>
      <c r="Q111" s="133">
        <f>O111-'Surv-rate CEA'!N109*UPD</f>
        <v>4.4252283796823357E-3</v>
      </c>
      <c r="R111" s="133">
        <f t="shared" si="68"/>
        <v>3.7015599155840067E-3</v>
      </c>
      <c r="S111" s="133">
        <f>'Surv-rate CEA'!P109*UPFS+'Surv-rate CEA'!Q109*UPD</f>
        <v>6.6987104236029368E-2</v>
      </c>
      <c r="T111" s="133">
        <f t="shared" si="69"/>
        <v>5.6032538578027799E-2</v>
      </c>
      <c r="U111" s="133">
        <f>S111-'Surv-rate CEA'!Q109*UPD</f>
        <v>4.3118211863620887E-2</v>
      </c>
      <c r="V111" s="133">
        <f t="shared" si="70"/>
        <v>3.6066984790849382E-2</v>
      </c>
      <c r="W111" s="133">
        <f>'Surv-rate CEA'!S109*UPFS+'Surv-rate CEA'!T109*UPD</f>
        <v>1.5911908052467873E-2</v>
      </c>
      <c r="X111" s="133">
        <f t="shared" si="71"/>
        <v>1.3309794653287816E-2</v>
      </c>
      <c r="Y111" s="133">
        <f>W111-'Surv-rate CEA'!T109*UPD</f>
        <v>4.4252283796823357E-3</v>
      </c>
      <c r="Z111" s="133">
        <f t="shared" si="72"/>
        <v>3.7015599155840067E-3</v>
      </c>
      <c r="AA111" s="133">
        <f>'Surv-rate CEA'!V109*UPFS+'Surv-rate CEA'!W109*UPD</f>
        <v>7.9920579952493589E-2</v>
      </c>
      <c r="AB111" s="133">
        <f t="shared" si="73"/>
        <v>6.6850971249446167E-2</v>
      </c>
      <c r="AC111" s="133">
        <f>AA111-'Surv-rate CEA'!W109*UPD</f>
        <v>3.8082923879511496E-2</v>
      </c>
      <c r="AD111" s="133">
        <f t="shared" si="74"/>
        <v>3.1855129816092335E-2</v>
      </c>
      <c r="AE111" s="133">
        <f>'Surv-rate CEA'!Y109*UPFS+'Surv-rate CEA'!Z109*UPD</f>
        <v>1.5911908052467873E-2</v>
      </c>
      <c r="AF111" s="133">
        <f t="shared" si="75"/>
        <v>1.3309794653287816E-2</v>
      </c>
      <c r="AG111" s="133">
        <f>AE111-'Surv-rate CEA'!Z109*UPD</f>
        <v>4.4252283796823357E-3</v>
      </c>
      <c r="AH111" s="133">
        <f t="shared" si="76"/>
        <v>3.7015599155840067E-3</v>
      </c>
      <c r="AI111" s="133">
        <f>'Surv-rate CEA'!AB109*UPFS+'Surv-rate CEA'!AC109*UPD</f>
        <v>4.5115089296753348E-2</v>
      </c>
      <c r="AJ111" s="133">
        <f t="shared" si="77"/>
        <v>3.7737307953548613E-2</v>
      </c>
      <c r="AK111" s="133">
        <f>AI111-'Surv-rate CEA'!AC109*UPD</f>
        <v>2.7347380387221214E-2</v>
      </c>
      <c r="AL111" s="133">
        <f t="shared" si="78"/>
        <v>2.2875196114699264E-2</v>
      </c>
      <c r="AM111" s="105">
        <f>'Surv-rate CEA'!AE109*UPFS+'Surv-rate CEA'!AF109*UPD</f>
        <v>1.5911908052467873E-2</v>
      </c>
      <c r="AN111" s="133">
        <f t="shared" si="79"/>
        <v>1.3309794653287816E-2</v>
      </c>
      <c r="AO111" s="105">
        <f>AM111-'Surv-rate CEA'!AF109*UPD</f>
        <v>4.4252283796823357E-3</v>
      </c>
      <c r="AP111" s="133">
        <f t="shared" si="80"/>
        <v>3.7015599155840067E-3</v>
      </c>
      <c r="AQ111" s="133">
        <f>'Surv-rate CEA'!AH109*UPFS+'Surv-rate CEA'!AI109*UPD</f>
        <v>5.9096217619129407E-2</v>
      </c>
      <c r="AR111" s="133">
        <f t="shared" si="81"/>
        <v>4.9432068027481457E-2</v>
      </c>
      <c r="AS111" s="133">
        <f>AQ111-'Surv-rate CEA'!AI109*UPD</f>
        <v>3.0963225018697298E-2</v>
      </c>
      <c r="AT111" s="133">
        <f t="shared" si="82"/>
        <v>2.5899732794049647E-2</v>
      </c>
      <c r="AU111" s="133">
        <f>'Surv-rate CEA'!AK109*UPFS+'Surv-rate CEA'!AL109*UPD</f>
        <v>1.5911908052467873E-2</v>
      </c>
      <c r="AV111" s="133">
        <f t="shared" si="83"/>
        <v>1.3309794653287816E-2</v>
      </c>
      <c r="AW111" s="133">
        <f>AU111-'Surv-rate CEA'!AL109*UPD</f>
        <v>4.4252283796823357E-3</v>
      </c>
      <c r="AX111" s="133">
        <f t="shared" si="84"/>
        <v>3.7015599155840067E-3</v>
      </c>
      <c r="AY111" s="135">
        <v>105</v>
      </c>
      <c r="AZ111" s="135">
        <f t="shared" si="89"/>
        <v>8.0547945205479454</v>
      </c>
      <c r="BA111" s="136">
        <f>'Surv-rate CEA'!$AP109*UPFS+'Surv-rate CEA'!$AQ109*UPD</f>
        <v>2.691631997256096E-2</v>
      </c>
      <c r="BB111" s="136">
        <f t="shared" si="90"/>
        <v>2.1213604864564754E-2</v>
      </c>
      <c r="BC111" s="136">
        <f>BA111-'Surv-rate CEA'!$AQ109*UPD</f>
        <v>7.4334102151659663E-3</v>
      </c>
      <c r="BD111" s="136">
        <f t="shared" si="91"/>
        <v>5.8585061873800675E-3</v>
      </c>
      <c r="BE111" s="136">
        <f>'Surv-rate CEA'!$AS109*UPFS+'Surv-rate CEA'!$AT109*UPD</f>
        <v>6.6240259124578163E-3</v>
      </c>
      <c r="BF111" s="136">
        <f t="shared" si="92"/>
        <v>5.2206047655387697E-3</v>
      </c>
      <c r="BG111" s="136">
        <f>BE111-'Surv-rate CEA'!$AT109*UPD</f>
        <v>2.4998429005448622E-3</v>
      </c>
      <c r="BH111" s="136">
        <f t="shared" si="93"/>
        <v>1.9702054207152648E-3</v>
      </c>
    </row>
    <row r="112" spans="1:60">
      <c r="A112" s="132">
        <v>106</v>
      </c>
      <c r="B112" s="132">
        <f t="shared" si="60"/>
        <v>6.0986301369863014</v>
      </c>
      <c r="C112" s="133">
        <f>'Surv-rate CEA'!D110*UPFS+'Surv-rate CEA'!E110*UPD</f>
        <v>5.2406070206611047E-2</v>
      </c>
      <c r="D112" s="133">
        <f t="shared" si="61"/>
        <v>4.3761490840113354E-2</v>
      </c>
      <c r="E112" s="133">
        <f>C112-'Surv-rate CEA'!E110*UPD</f>
        <v>4.2656762623405786E-2</v>
      </c>
      <c r="F112" s="133">
        <f t="shared" si="62"/>
        <v>3.5620368393460916E-2</v>
      </c>
      <c r="G112" s="133">
        <f>'Surv-rate CEA'!G110*UPFS+'Surv-rate CEA'!H110*UPD</f>
        <v>1.5599474443428234E-2</v>
      </c>
      <c r="H112" s="133">
        <f t="shared" si="63"/>
        <v>1.3026282170658729E-2</v>
      </c>
      <c r="I112" s="133">
        <f>G112-'Surv-rate CEA'!H110*UPD</f>
        <v>4.3404834391009475E-3</v>
      </c>
      <c r="J112" s="133">
        <f t="shared" si="64"/>
        <v>3.624504289541597E-3</v>
      </c>
      <c r="K112" s="133">
        <f>'Surv-rate CEA'!J110*UPFS+'Surv-rate CEA'!K110*UPD</f>
        <v>4.1691962915613473E-2</v>
      </c>
      <c r="L112" s="133">
        <f t="shared" si="65"/>
        <v>3.4814716044245637E-2</v>
      </c>
      <c r="M112" s="133">
        <f>K112-'Surv-rate CEA'!K110*UPD</f>
        <v>1.1765410980180604E-2</v>
      </c>
      <c r="N112" s="133">
        <f t="shared" si="66"/>
        <v>9.8246619677731777E-3</v>
      </c>
      <c r="O112" s="133">
        <f>'Surv-rate CEA'!M110*UPFS+'Surv-rate CEA'!N110*UPD</f>
        <v>1.5599474443428234E-2</v>
      </c>
      <c r="P112" s="133">
        <f t="shared" si="67"/>
        <v>1.3026282170658729E-2</v>
      </c>
      <c r="Q112" s="133">
        <f>O112-'Surv-rate CEA'!N110*UPD</f>
        <v>4.3404834391009475E-3</v>
      </c>
      <c r="R112" s="133">
        <f t="shared" si="68"/>
        <v>3.624504289541597E-3</v>
      </c>
      <c r="S112" s="133">
        <f>'Surv-rate CEA'!P110*UPFS+'Surv-rate CEA'!Q110*UPD</f>
        <v>6.6163171515164321E-2</v>
      </c>
      <c r="T112" s="133">
        <f t="shared" si="69"/>
        <v>5.5249306288347809E-2</v>
      </c>
      <c r="U112" s="133">
        <f>S112-'Surv-rate CEA'!Q110*UPD</f>
        <v>4.2656762623405779E-2</v>
      </c>
      <c r="V112" s="133">
        <f t="shared" si="70"/>
        <v>3.5620368393460916E-2</v>
      </c>
      <c r="W112" s="133">
        <f>'Surv-rate CEA'!S110*UPFS+'Surv-rate CEA'!T110*UPD</f>
        <v>1.5599474443428234E-2</v>
      </c>
      <c r="X112" s="133">
        <f t="shared" si="71"/>
        <v>1.3026282170658729E-2</v>
      </c>
      <c r="Y112" s="133">
        <f>W112-'Surv-rate CEA'!T110*UPD</f>
        <v>4.3404834391009475E-3</v>
      </c>
      <c r="Z112" s="133">
        <f t="shared" si="72"/>
        <v>3.624504289541597E-3</v>
      </c>
      <c r="AA112" s="133">
        <f>'Surv-rate CEA'!V110*UPFS+'Surv-rate CEA'!W110*UPD</f>
        <v>7.9010373763677061E-2</v>
      </c>
      <c r="AB112" s="133">
        <f t="shared" si="73"/>
        <v>6.5977313965757109E-2</v>
      </c>
      <c r="AC112" s="133">
        <f>AA112-'Surv-rate CEA'!W110*UPD</f>
        <v>3.7657741276960643E-2</v>
      </c>
      <c r="AD112" s="133">
        <f t="shared" si="74"/>
        <v>3.1445954513551394E-2</v>
      </c>
      <c r="AE112" s="133">
        <f>'Surv-rate CEA'!Y110*UPFS+'Surv-rate CEA'!Z110*UPD</f>
        <v>1.5599474443428234E-2</v>
      </c>
      <c r="AF112" s="133">
        <f t="shared" si="75"/>
        <v>1.3026282170658729E-2</v>
      </c>
      <c r="AG112" s="133">
        <f>AE112-'Surv-rate CEA'!Z110*UPD</f>
        <v>4.3404834391009475E-3</v>
      </c>
      <c r="AH112" s="133">
        <f t="shared" si="76"/>
        <v>3.624504289541597E-3</v>
      </c>
      <c r="AI112" s="133">
        <f>'Surv-rate CEA'!AB110*UPFS+'Surv-rate CEA'!AC110*UPD</f>
        <v>4.4469244184383402E-2</v>
      </c>
      <c r="AJ112" s="133">
        <f t="shared" si="77"/>
        <v>3.7133874270087221E-2</v>
      </c>
      <c r="AK112" s="133">
        <f>AI112-'Surv-rate CEA'!AC110*UPD</f>
        <v>2.7008342628403098E-2</v>
      </c>
      <c r="AL112" s="133">
        <f t="shared" si="78"/>
        <v>2.2553214424965697E-2</v>
      </c>
      <c r="AM112" s="105">
        <f>'Surv-rate CEA'!AE110*UPFS+'Surv-rate CEA'!AF110*UPD</f>
        <v>1.5599474443428234E-2</v>
      </c>
      <c r="AN112" s="133">
        <f t="shared" si="79"/>
        <v>1.3026282170658729E-2</v>
      </c>
      <c r="AO112" s="105">
        <f>AM112-'Surv-rate CEA'!AF110*UPD</f>
        <v>4.3404834391009475E-3</v>
      </c>
      <c r="AP112" s="133">
        <f t="shared" si="80"/>
        <v>3.624504289541597E-3</v>
      </c>
      <c r="AQ112" s="133">
        <f>'Surv-rate CEA'!AH110*UPFS+'Surv-rate CEA'!AI110*UPD</f>
        <v>5.8331582600233148E-2</v>
      </c>
      <c r="AR112" s="133">
        <f t="shared" si="81"/>
        <v>4.8709567566991456E-2</v>
      </c>
      <c r="AS112" s="133">
        <f>AQ112-'Surv-rate CEA'!AI110*UPD</f>
        <v>3.0593668692929833E-2</v>
      </c>
      <c r="AT112" s="133">
        <f t="shared" si="82"/>
        <v>2.554712740323388E-2</v>
      </c>
      <c r="AU112" s="133">
        <f>'Surv-rate CEA'!AK110*UPFS+'Surv-rate CEA'!AL110*UPD</f>
        <v>1.5599474443428234E-2</v>
      </c>
      <c r="AV112" s="133">
        <f t="shared" si="83"/>
        <v>1.3026282170658729E-2</v>
      </c>
      <c r="AW112" s="133">
        <f>AU112-'Surv-rate CEA'!AL110*UPD</f>
        <v>4.3404834391009475E-3</v>
      </c>
      <c r="AX112" s="133">
        <f t="shared" si="84"/>
        <v>3.624504289541597E-3</v>
      </c>
      <c r="AY112" s="135">
        <v>106</v>
      </c>
      <c r="AZ112" s="135">
        <f t="shared" si="89"/>
        <v>8.131506849315068</v>
      </c>
      <c r="BA112" s="136">
        <f>'Surv-rate CEA'!$AP110*UPFS+'Surv-rate CEA'!$AQ110*UPD</f>
        <v>2.651385617148877E-2</v>
      </c>
      <c r="BB112" s="136">
        <f t="shared" si="90"/>
        <v>2.084908094406886E-2</v>
      </c>
      <c r="BC112" s="136">
        <f>BA112-'Surv-rate CEA'!$AQ110*UPD</f>
        <v>7.3177021870636481E-3</v>
      </c>
      <c r="BD112" s="136">
        <f t="shared" si="91"/>
        <v>5.7542503148501076E-3</v>
      </c>
      <c r="BE112" s="136">
        <f>'Surv-rate CEA'!$AS110*UPFS+'Surv-rate CEA'!$AT110*UPD</f>
        <v>6.406591075924453E-3</v>
      </c>
      <c r="BF112" s="136">
        <f t="shared" si="92"/>
        <v>5.0378011803930665E-3</v>
      </c>
      <c r="BG112" s="136">
        <f>BE112-'Surv-rate CEA'!$AT110*UPD</f>
        <v>2.4499483161708451E-3</v>
      </c>
      <c r="BH112" s="136">
        <f t="shared" si="93"/>
        <v>1.9265085554608344E-3</v>
      </c>
    </row>
    <row r="113" spans="1:60">
      <c r="A113" s="132">
        <v>107</v>
      </c>
      <c r="B113" s="132">
        <f t="shared" si="60"/>
        <v>6.1561643835616442</v>
      </c>
      <c r="C113" s="133">
        <f>'Surv-rate CEA'!D111*UPFS+'Surv-rate CEA'!E111*UPD</f>
        <v>5.1706587160046905E-2</v>
      </c>
      <c r="D113" s="133">
        <f t="shared" si="61"/>
        <v>4.3104023224857319E-2</v>
      </c>
      <c r="E113" s="133">
        <f>C113-'Surv-rate CEA'!E111*UPD</f>
        <v>4.2204404234140819E-2</v>
      </c>
      <c r="F113" s="133">
        <f t="shared" si="62"/>
        <v>3.5182744021932513E-2</v>
      </c>
      <c r="G113" s="133">
        <f>'Surv-rate CEA'!G111*UPFS+'Surv-rate CEA'!H111*UPD</f>
        <v>1.5295746940660892E-2</v>
      </c>
      <c r="H113" s="133">
        <f t="shared" si="63"/>
        <v>1.2750952394731389E-2</v>
      </c>
      <c r="I113" s="133">
        <f>G113-'Surv-rate CEA'!H111*UPD</f>
        <v>4.2581142664904689E-3</v>
      </c>
      <c r="J113" s="133">
        <f t="shared" si="64"/>
        <v>3.5496803466990795E-3</v>
      </c>
      <c r="K113" s="133">
        <f>'Surv-rate CEA'!J111*UPFS+'Surv-rate CEA'!K111*UPD</f>
        <v>4.1087580500247044E-2</v>
      </c>
      <c r="L113" s="133">
        <f t="shared" si="65"/>
        <v>3.4251729255577443E-2</v>
      </c>
      <c r="M113" s="133">
        <f>K113-'Surv-rate CEA'!K111*UPD</f>
        <v>1.1585019952570049E-2</v>
      </c>
      <c r="N113" s="133">
        <f t="shared" si="66"/>
        <v>9.6575890331022547E-3</v>
      </c>
      <c r="O113" s="133">
        <f>'Surv-rate CEA'!M111*UPFS+'Surv-rate CEA'!N111*UPD</f>
        <v>1.5295746940660892E-2</v>
      </c>
      <c r="P113" s="133">
        <f t="shared" si="67"/>
        <v>1.2750952394731389E-2</v>
      </c>
      <c r="Q113" s="133">
        <f>O113-'Surv-rate CEA'!N111*UPD</f>
        <v>4.2581142664904689E-3</v>
      </c>
      <c r="R113" s="133">
        <f t="shared" si="68"/>
        <v>3.5496803466990795E-3</v>
      </c>
      <c r="S113" s="133">
        <f>'Surv-rate CEA'!P111*UPFS+'Surv-rate CEA'!Q111*UPD</f>
        <v>6.5356259668669106E-2</v>
      </c>
      <c r="T113" s="133">
        <f t="shared" si="69"/>
        <v>5.4482763016795548E-2</v>
      </c>
      <c r="U113" s="133">
        <f>S113-'Surv-rate CEA'!Q111*UPD</f>
        <v>4.2204404234140819E-2</v>
      </c>
      <c r="V113" s="133">
        <f t="shared" si="70"/>
        <v>3.5182744021932513E-2</v>
      </c>
      <c r="W113" s="133">
        <f>'Surv-rate CEA'!S111*UPFS+'Surv-rate CEA'!T111*UPD</f>
        <v>1.5295746940660892E-2</v>
      </c>
      <c r="X113" s="133">
        <f t="shared" si="71"/>
        <v>1.2750952394731389E-2</v>
      </c>
      <c r="Y113" s="133">
        <f>W113-'Surv-rate CEA'!T111*UPD</f>
        <v>4.2581142664904689E-3</v>
      </c>
      <c r="Z113" s="133">
        <f t="shared" si="72"/>
        <v>3.5496803466990795E-3</v>
      </c>
      <c r="AA113" s="133">
        <f>'Surv-rate CEA'!V111*UPFS+'Surv-rate CEA'!W111*UPD</f>
        <v>7.8118132281907421E-2</v>
      </c>
      <c r="AB113" s="133">
        <f t="shared" si="73"/>
        <v>6.5121408569073294E-2</v>
      </c>
      <c r="AC113" s="133">
        <f>AA113-'Surv-rate CEA'!W111*UPD</f>
        <v>3.7241129101673133E-2</v>
      </c>
      <c r="AD113" s="133">
        <f t="shared" si="74"/>
        <v>3.1045222318574942E-2</v>
      </c>
      <c r="AE113" s="133">
        <f>'Surv-rate CEA'!Y111*UPFS+'Surv-rate CEA'!Z111*UPD</f>
        <v>1.5295746940660892E-2</v>
      </c>
      <c r="AF113" s="133">
        <f t="shared" si="75"/>
        <v>1.2750952394731389E-2</v>
      </c>
      <c r="AG113" s="133">
        <f>AE113-'Surv-rate CEA'!Z111*UPD</f>
        <v>4.2581142664904689E-3</v>
      </c>
      <c r="AH113" s="133">
        <f t="shared" si="76"/>
        <v>3.5496803466990795E-3</v>
      </c>
      <c r="AI113" s="133">
        <f>'Surv-rate CEA'!AB111*UPFS+'Surv-rate CEA'!AC111*UPD</f>
        <v>4.3838026282894543E-2</v>
      </c>
      <c r="AJ113" s="133">
        <f t="shared" si="77"/>
        <v>3.6544575977929962E-2</v>
      </c>
      <c r="AK113" s="133">
        <f>AI113-'Surv-rate CEA'!AC111*UPD</f>
        <v>2.6676551149547072E-2</v>
      </c>
      <c r="AL113" s="133">
        <f t="shared" si="78"/>
        <v>2.223830160652452E-2</v>
      </c>
      <c r="AM113" s="105">
        <f>'Surv-rate CEA'!AE111*UPFS+'Surv-rate CEA'!AF111*UPD</f>
        <v>1.5295746940660892E-2</v>
      </c>
      <c r="AN113" s="133">
        <f t="shared" si="79"/>
        <v>1.2750952394731389E-2</v>
      </c>
      <c r="AO113" s="105">
        <f>AM113-'Surv-rate CEA'!AF111*UPD</f>
        <v>4.2581142664904689E-3</v>
      </c>
      <c r="AP113" s="133">
        <f t="shared" si="80"/>
        <v>3.5496803466990795E-3</v>
      </c>
      <c r="AQ113" s="133">
        <f>'Surv-rate CEA'!AH111*UPFS+'Surv-rate CEA'!AI111*UPD</f>
        <v>5.758321353492693E-2</v>
      </c>
      <c r="AR113" s="133">
        <f t="shared" si="81"/>
        <v>4.8002939468595886E-2</v>
      </c>
      <c r="AS113" s="133">
        <f>AQ113-'Surv-rate CEA'!AI111*UPD</f>
        <v>3.0231842466818135E-2</v>
      </c>
      <c r="AT113" s="133">
        <f t="shared" si="82"/>
        <v>2.5202089547825702E-2</v>
      </c>
      <c r="AU113" s="133">
        <f>'Surv-rate CEA'!AK111*UPFS+'Surv-rate CEA'!AL111*UPD</f>
        <v>1.5295746940660892E-2</v>
      </c>
      <c r="AV113" s="133">
        <f t="shared" si="83"/>
        <v>1.2750952394731389E-2</v>
      </c>
      <c r="AW113" s="133">
        <f>AU113-'Surv-rate CEA'!AL111*UPD</f>
        <v>4.2581142664904689E-3</v>
      </c>
      <c r="AX113" s="133">
        <f t="shared" si="84"/>
        <v>3.5496803466990795E-3</v>
      </c>
      <c r="AY113" s="135">
        <v>107</v>
      </c>
      <c r="AZ113" s="135">
        <f t="shared" si="89"/>
        <v>8.2082191780821923</v>
      </c>
      <c r="BA113" s="136">
        <f>'Surv-rate CEA'!$AP111*UPFS+'Surv-rate CEA'!$AQ111*UPD</f>
        <v>2.6120877297056425E-2</v>
      </c>
      <c r="BB113" s="136">
        <f t="shared" si="90"/>
        <v>2.0493541005186876E-2</v>
      </c>
      <c r="BC113" s="136">
        <f>BA113-'Surv-rate CEA'!$AQ111*UPD</f>
        <v>7.2048393070735274E-3</v>
      </c>
      <c r="BD113" s="136">
        <f t="shared" si="91"/>
        <v>5.652668863152333E-3</v>
      </c>
      <c r="BE113" s="136">
        <f>'Surv-rate CEA'!$AS111*UPFS+'Surv-rate CEA'!$AT111*UPD</f>
        <v>6.1968225271405155E-3</v>
      </c>
      <c r="BF113" s="136">
        <f t="shared" si="92"/>
        <v>4.8618136028735536E-3</v>
      </c>
      <c r="BG113" s="136">
        <f>BE113-'Surv-rate CEA'!$AT111*UPD</f>
        <v>2.4014071558841324E-3</v>
      </c>
      <c r="BH113" s="136">
        <f t="shared" si="93"/>
        <v>1.8840613758714195E-3</v>
      </c>
    </row>
    <row r="114" spans="1:60">
      <c r="A114" s="132">
        <v>108</v>
      </c>
      <c r="B114" s="132">
        <f t="shared" si="60"/>
        <v>6.2136986301369861</v>
      </c>
      <c r="C114" s="133">
        <f>'Surv-rate CEA'!D112*UPFS+'Surv-rate CEA'!E112*UPD</f>
        <v>5.1022262840674286E-2</v>
      </c>
      <c r="D114" s="133">
        <f t="shared" si="61"/>
        <v>4.2461278850356166E-2</v>
      </c>
      <c r="E114" s="133">
        <f>C114-'Surv-rate CEA'!E112*UPD</f>
        <v>4.1760877942967262E-2</v>
      </c>
      <c r="F114" s="133">
        <f t="shared" si="62"/>
        <v>3.4753854193201969E-2</v>
      </c>
      <c r="G114" s="133">
        <f>'Surv-rate CEA'!G112*UPFS+'Surv-rate CEA'!H112*UPD</f>
        <v>1.5000414100339912E-2</v>
      </c>
      <c r="H114" s="133">
        <f t="shared" si="63"/>
        <v>1.2483506816902478E-2</v>
      </c>
      <c r="I114" s="133">
        <f>G114-'Surv-rate CEA'!H112*UPD</f>
        <v>4.1780336529659064E-3</v>
      </c>
      <c r="J114" s="133">
        <f t="shared" si="64"/>
        <v>3.4770047839456633E-3</v>
      </c>
      <c r="K114" s="133">
        <f>'Surv-rate CEA'!J112*UPFS+'Surv-rate CEA'!K112*UPD</f>
        <v>4.0496935629967021E-2</v>
      </c>
      <c r="L114" s="133">
        <f t="shared" si="65"/>
        <v>3.3701987733051879E-2</v>
      </c>
      <c r="M114" s="133">
        <f>K114-'Surv-rate CEA'!K112*UPD</f>
        <v>1.1408992323128701E-2</v>
      </c>
      <c r="N114" s="133">
        <f t="shared" si="66"/>
        <v>9.4946867791161731E-3</v>
      </c>
      <c r="O114" s="133">
        <f>'Surv-rate CEA'!M112*UPFS+'Surv-rate CEA'!N112*UPD</f>
        <v>1.5000414100339912E-2</v>
      </c>
      <c r="P114" s="133">
        <f t="shared" si="67"/>
        <v>1.2483506816902478E-2</v>
      </c>
      <c r="Q114" s="133">
        <f>O114-'Surv-rate CEA'!N112*UPD</f>
        <v>4.1780336529659064E-3</v>
      </c>
      <c r="R114" s="133">
        <f t="shared" si="68"/>
        <v>3.4770047839456633E-3</v>
      </c>
      <c r="S114" s="133">
        <f>'Surv-rate CEA'!P112*UPFS+'Surv-rate CEA'!Q112*UPD</f>
        <v>6.4565881671347136E-2</v>
      </c>
      <c r="T114" s="133">
        <f t="shared" si="69"/>
        <v>5.3732424891211265E-2</v>
      </c>
      <c r="U114" s="133">
        <f>S114-'Surv-rate CEA'!Q112*UPD</f>
        <v>4.1760877942967269E-2</v>
      </c>
      <c r="V114" s="133">
        <f t="shared" si="70"/>
        <v>3.4753854193201976E-2</v>
      </c>
      <c r="W114" s="133">
        <f>'Surv-rate CEA'!S112*UPFS+'Surv-rate CEA'!T112*UPD</f>
        <v>1.5000414100339912E-2</v>
      </c>
      <c r="X114" s="133">
        <f t="shared" si="71"/>
        <v>1.2483506816902478E-2</v>
      </c>
      <c r="Y114" s="133">
        <f>W114-'Surv-rate CEA'!T112*UPD</f>
        <v>4.1780336529659064E-3</v>
      </c>
      <c r="Z114" s="133">
        <f t="shared" si="72"/>
        <v>3.4770047839456633E-3</v>
      </c>
      <c r="AA114" s="133">
        <f>'Surv-rate CEA'!V112*UPFS+'Surv-rate CEA'!W112*UPD</f>
        <v>7.7243358186930414E-2</v>
      </c>
      <c r="AB114" s="133">
        <f t="shared" si="73"/>
        <v>6.4282757931671708E-2</v>
      </c>
      <c r="AC114" s="133">
        <f>AA114-'Surv-rate CEA'!W112*UPD</f>
        <v>3.683283953970698E-2</v>
      </c>
      <c r="AD114" s="133">
        <f t="shared" si="74"/>
        <v>3.0652687346103866E-2</v>
      </c>
      <c r="AE114" s="133">
        <f>'Surv-rate CEA'!Y112*UPFS+'Surv-rate CEA'!Z112*UPD</f>
        <v>1.5000414100339912E-2</v>
      </c>
      <c r="AF114" s="133">
        <f t="shared" si="75"/>
        <v>1.2483506816902478E-2</v>
      </c>
      <c r="AG114" s="133">
        <f>AE114-'Surv-rate CEA'!Z112*UPD</f>
        <v>4.1780336529659064E-3</v>
      </c>
      <c r="AH114" s="133">
        <f t="shared" si="76"/>
        <v>3.4770047839456633E-3</v>
      </c>
      <c r="AI114" s="133">
        <f>'Surv-rate CEA'!AB112*UPFS+'Surv-rate CEA'!AC112*UPD</f>
        <v>4.3220988004827848E-2</v>
      </c>
      <c r="AJ114" s="133">
        <f t="shared" si="77"/>
        <v>3.5968973575156327E-2</v>
      </c>
      <c r="AK114" s="133">
        <f>AI114-'Surv-rate CEA'!AC112*UPD</f>
        <v>2.6351787700161274E-2</v>
      </c>
      <c r="AL114" s="133">
        <f t="shared" si="78"/>
        <v>2.1930242671439039E-2</v>
      </c>
      <c r="AM114" s="105">
        <f>'Surv-rate CEA'!AE112*UPFS+'Surv-rate CEA'!AF112*UPD</f>
        <v>1.5000414100339912E-2</v>
      </c>
      <c r="AN114" s="133">
        <f t="shared" si="79"/>
        <v>1.2483506816902478E-2</v>
      </c>
      <c r="AO114" s="105">
        <f>AM114-'Surv-rate CEA'!AF112*UPD</f>
        <v>4.1780336529659064E-3</v>
      </c>
      <c r="AP114" s="133">
        <f t="shared" si="80"/>
        <v>3.4770047839456633E-3</v>
      </c>
      <c r="AQ114" s="133">
        <f>'Surv-rate CEA'!AH112*UPFS+'Surv-rate CEA'!AI112*UPD</f>
        <v>5.6850635134481867E-2</v>
      </c>
      <c r="AR114" s="133">
        <f t="shared" si="81"/>
        <v>4.7311713296665461E-2</v>
      </c>
      <c r="AS114" s="133">
        <f>AQ114-'Surv-rate CEA'!AI112*UPD</f>
        <v>2.9877517005960804E-2</v>
      </c>
      <c r="AT114" s="133">
        <f t="shared" si="82"/>
        <v>2.4864392724170178E-2</v>
      </c>
      <c r="AU114" s="133">
        <f>'Surv-rate CEA'!AK112*UPFS+'Surv-rate CEA'!AL112*UPD</f>
        <v>1.5000414100339912E-2</v>
      </c>
      <c r="AV114" s="133">
        <f t="shared" si="83"/>
        <v>1.2483506816902478E-2</v>
      </c>
      <c r="AW114" s="133">
        <f>AU114-'Surv-rate CEA'!AL112*UPD</f>
        <v>4.1780336529659064E-3</v>
      </c>
      <c r="AX114" s="133">
        <f t="shared" si="84"/>
        <v>3.4770047839456633E-3</v>
      </c>
      <c r="AY114" s="135">
        <v>108</v>
      </c>
      <c r="AZ114" s="135">
        <f t="shared" si="89"/>
        <v>8.2849315068493148</v>
      </c>
      <c r="BA114" s="136">
        <f>'Surv-rate CEA'!$AP112*UPFS+'Surv-rate CEA'!$AQ112*UPD</f>
        <v>2.5737080847077293E-2</v>
      </c>
      <c r="BB114" s="136">
        <f t="shared" si="90"/>
        <v>2.014669257126904E-2</v>
      </c>
      <c r="BC114" s="136">
        <f>BA114-'Surv-rate CEA'!$AQ112*UPD</f>
        <v>7.0947265140707851E-3</v>
      </c>
      <c r="BD114" s="136">
        <f t="shared" si="91"/>
        <v>5.5536707836252976E-3</v>
      </c>
      <c r="BE114" s="136">
        <f>'Surv-rate CEA'!$AS112*UPFS+'Surv-rate CEA'!$AT112*UPD</f>
        <v>5.9944297657985382E-3</v>
      </c>
      <c r="BF114" s="136">
        <f t="shared" si="92"/>
        <v>4.6923710714970946E-3</v>
      </c>
      <c r="BG114" s="136">
        <f>BE114-'Surv-rate CEA'!$AT112*UPD</f>
        <v>2.3541726226574702E-3</v>
      </c>
      <c r="BH114" s="136">
        <f t="shared" si="93"/>
        <v>1.8428194079269185E-3</v>
      </c>
    </row>
    <row r="115" spans="1:60">
      <c r="A115" s="132">
        <v>109</v>
      </c>
      <c r="B115" s="132">
        <f t="shared" si="60"/>
        <v>6.2712328767123289</v>
      </c>
      <c r="C115" s="133">
        <f>'Surv-rate CEA'!D113*UPFS+'Surv-rate CEA'!E113*UPD</f>
        <v>5.0352648729717231E-2</v>
      </c>
      <c r="D115" s="133">
        <f t="shared" si="61"/>
        <v>4.1832815515742972E-2</v>
      </c>
      <c r="E115" s="133">
        <f>C115-'Surv-rate CEA'!E113*UPD</f>
        <v>4.1325934571773526E-2</v>
      </c>
      <c r="F115" s="133">
        <f t="shared" si="62"/>
        <v>3.4333450981623763E-2</v>
      </c>
      <c r="G115" s="133">
        <f>'Surv-rate CEA'!G113*UPFS+'Surv-rate CEA'!H113*UPD</f>
        <v>1.4713177987124022E-2</v>
      </c>
      <c r="H115" s="133">
        <f t="shared" si="63"/>
        <v>1.2223660043972948E-2</v>
      </c>
      <c r="I115" s="133">
        <f>G115-'Surv-rate CEA'!H113*UPD</f>
        <v>4.1001583298152407E-3</v>
      </c>
      <c r="J115" s="133">
        <f t="shared" si="64"/>
        <v>3.4063981006677226E-3</v>
      </c>
      <c r="K115" s="133">
        <f>'Surv-rate CEA'!J113*UPFS+'Surv-rate CEA'!K113*UPD</f>
        <v>3.9919607831370198E-2</v>
      </c>
      <c r="L115" s="133">
        <f t="shared" si="65"/>
        <v>3.3165079335438087E-2</v>
      </c>
      <c r="M115" s="133">
        <f>K115-'Surv-rate CEA'!K113*UPD</f>
        <v>1.1237184845205077E-2</v>
      </c>
      <c r="N115" s="133">
        <f t="shared" si="66"/>
        <v>9.3358163354837001E-3</v>
      </c>
      <c r="O115" s="133">
        <f>'Surv-rate CEA'!M113*UPFS+'Surv-rate CEA'!N113*UPD</f>
        <v>1.4713177987124022E-2</v>
      </c>
      <c r="P115" s="133">
        <f t="shared" si="67"/>
        <v>1.2223660043972948E-2</v>
      </c>
      <c r="Q115" s="133">
        <f>O115-'Surv-rate CEA'!N113*UPD</f>
        <v>4.1001583298152407E-3</v>
      </c>
      <c r="R115" s="133">
        <f t="shared" si="68"/>
        <v>3.4063981006677226E-3</v>
      </c>
      <c r="S115" s="133">
        <f>'Surv-rate CEA'!P113*UPFS+'Surv-rate CEA'!Q113*UPD</f>
        <v>6.3791568125130274E-2</v>
      </c>
      <c r="T115" s="133">
        <f t="shared" si="69"/>
        <v>5.2997825698563018E-2</v>
      </c>
      <c r="U115" s="133">
        <f>S115-'Surv-rate CEA'!Q113*UPD</f>
        <v>4.1325934571773526E-2</v>
      </c>
      <c r="V115" s="133">
        <f t="shared" si="70"/>
        <v>3.4333450981623763E-2</v>
      </c>
      <c r="W115" s="133">
        <f>'Surv-rate CEA'!S113*UPFS+'Surv-rate CEA'!T113*UPD</f>
        <v>1.4713177987124022E-2</v>
      </c>
      <c r="X115" s="133">
        <f t="shared" si="71"/>
        <v>1.2223660043972948E-2</v>
      </c>
      <c r="Y115" s="133">
        <f>W115-'Surv-rate CEA'!T113*UPD</f>
        <v>4.1001583298152407E-3</v>
      </c>
      <c r="Z115" s="133">
        <f t="shared" si="72"/>
        <v>3.4063981006677226E-3</v>
      </c>
      <c r="AA115" s="133">
        <f>'Surv-rate CEA'!V113*UPFS+'Surv-rate CEA'!W113*UPD</f>
        <v>7.6385571687970139E-2</v>
      </c>
      <c r="AB115" s="133">
        <f t="shared" si="73"/>
        <v>6.3460882577196634E-2</v>
      </c>
      <c r="AC115" s="133">
        <f>AA115-'Surv-rate CEA'!W113*UPD</f>
        <v>3.6432634058410102E-2</v>
      </c>
      <c r="AD115" s="133">
        <f t="shared" si="74"/>
        <v>3.026811295467282E-2</v>
      </c>
      <c r="AE115" s="133">
        <f>'Surv-rate CEA'!Y113*UPFS+'Surv-rate CEA'!Z113*UPD</f>
        <v>1.4713177987124022E-2</v>
      </c>
      <c r="AF115" s="133">
        <f t="shared" si="75"/>
        <v>1.2223660043972948E-2</v>
      </c>
      <c r="AG115" s="133">
        <f>AE115-'Surv-rate CEA'!Z113*UPD</f>
        <v>4.1001583298152407E-3</v>
      </c>
      <c r="AH115" s="133">
        <f t="shared" si="76"/>
        <v>3.4063981006677226E-3</v>
      </c>
      <c r="AI115" s="133">
        <f>'Surv-rate CEA'!AB113*UPFS+'Surv-rate CEA'!AC113*UPD</f>
        <v>4.2617698859105456E-2</v>
      </c>
      <c r="AJ115" s="133">
        <f t="shared" si="77"/>
        <v>3.5406644517317336E-2</v>
      </c>
      <c r="AK115" s="133">
        <f>AI115-'Surv-rate CEA'!AC113*UPD</f>
        <v>2.6033842464809491E-2</v>
      </c>
      <c r="AL115" s="133">
        <f t="shared" si="78"/>
        <v>2.1628830984486855E-2</v>
      </c>
      <c r="AM115" s="105">
        <f>'Surv-rate CEA'!AE113*UPFS+'Surv-rate CEA'!AF113*UPD</f>
        <v>1.4713177987124022E-2</v>
      </c>
      <c r="AN115" s="133">
        <f t="shared" si="79"/>
        <v>1.2223660043972948E-2</v>
      </c>
      <c r="AO115" s="105">
        <f>AM115-'Surv-rate CEA'!AF113*UPD</f>
        <v>4.1001583298152407E-3</v>
      </c>
      <c r="AP115" s="133">
        <f t="shared" si="80"/>
        <v>3.4063981006677226E-3</v>
      </c>
      <c r="AQ115" s="133">
        <f>'Surv-rate CEA'!AH113*UPFS+'Surv-rate CEA'!AI113*UPD</f>
        <v>5.6133389601604661E-2</v>
      </c>
      <c r="AR115" s="133">
        <f t="shared" si="81"/>
        <v>4.663543608365088E-2</v>
      </c>
      <c r="AS115" s="133">
        <f>AQ115-'Surv-rate CEA'!AI113*UPD</f>
        <v>2.9530471736622113E-2</v>
      </c>
      <c r="AT115" s="133">
        <f t="shared" si="82"/>
        <v>2.4533819122049435E-2</v>
      </c>
      <c r="AU115" s="133">
        <f>'Surv-rate CEA'!AK113*UPFS+'Surv-rate CEA'!AL113*UPD</f>
        <v>1.4713177987124022E-2</v>
      </c>
      <c r="AV115" s="133">
        <f t="shared" si="83"/>
        <v>1.2223660043972948E-2</v>
      </c>
      <c r="AW115" s="133">
        <f>AU115-'Surv-rate CEA'!AL113*UPD</f>
        <v>4.1001583298152407E-3</v>
      </c>
      <c r="AX115" s="133">
        <f t="shared" si="84"/>
        <v>3.4063981006677226E-3</v>
      </c>
      <c r="AY115" s="135">
        <v>109</v>
      </c>
      <c r="AZ115" s="135">
        <f t="shared" si="89"/>
        <v>8.3616438356164391</v>
      </c>
      <c r="BA115" s="136">
        <f>'Surv-rate CEA'!$AP113*UPFS+'Surv-rate CEA'!$AQ113*UPD</f>
        <v>2.5362176403616567E-2</v>
      </c>
      <c r="BB115" s="136">
        <f t="shared" si="90"/>
        <v>1.9808254993296647E-2</v>
      </c>
      <c r="BC115" s="136">
        <f>BA115-'Surv-rate CEA'!$AQ113*UPD</f>
        <v>6.9872727436115258E-3</v>
      </c>
      <c r="BD115" s="136">
        <f t="shared" si="91"/>
        <v>5.4571688963346359E-3</v>
      </c>
      <c r="BE115" s="136">
        <f>'Surv-rate CEA'!$AS113*UPFS+'Surv-rate CEA'!$AT113*UPD</f>
        <v>5.7991341880152033E-3</v>
      </c>
      <c r="BF115" s="136">
        <f t="shared" si="92"/>
        <v>4.5292141694972688E-3</v>
      </c>
      <c r="BG115" s="136">
        <f>BE115-'Surv-rate CEA'!$AT113*UPD</f>
        <v>2.3081998930361549E-3</v>
      </c>
      <c r="BH115" s="136">
        <f t="shared" si="93"/>
        <v>1.8027400854384275E-3</v>
      </c>
    </row>
    <row r="116" spans="1:60">
      <c r="A116" s="132">
        <v>110</v>
      </c>
      <c r="B116" s="132">
        <f t="shared" si="60"/>
        <v>6.3287671232876717</v>
      </c>
      <c r="C116" s="133">
        <f>'Surv-rate CEA'!D114*UPFS+'Surv-rate CEA'!E114*UPD</f>
        <v>4.9697312967269834E-2</v>
      </c>
      <c r="D116" s="133">
        <f t="shared" si="61"/>
        <v>4.1218207599793166E-2</v>
      </c>
      <c r="E116" s="133">
        <f>C116-'Surv-rate CEA'!E114*UPD</f>
        <v>4.0899334083148567E-2</v>
      </c>
      <c r="F116" s="133">
        <f t="shared" si="62"/>
        <v>3.3921295584788735E-2</v>
      </c>
      <c r="G116" s="133">
        <f>'Surv-rate CEA'!G114*UPFS+'Surv-rate CEA'!H114*UPD</f>
        <v>1.4433753489613163E-2</v>
      </c>
      <c r="H116" s="133">
        <f t="shared" si="63"/>
        <v>1.1971139127198523E-2</v>
      </c>
      <c r="I116" s="133">
        <f>G116-'Surv-rate CEA'!H114*UPD</f>
        <v>4.0244087578480033E-3</v>
      </c>
      <c r="J116" s="133">
        <f t="shared" si="64"/>
        <v>3.3377843940305381E-3</v>
      </c>
      <c r="K116" s="133">
        <f>'Surv-rate CEA'!J114*UPFS+'Surv-rate CEA'!K114*UPD</f>
        <v>3.9355192670896558E-2</v>
      </c>
      <c r="L116" s="133">
        <f t="shared" si="65"/>
        <v>3.2640607807251178E-2</v>
      </c>
      <c r="M116" s="133">
        <f>K116-'Surv-rate CEA'!K114*UPD</f>
        <v>1.1069460183312899E-2</v>
      </c>
      <c r="N116" s="133">
        <f t="shared" si="66"/>
        <v>9.1808446093237725E-3</v>
      </c>
      <c r="O116" s="133">
        <f>'Surv-rate CEA'!M114*UPFS+'Surv-rate CEA'!N114*UPD</f>
        <v>1.4433753489613163E-2</v>
      </c>
      <c r="P116" s="133">
        <f t="shared" si="67"/>
        <v>1.1971139127198523E-2</v>
      </c>
      <c r="Q116" s="133">
        <f>O116-'Surv-rate CEA'!N114*UPD</f>
        <v>4.0244087578480033E-3</v>
      </c>
      <c r="R116" s="133">
        <f t="shared" si="68"/>
        <v>3.3377843940305381E-3</v>
      </c>
      <c r="S116" s="133">
        <f>'Surv-rate CEA'!P114*UPFS+'Surv-rate CEA'!Q114*UPD</f>
        <v>6.3032866494005552E-2</v>
      </c>
      <c r="T116" s="133">
        <f t="shared" si="69"/>
        <v>5.227851611355834E-2</v>
      </c>
      <c r="U116" s="133">
        <f>S116-'Surv-rate CEA'!Q114*UPD</f>
        <v>4.0899334083148567E-2</v>
      </c>
      <c r="V116" s="133">
        <f t="shared" si="70"/>
        <v>3.3921295584788735E-2</v>
      </c>
      <c r="W116" s="133">
        <f>'Surv-rate CEA'!S114*UPFS+'Surv-rate CEA'!T114*UPD</f>
        <v>1.4433753489613163E-2</v>
      </c>
      <c r="X116" s="133">
        <f t="shared" si="71"/>
        <v>1.1971139127198523E-2</v>
      </c>
      <c r="Y116" s="133">
        <f>W116-'Surv-rate CEA'!T114*UPD</f>
        <v>4.0244087578480033E-3</v>
      </c>
      <c r="Z116" s="133">
        <f t="shared" si="72"/>
        <v>3.3377843940305381E-3</v>
      </c>
      <c r="AA116" s="133">
        <f>'Surv-rate CEA'!V114*UPFS+'Surv-rate CEA'!W114*UPD</f>
        <v>7.5544309779904978E-2</v>
      </c>
      <c r="AB116" s="133">
        <f t="shared" si="73"/>
        <v>6.2655319927295214E-2</v>
      </c>
      <c r="AC116" s="133">
        <f>AA116-'Surv-rate CEA'!W114*UPD</f>
        <v>3.6040282981519962E-2</v>
      </c>
      <c r="AD116" s="133">
        <f t="shared" si="74"/>
        <v>2.9891271322172463E-2</v>
      </c>
      <c r="AE116" s="133">
        <f>'Surv-rate CEA'!Y114*UPFS+'Surv-rate CEA'!Z114*UPD</f>
        <v>1.4433753489613163E-2</v>
      </c>
      <c r="AF116" s="133">
        <f t="shared" si="75"/>
        <v>1.1971139127198523E-2</v>
      </c>
      <c r="AG116" s="133">
        <f>AE116-'Surv-rate CEA'!Z114*UPD</f>
        <v>4.0244087578480033E-3</v>
      </c>
      <c r="AH116" s="133">
        <f t="shared" si="76"/>
        <v>3.3377843940305381E-3</v>
      </c>
      <c r="AI116" s="133">
        <f>'Surv-rate CEA'!AB114*UPFS+'Surv-rate CEA'!AC114*UPD</f>
        <v>4.2027744674055116E-2</v>
      </c>
      <c r="AJ116" s="133">
        <f t="shared" si="77"/>
        <v>3.4857182440973959E-2</v>
      </c>
      <c r="AK116" s="133">
        <f>AI116-'Surv-rate CEA'!AC114*UPD</f>
        <v>2.5722513666902414E-2</v>
      </c>
      <c r="AL116" s="133">
        <f t="shared" si="78"/>
        <v>2.1333867869459296E-2</v>
      </c>
      <c r="AM116" s="105">
        <f>'Surv-rate CEA'!AE114*UPFS+'Surv-rate CEA'!AF114*UPD</f>
        <v>1.4433753489613163E-2</v>
      </c>
      <c r="AN116" s="133">
        <f t="shared" si="79"/>
        <v>1.1971139127198523E-2</v>
      </c>
      <c r="AO116" s="105">
        <f>AM116-'Surv-rate CEA'!AF114*UPD</f>
        <v>4.0244087578480033E-3</v>
      </c>
      <c r="AP116" s="133">
        <f t="shared" si="80"/>
        <v>3.3377843940305381E-3</v>
      </c>
      <c r="AQ116" s="133">
        <f>'Surv-rate CEA'!AH114*UPFS+'Surv-rate CEA'!AI114*UPD</f>
        <v>5.5431035860416568E-2</v>
      </c>
      <c r="AR116" s="133">
        <f t="shared" si="81"/>
        <v>4.597367155586371E-2</v>
      </c>
      <c r="AS116" s="133">
        <f>AQ116-'Surv-rate CEA'!AI114*UPD</f>
        <v>2.9190494438138512E-2</v>
      </c>
      <c r="AT116" s="133">
        <f t="shared" si="82"/>
        <v>2.4210159218954225E-2</v>
      </c>
      <c r="AU116" s="133">
        <f>'Surv-rate CEA'!AK114*UPFS+'Surv-rate CEA'!AL114*UPD</f>
        <v>1.4433753489613163E-2</v>
      </c>
      <c r="AV116" s="133">
        <f t="shared" si="83"/>
        <v>1.1971139127198523E-2</v>
      </c>
      <c r="AW116" s="133">
        <f>AU116-'Surv-rate CEA'!AL114*UPD</f>
        <v>4.0244087578480033E-3</v>
      </c>
      <c r="AX116" s="133">
        <f t="shared" si="84"/>
        <v>3.3377843940305381E-3</v>
      </c>
      <c r="AY116" s="135">
        <v>110</v>
      </c>
      <c r="AZ116" s="135">
        <f t="shared" si="89"/>
        <v>8.4383561643835616</v>
      </c>
      <c r="BA116" s="136">
        <f>'Surv-rate CEA'!$AP114*UPFS+'Surv-rate CEA'!$AQ114*UPD</f>
        <v>2.4995885056058195E-2</v>
      </c>
      <c r="BB116" s="136">
        <f t="shared" si="90"/>
        <v>1.947795888037053E-2</v>
      </c>
      <c r="BC116" s="136">
        <f>BA116-'Surv-rate CEA'!$AQ114*UPD</f>
        <v>6.8823907261348349E-3</v>
      </c>
      <c r="BD116" s="136">
        <f t="shared" si="91"/>
        <v>5.3630796933836593E-3</v>
      </c>
      <c r="BE116" s="136">
        <f>'Surv-rate CEA'!$AS114*UPFS+'Surv-rate CEA'!$AT114*UPD</f>
        <v>5.6106685562586937E-3</v>
      </c>
      <c r="BF116" s="136">
        <f t="shared" si="92"/>
        <v>4.3720944941578578E-3</v>
      </c>
      <c r="BG116" s="136">
        <f>BE116-'Surv-rate CEA'!$AT114*UPD</f>
        <v>2.2634460187958851E-3</v>
      </c>
      <c r="BH116" s="136">
        <f t="shared" si="93"/>
        <v>1.7637826539516467E-3</v>
      </c>
    </row>
    <row r="117" spans="1:60">
      <c r="A117" s="132">
        <v>111</v>
      </c>
      <c r="B117" s="132">
        <f t="shared" si="60"/>
        <v>6.3863013698630136</v>
      </c>
      <c r="C117" s="133">
        <f>'Surv-rate CEA'!D115*UPFS+'Surv-rate CEA'!E115*UPD</f>
        <v>4.9055839613578275E-2</v>
      </c>
      <c r="D117" s="133">
        <f t="shared" si="61"/>
        <v>4.0617045320495461E-2</v>
      </c>
      <c r="E117" s="133">
        <f>C117-'Surv-rate CEA'!E115*UPD</f>
        <v>4.0480845169533215E-2</v>
      </c>
      <c r="F117" s="133">
        <f t="shared" si="62"/>
        <v>3.3517157912587948E-2</v>
      </c>
      <c r="G117" s="133">
        <f>'Surv-rate CEA'!G115*UPFS+'Surv-rate CEA'!H115*UPD</f>
        <v>1.4161867675288046E-2</v>
      </c>
      <c r="H117" s="133">
        <f t="shared" si="63"/>
        <v>1.1725682930331899E-2</v>
      </c>
      <c r="I117" s="133">
        <f>G117-'Surv-rate CEA'!H115*UPD</f>
        <v>3.9507089297105349E-3</v>
      </c>
      <c r="J117" s="133">
        <f t="shared" si="64"/>
        <v>3.2710911669264985E-3</v>
      </c>
      <c r="K117" s="133">
        <f>'Surv-rate CEA'!J115*UPFS+'Surv-rate CEA'!K115*UPD</f>
        <v>3.8803301027364123E-2</v>
      </c>
      <c r="L117" s="133">
        <f t="shared" si="65"/>
        <v>3.2128192052736392E-2</v>
      </c>
      <c r="M117" s="133">
        <f>K117-'Surv-rate CEA'!K115*UPD</f>
        <v>1.0905686620484627E-2</v>
      </c>
      <c r="N117" s="133">
        <f t="shared" si="66"/>
        <v>9.0296439976279199E-3</v>
      </c>
      <c r="O117" s="133">
        <f>'Surv-rate CEA'!M115*UPFS+'Surv-rate CEA'!N115*UPD</f>
        <v>1.4161867675288046E-2</v>
      </c>
      <c r="P117" s="133">
        <f t="shared" si="67"/>
        <v>1.1725682930331899E-2</v>
      </c>
      <c r="Q117" s="133">
        <f>O117-'Surv-rate CEA'!N115*UPD</f>
        <v>3.9507089297105349E-3</v>
      </c>
      <c r="R117" s="133">
        <f t="shared" si="68"/>
        <v>3.2710911669264985E-3</v>
      </c>
      <c r="S117" s="133">
        <f>'Surv-rate CEA'!P115*UPFS+'Surv-rate CEA'!Q115*UPD</f>
        <v>6.2289340377372437E-2</v>
      </c>
      <c r="T117" s="133">
        <f t="shared" si="69"/>
        <v>5.1574062966220587E-2</v>
      </c>
      <c r="U117" s="133">
        <f>S117-'Surv-rate CEA'!Q115*UPD</f>
        <v>4.0480845169533215E-2</v>
      </c>
      <c r="V117" s="133">
        <f t="shared" si="70"/>
        <v>3.3517157912587948E-2</v>
      </c>
      <c r="W117" s="133">
        <f>'Surv-rate CEA'!S115*UPFS+'Surv-rate CEA'!T115*UPD</f>
        <v>1.4161867675288046E-2</v>
      </c>
      <c r="X117" s="133">
        <f t="shared" si="71"/>
        <v>1.1725682930331899E-2</v>
      </c>
      <c r="Y117" s="133">
        <f>W117-'Surv-rate CEA'!T115*UPD</f>
        <v>3.9507089297105349E-3</v>
      </c>
      <c r="Z117" s="133">
        <f t="shared" si="72"/>
        <v>3.2710911669264985E-3</v>
      </c>
      <c r="AA117" s="133">
        <f>'Surv-rate CEA'!V115*UPFS+'Surv-rate CEA'!W115*UPD</f>
        <v>7.4719125536057585E-2</v>
      </c>
      <c r="AB117" s="133">
        <f t="shared" si="73"/>
        <v>6.1865623585531535E-2</v>
      </c>
      <c r="AC117" s="133">
        <f>AA117-'Surv-rate CEA'!W115*UPD</f>
        <v>3.5655565087162965E-2</v>
      </c>
      <c r="AD117" s="133">
        <f t="shared" si="74"/>
        <v>2.952194304452016E-2</v>
      </c>
      <c r="AE117" s="133">
        <f>'Surv-rate CEA'!Y115*UPFS+'Surv-rate CEA'!Z115*UPD</f>
        <v>1.4161867675288046E-2</v>
      </c>
      <c r="AF117" s="133">
        <f t="shared" si="75"/>
        <v>1.1725682930331899E-2</v>
      </c>
      <c r="AG117" s="133">
        <f>AE117-'Surv-rate CEA'!Z115*UPD</f>
        <v>3.9507089297105349E-3</v>
      </c>
      <c r="AH117" s="133">
        <f t="shared" si="76"/>
        <v>3.2710911669264985E-3</v>
      </c>
      <c r="AI117" s="133">
        <f>'Surv-rate CEA'!AB115*UPFS+'Surv-rate CEA'!AC115*UPD</f>
        <v>4.1450726861104709E-2</v>
      </c>
      <c r="AJ117" s="133">
        <f t="shared" si="77"/>
        <v>3.4320196428132471E-2</v>
      </c>
      <c r="AK117" s="133">
        <f>AI117-'Surv-rate CEA'!AC115*UPD</f>
        <v>2.5417607194314875E-2</v>
      </c>
      <c r="AL117" s="133">
        <f t="shared" si="78"/>
        <v>2.1045162237204512E-2</v>
      </c>
      <c r="AM117" s="105">
        <f>'Surv-rate CEA'!AE115*UPFS+'Surv-rate CEA'!AF115*UPD</f>
        <v>1.4161867675288046E-2</v>
      </c>
      <c r="AN117" s="133">
        <f t="shared" si="79"/>
        <v>1.1725682930331899E-2</v>
      </c>
      <c r="AO117" s="105">
        <f>AM117-'Surv-rate CEA'!AF115*UPD</f>
        <v>3.9507089297105349E-3</v>
      </c>
      <c r="AP117" s="133">
        <f t="shared" si="80"/>
        <v>3.2710911669264985E-3</v>
      </c>
      <c r="AQ117" s="133">
        <f>'Surv-rate CEA'!AH115*UPFS+'Surv-rate CEA'!AI115*UPD</f>
        <v>5.4743148825606255E-2</v>
      </c>
      <c r="AR117" s="133">
        <f t="shared" si="81"/>
        <v>4.5325999398873364E-2</v>
      </c>
      <c r="AS117" s="133">
        <f>AQ117-'Surv-rate CEA'!AI115*UPD</f>
        <v>2.8857380857596246E-2</v>
      </c>
      <c r="AT117" s="133">
        <f t="shared" si="82"/>
        <v>2.3893211396576651E-2</v>
      </c>
      <c r="AU117" s="133">
        <f>'Surv-rate CEA'!AK115*UPFS+'Surv-rate CEA'!AL115*UPD</f>
        <v>1.4161867675288046E-2</v>
      </c>
      <c r="AV117" s="133">
        <f t="shared" si="83"/>
        <v>1.1725682930331899E-2</v>
      </c>
      <c r="AW117" s="133">
        <f>AU117-'Surv-rate CEA'!AL115*UPD</f>
        <v>3.9507089297105349E-3</v>
      </c>
      <c r="AX117" s="133">
        <f t="shared" si="84"/>
        <v>3.2710911669264985E-3</v>
      </c>
      <c r="AY117" s="135">
        <v>111</v>
      </c>
      <c r="AZ117" s="135">
        <f t="shared" si="89"/>
        <v>8.5150684931506841</v>
      </c>
      <c r="BA117" s="136">
        <f>'Surv-rate CEA'!$AP115*UPFS+'Surv-rate CEA'!$AQ115*UPD</f>
        <v>2.4637938856064558E-2</v>
      </c>
      <c r="BB117" s="136">
        <f t="shared" si="90"/>
        <v>1.9155545561889524E-2</v>
      </c>
      <c r="BC117" s="136">
        <f>BA117-'Surv-rate CEA'!$AQ115*UPD</f>
        <v>6.7799967970194087E-3</v>
      </c>
      <c r="BD117" s="136">
        <f t="shared" si="91"/>
        <v>5.2713231538360642E-3</v>
      </c>
      <c r="BE117" s="136">
        <f>'Surv-rate CEA'!$AS115*UPFS+'Surv-rate CEA'!$AT115*UPD</f>
        <v>5.4287764951409948E-3</v>
      </c>
      <c r="BF117" s="136">
        <f t="shared" si="92"/>
        <v>4.2207741526394419E-3</v>
      </c>
      <c r="BG117" s="136">
        <f>BE117-'Surv-rate CEA'!$AT115*UPD</f>
        <v>2.2198698342509628E-3</v>
      </c>
      <c r="BH117" s="136">
        <f t="shared" si="93"/>
        <v>1.7259080802123023E-3</v>
      </c>
    </row>
    <row r="118" spans="1:60">
      <c r="A118" s="132">
        <v>112</v>
      </c>
      <c r="B118" s="132">
        <f t="shared" si="60"/>
        <v>6.4438356164383563</v>
      </c>
      <c r="C118" s="133">
        <f>'Surv-rate CEA'!D116*UPFS+'Surv-rate CEA'!E116*UPD</f>
        <v>4.8427827948136874E-2</v>
      </c>
      <c r="D118" s="133">
        <f t="shared" si="61"/>
        <v>4.0028934032751054E-2</v>
      </c>
      <c r="E118" s="133">
        <f>C118-'Surv-rate CEA'!E116*UPD</f>
        <v>4.0070244864156182E-2</v>
      </c>
      <c r="F118" s="133">
        <f t="shared" si="62"/>
        <v>3.3120816198100783E-2</v>
      </c>
      <c r="G118" s="133">
        <f>'Surv-rate CEA'!G116*UPFS+'Surv-rate CEA'!H116*UPD</f>
        <v>1.3897259182390547E-2</v>
      </c>
      <c r="H118" s="133">
        <f t="shared" si="63"/>
        <v>1.1487041534130106E-2</v>
      </c>
      <c r="I118" s="133">
        <f>G118-'Surv-rate CEA'!H116*UPD</f>
        <v>3.8789861842690194E-3</v>
      </c>
      <c r="J118" s="133">
        <f t="shared" si="64"/>
        <v>3.2062491477078715E-3</v>
      </c>
      <c r="K118" s="133">
        <f>'Surv-rate CEA'!J116*UPFS+'Surv-rate CEA'!K116*UPD</f>
        <v>3.8263558402493229E-2</v>
      </c>
      <c r="L118" s="133">
        <f t="shared" si="65"/>
        <v>3.1627465448006833E-2</v>
      </c>
      <c r="M118" s="133">
        <f>K118-'Surv-rate CEA'!K116*UPD</f>
        <v>1.0745737782472051E-2</v>
      </c>
      <c r="N118" s="133">
        <f t="shared" si="66"/>
        <v>8.8820921163027863E-3</v>
      </c>
      <c r="O118" s="133">
        <f>'Surv-rate CEA'!M116*UPFS+'Surv-rate CEA'!N116*UPD</f>
        <v>1.3897259182390547E-2</v>
      </c>
      <c r="P118" s="133">
        <f t="shared" si="67"/>
        <v>1.1487041534130106E-2</v>
      </c>
      <c r="Q118" s="133">
        <f>O118-'Surv-rate CEA'!N116*UPD</f>
        <v>3.8789861842690194E-3</v>
      </c>
      <c r="R118" s="133">
        <f t="shared" si="68"/>
        <v>3.2062491477078715E-3</v>
      </c>
      <c r="S118" s="133">
        <f>'Surv-rate CEA'!P116*UPFS+'Surv-rate CEA'!Q116*UPD</f>
        <v>6.1560568819654105E-2</v>
      </c>
      <c r="T118" s="133">
        <f t="shared" si="69"/>
        <v>5.0884048546211307E-2</v>
      </c>
      <c r="U118" s="133">
        <f>S118-'Surv-rate CEA'!Q116*UPD</f>
        <v>4.0070244864156182E-2</v>
      </c>
      <c r="V118" s="133">
        <f t="shared" si="70"/>
        <v>3.3120816198100783E-2</v>
      </c>
      <c r="W118" s="133">
        <f>'Surv-rate CEA'!S116*UPFS+'Surv-rate CEA'!T116*UPD</f>
        <v>1.3897259182390547E-2</v>
      </c>
      <c r="X118" s="133">
        <f t="shared" si="71"/>
        <v>1.1487041534130106E-2</v>
      </c>
      <c r="Y118" s="133">
        <f>W118-'Surv-rate CEA'!T116*UPD</f>
        <v>3.8789861842690194E-3</v>
      </c>
      <c r="Z118" s="133">
        <f t="shared" si="72"/>
        <v>3.2062491477078715E-3</v>
      </c>
      <c r="AA118" s="133">
        <f>'Surv-rate CEA'!V116*UPFS+'Surv-rate CEA'!W116*UPD</f>
        <v>7.3909587435562585E-2</v>
      </c>
      <c r="AB118" s="133">
        <f t="shared" si="73"/>
        <v>6.1091362656495146E-2</v>
      </c>
      <c r="AC118" s="133">
        <f>AA118-'Surv-rate CEA'!W116*UPD</f>
        <v>3.5278267227347664E-2</v>
      </c>
      <c r="AD118" s="133">
        <f t="shared" si="74"/>
        <v>2.9159916755828644E-2</v>
      </c>
      <c r="AE118" s="133">
        <f>'Surv-rate CEA'!Y116*UPFS+'Surv-rate CEA'!Z116*UPD</f>
        <v>1.3897259182390547E-2</v>
      </c>
      <c r="AF118" s="133">
        <f t="shared" si="75"/>
        <v>1.1487041534130106E-2</v>
      </c>
      <c r="AG118" s="133">
        <f>AE118-'Surv-rate CEA'!Z116*UPD</f>
        <v>3.8789861842690194E-3</v>
      </c>
      <c r="AH118" s="133">
        <f t="shared" si="76"/>
        <v>3.2062491477078715E-3</v>
      </c>
      <c r="AI118" s="133">
        <f>'Surv-rate CEA'!AB116*UPFS+'Surv-rate CEA'!AC116*UPD</f>
        <v>4.0886261716752713E-2</v>
      </c>
      <c r="AJ118" s="133">
        <f t="shared" si="77"/>
        <v>3.379531030915571E-2</v>
      </c>
      <c r="AK118" s="133">
        <f>AI118-'Surv-rate CEA'!AC116*UPD</f>
        <v>2.5118936245460979E-2</v>
      </c>
      <c r="AL118" s="133">
        <f t="shared" si="78"/>
        <v>2.076253023404739E-2</v>
      </c>
      <c r="AM118" s="105">
        <f>'Surv-rate CEA'!AE116*UPFS+'Surv-rate CEA'!AF116*UPD</f>
        <v>1.3897259182390547E-2</v>
      </c>
      <c r="AN118" s="133">
        <f t="shared" si="79"/>
        <v>1.1487041534130106E-2</v>
      </c>
      <c r="AO118" s="105">
        <f>AM118-'Surv-rate CEA'!AF116*UPD</f>
        <v>3.8789861842690194E-3</v>
      </c>
      <c r="AP118" s="133">
        <f t="shared" si="80"/>
        <v>3.2062491477078715E-3</v>
      </c>
      <c r="AQ118" s="133">
        <f>'Surv-rate CEA'!AH116*UPFS+'Surv-rate CEA'!AI116*UPD</f>
        <v>5.4069318708510047E-2</v>
      </c>
      <c r="AR118" s="133">
        <f t="shared" si="81"/>
        <v>4.4692014560236082E-2</v>
      </c>
      <c r="AS118" s="133">
        <f>AQ118-'Surv-rate CEA'!AI116*UPD</f>
        <v>2.8530934345394818E-2</v>
      </c>
      <c r="AT118" s="133">
        <f t="shared" si="82"/>
        <v>2.3582781578138035E-2</v>
      </c>
      <c r="AU118" s="133">
        <f>'Surv-rate CEA'!AK116*UPFS+'Surv-rate CEA'!AL116*UPD</f>
        <v>1.3897259182390547E-2</v>
      </c>
      <c r="AV118" s="133">
        <f t="shared" si="83"/>
        <v>1.1487041534130106E-2</v>
      </c>
      <c r="AW118" s="133">
        <f>AU118-'Surv-rate CEA'!AL116*UPD</f>
        <v>3.8789861842690194E-3</v>
      </c>
      <c r="AX118" s="133">
        <f t="shared" si="84"/>
        <v>3.2062491477078715E-3</v>
      </c>
      <c r="AY118" s="135">
        <v>112</v>
      </c>
      <c r="AZ118" s="135">
        <f t="shared" si="89"/>
        <v>8.5917808219178085</v>
      </c>
      <c r="BA118" s="136">
        <f>'Surv-rate CEA'!$AP116*UPFS+'Surv-rate CEA'!$AQ116*UPD</f>
        <v>2.4288080302438168E-2</v>
      </c>
      <c r="BB118" s="136">
        <f t="shared" si="90"/>
        <v>1.8840766579428996E-2</v>
      </c>
      <c r="BC118" s="136">
        <f>BA118-'Surv-rate CEA'!$AQ116*UPD</f>
        <v>6.6800107177098535E-3</v>
      </c>
      <c r="BD118" s="136">
        <f t="shared" si="91"/>
        <v>5.1818225694774712E-3</v>
      </c>
      <c r="BE118" s="136">
        <f>'Surv-rate CEA'!$AS116*UPFS+'Surv-rate CEA'!$AT116*UPD</f>
        <v>5.2532120116886025E-3</v>
      </c>
      <c r="BF118" s="136">
        <f t="shared" si="92"/>
        <v>4.0750252828562162E-3</v>
      </c>
      <c r="BG118" s="136">
        <f>BE118-'Surv-rate CEA'!$AT116*UPD</f>
        <v>2.1774318688506373E-3</v>
      </c>
      <c r="BH118" s="136">
        <f t="shared" si="93"/>
        <v>1.6890789668340502E-3</v>
      </c>
    </row>
    <row r="119" spans="1:60">
      <c r="A119" s="132">
        <v>113</v>
      </c>
      <c r="B119" s="132">
        <f t="shared" si="60"/>
        <v>6.5013698630136982</v>
      </c>
      <c r="C119" s="133">
        <f>'Surv-rate CEA'!D117*UPFS+'Surv-rate CEA'!E117*UPD</f>
        <v>4.7812891804418722E-2</v>
      </c>
      <c r="D119" s="133">
        <f t="shared" si="61"/>
        <v>3.9453493561991425E-2</v>
      </c>
      <c r="E119" s="133">
        <f>C119-'Surv-rate CEA'!E117*UPD</f>
        <v>3.9667318172421182E-2</v>
      </c>
      <c r="F119" s="133">
        <f t="shared" si="62"/>
        <v>3.2732056628970739E-2</v>
      </c>
      <c r="G119" s="133">
        <f>'Surv-rate CEA'!G117*UPFS+'Surv-rate CEA'!H117*UPD</f>
        <v>1.3639677646383953E-2</v>
      </c>
      <c r="H119" s="133">
        <f t="shared" si="63"/>
        <v>1.1254975674981346E-2</v>
      </c>
      <c r="I119" s="133">
        <f>G119-'Surv-rate CEA'!H117*UPD</f>
        <v>3.8091710322273858E-3</v>
      </c>
      <c r="J119" s="133">
        <f t="shared" si="64"/>
        <v>3.1431921208877498E-3</v>
      </c>
      <c r="K119" s="133">
        <f>'Surv-rate CEA'!J117*UPFS+'Surv-rate CEA'!K117*UPD</f>
        <v>3.7735604267190276E-2</v>
      </c>
      <c r="L119" s="133">
        <f t="shared" si="65"/>
        <v>3.1138075189082313E-2</v>
      </c>
      <c r="M119" s="133">
        <f>K119-'Surv-rate CEA'!K117*UPD</f>
        <v>1.0589492377688928E-2</v>
      </c>
      <c r="N119" s="133">
        <f t="shared" si="66"/>
        <v>8.7380715447396614E-3</v>
      </c>
      <c r="O119" s="133">
        <f>'Surv-rate CEA'!M117*UPFS+'Surv-rate CEA'!N117*UPD</f>
        <v>1.3639677646383953E-2</v>
      </c>
      <c r="P119" s="133">
        <f t="shared" si="67"/>
        <v>1.1254975674981346E-2</v>
      </c>
      <c r="Q119" s="133">
        <f>O119-'Surv-rate CEA'!N117*UPD</f>
        <v>3.8091710322273858E-3</v>
      </c>
      <c r="R119" s="133">
        <f t="shared" si="68"/>
        <v>3.1431921208877498E-3</v>
      </c>
      <c r="S119" s="133">
        <f>'Surv-rate CEA'!P117*UPFS+'Surv-rate CEA'!Q117*UPD</f>
        <v>6.0846145654122691E-2</v>
      </c>
      <c r="T119" s="133">
        <f t="shared" si="69"/>
        <v>5.0208069941819887E-2</v>
      </c>
      <c r="U119" s="133">
        <f>S119-'Surv-rate CEA'!Q117*UPD</f>
        <v>3.9667318172421182E-2</v>
      </c>
      <c r="V119" s="133">
        <f t="shared" si="70"/>
        <v>3.2732056628970739E-2</v>
      </c>
      <c r="W119" s="133">
        <f>'Surv-rate CEA'!S117*UPFS+'Surv-rate CEA'!T117*UPD</f>
        <v>1.3639677646383953E-2</v>
      </c>
      <c r="X119" s="133">
        <f t="shared" si="71"/>
        <v>1.1254975674981346E-2</v>
      </c>
      <c r="Y119" s="133">
        <f>W119-'Surv-rate CEA'!T117*UPD</f>
        <v>3.8091710322273858E-3</v>
      </c>
      <c r="Z119" s="133">
        <f t="shared" si="72"/>
        <v>3.1431921208877498E-3</v>
      </c>
      <c r="AA119" s="133">
        <f>'Surv-rate CEA'!V117*UPFS+'Surv-rate CEA'!W117*UPD</f>
        <v>7.3115278723404092E-2</v>
      </c>
      <c r="AB119" s="133">
        <f t="shared" si="73"/>
        <v>6.0332121098152051E-2</v>
      </c>
      <c r="AC119" s="133">
        <f>AA119-'Surv-rate CEA'!W117*UPD</f>
        <v>3.4908183967626558E-2</v>
      </c>
      <c r="AD119" s="133">
        <f t="shared" si="74"/>
        <v>2.8804988768746372E-2</v>
      </c>
      <c r="AE119" s="133">
        <f>'Surv-rate CEA'!Y117*UPFS+'Surv-rate CEA'!Z117*UPD</f>
        <v>1.3639677646383953E-2</v>
      </c>
      <c r="AF119" s="133">
        <f t="shared" si="75"/>
        <v>1.1254975674981346E-2</v>
      </c>
      <c r="AG119" s="133">
        <f>AE119-'Surv-rate CEA'!Z117*UPD</f>
        <v>3.8091710322273858E-3</v>
      </c>
      <c r="AH119" s="133">
        <f t="shared" si="76"/>
        <v>3.1431921208877498E-3</v>
      </c>
      <c r="AI119" s="133">
        <f>'Surv-rate CEA'!AB117*UPFS+'Surv-rate CEA'!AC117*UPD</f>
        <v>4.0333979760576649E-2</v>
      </c>
      <c r="AJ119" s="133">
        <f t="shared" si="77"/>
        <v>3.3282162001887924E-2</v>
      </c>
      <c r="AK119" s="133">
        <f>AI119-'Surv-rate CEA'!AC117*UPD</f>
        <v>2.4826320994543131E-2</v>
      </c>
      <c r="AL119" s="133">
        <f t="shared" si="78"/>
        <v>2.0485794909305591E-2</v>
      </c>
      <c r="AM119" s="105">
        <f>'Surv-rate CEA'!AE117*UPFS+'Surv-rate CEA'!AF117*UPD</f>
        <v>1.3639677646383953E-2</v>
      </c>
      <c r="AN119" s="133">
        <f t="shared" si="79"/>
        <v>1.1254975674981346E-2</v>
      </c>
      <c r="AO119" s="105">
        <f>AM119-'Surv-rate CEA'!AF117*UPD</f>
        <v>3.8091710322273858E-3</v>
      </c>
      <c r="AP119" s="133">
        <f t="shared" si="80"/>
        <v>3.1431921208877498E-3</v>
      </c>
      <c r="AQ119" s="133">
        <f>'Surv-rate CEA'!AH117*UPFS+'Surv-rate CEA'!AI117*UPD</f>
        <v>5.3409150358017646E-2</v>
      </c>
      <c r="AR119" s="133">
        <f t="shared" si="81"/>
        <v>4.4071326587419302E-2</v>
      </c>
      <c r="AS119" s="133">
        <f>AQ119-'Surv-rate CEA'!AI117*UPD</f>
        <v>2.821096551039402E-2</v>
      </c>
      <c r="AT119" s="133">
        <f t="shared" si="82"/>
        <v>2.3278682885251267E-2</v>
      </c>
      <c r="AU119" s="133">
        <f>'Surv-rate CEA'!AK117*UPFS+'Surv-rate CEA'!AL117*UPD</f>
        <v>1.3639677646383953E-2</v>
      </c>
      <c r="AV119" s="133">
        <f t="shared" si="83"/>
        <v>1.1254975674981346E-2</v>
      </c>
      <c r="AW119" s="133">
        <f>AU119-'Surv-rate CEA'!AL117*UPD</f>
        <v>3.8091710322273858E-3</v>
      </c>
      <c r="AX119" s="133">
        <f t="shared" si="84"/>
        <v>3.1431921208877498E-3</v>
      </c>
      <c r="AY119" s="135">
        <v>113</v>
      </c>
      <c r="AZ119" s="135">
        <f t="shared" si="89"/>
        <v>8.668493150684931</v>
      </c>
      <c r="BA119" s="136">
        <f>'Surv-rate CEA'!$AP117*UPFS+'Surv-rate CEA'!$AQ117*UPD</f>
        <v>2.3946061854025598E-2</v>
      </c>
      <c r="BB119" s="136">
        <f t="shared" si="90"/>
        <v>1.8533383206462712E-2</v>
      </c>
      <c r="BC119" s="136">
        <f>BA119-'Surv-rate CEA'!$AQ117*UPD</f>
        <v>6.5823555071727081E-3</v>
      </c>
      <c r="BD119" s="136">
        <f t="shared" si="91"/>
        <v>5.0945043806897867E-3</v>
      </c>
      <c r="BE119" s="136">
        <f>'Surv-rate CEA'!$AS117*UPFS+'Surv-rate CEA'!$AT117*UPD</f>
        <v>5.0837390387795198E-3</v>
      </c>
      <c r="BF119" s="136">
        <f t="shared" si="92"/>
        <v>3.9346295980403978E-3</v>
      </c>
      <c r="BG119" s="136">
        <f>BE119-'Surv-rate CEA'!$AT117*UPD</f>
        <v>2.1360942647209208E-3</v>
      </c>
      <c r="BH119" s="136">
        <f t="shared" si="93"/>
        <v>1.6532594718302153E-3</v>
      </c>
    </row>
    <row r="120" spans="1:60">
      <c r="A120" s="132">
        <v>114</v>
      </c>
      <c r="B120" s="132">
        <f t="shared" si="60"/>
        <v>6.558904109589041</v>
      </c>
      <c r="C120" s="133">
        <f>'Surv-rate CEA'!D118*UPFS+'Surv-rate CEA'!E118*UPD</f>
        <v>4.7210658938197106E-2</v>
      </c>
      <c r="D120" s="133">
        <f t="shared" si="61"/>
        <v>3.8890357571643712E-2</v>
      </c>
      <c r="E120" s="133">
        <f>C120-'Surv-rate CEA'!E118*UPD</f>
        <v>3.9271857722509858E-2</v>
      </c>
      <c r="F120" s="133">
        <f t="shared" si="62"/>
        <v>3.2350672998029767E-2</v>
      </c>
      <c r="G120" s="133">
        <f>'Surv-rate CEA'!G118*UPFS+'Surv-rate CEA'!H118*UPD</f>
        <v>1.3388883158795812E-2</v>
      </c>
      <c r="H120" s="133">
        <f t="shared" si="63"/>
        <v>1.1029256215469638E-2</v>
      </c>
      <c r="I120" s="133">
        <f>G120-'Surv-rate CEA'!H118*UPD</f>
        <v>3.7411969922124706E-3</v>
      </c>
      <c r="J120" s="133">
        <f t="shared" si="64"/>
        <v>3.0818567680567345E-3</v>
      </c>
      <c r="K120" s="133">
        <f>'Surv-rate CEA'!J118*UPFS+'Surv-rate CEA'!K118*UPD</f>
        <v>3.7219091441501512E-2</v>
      </c>
      <c r="L120" s="133">
        <f t="shared" si="65"/>
        <v>3.0659681673720227E-2</v>
      </c>
      <c r="M120" s="133">
        <f>K120-'Surv-rate CEA'!K118*UPD</f>
        <v>1.0436833951873725E-2</v>
      </c>
      <c r="N120" s="133">
        <f t="shared" si="66"/>
        <v>8.5974695849000745E-3</v>
      </c>
      <c r="O120" s="133">
        <f>'Surv-rate CEA'!M118*UPFS+'Surv-rate CEA'!N118*UPD</f>
        <v>1.3388883158795812E-2</v>
      </c>
      <c r="P120" s="133">
        <f t="shared" si="67"/>
        <v>1.1029256215469638E-2</v>
      </c>
      <c r="Q120" s="133">
        <f>O120-'Surv-rate CEA'!N118*UPD</f>
        <v>3.7411969922124706E-3</v>
      </c>
      <c r="R120" s="133">
        <f t="shared" si="68"/>
        <v>3.0818567680567345E-3</v>
      </c>
      <c r="S120" s="133">
        <f>'Surv-rate CEA'!P118*UPFS+'Surv-rate CEA'!Q118*UPD</f>
        <v>6.014567887902169E-2</v>
      </c>
      <c r="T120" s="133">
        <f t="shared" si="69"/>
        <v>4.9545738411668483E-2</v>
      </c>
      <c r="U120" s="133">
        <f>S120-'Surv-rate CEA'!Q118*UPD</f>
        <v>3.9271857722509858E-2</v>
      </c>
      <c r="V120" s="133">
        <f t="shared" si="70"/>
        <v>3.2350672998029767E-2</v>
      </c>
      <c r="W120" s="133">
        <f>'Surv-rate CEA'!S118*UPFS+'Surv-rate CEA'!T118*UPD</f>
        <v>1.3388883158795812E-2</v>
      </c>
      <c r="X120" s="133">
        <f t="shared" si="71"/>
        <v>1.1029256215469638E-2</v>
      </c>
      <c r="Y120" s="133">
        <f>W120-'Surv-rate CEA'!T118*UPD</f>
        <v>3.7411969922124706E-3</v>
      </c>
      <c r="Z120" s="133">
        <f t="shared" si="72"/>
        <v>3.0818567680567345E-3</v>
      </c>
      <c r="AA120" s="133">
        <f>'Surv-rate CEA'!V118*UPFS+'Surv-rate CEA'!W118*UPD</f>
        <v>7.233579680132568E-2</v>
      </c>
      <c r="AB120" s="133">
        <f t="shared" si="73"/>
        <v>5.9587497105600594E-2</v>
      </c>
      <c r="AC120" s="133">
        <f>AA120-'Surv-rate CEA'!W118*UPD</f>
        <v>3.4545117245699891E-2</v>
      </c>
      <c r="AD120" s="133">
        <f t="shared" si="74"/>
        <v>2.8456962733740852E-2</v>
      </c>
      <c r="AE120" s="133">
        <f>'Surv-rate CEA'!Y118*UPFS+'Surv-rate CEA'!Z118*UPD</f>
        <v>1.3388883158795812E-2</v>
      </c>
      <c r="AF120" s="133">
        <f t="shared" si="75"/>
        <v>1.1029256215469638E-2</v>
      </c>
      <c r="AG120" s="133">
        <f>AE120-'Surv-rate CEA'!Z118*UPD</f>
        <v>3.7411969922124706E-3</v>
      </c>
      <c r="AH120" s="133">
        <f t="shared" si="76"/>
        <v>3.0818567680567345E-3</v>
      </c>
      <c r="AI120" s="133">
        <f>'Surv-rate CEA'!AB118*UPFS+'Surv-rate CEA'!AC118*UPD</f>
        <v>3.9793525107183432E-2</v>
      </c>
      <c r="AJ120" s="133">
        <f t="shared" si="77"/>
        <v>3.2780402884875402E-2</v>
      </c>
      <c r="AK120" s="133">
        <f>AI120-'Surv-rate CEA'!AC118*UPD</f>
        <v>2.4539588274785959E-2</v>
      </c>
      <c r="AL120" s="133">
        <f t="shared" si="78"/>
        <v>2.021478590071521E-2</v>
      </c>
      <c r="AM120" s="105">
        <f>'Surv-rate CEA'!AE118*UPFS+'Surv-rate CEA'!AF118*UPD</f>
        <v>1.3388883158795812E-2</v>
      </c>
      <c r="AN120" s="133">
        <f t="shared" si="79"/>
        <v>1.1029256215469638E-2</v>
      </c>
      <c r="AO120" s="105">
        <f>AM120-'Surv-rate CEA'!AF118*UPD</f>
        <v>3.7411969922124706E-3</v>
      </c>
      <c r="AP120" s="133">
        <f t="shared" si="80"/>
        <v>3.0818567680567345E-3</v>
      </c>
      <c r="AQ120" s="133">
        <f>'Surv-rate CEA'!AH118*UPFS+'Surv-rate CEA'!AI118*UPD</f>
        <v>5.2762262634329628E-2</v>
      </c>
      <c r="AR120" s="133">
        <f t="shared" si="81"/>
        <v>4.3463558998916511E-2</v>
      </c>
      <c r="AS120" s="133">
        <f>AQ120-'Surv-rate CEA'!AI118*UPD</f>
        <v>2.789729189343906E-2</v>
      </c>
      <c r="AT120" s="133">
        <f t="shared" si="82"/>
        <v>2.2980735313113048E-2</v>
      </c>
      <c r="AU120" s="133">
        <f>'Surv-rate CEA'!AK118*UPFS+'Surv-rate CEA'!AL118*UPD</f>
        <v>1.3388883158795812E-2</v>
      </c>
      <c r="AV120" s="133">
        <f t="shared" si="83"/>
        <v>1.1029256215469638E-2</v>
      </c>
      <c r="AW120" s="133">
        <f>AU120-'Surv-rate CEA'!AL118*UPD</f>
        <v>3.7411969922124706E-3</v>
      </c>
      <c r="AX120" s="133">
        <f t="shared" si="84"/>
        <v>3.0818567680567345E-3</v>
      </c>
      <c r="AY120" s="135">
        <v>114</v>
      </c>
      <c r="AZ120" s="135">
        <f t="shared" si="89"/>
        <v>8.7452054794520553</v>
      </c>
      <c r="BA120" s="136">
        <f>'Surv-rate CEA'!$AP118*UPFS+'Surv-rate CEA'!$AQ118*UPD</f>
        <v>2.3611645468934808E-2</v>
      </c>
      <c r="BB120" s="136">
        <f t="shared" si="90"/>
        <v>1.8233165994202272E-2</v>
      </c>
      <c r="BC120" s="136">
        <f>BA120-'Surv-rate CEA'!$AQ118*UPD</f>
        <v>6.4869572830050203E-3</v>
      </c>
      <c r="BD120" s="136">
        <f t="shared" si="91"/>
        <v>5.0092980217725487E-3</v>
      </c>
      <c r="BE120" s="136">
        <f>'Surv-rate CEA'!$AS118*UPFS+'Surv-rate CEA'!$AT118*UPD</f>
        <v>4.9201310005226352E-3</v>
      </c>
      <c r="BF120" s="136">
        <f t="shared" si="92"/>
        <v>3.7993779537211039E-3</v>
      </c>
      <c r="BG120" s="136">
        <f>BE120-'Surv-rate CEA'!$AT118*UPD</f>
        <v>2.0958206988307957E-3</v>
      </c>
      <c r="BH120" s="136">
        <f t="shared" si="93"/>
        <v>1.6184152326928372E-3</v>
      </c>
    </row>
    <row r="121" spans="1:60">
      <c r="A121" s="132">
        <v>115</v>
      </c>
      <c r="B121" s="132">
        <f t="shared" si="60"/>
        <v>6.6164383561643838</v>
      </c>
      <c r="C121" s="133">
        <f>'Surv-rate CEA'!D119*UPFS+'Surv-rate CEA'!E119*UPD</f>
        <v>4.6620770427548919E-2</v>
      </c>
      <c r="D121" s="133">
        <f t="shared" si="61"/>
        <v>3.8339172962509382E-2</v>
      </c>
      <c r="E121" s="133">
        <f>C121-'Surv-rate CEA'!E119*UPD</f>
        <v>3.8883663434057511E-2</v>
      </c>
      <c r="F121" s="133">
        <f t="shared" si="62"/>
        <v>3.197646637202322E-2</v>
      </c>
      <c r="G121" s="133">
        <f>'Surv-rate CEA'!G119*UPFS+'Surv-rate CEA'!H119*UPD</f>
        <v>1.314464575640234E-2</v>
      </c>
      <c r="H121" s="133">
        <f t="shared" si="63"/>
        <v>1.0809663644851088E-2</v>
      </c>
      <c r="I121" s="133">
        <f>G121-'Surv-rate CEA'!H119*UPD</f>
        <v>3.6750004366183035E-3</v>
      </c>
      <c r="J121" s="133">
        <f t="shared" si="64"/>
        <v>3.0221825183212496E-3</v>
      </c>
      <c r="K121" s="133">
        <f>'Surv-rate CEA'!J119*UPFS+'Surv-rate CEA'!K119*UPD</f>
        <v>3.6713685506287876E-2</v>
      </c>
      <c r="L121" s="133">
        <f t="shared" si="65"/>
        <v>3.0191957915071024E-2</v>
      </c>
      <c r="M121" s="133">
        <f>K121-'Surv-rate CEA'!K119*UPD</f>
        <v>1.0287650656528199E-2</v>
      </c>
      <c r="N121" s="133">
        <f t="shared" si="66"/>
        <v>8.460178033982876E-3</v>
      </c>
      <c r="O121" s="133">
        <f>'Surv-rate CEA'!M119*UPFS+'Surv-rate CEA'!N119*UPD</f>
        <v>1.314464575640234E-2</v>
      </c>
      <c r="P121" s="133">
        <f t="shared" si="67"/>
        <v>1.0809663644851088E-2</v>
      </c>
      <c r="Q121" s="133">
        <f>O121-'Surv-rate CEA'!N119*UPD</f>
        <v>3.6750004366183035E-3</v>
      </c>
      <c r="R121" s="133">
        <f t="shared" si="68"/>
        <v>3.0221825183212496E-3</v>
      </c>
      <c r="S121" s="133">
        <f>'Surv-rate CEA'!P119*UPFS+'Surv-rate CEA'!Q119*UPD</f>
        <v>5.9458790064194071E-2</v>
      </c>
      <c r="T121" s="133">
        <f t="shared" si="69"/>
        <v>4.8896678787307649E-2</v>
      </c>
      <c r="U121" s="133">
        <f>S121-'Surv-rate CEA'!Q119*UPD</f>
        <v>3.8883663434057511E-2</v>
      </c>
      <c r="V121" s="133">
        <f t="shared" si="70"/>
        <v>3.197646637202322E-2</v>
      </c>
      <c r="W121" s="133">
        <f>'Surv-rate CEA'!S119*UPFS+'Surv-rate CEA'!T119*UPD</f>
        <v>1.314464575640234E-2</v>
      </c>
      <c r="X121" s="133">
        <f t="shared" si="71"/>
        <v>1.0809663644851088E-2</v>
      </c>
      <c r="Y121" s="133">
        <f>W121-'Surv-rate CEA'!T119*UPD</f>
        <v>3.6750004366183035E-3</v>
      </c>
      <c r="Z121" s="133">
        <f t="shared" si="72"/>
        <v>3.0221825183212496E-3</v>
      </c>
      <c r="AA121" s="133">
        <f>'Surv-rate CEA'!V119*UPFS+'Surv-rate CEA'!W119*UPD</f>
        <v>7.1570752647932695E-2</v>
      </c>
      <c r="AB121" s="133">
        <f t="shared" si="73"/>
        <v>5.8857102524513802E-2</v>
      </c>
      <c r="AC121" s="133">
        <f>AA121-'Surv-rate CEA'!W119*UPD</f>
        <v>3.4188876047825285E-2</v>
      </c>
      <c r="AD121" s="133">
        <f t="shared" si="74"/>
        <v>2.8115649316185733E-2</v>
      </c>
      <c r="AE121" s="133">
        <f>'Surv-rate CEA'!Y119*UPFS+'Surv-rate CEA'!Z119*UPD</f>
        <v>1.314464575640234E-2</v>
      </c>
      <c r="AF121" s="133">
        <f t="shared" si="75"/>
        <v>1.0809663644851088E-2</v>
      </c>
      <c r="AG121" s="133">
        <f>AE121-'Surv-rate CEA'!Z119*UPD</f>
        <v>3.6750004366183035E-3</v>
      </c>
      <c r="AH121" s="133">
        <f t="shared" si="76"/>
        <v>3.0221825183212496E-3</v>
      </c>
      <c r="AI121" s="133">
        <f>'Surv-rate CEA'!AB119*UPFS+'Surv-rate CEA'!AC119*UPD</f>
        <v>3.926455487014445E-2</v>
      </c>
      <c r="AJ121" s="133">
        <f t="shared" si="77"/>
        <v>3.2289697202705643E-2</v>
      </c>
      <c r="AK121" s="133">
        <f>AI121-'Surv-rate CEA'!AC119*UPD</f>
        <v>2.425857127855488E-2</v>
      </c>
      <c r="AL121" s="133">
        <f t="shared" si="78"/>
        <v>1.9949339136667188E-2</v>
      </c>
      <c r="AM121" s="105">
        <f>'Surv-rate CEA'!AE119*UPFS+'Surv-rate CEA'!AF119*UPD</f>
        <v>1.314464575640234E-2</v>
      </c>
      <c r="AN121" s="133">
        <f t="shared" si="79"/>
        <v>1.0809663644851088E-2</v>
      </c>
      <c r="AO121" s="105">
        <f>AM121-'Surv-rate CEA'!AF119*UPD</f>
        <v>3.6750004366183035E-3</v>
      </c>
      <c r="AP121" s="133">
        <f t="shared" si="80"/>
        <v>3.0221825183212496E-3</v>
      </c>
      <c r="AQ121" s="133">
        <f>'Surv-rate CEA'!AH119*UPFS+'Surv-rate CEA'!AI119*UPD</f>
        <v>5.2128287813721738E-2</v>
      </c>
      <c r="AR121" s="133">
        <f t="shared" si="81"/>
        <v>4.2868348686678312E-2</v>
      </c>
      <c r="AS121" s="133">
        <f>AQ121-'Surv-rate CEA'!AI119*UPD</f>
        <v>2.7589737658147491E-2</v>
      </c>
      <c r="AT121" s="133">
        <f t="shared" si="82"/>
        <v>2.2688765422909533E-2</v>
      </c>
      <c r="AU121" s="133">
        <f>'Surv-rate CEA'!AK119*UPFS+'Surv-rate CEA'!AL119*UPD</f>
        <v>1.314464575640234E-2</v>
      </c>
      <c r="AV121" s="133">
        <f t="shared" si="83"/>
        <v>1.0809663644851088E-2</v>
      </c>
      <c r="AW121" s="133">
        <f>AU121-'Surv-rate CEA'!AL119*UPD</f>
        <v>3.6750004366183035E-3</v>
      </c>
      <c r="AX121" s="133">
        <f t="shared" si="84"/>
        <v>3.0221825183212496E-3</v>
      </c>
      <c r="AY121" s="135">
        <v>115</v>
      </c>
      <c r="AZ121" s="135">
        <f t="shared" si="89"/>
        <v>8.8219178082191778</v>
      </c>
      <c r="BA121" s="136">
        <f>'Surv-rate CEA'!$AP119*UPFS+'Surv-rate CEA'!$AQ119*UPD</f>
        <v>2.3284602168457402E-2</v>
      </c>
      <c r="BB121" s="136">
        <f t="shared" si="90"/>
        <v>1.7939894341948519E-2</v>
      </c>
      <c r="BC121" s="136">
        <f>BA121-'Surv-rate CEA'!$AQ119*UPD</f>
        <v>6.3937451115688403E-3</v>
      </c>
      <c r="BD121" s="136">
        <f t="shared" si="91"/>
        <v>4.9261357750950956E-3</v>
      </c>
      <c r="BE121" s="136">
        <f>'Surv-rate CEA'!$AS119*UPFS+'Surv-rate CEA'!$AT119*UPD</f>
        <v>4.7621703984174445E-3</v>
      </c>
      <c r="BF121" s="136">
        <f t="shared" si="92"/>
        <v>3.6690699359122332E-3</v>
      </c>
      <c r="BG121" s="136">
        <f>BE121-'Surv-rate CEA'!$AT119*UPD</f>
        <v>2.0565763094965725E-3</v>
      </c>
      <c r="BH121" s="136">
        <f t="shared" si="93"/>
        <v>1.5845132947344316E-3</v>
      </c>
    </row>
    <row r="122" spans="1:60">
      <c r="A122" s="132">
        <v>116</v>
      </c>
      <c r="B122" s="132">
        <f t="shared" ref="B122:B177" si="94">A122*21/365</f>
        <v>6.6739726027397257</v>
      </c>
      <c r="C122" s="133">
        <f>'Surv-rate CEA'!D120*UPFS+'Surv-rate CEA'!E120*UPD</f>
        <v>4.6042880102745744E-2</v>
      </c>
      <c r="D122" s="133">
        <f t="shared" ref="D122:D177" si="95">C122/(1+DISC)^($B122)</f>
        <v>3.7799599302239618E-2</v>
      </c>
      <c r="E122" s="133">
        <f>C122-'Surv-rate CEA'!E120*UPD</f>
        <v>3.85025422038201E-2</v>
      </c>
      <c r="F122" s="133">
        <f t="shared" ref="F122:F177" si="96">E122/(1+DISC)^($B122)</f>
        <v>3.1609244777352205E-2</v>
      </c>
      <c r="G122" s="133">
        <f>'Surv-rate CEA'!G120*UPFS+'Surv-rate CEA'!H120*UPD</f>
        <v>1.29067449388525E-2</v>
      </c>
      <c r="H122" s="133">
        <f t="shared" ref="H122:H177" si="97">G122/(1+DISC)^($B122)</f>
        <v>1.059598760755498E-2</v>
      </c>
      <c r="I122" s="133">
        <f>G122-'Surv-rate CEA'!H120*UPD</f>
        <v>3.6105204465521849E-3</v>
      </c>
      <c r="J122" s="133">
        <f t="shared" ref="J122:J177" si="98">I122/(1+DISC)^($B122)</f>
        <v>2.9641114076197233E-3</v>
      </c>
      <c r="K122" s="133">
        <f>'Surv-rate CEA'!J120*UPFS+'Surv-rate CEA'!K120*UPD</f>
        <v>3.6219064244791467E-2</v>
      </c>
      <c r="L122" s="133">
        <f t="shared" ref="L122:L177" si="99">K122/(1+DISC)^($B122)</f>
        <v>2.9734588985313015E-2</v>
      </c>
      <c r="M122" s="133">
        <f>K122-'Surv-rate CEA'!K120*UPD</f>
        <v>1.0141835030249249E-2</v>
      </c>
      <c r="N122" s="133">
        <f t="shared" ref="N122:N177" si="100">M122/(1+DISC)^($B122)</f>
        <v>8.326092969800504E-3</v>
      </c>
      <c r="O122" s="133">
        <f>'Surv-rate CEA'!M120*UPFS+'Surv-rate CEA'!N120*UPD</f>
        <v>1.29067449388525E-2</v>
      </c>
      <c r="P122" s="133">
        <f t="shared" ref="P122:P177" si="101">O122/(1+DISC)^($B122)</f>
        <v>1.059598760755498E-2</v>
      </c>
      <c r="Q122" s="133">
        <f>O122-'Surv-rate CEA'!N120*UPD</f>
        <v>3.6105204465521849E-3</v>
      </c>
      <c r="R122" s="133">
        <f t="shared" ref="R122:R177" si="102">Q122/(1+DISC)^($B122)</f>
        <v>2.9641114076197233E-3</v>
      </c>
      <c r="S122" s="133">
        <f>'Surv-rate CEA'!P120*UPFS+'Surv-rate CEA'!Q120*UPD</f>
        <v>5.8785113786528044E-2</v>
      </c>
      <c r="T122" s="133">
        <f t="shared" ref="T122:T177" si="103">S122/(1+DISC)^($B122)</f>
        <v>4.8260528904985049E-2</v>
      </c>
      <c r="U122" s="133">
        <f>S122-'Surv-rate CEA'!Q120*UPD</f>
        <v>3.85025422038201E-2</v>
      </c>
      <c r="V122" s="133">
        <f t="shared" ref="V122:V177" si="104">U122/(1+DISC)^($B122)</f>
        <v>3.1609244777352205E-2</v>
      </c>
      <c r="W122" s="133">
        <f>'Surv-rate CEA'!S120*UPFS+'Surv-rate CEA'!T120*UPD</f>
        <v>1.29067449388525E-2</v>
      </c>
      <c r="X122" s="133">
        <f t="shared" ref="X122:X177" si="105">W122/(1+DISC)^($B122)</f>
        <v>1.059598760755498E-2</v>
      </c>
      <c r="Y122" s="133">
        <f>W122-'Surv-rate CEA'!T120*UPD</f>
        <v>3.6105204465521849E-3</v>
      </c>
      <c r="Z122" s="133">
        <f t="shared" ref="Z122:Z177" si="106">Y122/(1+DISC)^($B122)</f>
        <v>2.9641114076197233E-3</v>
      </c>
      <c r="AA122" s="133">
        <f>'Surv-rate CEA'!V120*UPFS+'Surv-rate CEA'!W120*UPD</f>
        <v>7.0819770266401294E-2</v>
      </c>
      <c r="AB122" s="133">
        <f t="shared" ref="AB122:AB177" si="107">AA122/(1+DISC)^($B122)</f>
        <v>5.814056229264844E-2</v>
      </c>
      <c r="AC122" s="133">
        <f>AA122-'Surv-rate CEA'!W120*UPD</f>
        <v>3.3839276101961011E-2</v>
      </c>
      <c r="AD122" s="133">
        <f t="shared" ref="AD122:AD177" si="108">AC122/(1+DISC)^($B122)</f>
        <v>2.7780865890179186E-2</v>
      </c>
      <c r="AE122" s="133">
        <f>'Surv-rate CEA'!Y120*UPFS+'Surv-rate CEA'!Z120*UPD</f>
        <v>1.29067449388525E-2</v>
      </c>
      <c r="AF122" s="133">
        <f t="shared" ref="AF122:AF177" si="109">AE122/(1+DISC)^($B122)</f>
        <v>1.059598760755498E-2</v>
      </c>
      <c r="AG122" s="133">
        <f>AE122-'Surv-rate CEA'!Z120*UPD</f>
        <v>3.6105204465521849E-3</v>
      </c>
      <c r="AH122" s="133">
        <f t="shared" ref="AH122:AH177" si="110">AG122/(1+DISC)^($B122)</f>
        <v>2.9641114076197233E-3</v>
      </c>
      <c r="AI122" s="133">
        <f>'Surv-rate CEA'!AB120*UPFS+'Surv-rate CEA'!AC120*UPD</f>
        <v>3.8746738596078981E-2</v>
      </c>
      <c r="AJ122" s="133">
        <f t="shared" ref="AJ122:AJ177" si="111">AI122/(1+DISC)^($B122)</f>
        <v>3.1809721501610981E-2</v>
      </c>
      <c r="AK122" s="133">
        <f>AI122-'Surv-rate CEA'!AC120*UPD</f>
        <v>2.3983109273323831E-2</v>
      </c>
      <c r="AL122" s="133">
        <f t="shared" ref="AL122:AL177" si="112">AK122/(1+DISC)^($B122)</f>
        <v>1.9689296554222423E-2</v>
      </c>
      <c r="AM122" s="105">
        <f>'Surv-rate CEA'!AE120*UPFS+'Surv-rate CEA'!AF120*UPD</f>
        <v>1.29067449388525E-2</v>
      </c>
      <c r="AN122" s="133">
        <f t="shared" ref="AN122:AN177" si="113">AM122/(1+DISC)^($B122)</f>
        <v>1.059598760755498E-2</v>
      </c>
      <c r="AO122" s="105">
        <f>AM122-'Surv-rate CEA'!AF120*UPD</f>
        <v>3.6105204465521849E-3</v>
      </c>
      <c r="AP122" s="133">
        <f t="shared" ref="AP122:AP177" si="114">AO122/(1+DISC)^($B122)</f>
        <v>2.9641114076197233E-3</v>
      </c>
      <c r="AQ122" s="133">
        <f>'Surv-rate CEA'!AH120*UPFS+'Surv-rate CEA'!AI120*UPD</f>
        <v>5.1506871022581197E-2</v>
      </c>
      <c r="AR122" s="133">
        <f t="shared" ref="AR122:AR177" si="115">AQ122/(1+DISC)^($B122)</f>
        <v>4.2285345348098705E-2</v>
      </c>
      <c r="AS122" s="133">
        <f>AQ122-'Surv-rate CEA'!AI120*UPD</f>
        <v>2.7288133297906674E-2</v>
      </c>
      <c r="AT122" s="133">
        <f t="shared" ref="AT122:AT177" si="116">AS122/(1+DISC)^($B122)</f>
        <v>2.2402606050386124E-2</v>
      </c>
      <c r="AU122" s="133">
        <f>'Surv-rate CEA'!AK120*UPFS+'Surv-rate CEA'!AL120*UPD</f>
        <v>1.29067449388525E-2</v>
      </c>
      <c r="AV122" s="133">
        <f t="shared" ref="AV122:AV177" si="117">AU122/(1+DISC)^($B122)</f>
        <v>1.059598760755498E-2</v>
      </c>
      <c r="AW122" s="133">
        <f>AU122-'Surv-rate CEA'!AL120*UPD</f>
        <v>3.6105204465521849E-3</v>
      </c>
      <c r="AX122" s="133">
        <f t="shared" ref="AX122:AX177" si="118">AW122/(1+DISC)^($B122)</f>
        <v>2.9641114076197233E-3</v>
      </c>
      <c r="AY122" s="135">
        <v>116</v>
      </c>
      <c r="AZ122" s="135">
        <f t="shared" si="89"/>
        <v>8.8986301369863021</v>
      </c>
      <c r="BA122" s="136">
        <f>'Surv-rate CEA'!$AP120*UPFS+'Surv-rate CEA'!$AQ120*UPD</f>
        <v>2.2964711624194705E-2</v>
      </c>
      <c r="BB122" s="136">
        <f t="shared" si="90"/>
        <v>1.7653356090457574E-2</v>
      </c>
      <c r="BC122" s="136">
        <f>BA122-'Surv-rate CEA'!$AQ120*UPD</f>
        <v>6.3026508665628145E-3</v>
      </c>
      <c r="BD122" s="136">
        <f t="shared" si="91"/>
        <v>4.8449526335023587E-3</v>
      </c>
      <c r="BE122" s="136">
        <f>'Surv-rate CEA'!$AS120*UPFS+'Surv-rate CEA'!$AT120*UPD</f>
        <v>4.6096484172042634E-3</v>
      </c>
      <c r="BF122" s="136">
        <f t="shared" si="92"/>
        <v>3.5435134693782406E-3</v>
      </c>
      <c r="BG122" s="136">
        <f>BE122-'Surv-rate CEA'!$AT120*UPD</f>
        <v>2.0183276269432875E-3</v>
      </c>
      <c r="BH122" s="136">
        <f t="shared" si="93"/>
        <v>1.5515220434163626E-3</v>
      </c>
    </row>
    <row r="123" spans="1:60">
      <c r="A123" s="132">
        <v>117</v>
      </c>
      <c r="B123" s="132">
        <f t="shared" si="94"/>
        <v>6.7315068493150685</v>
      </c>
      <c r="C123" s="133">
        <f>'Surv-rate CEA'!D121*UPFS+'Surv-rate CEA'!E121*UPD</f>
        <v>4.5476654004354106E-2</v>
      </c>
      <c r="D123" s="133">
        <f t="shared" si="95"/>
        <v>3.7271308283207606E-2</v>
      </c>
      <c r="E123" s="133">
        <f>C123-'Surv-rate CEA'!E121*UPD</f>
        <v>3.8128307607331345E-2</v>
      </c>
      <c r="F123" s="133">
        <f t="shared" si="96"/>
        <v>3.1248822901829048E-2</v>
      </c>
      <c r="G123" s="133">
        <f>'Surv-rate CEA'!G121*UPFS+'Surv-rate CEA'!H121*UPD</f>
        <v>1.2674969212962649E-2</v>
      </c>
      <c r="H123" s="133">
        <f t="shared" si="97"/>
        <v>1.0388026457955011E-2</v>
      </c>
      <c r="I123" s="133">
        <f>G123-'Surv-rate CEA'!H121*UPD</f>
        <v>3.547698675275714E-3</v>
      </c>
      <c r="J123" s="133">
        <f t="shared" si="98"/>
        <v>2.9075879463222693E-3</v>
      </c>
      <c r="K123" s="133">
        <f>'Surv-rate CEA'!J121*UPFS+'Surv-rate CEA'!K121*UPD</f>
        <v>3.5734917112384385E-2</v>
      </c>
      <c r="L123" s="133">
        <f t="shared" si="99"/>
        <v>2.9287271487542364E-2</v>
      </c>
      <c r="M123" s="133">
        <f>K123-'Surv-rate CEA'!K121*UPD</f>
        <v>9.9992837921376032E-3</v>
      </c>
      <c r="N123" s="133">
        <f t="shared" si="100"/>
        <v>8.1951145480571065E-3</v>
      </c>
      <c r="O123" s="133">
        <f>'Surv-rate CEA'!M121*UPFS+'Surv-rate CEA'!N121*UPD</f>
        <v>1.2674969212962649E-2</v>
      </c>
      <c r="P123" s="133">
        <f t="shared" si="101"/>
        <v>1.0388026457955011E-2</v>
      </c>
      <c r="Q123" s="133">
        <f>O123-'Surv-rate CEA'!N121*UPD</f>
        <v>3.547698675275714E-3</v>
      </c>
      <c r="R123" s="133">
        <f t="shared" si="102"/>
        <v>2.9075879463222693E-3</v>
      </c>
      <c r="S123" s="133">
        <f>'Surv-rate CEA'!P121*UPFS+'Surv-rate CEA'!Q121*UPD</f>
        <v>5.8124297092640109E-2</v>
      </c>
      <c r="T123" s="133">
        <f t="shared" si="103"/>
        <v>4.763693906497872E-2</v>
      </c>
      <c r="U123" s="133">
        <f>S123-'Surv-rate CEA'!Q121*UPD</f>
        <v>3.8128307607331338E-2</v>
      </c>
      <c r="V123" s="133">
        <f t="shared" si="104"/>
        <v>3.1248822901829041E-2</v>
      </c>
      <c r="W123" s="133">
        <f>'Surv-rate CEA'!S121*UPFS+'Surv-rate CEA'!T121*UPD</f>
        <v>1.2674969212962649E-2</v>
      </c>
      <c r="X123" s="133">
        <f t="shared" si="105"/>
        <v>1.0388026457955011E-2</v>
      </c>
      <c r="Y123" s="133">
        <f>W123-'Surv-rate CEA'!T121*UPD</f>
        <v>3.547698675275714E-3</v>
      </c>
      <c r="Z123" s="133">
        <f t="shared" si="106"/>
        <v>2.9075879463222693E-3</v>
      </c>
      <c r="AA123" s="133">
        <f>'Surv-rate CEA'!V121*UPFS+'Surv-rate CEA'!W121*UPD</f>
        <v>7.00824861583077E-2</v>
      </c>
      <c r="AB123" s="133">
        <f t="shared" si="107"/>
        <v>5.7437513907901555E-2</v>
      </c>
      <c r="AC123" s="133">
        <f>AA123-'Surv-rate CEA'!W121*UPD</f>
        <v>3.3496139586649452E-2</v>
      </c>
      <c r="AD123" s="133">
        <f t="shared" si="108"/>
        <v>2.7452436248098532E-2</v>
      </c>
      <c r="AE123" s="133">
        <f>'Surv-rate CEA'!Y121*UPFS+'Surv-rate CEA'!Z121*UPD</f>
        <v>1.2674969212962649E-2</v>
      </c>
      <c r="AF123" s="133">
        <f t="shared" si="109"/>
        <v>1.0388026457955011E-2</v>
      </c>
      <c r="AG123" s="133">
        <f>AE123-'Surv-rate CEA'!Z121*UPD</f>
        <v>3.547698675275714E-3</v>
      </c>
      <c r="AH123" s="133">
        <f t="shared" si="110"/>
        <v>2.9075879463222693E-3</v>
      </c>
      <c r="AI123" s="133">
        <f>'Surv-rate CEA'!AB121*UPFS+'Surv-rate CEA'!AC121*UPD</f>
        <v>3.8239757727168595E-2</v>
      </c>
      <c r="AJ123" s="133">
        <f t="shared" si="111"/>
        <v>3.1340164093603115E-2</v>
      </c>
      <c r="AK123" s="133">
        <f>AI123-'Surv-rate CEA'!AC121*UPD</f>
        <v>2.3713047332533363E-2</v>
      </c>
      <c r="AL123" s="133">
        <f t="shared" si="112"/>
        <v>1.9434505831948955E-2</v>
      </c>
      <c r="AM123" s="105">
        <f>'Surv-rate CEA'!AE121*UPFS+'Surv-rate CEA'!AF121*UPD</f>
        <v>1.2674969212962649E-2</v>
      </c>
      <c r="AN123" s="133">
        <f t="shared" si="113"/>
        <v>1.0388026457955011E-2</v>
      </c>
      <c r="AO123" s="105">
        <f>AM123-'Surv-rate CEA'!AF121*UPD</f>
        <v>3.547698675275714E-3</v>
      </c>
      <c r="AP123" s="133">
        <f t="shared" si="114"/>
        <v>2.9075879463222693E-3</v>
      </c>
      <c r="AQ123" s="133">
        <f>'Surv-rate CEA'!AH121*UPFS+'Surv-rate CEA'!AI121*UPD</f>
        <v>5.089766969909075E-2</v>
      </c>
      <c r="AR123" s="133">
        <f t="shared" si="115"/>
        <v>4.1714210945907708E-2</v>
      </c>
      <c r="AS123" s="133">
        <f>AQ123-'Surv-rate CEA'!AI121*UPD</f>
        <v>2.6992315358107786E-2</v>
      </c>
      <c r="AT123" s="133">
        <f t="shared" si="116"/>
        <v>2.2122096029608348E-2</v>
      </c>
      <c r="AU123" s="133">
        <f>'Surv-rate CEA'!AK121*UPFS+'Surv-rate CEA'!AL121*UPD</f>
        <v>1.2674969212962649E-2</v>
      </c>
      <c r="AV123" s="133">
        <f t="shared" si="117"/>
        <v>1.0388026457955011E-2</v>
      </c>
      <c r="AW123" s="133">
        <f>AU123-'Surv-rate CEA'!AL121*UPD</f>
        <v>3.547698675275714E-3</v>
      </c>
      <c r="AX123" s="133">
        <f t="shared" si="118"/>
        <v>2.9075879463222693E-3</v>
      </c>
      <c r="AY123" s="135">
        <v>117</v>
      </c>
      <c r="AZ123" s="135">
        <f t="shared" si="89"/>
        <v>8.9753424657534246</v>
      </c>
      <c r="BA123" s="136">
        <f>'Surv-rate CEA'!$AP121*UPFS+'Surv-rate CEA'!$AQ121*UPD</f>
        <v>2.2651761766987077E-2</v>
      </c>
      <c r="BB123" s="136">
        <f t="shared" si="90"/>
        <v>1.7373347136925107E-2</v>
      </c>
      <c r="BC123" s="136">
        <f>BA123-'Surv-rate CEA'!$AQ121*UPD</f>
        <v>6.2136090954952594E-3</v>
      </c>
      <c r="BD123" s="136">
        <f t="shared" si="91"/>
        <v>4.7656861704471745E-3</v>
      </c>
      <c r="BE123" s="136">
        <f>'Surv-rate CEA'!$AS121*UPFS+'Surv-rate CEA'!$AT121*UPD</f>
        <v>4.4623645493765086E-3</v>
      </c>
      <c r="BF123" s="136">
        <f t="shared" si="92"/>
        <v>3.4225244449115652E-3</v>
      </c>
      <c r="BG123" s="136">
        <f>BE123-'Surv-rate CEA'!$AT121*UPD</f>
        <v>1.9810425076725001E-3</v>
      </c>
      <c r="BH123" s="136">
        <f t="shared" si="93"/>
        <v>1.5194111404155401E-3</v>
      </c>
    </row>
    <row r="124" spans="1:60">
      <c r="A124" s="132">
        <v>118</v>
      </c>
      <c r="B124" s="132">
        <f t="shared" si="94"/>
        <v>6.7890410958904113</v>
      </c>
      <c r="C124" s="133">
        <f>'Surv-rate CEA'!D122*UPFS+'Surv-rate CEA'!E122*UPD</f>
        <v>4.4921769867970654E-2</v>
      </c>
      <c r="D124" s="133">
        <f t="shared" si="95"/>
        <v>3.6753983207184766E-2</v>
      </c>
      <c r="E124" s="133">
        <f>C124-'Surv-rate CEA'!E122*UPD</f>
        <v>3.7760779615621735E-2</v>
      </c>
      <c r="F124" s="133">
        <f t="shared" si="96"/>
        <v>3.0895021811514007E-2</v>
      </c>
      <c r="G124" s="133">
        <f>'Surv-rate CEA'!G122*UPFS+'Surv-rate CEA'!H122*UPD</f>
        <v>1.2449115662033196E-2</v>
      </c>
      <c r="H124" s="133">
        <f t="shared" si="97"/>
        <v>1.0185586839776467E-2</v>
      </c>
      <c r="I124" s="133">
        <f>G124-'Surv-rate CEA'!H122*UPD</f>
        <v>3.4864792195800302E-3</v>
      </c>
      <c r="J124" s="133">
        <f t="shared" si="98"/>
        <v>2.8525589945646527E-3</v>
      </c>
      <c r="K124" s="133">
        <f>'Surv-rate CEA'!J122*UPFS+'Surv-rate CEA'!K122*UPD</f>
        <v>3.5260944732897384E-2</v>
      </c>
      <c r="L124" s="133">
        <f t="shared" si="99"/>
        <v>2.8849713054302832E-2</v>
      </c>
      <c r="M124" s="133">
        <f>K124-'Surv-rate CEA'!K122*UPD</f>
        <v>9.8598976465272756E-3</v>
      </c>
      <c r="N124" s="133">
        <f t="shared" si="100"/>
        <v>8.067146810780702E-3</v>
      </c>
      <c r="O124" s="133">
        <f>'Surv-rate CEA'!M122*UPFS+'Surv-rate CEA'!N122*UPD</f>
        <v>1.2449115662033196E-2</v>
      </c>
      <c r="P124" s="133">
        <f t="shared" si="101"/>
        <v>1.0185586839776467E-2</v>
      </c>
      <c r="Q124" s="133">
        <f>O124-'Surv-rate CEA'!N122*UPD</f>
        <v>3.4864792195800302E-3</v>
      </c>
      <c r="R124" s="133">
        <f t="shared" si="102"/>
        <v>2.8525589945646527E-3</v>
      </c>
      <c r="S124" s="133">
        <f>'Surv-rate CEA'!P122*UPFS+'Surv-rate CEA'!Q122*UPD</f>
        <v>5.7475998987310303E-2</v>
      </c>
      <c r="T124" s="133">
        <f t="shared" si="103"/>
        <v>4.7025571516984457E-2</v>
      </c>
      <c r="U124" s="133">
        <f>S124-'Surv-rate CEA'!Q122*UPD</f>
        <v>3.7760779615621735E-2</v>
      </c>
      <c r="V124" s="133">
        <f t="shared" si="104"/>
        <v>3.0895021811514007E-2</v>
      </c>
      <c r="W124" s="133">
        <f>'Surv-rate CEA'!S122*UPFS+'Surv-rate CEA'!T122*UPD</f>
        <v>1.2449115662033196E-2</v>
      </c>
      <c r="X124" s="133">
        <f t="shared" si="105"/>
        <v>1.0185586839776467E-2</v>
      </c>
      <c r="Y124" s="133">
        <f>W124-'Surv-rate CEA'!T122*UPD</f>
        <v>3.4864792195800302E-3</v>
      </c>
      <c r="Z124" s="133">
        <f t="shared" si="106"/>
        <v>2.8525589945646527E-3</v>
      </c>
      <c r="AA124" s="133">
        <f>'Surv-rate CEA'!V122*UPFS+'Surv-rate CEA'!W122*UPD</f>
        <v>6.9358548822179983E-2</v>
      </c>
      <c r="AB124" s="133">
        <f t="shared" si="107"/>
        <v>5.6747606921487226E-2</v>
      </c>
      <c r="AC124" s="133">
        <f>AA124-'Surv-rate CEA'!W122*UPD</f>
        <v>3.3159294854719849E-2</v>
      </c>
      <c r="AD124" s="133">
        <f t="shared" si="108"/>
        <v>2.7130190324968113E-2</v>
      </c>
      <c r="AE124" s="133">
        <f>'Surv-rate CEA'!Y122*UPFS+'Surv-rate CEA'!Z122*UPD</f>
        <v>1.2449115662033196E-2</v>
      </c>
      <c r="AF124" s="133">
        <f t="shared" si="109"/>
        <v>1.0185586839776467E-2</v>
      </c>
      <c r="AG124" s="133">
        <f>AE124-'Surv-rate CEA'!Z122*UPD</f>
        <v>3.4864792195800302E-3</v>
      </c>
      <c r="AH124" s="133">
        <f t="shared" si="110"/>
        <v>2.8525589945646527E-3</v>
      </c>
      <c r="AI124" s="133">
        <f>'Surv-rate CEA'!AB122*UPFS+'Surv-rate CEA'!AC122*UPD</f>
        <v>3.7743305090493152E-2</v>
      </c>
      <c r="AJ124" s="133">
        <f t="shared" si="111"/>
        <v>3.0880724547514456E-2</v>
      </c>
      <c r="AK124" s="133">
        <f>AI124-'Surv-rate CEA'!AC122*UPD</f>
        <v>2.3448236080450227E-2</v>
      </c>
      <c r="AL124" s="133">
        <f t="shared" si="112"/>
        <v>1.9184820136693877E-2</v>
      </c>
      <c r="AM124" s="105">
        <f>'Surv-rate CEA'!AE122*UPFS+'Surv-rate CEA'!AF122*UPD</f>
        <v>1.2449115662033196E-2</v>
      </c>
      <c r="AN124" s="133">
        <f t="shared" si="113"/>
        <v>1.0185586839776467E-2</v>
      </c>
      <c r="AO124" s="105">
        <f>AM124-'Surv-rate CEA'!AF122*UPD</f>
        <v>3.4864792195800302E-3</v>
      </c>
      <c r="AP124" s="133">
        <f t="shared" si="114"/>
        <v>2.8525589945646527E-3</v>
      </c>
      <c r="AQ124" s="133">
        <f>'Surv-rate CEA'!AH122*UPFS+'Surv-rate CEA'!AI122*UPD</f>
        <v>5.0300353081035046E-2</v>
      </c>
      <c r="AR124" s="133">
        <f t="shared" si="115"/>
        <v>4.1154619194422752E-2</v>
      </c>
      <c r="AS124" s="133">
        <f>AQ124-'Surv-rate CEA'!AI122*UPD</f>
        <v>2.6702126172713864E-2</v>
      </c>
      <c r="AT124" s="133">
        <f t="shared" si="116"/>
        <v>2.1847079931011398E-2</v>
      </c>
      <c r="AU124" s="133">
        <f>'Surv-rate CEA'!AK122*UPFS+'Surv-rate CEA'!AL122*UPD</f>
        <v>1.2449115662033196E-2</v>
      </c>
      <c r="AV124" s="133">
        <f t="shared" si="117"/>
        <v>1.0185586839776467E-2</v>
      </c>
      <c r="AW124" s="133">
        <f>AU124-'Surv-rate CEA'!AL122*UPD</f>
        <v>3.4864792195800302E-3</v>
      </c>
      <c r="AX124" s="133">
        <f t="shared" si="118"/>
        <v>2.8525589945646527E-3</v>
      </c>
      <c r="AY124" s="135">
        <v>118</v>
      </c>
      <c r="AZ124" s="135">
        <f t="shared" si="89"/>
        <v>9.0520547945205472</v>
      </c>
      <c r="BA124" s="136">
        <f>'Surv-rate CEA'!$AP122*UPFS+'Surv-rate CEA'!$AQ122*UPD</f>
        <v>2.2345548416345867E-2</v>
      </c>
      <c r="BB124" s="136">
        <f t="shared" si="90"/>
        <v>1.7099671070291259E-2</v>
      </c>
      <c r="BC124" s="136">
        <f>BA124-'Surv-rate CEA'!$AQ122*UPD</f>
        <v>6.1265568935532366E-3</v>
      </c>
      <c r="BD124" s="136">
        <f t="shared" si="91"/>
        <v>4.6882764173535266E-3</v>
      </c>
      <c r="BE124" s="136">
        <f>'Surv-rate CEA'!$AS122*UPFS+'Surv-rate CEA'!$AT122*UPD</f>
        <v>4.3201262373897308E-3</v>
      </c>
      <c r="BF124" s="136">
        <f t="shared" si="92"/>
        <v>3.3059263646203992E-3</v>
      </c>
      <c r="BG124" s="136">
        <f>BE124-'Surv-rate CEA'!$AT122*UPD</f>
        <v>1.9446900724021648E-3</v>
      </c>
      <c r="BH124" s="136">
        <f t="shared" si="93"/>
        <v>1.4881514631975999E-3</v>
      </c>
    </row>
    <row r="125" spans="1:60">
      <c r="A125" s="132">
        <v>119</v>
      </c>
      <c r="B125" s="132">
        <f t="shared" si="94"/>
        <v>6.8465753424657532</v>
      </c>
      <c r="C125" s="133">
        <f>'Surv-rate CEA'!D123*UPFS+'Surv-rate CEA'!E123*UPD</f>
        <v>4.4377916634112474E-2</v>
      </c>
      <c r="D125" s="133">
        <f t="shared" si="95"/>
        <v>3.6247318495323956E-2</v>
      </c>
      <c r="E125" s="133">
        <f>C125-'Surv-rate CEA'!E123*UPD</f>
        <v>3.7399784326116937E-2</v>
      </c>
      <c r="F125" s="133">
        <f t="shared" si="96"/>
        <v>3.05476686817499E-2</v>
      </c>
      <c r="G125" s="133">
        <f>'Surv-rate CEA'!G123*UPFS+'Surv-rate CEA'!H123*UPD</f>
        <v>1.2228989538650458E-2</v>
      </c>
      <c r="H125" s="133">
        <f t="shared" si="97"/>
        <v>9.9884832886164843E-3</v>
      </c>
      <c r="I125" s="133">
        <f>G125-'Surv-rate CEA'!H123*UPD</f>
        <v>3.4268084985731081E-3</v>
      </c>
      <c r="J125" s="133">
        <f t="shared" si="98"/>
        <v>2.7989736448056335E-3</v>
      </c>
      <c r="K125" s="133">
        <f>'Surv-rate CEA'!J123*UPFS+'Surv-rate CEA'!K123*UPD</f>
        <v>3.4796858420025972E-2</v>
      </c>
      <c r="L125" s="133">
        <f t="shared" si="99"/>
        <v>2.8421631871241214E-2</v>
      </c>
      <c r="M125" s="133">
        <f>K125-'Surv-rate CEA'!K123*UPD</f>
        <v>9.7235810983268209E-3</v>
      </c>
      <c r="N125" s="133">
        <f t="shared" si="100"/>
        <v>7.9420975052091475E-3</v>
      </c>
      <c r="O125" s="133">
        <f>'Surv-rate CEA'!M123*UPFS+'Surv-rate CEA'!N123*UPD</f>
        <v>1.2228989538650458E-2</v>
      </c>
      <c r="P125" s="133">
        <f t="shared" si="101"/>
        <v>9.9884832886164843E-3</v>
      </c>
      <c r="Q125" s="133">
        <f>O125-'Surv-rate CEA'!N123*UPD</f>
        <v>3.4268084985731081E-3</v>
      </c>
      <c r="R125" s="133">
        <f t="shared" si="102"/>
        <v>2.7989736448056335E-3</v>
      </c>
      <c r="S125" s="133">
        <f>'Surv-rate CEA'!P123*UPFS+'Surv-rate CEA'!Q123*UPD</f>
        <v>5.6839889946271954E-2</v>
      </c>
      <c r="T125" s="133">
        <f t="shared" si="103"/>
        <v>4.6426099970136331E-2</v>
      </c>
      <c r="U125" s="133">
        <f>S125-'Surv-rate CEA'!Q123*UPD</f>
        <v>3.7399784326116944E-2</v>
      </c>
      <c r="V125" s="133">
        <f t="shared" si="104"/>
        <v>3.0547668681749907E-2</v>
      </c>
      <c r="W125" s="133">
        <f>'Surv-rate CEA'!S123*UPFS+'Surv-rate CEA'!T123*UPD</f>
        <v>1.2228989538650458E-2</v>
      </c>
      <c r="X125" s="133">
        <f t="shared" si="105"/>
        <v>9.9884832886164843E-3</v>
      </c>
      <c r="Y125" s="133">
        <f>W125-'Surv-rate CEA'!T123*UPD</f>
        <v>3.4268084985731081E-3</v>
      </c>
      <c r="Z125" s="133">
        <f t="shared" si="106"/>
        <v>2.7989736448056335E-3</v>
      </c>
      <c r="AA125" s="133">
        <f>'Surv-rate CEA'!V123*UPFS+'Surv-rate CEA'!W123*UPD</f>
        <v>6.8647618275454403E-2</v>
      </c>
      <c r="AB125" s="133">
        <f t="shared" si="107"/>
        <v>5.6070502454887976E-2</v>
      </c>
      <c r="AC125" s="133">
        <f>AA125-'Surv-rate CEA'!W123*UPD</f>
        <v>3.28285761709367E-2</v>
      </c>
      <c r="AD125" s="133">
        <f t="shared" si="108"/>
        <v>2.6813963936767021E-2</v>
      </c>
      <c r="AE125" s="133">
        <f>'Surv-rate CEA'!Y123*UPFS+'Surv-rate CEA'!Z123*UPD</f>
        <v>1.2228989538650458E-2</v>
      </c>
      <c r="AF125" s="133">
        <f t="shared" si="109"/>
        <v>9.9884832886164843E-3</v>
      </c>
      <c r="AG125" s="133">
        <f>AE125-'Surv-rate CEA'!Z123*UPD</f>
        <v>3.4268084985731081E-3</v>
      </c>
      <c r="AH125" s="133">
        <f t="shared" si="110"/>
        <v>2.7989736448056335E-3</v>
      </c>
      <c r="AI125" s="133">
        <f>'Surv-rate CEA'!AB123*UPFS+'Surv-rate CEA'!AC123*UPD</f>
        <v>3.7257084412677791E-2</v>
      </c>
      <c r="AJ125" s="133">
        <f t="shared" si="111"/>
        <v>3.0431113205423011E-2</v>
      </c>
      <c r="AK125" s="133">
        <f>AI125-'Surv-rate CEA'!AC123*UPD</f>
        <v>2.3188531450188201E-2</v>
      </c>
      <c r="AL125" s="133">
        <f t="shared" si="112"/>
        <v>1.8940097883453015E-2</v>
      </c>
      <c r="AM125" s="105">
        <f>'Surv-rate CEA'!AE123*UPFS+'Surv-rate CEA'!AF123*UPD</f>
        <v>1.2228989538650458E-2</v>
      </c>
      <c r="AN125" s="133">
        <f t="shared" si="113"/>
        <v>9.9884832886164843E-3</v>
      </c>
      <c r="AO125" s="105">
        <f>AM125-'Surv-rate CEA'!AF123*UPD</f>
        <v>3.4268084985731081E-3</v>
      </c>
      <c r="AP125" s="133">
        <f t="shared" si="114"/>
        <v>2.7989736448056335E-3</v>
      </c>
      <c r="AQ125" s="133">
        <f>'Surv-rate CEA'!AH123*UPFS+'Surv-rate CEA'!AI123*UPD</f>
        <v>4.971460171829567E-2</v>
      </c>
      <c r="AR125" s="133">
        <f t="shared" si="115"/>
        <v>4.0606255070704762E-2</v>
      </c>
      <c r="AS125" s="133">
        <f>AQ125-'Surv-rate CEA'!AI123*UPD</f>
        <v>2.6417413614307023E-2</v>
      </c>
      <c r="AT125" s="133">
        <f t="shared" si="116"/>
        <v>2.1577407812885814E-2</v>
      </c>
      <c r="AU125" s="133">
        <f>'Surv-rate CEA'!AK123*UPFS+'Surv-rate CEA'!AL123*UPD</f>
        <v>1.2228989538650458E-2</v>
      </c>
      <c r="AV125" s="133">
        <f t="shared" si="117"/>
        <v>9.9884832886164843E-3</v>
      </c>
      <c r="AW125" s="133">
        <f>AU125-'Surv-rate CEA'!AL123*UPD</f>
        <v>3.4268084985731081E-3</v>
      </c>
      <c r="AX125" s="133">
        <f t="shared" si="118"/>
        <v>2.7989736448056335E-3</v>
      </c>
      <c r="AY125" s="135">
        <v>119</v>
      </c>
      <c r="AZ125" s="135">
        <f t="shared" si="89"/>
        <v>9.1287671232876715</v>
      </c>
      <c r="BA125" s="136">
        <f>'Surv-rate CEA'!$AP123*UPFS+'Surv-rate CEA'!$AQ123*UPD</f>
        <v>2.2045874929164093E-2</v>
      </c>
      <c r="BB125" s="136">
        <f t="shared" si="90"/>
        <v>1.6832138825647793E-2</v>
      </c>
      <c r="BC125" s="136">
        <f>BA125-'Surv-rate CEA'!$AQ123*UPD</f>
        <v>6.0414337844013066E-3</v>
      </c>
      <c r="BD125" s="136">
        <f t="shared" si="91"/>
        <v>4.6126657477529864E-3</v>
      </c>
      <c r="BE125" s="136">
        <f>'Surv-rate CEA'!$AS123*UPFS+'Surv-rate CEA'!$AT123*UPD</f>
        <v>4.1827485326506554E-3</v>
      </c>
      <c r="BF125" s="136">
        <f t="shared" si="92"/>
        <v>3.1935500042782807E-3</v>
      </c>
      <c r="BG125" s="136">
        <f>BE125-'Surv-rate CEA'!$AT123*UPD</f>
        <v>1.9092406473539248E-3</v>
      </c>
      <c r="BH125" s="136">
        <f t="shared" si="93"/>
        <v>1.4577150478758268E-3</v>
      </c>
    </row>
    <row r="126" spans="1:60">
      <c r="A126" s="132">
        <v>120</v>
      </c>
      <c r="B126" s="132">
        <f t="shared" si="94"/>
        <v>6.904109589041096</v>
      </c>
      <c r="C126" s="133">
        <f>'Surv-rate CEA'!D124*UPFS+'Surv-rate CEA'!E124*UPD</f>
        <v>4.3844793981877142E-2</v>
      </c>
      <c r="D126" s="133">
        <f t="shared" si="95"/>
        <v>3.5751019222048347E-2</v>
      </c>
      <c r="E126" s="133">
        <f>C126-'Surv-rate CEA'!E124*UPD</f>
        <v>3.7045153706906225E-2</v>
      </c>
      <c r="F126" s="133">
        <f t="shared" si="96"/>
        <v>3.0206596541581879E-2</v>
      </c>
      <c r="G126" s="133">
        <f>'Surv-rate CEA'!G124*UPFS+'Surv-rate CEA'!H124*UPD</f>
        <v>1.2014403879541682E-2</v>
      </c>
      <c r="H126" s="133">
        <f t="shared" si="97"/>
        <v>9.7965378561588913E-3</v>
      </c>
      <c r="I126" s="133">
        <f>G126-'Surv-rate CEA'!H124*UPD</f>
        <v>3.3686351393977156E-3</v>
      </c>
      <c r="J126" s="133">
        <f t="shared" si="98"/>
        <v>2.7467831111364057E-3</v>
      </c>
      <c r="K126" s="133">
        <f>'Surv-rate CEA'!J124*UPFS+'Surv-rate CEA'!K124*UPD</f>
        <v>3.4342379722406877E-2</v>
      </c>
      <c r="L126" s="133">
        <f t="shared" si="99"/>
        <v>2.8002756224470838E-2</v>
      </c>
      <c r="M126" s="133">
        <f>K126-'Surv-rate CEA'!K124*UPD</f>
        <v>9.590242278318676E-3</v>
      </c>
      <c r="N126" s="133">
        <f t="shared" si="100"/>
        <v>7.8198779124835274E-3</v>
      </c>
      <c r="O126" s="133">
        <f>'Surv-rate CEA'!M124*UPFS+'Surv-rate CEA'!N124*UPD</f>
        <v>1.2014403879541682E-2</v>
      </c>
      <c r="P126" s="133">
        <f t="shared" si="101"/>
        <v>9.7965378561588913E-3</v>
      </c>
      <c r="Q126" s="133">
        <f>O126-'Surv-rate CEA'!N124*UPD</f>
        <v>3.3686351393977156E-3</v>
      </c>
      <c r="R126" s="133">
        <f t="shared" si="102"/>
        <v>2.7467831111364057E-3</v>
      </c>
      <c r="S126" s="133">
        <f>'Surv-rate CEA'!P124*UPFS+'Surv-rate CEA'!Q124*UPD</f>
        <v>5.6215651452045136E-2</v>
      </c>
      <c r="T126" s="133">
        <f t="shared" si="103"/>
        <v>4.5838209126327634E-2</v>
      </c>
      <c r="U126" s="133">
        <f>S126-'Surv-rate CEA'!Q124*UPD</f>
        <v>3.7045153706906225E-2</v>
      </c>
      <c r="V126" s="133">
        <f t="shared" si="104"/>
        <v>3.0206596541581879E-2</v>
      </c>
      <c r="W126" s="133">
        <f>'Surv-rate CEA'!S124*UPFS+'Surv-rate CEA'!T124*UPD</f>
        <v>1.2014403879541682E-2</v>
      </c>
      <c r="X126" s="133">
        <f t="shared" si="105"/>
        <v>9.7965378561588913E-3</v>
      </c>
      <c r="Y126" s="133">
        <f>W126-'Surv-rate CEA'!T124*UPD</f>
        <v>3.3686351393977156E-3</v>
      </c>
      <c r="Z126" s="133">
        <f t="shared" si="106"/>
        <v>2.7467831111364057E-3</v>
      </c>
      <c r="AA126" s="133">
        <f>'Surv-rate CEA'!V124*UPFS+'Surv-rate CEA'!W124*UPD</f>
        <v>6.7949365598600014E-2</v>
      </c>
      <c r="AB126" s="133">
        <f t="shared" si="107"/>
        <v>5.5405872739318893E-2</v>
      </c>
      <c r="AC126" s="133">
        <f>AA126-'Surv-rate CEA'!W124*UPD</f>
        <v>3.2503823462791001E-2</v>
      </c>
      <c r="AD126" s="133">
        <f t="shared" si="108"/>
        <v>2.6503598531871952E-2</v>
      </c>
      <c r="AE126" s="133">
        <f>'Surv-rate CEA'!Y124*UPFS+'Surv-rate CEA'!Z124*UPD</f>
        <v>1.2014403879541682E-2</v>
      </c>
      <c r="AF126" s="133">
        <f t="shared" si="109"/>
        <v>9.7965378561588913E-3</v>
      </c>
      <c r="AG126" s="133">
        <f>AE126-'Surv-rate CEA'!Z124*UPD</f>
        <v>3.3686351393977156E-3</v>
      </c>
      <c r="AH126" s="133">
        <f t="shared" si="110"/>
        <v>2.7467831111364057E-3</v>
      </c>
      <c r="AI126" s="133">
        <f>'Surv-rate CEA'!AB124*UPFS+'Surv-rate CEA'!AC124*UPD</f>
        <v>3.6780809858437374E-2</v>
      </c>
      <c r="AJ126" s="133">
        <f t="shared" si="111"/>
        <v>2.9991050723035064E-2</v>
      </c>
      <c r="AK126" s="133">
        <f>AI126-'Surv-rate CEA'!AC124*UPD</f>
        <v>2.2933794454117345E-2</v>
      </c>
      <c r="AL126" s="133">
        <f t="shared" si="112"/>
        <v>1.8700202507566946E-2</v>
      </c>
      <c r="AM126" s="105">
        <f>'Surv-rate CEA'!AE124*UPFS+'Surv-rate CEA'!AF124*UPD</f>
        <v>1.2014403879541682E-2</v>
      </c>
      <c r="AN126" s="133">
        <f t="shared" si="113"/>
        <v>9.7965378561588913E-3</v>
      </c>
      <c r="AO126" s="105">
        <f>AM126-'Surv-rate CEA'!AF124*UPD</f>
        <v>3.3686351393977156E-3</v>
      </c>
      <c r="AP126" s="133">
        <f t="shared" si="114"/>
        <v>2.7467831111364057E-3</v>
      </c>
      <c r="AQ126" s="133">
        <f>'Surv-rate CEA'!AH124*UPFS+'Surv-rate CEA'!AI124*UPD</f>
        <v>4.9140107008690689E-2</v>
      </c>
      <c r="AR126" s="133">
        <f t="shared" si="115"/>
        <v>4.0068814349256035E-2</v>
      </c>
      <c r="AS126" s="133">
        <f>AQ126-'Surv-rate CEA'!AI124*UPD</f>
        <v>2.6138030856829534E-2</v>
      </c>
      <c r="AT126" s="133">
        <f t="shared" si="116"/>
        <v>2.1312934985514058E-2</v>
      </c>
      <c r="AU126" s="133">
        <f>'Surv-rate CEA'!AK124*UPFS+'Surv-rate CEA'!AL124*UPD</f>
        <v>1.2014403879541682E-2</v>
      </c>
      <c r="AV126" s="133">
        <f t="shared" si="117"/>
        <v>9.7965378561588913E-3</v>
      </c>
      <c r="AW126" s="133">
        <f>AU126-'Surv-rate CEA'!AL124*UPD</f>
        <v>3.3686351393977156E-3</v>
      </c>
      <c r="AX126" s="133">
        <f t="shared" si="118"/>
        <v>2.7467831111364057E-3</v>
      </c>
      <c r="AY126" s="135">
        <v>120</v>
      </c>
      <c r="AZ126" s="135">
        <f t="shared" si="89"/>
        <v>9.205479452054794</v>
      </c>
      <c r="BA126" s="136">
        <f>'Surv-rate CEA'!$AP124*UPFS+'Surv-rate CEA'!$AQ124*UPD</f>
        <v>2.1752551866574092E-2</v>
      </c>
      <c r="BB126" s="136">
        <f t="shared" si="90"/>
        <v>1.6570568356618683E-2</v>
      </c>
      <c r="BC126" s="136">
        <f>BA126-'Surv-rate CEA'!$AQ124*UPD</f>
        <v>5.9581816074777694E-3</v>
      </c>
      <c r="BD126" s="136">
        <f t="shared" si="91"/>
        <v>4.5387987677699563E-3</v>
      </c>
      <c r="BE126" s="136">
        <f>'Surv-rate CEA'!$AS124*UPFS+'Surv-rate CEA'!$AT124*UPD</f>
        <v>4.0500537704247774E-3</v>
      </c>
      <c r="BF126" s="136">
        <f t="shared" si="92"/>
        <v>3.0852330918438916E-3</v>
      </c>
      <c r="BG126" s="136">
        <f>BE126-'Surv-rate CEA'!$AT124*UPD</f>
        <v>1.8746657086857444E-3</v>
      </c>
      <c r="BH126" s="136">
        <f t="shared" si="93"/>
        <v>1.4280750351557986E-3</v>
      </c>
    </row>
    <row r="127" spans="1:60">
      <c r="A127" s="132">
        <v>121</v>
      </c>
      <c r="B127" s="132">
        <f t="shared" si="94"/>
        <v>6.9616438356164387</v>
      </c>
      <c r="C127" s="133">
        <f>'Surv-rate CEA'!D125*UPFS+'Surv-rate CEA'!E125*UPD</f>
        <v>4.3322111885071082E-2</v>
      </c>
      <c r="D127" s="133">
        <f t="shared" si="95"/>
        <v>3.5264800671530053E-2</v>
      </c>
      <c r="E127" s="133">
        <f>C127-'Surv-rate CEA'!E125*UPD</f>
        <v>3.6696725353615359E-2</v>
      </c>
      <c r="F127" s="133">
        <f t="shared" si="96"/>
        <v>2.9871644030795279E-2</v>
      </c>
      <c r="G127" s="133">
        <f>'Surv-rate CEA'!G125*UPFS+'Surv-rate CEA'!H125*UPD</f>
        <v>1.1805179141147391E-2</v>
      </c>
      <c r="H127" s="133">
        <f t="shared" si="97"/>
        <v>9.6095797547609343E-3</v>
      </c>
      <c r="I127" s="133">
        <f>G127-'Surv-rate CEA'!H125*UPD</f>
        <v>3.3119098694320524E-3</v>
      </c>
      <c r="J127" s="133">
        <f t="shared" si="98"/>
        <v>2.6959406249038825E-3</v>
      </c>
      <c r="K127" s="133">
        <f>'Surv-rate CEA'!J125*UPFS+'Surv-rate CEA'!K125*UPD</f>
        <v>3.3897239991045401E-2</v>
      </c>
      <c r="L127" s="133">
        <f t="shared" si="99"/>
        <v>2.7592824070314177E-2</v>
      </c>
      <c r="M127" s="133">
        <f>K127-'Surv-rate CEA'!K125*UPD</f>
        <v>9.4597927778049748E-3</v>
      </c>
      <c r="N127" s="133">
        <f t="shared" si="100"/>
        <v>7.7004026855447627E-3</v>
      </c>
      <c r="O127" s="133">
        <f>'Surv-rate CEA'!M125*UPFS+'Surv-rate CEA'!N125*UPD</f>
        <v>1.1805179141147391E-2</v>
      </c>
      <c r="P127" s="133">
        <f t="shared" si="101"/>
        <v>9.6095797547609343E-3</v>
      </c>
      <c r="Q127" s="133">
        <f>O127-'Surv-rate CEA'!N125*UPD</f>
        <v>3.3119098694320524E-3</v>
      </c>
      <c r="R127" s="133">
        <f t="shared" si="102"/>
        <v>2.6959406249038825E-3</v>
      </c>
      <c r="S127" s="133">
        <f>'Surv-rate CEA'!P125*UPFS+'Surv-rate CEA'!Q125*UPD</f>
        <v>5.560297555158164E-2</v>
      </c>
      <c r="T127" s="133">
        <f t="shared" si="103"/>
        <v>4.5261594235580009E-2</v>
      </c>
      <c r="U127" s="133">
        <f>S127-'Surv-rate CEA'!Q125*UPD</f>
        <v>3.6696725353615359E-2</v>
      </c>
      <c r="V127" s="133">
        <f t="shared" si="104"/>
        <v>2.9871644030795279E-2</v>
      </c>
      <c r="W127" s="133">
        <f>'Surv-rate CEA'!S125*UPFS+'Surv-rate CEA'!T125*UPD</f>
        <v>1.1805179141147391E-2</v>
      </c>
      <c r="X127" s="133">
        <f t="shared" si="105"/>
        <v>9.6095797547609343E-3</v>
      </c>
      <c r="Y127" s="133">
        <f>W127-'Surv-rate CEA'!T125*UPD</f>
        <v>3.3119098694320524E-3</v>
      </c>
      <c r="Z127" s="133">
        <f t="shared" si="106"/>
        <v>2.6959406249038825E-3</v>
      </c>
      <c r="AA127" s="133">
        <f>'Surv-rate CEA'!V125*UPFS+'Surv-rate CEA'!W125*UPD</f>
        <v>6.7263472500247334E-2</v>
      </c>
      <c r="AB127" s="133">
        <f t="shared" si="107"/>
        <v>5.4753400676516295E-2</v>
      </c>
      <c r="AC127" s="133">
        <f>AA127-'Surv-rate CEA'!W125*UPD</f>
        <v>3.2184882083676966E-2</v>
      </c>
      <c r="AD127" s="133">
        <f t="shared" si="108"/>
        <v>2.6198940954877337E-2</v>
      </c>
      <c r="AE127" s="133">
        <f>'Surv-rate CEA'!Y125*UPFS+'Surv-rate CEA'!Z125*UPD</f>
        <v>1.1805179141147391E-2</v>
      </c>
      <c r="AF127" s="133">
        <f t="shared" si="109"/>
        <v>9.6095797547609343E-3</v>
      </c>
      <c r="AG127" s="133">
        <f>AE127-'Surv-rate CEA'!Z125*UPD</f>
        <v>3.3119098694320524E-3</v>
      </c>
      <c r="AH127" s="133">
        <f t="shared" si="110"/>
        <v>2.6959406249038825E-3</v>
      </c>
      <c r="AI127" s="133">
        <f>'Surv-rate CEA'!AB125*UPFS+'Surv-rate CEA'!AC125*UPD</f>
        <v>3.6314205591691288E-2</v>
      </c>
      <c r="AJ127" s="133">
        <f t="shared" si="111"/>
        <v>2.9560267632688014E-2</v>
      </c>
      <c r="AK127" s="133">
        <f>AI127-'Surv-rate CEA'!AC125*UPD</f>
        <v>2.2683890965934282E-2</v>
      </c>
      <c r="AL127" s="133">
        <f t="shared" si="112"/>
        <v>1.8465002248518183E-2</v>
      </c>
      <c r="AM127" s="105">
        <f>'Surv-rate CEA'!AE125*UPFS+'Surv-rate CEA'!AF125*UPD</f>
        <v>1.1805179141147391E-2</v>
      </c>
      <c r="AN127" s="133">
        <f t="shared" si="113"/>
        <v>9.6095797547609343E-3</v>
      </c>
      <c r="AO127" s="105">
        <f>AM127-'Surv-rate CEA'!AF125*UPD</f>
        <v>3.3119098694320524E-3</v>
      </c>
      <c r="AP127" s="133">
        <f t="shared" si="114"/>
        <v>2.6959406249038825E-3</v>
      </c>
      <c r="AQ127" s="133">
        <f>'Surv-rate CEA'!AH125*UPFS+'Surv-rate CEA'!AI125*UPD</f>
        <v>4.8576570755895665E-2</v>
      </c>
      <c r="AR127" s="133">
        <f t="shared" si="115"/>
        <v>3.9542003158979329E-2</v>
      </c>
      <c r="AS127" s="133">
        <f>AQ127-'Surv-rate CEA'!AI125*UPD</f>
        <v>2.5863836150278253E-2</v>
      </c>
      <c r="AT127" s="133">
        <f t="shared" si="116"/>
        <v>2.105352178721883E-2</v>
      </c>
      <c r="AU127" s="133">
        <f>'Surv-rate CEA'!AK125*UPFS+'Surv-rate CEA'!AL125*UPD</f>
        <v>1.1805179141147391E-2</v>
      </c>
      <c r="AV127" s="133">
        <f t="shared" si="117"/>
        <v>9.6095797547609343E-3</v>
      </c>
      <c r="AW127" s="133">
        <f>AU127-'Surv-rate CEA'!AL125*UPD</f>
        <v>3.3119098694320524E-3</v>
      </c>
      <c r="AX127" s="133">
        <f t="shared" si="118"/>
        <v>2.6959406249038825E-3</v>
      </c>
      <c r="AY127" s="135">
        <v>121</v>
      </c>
      <c r="AZ127" s="135">
        <f t="shared" si="89"/>
        <v>9.2821917808219183</v>
      </c>
      <c r="BA127" s="136">
        <f>'Surv-rate CEA'!$AP125*UPFS+'Surv-rate CEA'!$AQ125*UPD</f>
        <v>2.1465396677884895E-2</v>
      </c>
      <c r="BB127" s="136">
        <f t="shared" si="90"/>
        <v>1.6314784324652266E-2</v>
      </c>
      <c r="BC127" s="136">
        <f>BA127-'Surv-rate CEA'!$AQ125*UPD</f>
        <v>5.8767444113833577E-3</v>
      </c>
      <c r="BD127" s="136">
        <f t="shared" si="91"/>
        <v>4.4666222125587284E-3</v>
      </c>
      <c r="BE127" s="136">
        <f>'Surv-rate CEA'!$AS125*UPFS+'Surv-rate CEA'!$AT125*UPD</f>
        <v>3.9218712598527144E-3</v>
      </c>
      <c r="BF127" s="136">
        <f t="shared" si="92"/>
        <v>2.9808200013126448E-3</v>
      </c>
      <c r="BG127" s="136">
        <f>BE127-'Surv-rate CEA'!$AT125*UPD</f>
        <v>1.8409378298811529E-3</v>
      </c>
      <c r="BH127" s="136">
        <f t="shared" si="93"/>
        <v>1.3992056191790749E-3</v>
      </c>
    </row>
    <row r="128" spans="1:60">
      <c r="A128" s="132">
        <v>122</v>
      </c>
      <c r="B128" s="132">
        <f t="shared" si="94"/>
        <v>7.0191780821917806</v>
      </c>
      <c r="C128" s="133">
        <f>'Surv-rate CEA'!D126*UPFS+'Surv-rate CEA'!E126*UPD</f>
        <v>4.2809590189581297E-2</v>
      </c>
      <c r="D128" s="133">
        <f t="shared" si="95"/>
        <v>3.4788387915520837E-2</v>
      </c>
      <c r="E128" s="133">
        <f>C128-'Surv-rate CEA'!E126*UPD</f>
        <v>3.6354342258167707E-2</v>
      </c>
      <c r="F128" s="133">
        <f t="shared" si="96"/>
        <v>2.9542655168853873E-2</v>
      </c>
      <c r="G128" s="133">
        <f>'Surv-rate CEA'!G126*UPFS+'Surv-rate CEA'!H126*UPD</f>
        <v>1.1601142854663227E-2</v>
      </c>
      <c r="H128" s="133">
        <f t="shared" si="97"/>
        <v>9.4274450211770267E-3</v>
      </c>
      <c r="I128" s="133">
        <f>G128-'Surv-rate CEA'!H126*UPD</f>
        <v>3.2565854145572264E-3</v>
      </c>
      <c r="J128" s="133">
        <f t="shared" si="98"/>
        <v>2.6464013362411513E-3</v>
      </c>
      <c r="K128" s="133">
        <f>'Surv-rate CEA'!J126*UPFS+'Surv-rate CEA'!K126*UPD</f>
        <v>3.3461179967853832E-2</v>
      </c>
      <c r="L128" s="133">
        <f t="shared" si="99"/>
        <v>2.7191582626176485E-2</v>
      </c>
      <c r="M128" s="133">
        <f>K128-'Surv-rate CEA'!K126*UPD</f>
        <v>9.3321474920300997E-3</v>
      </c>
      <c r="N128" s="133">
        <f t="shared" si="100"/>
        <v>7.5835896956707883E-3</v>
      </c>
      <c r="O128" s="133">
        <f>'Surv-rate CEA'!M126*UPFS+'Surv-rate CEA'!N126*UPD</f>
        <v>1.1601142854663227E-2</v>
      </c>
      <c r="P128" s="133">
        <f t="shared" si="101"/>
        <v>9.4274450211770267E-3</v>
      </c>
      <c r="Q128" s="133">
        <f>O128-'Surv-rate CEA'!N126*UPD</f>
        <v>3.2565854145572264E-3</v>
      </c>
      <c r="R128" s="133">
        <f t="shared" si="102"/>
        <v>2.6464013362411513E-3</v>
      </c>
      <c r="S128" s="133">
        <f>'Surv-rate CEA'!P126*UPFS+'Surv-rate CEA'!Q126*UPD</f>
        <v>5.5001564434558822E-2</v>
      </c>
      <c r="T128" s="133">
        <f t="shared" si="103"/>
        <v>4.469596067227994E-2</v>
      </c>
      <c r="U128" s="133">
        <f>S128-'Surv-rate CEA'!Q126*UPD</f>
        <v>3.6354342258167707E-2</v>
      </c>
      <c r="V128" s="133">
        <f t="shared" si="104"/>
        <v>2.9542655168853873E-2</v>
      </c>
      <c r="W128" s="133">
        <f>'Surv-rate CEA'!S126*UPFS+'Surv-rate CEA'!T126*UPD</f>
        <v>1.1601142854663227E-2</v>
      </c>
      <c r="X128" s="133">
        <f t="shared" si="105"/>
        <v>9.4274450211770267E-3</v>
      </c>
      <c r="Y128" s="133">
        <f>W128-'Surv-rate CEA'!T126*UPD</f>
        <v>3.2565854145572264E-3</v>
      </c>
      <c r="Z128" s="133">
        <f t="shared" si="106"/>
        <v>2.6464013362411513E-3</v>
      </c>
      <c r="AA128" s="133">
        <f>'Surv-rate CEA'!V126*UPFS+'Surv-rate CEA'!W126*UPD</f>
        <v>6.6589630902221572E-2</v>
      </c>
      <c r="AB128" s="133">
        <f t="shared" si="107"/>
        <v>5.4112779419729709E-2</v>
      </c>
      <c r="AC128" s="133">
        <f>AA128-'Surv-rate CEA'!W126*UPD</f>
        <v>3.1871602587745136E-2</v>
      </c>
      <c r="AD128" s="133">
        <f t="shared" si="108"/>
        <v>2.5899843222083406E-2</v>
      </c>
      <c r="AE128" s="133">
        <f>'Surv-rate CEA'!Y126*UPFS+'Surv-rate CEA'!Z126*UPD</f>
        <v>1.1601142854663227E-2</v>
      </c>
      <c r="AF128" s="133">
        <f t="shared" si="109"/>
        <v>9.4274450211770267E-3</v>
      </c>
      <c r="AG128" s="133">
        <f>AE128-'Surv-rate CEA'!Z126*UPD</f>
        <v>3.2565854145572264E-3</v>
      </c>
      <c r="AH128" s="133">
        <f t="shared" si="110"/>
        <v>2.6464013362411513E-3</v>
      </c>
      <c r="AI128" s="133">
        <f>'Surv-rate CEA'!AB126*UPFS+'Surv-rate CEA'!AC126*UPD</f>
        <v>3.5857005358001369E-2</v>
      </c>
      <c r="AJ128" s="133">
        <f t="shared" si="111"/>
        <v>2.9138503927716788E-2</v>
      </c>
      <c r="AK128" s="133">
        <f>AI128-'Surv-rate CEA'!AC126*UPD</f>
        <v>2.2438691513713291E-2</v>
      </c>
      <c r="AL128" s="133">
        <f t="shared" si="112"/>
        <v>1.8234369944651836E-2</v>
      </c>
      <c r="AM128" s="105">
        <f>'Surv-rate CEA'!AE126*UPFS+'Surv-rate CEA'!AF126*UPD</f>
        <v>1.1601142854663227E-2</v>
      </c>
      <c r="AN128" s="133">
        <f t="shared" si="113"/>
        <v>9.4274450211770267E-3</v>
      </c>
      <c r="AO128" s="105">
        <f>AM128-'Surv-rate CEA'!AF126*UPD</f>
        <v>3.2565854145572264E-3</v>
      </c>
      <c r="AP128" s="133">
        <f t="shared" si="114"/>
        <v>2.6464013362411513E-3</v>
      </c>
      <c r="AQ128" s="133">
        <f>'Surv-rate CEA'!AH126*UPFS+'Surv-rate CEA'!AI126*UPD</f>
        <v>4.8023704748256305E-2</v>
      </c>
      <c r="AR128" s="133">
        <f t="shared" si="115"/>
        <v>3.9025537561192904E-2</v>
      </c>
      <c r="AS128" s="133">
        <f>AQ128-'Surv-rate CEA'!AI126*UPD</f>
        <v>2.5594692606660328E-2</v>
      </c>
      <c r="AT128" s="133">
        <f t="shared" si="116"/>
        <v>2.0799033371632497E-2</v>
      </c>
      <c r="AU128" s="133">
        <f>'Surv-rate CEA'!AK126*UPFS+'Surv-rate CEA'!AL126*UPD</f>
        <v>1.1601142854663227E-2</v>
      </c>
      <c r="AV128" s="133">
        <f t="shared" si="117"/>
        <v>9.4274450211770267E-3</v>
      </c>
      <c r="AW128" s="133">
        <f>AU128-'Surv-rate CEA'!AL126*UPD</f>
        <v>3.2565854145572264E-3</v>
      </c>
      <c r="AX128" s="133">
        <f t="shared" si="118"/>
        <v>2.6464013362411513E-3</v>
      </c>
      <c r="AY128" s="135">
        <v>122</v>
      </c>
      <c r="AZ128" s="135">
        <f t="shared" si="89"/>
        <v>9.3589041095890408</v>
      </c>
      <c r="BA128" s="136">
        <f>'Surv-rate CEA'!$AP126*UPFS+'Surv-rate CEA'!$AQ126*UPD</f>
        <v>2.1184233400610413E-2</v>
      </c>
      <c r="BB128" s="136">
        <f t="shared" si="90"/>
        <v>1.6064617804239456E-2</v>
      </c>
      <c r="BC128" s="136">
        <f>BA128-'Surv-rate CEA'!$AQ126*UPD</f>
        <v>5.7970683529889634E-3</v>
      </c>
      <c r="BD128" s="136">
        <f t="shared" si="91"/>
        <v>4.3960848483257445E-3</v>
      </c>
      <c r="BE128" s="136">
        <f>'Surv-rate CEA'!$AS126*UPFS+'Surv-rate CEA'!$AT126*UPD</f>
        <v>3.7980369883039676E-3</v>
      </c>
      <c r="BF128" s="136">
        <f t="shared" si="92"/>
        <v>2.8801614611038903E-3</v>
      </c>
      <c r="BG128" s="136">
        <f>BE128-'Surv-rate CEA'!$AT126*UPD</f>
        <v>1.8080306319102602E-3</v>
      </c>
      <c r="BH128" s="136">
        <f t="shared" si="93"/>
        <v>1.3710819990851758E-3</v>
      </c>
    </row>
    <row r="129" spans="1:60">
      <c r="A129" s="132">
        <v>123</v>
      </c>
      <c r="B129" s="132">
        <f t="shared" si="94"/>
        <v>7.0767123287671234</v>
      </c>
      <c r="C129" s="133">
        <f>'Surv-rate CEA'!D127*UPFS+'Surv-rate CEA'!E127*UPD</f>
        <v>4.2306958210841412E-2</v>
      </c>
      <c r="D129" s="133">
        <f t="shared" si="95"/>
        <v>3.4321515411373855E-2</v>
      </c>
      <c r="E129" s="133">
        <f>C129-'Surv-rate CEA'!E127*UPD</f>
        <v>3.6017852588766594E-2</v>
      </c>
      <c r="F129" s="133">
        <f t="shared" si="96"/>
        <v>2.9219479135069653E-2</v>
      </c>
      <c r="G129" s="133">
        <f>'Surv-rate CEA'!G127*UPFS+'Surv-rate CEA'!H127*UPD</f>
        <v>1.1402129299387366E-2</v>
      </c>
      <c r="H129" s="133">
        <f t="shared" si="97"/>
        <v>9.2499761982679733E-3</v>
      </c>
      <c r="I129" s="133">
        <f>G129-'Surv-rate CEA'!H127*UPD</f>
        <v>3.2026164031060539E-3</v>
      </c>
      <c r="J129" s="133">
        <f t="shared" si="98"/>
        <v>2.598122221128056E-3</v>
      </c>
      <c r="K129" s="133">
        <f>'Surv-rate CEA'!J127*UPFS+'Surv-rate CEA'!K127*UPD</f>
        <v>3.3033949394138215E-2</v>
      </c>
      <c r="L129" s="133">
        <f t="shared" si="99"/>
        <v>2.6798787981380381E-2</v>
      </c>
      <c r="M129" s="133">
        <f>K129-'Surv-rate CEA'!K127*UPD</f>
        <v>9.2072244718502984E-3</v>
      </c>
      <c r="N129" s="133">
        <f t="shared" si="100"/>
        <v>7.4693598871310518E-3</v>
      </c>
      <c r="O129" s="133">
        <f>'Surv-rate CEA'!M127*UPFS+'Surv-rate CEA'!N127*UPD</f>
        <v>1.1402129299387366E-2</v>
      </c>
      <c r="P129" s="133">
        <f t="shared" si="101"/>
        <v>9.2499761982679733E-3</v>
      </c>
      <c r="Q129" s="133">
        <f>O129-'Surv-rate CEA'!N127*UPD</f>
        <v>3.2026164031060539E-3</v>
      </c>
      <c r="R129" s="133">
        <f t="shared" si="102"/>
        <v>2.598122221128056E-3</v>
      </c>
      <c r="S129" s="133">
        <f>'Surv-rate CEA'!P127*UPFS+'Surv-rate CEA'!Q127*UPD</f>
        <v>5.441113003123077E-2</v>
      </c>
      <c r="T129" s="133">
        <f t="shared" si="103"/>
        <v>4.4141023531174189E-2</v>
      </c>
      <c r="U129" s="133">
        <f>S129-'Surv-rate CEA'!Q127*UPD</f>
        <v>3.6017852588766594E-2</v>
      </c>
      <c r="V129" s="133">
        <f t="shared" si="104"/>
        <v>2.9219479135069653E-2</v>
      </c>
      <c r="W129" s="133">
        <f>'Surv-rate CEA'!S127*UPFS+'Surv-rate CEA'!T127*UPD</f>
        <v>1.1402129299387366E-2</v>
      </c>
      <c r="X129" s="133">
        <f t="shared" si="105"/>
        <v>9.2499761982679733E-3</v>
      </c>
      <c r="Y129" s="133">
        <f>W129-'Surv-rate CEA'!T127*UPD</f>
        <v>3.2026164031060539E-3</v>
      </c>
      <c r="Z129" s="133">
        <f t="shared" si="106"/>
        <v>2.598122221128056E-3</v>
      </c>
      <c r="AA129" s="133">
        <f>'Surv-rate CEA'!V127*UPFS+'Surv-rate CEA'!W127*UPD</f>
        <v>6.5927542543446821E-2</v>
      </c>
      <c r="AB129" s="133">
        <f t="shared" si="107"/>
        <v>5.3483711973863361E-2</v>
      </c>
      <c r="AC129" s="133">
        <f>AA129-'Surv-rate CEA'!W127*UPD</f>
        <v>3.1563840515772018E-2</v>
      </c>
      <c r="AD129" s="133">
        <f t="shared" si="108"/>
        <v>2.5606162307991429E-2</v>
      </c>
      <c r="AE129" s="133">
        <f>'Surv-rate CEA'!Y127*UPFS+'Surv-rate CEA'!Z127*UPD</f>
        <v>1.1402129299387366E-2</v>
      </c>
      <c r="AF129" s="133">
        <f t="shared" si="109"/>
        <v>9.2499761982679733E-3</v>
      </c>
      <c r="AG129" s="133">
        <f>AE129-'Surv-rate CEA'!Z127*UPD</f>
        <v>3.2026164031060539E-3</v>
      </c>
      <c r="AH129" s="133">
        <f t="shared" si="110"/>
        <v>2.598122221128056E-3</v>
      </c>
      <c r="AI129" s="133">
        <f>'Surv-rate CEA'!AB127*UPFS+'Surv-rate CEA'!AC127*UPD</f>
        <v>3.5408952087163936E-2</v>
      </c>
      <c r="AJ129" s="133">
        <f t="shared" si="111"/>
        <v>2.8725508667006232E-2</v>
      </c>
      <c r="AK129" s="133">
        <f>AI129-'Surv-rate CEA'!AC127*UPD</f>
        <v>2.2198071083305855E-2</v>
      </c>
      <c r="AL129" s="133">
        <f t="shared" si="112"/>
        <v>1.8008182838189016E-2</v>
      </c>
      <c r="AM129" s="105">
        <f>'Surv-rate CEA'!AE127*UPFS+'Surv-rate CEA'!AF127*UPD</f>
        <v>1.1402129299387366E-2</v>
      </c>
      <c r="AN129" s="133">
        <f t="shared" si="113"/>
        <v>9.2499761982679733E-3</v>
      </c>
      <c r="AO129" s="105">
        <f>AM129-'Surv-rate CEA'!AF127*UPD</f>
        <v>3.2026164031060539E-3</v>
      </c>
      <c r="AP129" s="133">
        <f t="shared" si="114"/>
        <v>2.598122221128056E-3</v>
      </c>
      <c r="AQ129" s="133">
        <f>'Surv-rate CEA'!AH127*UPFS+'Surv-rate CEA'!AI127*UPD</f>
        <v>4.748123035737542E-2</v>
      </c>
      <c r="AR129" s="133">
        <f t="shared" si="115"/>
        <v>3.8519143147569775E-2</v>
      </c>
      <c r="AS129" s="133">
        <f>AQ129-'Surv-rate CEA'!AI127*UPD</f>
        <v>2.5330467996565874E-2</v>
      </c>
      <c r="AT129" s="133">
        <f t="shared" si="116"/>
        <v>2.0549339505544127E-2</v>
      </c>
      <c r="AU129" s="133">
        <f>'Surv-rate CEA'!AK127*UPFS+'Surv-rate CEA'!AL127*UPD</f>
        <v>1.1402129299387366E-2</v>
      </c>
      <c r="AV129" s="133">
        <f t="shared" si="117"/>
        <v>9.2499761982679733E-3</v>
      </c>
      <c r="AW129" s="133">
        <f>AU129-'Surv-rate CEA'!AL127*UPD</f>
        <v>3.2026164031060539E-3</v>
      </c>
      <c r="AX129" s="133">
        <f t="shared" si="118"/>
        <v>2.598122221128056E-3</v>
      </c>
      <c r="AY129" s="135">
        <v>123</v>
      </c>
      <c r="AZ129" s="135">
        <f t="shared" si="89"/>
        <v>9.4356164383561651</v>
      </c>
      <c r="BA129" s="136">
        <f>'Surv-rate CEA'!$AP127*UPFS+'Surv-rate CEA'!$AQ127*UPD</f>
        <v>2.0908892375655453E-2</v>
      </c>
      <c r="BB129" s="136">
        <f t="shared" si="90"/>
        <v>1.5819906003130324E-2</v>
      </c>
      <c r="BC129" s="136">
        <f>BA129-'Surv-rate CEA'!$AQ127*UPD</f>
        <v>5.7191016019117503E-3</v>
      </c>
      <c r="BD129" s="136">
        <f t="shared" si="91"/>
        <v>4.327137379593486E-3</v>
      </c>
      <c r="BE129" s="136">
        <f>'Surv-rate CEA'!$AS127*UPFS+'Surv-rate CEA'!$AT127*UPD</f>
        <v>3.6783933393478739E-3</v>
      </c>
      <c r="BF129" s="136">
        <f t="shared" si="92"/>
        <v>2.7831142762386441E-3</v>
      </c>
      <c r="BG129" s="136">
        <f>BE129-'Surv-rate CEA'!$AT127*UPD</f>
        <v>1.7759187360075748E-3</v>
      </c>
      <c r="BH129" s="136">
        <f t="shared" si="93"/>
        <v>1.3436803331365913E-3</v>
      </c>
    </row>
    <row r="130" spans="1:60">
      <c r="A130" s="132">
        <v>124</v>
      </c>
      <c r="B130" s="132">
        <f t="shared" si="94"/>
        <v>7.1342465753424653</v>
      </c>
      <c r="C130" s="133">
        <f>'Surv-rate CEA'!D128*UPFS+'Surv-rate CEA'!E128*UPD</f>
        <v>4.1813954350315374E-2</v>
      </c>
      <c r="D130" s="133">
        <f t="shared" si="95"/>
        <v>3.3863926619168358E-2</v>
      </c>
      <c r="E130" s="133">
        <f>C130-'Surv-rate CEA'!E128*UPD</f>
        <v>3.5687109480475737E-2</v>
      </c>
      <c r="F130" s="133">
        <f t="shared" si="96"/>
        <v>2.8901970059379063E-2</v>
      </c>
      <c r="G130" s="133">
        <f>'Surv-rate CEA'!G128*UPFS+'Surv-rate CEA'!H128*UPD</f>
        <v>1.1207979193287001E-2</v>
      </c>
      <c r="H130" s="133">
        <f t="shared" si="97"/>
        <v>9.0770220336210353E-3</v>
      </c>
      <c r="I130" s="133">
        <f>G130-'Surv-rate CEA'!H128*UPD</f>
        <v>3.1499592751350891E-3</v>
      </c>
      <c r="J130" s="133">
        <f t="shared" si="98"/>
        <v>2.5510619936317713E-3</v>
      </c>
      <c r="K130" s="133">
        <f>'Surv-rate CEA'!J128*UPFS+'Surv-rate CEA'!K128*UPD</f>
        <v>3.2615306637944444E-2</v>
      </c>
      <c r="L130" s="133">
        <f t="shared" si="99"/>
        <v>2.6414204726865183E-2</v>
      </c>
      <c r="M130" s="133">
        <f>K130-'Surv-rate CEA'!K128*UPD</f>
        <v>9.0849447831571513E-3</v>
      </c>
      <c r="N130" s="133">
        <f t="shared" si="100"/>
        <v>7.3576371394711145E-3</v>
      </c>
      <c r="O130" s="133">
        <f>'Surv-rate CEA'!M128*UPFS+'Surv-rate CEA'!N128*UPD</f>
        <v>1.1207979193287001E-2</v>
      </c>
      <c r="P130" s="133">
        <f t="shared" si="101"/>
        <v>9.0770220336210353E-3</v>
      </c>
      <c r="Q130" s="133">
        <f>O130-'Surv-rate CEA'!N128*UPD</f>
        <v>3.1499592751350891E-3</v>
      </c>
      <c r="R130" s="133">
        <f t="shared" si="102"/>
        <v>2.5510619936317713E-3</v>
      </c>
      <c r="S130" s="133">
        <f>'Surv-rate CEA'!P128*UPFS+'Surv-rate CEA'!Q128*UPD</f>
        <v>5.3831393628813229E-2</v>
      </c>
      <c r="T130" s="133">
        <f t="shared" si="103"/>
        <v>4.3596507242084102E-2</v>
      </c>
      <c r="U130" s="133">
        <f>S130-'Surv-rate CEA'!Q128*UPD</f>
        <v>3.5687109480475737E-2</v>
      </c>
      <c r="V130" s="133">
        <f t="shared" si="104"/>
        <v>2.8901970059379063E-2</v>
      </c>
      <c r="W130" s="133">
        <f>'Surv-rate CEA'!S128*UPFS+'Surv-rate CEA'!T128*UPD</f>
        <v>1.1207979193287001E-2</v>
      </c>
      <c r="X130" s="133">
        <f t="shared" si="105"/>
        <v>9.0770220336210353E-3</v>
      </c>
      <c r="Y130" s="133">
        <f>W130-'Surv-rate CEA'!T128*UPD</f>
        <v>3.1499592751350891E-3</v>
      </c>
      <c r="Z130" s="133">
        <f t="shared" si="106"/>
        <v>2.5510619936317713E-3</v>
      </c>
      <c r="AA130" s="133">
        <f>'Surv-rate CEA'!V128*UPFS+'Surv-rate CEA'!W128*UPD</f>
        <v>6.5276918601752276E-2</v>
      </c>
      <c r="AB130" s="133">
        <f t="shared" si="107"/>
        <v>5.2865910813778193E-2</v>
      </c>
      <c r="AC130" s="133">
        <f>AA130-'Surv-rate CEA'!W128*UPD</f>
        <v>3.1261456191429886E-2</v>
      </c>
      <c r="AD130" s="133">
        <f t="shared" si="108"/>
        <v>2.5317759942188857E-2</v>
      </c>
      <c r="AE130" s="133">
        <f>'Surv-rate CEA'!Y128*UPFS+'Surv-rate CEA'!Z128*UPD</f>
        <v>1.1207979193287001E-2</v>
      </c>
      <c r="AF130" s="133">
        <f t="shared" si="109"/>
        <v>9.0770220336210353E-3</v>
      </c>
      <c r="AG130" s="133">
        <f>AE130-'Surv-rate CEA'!Z128*UPD</f>
        <v>3.1499592751350891E-3</v>
      </c>
      <c r="AH130" s="133">
        <f t="shared" si="110"/>
        <v>2.5510619936317713E-3</v>
      </c>
      <c r="AI130" s="133">
        <f>'Surv-rate CEA'!AB128*UPFS+'Surv-rate CEA'!AC128*UPD</f>
        <v>3.4969797514859915E-2</v>
      </c>
      <c r="AJ130" s="133">
        <f t="shared" si="111"/>
        <v>2.8321039598625298E-2</v>
      </c>
      <c r="AK130" s="133">
        <f>AI130-'Surv-rate CEA'!AC128*UPD</f>
        <v>2.1961908931497812E-2</v>
      </c>
      <c r="AL130" s="133">
        <f t="shared" si="112"/>
        <v>1.7786322389943748E-2</v>
      </c>
      <c r="AM130" s="105">
        <f>'Surv-rate CEA'!AE128*UPFS+'Surv-rate CEA'!AF128*UPD</f>
        <v>1.1207979193287001E-2</v>
      </c>
      <c r="AN130" s="133">
        <f t="shared" si="113"/>
        <v>9.0770220336210353E-3</v>
      </c>
      <c r="AO130" s="105">
        <f>AM130-'Surv-rate CEA'!AF128*UPD</f>
        <v>3.1499592751350891E-3</v>
      </c>
      <c r="AP130" s="133">
        <f t="shared" si="114"/>
        <v>2.5510619936317713E-3</v>
      </c>
      <c r="AQ130" s="133">
        <f>'Surv-rate CEA'!AH128*UPFS+'Surv-rate CEA'!AI128*UPD</f>
        <v>4.6948878155427448E-2</v>
      </c>
      <c r="AR130" s="133">
        <f t="shared" si="115"/>
        <v>3.8022554656940266E-2</v>
      </c>
      <c r="AS130" s="133">
        <f>AQ130-'Surv-rate CEA'!AI128*UPD</f>
        <v>2.5071034555756298E-2</v>
      </c>
      <c r="AT130" s="133">
        <f t="shared" si="116"/>
        <v>2.0304314376723427E-2</v>
      </c>
      <c r="AU130" s="133">
        <f>'Surv-rate CEA'!AK128*UPFS+'Surv-rate CEA'!AL128*UPD</f>
        <v>1.1207979193287001E-2</v>
      </c>
      <c r="AV130" s="133">
        <f t="shared" si="117"/>
        <v>9.0770220336210353E-3</v>
      </c>
      <c r="AW130" s="133">
        <f>AU130-'Surv-rate CEA'!AL128*UPD</f>
        <v>3.1499592751350891E-3</v>
      </c>
      <c r="AX130" s="133">
        <f t="shared" si="118"/>
        <v>2.5510619936317713E-3</v>
      </c>
      <c r="AY130" s="135">
        <v>124</v>
      </c>
      <c r="AZ130" s="135">
        <f t="shared" si="89"/>
        <v>9.5123287671232877</v>
      </c>
      <c r="BA130" s="136">
        <f>'Surv-rate CEA'!$AP128*UPFS+'Surv-rate CEA'!$AQ128*UPD</f>
        <v>2.0639209976793395E-2</v>
      </c>
      <c r="BB130" s="136">
        <f t="shared" si="90"/>
        <v>1.5580491996686621E-2</v>
      </c>
      <c r="BC130" s="136">
        <f>BA130-'Surv-rate CEA'!$AQ128*UPD</f>
        <v>5.6427942500345864E-3</v>
      </c>
      <c r="BD130" s="136">
        <f t="shared" si="91"/>
        <v>4.2597323613872374E-3</v>
      </c>
      <c r="BE130" s="136">
        <f>'Surv-rate CEA'!$AS128*UPFS+'Surv-rate CEA'!$AT128*UPD</f>
        <v>3.5627888236510318E-3</v>
      </c>
      <c r="BF130" s="136">
        <f t="shared" si="92"/>
        <v>2.6895410635966472E-3</v>
      </c>
      <c r="BG130" s="136">
        <f>BE130-'Surv-rate CEA'!$AT128*UPD</f>
        <v>1.7445777188969402E-3</v>
      </c>
      <c r="BH130" s="136">
        <f t="shared" si="93"/>
        <v>1.3169776952428973E-3</v>
      </c>
    </row>
    <row r="131" spans="1:60">
      <c r="A131" s="132">
        <v>125</v>
      </c>
      <c r="B131" s="132">
        <f t="shared" si="94"/>
        <v>7.1917808219178081</v>
      </c>
      <c r="C131" s="133">
        <f>'Surv-rate CEA'!D129*UPFS+'Surv-rate CEA'!E129*UPD</f>
        <v>4.1330325729976962E-2</v>
      </c>
      <c r="D131" s="133">
        <f t="shared" si="95"/>
        <v>3.3415373636906644E-2</v>
      </c>
      <c r="E131" s="133">
        <f>C131-'Surv-rate CEA'!E129*UPD</f>
        <v>3.5361970835803655E-2</v>
      </c>
      <c r="F131" s="133">
        <f t="shared" si="96"/>
        <v>2.8589986823131523E-2</v>
      </c>
      <c r="G131" s="133">
        <f>'Surv-rate CEA'!G129*UPFS+'Surv-rate CEA'!H129*UPD</f>
        <v>1.1018539399765742E-2</v>
      </c>
      <c r="H131" s="133">
        <f t="shared" si="97"/>
        <v>8.9084371940747007E-3</v>
      </c>
      <c r="I131" s="133">
        <f>G131-'Surv-rate CEA'!H129*UPD</f>
        <v>3.0985721966853858E-3</v>
      </c>
      <c r="J131" s="133">
        <f t="shared" si="98"/>
        <v>2.5051810230006253E-3</v>
      </c>
      <c r="K131" s="133">
        <f>'Surv-rate CEA'!J129*UPFS+'Surv-rate CEA'!K129*UPD</f>
        <v>3.2205018339234379E-2</v>
      </c>
      <c r="L131" s="133">
        <f t="shared" si="99"/>
        <v>2.6037605602716535E-2</v>
      </c>
      <c r="M131" s="133">
        <f>K131-'Surv-rate CEA'!K129*UPD</f>
        <v>8.9652323735909256E-3</v>
      </c>
      <c r="N131" s="133">
        <f t="shared" si="100"/>
        <v>7.2483481369697688E-3</v>
      </c>
      <c r="O131" s="133">
        <f>'Surv-rate CEA'!M129*UPFS+'Surv-rate CEA'!N129*UPD</f>
        <v>1.1018539399765742E-2</v>
      </c>
      <c r="P131" s="133">
        <f t="shared" si="101"/>
        <v>8.9084371940747007E-3</v>
      </c>
      <c r="Q131" s="133">
        <f>O131-'Surv-rate CEA'!N129*UPD</f>
        <v>3.0985721966853858E-3</v>
      </c>
      <c r="R131" s="133">
        <f t="shared" si="102"/>
        <v>2.5051810230006253E-3</v>
      </c>
      <c r="S131" s="133">
        <f>'Surv-rate CEA'!P129*UPFS+'Surv-rate CEA'!Q129*UPD</f>
        <v>5.3262085505428221E-2</v>
      </c>
      <c r="T131" s="133">
        <f t="shared" si="103"/>
        <v>4.3062145202351534E-2</v>
      </c>
      <c r="U131" s="133">
        <f>S131-'Surv-rate CEA'!Q129*UPD</f>
        <v>3.5361970835803655E-2</v>
      </c>
      <c r="V131" s="133">
        <f t="shared" si="104"/>
        <v>2.8589986823131523E-2</v>
      </c>
      <c r="W131" s="133">
        <f>'Surv-rate CEA'!S129*UPFS+'Surv-rate CEA'!T129*UPD</f>
        <v>1.1018539399765742E-2</v>
      </c>
      <c r="X131" s="133">
        <f t="shared" si="105"/>
        <v>8.9084371940747007E-3</v>
      </c>
      <c r="Y131" s="133">
        <f>W131-'Surv-rate CEA'!T129*UPD</f>
        <v>3.0985721966853858E-3</v>
      </c>
      <c r="Z131" s="133">
        <f t="shared" si="106"/>
        <v>2.5051810230006253E-3</v>
      </c>
      <c r="AA131" s="133">
        <f>'Surv-rate CEA'!V129*UPFS+'Surv-rate CEA'!W129*UPD</f>
        <v>6.4637479332654693E-2</v>
      </c>
      <c r="AB131" s="133">
        <f t="shared" si="107"/>
        <v>5.2259097519812642E-2</v>
      </c>
      <c r="AC131" s="133">
        <f>AA131-'Surv-rate CEA'!W129*UPD</f>
        <v>3.0964314527369891E-2</v>
      </c>
      <c r="AD131" s="133">
        <f t="shared" si="108"/>
        <v>2.5034502416038374E-2</v>
      </c>
      <c r="AE131" s="133">
        <f>'Surv-rate CEA'!Y129*UPFS+'Surv-rate CEA'!Z129*UPD</f>
        <v>1.1018539399765742E-2</v>
      </c>
      <c r="AF131" s="133">
        <f t="shared" si="109"/>
        <v>8.9084371940747007E-3</v>
      </c>
      <c r="AG131" s="133">
        <f>AE131-'Surv-rate CEA'!Z129*UPD</f>
        <v>3.0985721966853858E-3</v>
      </c>
      <c r="AH131" s="133">
        <f t="shared" si="110"/>
        <v>2.5051810230006253E-3</v>
      </c>
      <c r="AI131" s="133">
        <f>'Surv-rate CEA'!AB129*UPFS+'Surv-rate CEA'!AC129*UPD</f>
        <v>3.4539301822326764E-2</v>
      </c>
      <c r="AJ131" s="133">
        <f t="shared" si="111"/>
        <v>2.7924862801500663E-2</v>
      </c>
      <c r="AK131" s="133">
        <f>AI131-'Surv-rate CEA'!AC129*UPD</f>
        <v>2.1730088408364392E-2</v>
      </c>
      <c r="AL131" s="133">
        <f t="shared" si="112"/>
        <v>1.7568674103186532E-2</v>
      </c>
      <c r="AM131" s="105">
        <f>'Surv-rate CEA'!AE129*UPFS+'Surv-rate CEA'!AF129*UPD</f>
        <v>1.1018539399765742E-2</v>
      </c>
      <c r="AN131" s="133">
        <f t="shared" si="113"/>
        <v>8.9084371940747007E-3</v>
      </c>
      <c r="AO131" s="105">
        <f>AM131-'Surv-rate CEA'!AF129*UPD</f>
        <v>3.0985721966853858E-3</v>
      </c>
      <c r="AP131" s="133">
        <f t="shared" si="114"/>
        <v>2.5051810230006253E-3</v>
      </c>
      <c r="AQ131" s="133">
        <f>'Surv-rate CEA'!AH129*UPFS+'Surv-rate CEA'!AI129*UPD</f>
        <v>4.6426387550205547E-2</v>
      </c>
      <c r="AR131" s="133">
        <f t="shared" si="115"/>
        <v>3.7535515609951955E-2</v>
      </c>
      <c r="AS131" s="133">
        <f>AQ131-'Surv-rate CEA'!AI129*UPD</f>
        <v>2.4816268801196879E-2</v>
      </c>
      <c r="AT131" s="133">
        <f t="shared" si="116"/>
        <v>2.0063836411152457E-2</v>
      </c>
      <c r="AU131" s="133">
        <f>'Surv-rate CEA'!AK129*UPFS+'Surv-rate CEA'!AL129*UPD</f>
        <v>1.1018539399765742E-2</v>
      </c>
      <c r="AV131" s="133">
        <f t="shared" si="117"/>
        <v>8.9084371940747007E-3</v>
      </c>
      <c r="AW131" s="133">
        <f>AU131-'Surv-rate CEA'!AL129*UPD</f>
        <v>3.0985721966853858E-3</v>
      </c>
      <c r="AX131" s="133">
        <f t="shared" si="118"/>
        <v>2.5051810230006253E-3</v>
      </c>
      <c r="AY131" s="135">
        <v>125</v>
      </c>
      <c r="AZ131" s="135">
        <f t="shared" si="89"/>
        <v>9.5890410958904102</v>
      </c>
      <c r="BA131" s="136">
        <f>'Surv-rate CEA'!$AP129*UPFS+'Surv-rate CEA'!$AQ129*UPD</f>
        <v>2.0375028353620424E-2</v>
      </c>
      <c r="BB131" s="136">
        <f t="shared" si="90"/>
        <v>1.534622447555984E-2</v>
      </c>
      <c r="BC131" s="136">
        <f>BA131-'Surv-rate CEA'!$AQ129*UPD</f>
        <v>5.5680982257650929E-3</v>
      </c>
      <c r="BD131" s="136">
        <f t="shared" si="91"/>
        <v>4.1938241160471403E-3</v>
      </c>
      <c r="BE131" s="136">
        <f>'Surv-rate CEA'!$AS129*UPFS+'Surv-rate CEA'!$AT129*UPD</f>
        <v>3.4510778221623186E-3</v>
      </c>
      <c r="BF131" s="136">
        <f t="shared" si="92"/>
        <v>2.5993099995916579E-3</v>
      </c>
      <c r="BG131" s="136">
        <f>BE131-'Surv-rate CEA'!$AT129*UPD</f>
        <v>1.7139840703367627E-3</v>
      </c>
      <c r="BH131" s="136">
        <f t="shared" si="93"/>
        <v>1.2909520337549818E-3</v>
      </c>
    </row>
    <row r="132" spans="1:60">
      <c r="A132" s="132">
        <v>126</v>
      </c>
      <c r="B132" s="132">
        <f t="shared" si="94"/>
        <v>7.2493150684931509</v>
      </c>
      <c r="C132" s="133">
        <f>'Surv-rate CEA'!D130*UPFS+'Surv-rate CEA'!E130*UPD</f>
        <v>4.0855827843835041E-2</v>
      </c>
      <c r="D132" s="133">
        <f t="shared" si="95"/>
        <v>3.2975616852823172E-2</v>
      </c>
      <c r="E132" s="133">
        <f>C132-'Surv-rate CEA'!E130*UPD</f>
        <v>3.5042299134748774E-2</v>
      </c>
      <c r="F132" s="133">
        <f t="shared" si="96"/>
        <v>2.8283392869344552E-2</v>
      </c>
      <c r="G132" s="133">
        <f>'Surv-rate CEA'!G130*UPFS+'Surv-rate CEA'!H130*UPD</f>
        <v>1.0833662649683527E-2</v>
      </c>
      <c r="H132" s="133">
        <f t="shared" si="97"/>
        <v>8.7440819952106785E-3</v>
      </c>
      <c r="I132" s="133">
        <f>G132-'Surv-rate CEA'!H130*UPD</f>
        <v>3.0484149787229492E-3</v>
      </c>
      <c r="J132" s="133">
        <f t="shared" si="98"/>
        <v>2.4604412553090294E-3</v>
      </c>
      <c r="K132" s="133">
        <f>'Surv-rate CEA'!J130*UPFS+'Surv-rate CEA'!K130*UPD</f>
        <v>3.1802859071931859E-2</v>
      </c>
      <c r="L132" s="133">
        <f t="shared" si="99"/>
        <v>2.5668771162560191E-2</v>
      </c>
      <c r="M132" s="133">
        <f>K132-'Surv-rate CEA'!K130*UPD</f>
        <v>8.8480139461159478E-3</v>
      </c>
      <c r="N132" s="133">
        <f t="shared" si="100"/>
        <v>7.1414222448458377E-3</v>
      </c>
      <c r="O132" s="133">
        <f>'Surv-rate CEA'!M130*UPFS+'Surv-rate CEA'!N130*UPD</f>
        <v>1.0833662649683527E-2</v>
      </c>
      <c r="P132" s="133">
        <f t="shared" si="101"/>
        <v>8.7440819952106785E-3</v>
      </c>
      <c r="Q132" s="133">
        <f>O132-'Surv-rate CEA'!N130*UPD</f>
        <v>3.0484149787229492E-3</v>
      </c>
      <c r="R132" s="133">
        <f t="shared" si="102"/>
        <v>2.4604412553090294E-3</v>
      </c>
      <c r="S132" s="133">
        <f>'Surv-rate CEA'!P130*UPFS+'Surv-rate CEA'!Q130*UPD</f>
        <v>5.2702944580702446E-2</v>
      </c>
      <c r="T132" s="133">
        <f t="shared" si="103"/>
        <v>4.253767942609589E-2</v>
      </c>
      <c r="U132" s="133">
        <f>S132-'Surv-rate CEA'!Q130*UPD</f>
        <v>3.5042299134748781E-2</v>
      </c>
      <c r="V132" s="133">
        <f t="shared" si="104"/>
        <v>2.8283392869344559E-2</v>
      </c>
      <c r="W132" s="133">
        <f>'Surv-rate CEA'!S130*UPFS+'Surv-rate CEA'!T130*UPD</f>
        <v>1.0833662649683527E-2</v>
      </c>
      <c r="X132" s="133">
        <f t="shared" si="105"/>
        <v>8.7440819952106785E-3</v>
      </c>
      <c r="Y132" s="133">
        <f>W132-'Surv-rate CEA'!T130*UPD</f>
        <v>3.0484149787229492E-3</v>
      </c>
      <c r="Z132" s="133">
        <f t="shared" si="106"/>
        <v>2.4604412553090294E-3</v>
      </c>
      <c r="AA132" s="133">
        <f>'Surv-rate CEA'!V130*UPFS+'Surv-rate CEA'!W130*UPD</f>
        <v>6.4008953724258189E-2</v>
      </c>
      <c r="AB132" s="133">
        <f t="shared" si="107"/>
        <v>5.1663002429645478E-2</v>
      </c>
      <c r="AC132" s="133">
        <f>AA132-'Surv-rate CEA'!W130*UPD</f>
        <v>3.0672284840581245E-2</v>
      </c>
      <c r="AD132" s="133">
        <f t="shared" si="108"/>
        <v>2.4756260398632088E-2</v>
      </c>
      <c r="AE132" s="133">
        <f>'Surv-rate CEA'!Y130*UPFS+'Surv-rate CEA'!Z130*UPD</f>
        <v>1.0833662649683527E-2</v>
      </c>
      <c r="AF132" s="133">
        <f t="shared" si="109"/>
        <v>8.7440819952106785E-3</v>
      </c>
      <c r="AG132" s="133">
        <f>AE132-'Surv-rate CEA'!Z130*UPD</f>
        <v>3.0484149787229492E-3</v>
      </c>
      <c r="AH132" s="133">
        <f t="shared" si="110"/>
        <v>2.4604412553090294E-3</v>
      </c>
      <c r="AI132" s="133">
        <f>'Surv-rate CEA'!AB130*UPFS+'Surv-rate CEA'!AC130*UPD</f>
        <v>3.41172332930859E-2</v>
      </c>
      <c r="AJ132" s="133">
        <f t="shared" si="111"/>
        <v>2.7536752344156607E-2</v>
      </c>
      <c r="AK132" s="133">
        <f>AI132-'Surv-rate CEA'!AC130*UPD</f>
        <v>2.1502496788308838E-2</v>
      </c>
      <c r="AL132" s="133">
        <f t="shared" si="112"/>
        <v>1.7355127356141108E-2</v>
      </c>
      <c r="AM132" s="105">
        <f>'Surv-rate CEA'!AE130*UPFS+'Surv-rate CEA'!AF130*UPD</f>
        <v>1.0833662649683527E-2</v>
      </c>
      <c r="AN132" s="133">
        <f t="shared" si="113"/>
        <v>8.7440819952106785E-3</v>
      </c>
      <c r="AO132" s="105">
        <f>AM132-'Surv-rate CEA'!AF130*UPD</f>
        <v>3.0484149787229492E-3</v>
      </c>
      <c r="AP132" s="133">
        <f t="shared" si="114"/>
        <v>2.4604412553090294E-3</v>
      </c>
      <c r="AQ132" s="133">
        <f>'Surv-rate CEA'!AH130*UPFS+'Surv-rate CEA'!AI130*UPD</f>
        <v>4.5913506436975865E-2</v>
      </c>
      <c r="AR132" s="133">
        <f t="shared" si="115"/>
        <v>3.7057777960649164E-2</v>
      </c>
      <c r="AS132" s="133">
        <f>AQ132-'Surv-rate CEA'!AI130*UPD</f>
        <v>2.4566051356010237E-2</v>
      </c>
      <c r="AT132" s="133">
        <f t="shared" si="116"/>
        <v>1.9827788099141607E-2</v>
      </c>
      <c r="AU132" s="133">
        <f>'Surv-rate CEA'!AK130*UPFS+'Surv-rate CEA'!AL130*UPD</f>
        <v>1.0833662649683527E-2</v>
      </c>
      <c r="AV132" s="133">
        <f t="shared" si="117"/>
        <v>8.7440819952106785E-3</v>
      </c>
      <c r="AW132" s="133">
        <f>AU132-'Surv-rate CEA'!AL130*UPD</f>
        <v>3.0484149787229492E-3</v>
      </c>
      <c r="AX132" s="133">
        <f t="shared" si="118"/>
        <v>2.4604412553090294E-3</v>
      </c>
      <c r="AY132" s="135">
        <v>126</v>
      </c>
      <c r="AZ132" s="135">
        <f t="shared" si="89"/>
        <v>9.6657534246575345</v>
      </c>
      <c r="BA132" s="136">
        <f>'Surv-rate CEA'!$AP130*UPFS+'Surv-rate CEA'!$AQ130*UPD</f>
        <v>2.0116195187225468E-2</v>
      </c>
      <c r="BB132" s="136">
        <f t="shared" si="90"/>
        <v>1.5116957505938106E-2</v>
      </c>
      <c r="BC132" s="136">
        <f>BA132-'Surv-rate CEA'!$AQ130*UPD</f>
        <v>5.4949672127529471E-3</v>
      </c>
      <c r="BD132" s="136">
        <f t="shared" si="91"/>
        <v>4.1293686543894849E-3</v>
      </c>
      <c r="BE132" s="136">
        <f>'Surv-rate CEA'!$AS130*UPFS+'Surv-rate CEA'!$AT130*UPD</f>
        <v>3.3431203409672689E-3</v>
      </c>
      <c r="BF132" s="136">
        <f t="shared" si="92"/>
        <v>2.5122945796296958E-3</v>
      </c>
      <c r="BG132" s="136">
        <f>BE132-'Surv-rate CEA'!$AT130*UPD</f>
        <v>1.6841151528329253E-3</v>
      </c>
      <c r="BH132" s="136">
        <f t="shared" si="93"/>
        <v>1.265582132383017E-3</v>
      </c>
    </row>
    <row r="133" spans="1:60">
      <c r="A133" s="132">
        <v>127</v>
      </c>
      <c r="B133" s="132">
        <f t="shared" si="94"/>
        <v>7.3068493150684928</v>
      </c>
      <c r="C133" s="133">
        <f>'Surv-rate CEA'!D131*UPFS+'Surv-rate CEA'!E131*UPD</f>
        <v>4.0390224225601984E-2</v>
      </c>
      <c r="D133" s="133">
        <f t="shared" si="95"/>
        <v>3.2544424613895818E-2</v>
      </c>
      <c r="E133" s="133">
        <f>C133-'Surv-rate CEA'!E131*UPD</f>
        <v>3.4727961253786591E-2</v>
      </c>
      <c r="F133" s="133">
        <f t="shared" si="96"/>
        <v>2.7982056021906319E-2</v>
      </c>
      <c r="G133" s="133">
        <f>'Surv-rate CEA'!G131*UPFS+'Surv-rate CEA'!H131*UPD</f>
        <v>1.0653207277739444E-2</v>
      </c>
      <c r="H133" s="133">
        <f t="shared" si="97"/>
        <v>8.5838221449346334E-3</v>
      </c>
      <c r="I133" s="133">
        <f>G133-'Surv-rate CEA'!H131*UPD</f>
        <v>2.9994490004698268E-3</v>
      </c>
      <c r="J133" s="133">
        <f t="shared" si="98"/>
        <v>2.4168061393712295E-3</v>
      </c>
      <c r="K133" s="133">
        <f>'Surv-rate CEA'!J131*UPFS+'Surv-rate CEA'!K131*UPD</f>
        <v>3.140861102193062E-2</v>
      </c>
      <c r="L133" s="133">
        <f t="shared" si="99"/>
        <v>2.5307489453907917E-2</v>
      </c>
      <c r="M133" s="133">
        <f>K133-'Surv-rate CEA'!K131*UPD</f>
        <v>8.7332188390548023E-3</v>
      </c>
      <c r="N133" s="133">
        <f t="shared" si="100"/>
        <v>7.0367913918169813E-3</v>
      </c>
      <c r="O133" s="133">
        <f>'Surv-rate CEA'!M131*UPFS+'Surv-rate CEA'!N131*UPD</f>
        <v>1.0653207277739444E-2</v>
      </c>
      <c r="P133" s="133">
        <f t="shared" si="101"/>
        <v>8.5838221449346334E-3</v>
      </c>
      <c r="Q133" s="133">
        <f>O133-'Surv-rate CEA'!N131*UPD</f>
        <v>2.9994490004698268E-3</v>
      </c>
      <c r="R133" s="133">
        <f t="shared" si="102"/>
        <v>2.4168061393712295E-3</v>
      </c>
      <c r="S133" s="133">
        <f>'Surv-rate CEA'!P131*UPFS+'Surv-rate CEA'!Q131*UPD</f>
        <v>5.2153718082157227E-2</v>
      </c>
      <c r="T133" s="133">
        <f t="shared" si="103"/>
        <v>4.2022860209408604E-2</v>
      </c>
      <c r="U133" s="133">
        <f>S133-'Surv-rate CEA'!Q131*UPD</f>
        <v>3.4727961253786591E-2</v>
      </c>
      <c r="V133" s="133">
        <f t="shared" si="104"/>
        <v>2.7982056021906319E-2</v>
      </c>
      <c r="W133" s="133">
        <f>'Surv-rate CEA'!S131*UPFS+'Surv-rate CEA'!T131*UPD</f>
        <v>1.0653207277739444E-2</v>
      </c>
      <c r="X133" s="133">
        <f t="shared" si="105"/>
        <v>8.5838221449346334E-3</v>
      </c>
      <c r="Y133" s="133">
        <f>W133-'Surv-rate CEA'!T131*UPD</f>
        <v>2.9994490004698268E-3</v>
      </c>
      <c r="Z133" s="133">
        <f t="shared" si="106"/>
        <v>2.4168061393712295E-3</v>
      </c>
      <c r="AA133" s="133">
        <f>'Surv-rate CEA'!V131*UPFS+'Surv-rate CEA'!W131*UPD</f>
        <v>6.3391079167451125E-2</v>
      </c>
      <c r="AB133" s="133">
        <f t="shared" si="107"/>
        <v>5.1077364305666145E-2</v>
      </c>
      <c r="AC133" s="133">
        <f>AA133-'Surv-rate CEA'!W131*UPD</f>
        <v>3.0385240676514644E-2</v>
      </c>
      <c r="AD133" s="133">
        <f t="shared" si="108"/>
        <v>2.4482908761499285E-2</v>
      </c>
      <c r="AE133" s="133">
        <f>'Surv-rate CEA'!Y131*UPFS+'Surv-rate CEA'!Z131*UPD</f>
        <v>1.0653207277739444E-2</v>
      </c>
      <c r="AF133" s="133">
        <f t="shared" si="109"/>
        <v>8.5838221449346334E-3</v>
      </c>
      <c r="AG133" s="133">
        <f>AE133-'Surv-rate CEA'!Z131*UPD</f>
        <v>2.9994490004698268E-3</v>
      </c>
      <c r="AH133" s="133">
        <f t="shared" si="110"/>
        <v>2.4168061393712295E-3</v>
      </c>
      <c r="AI133" s="133">
        <f>'Surv-rate CEA'!AB131*UPFS+'Surv-rate CEA'!AC131*UPD</f>
        <v>3.3703367985811583E-2</v>
      </c>
      <c r="AJ133" s="133">
        <f t="shared" si="111"/>
        <v>2.7156489959602025E-2</v>
      </c>
      <c r="AK133" s="133">
        <f>AI133-'Surv-rate CEA'!AC131*UPD</f>
        <v>2.1279025109296537E-2</v>
      </c>
      <c r="AL133" s="133">
        <f t="shared" si="112"/>
        <v>1.7145575242628552E-2</v>
      </c>
      <c r="AM133" s="105">
        <f>'Surv-rate CEA'!AE131*UPFS+'Surv-rate CEA'!AF131*UPD</f>
        <v>1.0653207277739444E-2</v>
      </c>
      <c r="AN133" s="133">
        <f t="shared" si="113"/>
        <v>8.5838221449346334E-3</v>
      </c>
      <c r="AO133" s="105">
        <f>AM133-'Surv-rate CEA'!AF131*UPD</f>
        <v>2.9994490004698268E-3</v>
      </c>
      <c r="AP133" s="133">
        <f t="shared" si="114"/>
        <v>2.4168061393712295E-3</v>
      </c>
      <c r="AQ133" s="133">
        <f>'Surv-rate CEA'!AH131*UPFS+'Surv-rate CEA'!AI131*UPD</f>
        <v>4.5409990866259062E-2</v>
      </c>
      <c r="AR133" s="133">
        <f t="shared" si="115"/>
        <v>3.6589101764082609E-2</v>
      </c>
      <c r="AS133" s="133">
        <f>AQ133-'Surv-rate CEA'!AI131*UPD</f>
        <v>2.4320266782851985E-2</v>
      </c>
      <c r="AT133" s="133">
        <f t="shared" si="116"/>
        <v>1.959605582983278E-2</v>
      </c>
      <c r="AU133" s="133">
        <f>'Surv-rate CEA'!AK131*UPFS+'Surv-rate CEA'!AL131*UPD</f>
        <v>1.0653207277739444E-2</v>
      </c>
      <c r="AV133" s="133">
        <f t="shared" si="117"/>
        <v>8.5838221449346334E-3</v>
      </c>
      <c r="AW133" s="133">
        <f>AU133-'Surv-rate CEA'!AL131*UPD</f>
        <v>2.9994490004698268E-3</v>
      </c>
      <c r="AX133" s="133">
        <f t="shared" si="118"/>
        <v>2.4168061393712295E-3</v>
      </c>
      <c r="AY133" s="135">
        <v>127</v>
      </c>
      <c r="AZ133" s="135">
        <f t="shared" si="89"/>
        <v>9.742465753424657</v>
      </c>
      <c r="BA133" s="136">
        <f>'Surv-rate CEA'!$AP131*UPFS+'Surv-rate CEA'!$AQ131*UPD</f>
        <v>1.9862563457861269E-2</v>
      </c>
      <c r="BB133" s="136">
        <f t="shared" si="90"/>
        <v>1.489255030165175E-2</v>
      </c>
      <c r="BC133" s="136">
        <f>BA133-'Surv-rate CEA'!$AQ131*UPD</f>
        <v>5.4233565727994908E-3</v>
      </c>
      <c r="BD133" s="136">
        <f t="shared" si="91"/>
        <v>4.0663236009571358E-3</v>
      </c>
      <c r="BE133" s="136">
        <f>'Surv-rate CEA'!$AS131*UPFS+'Surv-rate CEA'!$AT131*UPD</f>
        <v>3.238781777237586E-3</v>
      </c>
      <c r="BF133" s="136">
        <f t="shared" si="92"/>
        <v>2.4283733887578195E-3</v>
      </c>
      <c r="BG133" s="136">
        <f>BE133-'Surv-rate CEA'!$AT131*UPD</f>
        <v>1.6549491634055852E-3</v>
      </c>
      <c r="BH133" s="136">
        <f t="shared" si="93"/>
        <v>1.2408475731232728E-3</v>
      </c>
    </row>
    <row r="134" spans="1:60">
      <c r="A134" s="132">
        <v>128</v>
      </c>
      <c r="B134" s="132">
        <f t="shared" si="94"/>
        <v>7.3643835616438356</v>
      </c>
      <c r="C134" s="133">
        <f>'Surv-rate CEA'!D132*UPFS+'Surv-rate CEA'!E132*UPD</f>
        <v>3.9933286131661215E-2</v>
      </c>
      <c r="D134" s="133">
        <f t="shared" si="95"/>
        <v>3.2121572909707075E-2</v>
      </c>
      <c r="E134" s="133">
        <f>C134-'Surv-rate CEA'!E132*UPD</f>
        <v>3.4418828293313428E-2</v>
      </c>
      <c r="F134" s="133">
        <f t="shared" si="96"/>
        <v>2.7685848313239326E-2</v>
      </c>
      <c r="G134" s="133">
        <f>'Surv-rate CEA'!G132*UPFS+'Surv-rate CEA'!H132*UPD</f>
        <v>1.0477036972386729E-2</v>
      </c>
      <c r="H134" s="133">
        <f t="shared" si="97"/>
        <v>8.4275285003252258E-3</v>
      </c>
      <c r="I134" s="133">
        <f>G134-'Surv-rate CEA'!H132*UPD</f>
        <v>2.951637136856749E-3</v>
      </c>
      <c r="J134" s="133">
        <f t="shared" si="98"/>
        <v>2.3742405566611201E-3</v>
      </c>
      <c r="K134" s="133">
        <f>'Surv-rate CEA'!J132*UPFS+'Surv-rate CEA'!K132*UPD</f>
        <v>3.1022063680214332E-2</v>
      </c>
      <c r="L134" s="133">
        <f t="shared" si="99"/>
        <v>2.4953555713601056E-2</v>
      </c>
      <c r="M134" s="133">
        <f>K134-'Surv-rate CEA'!K132*UPD</f>
        <v>8.6207789122053E-3</v>
      </c>
      <c r="N134" s="133">
        <f t="shared" si="100"/>
        <v>6.934389958639456E-3</v>
      </c>
      <c r="O134" s="133">
        <f>'Surv-rate CEA'!M132*UPFS+'Surv-rate CEA'!N132*UPD</f>
        <v>1.0477036972386729E-2</v>
      </c>
      <c r="P134" s="133">
        <f t="shared" si="101"/>
        <v>8.4275285003252258E-3</v>
      </c>
      <c r="Q134" s="133">
        <f>O134-'Surv-rate CEA'!N132*UPD</f>
        <v>2.951637136856749E-3</v>
      </c>
      <c r="R134" s="133">
        <f t="shared" si="102"/>
        <v>2.3742405566611201E-3</v>
      </c>
      <c r="S134" s="133">
        <f>'Surv-rate CEA'!P132*UPFS+'Surv-rate CEA'!Q132*UPD</f>
        <v>5.1614161226583355E-2</v>
      </c>
      <c r="T134" s="133">
        <f t="shared" si="103"/>
        <v>4.1517445810666215E-2</v>
      </c>
      <c r="U134" s="133">
        <f>S134-'Surv-rate CEA'!Q132*UPD</f>
        <v>3.4418828293313428E-2</v>
      </c>
      <c r="V134" s="133">
        <f t="shared" si="104"/>
        <v>2.7685848313239326E-2</v>
      </c>
      <c r="W134" s="133">
        <f>'Surv-rate CEA'!S132*UPFS+'Surv-rate CEA'!T132*UPD</f>
        <v>1.0477036972386729E-2</v>
      </c>
      <c r="X134" s="133">
        <f t="shared" si="105"/>
        <v>8.4275285003252258E-3</v>
      </c>
      <c r="Y134" s="133">
        <f>W134-'Surv-rate CEA'!T132*UPD</f>
        <v>2.951637136856749E-3</v>
      </c>
      <c r="Z134" s="133">
        <f t="shared" si="106"/>
        <v>2.3742405566611201E-3</v>
      </c>
      <c r="AA134" s="133">
        <f>'Surv-rate CEA'!V132*UPFS+'Surv-rate CEA'!W132*UPD</f>
        <v>6.2783601140632611E-2</v>
      </c>
      <c r="AB134" s="133">
        <f t="shared" si="107"/>
        <v>5.0501930017070304E-2</v>
      </c>
      <c r="AC134" s="133">
        <f>AA134-'Surv-rate CEA'!W132*UPD</f>
        <v>3.0103059641490473E-2</v>
      </c>
      <c r="AD134" s="133">
        <f t="shared" si="108"/>
        <v>2.4214326411588296E-2</v>
      </c>
      <c r="AE134" s="133">
        <f>'Surv-rate CEA'!Y132*UPFS+'Surv-rate CEA'!Z132*UPD</f>
        <v>1.0477036972386729E-2</v>
      </c>
      <c r="AF134" s="133">
        <f t="shared" si="109"/>
        <v>8.4275285003252258E-3</v>
      </c>
      <c r="AG134" s="133">
        <f>AE134-'Surv-rate CEA'!Z132*UPD</f>
        <v>2.951637136856749E-3</v>
      </c>
      <c r="AH134" s="133">
        <f t="shared" si="110"/>
        <v>2.3742405566611201E-3</v>
      </c>
      <c r="AI134" s="133">
        <f>'Surv-rate CEA'!AB132*UPFS+'Surv-rate CEA'!AC132*UPD</f>
        <v>3.3297489422484769E-2</v>
      </c>
      <c r="AJ134" s="133">
        <f t="shared" si="111"/>
        <v>2.6783864735502819E-2</v>
      </c>
      <c r="AK134" s="133">
        <f>AI134-'Surv-rate CEA'!AC132*UPD</f>
        <v>2.1059568019828313E-2</v>
      </c>
      <c r="AL134" s="133">
        <f t="shared" si="112"/>
        <v>1.6939914420404094E-2</v>
      </c>
      <c r="AM134" s="105">
        <f>'Surv-rate CEA'!AE132*UPFS+'Surv-rate CEA'!AF132*UPD</f>
        <v>1.0477036972386729E-2</v>
      </c>
      <c r="AN134" s="133">
        <f t="shared" si="113"/>
        <v>8.4275285003252258E-3</v>
      </c>
      <c r="AO134" s="105">
        <f>AM134-'Surv-rate CEA'!AF132*UPD</f>
        <v>2.951637136856749E-3</v>
      </c>
      <c r="AP134" s="133">
        <f t="shared" si="114"/>
        <v>2.3742405566611201E-3</v>
      </c>
      <c r="AQ134" s="133">
        <f>'Surv-rate CEA'!AH132*UPFS+'Surv-rate CEA'!AI132*UPD</f>
        <v>4.491560472671649E-2</v>
      </c>
      <c r="AR134" s="133">
        <f t="shared" si="115"/>
        <v>3.6129254859116423E-2</v>
      </c>
      <c r="AS134" s="133">
        <f>AQ134-'Surv-rate CEA'!AI132*UPD</f>
        <v>2.4078803425243347E-2</v>
      </c>
      <c r="AT134" s="133">
        <f t="shared" si="116"/>
        <v>1.936852973362559E-2</v>
      </c>
      <c r="AU134" s="133">
        <f>'Surv-rate CEA'!AK132*UPFS+'Surv-rate CEA'!AL132*UPD</f>
        <v>1.0477036972386729E-2</v>
      </c>
      <c r="AV134" s="133">
        <f t="shared" si="117"/>
        <v>8.4275285003252258E-3</v>
      </c>
      <c r="AW134" s="133">
        <f>AU134-'Surv-rate CEA'!AL132*UPD</f>
        <v>2.951637136856749E-3</v>
      </c>
      <c r="AX134" s="133">
        <f t="shared" si="118"/>
        <v>2.3742405566611201E-3</v>
      </c>
      <c r="AY134" s="135">
        <v>128</v>
      </c>
      <c r="AZ134" s="135">
        <f t="shared" si="89"/>
        <v>9.8191780821917813</v>
      </c>
      <c r="BA134" s="136">
        <f>'Surv-rate CEA'!$AP132*UPFS+'Surv-rate CEA'!$AQ132*UPD</f>
        <v>1.9613991223947736E-2</v>
      </c>
      <c r="BB134" s="136">
        <f t="shared" ref="BB134" si="119">BA134/(1+DISC)^(AZ134)</f>
        <v>1.4672867007472858E-2</v>
      </c>
      <c r="BC134" s="136">
        <f>BA134-'Surv-rate CEA'!$AQ132*UPD</f>
        <v>5.353223272713481E-3</v>
      </c>
      <c r="BD134" s="136">
        <f t="shared" ref="BD134" si="120">BC134/(1+DISC)^(AZ134)</f>
        <v>4.004648123117913E-3</v>
      </c>
      <c r="BE134" s="136">
        <f>'Surv-rate CEA'!$AS132*UPFS+'Surv-rate CEA'!$AT132*UPD</f>
        <v>3.1379326957275645E-3</v>
      </c>
      <c r="BF134" s="136">
        <f t="shared" ref="BF134" si="121">BE134/(1+DISC)^(AZ134)</f>
        <v>2.34742988293967E-3</v>
      </c>
      <c r="BG134" s="136">
        <f>BE134-'Surv-rate CEA'!$AT132*UPD</f>
        <v>1.6264650972865646E-3</v>
      </c>
      <c r="BH134" s="136">
        <f t="shared" ref="BH134" si="122">BG134/(1+DISC)^(AZ134)</f>
        <v>1.2167287010735617E-3</v>
      </c>
    </row>
    <row r="135" spans="1:60">
      <c r="A135" s="132">
        <v>129</v>
      </c>
      <c r="B135" s="132">
        <f t="shared" si="94"/>
        <v>7.4219178082191783</v>
      </c>
      <c r="C135" s="133">
        <f>'Surv-rate CEA'!D133*UPFS+'Surv-rate CEA'!E133*UPD</f>
        <v>3.9484792238533677E-2</v>
      </c>
      <c r="D135" s="133">
        <f t="shared" si="95"/>
        <v>3.1706845070849046E-2</v>
      </c>
      <c r="E135" s="133">
        <f>C135-'Surv-rate CEA'!E133*UPD</f>
        <v>3.411477541309578E-2</v>
      </c>
      <c r="F135" s="133">
        <f t="shared" si="96"/>
        <v>2.7394645819972731E-2</v>
      </c>
      <c r="G135" s="133">
        <f>'Surv-rate CEA'!G133*UPFS+'Surv-rate CEA'!H133*UPD</f>
        <v>1.0305020538500466E-2</v>
      </c>
      <c r="H135" s="133">
        <f t="shared" si="97"/>
        <v>8.2750768369823802E-3</v>
      </c>
      <c r="I135" s="133">
        <f>G135-'Surv-rate CEA'!H133*UPD</f>
        <v>2.9049436898474857E-3</v>
      </c>
      <c r="J135" s="133">
        <f t="shared" si="98"/>
        <v>2.3327107549940933E-3</v>
      </c>
      <c r="K135" s="133">
        <f>'Surv-rate CEA'!J133*UPFS+'Surv-rate CEA'!K133*UPD</f>
        <v>3.0643013550284717E-2</v>
      </c>
      <c r="L135" s="133">
        <f t="shared" si="99"/>
        <v>2.4606772077544737E-2</v>
      </c>
      <c r="M135" s="133">
        <f>K135-'Surv-rate CEA'!K133*UPD</f>
        <v>8.5106284386904478E-3</v>
      </c>
      <c r="N135" s="133">
        <f t="shared" si="100"/>
        <v>6.8341546722835442E-3</v>
      </c>
      <c r="O135" s="133">
        <f>'Surv-rate CEA'!M133*UPFS+'Surv-rate CEA'!N133*UPD</f>
        <v>1.0305020538500466E-2</v>
      </c>
      <c r="P135" s="133">
        <f t="shared" si="101"/>
        <v>8.2750768369823802E-3</v>
      </c>
      <c r="Q135" s="133">
        <f>O135-'Surv-rate CEA'!N133*UPD</f>
        <v>2.9049436898474857E-3</v>
      </c>
      <c r="R135" s="133">
        <f t="shared" si="102"/>
        <v>2.3327107549940933E-3</v>
      </c>
      <c r="S135" s="133">
        <f>'Surv-rate CEA'!P133*UPFS+'Surv-rate CEA'!Q133*UPD</f>
        <v>5.1084036915633596E-2</v>
      </c>
      <c r="T135" s="133">
        <f t="shared" si="103"/>
        <v>4.1021202145185155E-2</v>
      </c>
      <c r="U135" s="133">
        <f>S135-'Surv-rate CEA'!Q133*UPD</f>
        <v>3.411477541309578E-2</v>
      </c>
      <c r="V135" s="133">
        <f t="shared" si="104"/>
        <v>2.7394645819972731E-2</v>
      </c>
      <c r="W135" s="133">
        <f>'Surv-rate CEA'!S133*UPFS+'Surv-rate CEA'!T133*UPD</f>
        <v>1.0305020538500466E-2</v>
      </c>
      <c r="X135" s="133">
        <f t="shared" si="105"/>
        <v>8.2750768369823802E-3</v>
      </c>
      <c r="Y135" s="133">
        <f>W135-'Surv-rate CEA'!T133*UPD</f>
        <v>2.9049436898474857E-3</v>
      </c>
      <c r="Z135" s="133">
        <f t="shared" si="106"/>
        <v>2.3327107549940933E-3</v>
      </c>
      <c r="AA135" s="133">
        <f>'Surv-rate CEA'!V133*UPFS+'Surv-rate CEA'!W133*UPD</f>
        <v>6.2186272908237243E-2</v>
      </c>
      <c r="AB135" s="133">
        <f t="shared" si="107"/>
        <v>4.9936454235936963E-2</v>
      </c>
      <c r="AC135" s="133">
        <f>AA135-'Surv-rate CEA'!W133*UPD</f>
        <v>2.9825623242946721E-2</v>
      </c>
      <c r="AD135" s="133">
        <f t="shared" si="108"/>
        <v>2.3950396132076623E-2</v>
      </c>
      <c r="AE135" s="133">
        <f>'Surv-rate CEA'!Y133*UPFS+'Surv-rate CEA'!Z133*UPD</f>
        <v>1.0305020538500466E-2</v>
      </c>
      <c r="AF135" s="133">
        <f t="shared" si="109"/>
        <v>8.2750768369823802E-3</v>
      </c>
      <c r="AG135" s="133">
        <f>AE135-'Surv-rate CEA'!Z133*UPD</f>
        <v>2.9049436898474857E-3</v>
      </c>
      <c r="AH135" s="133">
        <f t="shared" si="110"/>
        <v>2.3327107549940933E-3</v>
      </c>
      <c r="AI135" s="133">
        <f>'Surv-rate CEA'!AB133*UPFS+'Surv-rate CEA'!AC133*UPD</f>
        <v>3.2899388291022479E-2</v>
      </c>
      <c r="AJ135" s="133">
        <f t="shared" si="111"/>
        <v>2.6418672818826344E-2</v>
      </c>
      <c r="AK135" s="133">
        <f>AI135-'Surv-rate CEA'!AC133*UPD</f>
        <v>2.084402363322839E-2</v>
      </c>
      <c r="AL135" s="133">
        <f t="shared" si="112"/>
        <v>1.6738044966763437E-2</v>
      </c>
      <c r="AM135" s="105">
        <f>'Surv-rate CEA'!AE133*UPFS+'Surv-rate CEA'!AF133*UPD</f>
        <v>1.0305020538500466E-2</v>
      </c>
      <c r="AN135" s="133">
        <f t="shared" si="113"/>
        <v>8.2750768369823802E-3</v>
      </c>
      <c r="AO135" s="105">
        <f>AM135-'Surv-rate CEA'!AF133*UPD</f>
        <v>2.9049436898474857E-3</v>
      </c>
      <c r="AP135" s="133">
        <f t="shared" si="114"/>
        <v>2.3327107549940933E-3</v>
      </c>
      <c r="AQ135" s="133">
        <f>'Surv-rate CEA'!AH133*UPFS+'Surv-rate CEA'!AI133*UPD</f>
        <v>4.4430119442358931E-2</v>
      </c>
      <c r="AR135" s="133">
        <f t="shared" si="115"/>
        <v>3.5678012565642625E-2</v>
      </c>
      <c r="AS135" s="133">
        <f>AQ135-'Surv-rate CEA'!AI133*UPD</f>
        <v>2.3841553256427207E-2</v>
      </c>
      <c r="AT135" s="133">
        <f t="shared" si="116"/>
        <v>1.9145103532093626E-2</v>
      </c>
      <c r="AU135" s="133">
        <f>'Surv-rate CEA'!AK133*UPFS+'Surv-rate CEA'!AL133*UPD</f>
        <v>1.0305020538500466E-2</v>
      </c>
      <c r="AV135" s="133">
        <f t="shared" si="117"/>
        <v>8.2750768369823802E-3</v>
      </c>
      <c r="AW135" s="133">
        <f>AU135-'Surv-rate CEA'!AL133*UPD</f>
        <v>2.9049436898474857E-3</v>
      </c>
      <c r="AX135" s="133">
        <f t="shared" si="118"/>
        <v>2.3327107549940933E-3</v>
      </c>
      <c r="BA135" s="136"/>
      <c r="BB135" s="136"/>
      <c r="BC135" s="136"/>
      <c r="BD135" s="136"/>
      <c r="BE135" s="136"/>
      <c r="BF135" s="136"/>
      <c r="BG135" s="136"/>
      <c r="BH135" s="136"/>
    </row>
    <row r="136" spans="1:60">
      <c r="A136" s="132">
        <v>130</v>
      </c>
      <c r="B136" s="132">
        <f t="shared" si="94"/>
        <v>7.4794520547945202</v>
      </c>
      <c r="C136" s="133">
        <f>'Surv-rate CEA'!D134*UPFS+'Surv-rate CEA'!E134*UPD</f>
        <v>3.9044528354095075E-2</v>
      </c>
      <c r="D136" s="133">
        <f t="shared" si="95"/>
        <v>3.1300031481117166E-2</v>
      </c>
      <c r="E136" s="133">
        <f>C136-'Surv-rate CEA'!E134*UPD</f>
        <v>3.3815681675291726E-2</v>
      </c>
      <c r="F136" s="133">
        <f t="shared" si="96"/>
        <v>2.7108328506190223E-2</v>
      </c>
      <c r="G136" s="133">
        <f>'Surv-rate CEA'!G134*UPFS+'Surv-rate CEA'!H134*UPD</f>
        <v>1.013703167207013E-2</v>
      </c>
      <c r="H136" s="133">
        <f t="shared" si="97"/>
        <v>8.1263476301564504E-3</v>
      </c>
      <c r="I136" s="133">
        <f>G136-'Surv-rate CEA'!H134*UPD</f>
        <v>2.8593343234002378E-3</v>
      </c>
      <c r="J136" s="133">
        <f t="shared" si="98"/>
        <v>2.2921842857420412E-3</v>
      </c>
      <c r="K136" s="133">
        <f>'Surv-rate CEA'!J134*UPFS+'Surv-rate CEA'!K134*UPD</f>
        <v>3.0271263869146171E-2</v>
      </c>
      <c r="L136" s="133">
        <f t="shared" si="99"/>
        <v>2.4266947303977483E-2</v>
      </c>
      <c r="M136" s="133">
        <f>K136-'Surv-rate CEA'!K134*UPD</f>
        <v>8.4027040022102983E-3</v>
      </c>
      <c r="N136" s="133">
        <f t="shared" si="100"/>
        <v>6.736024505418492E-3</v>
      </c>
      <c r="O136" s="133">
        <f>'Surv-rate CEA'!M134*UPFS+'Surv-rate CEA'!N134*UPD</f>
        <v>1.013703167207013E-2</v>
      </c>
      <c r="P136" s="133">
        <f t="shared" si="101"/>
        <v>8.1263476301564504E-3</v>
      </c>
      <c r="Q136" s="133">
        <f>O136-'Surv-rate CEA'!N134*UPD</f>
        <v>2.8593343234002378E-3</v>
      </c>
      <c r="R136" s="133">
        <f t="shared" si="102"/>
        <v>2.2921842857420412E-3</v>
      </c>
      <c r="S136" s="133">
        <f>'Surv-rate CEA'!P134*UPFS+'Surv-rate CEA'!Q134*UPD</f>
        <v>5.056311544491604E-2</v>
      </c>
      <c r="T136" s="133">
        <f t="shared" si="103"/>
        <v>4.0533902493490981E-2</v>
      </c>
      <c r="U136" s="133">
        <f>S136-'Surv-rate CEA'!Q134*UPD</f>
        <v>3.3815681675291726E-2</v>
      </c>
      <c r="V136" s="133">
        <f t="shared" si="104"/>
        <v>2.7108328506190223E-2</v>
      </c>
      <c r="W136" s="133">
        <f>'Surv-rate CEA'!S134*UPFS+'Surv-rate CEA'!T134*UPD</f>
        <v>1.013703167207013E-2</v>
      </c>
      <c r="X136" s="133">
        <f t="shared" si="105"/>
        <v>8.1263476301564504E-3</v>
      </c>
      <c r="Y136" s="133">
        <f>W136-'Surv-rate CEA'!T134*UPD</f>
        <v>2.8593343234002378E-3</v>
      </c>
      <c r="Z136" s="133">
        <f t="shared" si="106"/>
        <v>2.2921842857420412E-3</v>
      </c>
      <c r="AA136" s="133">
        <f>'Surv-rate CEA'!V134*UPFS+'Surv-rate CEA'!W134*UPD</f>
        <v>6.1598855232375627E-2</v>
      </c>
      <c r="AB136" s="133">
        <f t="shared" si="107"/>
        <v>4.9380699146591649E-2</v>
      </c>
      <c r="AC136" s="133">
        <f>AA136-'Surv-rate CEA'!W134*UPD</f>
        <v>2.9552816737099405E-2</v>
      </c>
      <c r="AD136" s="133">
        <f t="shared" si="108"/>
        <v>2.3691004430583199E-2</v>
      </c>
      <c r="AE136" s="133">
        <f>'Surv-rate CEA'!Y134*UPFS+'Surv-rate CEA'!Z134*UPD</f>
        <v>1.013703167207013E-2</v>
      </c>
      <c r="AF136" s="133">
        <f t="shared" si="109"/>
        <v>8.1263476301564504E-3</v>
      </c>
      <c r="AG136" s="133">
        <f>AE136-'Surv-rate CEA'!Z134*UPD</f>
        <v>2.8593343234002378E-3</v>
      </c>
      <c r="AH136" s="133">
        <f t="shared" si="110"/>
        <v>2.2921842857420412E-3</v>
      </c>
      <c r="AI136" s="133">
        <f>'Surv-rate CEA'!AB134*UPFS+'Surv-rate CEA'!AC134*UPD</f>
        <v>3.2508862161624817E-2</v>
      </c>
      <c r="AJ136" s="133">
        <f t="shared" si="111"/>
        <v>2.6060717134195704E-2</v>
      </c>
      <c r="AK136" s="133">
        <f>AI136-'Surv-rate CEA'!AC134*UPD</f>
        <v>2.0632293388841788E-2</v>
      </c>
      <c r="AL136" s="133">
        <f t="shared" si="112"/>
        <v>1.6539870241015771E-2</v>
      </c>
      <c r="AM136" s="105">
        <f>'Surv-rate CEA'!AE134*UPFS+'Surv-rate CEA'!AF134*UPD</f>
        <v>1.013703167207013E-2</v>
      </c>
      <c r="AN136" s="133">
        <f t="shared" si="113"/>
        <v>8.1263476301564504E-3</v>
      </c>
      <c r="AO136" s="105">
        <f>AM136-'Surv-rate CEA'!AF134*UPD</f>
        <v>2.8593343234002378E-3</v>
      </c>
      <c r="AP136" s="133">
        <f t="shared" si="114"/>
        <v>2.2921842857420412E-3</v>
      </c>
      <c r="AQ136" s="133">
        <f>'Surv-rate CEA'!AH134*UPFS+'Surv-rate CEA'!AI134*UPD</f>
        <v>4.3953313683348136E-2</v>
      </c>
      <c r="AR136" s="133">
        <f t="shared" si="115"/>
        <v>3.5235157395464456E-2</v>
      </c>
      <c r="AS136" s="133">
        <f>AQ136-'Surv-rate CEA'!AI134*UPD</f>
        <v>2.3608411735333564E-2</v>
      </c>
      <c r="AT136" s="133">
        <f t="shared" si="116"/>
        <v>1.8925674394978689E-2</v>
      </c>
      <c r="AU136" s="133">
        <f>'Surv-rate CEA'!AK134*UPFS+'Surv-rate CEA'!AL134*UPD</f>
        <v>1.013703167207013E-2</v>
      </c>
      <c r="AV136" s="133">
        <f t="shared" si="117"/>
        <v>8.1263476301564504E-3</v>
      </c>
      <c r="AW136" s="133">
        <f>AU136-'Surv-rate CEA'!AL134*UPD</f>
        <v>2.8593343234002378E-3</v>
      </c>
      <c r="AX136" s="133">
        <f t="shared" si="118"/>
        <v>2.2921842857420412E-3</v>
      </c>
      <c r="BA136" s="136"/>
      <c r="BB136" s="136"/>
      <c r="BC136" s="136"/>
      <c r="BD136" s="136"/>
      <c r="BE136" s="136"/>
      <c r="BF136" s="136"/>
      <c r="BG136" s="136"/>
      <c r="BH136" s="136"/>
    </row>
    <row r="137" spans="1:60">
      <c r="A137" s="132">
        <v>131</v>
      </c>
      <c r="B137" s="132">
        <f t="shared" si="94"/>
        <v>7.536986301369863</v>
      </c>
      <c r="C137" s="133">
        <f>'Surv-rate CEA'!D135*UPFS+'Surv-rate CEA'!E135*UPD</f>
        <v>3.861228714183533E-2</v>
      </c>
      <c r="D137" s="133">
        <f t="shared" si="95"/>
        <v>3.0900929302778678E-2</v>
      </c>
      <c r="E137" s="133">
        <f>C137-'Surv-rate CEA'!E135*UPD</f>
        <v>3.3521429894648742E-2</v>
      </c>
      <c r="F137" s="133">
        <f t="shared" si="96"/>
        <v>2.6826780073855954E-2</v>
      </c>
      <c r="G137" s="133">
        <f>'Surv-rate CEA'!G135*UPFS+'Surv-rate CEA'!H135*UPD</f>
        <v>9.9729487462337802E-3</v>
      </c>
      <c r="H137" s="133">
        <f t="shared" si="97"/>
        <v>7.9812258469845482E-3</v>
      </c>
      <c r="I137" s="133">
        <f>G137-'Surv-rate CEA'!H135*UPD</f>
        <v>2.8147760018491551E-3</v>
      </c>
      <c r="J137" s="133">
        <f t="shared" si="98"/>
        <v>2.2526299443696835E-3</v>
      </c>
      <c r="K137" s="133">
        <f>'Surv-rate CEA'!J135*UPFS+'Surv-rate CEA'!K135*UPD</f>
        <v>2.9906624341136043E-2</v>
      </c>
      <c r="L137" s="133">
        <f t="shared" si="99"/>
        <v>2.3933896509562687E-2</v>
      </c>
      <c r="M137" s="133">
        <f>K137-'Surv-rate CEA'!K135*UPD</f>
        <v>8.2969443993905247E-3</v>
      </c>
      <c r="N137" s="133">
        <f t="shared" si="100"/>
        <v>6.6399405809056044E-3</v>
      </c>
      <c r="O137" s="133">
        <f>'Surv-rate CEA'!M135*UPFS+'Surv-rate CEA'!N135*UPD</f>
        <v>9.9729487462337802E-3</v>
      </c>
      <c r="P137" s="133">
        <f t="shared" si="101"/>
        <v>7.9812258469845482E-3</v>
      </c>
      <c r="Q137" s="133">
        <f>O137-'Surv-rate CEA'!N135*UPD</f>
        <v>2.8147760018491551E-3</v>
      </c>
      <c r="R137" s="133">
        <f t="shared" si="102"/>
        <v>2.2526299443696835E-3</v>
      </c>
      <c r="S137" s="133">
        <f>'Surv-rate CEA'!P135*UPFS+'Surv-rate CEA'!Q135*UPD</f>
        <v>5.0051174225908449E-2</v>
      </c>
      <c r="T137" s="133">
        <f t="shared" si="103"/>
        <v>4.0055327222513253E-2</v>
      </c>
      <c r="U137" s="133">
        <f>S137-'Surv-rate CEA'!Q135*UPD</f>
        <v>3.3521429894648749E-2</v>
      </c>
      <c r="V137" s="133">
        <f t="shared" si="104"/>
        <v>2.6826780073855958E-2</v>
      </c>
      <c r="W137" s="133">
        <f>'Surv-rate CEA'!S135*UPFS+'Surv-rate CEA'!T135*UPD</f>
        <v>9.9729487462337802E-3</v>
      </c>
      <c r="X137" s="133">
        <f t="shared" si="105"/>
        <v>7.9812258469845482E-3</v>
      </c>
      <c r="Y137" s="133">
        <f>W137-'Surv-rate CEA'!T135*UPD</f>
        <v>2.8147760018491551E-3</v>
      </c>
      <c r="Z137" s="133">
        <f t="shared" si="106"/>
        <v>2.2526299443696835E-3</v>
      </c>
      <c r="AA137" s="133">
        <f>'Surv-rate CEA'!V135*UPFS+'Surv-rate CEA'!W135*UPD</f>
        <v>6.1021116096940664E-2</v>
      </c>
      <c r="AB137" s="133">
        <f t="shared" si="107"/>
        <v>4.8834434167594511E-2</v>
      </c>
      <c r="AC137" s="133">
        <f>AA137-'Surv-rate CEA'!W135*UPD</f>
        <v>2.928452898362488E-2</v>
      </c>
      <c r="AD137" s="133">
        <f t="shared" si="108"/>
        <v>2.3436041394391035E-2</v>
      </c>
      <c r="AE137" s="133">
        <f>'Surv-rate CEA'!Y135*UPFS+'Surv-rate CEA'!Z135*UPD</f>
        <v>9.9729487462337802E-3</v>
      </c>
      <c r="AF137" s="133">
        <f t="shared" si="109"/>
        <v>7.9812258469845482E-3</v>
      </c>
      <c r="AG137" s="133">
        <f>AE137-'Surv-rate CEA'!Z135*UPD</f>
        <v>2.8147760018491551E-3</v>
      </c>
      <c r="AH137" s="133">
        <f t="shared" si="110"/>
        <v>2.2526299443696835E-3</v>
      </c>
      <c r="AI137" s="133">
        <f>'Surv-rate CEA'!AB135*UPFS+'Surv-rate CEA'!AC135*UPD</f>
        <v>3.2125715216123722E-2</v>
      </c>
      <c r="AJ137" s="133">
        <f t="shared" si="111"/>
        <v>2.5709807115234625E-2</v>
      </c>
      <c r="AK137" s="133">
        <f>AI137-'Surv-rate CEA'!AC135*UPD</f>
        <v>2.0424281919769451E-2</v>
      </c>
      <c r="AL137" s="133">
        <f t="shared" si="112"/>
        <v>1.6345296753452494E-2</v>
      </c>
      <c r="AM137" s="105">
        <f>'Surv-rate CEA'!AE135*UPFS+'Surv-rate CEA'!AF135*UPD</f>
        <v>9.9729487462337802E-3</v>
      </c>
      <c r="AN137" s="133">
        <f t="shared" si="113"/>
        <v>7.9812258469845482E-3</v>
      </c>
      <c r="AO137" s="105">
        <f>AM137-'Surv-rate CEA'!AF135*UPD</f>
        <v>2.8147760018491551E-3</v>
      </c>
      <c r="AP137" s="133">
        <f t="shared" si="114"/>
        <v>2.2526299443696835E-3</v>
      </c>
      <c r="AQ137" s="133">
        <f>'Surv-rate CEA'!AH135*UPFS+'Surv-rate CEA'!AI135*UPD</f>
        <v>4.3484973089698301E-2</v>
      </c>
      <c r="AR137" s="133">
        <f t="shared" si="115"/>
        <v>3.4800478776148717E-2</v>
      </c>
      <c r="AS137" s="133">
        <f>AQ137-'Surv-rate CEA'!AI135*UPD</f>
        <v>2.3379277669274844E-2</v>
      </c>
      <c r="AT137" s="133">
        <f t="shared" si="116"/>
        <v>1.8710142803883514E-2</v>
      </c>
      <c r="AU137" s="133">
        <f>'Surv-rate CEA'!AK135*UPFS+'Surv-rate CEA'!AL135*UPD</f>
        <v>9.9729487462337802E-3</v>
      </c>
      <c r="AV137" s="133">
        <f t="shared" si="117"/>
        <v>7.9812258469845482E-3</v>
      </c>
      <c r="AW137" s="133">
        <f>AU137-'Surv-rate CEA'!AL135*UPD</f>
        <v>2.8147760018491551E-3</v>
      </c>
      <c r="AX137" s="133">
        <f t="shared" si="118"/>
        <v>2.2526299443696835E-3</v>
      </c>
      <c r="BA137" s="136"/>
      <c r="BB137" s="136"/>
      <c r="BC137" s="136"/>
      <c r="BD137" s="136"/>
      <c r="BE137" s="136"/>
      <c r="BF137" s="136"/>
      <c r="BG137" s="136"/>
      <c r="BH137" s="136"/>
    </row>
    <row r="138" spans="1:60">
      <c r="A138" s="132">
        <v>132</v>
      </c>
      <c r="B138" s="132">
        <f t="shared" si="94"/>
        <v>7.5945205479452058</v>
      </c>
      <c r="C138" s="133">
        <f>'Surv-rate CEA'!D136*UPFS+'Surv-rate CEA'!E136*UPD</f>
        <v>3.8187867857490759E-2</v>
      </c>
      <c r="D138" s="133">
        <f t="shared" si="95"/>
        <v>3.05093422142418E-2</v>
      </c>
      <c r="E138" s="133">
        <f>C138-'Surv-rate CEA'!E136*UPD</f>
        <v>3.3231906495502311E-2</v>
      </c>
      <c r="F138" s="133">
        <f t="shared" si="96"/>
        <v>2.6549887820041938E-2</v>
      </c>
      <c r="G138" s="133">
        <f>'Surv-rate CEA'!G136*UPFS+'Surv-rate CEA'!H136*UPD</f>
        <v>9.8126546080128038E-3</v>
      </c>
      <c r="H138" s="133">
        <f t="shared" si="97"/>
        <v>7.8396007492022041E-3</v>
      </c>
      <c r="I138" s="133">
        <f>G138-'Surv-rate CEA'!H136*UPD</f>
        <v>2.7712369315029024E-3</v>
      </c>
      <c r="J138" s="133">
        <f t="shared" si="98"/>
        <v>2.2140177140940521E-3</v>
      </c>
      <c r="K138" s="133">
        <f>'Surv-rate CEA'!J136*UPFS+'Surv-rate CEA'!K136*UPD</f>
        <v>2.954891088392992E-2</v>
      </c>
      <c r="L138" s="133">
        <f t="shared" si="99"/>
        <v>2.3607440917629403E-2</v>
      </c>
      <c r="M138" s="133">
        <f>K138-'Surv-rate CEA'!K136*UPD</f>
        <v>8.1932905469404502E-3</v>
      </c>
      <c r="N138" s="133">
        <f t="shared" si="100"/>
        <v>6.5458460810161514E-3</v>
      </c>
      <c r="O138" s="133">
        <f>'Surv-rate CEA'!M136*UPFS+'Surv-rate CEA'!N136*UPD</f>
        <v>9.8126546080128038E-3</v>
      </c>
      <c r="P138" s="133">
        <f t="shared" si="101"/>
        <v>7.8396007492022041E-3</v>
      </c>
      <c r="Q138" s="133">
        <f>O138-'Surv-rate CEA'!N136*UPD</f>
        <v>2.7712369315029024E-3</v>
      </c>
      <c r="R138" s="133">
        <f t="shared" si="102"/>
        <v>2.2140177140940521E-3</v>
      </c>
      <c r="S138" s="133">
        <f>'Surv-rate CEA'!P136*UPFS+'Surv-rate CEA'!Q136*UPD</f>
        <v>4.9547997520048646E-2</v>
      </c>
      <c r="T138" s="133">
        <f t="shared" si="103"/>
        <v>3.9585263519053587E-2</v>
      </c>
      <c r="U138" s="133">
        <f>S138-'Surv-rate CEA'!Q136*UPD</f>
        <v>3.3231906495502311E-2</v>
      </c>
      <c r="V138" s="133">
        <f t="shared" si="104"/>
        <v>2.6549887820041938E-2</v>
      </c>
      <c r="W138" s="133">
        <f>'Surv-rate CEA'!S136*UPFS+'Surv-rate CEA'!T136*UPD</f>
        <v>9.8126546080128038E-3</v>
      </c>
      <c r="X138" s="133">
        <f t="shared" si="105"/>
        <v>7.8396007492022041E-3</v>
      </c>
      <c r="Y138" s="133">
        <f>W138-'Surv-rate CEA'!T136*UPD</f>
        <v>2.7712369315029024E-3</v>
      </c>
      <c r="Z138" s="133">
        <f t="shared" si="106"/>
        <v>2.2140177140940521E-3</v>
      </c>
      <c r="AA138" s="133">
        <f>'Surv-rate CEA'!V136*UPFS+'Surv-rate CEA'!W136*UPD</f>
        <v>6.045283044356415E-2</v>
      </c>
      <c r="AB138" s="133">
        <f t="shared" si="107"/>
        <v>4.8297435685727842E-2</v>
      </c>
      <c r="AC138" s="133">
        <f>AA138-'Surv-rate CEA'!W136*UPD</f>
        <v>2.902065230699391E-2</v>
      </c>
      <c r="AD138" s="133">
        <f t="shared" si="108"/>
        <v>2.318540055230988E-2</v>
      </c>
      <c r="AE138" s="133">
        <f>'Surv-rate CEA'!Y136*UPFS+'Surv-rate CEA'!Z136*UPD</f>
        <v>9.8126546080128038E-3</v>
      </c>
      <c r="AF138" s="133">
        <f t="shared" si="109"/>
        <v>7.8396007492022041E-3</v>
      </c>
      <c r="AG138" s="133">
        <f>AE138-'Surv-rate CEA'!Z136*UPD</f>
        <v>2.7712369315029024E-3</v>
      </c>
      <c r="AH138" s="133">
        <f t="shared" si="110"/>
        <v>2.2140177140940521E-3</v>
      </c>
      <c r="AI138" s="133">
        <f>'Surv-rate CEA'!AB136*UPFS+'Surv-rate CEA'!AC136*UPD</f>
        <v>3.1749757989656922E-2</v>
      </c>
      <c r="AJ138" s="133">
        <f t="shared" si="111"/>
        <v>2.5365758448223811E-2</v>
      </c>
      <c r="AK138" s="133">
        <f>AI138-'Surv-rate CEA'!AC136*UPD</f>
        <v>2.0219896926789528E-2</v>
      </c>
      <c r="AL138" s="133">
        <f t="shared" si="112"/>
        <v>1.6154234040461367E-2</v>
      </c>
      <c r="AM138" s="105">
        <f>'Surv-rate CEA'!AE136*UPFS+'Surv-rate CEA'!AF136*UPD</f>
        <v>9.8126546080128038E-3</v>
      </c>
      <c r="AN138" s="133">
        <f t="shared" si="113"/>
        <v>7.8396007492022041E-3</v>
      </c>
      <c r="AO138" s="105">
        <f>AM138-'Surv-rate CEA'!AF136*UPD</f>
        <v>2.7712369315029024E-3</v>
      </c>
      <c r="AP138" s="133">
        <f t="shared" si="114"/>
        <v>2.2140177140940521E-3</v>
      </c>
      <c r="AQ138" s="133">
        <f>'Surv-rate CEA'!AH136*UPFS+'Surv-rate CEA'!AI136*UPD</f>
        <v>4.3024890007222545E-2</v>
      </c>
      <c r="AR138" s="133">
        <f t="shared" si="115"/>
        <v>3.4373772787185848E-2</v>
      </c>
      <c r="AS138" s="133">
        <f>AQ138-'Surv-rate CEA'!AI136*UPD</f>
        <v>2.3154053083011751E-2</v>
      </c>
      <c r="AT138" s="133">
        <f t="shared" si="116"/>
        <v>1.8498412422304399E-2</v>
      </c>
      <c r="AU138" s="133">
        <f>'Surv-rate CEA'!AK136*UPFS+'Surv-rate CEA'!AL136*UPD</f>
        <v>9.8126546080128038E-3</v>
      </c>
      <c r="AV138" s="133">
        <f t="shared" si="117"/>
        <v>7.8396007492022041E-3</v>
      </c>
      <c r="AW138" s="133">
        <f>AU138-'Surv-rate CEA'!AL136*UPD</f>
        <v>2.7712369315029024E-3</v>
      </c>
      <c r="AX138" s="133">
        <f t="shared" si="118"/>
        <v>2.2140177140940521E-3</v>
      </c>
      <c r="BA138" s="136"/>
      <c r="BB138" s="136"/>
      <c r="BC138" s="136"/>
      <c r="BD138" s="136"/>
      <c r="BE138" s="136"/>
      <c r="BF138" s="136"/>
      <c r="BG138" s="136"/>
      <c r="BH138" s="136"/>
    </row>
    <row r="139" spans="1:60">
      <c r="A139" s="132">
        <v>133</v>
      </c>
      <c r="B139" s="132">
        <f t="shared" si="94"/>
        <v>7.6520547945205477</v>
      </c>
      <c r="C139" s="133">
        <f>'Surv-rate CEA'!D137*UPFS+'Surv-rate CEA'!E137*UPD</f>
        <v>3.7771076097424049E-2</v>
      </c>
      <c r="D139" s="133">
        <f t="shared" si="95"/>
        <v>3.0125080159495082E-2</v>
      </c>
      <c r="E139" s="133">
        <f>C139-'Surv-rate CEA'!E137*UPD</f>
        <v>3.2947001375210588E-2</v>
      </c>
      <c r="F139" s="133">
        <f t="shared" si="96"/>
        <v>2.6277542500593554E-2</v>
      </c>
      <c r="G139" s="133">
        <f>'Surv-rate CEA'!G137*UPFS+'Surv-rate CEA'!H137*UPD</f>
        <v>9.656036385148805E-3</v>
      </c>
      <c r="H139" s="133">
        <f t="shared" si="97"/>
        <v>7.7013657057403038E-3</v>
      </c>
      <c r="I139" s="133">
        <f>G139-'Surv-rate CEA'!H137*UPD</f>
        <v>2.7286865052688417E-3</v>
      </c>
      <c r="J139" s="133">
        <f t="shared" si="98"/>
        <v>2.1763187124806977E-3</v>
      </c>
      <c r="K139" s="133">
        <f>'Surv-rate CEA'!J137*UPFS+'Surv-rate CEA'!K137*UPD</f>
        <v>2.919794538609586E-2</v>
      </c>
      <c r="L139" s="133">
        <f t="shared" si="99"/>
        <v>2.3287407617933464E-2</v>
      </c>
      <c r="M139" s="133">
        <f>K139-'Surv-rate CEA'!K137*UPD</f>
        <v>8.0916853933472241E-3</v>
      </c>
      <c r="N139" s="133">
        <f t="shared" si="100"/>
        <v>6.4536861611052968E-3</v>
      </c>
      <c r="O139" s="133">
        <f>'Surv-rate CEA'!M137*UPFS+'Surv-rate CEA'!N137*UPD</f>
        <v>9.656036385148805E-3</v>
      </c>
      <c r="P139" s="133">
        <f t="shared" si="101"/>
        <v>7.7013657057403038E-3</v>
      </c>
      <c r="Q139" s="133">
        <f>O139-'Surv-rate CEA'!N137*UPD</f>
        <v>2.7286865052688417E-3</v>
      </c>
      <c r="R139" s="133">
        <f t="shared" si="102"/>
        <v>2.1763187124806977E-3</v>
      </c>
      <c r="S139" s="133">
        <f>'Surv-rate CEA'!P137*UPFS+'Surv-rate CEA'!Q137*UPD</f>
        <v>4.9053376184401254E-2</v>
      </c>
      <c r="T139" s="133">
        <f t="shared" si="103"/>
        <v>3.912350513491817E-2</v>
      </c>
      <c r="U139" s="133">
        <f>S139-'Surv-rate CEA'!Q137*UPD</f>
        <v>3.2947001375210588E-2</v>
      </c>
      <c r="V139" s="133">
        <f t="shared" si="104"/>
        <v>2.6277542500593554E-2</v>
      </c>
      <c r="W139" s="133">
        <f>'Surv-rate CEA'!S137*UPFS+'Surv-rate CEA'!T137*UPD</f>
        <v>9.656036385148805E-3</v>
      </c>
      <c r="X139" s="133">
        <f t="shared" si="105"/>
        <v>7.7013657057403038E-3</v>
      </c>
      <c r="Y139" s="133">
        <f>W139-'Surv-rate CEA'!T137*UPD</f>
        <v>2.7286865052688417E-3</v>
      </c>
      <c r="Z139" s="133">
        <f t="shared" si="106"/>
        <v>2.1763187124806977E-3</v>
      </c>
      <c r="AA139" s="133">
        <f>'Surv-rate CEA'!V137*UPFS+'Surv-rate CEA'!W137*UPD</f>
        <v>5.9893779918849907E-2</v>
      </c>
      <c r="AB139" s="133">
        <f t="shared" si="107"/>
        <v>4.7769486801398336E-2</v>
      </c>
      <c r="AC139" s="133">
        <f>AA139-'Surv-rate CEA'!W137*UPD</f>
        <v>2.8761082364098623E-2</v>
      </c>
      <c r="AD139" s="133">
        <f t="shared" si="108"/>
        <v>2.2938978742821709E-2</v>
      </c>
      <c r="AE139" s="133">
        <f>'Surv-rate CEA'!Y137*UPFS+'Surv-rate CEA'!Z137*UPD</f>
        <v>9.656036385148805E-3</v>
      </c>
      <c r="AF139" s="133">
        <f t="shared" si="109"/>
        <v>7.7013657057403038E-3</v>
      </c>
      <c r="AG139" s="133">
        <f>AE139-'Surv-rate CEA'!Z137*UPD</f>
        <v>2.7286865052688417E-3</v>
      </c>
      <c r="AH139" s="133">
        <f t="shared" si="110"/>
        <v>2.1763187124806977E-3</v>
      </c>
      <c r="AI139" s="133">
        <f>'Surv-rate CEA'!AB137*UPFS+'Surv-rate CEA'!AC137*UPD</f>
        <v>3.1380807124036111E-2</v>
      </c>
      <c r="AJ139" s="133">
        <f t="shared" si="111"/>
        <v>2.5028392827434274E-2</v>
      </c>
      <c r="AK139" s="133">
        <f>AI139-'Surv-rate CEA'!AC137*UPD</f>
        <v>2.0019049058126188E-2</v>
      </c>
      <c r="AL139" s="133">
        <f t="shared" si="112"/>
        <v>1.596659454545022E-2</v>
      </c>
      <c r="AM139" s="105">
        <f>'Surv-rate CEA'!AE137*UPFS+'Surv-rate CEA'!AF137*UPD</f>
        <v>9.656036385148805E-3</v>
      </c>
      <c r="AN139" s="133">
        <f t="shared" si="113"/>
        <v>7.7013657057403038E-3</v>
      </c>
      <c r="AO139" s="105">
        <f>AM139-'Surv-rate CEA'!AF137*UPD</f>
        <v>2.7286865052688417E-3</v>
      </c>
      <c r="AP139" s="133">
        <f t="shared" si="114"/>
        <v>2.1763187124806977E-3</v>
      </c>
      <c r="AQ139" s="133">
        <f>'Surv-rate CEA'!AH137*UPFS+'Surv-rate CEA'!AI137*UPD</f>
        <v>4.2572863235113445E-2</v>
      </c>
      <c r="AR139" s="133">
        <f t="shared" si="115"/>
        <v>3.3954841907839629E-2</v>
      </c>
      <c r="AS139" s="133">
        <f>AQ139-'Surv-rate CEA'!AI137*UPD</f>
        <v>2.2932643093842856E-2</v>
      </c>
      <c r="AT139" s="133">
        <f t="shared" si="116"/>
        <v>1.8290389971659361E-2</v>
      </c>
      <c r="AU139" s="133">
        <f>'Surv-rate CEA'!AK137*UPFS+'Surv-rate CEA'!AL137*UPD</f>
        <v>9.656036385148805E-3</v>
      </c>
      <c r="AV139" s="133">
        <f t="shared" si="117"/>
        <v>7.7013657057403038E-3</v>
      </c>
      <c r="AW139" s="133">
        <f>AU139-'Surv-rate CEA'!AL137*UPD</f>
        <v>2.7286865052688417E-3</v>
      </c>
      <c r="AX139" s="133">
        <f t="shared" si="118"/>
        <v>2.1763187124806977E-3</v>
      </c>
      <c r="BA139" s="136"/>
      <c r="BB139" s="136"/>
      <c r="BC139" s="136"/>
      <c r="BD139" s="136"/>
      <c r="BE139" s="136"/>
      <c r="BF139" s="136"/>
      <c r="BG139" s="136"/>
      <c r="BH139" s="136"/>
    </row>
    <row r="140" spans="1:60">
      <c r="A140" s="132">
        <v>134</v>
      </c>
      <c r="B140" s="132">
        <f t="shared" si="94"/>
        <v>7.7095890410958905</v>
      </c>
      <c r="C140" s="133">
        <f>'Surv-rate CEA'!D138*UPFS+'Surv-rate CEA'!E138*UPD</f>
        <v>3.7361723558153828E-2</v>
      </c>
      <c r="D140" s="133">
        <f t="shared" si="95"/>
        <v>2.9747959108715475E-2</v>
      </c>
      <c r="E140" s="133">
        <f>C140-'Surv-rate CEA'!E138*UPD</f>
        <v>3.2666607773700437E-2</v>
      </c>
      <c r="F140" s="133">
        <f t="shared" si="96"/>
        <v>2.6009638199906052E-2</v>
      </c>
      <c r="G140" s="133">
        <f>'Surv-rate CEA'!G138*UPFS+'Surv-rate CEA'!H138*UPD</f>
        <v>9.5029853024778781E-3</v>
      </c>
      <c r="H140" s="133">
        <f t="shared" si="97"/>
        <v>7.5664180146512751E-3</v>
      </c>
      <c r="I140" s="133">
        <f>G140-'Surv-rate CEA'!H138*UPD</f>
        <v>2.6870952501269803E-3</v>
      </c>
      <c r="J140" s="133">
        <f t="shared" si="98"/>
        <v>2.1395051408048824E-3</v>
      </c>
      <c r="K140" s="133">
        <f>'Surv-rate CEA'!J138*UPFS+'Surv-rate CEA'!K138*UPD</f>
        <v>2.8853555475599615E-2</v>
      </c>
      <c r="L140" s="133">
        <f t="shared" si="99"/>
        <v>2.2973629337340026E-2</v>
      </c>
      <c r="M140" s="133">
        <f>K140-'Surv-rate CEA'!K138*UPD</f>
        <v>7.9920738348570747E-3</v>
      </c>
      <c r="N140" s="133">
        <f t="shared" si="100"/>
        <v>6.3634078674959038E-3</v>
      </c>
      <c r="O140" s="133">
        <f>'Surv-rate CEA'!M138*UPFS+'Surv-rate CEA'!N138*UPD</f>
        <v>9.5029853024778781E-3</v>
      </c>
      <c r="P140" s="133">
        <f t="shared" si="101"/>
        <v>7.5664180146512751E-3</v>
      </c>
      <c r="Q140" s="133">
        <f>O140-'Surv-rate CEA'!N138*UPD</f>
        <v>2.6870952501269803E-3</v>
      </c>
      <c r="R140" s="133">
        <f t="shared" si="102"/>
        <v>2.1395051408048824E-3</v>
      </c>
      <c r="S140" s="133">
        <f>'Surv-rate CEA'!P138*UPFS+'Surv-rate CEA'!Q138*UPD</f>
        <v>4.8567107428322633E-2</v>
      </c>
      <c r="T140" s="133">
        <f t="shared" si="103"/>
        <v>3.8669852143130748E-2</v>
      </c>
      <c r="U140" s="133">
        <f>S140-'Surv-rate CEA'!Q138*UPD</f>
        <v>3.2666607773700437E-2</v>
      </c>
      <c r="V140" s="133">
        <f t="shared" si="104"/>
        <v>2.6009638199906052E-2</v>
      </c>
      <c r="W140" s="133">
        <f>'Surv-rate CEA'!S138*UPFS+'Surv-rate CEA'!T138*UPD</f>
        <v>9.5029853024778781E-3</v>
      </c>
      <c r="X140" s="133">
        <f t="shared" si="105"/>
        <v>7.5664180146512751E-3</v>
      </c>
      <c r="Y140" s="133">
        <f>W140-'Surv-rate CEA'!T138*UPD</f>
        <v>2.6870952501269803E-3</v>
      </c>
      <c r="Z140" s="133">
        <f t="shared" si="106"/>
        <v>2.1395051408048824E-3</v>
      </c>
      <c r="AA140" s="133">
        <f>'Surv-rate CEA'!V138*UPFS+'Surv-rate CEA'!W138*UPD</f>
        <v>5.9343752632330035E-2</v>
      </c>
      <c r="AB140" s="133">
        <f t="shared" si="107"/>
        <v>4.7250377084892506E-2</v>
      </c>
      <c r="AC140" s="133">
        <f>AA140-'Surv-rate CEA'!W138*UPD</f>
        <v>2.8505718017852334E-2</v>
      </c>
      <c r="AD140" s="133">
        <f t="shared" si="108"/>
        <v>2.2696675988187389E-2</v>
      </c>
      <c r="AE140" s="133">
        <f>'Surv-rate CEA'!Y138*UPFS+'Surv-rate CEA'!Z138*UPD</f>
        <v>9.5029853024778781E-3</v>
      </c>
      <c r="AF140" s="133">
        <f t="shared" si="109"/>
        <v>7.5664180146512751E-3</v>
      </c>
      <c r="AG140" s="133">
        <f>AE140-'Surv-rate CEA'!Z138*UPD</f>
        <v>2.6870952501269803E-3</v>
      </c>
      <c r="AH140" s="133">
        <f t="shared" si="110"/>
        <v>2.1395051408048824E-3</v>
      </c>
      <c r="AI140" s="133">
        <f>'Surv-rate CEA'!AB138*UPFS+'Surv-rate CEA'!AC138*UPD</f>
        <v>3.1018685132205875E-2</v>
      </c>
      <c r="AJ140" s="133">
        <f t="shared" si="111"/>
        <v>2.46975377215327E-2</v>
      </c>
      <c r="AK140" s="133">
        <f>AI140-'Surv-rate CEA'!AC138*UPD</f>
        <v>1.9821651794761516E-2</v>
      </c>
      <c r="AL140" s="133">
        <f t="shared" si="112"/>
        <v>1.5782293505275834E-2</v>
      </c>
      <c r="AM140" s="105">
        <f>'Surv-rate CEA'!AE138*UPFS+'Surv-rate CEA'!AF138*UPD</f>
        <v>9.5029853024778781E-3</v>
      </c>
      <c r="AN140" s="133">
        <f t="shared" si="113"/>
        <v>7.5664180146512751E-3</v>
      </c>
      <c r="AO140" s="105">
        <f>AM140-'Surv-rate CEA'!AF138*UPD</f>
        <v>2.6870952501269803E-3</v>
      </c>
      <c r="AP140" s="133">
        <f t="shared" si="114"/>
        <v>2.1395051408048824E-3</v>
      </c>
      <c r="AQ140" s="133">
        <f>'Surv-rate CEA'!AH138*UPFS+'Surv-rate CEA'!AI138*UPD</f>
        <v>4.2128697784571179E-2</v>
      </c>
      <c r="AR140" s="133">
        <f t="shared" si="115"/>
        <v>3.3543494776095459E-2</v>
      </c>
      <c r="AS140" s="133">
        <f>AQ140-'Surv-rate CEA'!AI138*UPD</f>
        <v>2.2714955792407163E-2</v>
      </c>
      <c r="AT140" s="133">
        <f t="shared" si="116"/>
        <v>1.8085985113000441E-2</v>
      </c>
      <c r="AU140" s="133">
        <f>'Surv-rate CEA'!AK138*UPFS+'Surv-rate CEA'!AL138*UPD</f>
        <v>9.5029853024778781E-3</v>
      </c>
      <c r="AV140" s="133">
        <f t="shared" si="117"/>
        <v>7.5664180146512751E-3</v>
      </c>
      <c r="AW140" s="133">
        <f>AU140-'Surv-rate CEA'!AL138*UPD</f>
        <v>2.6870952501269803E-3</v>
      </c>
      <c r="AX140" s="133">
        <f t="shared" si="118"/>
        <v>2.1395051408048824E-3</v>
      </c>
      <c r="BA140" s="136"/>
      <c r="BB140" s="136"/>
      <c r="BC140" s="136"/>
      <c r="BD140" s="136"/>
      <c r="BE140" s="136"/>
      <c r="BF140" s="136"/>
      <c r="BG140" s="136"/>
      <c r="BH140" s="136"/>
    </row>
    <row r="141" spans="1:60">
      <c r="A141" s="132">
        <v>135</v>
      </c>
      <c r="B141" s="132">
        <f t="shared" si="94"/>
        <v>7.7671232876712333</v>
      </c>
      <c r="C141" s="133">
        <f>'Surv-rate CEA'!D139*UPFS+'Surv-rate CEA'!E139*UPD</f>
        <v>3.6959627806476977E-2</v>
      </c>
      <c r="D141" s="133">
        <f t="shared" si="95"/>
        <v>2.9377800829483817E-2</v>
      </c>
      <c r="E141" s="133">
        <f>C141-'Surv-rate CEA'!E139*UPD</f>
        <v>3.2390622148808695E-2</v>
      </c>
      <c r="F141" s="133">
        <f t="shared" si="96"/>
        <v>2.5746072206495874E-2</v>
      </c>
      <c r="G141" s="133">
        <f>'Surv-rate CEA'!G139*UPFS+'Surv-rate CEA'!H139*UPD</f>
        <v>9.3533965073151048E-3</v>
      </c>
      <c r="H141" s="133">
        <f t="shared" si="97"/>
        <v>7.4346587338452209E-3</v>
      </c>
      <c r="I141" s="133">
        <f>G141-'Surv-rate CEA'!H139*UPD</f>
        <v>2.6464347772874684E-3</v>
      </c>
      <c r="J141" s="133">
        <f t="shared" si="98"/>
        <v>2.1035502360157955E-3</v>
      </c>
      <c r="K141" s="133">
        <f>'Surv-rate CEA'!J139*UPFS+'Surv-rate CEA'!K139*UPD</f>
        <v>2.8515574298703952E-2</v>
      </c>
      <c r="L141" s="133">
        <f t="shared" si="99"/>
        <v>2.2665944220868633E-2</v>
      </c>
      <c r="M141" s="133">
        <f>K141-'Surv-rate CEA'!K139*UPD</f>
        <v>7.8944026355057262E-3</v>
      </c>
      <c r="N141" s="133">
        <f t="shared" si="100"/>
        <v>6.2749600593379508E-3</v>
      </c>
      <c r="O141" s="133">
        <f>'Surv-rate CEA'!M139*UPFS+'Surv-rate CEA'!N139*UPD</f>
        <v>9.3533965073151048E-3</v>
      </c>
      <c r="P141" s="133">
        <f t="shared" si="101"/>
        <v>7.4346587338452209E-3</v>
      </c>
      <c r="Q141" s="133">
        <f>O141-'Surv-rate CEA'!N139*UPD</f>
        <v>2.6464347772874684E-3</v>
      </c>
      <c r="R141" s="133">
        <f t="shared" si="102"/>
        <v>2.1035502360157955E-3</v>
      </c>
      <c r="S141" s="133">
        <f>'Surv-rate CEA'!P139*UPFS+'Surv-rate CEA'!Q139*UPD</f>
        <v>4.8088994580587976E-2</v>
      </c>
      <c r="T141" s="133">
        <f t="shared" si="103"/>
        <v>3.8224110704682575E-2</v>
      </c>
      <c r="U141" s="133">
        <f>S141-'Surv-rate CEA'!Q139*UPD</f>
        <v>3.2390622148808695E-2</v>
      </c>
      <c r="V141" s="133">
        <f t="shared" si="104"/>
        <v>2.5746072206495874E-2</v>
      </c>
      <c r="W141" s="133">
        <f>'Surv-rate CEA'!S139*UPFS+'Surv-rate CEA'!T139*UPD</f>
        <v>9.3533965073151048E-3</v>
      </c>
      <c r="X141" s="133">
        <f t="shared" si="105"/>
        <v>7.4346587338452209E-3</v>
      </c>
      <c r="Y141" s="133">
        <f>W141-'Surv-rate CEA'!T139*UPD</f>
        <v>2.6464347772874684E-3</v>
      </c>
      <c r="Z141" s="133">
        <f t="shared" si="106"/>
        <v>2.1035502360157955E-3</v>
      </c>
      <c r="AA141" s="133">
        <f>'Surv-rate CEA'!V139*UPFS+'Surv-rate CEA'!W139*UPD</f>
        <v>5.880254292463076E-2</v>
      </c>
      <c r="AB141" s="133">
        <f t="shared" si="107"/>
        <v>4.6739902342962505E-2</v>
      </c>
      <c r="AC141" s="133">
        <f>AA141-'Surv-rate CEA'!W139*UPD</f>
        <v>2.8254461216450654E-2</v>
      </c>
      <c r="AD141" s="133">
        <f t="shared" si="108"/>
        <v>2.2458395374203414E-2</v>
      </c>
      <c r="AE141" s="133">
        <f>'Surv-rate CEA'!Y139*UPFS+'Surv-rate CEA'!Z139*UPD</f>
        <v>9.3533965073151048E-3</v>
      </c>
      <c r="AF141" s="133">
        <f t="shared" si="109"/>
        <v>7.4346587338452209E-3</v>
      </c>
      <c r="AG141" s="133">
        <f>AE141-'Surv-rate CEA'!Z139*UPD</f>
        <v>2.6464347772874684E-3</v>
      </c>
      <c r="AH141" s="133">
        <f t="shared" si="110"/>
        <v>2.1035502360157955E-3</v>
      </c>
      <c r="AI141" s="133">
        <f>'Surv-rate CEA'!AB139*UPFS+'Surv-rate CEA'!AC139*UPD</f>
        <v>3.0663220173232159E-2</v>
      </c>
      <c r="AJ141" s="133">
        <f t="shared" si="111"/>
        <v>2.4373026150494977E-2</v>
      </c>
      <c r="AK141" s="133">
        <f>AI141-'Surv-rate CEA'!AC139*UPD</f>
        <v>1.9627621340996208E-2</v>
      </c>
      <c r="AL141" s="133">
        <f t="shared" si="112"/>
        <v>1.5601248841885355E-2</v>
      </c>
      <c r="AM141" s="105">
        <f>'Surv-rate CEA'!AE139*UPFS+'Surv-rate CEA'!AF139*UPD</f>
        <v>9.3533965073151048E-3</v>
      </c>
      <c r="AN141" s="133">
        <f t="shared" si="113"/>
        <v>7.4346587338452209E-3</v>
      </c>
      <c r="AO141" s="105">
        <f>AM141-'Surv-rate CEA'!AF139*UPD</f>
        <v>2.6464347772874684E-3</v>
      </c>
      <c r="AP141" s="133">
        <f t="shared" si="114"/>
        <v>2.1035502360157955E-3</v>
      </c>
      <c r="AQ141" s="133">
        <f>'Surv-rate CEA'!AH139*UPFS+'Surv-rate CEA'!AI139*UPD</f>
        <v>4.1692204647934321E-2</v>
      </c>
      <c r="AR141" s="133">
        <f t="shared" si="115"/>
        <v>3.3139545958156262E-2</v>
      </c>
      <c r="AS141" s="133">
        <f>AQ141-'Surv-rate CEA'!AI139*UPD</f>
        <v>2.2500902128898059E-2</v>
      </c>
      <c r="AT141" s="133">
        <f t="shared" si="116"/>
        <v>1.7885110334109861E-2</v>
      </c>
      <c r="AU141" s="133">
        <f>'Surv-rate CEA'!AK139*UPFS+'Surv-rate CEA'!AL139*UPD</f>
        <v>9.3533965073151048E-3</v>
      </c>
      <c r="AV141" s="133">
        <f t="shared" si="117"/>
        <v>7.4346587338452209E-3</v>
      </c>
      <c r="AW141" s="133">
        <f>AU141-'Surv-rate CEA'!AL139*UPD</f>
        <v>2.6464347772874684E-3</v>
      </c>
      <c r="AX141" s="133">
        <f t="shared" si="118"/>
        <v>2.1035502360157955E-3</v>
      </c>
      <c r="BA141" s="136"/>
      <c r="BB141" s="136"/>
      <c r="BC141" s="136"/>
      <c r="BD141" s="136"/>
      <c r="BE141" s="136"/>
      <c r="BF141" s="136"/>
      <c r="BG141" s="136"/>
      <c r="BH141" s="136"/>
    </row>
    <row r="142" spans="1:60">
      <c r="A142" s="132">
        <v>136</v>
      </c>
      <c r="B142" s="132">
        <f t="shared" si="94"/>
        <v>7.8246575342465752</v>
      </c>
      <c r="C142" s="133">
        <f>'Surv-rate CEA'!D140*UPFS+'Surv-rate CEA'!E140*UPD</f>
        <v>3.656461205965221E-2</v>
      </c>
      <c r="D142" s="133">
        <f t="shared" si="95"/>
        <v>2.9014432668073305E-2</v>
      </c>
      <c r="E142" s="133">
        <f>C142-'Surv-rate CEA'!E140*UPD</f>
        <v>3.2118944057116613E-2</v>
      </c>
      <c r="F142" s="133">
        <f t="shared" si="96"/>
        <v>2.54867448940654E-2</v>
      </c>
      <c r="G142" s="133">
        <f>'Surv-rate CEA'!G140*UPFS+'Surv-rate CEA'!H140*UPD</f>
        <v>9.2071689033524709E-3</v>
      </c>
      <c r="H142" s="133">
        <f t="shared" si="97"/>
        <v>7.3059925201470755E-3</v>
      </c>
      <c r="I142" s="133">
        <f>G142-'Surv-rate CEA'!H140*UPD</f>
        <v>2.6066777348758554E-3</v>
      </c>
      <c r="J142" s="133">
        <f t="shared" si="98"/>
        <v>2.0684282251520959E-3</v>
      </c>
      <c r="K142" s="133">
        <f>'Surv-rate CEA'!J140*UPFS+'Surv-rate CEA'!K140*UPD</f>
        <v>2.8183840308732007E-2</v>
      </c>
      <c r="L142" s="133">
        <f t="shared" si="99"/>
        <v>2.2364195622569753E-2</v>
      </c>
      <c r="M142" s="133">
        <f>K142-'Surv-rate CEA'!K140*UPD</f>
        <v>7.7986203509739747E-3</v>
      </c>
      <c r="N142" s="133">
        <f t="shared" si="100"/>
        <v>6.1882933342231336E-3</v>
      </c>
      <c r="O142" s="133">
        <f>'Surv-rate CEA'!M140*UPFS+'Surv-rate CEA'!N140*UPD</f>
        <v>9.2071689033524709E-3</v>
      </c>
      <c r="P142" s="133">
        <f t="shared" si="101"/>
        <v>7.3059925201470755E-3</v>
      </c>
      <c r="Q142" s="133">
        <f>O142-'Surv-rate CEA'!N140*UPD</f>
        <v>2.6066777348758554E-3</v>
      </c>
      <c r="R142" s="133">
        <f t="shared" si="102"/>
        <v>2.0684282251520959E-3</v>
      </c>
      <c r="S142" s="133">
        <f>'Surv-rate CEA'!P140*UPFS+'Surv-rate CEA'!Q140*UPD</f>
        <v>4.7618846866466162E-2</v>
      </c>
      <c r="T142" s="133">
        <f t="shared" si="103"/>
        <v>3.778609284529949E-2</v>
      </c>
      <c r="U142" s="133">
        <f>S142-'Surv-rate CEA'!Q140*UPD</f>
        <v>3.2118944057116613E-2</v>
      </c>
      <c r="V142" s="133">
        <f t="shared" si="104"/>
        <v>2.54867448940654E-2</v>
      </c>
      <c r="W142" s="133">
        <f>'Surv-rate CEA'!S140*UPFS+'Surv-rate CEA'!T140*UPD</f>
        <v>9.2071689033524709E-3</v>
      </c>
      <c r="X142" s="133">
        <f t="shared" si="105"/>
        <v>7.3059925201470755E-3</v>
      </c>
      <c r="Y142" s="133">
        <f>W142-'Surv-rate CEA'!T140*UPD</f>
        <v>2.6066777348758554E-3</v>
      </c>
      <c r="Z142" s="133">
        <f t="shared" si="106"/>
        <v>2.0684282251520959E-3</v>
      </c>
      <c r="AA142" s="133">
        <f>'Surv-rate CEA'!V140*UPFS+'Surv-rate CEA'!W140*UPD</f>
        <v>5.8269951145354298E-2</v>
      </c>
      <c r="AB142" s="133">
        <f t="shared" si="107"/>
        <v>4.6237864395241288E-2</v>
      </c>
      <c r="AC142" s="133">
        <f>AA142-'Surv-rate CEA'!W140*UPD</f>
        <v>2.8007216877997506E-2</v>
      </c>
      <c r="AD142" s="133">
        <f t="shared" si="108"/>
        <v>2.2224042935313292E-2</v>
      </c>
      <c r="AE142" s="133">
        <f>'Surv-rate CEA'!Y140*UPFS+'Surv-rate CEA'!Z140*UPD</f>
        <v>9.2071689033524709E-3</v>
      </c>
      <c r="AF142" s="133">
        <f t="shared" si="109"/>
        <v>7.3059925201470755E-3</v>
      </c>
      <c r="AG142" s="133">
        <f>AE142-'Surv-rate CEA'!Z140*UPD</f>
        <v>2.6066777348758554E-3</v>
      </c>
      <c r="AH142" s="133">
        <f t="shared" si="110"/>
        <v>2.0684282251520959E-3</v>
      </c>
      <c r="AI142" s="133">
        <f>'Surv-rate CEA'!AB140*UPFS+'Surv-rate CEA'!AC140*UPD</f>
        <v>3.0314245837284669E-2</v>
      </c>
      <c r="AJ142" s="133">
        <f t="shared" si="111"/>
        <v>2.4054696472490988E-2</v>
      </c>
      <c r="AK142" s="133">
        <f>AI142-'Surv-rate CEA'!AC140*UPD</f>
        <v>1.9436876519979773E-2</v>
      </c>
      <c r="AL142" s="133">
        <f t="shared" si="112"/>
        <v>1.5423381058892936E-2</v>
      </c>
      <c r="AM142" s="105">
        <f>'Surv-rate CEA'!AE140*UPFS+'Surv-rate CEA'!AF140*UPD</f>
        <v>9.2071689033524709E-3</v>
      </c>
      <c r="AN142" s="133">
        <f t="shared" si="113"/>
        <v>7.3059925201470755E-3</v>
      </c>
      <c r="AO142" s="105">
        <f>AM142-'Surv-rate CEA'!AF140*UPD</f>
        <v>2.6066777348758554E-3</v>
      </c>
      <c r="AP142" s="133">
        <f t="shared" si="114"/>
        <v>2.0684282251520959E-3</v>
      </c>
      <c r="AQ142" s="133">
        <f>'Surv-rate CEA'!AH140*UPFS+'Surv-rate CEA'!AI140*UPD</f>
        <v>4.1263200577791606E-2</v>
      </c>
      <c r="AR142" s="133">
        <f t="shared" si="115"/>
        <v>3.2742815727960048E-2</v>
      </c>
      <c r="AS142" s="133">
        <f>AQ142-'Surv-rate CEA'!AI140*UPD</f>
        <v>2.2290395804402754E-2</v>
      </c>
      <c r="AT142" s="133">
        <f t="shared" si="116"/>
        <v>1.7687680841695738E-2</v>
      </c>
      <c r="AU142" s="133">
        <f>'Surv-rate CEA'!AK140*UPFS+'Surv-rate CEA'!AL140*UPD</f>
        <v>9.2071689033524709E-3</v>
      </c>
      <c r="AV142" s="133">
        <f t="shared" si="117"/>
        <v>7.3059925201470755E-3</v>
      </c>
      <c r="AW142" s="133">
        <f>AU142-'Surv-rate CEA'!AL140*UPD</f>
        <v>2.6066777348758554E-3</v>
      </c>
      <c r="AX142" s="133">
        <f t="shared" si="118"/>
        <v>2.0684282251520959E-3</v>
      </c>
      <c r="BA142" s="136"/>
      <c r="BB142" s="136"/>
      <c r="BC142" s="136"/>
      <c r="BD142" s="136"/>
      <c r="BE142" s="136"/>
      <c r="BF142" s="136"/>
      <c r="BG142" s="136"/>
      <c r="BH142" s="136"/>
    </row>
    <row r="143" spans="1:60">
      <c r="A143" s="132">
        <v>137</v>
      </c>
      <c r="B143" s="132">
        <f t="shared" si="94"/>
        <v>7.882191780821918</v>
      </c>
      <c r="C143" s="133">
        <f>'Surv-rate CEA'!D141*UPFS+'Surv-rate CEA'!E141*UPD</f>
        <v>3.6176504975148079E-2</v>
      </c>
      <c r="D143" s="133">
        <f t="shared" si="95"/>
        <v>2.8657687340310403E-2</v>
      </c>
      <c r="E143" s="133">
        <f>C143-'Surv-rate CEA'!E141*UPD</f>
        <v>3.1851476040006654E-2</v>
      </c>
      <c r="F143" s="133">
        <f t="shared" si="96"/>
        <v>2.5231559607788303E-2</v>
      </c>
      <c r="G143" s="133">
        <f>'Surv-rate CEA'!G141*UPFS+'Surv-rate CEA'!H141*UPD</f>
        <v>9.0642049926053531E-3</v>
      </c>
      <c r="H143" s="133">
        <f t="shared" si="97"/>
        <v>7.1803274762172221E-3</v>
      </c>
      <c r="I143" s="133">
        <f>G143-'Surv-rate CEA'!H141*UPD</f>
        <v>2.5677977630021468E-3</v>
      </c>
      <c r="J143" s="133">
        <f t="shared" si="98"/>
        <v>2.0341142820683106E-3</v>
      </c>
      <c r="K143" s="133">
        <f>'Surv-rate CEA'!J141*UPFS+'Surv-rate CEA'!K141*UPD</f>
        <v>2.785819706419872E-2</v>
      </c>
      <c r="L143" s="133">
        <f t="shared" si="99"/>
        <v>2.2068231905735453E-2</v>
      </c>
      <c r="M143" s="133">
        <f>K143-'Surv-rate CEA'!K141*UPD</f>
        <v>7.7046772560625497E-3</v>
      </c>
      <c r="N143" s="133">
        <f t="shared" si="100"/>
        <v>6.1033599573513649E-3</v>
      </c>
      <c r="O143" s="133">
        <f>'Surv-rate CEA'!M141*UPFS+'Surv-rate CEA'!N141*UPD</f>
        <v>9.0642049926053531E-3</v>
      </c>
      <c r="P143" s="133">
        <f t="shared" si="101"/>
        <v>7.1803274762172221E-3</v>
      </c>
      <c r="Q143" s="133">
        <f>O143-'Surv-rate CEA'!N141*UPD</f>
        <v>2.5677977630021468E-3</v>
      </c>
      <c r="R143" s="133">
        <f t="shared" si="102"/>
        <v>2.0341142820683106E-3</v>
      </c>
      <c r="S143" s="133">
        <f>'Surv-rate CEA'!P141*UPFS+'Surv-rate CEA'!Q141*UPD</f>
        <v>4.715647919426276E-2</v>
      </c>
      <c r="T143" s="133">
        <f t="shared" si="103"/>
        <v>3.735561624174015E-2</v>
      </c>
      <c r="U143" s="133">
        <f>S143-'Surv-rate CEA'!Q141*UPD</f>
        <v>3.1851476040006654E-2</v>
      </c>
      <c r="V143" s="133">
        <f t="shared" si="104"/>
        <v>2.5231559607788303E-2</v>
      </c>
      <c r="W143" s="133">
        <f>'Surv-rate CEA'!S141*UPFS+'Surv-rate CEA'!T141*UPD</f>
        <v>9.0642049926053531E-3</v>
      </c>
      <c r="X143" s="133">
        <f t="shared" si="105"/>
        <v>7.1803274762172221E-3</v>
      </c>
      <c r="Y143" s="133">
        <f>W143-'Surv-rate CEA'!T141*UPD</f>
        <v>2.5677977630021468E-3</v>
      </c>
      <c r="Z143" s="133">
        <f t="shared" si="106"/>
        <v>2.0341142820683106E-3</v>
      </c>
      <c r="AA143" s="133">
        <f>'Surv-rate CEA'!V141*UPFS+'Surv-rate CEA'!W141*UPD</f>
        <v>5.7745783440216948E-2</v>
      </c>
      <c r="AB143" s="133">
        <f t="shared" si="107"/>
        <v>4.5744070860019213E-2</v>
      </c>
      <c r="AC143" s="133">
        <f>AA143-'Surv-rate CEA'!W141*UPD</f>
        <v>2.7763892780228887E-2</v>
      </c>
      <c r="AD143" s="133">
        <f t="shared" si="108"/>
        <v>2.1993527544805175E-2</v>
      </c>
      <c r="AE143" s="133">
        <f>'Surv-rate CEA'!Y141*UPFS+'Surv-rate CEA'!Z141*UPD</f>
        <v>9.0642049926053531E-3</v>
      </c>
      <c r="AF143" s="133">
        <f t="shared" si="109"/>
        <v>7.1803274762172221E-3</v>
      </c>
      <c r="AG143" s="133">
        <f>AE143-'Surv-rate CEA'!Z141*UPD</f>
        <v>2.5677977630021468E-3</v>
      </c>
      <c r="AH143" s="133">
        <f t="shared" si="110"/>
        <v>2.0341142820683106E-3</v>
      </c>
      <c r="AI143" s="133">
        <f>'Surv-rate CEA'!AB141*UPFS+'Surv-rate CEA'!AC141*UPD</f>
        <v>2.997160094011346E-2</v>
      </c>
      <c r="AJ143" s="133">
        <f t="shared" si="111"/>
        <v>2.3742392180238776E-2</v>
      </c>
      <c r="AK143" s="133">
        <f>AI143-'Surv-rate CEA'!AC141*UPD</f>
        <v>1.924933867395693E-2</v>
      </c>
      <c r="AL143" s="133">
        <f t="shared" si="112"/>
        <v>1.5248613142838433E-2</v>
      </c>
      <c r="AM143" s="105">
        <f>'Surv-rate CEA'!AE141*UPFS+'Surv-rate CEA'!AF141*UPD</f>
        <v>9.0642049926053531E-3</v>
      </c>
      <c r="AN143" s="133">
        <f t="shared" si="113"/>
        <v>7.1803274762172221E-3</v>
      </c>
      <c r="AO143" s="105">
        <f>AM143-'Surv-rate CEA'!AF141*UPD</f>
        <v>2.5677977630021468E-3</v>
      </c>
      <c r="AP143" s="133">
        <f t="shared" si="114"/>
        <v>2.0341142820683106E-3</v>
      </c>
      <c r="AQ143" s="133">
        <f>'Surv-rate CEA'!AH141*UPFS+'Surv-rate CEA'!AI141*UPD</f>
        <v>4.0841507875588053E-2</v>
      </c>
      <c r="AR143" s="133">
        <f t="shared" si="115"/>
        <v>3.2353129856227535E-2</v>
      </c>
      <c r="AS143" s="133">
        <f>AQ143-'Surv-rate CEA'!AI141*UPD</f>
        <v>2.2083353167107939E-2</v>
      </c>
      <c r="AT143" s="133">
        <f t="shared" si="116"/>
        <v>1.749361445842772E-2</v>
      </c>
      <c r="AU143" s="133">
        <f>'Surv-rate CEA'!AK141*UPFS+'Surv-rate CEA'!AL141*UPD</f>
        <v>9.0642049926053531E-3</v>
      </c>
      <c r="AV143" s="133">
        <f t="shared" si="117"/>
        <v>7.1803274762172221E-3</v>
      </c>
      <c r="AW143" s="133">
        <f>AU143-'Surv-rate CEA'!AL141*UPD</f>
        <v>2.5677977630021468E-3</v>
      </c>
      <c r="AX143" s="133">
        <f t="shared" si="118"/>
        <v>2.0341142820683106E-3</v>
      </c>
      <c r="BA143" s="136"/>
      <c r="BB143" s="136"/>
      <c r="BC143" s="136"/>
      <c r="BD143" s="136"/>
      <c r="BE143" s="136"/>
      <c r="BF143" s="136"/>
      <c r="BG143" s="136"/>
      <c r="BH143" s="136"/>
    </row>
    <row r="144" spans="1:60">
      <c r="A144" s="132">
        <v>138</v>
      </c>
      <c r="B144" s="132">
        <f t="shared" si="94"/>
        <v>7.9397260273972599</v>
      </c>
      <c r="C144" s="133">
        <f>'Surv-rate CEA'!D142*UPFS+'Surv-rate CEA'!E142*UPD</f>
        <v>3.5795140449479672E-2</v>
      </c>
      <c r="D144" s="133">
        <f t="shared" si="95"/>
        <v>2.8307402731530536E-2</v>
      </c>
      <c r="E144" s="133">
        <f>C144-'Surv-rate CEA'!E142*UPD</f>
        <v>3.1588123514671662E-2</v>
      </c>
      <c r="F144" s="133">
        <f t="shared" si="96"/>
        <v>2.4980422555546604E-2</v>
      </c>
      <c r="G144" s="133">
        <f>'Surv-rate CEA'!G142*UPFS+'Surv-rate CEA'!H142*UPD</f>
        <v>8.9244107249683829E-3</v>
      </c>
      <c r="H144" s="133">
        <f t="shared" si="97"/>
        <v>7.0575750049038481E-3</v>
      </c>
      <c r="I144" s="133">
        <f>G144-'Surv-rate CEA'!H142*UPD</f>
        <v>2.5297694510769114E-3</v>
      </c>
      <c r="J144" s="133">
        <f t="shared" si="98"/>
        <v>2.0005844863390677E-3</v>
      </c>
      <c r="K144" s="133">
        <f>'Surv-rate CEA'!J142*UPFS+'Surv-rate CEA'!K142*UPD</f>
        <v>2.7538493035836629E-2</v>
      </c>
      <c r="L144" s="133">
        <f t="shared" si="99"/>
        <v>2.177790625197025E-2</v>
      </c>
      <c r="M144" s="133">
        <f>K144-'Surv-rate CEA'!K142*UPD</f>
        <v>7.6125252755879259E-3</v>
      </c>
      <c r="N144" s="133">
        <f t="shared" si="100"/>
        <v>6.0201137940542803E-3</v>
      </c>
      <c r="O144" s="133">
        <f>'Surv-rate CEA'!M142*UPFS+'Surv-rate CEA'!N142*UPD</f>
        <v>8.9244107249683829E-3</v>
      </c>
      <c r="P144" s="133">
        <f t="shared" si="101"/>
        <v>7.0575750049038481E-3</v>
      </c>
      <c r="Q144" s="133">
        <f>O144-'Surv-rate CEA'!N142*UPD</f>
        <v>2.5297694510769114E-3</v>
      </c>
      <c r="R144" s="133">
        <f t="shared" si="102"/>
        <v>2.0005844863390677E-3</v>
      </c>
      <c r="S144" s="133">
        <f>'Surv-rate CEA'!P142*UPFS+'Surv-rate CEA'!Q142*UPD</f>
        <v>4.6701711950869459E-2</v>
      </c>
      <c r="T144" s="133">
        <f t="shared" si="103"/>
        <v>3.6932504017159445E-2</v>
      </c>
      <c r="U144" s="133">
        <f>S144-'Surv-rate CEA'!Q142*UPD</f>
        <v>3.1588123514671662E-2</v>
      </c>
      <c r="V144" s="133">
        <f t="shared" si="104"/>
        <v>2.4980422555546604E-2</v>
      </c>
      <c r="W144" s="133">
        <f>'Surv-rate CEA'!S142*UPFS+'Surv-rate CEA'!T142*UPD</f>
        <v>8.9244107249683829E-3</v>
      </c>
      <c r="X144" s="133">
        <f t="shared" si="105"/>
        <v>7.0575750049038481E-3</v>
      </c>
      <c r="Y144" s="133">
        <f>W144-'Surv-rate CEA'!T142*UPD</f>
        <v>2.5297694510769114E-3</v>
      </c>
      <c r="Z144" s="133">
        <f t="shared" si="106"/>
        <v>2.0005844863390677E-3</v>
      </c>
      <c r="AA144" s="133">
        <f>'Surv-rate CEA'!V142*UPFS+'Surv-rate CEA'!W142*UPD</f>
        <v>5.7229851546998639E-2</v>
      </c>
      <c r="AB144" s="133">
        <f t="shared" si="107"/>
        <v>4.5258334948931472E-2</v>
      </c>
      <c r="AC144" s="133">
        <f>AA144-'Surv-rate CEA'!W142*UPD</f>
        <v>2.7524399455069383E-2</v>
      </c>
      <c r="AD144" s="133">
        <f t="shared" si="108"/>
        <v>2.1766760809832066E-2</v>
      </c>
      <c r="AE144" s="133">
        <f>'Surv-rate CEA'!Y142*UPFS+'Surv-rate CEA'!Z142*UPD</f>
        <v>8.9244107249683829E-3</v>
      </c>
      <c r="AF144" s="133">
        <f t="shared" si="109"/>
        <v>7.0575750049038481E-3</v>
      </c>
      <c r="AG144" s="133">
        <f>AE144-'Surv-rate CEA'!Z142*UPD</f>
        <v>2.5297694510769114E-3</v>
      </c>
      <c r="AH144" s="133">
        <f t="shared" si="110"/>
        <v>2.0005844863390677E-3</v>
      </c>
      <c r="AI144" s="133">
        <f>'Surv-rate CEA'!AB142*UPFS+'Surv-rate CEA'!AC142*UPD</f>
        <v>2.9635129326540943E-2</v>
      </c>
      <c r="AJ144" s="133">
        <f t="shared" si="111"/>
        <v>2.3435961706348891E-2</v>
      </c>
      <c r="AK144" s="133">
        <f>AI144-'Surv-rate CEA'!AC142*UPD</f>
        <v>1.9064931568981418E-2</v>
      </c>
      <c r="AL144" s="133">
        <f t="shared" si="112"/>
        <v>1.5076870468881546E-2</v>
      </c>
      <c r="AM144" s="105">
        <f>'Surv-rate CEA'!AE142*UPFS+'Surv-rate CEA'!AF142*UPD</f>
        <v>8.9244107249683829E-3</v>
      </c>
      <c r="AN144" s="133">
        <f t="shared" si="113"/>
        <v>7.0575750049038481E-3</v>
      </c>
      <c r="AO144" s="105">
        <f>AM144-'Surv-rate CEA'!AF142*UPD</f>
        <v>2.5297694510769114E-3</v>
      </c>
      <c r="AP144" s="133">
        <f t="shared" si="114"/>
        <v>2.0005844863390677E-3</v>
      </c>
      <c r="AQ144" s="133">
        <f>'Surv-rate CEA'!AH142*UPFS+'Surv-rate CEA'!AI142*UPD</f>
        <v>4.0426954189257382E-2</v>
      </c>
      <c r="AR144" s="133">
        <f t="shared" si="115"/>
        <v>3.1970319408568752E-2</v>
      </c>
      <c r="AS144" s="133">
        <f>AQ144-'Surv-rate CEA'!AI142*UPD</f>
        <v>2.1879693113116449E-2</v>
      </c>
      <c r="AT144" s="133">
        <f t="shared" si="116"/>
        <v>1.7302831524559241E-2</v>
      </c>
      <c r="AU144" s="133">
        <f>'Surv-rate CEA'!AK142*UPFS+'Surv-rate CEA'!AL142*UPD</f>
        <v>8.9244107249683829E-3</v>
      </c>
      <c r="AV144" s="133">
        <f t="shared" si="117"/>
        <v>7.0575750049038481E-3</v>
      </c>
      <c r="AW144" s="133">
        <f>AU144-'Surv-rate CEA'!AL142*UPD</f>
        <v>2.5297694510769114E-3</v>
      </c>
      <c r="AX144" s="133">
        <f t="shared" si="118"/>
        <v>2.0005844863390677E-3</v>
      </c>
      <c r="BA144" s="136"/>
      <c r="BB144" s="136"/>
      <c r="BC144" s="136"/>
      <c r="BD144" s="136"/>
      <c r="BE144" s="136"/>
      <c r="BF144" s="136"/>
      <c r="BG144" s="136"/>
      <c r="BH144" s="136"/>
    </row>
    <row r="145" spans="1:60">
      <c r="A145" s="132">
        <v>139</v>
      </c>
      <c r="B145" s="132">
        <f t="shared" si="94"/>
        <v>7.9972602739726026</v>
      </c>
      <c r="C145" s="133">
        <f>'Surv-rate CEA'!D143*UPFS+'Surv-rate CEA'!E143*UPD</f>
        <v>3.54203574256933E-2</v>
      </c>
      <c r="D145" s="133">
        <f t="shared" si="95"/>
        <v>2.7963421705184132E-2</v>
      </c>
      <c r="E145" s="133">
        <f>C145-'Surv-rate CEA'!E143*UPD</f>
        <v>3.1328794669833349E-2</v>
      </c>
      <c r="F145" s="133">
        <f t="shared" si="96"/>
        <v>2.4733242703875037E-2</v>
      </c>
      <c r="G145" s="133">
        <f>'Surv-rate CEA'!G143*UPFS+'Surv-rate CEA'!H143*UPD</f>
        <v>8.7876953549715208E-3</v>
      </c>
      <c r="H145" s="133">
        <f t="shared" si="97"/>
        <v>6.9376496706243093E-3</v>
      </c>
      <c r="I145" s="133">
        <f>G145-'Surv-rate CEA'!H143*UPD</f>
        <v>2.492568297247956E-3</v>
      </c>
      <c r="J145" s="133">
        <f t="shared" si="98"/>
        <v>1.9678157842178542E-3</v>
      </c>
      <c r="K145" s="133">
        <f>'Surv-rate CEA'!J143*UPFS+'Surv-rate CEA'!K143*UPD</f>
        <v>2.7224581422076875E-2</v>
      </c>
      <c r="L145" s="133">
        <f t="shared" si="99"/>
        <v>2.1493076478681414E-2</v>
      </c>
      <c r="M145" s="133">
        <f>K145-'Surv-rate CEA'!K143*UPD</f>
        <v>7.522117918517101E-3</v>
      </c>
      <c r="N145" s="133">
        <f t="shared" si="100"/>
        <v>5.9385102454961583E-3</v>
      </c>
      <c r="O145" s="133">
        <f>'Surv-rate CEA'!M143*UPFS+'Surv-rate CEA'!N143*UPD</f>
        <v>8.7876953549715208E-3</v>
      </c>
      <c r="P145" s="133">
        <f t="shared" si="101"/>
        <v>6.9376496706243093E-3</v>
      </c>
      <c r="Q145" s="133">
        <f>O145-'Surv-rate CEA'!N143*UPD</f>
        <v>2.492568297247956E-3</v>
      </c>
      <c r="R145" s="133">
        <f t="shared" si="102"/>
        <v>1.9678157842178542E-3</v>
      </c>
      <c r="S145" s="133">
        <f>'Surv-rate CEA'!P143*UPFS+'Surv-rate CEA'!Q143*UPD</f>
        <v>4.6254370805893695E-2</v>
      </c>
      <c r="T145" s="133">
        <f t="shared" si="103"/>
        <v>3.651658454510489E-2</v>
      </c>
      <c r="U145" s="133">
        <f>S145-'Surv-rate CEA'!Q143*UPD</f>
        <v>3.1328794669833356E-2</v>
      </c>
      <c r="V145" s="133">
        <f t="shared" si="104"/>
        <v>2.4733242703875044E-2</v>
      </c>
      <c r="W145" s="133">
        <f>'Surv-rate CEA'!S143*UPFS+'Surv-rate CEA'!T143*UPD</f>
        <v>8.7876953549715208E-3</v>
      </c>
      <c r="X145" s="133">
        <f t="shared" si="105"/>
        <v>6.9376496706243093E-3</v>
      </c>
      <c r="Y145" s="133">
        <f>W145-'Surv-rate CEA'!T143*UPD</f>
        <v>2.492568297247956E-3</v>
      </c>
      <c r="Z145" s="133">
        <f t="shared" si="106"/>
        <v>1.9678157842178542E-3</v>
      </c>
      <c r="AA145" s="133">
        <f>'Surv-rate CEA'!V143*UPFS+'Surv-rate CEA'!W143*UPD</f>
        <v>5.6721972599895677E-2</v>
      </c>
      <c r="AB145" s="133">
        <f t="shared" si="107"/>
        <v>4.4780475270140112E-2</v>
      </c>
      <c r="AC145" s="133">
        <f>AA145-'Surv-rate CEA'!W143*UPD</f>
        <v>2.7288650087782418E-2</v>
      </c>
      <c r="AD145" s="133">
        <f t="shared" si="108"/>
        <v>2.1543656971014701E-2</v>
      </c>
      <c r="AE145" s="133">
        <f>'Surv-rate CEA'!Y143*UPFS+'Surv-rate CEA'!Z143*UPD</f>
        <v>8.7876953549715208E-3</v>
      </c>
      <c r="AF145" s="133">
        <f t="shared" si="109"/>
        <v>6.9376496706243093E-3</v>
      </c>
      <c r="AG145" s="133">
        <f>AE145-'Surv-rate CEA'!Z143*UPD</f>
        <v>2.492568297247956E-3</v>
      </c>
      <c r="AH145" s="133">
        <f t="shared" si="110"/>
        <v>1.9678157842178542E-3</v>
      </c>
      <c r="AI145" s="133">
        <f>'Surv-rate CEA'!AB143*UPFS+'Surv-rate CEA'!AC143*UPD</f>
        <v>2.9304679682526133E-2</v>
      </c>
      <c r="AJ145" s="133">
        <f t="shared" si="111"/>
        <v>2.3135258237213571E-2</v>
      </c>
      <c r="AK145" s="133">
        <f>AI145-'Surv-rate CEA'!AC143*UPD</f>
        <v>1.888358130387123E-2</v>
      </c>
      <c r="AL145" s="133">
        <f t="shared" si="112"/>
        <v>1.4908080710705767E-2</v>
      </c>
      <c r="AM145" s="105">
        <f>'Surv-rate CEA'!AE143*UPFS+'Surv-rate CEA'!AF143*UPD</f>
        <v>8.7876953549715208E-3</v>
      </c>
      <c r="AN145" s="133">
        <f t="shared" si="113"/>
        <v>6.9376496706243093E-3</v>
      </c>
      <c r="AO145" s="105">
        <f>AM145-'Surv-rate CEA'!AF143*UPD</f>
        <v>2.492568297247956E-3</v>
      </c>
      <c r="AP145" s="133">
        <f t="shared" si="114"/>
        <v>1.9678157842178542E-3</v>
      </c>
      <c r="AQ145" s="133">
        <f>'Surv-rate CEA'!AH143*UPFS+'Surv-rate CEA'!AI143*UPD</f>
        <v>4.0019372319449048E-2</v>
      </c>
      <c r="AR145" s="133">
        <f t="shared" si="115"/>
        <v>3.1594220552211789E-2</v>
      </c>
      <c r="AS145" s="133">
        <f>AQ145-'Surv-rate CEA'!AI143*UPD</f>
        <v>2.167933699164382E-2</v>
      </c>
      <c r="AT145" s="133">
        <f t="shared" si="116"/>
        <v>1.7115254803905133E-2</v>
      </c>
      <c r="AU145" s="133">
        <f>'Surv-rate CEA'!AK143*UPFS+'Surv-rate CEA'!AL143*UPD</f>
        <v>8.7876953549715208E-3</v>
      </c>
      <c r="AV145" s="133">
        <f t="shared" si="117"/>
        <v>6.9376496706243093E-3</v>
      </c>
      <c r="AW145" s="133">
        <f>AU145-'Surv-rate CEA'!AL143*UPD</f>
        <v>2.492568297247956E-3</v>
      </c>
      <c r="AX145" s="133">
        <f t="shared" si="118"/>
        <v>1.9678157842178542E-3</v>
      </c>
      <c r="BA145" s="136"/>
      <c r="BB145" s="136"/>
      <c r="BC145" s="136"/>
      <c r="BD145" s="136"/>
      <c r="BE145" s="136"/>
      <c r="BF145" s="136"/>
      <c r="BG145" s="136"/>
      <c r="BH145" s="136"/>
    </row>
    <row r="146" spans="1:60">
      <c r="A146" s="132">
        <v>140</v>
      </c>
      <c r="B146" s="132">
        <f t="shared" si="94"/>
        <v>8.0547945205479454</v>
      </c>
      <c r="C146" s="133">
        <f>'Surv-rate CEA'!D144*UPFS+'Surv-rate CEA'!E144*UPD</f>
        <v>3.5051999709071587E-2</v>
      </c>
      <c r="D146" s="133">
        <f t="shared" si="95"/>
        <v>2.7625591919664468E-2</v>
      </c>
      <c r="E146" s="133">
        <f>C146-'Surv-rate CEA'!E144*UPD</f>
        <v>3.1073400365929739E-2</v>
      </c>
      <c r="F146" s="133">
        <f t="shared" si="96"/>
        <v>2.4489931678373402E-2</v>
      </c>
      <c r="G146" s="133">
        <f>'Surv-rate CEA'!G144*UPFS+'Surv-rate CEA'!H144*UPD</f>
        <v>8.6539713053472994E-3</v>
      </c>
      <c r="H146" s="133">
        <f t="shared" si="97"/>
        <v>6.8204690673935517E-3</v>
      </c>
      <c r="I146" s="133">
        <f>G146-'Surv-rate CEA'!H144*UPD</f>
        <v>2.4561706698374985E-3</v>
      </c>
      <c r="J146" s="133">
        <f t="shared" si="98"/>
        <v>1.9357859515335728E-3</v>
      </c>
      <c r="K146" s="133">
        <f>'Surv-rate CEA'!J144*UPFS+'Surv-rate CEA'!K144*UPD</f>
        <v>2.691631997256096E-2</v>
      </c>
      <c r="L146" s="133">
        <f t="shared" si="99"/>
        <v>2.1213604864564754E-2</v>
      </c>
      <c r="M146" s="133">
        <f>K146-'Surv-rate CEA'!K144*UPD</f>
        <v>7.4334102151659663E-3</v>
      </c>
      <c r="N146" s="133">
        <f t="shared" si="100"/>
        <v>5.8585061873800675E-3</v>
      </c>
      <c r="O146" s="133">
        <f>'Surv-rate CEA'!M144*UPFS+'Surv-rate CEA'!N144*UPD</f>
        <v>8.6539713053472994E-3</v>
      </c>
      <c r="P146" s="133">
        <f t="shared" si="101"/>
        <v>6.8204690673935517E-3</v>
      </c>
      <c r="Q146" s="133">
        <f>O146-'Surv-rate CEA'!N144*UPD</f>
        <v>2.4561706698374985E-3</v>
      </c>
      <c r="R146" s="133">
        <f t="shared" si="102"/>
        <v>1.9357859515335728E-3</v>
      </c>
      <c r="S146" s="133">
        <f>'Surv-rate CEA'!P144*UPFS+'Surv-rate CEA'!Q144*UPD</f>
        <v>4.5814286523952558E-2</v>
      </c>
      <c r="T146" s="133">
        <f t="shared" si="103"/>
        <v>3.610769126172686E-2</v>
      </c>
      <c r="U146" s="133">
        <f>S146-'Surv-rate CEA'!Q144*UPD</f>
        <v>3.1073400365929739E-2</v>
      </c>
      <c r="V146" s="133">
        <f t="shared" si="104"/>
        <v>2.4489931678373402E-2</v>
      </c>
      <c r="W146" s="133">
        <f>'Surv-rate CEA'!S144*UPFS+'Surv-rate CEA'!T144*UPD</f>
        <v>8.6539713053472994E-3</v>
      </c>
      <c r="X146" s="133">
        <f t="shared" si="105"/>
        <v>6.8204690673935517E-3</v>
      </c>
      <c r="Y146" s="133">
        <f>W146-'Surv-rate CEA'!T144*UPD</f>
        <v>2.4561706698374985E-3</v>
      </c>
      <c r="Z146" s="133">
        <f t="shared" si="106"/>
        <v>1.9357859515335728E-3</v>
      </c>
      <c r="AA146" s="133">
        <f>'Surv-rate CEA'!V144*UPFS+'Surv-rate CEA'!W144*UPD</f>
        <v>5.6221968941874478E-2</v>
      </c>
      <c r="AB146" s="133">
        <f t="shared" si="107"/>
        <v>4.431031563960413E-2</v>
      </c>
      <c r="AC146" s="133">
        <f>AA146-'Surv-rate CEA'!W144*UPD</f>
        <v>2.7056560420478045E-2</v>
      </c>
      <c r="AD146" s="133">
        <f t="shared" si="108"/>
        <v>2.1324132806392442E-2</v>
      </c>
      <c r="AE146" s="133">
        <f>'Surv-rate CEA'!Y144*UPFS+'Surv-rate CEA'!Z144*UPD</f>
        <v>8.6539713053472994E-3</v>
      </c>
      <c r="AF146" s="133">
        <f t="shared" si="109"/>
        <v>6.8204690673935517E-3</v>
      </c>
      <c r="AG146" s="133">
        <f>AE146-'Surv-rate CEA'!Z144*UPD</f>
        <v>2.4561706698374985E-3</v>
      </c>
      <c r="AH146" s="133">
        <f t="shared" si="110"/>
        <v>1.9357859515335728E-3</v>
      </c>
      <c r="AI146" s="133">
        <f>'Surv-rate CEA'!AB144*UPFS+'Surv-rate CEA'!AC144*UPD</f>
        <v>2.8980105355372383E-2</v>
      </c>
      <c r="AJ146" s="133">
        <f t="shared" si="111"/>
        <v>2.2840139535012148E-2</v>
      </c>
      <c r="AK146" s="133">
        <f>AI146-'Surv-rate CEA'!AC144*UPD</f>
        <v>1.8705216223184169E-2</v>
      </c>
      <c r="AL146" s="133">
        <f t="shared" si="112"/>
        <v>1.4742173754413172E-2</v>
      </c>
      <c r="AM146" s="105">
        <f>'Surv-rate CEA'!AE144*UPFS+'Surv-rate CEA'!AF144*UPD</f>
        <v>8.6539713053472994E-3</v>
      </c>
      <c r="AN146" s="133">
        <f t="shared" si="113"/>
        <v>6.8204690673935517E-3</v>
      </c>
      <c r="AO146" s="105">
        <f>AM146-'Surv-rate CEA'!AF144*UPD</f>
        <v>2.4561706698374985E-3</v>
      </c>
      <c r="AP146" s="133">
        <f t="shared" si="114"/>
        <v>1.9357859515335728E-3</v>
      </c>
      <c r="AQ146" s="133">
        <f>'Surv-rate CEA'!AH144*UPFS+'Surv-rate CEA'!AI144*UPD</f>
        <v>3.961860003392885E-2</v>
      </c>
      <c r="AR146" s="133">
        <f t="shared" si="115"/>
        <v>3.1224674370930853E-2</v>
      </c>
      <c r="AS146" s="133">
        <f>AQ146-'Surv-rate CEA'!AI144*UPD</f>
        <v>2.1482208514367263E-2</v>
      </c>
      <c r="AT146" s="133">
        <f t="shared" si="116"/>
        <v>1.6930809393949132E-2</v>
      </c>
      <c r="AU146" s="133">
        <f>'Surv-rate CEA'!AK144*UPFS+'Surv-rate CEA'!AL144*UPD</f>
        <v>8.6539713053472994E-3</v>
      </c>
      <c r="AV146" s="133">
        <f t="shared" si="117"/>
        <v>6.8204690673935517E-3</v>
      </c>
      <c r="AW146" s="133">
        <f>AU146-'Surv-rate CEA'!AL144*UPD</f>
        <v>2.4561706698374985E-3</v>
      </c>
      <c r="AX146" s="133">
        <f t="shared" si="118"/>
        <v>1.9357859515335728E-3</v>
      </c>
      <c r="BA146" s="136"/>
      <c r="BB146" s="136"/>
      <c r="BC146" s="136"/>
      <c r="BD146" s="136"/>
      <c r="BE146" s="136"/>
      <c r="BF146" s="136"/>
      <c r="BG146" s="136"/>
      <c r="BH146" s="136"/>
    </row>
    <row r="147" spans="1:60">
      <c r="A147" s="132">
        <v>141</v>
      </c>
      <c r="B147" s="132">
        <f t="shared" si="94"/>
        <v>8.1123287671232873</v>
      </c>
      <c r="C147" s="133">
        <f>'Surv-rate CEA'!D145*UPFS+'Surv-rate CEA'!E145*UPD</f>
        <v>3.468991579066516E-2</v>
      </c>
      <c r="D147" s="133">
        <f t="shared" si="95"/>
        <v>2.7293765652960354E-2</v>
      </c>
      <c r="E147" s="133">
        <f>C147-'Surv-rate CEA'!E145*UPD</f>
        <v>3.0821854039559733E-2</v>
      </c>
      <c r="F147" s="133">
        <f t="shared" si="96"/>
        <v>2.4250403668372885E-2</v>
      </c>
      <c r="G147" s="133">
        <f>'Surv-rate CEA'!G145*UPFS+'Surv-rate CEA'!H145*UPD</f>
        <v>8.5231540370470996E-3</v>
      </c>
      <c r="H147" s="133">
        <f t="shared" si="97"/>
        <v>6.7059536931434556E-3</v>
      </c>
      <c r="I147" s="133">
        <f>G147-'Surv-rate CEA'!H145*UPD</f>
        <v>2.4205537706694907E-3</v>
      </c>
      <c r="J147" s="133">
        <f t="shared" si="98"/>
        <v>1.9044735584172439E-3</v>
      </c>
      <c r="K147" s="133">
        <f>'Surv-rate CEA'!J145*UPFS+'Surv-rate CEA'!K145*UPD</f>
        <v>2.6613570819290888E-2</v>
      </c>
      <c r="L147" s="133">
        <f t="shared" si="99"/>
        <v>2.0939357982692343E-2</v>
      </c>
      <c r="M147" s="133">
        <f>K147-'Surv-rate CEA'!K145*UPD</f>
        <v>7.346358657302151E-3</v>
      </c>
      <c r="N147" s="133">
        <f t="shared" si="100"/>
        <v>5.7800599115019283E-3</v>
      </c>
      <c r="O147" s="133">
        <f>'Surv-rate CEA'!M145*UPFS+'Surv-rate CEA'!N145*UPD</f>
        <v>8.5231540370470996E-3</v>
      </c>
      <c r="P147" s="133">
        <f t="shared" si="101"/>
        <v>6.7059536931434556E-3</v>
      </c>
      <c r="Q147" s="133">
        <f>O147-'Surv-rate CEA'!N145*UPD</f>
        <v>2.4205537706694907E-3</v>
      </c>
      <c r="R147" s="133">
        <f t="shared" si="102"/>
        <v>1.9044735584172439E-3</v>
      </c>
      <c r="S147" s="133">
        <f>'Surv-rate CEA'!P145*UPFS+'Surv-rate CEA'!Q145*UPD</f>
        <v>4.5381294784748866E-2</v>
      </c>
      <c r="T147" s="133">
        <f t="shared" si="103"/>
        <v>3.570566248581538E-2</v>
      </c>
      <c r="U147" s="133">
        <f>S147-'Surv-rate CEA'!Q145*UPD</f>
        <v>3.0821854039559733E-2</v>
      </c>
      <c r="V147" s="133">
        <f t="shared" si="104"/>
        <v>2.4250403668372885E-2</v>
      </c>
      <c r="W147" s="133">
        <f>'Surv-rate CEA'!S145*UPFS+'Surv-rate CEA'!T145*UPD</f>
        <v>8.5231540370470996E-3</v>
      </c>
      <c r="X147" s="133">
        <f t="shared" si="105"/>
        <v>6.7059536931434556E-3</v>
      </c>
      <c r="Y147" s="133">
        <f>W147-'Surv-rate CEA'!T145*UPD</f>
        <v>2.4205537706694907E-3</v>
      </c>
      <c r="Z147" s="133">
        <f t="shared" si="106"/>
        <v>1.9044735584172439E-3</v>
      </c>
      <c r="AA147" s="133">
        <f>'Surv-rate CEA'!V145*UPFS+'Surv-rate CEA'!W145*UPD</f>
        <v>5.5729667944659694E-2</v>
      </c>
      <c r="AB147" s="133">
        <f t="shared" si="107"/>
        <v>4.3847684900063945E-2</v>
      </c>
      <c r="AC147" s="133">
        <f>AA147-'Surv-rate CEA'!W145*UPD</f>
        <v>2.6828048659770374E-2</v>
      </c>
      <c r="AD147" s="133">
        <f t="shared" si="108"/>
        <v>2.1108107539512404E-2</v>
      </c>
      <c r="AE147" s="133">
        <f>'Surv-rate CEA'!Y145*UPFS+'Surv-rate CEA'!Z145*UPD</f>
        <v>8.5231540370470996E-3</v>
      </c>
      <c r="AF147" s="133">
        <f t="shared" si="109"/>
        <v>6.7059536931434556E-3</v>
      </c>
      <c r="AG147" s="133">
        <f>AE147-'Surv-rate CEA'!Z145*UPD</f>
        <v>2.4205537706694907E-3</v>
      </c>
      <c r="AH147" s="133">
        <f t="shared" si="110"/>
        <v>1.9044735584172439E-3</v>
      </c>
      <c r="AI147" s="133">
        <f>'Surv-rate CEA'!AB145*UPFS+'Surv-rate CEA'!AC145*UPD</f>
        <v>2.8661264181682508E-2</v>
      </c>
      <c r="AJ147" s="133">
        <f t="shared" si="111"/>
        <v>2.2550467767434995E-2</v>
      </c>
      <c r="AK147" s="133">
        <f>AI147-'Surv-rate CEA'!AC145*UPD</f>
        <v>1.852976683401663E-2</v>
      </c>
      <c r="AL147" s="133">
        <f t="shared" si="112"/>
        <v>1.4579081616212526E-2</v>
      </c>
      <c r="AM147" s="105">
        <f>'Surv-rate CEA'!AE145*UPFS+'Surv-rate CEA'!AF145*UPD</f>
        <v>8.5231540370470996E-3</v>
      </c>
      <c r="AN147" s="133">
        <f t="shared" si="113"/>
        <v>6.7059536931434556E-3</v>
      </c>
      <c r="AO147" s="105">
        <f>AM147-'Surv-rate CEA'!AF145*UPD</f>
        <v>2.4205537706694907E-3</v>
      </c>
      <c r="AP147" s="133">
        <f t="shared" si="114"/>
        <v>1.9044735584172439E-3</v>
      </c>
      <c r="AQ147" s="133">
        <f>'Surv-rate CEA'!AH145*UPFS+'Surv-rate CEA'!AI145*UPD</f>
        <v>3.9224479889765969E-2</v>
      </c>
      <c r="AR147" s="133">
        <f t="shared" si="115"/>
        <v>3.0861526687782158E-2</v>
      </c>
      <c r="AS147" s="133">
        <f>AQ147-'Surv-rate CEA'!AI145*UPD</f>
        <v>2.1288233668725707E-2</v>
      </c>
      <c r="AT147" s="133">
        <f t="shared" si="116"/>
        <v>1.674942263987891E-2</v>
      </c>
      <c r="AU147" s="133">
        <f>'Surv-rate CEA'!AK145*UPFS+'Surv-rate CEA'!AL145*UPD</f>
        <v>8.5231540370470996E-3</v>
      </c>
      <c r="AV147" s="133">
        <f t="shared" si="117"/>
        <v>6.7059536931434556E-3</v>
      </c>
      <c r="AW147" s="133">
        <f>AU147-'Surv-rate CEA'!AL145*UPD</f>
        <v>2.4205537706694907E-3</v>
      </c>
      <c r="AX147" s="133">
        <f t="shared" si="118"/>
        <v>1.9044735584172439E-3</v>
      </c>
      <c r="BA147" s="136"/>
      <c r="BB147" s="136"/>
      <c r="BC147" s="136"/>
      <c r="BD147" s="136"/>
      <c r="BE147" s="136"/>
      <c r="BF147" s="136"/>
      <c r="BG147" s="136"/>
      <c r="BH147" s="136"/>
    </row>
    <row r="148" spans="1:60">
      <c r="A148" s="132">
        <v>142</v>
      </c>
      <c r="B148" s="132">
        <f t="shared" si="94"/>
        <v>8.169863013698631</v>
      </c>
      <c r="C148" s="133">
        <f>'Surv-rate CEA'!D146*UPFS+'Surv-rate CEA'!E146*UPD</f>
        <v>3.4333958678271985E-2</v>
      </c>
      <c r="D148" s="133">
        <f t="shared" si="95"/>
        <v>2.6967799634753379E-2</v>
      </c>
      <c r="E148" s="133">
        <f>C148-'Surv-rate CEA'!E146*UPD</f>
        <v>3.0574071611969088E-2</v>
      </c>
      <c r="F148" s="133">
        <f t="shared" si="96"/>
        <v>2.4014575335642049E-2</v>
      </c>
      <c r="G148" s="133">
        <f>'Surv-rate CEA'!G146*UPFS+'Surv-rate CEA'!H146*UPD</f>
        <v>8.3951619253637665E-3</v>
      </c>
      <c r="H148" s="133">
        <f t="shared" si="97"/>
        <v>6.5940268299966116E-3</v>
      </c>
      <c r="I148" s="133">
        <f>G148-'Surv-rate CEA'!H146*UPD</f>
        <v>2.3856956001812391E-3</v>
      </c>
      <c r="J148" s="133">
        <f t="shared" si="98"/>
        <v>1.873857935756053E-3</v>
      </c>
      <c r="K148" s="133">
        <f>'Surv-rate CEA'!J146*UPFS+'Surv-rate CEA'!K146*UPD</f>
        <v>2.6316200315042181E-2</v>
      </c>
      <c r="L148" s="133">
        <f t="shared" si="99"/>
        <v>2.0670206540826703E-2</v>
      </c>
      <c r="M148" s="133">
        <f>K148-'Surv-rate CEA'!K146*UPD</f>
        <v>7.2609211409967456E-3</v>
      </c>
      <c r="N148" s="133">
        <f t="shared" si="100"/>
        <v>5.7031310699998845E-3</v>
      </c>
      <c r="O148" s="133">
        <f>'Surv-rate CEA'!M146*UPFS+'Surv-rate CEA'!N146*UPD</f>
        <v>8.3951619253637665E-3</v>
      </c>
      <c r="P148" s="133">
        <f t="shared" si="101"/>
        <v>6.5940268299966116E-3</v>
      </c>
      <c r="Q148" s="133">
        <f>O148-'Surv-rate CEA'!N146*UPD</f>
        <v>2.3856956001812391E-3</v>
      </c>
      <c r="R148" s="133">
        <f t="shared" si="102"/>
        <v>1.873857935756053E-3</v>
      </c>
      <c r="S148" s="133">
        <f>'Surv-rate CEA'!P146*UPFS+'Surv-rate CEA'!Q146*UPD</f>
        <v>4.4955236010560569E-2</v>
      </c>
      <c r="T148" s="133">
        <f t="shared" si="103"/>
        <v>3.5310341246291267E-2</v>
      </c>
      <c r="U148" s="133">
        <f>S148-'Surv-rate CEA'!Q146*UPD</f>
        <v>3.0574071611969088E-2</v>
      </c>
      <c r="V148" s="133">
        <f t="shared" si="104"/>
        <v>2.4014575335642049E-2</v>
      </c>
      <c r="W148" s="133">
        <f>'Surv-rate CEA'!S146*UPFS+'Surv-rate CEA'!T146*UPD</f>
        <v>8.3951619253637665E-3</v>
      </c>
      <c r="X148" s="133">
        <f t="shared" si="105"/>
        <v>6.5940268299966116E-3</v>
      </c>
      <c r="Y148" s="133">
        <f>W148-'Surv-rate CEA'!T146*UPD</f>
        <v>2.3856956001812391E-3</v>
      </c>
      <c r="Z148" s="133">
        <f t="shared" si="106"/>
        <v>1.873857935756053E-3</v>
      </c>
      <c r="AA148" s="133">
        <f>'Surv-rate CEA'!V146*UPFS+'Surv-rate CEA'!W146*UPD</f>
        <v>5.5244901836000296E-2</v>
      </c>
      <c r="AB148" s="133">
        <f t="shared" si="107"/>
        <v>4.339241674737921E-2</v>
      </c>
      <c r="AC148" s="133">
        <f>AA148-'Surv-rate CEA'!W146*UPD</f>
        <v>2.6603035388372522E-2</v>
      </c>
      <c r="AD148" s="133">
        <f t="shared" si="108"/>
        <v>2.089550275144653E-2</v>
      </c>
      <c r="AE148" s="133">
        <f>'Surv-rate CEA'!Y146*UPFS+'Surv-rate CEA'!Z146*UPD</f>
        <v>8.3951619253637665E-3</v>
      </c>
      <c r="AF148" s="133">
        <f t="shared" si="109"/>
        <v>6.5940268299966116E-3</v>
      </c>
      <c r="AG148" s="133">
        <f>AE148-'Surv-rate CEA'!Z146*UPD</f>
        <v>2.3856956001812391E-3</v>
      </c>
      <c r="AH148" s="133">
        <f t="shared" si="110"/>
        <v>1.873857935756053E-3</v>
      </c>
      <c r="AI148" s="133">
        <f>'Surv-rate CEA'!AB146*UPFS+'Surv-rate CEA'!AC146*UPD</f>
        <v>2.8348018322681683E-2</v>
      </c>
      <c r="AJ148" s="133">
        <f t="shared" si="111"/>
        <v>2.2266109344746068E-2</v>
      </c>
      <c r="AK148" s="133">
        <f>AI148-'Surv-rate CEA'!AC146*UPD</f>
        <v>1.8357165726427864E-2</v>
      </c>
      <c r="AL148" s="133">
        <f t="shared" si="112"/>
        <v>1.4418738363705177E-2</v>
      </c>
      <c r="AM148" s="105">
        <f>'Surv-rate CEA'!AE146*UPFS+'Surv-rate CEA'!AF146*UPD</f>
        <v>8.3951619253637665E-3</v>
      </c>
      <c r="AN148" s="133">
        <f t="shared" si="113"/>
        <v>6.5940268299966116E-3</v>
      </c>
      <c r="AO148" s="105">
        <f>AM148-'Surv-rate CEA'!AF146*UPD</f>
        <v>2.3856956001812391E-3</v>
      </c>
      <c r="AP148" s="133">
        <f t="shared" si="114"/>
        <v>1.873857935756053E-3</v>
      </c>
      <c r="AQ148" s="133">
        <f>'Surv-rate CEA'!AH146*UPFS+'Surv-rate CEA'!AI146*UPD</f>
        <v>3.8836859062933979E-2</v>
      </c>
      <c r="AR148" s="133">
        <f t="shared" si="115"/>
        <v>3.0504627895272807E-2</v>
      </c>
      <c r="AS148" s="133">
        <f>AQ148-'Surv-rate CEA'!AI146*UPD</f>
        <v>2.1097340634967494E-2</v>
      </c>
      <c r="AT148" s="133">
        <f t="shared" si="116"/>
        <v>1.6571024052347318E-2</v>
      </c>
      <c r="AU148" s="133">
        <f>'Surv-rate CEA'!AK146*UPFS+'Surv-rate CEA'!AL146*UPD</f>
        <v>8.3951619253637665E-3</v>
      </c>
      <c r="AV148" s="133">
        <f t="shared" si="117"/>
        <v>6.5940268299966116E-3</v>
      </c>
      <c r="AW148" s="133">
        <f>AU148-'Surv-rate CEA'!AL146*UPD</f>
        <v>2.3856956001812391E-3</v>
      </c>
      <c r="AX148" s="133">
        <f t="shared" si="118"/>
        <v>1.873857935756053E-3</v>
      </c>
      <c r="BA148" s="136"/>
      <c r="BB148" s="136"/>
      <c r="BC148" s="136"/>
      <c r="BD148" s="136"/>
      <c r="BE148" s="136"/>
      <c r="BF148" s="136"/>
      <c r="BG148" s="136"/>
      <c r="BH148" s="136"/>
    </row>
    <row r="149" spans="1:60">
      <c r="A149" s="132">
        <v>143</v>
      </c>
      <c r="B149" s="132">
        <f t="shared" si="94"/>
        <v>8.2273972602739729</v>
      </c>
      <c r="C149" s="133">
        <f>'Surv-rate CEA'!D147*UPFS+'Surv-rate CEA'!E147*UPD</f>
        <v>3.398398573450577E-2</v>
      </c>
      <c r="D149" s="133">
        <f t="shared" si="95"/>
        <v>2.6647554885599674E-2</v>
      </c>
      <c r="E149" s="133">
        <f>C149-'Surv-rate CEA'!E147*UPD</f>
        <v>3.0329971401377366E-2</v>
      </c>
      <c r="F149" s="133">
        <f t="shared" si="96"/>
        <v>2.3782365726932462E-2</v>
      </c>
      <c r="G149" s="133">
        <f>'Surv-rate CEA'!G147*UPFS+'Surv-rate CEA'!H147*UPD</f>
        <v>8.2699161418377954E-3</v>
      </c>
      <c r="H149" s="133">
        <f t="shared" si="97"/>
        <v>6.4846144301777039E-3</v>
      </c>
      <c r="I149" s="133">
        <f>G149-'Surv-rate CEA'!H147*UPD</f>
        <v>2.3515749242206552E-3</v>
      </c>
      <c r="J149" s="133">
        <f t="shared" si="98"/>
        <v>1.8439191432788283E-3</v>
      </c>
      <c r="K149" s="133">
        <f>'Surv-rate CEA'!J147*UPFS+'Surv-rate CEA'!K147*UPD</f>
        <v>2.6024078878684371E-2</v>
      </c>
      <c r="L149" s="133">
        <f t="shared" si="99"/>
        <v>2.040602522860617E-2</v>
      </c>
      <c r="M149" s="133">
        <f>K149-'Surv-rate CEA'!K147*UPD</f>
        <v>7.1770569120799578E-3</v>
      </c>
      <c r="N149" s="133">
        <f t="shared" si="100"/>
        <v>5.6276806221565627E-3</v>
      </c>
      <c r="O149" s="133">
        <f>'Surv-rate CEA'!M147*UPFS+'Surv-rate CEA'!N147*UPD</f>
        <v>8.2699161418377954E-3</v>
      </c>
      <c r="P149" s="133">
        <f t="shared" si="101"/>
        <v>6.4846144301777039E-3</v>
      </c>
      <c r="Q149" s="133">
        <f>O149-'Surv-rate CEA'!N147*UPD</f>
        <v>2.3515749242206552E-3</v>
      </c>
      <c r="R149" s="133">
        <f t="shared" si="102"/>
        <v>1.8439191432788283E-3</v>
      </c>
      <c r="S149" s="133">
        <f>'Surv-rate CEA'!P147*UPFS+'Surv-rate CEA'!Q147*UPD</f>
        <v>4.4535955200794036E-2</v>
      </c>
      <c r="T149" s="133">
        <f t="shared" si="103"/>
        <v>3.4921575116798949E-2</v>
      </c>
      <c r="U149" s="133">
        <f>S149-'Surv-rate CEA'!Q147*UPD</f>
        <v>3.0329971401377366E-2</v>
      </c>
      <c r="V149" s="133">
        <f t="shared" si="104"/>
        <v>2.3782365726932462E-2</v>
      </c>
      <c r="W149" s="133">
        <f>'Surv-rate CEA'!S147*UPFS+'Surv-rate CEA'!T147*UPD</f>
        <v>8.2699161418377954E-3</v>
      </c>
      <c r="X149" s="133">
        <f t="shared" si="105"/>
        <v>6.4846144301777039E-3</v>
      </c>
      <c r="Y149" s="133">
        <f>W149-'Surv-rate CEA'!T147*UPD</f>
        <v>2.3515749242206552E-3</v>
      </c>
      <c r="Z149" s="133">
        <f t="shared" si="106"/>
        <v>1.8439191432788283E-3</v>
      </c>
      <c r="AA149" s="133">
        <f>'Surv-rate CEA'!V147*UPFS+'Surv-rate CEA'!W147*UPD</f>
        <v>5.4767507533876374E-2</v>
      </c>
      <c r="AB149" s="133">
        <f t="shared" si="107"/>
        <v>4.2944349563878152E-2</v>
      </c>
      <c r="AC149" s="133">
        <f>AA149-'Surv-rate CEA'!W147*UPD</f>
        <v>2.6381443480433177E-2</v>
      </c>
      <c r="AD149" s="133">
        <f t="shared" si="108"/>
        <v>2.0686242296541278E-2</v>
      </c>
      <c r="AE149" s="133">
        <f>'Surv-rate CEA'!Y147*UPFS+'Surv-rate CEA'!Z147*UPD</f>
        <v>8.2699161418377954E-3</v>
      </c>
      <c r="AF149" s="133">
        <f t="shared" si="109"/>
        <v>6.4846144301777039E-3</v>
      </c>
      <c r="AG149" s="133">
        <f>AE149-'Surv-rate CEA'!Z147*UPD</f>
        <v>2.3515749242206552E-3</v>
      </c>
      <c r="AH149" s="133">
        <f t="shared" si="110"/>
        <v>1.8439191432788283E-3</v>
      </c>
      <c r="AI149" s="133">
        <f>'Surv-rate CEA'!AB147*UPFS+'Surv-rate CEA'!AC147*UPD</f>
        <v>2.8040234106548899E-2</v>
      </c>
      <c r="AJ149" s="133">
        <f t="shared" si="111"/>
        <v>2.1986934763824642E-2</v>
      </c>
      <c r="AK149" s="133">
        <f>AI149-'Surv-rate CEA'!AC147*UPD</f>
        <v>1.8187347497306168E-2</v>
      </c>
      <c r="AL149" s="133">
        <f t="shared" si="112"/>
        <v>1.4261080040586599E-2</v>
      </c>
      <c r="AM149" s="105">
        <f>'Surv-rate CEA'!AE147*UPFS+'Surv-rate CEA'!AF147*UPD</f>
        <v>8.2699161418377954E-3</v>
      </c>
      <c r="AN149" s="133">
        <f t="shared" si="113"/>
        <v>6.4846144301777039E-3</v>
      </c>
      <c r="AO149" s="105">
        <f>AM149-'Surv-rate CEA'!AF147*UPD</f>
        <v>2.3515749242206552E-3</v>
      </c>
      <c r="AP149" s="133">
        <f t="shared" si="114"/>
        <v>1.8439191432788283E-3</v>
      </c>
      <c r="AQ149" s="133">
        <f>'Surv-rate CEA'!AH147*UPFS+'Surv-rate CEA'!AI147*UPD</f>
        <v>3.845558918497255E-2</v>
      </c>
      <c r="AR149" s="133">
        <f t="shared" si="115"/>
        <v>3.0153832792607017E-2</v>
      </c>
      <c r="AS149" s="133">
        <f>AQ149-'Surv-rate CEA'!AI147*UPD</f>
        <v>2.090945970675713E-2</v>
      </c>
      <c r="AT149" s="133">
        <f t="shared" si="116"/>
        <v>1.6395545228772401E-2</v>
      </c>
      <c r="AU149" s="133">
        <f>'Surv-rate CEA'!AK147*UPFS+'Surv-rate CEA'!AL147*UPD</f>
        <v>8.2699161418377954E-3</v>
      </c>
      <c r="AV149" s="133">
        <f t="shared" si="117"/>
        <v>6.4846144301777039E-3</v>
      </c>
      <c r="AW149" s="133">
        <f>AU149-'Surv-rate CEA'!AL147*UPD</f>
        <v>2.3515749242206552E-3</v>
      </c>
      <c r="AX149" s="133">
        <f t="shared" si="118"/>
        <v>1.8439191432788283E-3</v>
      </c>
      <c r="BA149" s="136"/>
      <c r="BB149" s="136"/>
      <c r="BC149" s="136"/>
      <c r="BD149" s="136"/>
      <c r="BE149" s="136"/>
      <c r="BF149" s="136"/>
      <c r="BG149" s="136"/>
      <c r="BH149" s="136"/>
    </row>
    <row r="150" spans="1:60">
      <c r="A150" s="132">
        <v>144</v>
      </c>
      <c r="B150" s="132">
        <f t="shared" si="94"/>
        <v>8.2849315068493148</v>
      </c>
      <c r="C150" s="133">
        <f>'Surv-rate CEA'!D148*UPFS+'Surv-rate CEA'!E148*UPD</f>
        <v>3.3639858521620034E-2</v>
      </c>
      <c r="D150" s="133">
        <f t="shared" si="95"/>
        <v>2.6332896562860478E-2</v>
      </c>
      <c r="E150" s="133">
        <f>C150-'Surv-rate CEA'!E148*UPD</f>
        <v>3.008947403897529E-2</v>
      </c>
      <c r="F150" s="133">
        <f t="shared" si="96"/>
        <v>2.3553696190189988E-2</v>
      </c>
      <c r="G150" s="133">
        <f>'Surv-rate CEA'!G148*UPFS+'Surv-rate CEA'!H148*UPD</f>
        <v>8.1473405416448898E-3</v>
      </c>
      <c r="H150" s="133">
        <f t="shared" si="97"/>
        <v>6.3776450072657006E-3</v>
      </c>
      <c r="I150" s="133">
        <f>G150-'Surv-rate CEA'!H148*UPD</f>
        <v>2.3181712424390332E-3</v>
      </c>
      <c r="J150" s="133">
        <f t="shared" si="98"/>
        <v>1.8146379391849191E-3</v>
      </c>
      <c r="K150" s="133">
        <f>'Surv-rate CEA'!J148*UPFS+'Surv-rate CEA'!K148*UPD</f>
        <v>2.5737080847077293E-2</v>
      </c>
      <c r="L150" s="133">
        <f t="shared" si="99"/>
        <v>2.014669257126904E-2</v>
      </c>
      <c r="M150" s="133">
        <f>K150-'Surv-rate CEA'!K148*UPD</f>
        <v>7.0947265140707851E-3</v>
      </c>
      <c r="N150" s="133">
        <f t="shared" si="100"/>
        <v>5.5536707836252976E-3</v>
      </c>
      <c r="O150" s="133">
        <f>'Surv-rate CEA'!M148*UPFS+'Surv-rate CEA'!N148*UPD</f>
        <v>8.1473405416448898E-3</v>
      </c>
      <c r="P150" s="133">
        <f t="shared" si="101"/>
        <v>6.3776450072657006E-3</v>
      </c>
      <c r="Q150" s="133">
        <f>O150-'Surv-rate CEA'!N148*UPD</f>
        <v>2.3181712424390332E-3</v>
      </c>
      <c r="R150" s="133">
        <f t="shared" si="102"/>
        <v>1.8146379391849191E-3</v>
      </c>
      <c r="S150" s="133">
        <f>'Surv-rate CEA'!P148*UPFS+'Surv-rate CEA'!Q148*UPD</f>
        <v>4.4123301773276606E-2</v>
      </c>
      <c r="T150" s="133">
        <f t="shared" si="103"/>
        <v>3.4539216057072067E-2</v>
      </c>
      <c r="U150" s="133">
        <f>S150-'Surv-rate CEA'!Q148*UPD</f>
        <v>3.0089474038975286E-2</v>
      </c>
      <c r="V150" s="133">
        <f t="shared" si="104"/>
        <v>2.3553696190189984E-2</v>
      </c>
      <c r="W150" s="133">
        <f>'Surv-rate CEA'!S148*UPFS+'Surv-rate CEA'!T148*UPD</f>
        <v>8.1473405416448898E-3</v>
      </c>
      <c r="X150" s="133">
        <f t="shared" si="105"/>
        <v>6.3776450072657006E-3</v>
      </c>
      <c r="Y150" s="133">
        <f>W150-'Surv-rate CEA'!T148*UPD</f>
        <v>2.3181712424390332E-3</v>
      </c>
      <c r="Z150" s="133">
        <f t="shared" si="106"/>
        <v>1.8146379391849191E-3</v>
      </c>
      <c r="AA150" s="133">
        <f>'Surv-rate CEA'!V148*UPFS+'Surv-rate CEA'!W148*UPD</f>
        <v>5.4297326487333542E-2</v>
      </c>
      <c r="AB150" s="133">
        <f t="shared" si="107"/>
        <v>4.2503326258399546E-2</v>
      </c>
      <c r="AC150" s="133">
        <f>AA150-'Surv-rate CEA'!W148*UPD</f>
        <v>2.6163198020446258E-2</v>
      </c>
      <c r="AD150" s="133">
        <f t="shared" si="108"/>
        <v>2.0480252221728685E-2</v>
      </c>
      <c r="AE150" s="133">
        <f>'Surv-rate CEA'!Y148*UPFS+'Surv-rate CEA'!Z148*UPD</f>
        <v>8.1473405416448898E-3</v>
      </c>
      <c r="AF150" s="133">
        <f t="shared" si="109"/>
        <v>6.3776450072657006E-3</v>
      </c>
      <c r="AG150" s="133">
        <f>AE150-'Surv-rate CEA'!Z148*UPD</f>
        <v>2.3181712424390332E-3</v>
      </c>
      <c r="AH150" s="133">
        <f t="shared" si="110"/>
        <v>1.8146379391849191E-3</v>
      </c>
      <c r="AI150" s="133">
        <f>'Surv-rate CEA'!AB148*UPFS+'Surv-rate CEA'!AC148*UPD</f>
        <v>2.773778187742219E-2</v>
      </c>
      <c r="AJ150" s="133">
        <f t="shared" si="111"/>
        <v>2.171281845885031E-2</v>
      </c>
      <c r="AK150" s="133">
        <f>AI150-'Surv-rate CEA'!AC148*UPD</f>
        <v>1.8020248677516823E-2</v>
      </c>
      <c r="AL150" s="133">
        <f t="shared" si="112"/>
        <v>1.4106044594601986E-2</v>
      </c>
      <c r="AM150" s="105">
        <f>'Surv-rate CEA'!AE148*UPFS+'Surv-rate CEA'!AF148*UPD</f>
        <v>8.1473405416448898E-3</v>
      </c>
      <c r="AN150" s="133">
        <f t="shared" si="113"/>
        <v>6.3776450072657006E-3</v>
      </c>
      <c r="AO150" s="105">
        <f>AM150-'Surv-rate CEA'!AF148*UPD</f>
        <v>2.3181712424390332E-3</v>
      </c>
      <c r="AP150" s="133">
        <f t="shared" si="114"/>
        <v>1.8146379391849191E-3</v>
      </c>
      <c r="AQ150" s="133">
        <f>'Surv-rate CEA'!AH148*UPFS+'Surv-rate CEA'!AI148*UPD</f>
        <v>3.8080526186381108E-2</v>
      </c>
      <c r="AR150" s="133">
        <f t="shared" si="115"/>
        <v>2.9809000429677844E-2</v>
      </c>
      <c r="AS150" s="133">
        <f>AQ150-'Surv-rate CEA'!AI148*UPD</f>
        <v>2.0724523215177371E-2</v>
      </c>
      <c r="AT150" s="133">
        <f t="shared" si="116"/>
        <v>1.6222919778010551E-2</v>
      </c>
      <c r="AU150" s="133">
        <f>'Surv-rate CEA'!AK148*UPFS+'Surv-rate CEA'!AL148*UPD</f>
        <v>8.1473405416448898E-3</v>
      </c>
      <c r="AV150" s="133">
        <f t="shared" si="117"/>
        <v>6.3776450072657006E-3</v>
      </c>
      <c r="AW150" s="133">
        <f>AU150-'Surv-rate CEA'!AL148*UPD</f>
        <v>2.3181712424390332E-3</v>
      </c>
      <c r="AX150" s="133">
        <f t="shared" si="118"/>
        <v>1.8146379391849191E-3</v>
      </c>
      <c r="BA150" s="136"/>
      <c r="BB150" s="136"/>
      <c r="BC150" s="136"/>
      <c r="BD150" s="136"/>
      <c r="BE150" s="136"/>
      <c r="BF150" s="136"/>
      <c r="BG150" s="136"/>
      <c r="BH150" s="136"/>
    </row>
    <row r="151" spans="1:60">
      <c r="A151" s="132">
        <v>145</v>
      </c>
      <c r="B151" s="132">
        <f t="shared" si="94"/>
        <v>8.3424657534246567</v>
      </c>
      <c r="C151" s="133">
        <f>'Surv-rate CEA'!D149*UPFS+'Surv-rate CEA'!E149*UPD</f>
        <v>3.3301442652761165E-2</v>
      </c>
      <c r="D151" s="133">
        <f t="shared" si="95"/>
        <v>2.6023693813055027E-2</v>
      </c>
      <c r="E151" s="133">
        <f>C151-'Surv-rate CEA'!E149*UPD</f>
        <v>2.9852502388394913E-2</v>
      </c>
      <c r="F151" s="133">
        <f t="shared" si="96"/>
        <v>2.3328490294238627E-2</v>
      </c>
      <c r="G151" s="133">
        <f>'Surv-rate CEA'!G149*UPFS+'Surv-rate CEA'!H149*UPD</f>
        <v>8.027361556177259E-3</v>
      </c>
      <c r="H151" s="133">
        <f t="shared" si="97"/>
        <v>6.2730495325050125E-3</v>
      </c>
      <c r="I151" s="133">
        <f>G151-'Surv-rate CEA'!H149*UPD</f>
        <v>2.2854647581897264E-3</v>
      </c>
      <c r="J151" s="133">
        <f t="shared" si="98"/>
        <v>1.7859957512298902E-3</v>
      </c>
      <c r="K151" s="133">
        <f>'Surv-rate CEA'!J149*UPFS+'Surv-rate CEA'!K149*UPD</f>
        <v>2.5455084333221599E-2</v>
      </c>
      <c r="L151" s="133">
        <f t="shared" si="99"/>
        <v>1.9892090789596095E-2</v>
      </c>
      <c r="M151" s="133">
        <f>K151-'Surv-rate CEA'!K149*UPD</f>
        <v>7.0138917384454658E-3</v>
      </c>
      <c r="N151" s="133">
        <f t="shared" si="100"/>
        <v>5.4810649779488433E-3</v>
      </c>
      <c r="O151" s="133">
        <f>'Surv-rate CEA'!M149*UPFS+'Surv-rate CEA'!N149*UPD</f>
        <v>8.027361556177259E-3</v>
      </c>
      <c r="P151" s="133">
        <f t="shared" si="101"/>
        <v>6.2730495325050125E-3</v>
      </c>
      <c r="Q151" s="133">
        <f>O151-'Surv-rate CEA'!N149*UPD</f>
        <v>2.2854647581897264E-3</v>
      </c>
      <c r="R151" s="133">
        <f t="shared" si="102"/>
        <v>1.7859957512298902E-3</v>
      </c>
      <c r="S151" s="133">
        <f>'Surv-rate CEA'!P149*UPFS+'Surv-rate CEA'!Q149*UPD</f>
        <v>4.3717129411968522E-2</v>
      </c>
      <c r="T151" s="133">
        <f t="shared" si="103"/>
        <v>3.4163120260750662E-2</v>
      </c>
      <c r="U151" s="133">
        <f>S151-'Surv-rate CEA'!Q149*UPD</f>
        <v>2.9852502388394909E-2</v>
      </c>
      <c r="V151" s="133">
        <f t="shared" si="104"/>
        <v>2.3328490294238623E-2</v>
      </c>
      <c r="W151" s="133">
        <f>'Surv-rate CEA'!S149*UPFS+'Surv-rate CEA'!T149*UPD</f>
        <v>8.027361556177259E-3</v>
      </c>
      <c r="X151" s="133">
        <f t="shared" si="105"/>
        <v>6.2730495325050125E-3</v>
      </c>
      <c r="Y151" s="133">
        <f>W151-'Surv-rate CEA'!T149*UPD</f>
        <v>2.2854647581897264E-3</v>
      </c>
      <c r="Z151" s="133">
        <f t="shared" si="106"/>
        <v>1.7859957512298902E-3</v>
      </c>
      <c r="AA151" s="133">
        <f>'Surv-rate CEA'!V149*UPFS+'Surv-rate CEA'!W149*UPD</f>
        <v>5.383420452363475E-2</v>
      </c>
      <c r="AB151" s="133">
        <f t="shared" si="107"/>
        <v>4.206919411271489E-2</v>
      </c>
      <c r="AC151" s="133">
        <f>AA151-'Surv-rate CEA'!W149*UPD</f>
        <v>2.5948226225541222E-2</v>
      </c>
      <c r="AD151" s="133">
        <f t="shared" si="108"/>
        <v>2.027746068921071E-2</v>
      </c>
      <c r="AE151" s="133">
        <f>'Surv-rate CEA'!Y149*UPFS+'Surv-rate CEA'!Z149*UPD</f>
        <v>8.027361556177259E-3</v>
      </c>
      <c r="AF151" s="133">
        <f t="shared" si="109"/>
        <v>6.2730495325050125E-3</v>
      </c>
      <c r="AG151" s="133">
        <f>AE151-'Surv-rate CEA'!Z149*UPD</f>
        <v>2.2854647581897264E-3</v>
      </c>
      <c r="AH151" s="133">
        <f t="shared" si="110"/>
        <v>1.7859957512298902E-3</v>
      </c>
      <c r="AI151" s="133">
        <f>'Surv-rate CEA'!AB149*UPFS+'Surv-rate CEA'!AC149*UPD</f>
        <v>2.7440535850751936E-2</v>
      </c>
      <c r="AJ151" s="133">
        <f t="shared" si="111"/>
        <v>2.1443638658306546E-2</v>
      </c>
      <c r="AK151" s="133">
        <f>AI151-'Surv-rate CEA'!AC149*UPD</f>
        <v>1.7855807662154922E-2</v>
      </c>
      <c r="AL151" s="133">
        <f t="shared" si="112"/>
        <v>1.3953571808583299E-2</v>
      </c>
      <c r="AM151" s="105">
        <f>'Surv-rate CEA'!AE149*UPFS+'Surv-rate CEA'!AF149*UPD</f>
        <v>8.027361556177259E-3</v>
      </c>
      <c r="AN151" s="133">
        <f t="shared" si="113"/>
        <v>6.2730495325050125E-3</v>
      </c>
      <c r="AO151" s="105">
        <f>AM151-'Surv-rate CEA'!AF149*UPD</f>
        <v>2.2854647581897264E-3</v>
      </c>
      <c r="AP151" s="133">
        <f t="shared" si="114"/>
        <v>1.7859957512298902E-3</v>
      </c>
      <c r="AQ151" s="133">
        <f>'Surv-rate CEA'!AH149*UPFS+'Surv-rate CEA'!AI149*UPD</f>
        <v>3.7711530146422957E-2</v>
      </c>
      <c r="AR151" s="133">
        <f t="shared" si="115"/>
        <v>2.946999395748201E-2</v>
      </c>
      <c r="AS151" s="133">
        <f>AQ151-'Surv-rate CEA'!AI149*UPD</f>
        <v>2.0542465455943962E-2</v>
      </c>
      <c r="AT151" s="133">
        <f t="shared" si="116"/>
        <v>1.6053083248224392E-2</v>
      </c>
      <c r="AU151" s="133">
        <f>'Surv-rate CEA'!AK149*UPFS+'Surv-rate CEA'!AL149*UPD</f>
        <v>8.027361556177259E-3</v>
      </c>
      <c r="AV151" s="133">
        <f t="shared" si="117"/>
        <v>6.2730495325050125E-3</v>
      </c>
      <c r="AW151" s="133">
        <f>AU151-'Surv-rate CEA'!AL149*UPD</f>
        <v>2.2854647581897264E-3</v>
      </c>
      <c r="AX151" s="133">
        <f t="shared" si="118"/>
        <v>1.7859957512298902E-3</v>
      </c>
      <c r="BA151" s="136"/>
      <c r="BB151" s="136"/>
      <c r="BC151" s="136"/>
      <c r="BD151" s="136"/>
      <c r="BE151" s="136"/>
      <c r="BF151" s="136"/>
      <c r="BG151" s="136"/>
      <c r="BH151" s="136"/>
    </row>
    <row r="152" spans="1:60">
      <c r="A152" s="132">
        <v>146</v>
      </c>
      <c r="B152" s="132">
        <f t="shared" si="94"/>
        <v>8.4</v>
      </c>
      <c r="C152" s="133">
        <f>'Surv-rate CEA'!D150*UPFS+'Surv-rate CEA'!E150*UPD</f>
        <v>3.2968607649356933E-2</v>
      </c>
      <c r="D152" s="133">
        <f t="shared" si="95"/>
        <v>2.5719819630338866E-2</v>
      </c>
      <c r="E152" s="133">
        <f>C152-'Surv-rate CEA'!E150*UPD</f>
        <v>2.961898146850615E-2</v>
      </c>
      <c r="F152" s="133">
        <f t="shared" si="96"/>
        <v>2.3106673751786017E-2</v>
      </c>
      <c r="G152" s="133">
        <f>'Surv-rate CEA'!G150*UPFS+'Surv-rate CEA'!H150*UPD</f>
        <v>7.9099080905523454E-3</v>
      </c>
      <c r="H152" s="133">
        <f t="shared" si="97"/>
        <v>6.1707613359138214E-3</v>
      </c>
      <c r="I152" s="133">
        <f>G152-'Surv-rate CEA'!H150*UPD</f>
        <v>2.2534363498541267E-3</v>
      </c>
      <c r="J152" s="133">
        <f t="shared" si="98"/>
        <v>1.7579746491911017E-3</v>
      </c>
      <c r="K152" s="133">
        <f>'Surv-rate CEA'!J150*UPFS+'Surv-rate CEA'!K150*UPD</f>
        <v>2.5177971090371079E-2</v>
      </c>
      <c r="L152" s="133">
        <f t="shared" si="99"/>
        <v>1.9642105665777541E-2</v>
      </c>
      <c r="M152" s="133">
        <f>K152-'Surv-rate CEA'!K150*UPD</f>
        <v>6.9345155771316537E-3</v>
      </c>
      <c r="N152" s="133">
        <f t="shared" si="100"/>
        <v>5.4098277902579319E-3</v>
      </c>
      <c r="O152" s="133">
        <f>'Surv-rate CEA'!M150*UPFS+'Surv-rate CEA'!N150*UPD</f>
        <v>7.9099080905523454E-3</v>
      </c>
      <c r="P152" s="133">
        <f t="shared" si="101"/>
        <v>6.1707613359138214E-3</v>
      </c>
      <c r="Q152" s="133">
        <f>O152-'Surv-rate CEA'!N150*UPD</f>
        <v>2.2534363498541267E-3</v>
      </c>
      <c r="R152" s="133">
        <f t="shared" si="102"/>
        <v>1.7579746491911017E-3</v>
      </c>
      <c r="S152" s="133">
        <f>'Surv-rate CEA'!P150*UPFS+'Surv-rate CEA'!Q150*UPD</f>
        <v>4.3317295920809198E-2</v>
      </c>
      <c r="T152" s="133">
        <f t="shared" si="103"/>
        <v>3.3793148009359668E-2</v>
      </c>
      <c r="U152" s="133">
        <f>S152-'Surv-rate CEA'!Q150*UPD</f>
        <v>2.961898146850615E-2</v>
      </c>
      <c r="V152" s="133">
        <f t="shared" si="104"/>
        <v>2.3106673751786017E-2</v>
      </c>
      <c r="W152" s="133">
        <f>'Surv-rate CEA'!S150*UPFS+'Surv-rate CEA'!T150*UPD</f>
        <v>7.9099080905523454E-3</v>
      </c>
      <c r="X152" s="133">
        <f t="shared" si="105"/>
        <v>6.1707613359138214E-3</v>
      </c>
      <c r="Y152" s="133">
        <f>W152-'Surv-rate CEA'!T150*UPD</f>
        <v>2.2534363498541267E-3</v>
      </c>
      <c r="Z152" s="133">
        <f t="shared" si="106"/>
        <v>1.7579746491911017E-3</v>
      </c>
      <c r="AA152" s="133">
        <f>'Surv-rate CEA'!V150*UPFS+'Surv-rate CEA'!W150*UPD</f>
        <v>5.3377991701455164E-2</v>
      </c>
      <c r="AB152" s="133">
        <f t="shared" si="107"/>
        <v>4.1641804634049512E-2</v>
      </c>
      <c r="AC152" s="133">
        <f>AA152-'Surv-rate CEA'!W150*UPD</f>
        <v>2.5736457371009221E-2</v>
      </c>
      <c r="AD152" s="133">
        <f t="shared" si="108"/>
        <v>2.0077797902368306E-2</v>
      </c>
      <c r="AE152" s="133">
        <f>'Surv-rate CEA'!Y150*UPFS+'Surv-rate CEA'!Z150*UPD</f>
        <v>7.9099080905523454E-3</v>
      </c>
      <c r="AF152" s="133">
        <f t="shared" si="109"/>
        <v>6.1707613359138214E-3</v>
      </c>
      <c r="AG152" s="133">
        <f>AE152-'Surv-rate CEA'!Z150*UPD</f>
        <v>2.2534363498541267E-3</v>
      </c>
      <c r="AH152" s="133">
        <f t="shared" si="110"/>
        <v>1.7579746491911017E-3</v>
      </c>
      <c r="AI152" s="133">
        <f>'Surv-rate CEA'!AB150*UPFS+'Surv-rate CEA'!AC150*UPD</f>
        <v>2.7148373974707138E-2</v>
      </c>
      <c r="AJ152" s="133">
        <f t="shared" si="111"/>
        <v>2.1179277248005744E-2</v>
      </c>
      <c r="AK152" s="133">
        <f>AI152-'Surv-rate CEA'!AC150*UPD</f>
        <v>1.7693964643764479E-2</v>
      </c>
      <c r="AL152" s="133">
        <f t="shared" si="112"/>
        <v>1.3803603234426922E-2</v>
      </c>
      <c r="AM152" s="105">
        <f>'Surv-rate CEA'!AE150*UPFS+'Surv-rate CEA'!AF150*UPD</f>
        <v>7.9099080905523454E-3</v>
      </c>
      <c r="AN152" s="133">
        <f t="shared" si="113"/>
        <v>6.1707613359138214E-3</v>
      </c>
      <c r="AO152" s="105">
        <f>AM152-'Surv-rate CEA'!AF150*UPD</f>
        <v>2.2534363498541267E-3</v>
      </c>
      <c r="AP152" s="133">
        <f t="shared" si="114"/>
        <v>1.7579746491911017E-3</v>
      </c>
      <c r="AQ152" s="133">
        <f>'Surv-rate CEA'!AH150*UPFS+'Surv-rate CEA'!AI150*UPD</f>
        <v>3.734846514905045E-2</v>
      </c>
      <c r="AR152" s="133">
        <f t="shared" si="115"/>
        <v>2.9136680484664376E-2</v>
      </c>
      <c r="AS152" s="133">
        <f>AQ152-'Surv-rate CEA'!AI150*UPD</f>
        <v>2.036322261969158E-2</v>
      </c>
      <c r="AT152" s="133">
        <f t="shared" si="116"/>
        <v>1.5885973057801234E-2</v>
      </c>
      <c r="AU152" s="133">
        <f>'Surv-rate CEA'!AK150*UPFS+'Surv-rate CEA'!AL150*UPD</f>
        <v>7.9099080905523454E-3</v>
      </c>
      <c r="AV152" s="133">
        <f t="shared" si="117"/>
        <v>6.1707613359138214E-3</v>
      </c>
      <c r="AW152" s="133">
        <f>AU152-'Surv-rate CEA'!AL150*UPD</f>
        <v>2.2534363498541267E-3</v>
      </c>
      <c r="AX152" s="133">
        <f t="shared" si="118"/>
        <v>1.7579746491911017E-3</v>
      </c>
      <c r="BA152" s="136"/>
      <c r="BB152" s="136"/>
      <c r="BC152" s="136"/>
      <c r="BD152" s="136"/>
      <c r="BE152" s="136"/>
      <c r="BF152" s="136"/>
      <c r="BG152" s="136"/>
      <c r="BH152" s="136"/>
    </row>
    <row r="153" spans="1:60">
      <c r="A153" s="132">
        <v>147</v>
      </c>
      <c r="B153" s="132">
        <f t="shared" si="94"/>
        <v>8.4575342465753423</v>
      </c>
      <c r="C153" s="133">
        <f>'Surv-rate CEA'!D151*UPFS+'Surv-rate CEA'!E151*UPD</f>
        <v>3.2641226804342713E-2</v>
      </c>
      <c r="D153" s="133">
        <f t="shared" si="95"/>
        <v>2.5421150720811272E-2</v>
      </c>
      <c r="E153" s="133">
        <f>C153-'Surv-rate CEA'!E151*UPD</f>
        <v>2.9388838379368381E-2</v>
      </c>
      <c r="F153" s="133">
        <f t="shared" si="96"/>
        <v>2.2888174345582185E-2</v>
      </c>
      <c r="G153" s="133">
        <f>'Surv-rate CEA'!G151*UPFS+'Surv-rate CEA'!H151*UPD</f>
        <v>7.7949114257914488E-3</v>
      </c>
      <c r="H153" s="133">
        <f t="shared" si="97"/>
        <v>6.0707160119378512E-3</v>
      </c>
      <c r="I153" s="133">
        <f>G153-'Surv-rate CEA'!H151*UPD</f>
        <v>2.2220675435165654E-3</v>
      </c>
      <c r="J153" s="133">
        <f t="shared" si="98"/>
        <v>1.7305573186373667E-3</v>
      </c>
      <c r="K153" s="133">
        <f>'Surv-rate CEA'!J151*UPFS+'Surv-rate CEA'!K151*UPD</f>
        <v>2.4905626381814289E-2</v>
      </c>
      <c r="L153" s="133">
        <f t="shared" si="99"/>
        <v>1.9396626414914055E-2</v>
      </c>
      <c r="M153" s="133">
        <f>K153-'Surv-rate CEA'!K151*UPD</f>
        <v>6.8565621771102016E-3</v>
      </c>
      <c r="N153" s="133">
        <f t="shared" si="100"/>
        <v>5.3399249230345266E-3</v>
      </c>
      <c r="O153" s="133">
        <f>'Surv-rate CEA'!M151*UPFS+'Surv-rate CEA'!N151*UPD</f>
        <v>7.7949114257914488E-3</v>
      </c>
      <c r="P153" s="133">
        <f t="shared" si="101"/>
        <v>6.0707160119378512E-3</v>
      </c>
      <c r="Q153" s="133">
        <f>O153-'Surv-rate CEA'!N151*UPD</f>
        <v>2.2220675435165654E-3</v>
      </c>
      <c r="R153" s="133">
        <f t="shared" si="102"/>
        <v>1.7305573186373667E-3</v>
      </c>
      <c r="S153" s="133">
        <f>'Surv-rate CEA'!P151*UPFS+'Surv-rate CEA'!Q151*UPD</f>
        <v>4.2923663083404007E-2</v>
      </c>
      <c r="T153" s="133">
        <f t="shared" si="103"/>
        <v>3.3429163532155068E-2</v>
      </c>
      <c r="U153" s="133">
        <f>S153-'Surv-rate CEA'!Q151*UPD</f>
        <v>2.9388838379368388E-2</v>
      </c>
      <c r="V153" s="133">
        <f t="shared" si="104"/>
        <v>2.2888174345582189E-2</v>
      </c>
      <c r="W153" s="133">
        <f>'Surv-rate CEA'!S151*UPFS+'Surv-rate CEA'!T151*UPD</f>
        <v>7.7949114257914488E-3</v>
      </c>
      <c r="X153" s="133">
        <f t="shared" si="105"/>
        <v>6.0707160119378512E-3</v>
      </c>
      <c r="Y153" s="133">
        <f>W153-'Surv-rate CEA'!T151*UPD</f>
        <v>2.2220675435165654E-3</v>
      </c>
      <c r="Z153" s="133">
        <f t="shared" si="106"/>
        <v>1.7305573186373667E-3</v>
      </c>
      <c r="AA153" s="133">
        <f>'Surv-rate CEA'!V151*UPFS+'Surv-rate CEA'!W151*UPD</f>
        <v>5.2928542169833837E-2</v>
      </c>
      <c r="AB153" s="133">
        <f t="shared" si="107"/>
        <v>4.1221013413415886E-2</v>
      </c>
      <c r="AC153" s="133">
        <f>AA153-'Surv-rate CEA'!W151*UPD</f>
        <v>2.5527822718898252E-2</v>
      </c>
      <c r="AD153" s="133">
        <f t="shared" si="108"/>
        <v>1.9881196034731277E-2</v>
      </c>
      <c r="AE153" s="133">
        <f>'Surv-rate CEA'!Y151*UPFS+'Surv-rate CEA'!Z151*UPD</f>
        <v>7.7949114257914488E-3</v>
      </c>
      <c r="AF153" s="133">
        <f t="shared" si="109"/>
        <v>6.0707160119378512E-3</v>
      </c>
      <c r="AG153" s="133">
        <f>AE153-'Surv-rate CEA'!Z151*UPD</f>
        <v>2.2220675435165654E-3</v>
      </c>
      <c r="AH153" s="133">
        <f t="shared" si="110"/>
        <v>1.7305573186373667E-3</v>
      </c>
      <c r="AI153" s="133">
        <f>'Surv-rate CEA'!AB151*UPFS+'Surv-rate CEA'!AC151*UPD</f>
        <v>2.6861177797338466E-2</v>
      </c>
      <c r="AJ153" s="133">
        <f t="shared" si="111"/>
        <v>2.0919619639841555E-2</v>
      </c>
      <c r="AK153" s="133">
        <f>AI153-'Surv-rate CEA'!AC151*UPD</f>
        <v>1.7534661548370141E-2</v>
      </c>
      <c r="AL153" s="133">
        <f t="shared" si="112"/>
        <v>1.365608212986121E-2</v>
      </c>
      <c r="AM153" s="105">
        <f>'Surv-rate CEA'!AE151*UPFS+'Surv-rate CEA'!AF151*UPD</f>
        <v>7.7949114257914488E-3</v>
      </c>
      <c r="AN153" s="133">
        <f t="shared" si="113"/>
        <v>6.0707160119378512E-3</v>
      </c>
      <c r="AO153" s="105">
        <f>AM153-'Surv-rate CEA'!AF151*UPD</f>
        <v>2.2220675435165654E-3</v>
      </c>
      <c r="AP153" s="133">
        <f t="shared" si="114"/>
        <v>1.7305573186373667E-3</v>
      </c>
      <c r="AQ153" s="133">
        <f>'Surv-rate CEA'!AH151*UPFS+'Surv-rate CEA'!AI151*UPD</f>
        <v>3.6991199144656414E-2</v>
      </c>
      <c r="AR153" s="133">
        <f t="shared" si="115"/>
        <v>2.8808930939897968E-2</v>
      </c>
      <c r="AS153" s="133">
        <f>AQ153-'Surv-rate CEA'!AI151*UPD</f>
        <v>2.0186732725172112E-2</v>
      </c>
      <c r="AT153" s="133">
        <f t="shared" si="116"/>
        <v>1.5721528429166132E-2</v>
      </c>
      <c r="AU153" s="133">
        <f>'Surv-rate CEA'!AK151*UPFS+'Surv-rate CEA'!AL151*UPD</f>
        <v>7.7949114257914488E-3</v>
      </c>
      <c r="AV153" s="133">
        <f t="shared" si="117"/>
        <v>6.0707160119378512E-3</v>
      </c>
      <c r="AW153" s="133">
        <f>AU153-'Surv-rate CEA'!AL151*UPD</f>
        <v>2.2220675435165654E-3</v>
      </c>
      <c r="AX153" s="133">
        <f t="shared" si="118"/>
        <v>1.7305573186373667E-3</v>
      </c>
      <c r="BA153" s="136"/>
      <c r="BB153" s="136"/>
      <c r="BC153" s="136"/>
      <c r="BD153" s="136"/>
      <c r="BE153" s="136"/>
      <c r="BF153" s="136"/>
      <c r="BG153" s="136"/>
      <c r="BH153" s="136"/>
    </row>
    <row r="154" spans="1:60">
      <c r="A154" s="132">
        <v>148</v>
      </c>
      <c r="B154" s="132">
        <f t="shared" si="94"/>
        <v>8.5150684931506841</v>
      </c>
      <c r="C154" s="133">
        <f>'Surv-rate CEA'!D152*UPFS+'Surv-rate CEA'!E152*UPD</f>
        <v>3.2319177050962267E-2</v>
      </c>
      <c r="D154" s="133">
        <f t="shared" si="95"/>
        <v>2.5127567372385716E-2</v>
      </c>
      <c r="E154" s="133">
        <f>C154-'Surv-rate CEA'!E152*UPD</f>
        <v>2.9162002231192828E-2</v>
      </c>
      <c r="F154" s="133">
        <f t="shared" si="96"/>
        <v>2.2672921857586192E-2</v>
      </c>
      <c r="G154" s="133">
        <f>'Surv-rate CEA'!G152*UPFS+'Surv-rate CEA'!H152*UPD</f>
        <v>7.6823051254322587E-3</v>
      </c>
      <c r="H154" s="133">
        <f t="shared" si="97"/>
        <v>5.9728513294176134E-3</v>
      </c>
      <c r="I154" s="133">
        <f>G154-'Surv-rate CEA'!H152*UPD</f>
        <v>2.1913404869168592E-3</v>
      </c>
      <c r="J154" s="133">
        <f t="shared" si="98"/>
        <v>1.7037270359333131E-3</v>
      </c>
      <c r="K154" s="133">
        <f>'Surv-rate CEA'!J152*UPFS+'Surv-rate CEA'!K152*UPD</f>
        <v>2.4637938856064558E-2</v>
      </c>
      <c r="L154" s="133">
        <f t="shared" si="99"/>
        <v>1.9155545561889524E-2</v>
      </c>
      <c r="M154" s="133">
        <f>K154-'Surv-rate CEA'!K152*UPD</f>
        <v>6.7799967970194087E-3</v>
      </c>
      <c r="N154" s="133">
        <f t="shared" si="100"/>
        <v>5.2713231538360642E-3</v>
      </c>
      <c r="O154" s="133">
        <f>'Surv-rate CEA'!M152*UPFS+'Surv-rate CEA'!N152*UPD</f>
        <v>7.6823051254322587E-3</v>
      </c>
      <c r="P154" s="133">
        <f t="shared" si="101"/>
        <v>5.9728513294176134E-3</v>
      </c>
      <c r="Q154" s="133">
        <f>O154-'Surv-rate CEA'!N152*UPD</f>
        <v>2.1913404869168592E-3</v>
      </c>
      <c r="R154" s="133">
        <f t="shared" si="102"/>
        <v>1.7037270359333131E-3</v>
      </c>
      <c r="S154" s="133">
        <f>'Surv-rate CEA'!P152*UPFS+'Surv-rate CEA'!Q152*UPD</f>
        <v>4.2536096528296326E-2</v>
      </c>
      <c r="T154" s="133">
        <f t="shared" si="103"/>
        <v>3.307103487157774E-2</v>
      </c>
      <c r="U154" s="133">
        <f>S154-'Surv-rate CEA'!Q152*UPD</f>
        <v>2.9162002231192835E-2</v>
      </c>
      <c r="V154" s="133">
        <f t="shared" si="104"/>
        <v>2.2672921857586195E-2</v>
      </c>
      <c r="W154" s="133">
        <f>'Surv-rate CEA'!S152*UPFS+'Surv-rate CEA'!T152*UPD</f>
        <v>7.6823051254322587E-3</v>
      </c>
      <c r="X154" s="133">
        <f t="shared" si="105"/>
        <v>5.9728513294176134E-3</v>
      </c>
      <c r="Y154" s="133">
        <f>W154-'Surv-rate CEA'!T152*UPD</f>
        <v>2.1913404869168592E-3</v>
      </c>
      <c r="Z154" s="133">
        <f t="shared" si="106"/>
        <v>1.7037270359333131E-3</v>
      </c>
      <c r="AA154" s="133">
        <f>'Surv-rate CEA'!V152*UPFS+'Surv-rate CEA'!W152*UPD</f>
        <v>5.2485714032636174E-2</v>
      </c>
      <c r="AB154" s="133">
        <f t="shared" si="107"/>
        <v>4.0806679989507003E-2</v>
      </c>
      <c r="AC154" s="133">
        <f>AA154-'Surv-rate CEA'!W152*UPD</f>
        <v>2.5322255449535477E-2</v>
      </c>
      <c r="AD154" s="133">
        <f t="shared" si="108"/>
        <v>1.9687589161866338E-2</v>
      </c>
      <c r="AE154" s="133">
        <f>'Surv-rate CEA'!Y152*UPFS+'Surv-rate CEA'!Z152*UPD</f>
        <v>7.6823051254322587E-3</v>
      </c>
      <c r="AF154" s="133">
        <f t="shared" si="109"/>
        <v>5.9728513294176134E-3</v>
      </c>
      <c r="AG154" s="133">
        <f>AE154-'Surv-rate CEA'!Z152*UPD</f>
        <v>2.1913404869168592E-3</v>
      </c>
      <c r="AH154" s="133">
        <f t="shared" si="110"/>
        <v>1.7037270359333131E-3</v>
      </c>
      <c r="AI154" s="133">
        <f>'Surv-rate CEA'!AB152*UPFS+'Surv-rate CEA'!AC152*UPD</f>
        <v>2.6578832339234231E-2</v>
      </c>
      <c r="AJ154" s="133">
        <f t="shared" si="111"/>
        <v>2.0664554646002895E-2</v>
      </c>
      <c r="AK154" s="133">
        <f>AI154-'Surv-rate CEA'!AC152*UPD</f>
        <v>1.7377841974188266E-2</v>
      </c>
      <c r="AL154" s="133">
        <f t="shared" si="112"/>
        <v>1.3510953397870845E-2</v>
      </c>
      <c r="AM154" s="105">
        <f>'Surv-rate CEA'!AE152*UPFS+'Surv-rate CEA'!AF152*UPD</f>
        <v>7.6823051254322587E-3</v>
      </c>
      <c r="AN154" s="133">
        <f t="shared" si="113"/>
        <v>5.9728513294176134E-3</v>
      </c>
      <c r="AO154" s="105">
        <f>AM154-'Surv-rate CEA'!AF152*UPD</f>
        <v>2.1913404869168592E-3</v>
      </c>
      <c r="AP154" s="133">
        <f t="shared" si="114"/>
        <v>1.7037270359333131E-3</v>
      </c>
      <c r="AQ154" s="133">
        <f>'Surv-rate CEA'!AH152*UPFS+'Surv-rate CEA'!AI152*UPD</f>
        <v>3.6639603817393632E-2</v>
      </c>
      <c r="AR154" s="133">
        <f t="shared" si="115"/>
        <v>2.8486619939837473E-2</v>
      </c>
      <c r="AS154" s="133">
        <f>AQ154-'Surv-rate CEA'!AI152*UPD</f>
        <v>2.0012935555228796E-2</v>
      </c>
      <c r="AT154" s="133">
        <f t="shared" si="116"/>
        <v>1.5559690325352902E-2</v>
      </c>
      <c r="AU154" s="133">
        <f>'Surv-rate CEA'!AK152*UPFS+'Surv-rate CEA'!AL152*UPD</f>
        <v>7.6823051254322587E-3</v>
      </c>
      <c r="AV154" s="133">
        <f t="shared" si="117"/>
        <v>5.9728513294176134E-3</v>
      </c>
      <c r="AW154" s="133">
        <f>AU154-'Surv-rate CEA'!AL152*UPD</f>
        <v>2.1913404869168592E-3</v>
      </c>
      <c r="AX154" s="133">
        <f t="shared" si="118"/>
        <v>1.7037270359333131E-3</v>
      </c>
      <c r="BA154" s="136"/>
      <c r="BB154" s="136"/>
      <c r="BC154" s="136"/>
      <c r="BD154" s="136"/>
      <c r="BE154" s="136"/>
      <c r="BF154" s="136"/>
      <c r="BG154" s="136"/>
      <c r="BH154" s="136"/>
    </row>
    <row r="155" spans="1:60">
      <c r="A155" s="132">
        <v>149</v>
      </c>
      <c r="B155" s="132">
        <f t="shared" si="94"/>
        <v>8.5726027397260278</v>
      </c>
      <c r="C155" s="133">
        <f>'Surv-rate CEA'!D153*UPFS+'Surv-rate CEA'!E153*UPD</f>
        <v>3.2002338836880771E-2</v>
      </c>
      <c r="D155" s="133">
        <f t="shared" si="95"/>
        <v>2.4838953329961246E-2</v>
      </c>
      <c r="E155" s="133">
        <f>C155-'Surv-rate CEA'!E153*UPD</f>
        <v>2.8938404076179265E-2</v>
      </c>
      <c r="F155" s="133">
        <f t="shared" si="96"/>
        <v>2.2460848001003089E-2</v>
      </c>
      <c r="G155" s="133">
        <f>'Surv-rate CEA'!G153*UPFS+'Surv-rate CEA'!H153*UPD</f>
        <v>7.5720249463476375E-3</v>
      </c>
      <c r="H155" s="133">
        <f t="shared" si="97"/>
        <v>5.8771071456464622E-3</v>
      </c>
      <c r="I155" s="133">
        <f>G155-'Surv-rate CEA'!H153*UPD</f>
        <v>2.1612379246135306E-3</v>
      </c>
      <c r="J155" s="133">
        <f t="shared" si="98"/>
        <v>1.6774676444132729E-3</v>
      </c>
      <c r="K155" s="133">
        <f>'Surv-rate CEA'!J153*UPFS+'Surv-rate CEA'!K153*UPD</f>
        <v>2.4374800427199632E-2</v>
      </c>
      <c r="L155" s="133">
        <f t="shared" si="99"/>
        <v>1.8918758823358018E-2</v>
      </c>
      <c r="M155" s="133">
        <f>K155-'Surv-rate CEA'!K153*UPD</f>
        <v>6.7047857656626075E-3</v>
      </c>
      <c r="N155" s="133">
        <f t="shared" si="100"/>
        <v>5.2039902948829101E-3</v>
      </c>
      <c r="O155" s="133">
        <f>'Surv-rate CEA'!M153*UPFS+'Surv-rate CEA'!N153*UPD</f>
        <v>7.5720249463476375E-3</v>
      </c>
      <c r="P155" s="133">
        <f t="shared" si="101"/>
        <v>5.8771071456464622E-3</v>
      </c>
      <c r="Q155" s="133">
        <f>O155-'Surv-rate CEA'!N153*UPD</f>
        <v>2.1612379246135306E-3</v>
      </c>
      <c r="R155" s="133">
        <f t="shared" si="102"/>
        <v>1.6774676444132729E-3</v>
      </c>
      <c r="S155" s="133">
        <f>'Surv-rate CEA'!P153*UPFS+'Surv-rate CEA'!Q153*UPD</f>
        <v>4.2154465599566121E-2</v>
      </c>
      <c r="T155" s="133">
        <f t="shared" si="103"/>
        <v>3.2718633754055225E-2</v>
      </c>
      <c r="U155" s="133">
        <f>S155-'Surv-rate CEA'!Q153*UPD</f>
        <v>2.8938404076179269E-2</v>
      </c>
      <c r="V155" s="133">
        <f t="shared" si="104"/>
        <v>2.2460848001003092E-2</v>
      </c>
      <c r="W155" s="133">
        <f>'Surv-rate CEA'!S153*UPFS+'Surv-rate CEA'!T153*UPD</f>
        <v>7.5720249463476375E-3</v>
      </c>
      <c r="X155" s="133">
        <f t="shared" si="105"/>
        <v>5.8771071456464622E-3</v>
      </c>
      <c r="Y155" s="133">
        <f>W155-'Surv-rate CEA'!T153*UPD</f>
        <v>2.1612379246135306E-3</v>
      </c>
      <c r="Z155" s="133">
        <f t="shared" si="106"/>
        <v>1.6774676444132729E-3</v>
      </c>
      <c r="AA155" s="133">
        <f>'Surv-rate CEA'!V153*UPFS+'Surv-rate CEA'!W153*UPD</f>
        <v>5.2049369218275549E-2</v>
      </c>
      <c r="AB155" s="133">
        <f t="shared" si="107"/>
        <v>4.0398667717896096E-2</v>
      </c>
      <c r="AC155" s="133">
        <f>AA155-'Surv-rate CEA'!W153*UPD</f>
        <v>2.5119690595842941E-2</v>
      </c>
      <c r="AD155" s="133">
        <f t="shared" si="108"/>
        <v>1.9496913196048907E-2</v>
      </c>
      <c r="AE155" s="133">
        <f>'Surv-rate CEA'!Y153*UPFS+'Surv-rate CEA'!Z153*UPD</f>
        <v>7.5720249463476375E-3</v>
      </c>
      <c r="AF155" s="133">
        <f t="shared" si="109"/>
        <v>5.8771071456464622E-3</v>
      </c>
      <c r="AG155" s="133">
        <f>AE155-'Surv-rate CEA'!Z153*UPD</f>
        <v>2.1612379246135306E-3</v>
      </c>
      <c r="AH155" s="133">
        <f t="shared" si="110"/>
        <v>1.6774676444132729E-3</v>
      </c>
      <c r="AI155" s="133">
        <f>'Surv-rate CEA'!AB153*UPFS+'Surv-rate CEA'!AC153*UPD</f>
        <v>2.6301225971407702E-2</v>
      </c>
      <c r="AJ155" s="133">
        <f t="shared" si="111"/>
        <v>2.0413974358389E-2</v>
      </c>
      <c r="AK155" s="133">
        <f>AI155-'Surv-rate CEA'!AC153*UPD</f>
        <v>1.7223451132892011E-2</v>
      </c>
      <c r="AL155" s="133">
        <f t="shared" si="112"/>
        <v>1.3368163528652619E-2</v>
      </c>
      <c r="AM155" s="105">
        <f>'Surv-rate CEA'!AE153*UPFS+'Surv-rate CEA'!AF153*UPD</f>
        <v>7.5720249463476375E-3</v>
      </c>
      <c r="AN155" s="133">
        <f t="shared" si="113"/>
        <v>5.8771071456464622E-3</v>
      </c>
      <c r="AO155" s="105">
        <f>AM155-'Surv-rate CEA'!AF153*UPD</f>
        <v>2.1612379246135306E-3</v>
      </c>
      <c r="AP155" s="133">
        <f t="shared" si="114"/>
        <v>1.6774676444132729E-3</v>
      </c>
      <c r="AQ155" s="133">
        <f>'Surv-rate CEA'!AH153*UPFS+'Surv-rate CEA'!AI153*UPD</f>
        <v>3.6293554457801705E-2</v>
      </c>
      <c r="AR155" s="133">
        <f t="shared" si="115"/>
        <v>2.8169625662385209E-2</v>
      </c>
      <c r="AS155" s="133">
        <f>AQ155-'Surv-rate CEA'!AI153*UPD</f>
        <v>1.9841772595417233E-2</v>
      </c>
      <c r="AT155" s="133">
        <f t="shared" si="116"/>
        <v>1.5400401389203903E-2</v>
      </c>
      <c r="AU155" s="133">
        <f>'Surv-rate CEA'!AK153*UPFS+'Surv-rate CEA'!AL153*UPD</f>
        <v>7.5720249463476375E-3</v>
      </c>
      <c r="AV155" s="133">
        <f t="shared" si="117"/>
        <v>5.8771071456464622E-3</v>
      </c>
      <c r="AW155" s="133">
        <f>AU155-'Surv-rate CEA'!AL153*UPD</f>
        <v>2.1612379246135306E-3</v>
      </c>
      <c r="AX155" s="133">
        <f t="shared" si="118"/>
        <v>1.6774676444132729E-3</v>
      </c>
      <c r="BA155" s="136"/>
      <c r="BB155" s="136"/>
      <c r="BC155" s="136"/>
      <c r="BD155" s="136"/>
      <c r="BE155" s="136"/>
      <c r="BF155" s="136"/>
      <c r="BG155" s="136"/>
      <c r="BH155" s="136"/>
    </row>
    <row r="156" spans="1:60">
      <c r="A156" s="132">
        <v>150</v>
      </c>
      <c r="B156" s="132">
        <f t="shared" si="94"/>
        <v>8.6301369863013697</v>
      </c>
      <c r="C156" s="133">
        <f>'Surv-rate CEA'!D154*UPFS+'Surv-rate CEA'!E154*UPD</f>
        <v>3.1690596003365143E-2</v>
      </c>
      <c r="D156" s="133">
        <f t="shared" si="95"/>
        <v>2.4555195675649146E-2</v>
      </c>
      <c r="E156" s="133">
        <f>C156-'Surv-rate CEA'!E154*UPD</f>
        <v>2.8717976843082398E-2</v>
      </c>
      <c r="F156" s="133">
        <f t="shared" si="96"/>
        <v>2.2251886355048937E-2</v>
      </c>
      <c r="G156" s="133">
        <f>'Surv-rate CEA'!G154*UPFS+'Surv-rate CEA'!H154*UPD</f>
        <v>7.4640087535578128E-3</v>
      </c>
      <c r="H156" s="133">
        <f t="shared" si="97"/>
        <v>5.7834253243109765E-3</v>
      </c>
      <c r="I156" s="133">
        <f>G156-'Surv-rate CEA'!H154*UPD</f>
        <v>2.1317431742925094E-3</v>
      </c>
      <c r="J156" s="133">
        <f t="shared" si="98"/>
        <v>1.6517635316616827E-3</v>
      </c>
      <c r="K156" s="133">
        <f>'Surv-rate CEA'!J154*UPFS+'Surv-rate CEA'!K154*UPD</f>
        <v>2.4116106160110184E-2</v>
      </c>
      <c r="L156" s="133">
        <f t="shared" si="99"/>
        <v>1.8686164994604446E-2</v>
      </c>
      <c r="M156" s="133">
        <f>K156-'Surv-rate CEA'!K154*UPD</f>
        <v>6.6308964423202575E-3</v>
      </c>
      <c r="N156" s="133">
        <f t="shared" si="100"/>
        <v>5.1378951544126823E-3</v>
      </c>
      <c r="O156" s="133">
        <f>'Surv-rate CEA'!M154*UPFS+'Surv-rate CEA'!N154*UPD</f>
        <v>7.4640087535578128E-3</v>
      </c>
      <c r="P156" s="133">
        <f t="shared" si="101"/>
        <v>5.7834253243109765E-3</v>
      </c>
      <c r="Q156" s="133">
        <f>O156-'Surv-rate CEA'!N154*UPD</f>
        <v>2.1317431742925094E-3</v>
      </c>
      <c r="R156" s="133">
        <f t="shared" si="102"/>
        <v>1.6517635316616827E-3</v>
      </c>
      <c r="S156" s="133">
        <f>'Surv-rate CEA'!P154*UPFS+'Surv-rate CEA'!Q154*UPD</f>
        <v>4.177864323251497E-2</v>
      </c>
      <c r="T156" s="133">
        <f t="shared" si="103"/>
        <v>3.2371835465909327E-2</v>
      </c>
      <c r="U156" s="133">
        <f>S156-'Surv-rate CEA'!Q154*UPD</f>
        <v>2.8717976843082395E-2</v>
      </c>
      <c r="V156" s="133">
        <f t="shared" si="104"/>
        <v>2.2251886355048937E-2</v>
      </c>
      <c r="W156" s="133">
        <f>'Surv-rate CEA'!S154*UPFS+'Surv-rate CEA'!T154*UPD</f>
        <v>7.4640087535578128E-3</v>
      </c>
      <c r="X156" s="133">
        <f t="shared" si="105"/>
        <v>5.7834253243109765E-3</v>
      </c>
      <c r="Y156" s="133">
        <f>W156-'Surv-rate CEA'!T154*UPD</f>
        <v>2.1317431742925094E-3</v>
      </c>
      <c r="Z156" s="133">
        <f t="shared" si="106"/>
        <v>1.6517635316616827E-3</v>
      </c>
      <c r="AA156" s="133">
        <f>'Surv-rate CEA'!V154*UPFS+'Surv-rate CEA'!W154*UPD</f>
        <v>5.1619373354460804E-2</v>
      </c>
      <c r="AB156" s="133">
        <f t="shared" si="107"/>
        <v>3.9996843645306625E-2</v>
      </c>
      <c r="AC156" s="133">
        <f>AA156-'Surv-rate CEA'!W154*UPD</f>
        <v>2.4920064980305669E-2</v>
      </c>
      <c r="AD156" s="133">
        <f t="shared" si="108"/>
        <v>1.9309105823579954E-2</v>
      </c>
      <c r="AE156" s="133">
        <f>'Surv-rate CEA'!Y154*UPFS+'Surv-rate CEA'!Z154*UPD</f>
        <v>7.4640087535578128E-3</v>
      </c>
      <c r="AF156" s="133">
        <f t="shared" si="109"/>
        <v>5.7834253243109765E-3</v>
      </c>
      <c r="AG156" s="133">
        <f>AE156-'Surv-rate CEA'!Z154*UPD</f>
        <v>2.1317431742925094E-3</v>
      </c>
      <c r="AH156" s="133">
        <f t="shared" si="110"/>
        <v>1.6517635316616827E-3</v>
      </c>
      <c r="AI156" s="133">
        <f>'Surv-rate CEA'!AB154*UPFS+'Surv-rate CEA'!AC154*UPD</f>
        <v>2.6028250298171796E-2</v>
      </c>
      <c r="AJ156" s="133">
        <f t="shared" si="111"/>
        <v>2.0167774032981717E-2</v>
      </c>
      <c r="AK156" s="133">
        <f>AI156-'Surv-rate CEA'!AC154*UPD</f>
        <v>1.7071435793300636E-2</v>
      </c>
      <c r="AL156" s="133">
        <f t="shared" si="112"/>
        <v>1.3227660543975407E-2</v>
      </c>
      <c r="AM156" s="105">
        <f>'Surv-rate CEA'!AE154*UPFS+'Surv-rate CEA'!AF154*UPD</f>
        <v>7.4640087535578128E-3</v>
      </c>
      <c r="AN156" s="133">
        <f t="shared" si="113"/>
        <v>5.7834253243109765E-3</v>
      </c>
      <c r="AO156" s="105">
        <f>AM156-'Surv-rate CEA'!AF154*UPD</f>
        <v>2.1317431742925094E-3</v>
      </c>
      <c r="AP156" s="133">
        <f t="shared" si="114"/>
        <v>1.6517635316616827E-3</v>
      </c>
      <c r="AQ156" s="133">
        <f>'Surv-rate CEA'!AH154*UPFS+'Surv-rate CEA'!AI154*UPD</f>
        <v>3.595292984050024E-2</v>
      </c>
      <c r="AR156" s="133">
        <f t="shared" si="115"/>
        <v>2.7857829725027042E-2</v>
      </c>
      <c r="AS156" s="133">
        <f>AQ156-'Surv-rate CEA'!AI154*UPD</f>
        <v>1.9673186975139336E-2</v>
      </c>
      <c r="AT156" s="133">
        <f t="shared" si="116"/>
        <v>1.5243605885067029E-2</v>
      </c>
      <c r="AU156" s="133">
        <f>'Surv-rate CEA'!AK154*UPFS+'Surv-rate CEA'!AL154*UPD</f>
        <v>7.4640087535578128E-3</v>
      </c>
      <c r="AV156" s="133">
        <f t="shared" si="117"/>
        <v>5.7834253243109765E-3</v>
      </c>
      <c r="AW156" s="133">
        <f>AU156-'Surv-rate CEA'!AL154*UPD</f>
        <v>2.1317431742925094E-3</v>
      </c>
      <c r="AX156" s="133">
        <f t="shared" si="118"/>
        <v>1.6517635316616827E-3</v>
      </c>
      <c r="BA156" s="136"/>
      <c r="BB156" s="136"/>
      <c r="BC156" s="136"/>
      <c r="BD156" s="136"/>
      <c r="BE156" s="136"/>
      <c r="BF156" s="136"/>
      <c r="BG156" s="136"/>
      <c r="BH156" s="136"/>
    </row>
    <row r="157" spans="1:60">
      <c r="A157" s="132">
        <v>151</v>
      </c>
      <c r="B157" s="132">
        <f t="shared" si="94"/>
        <v>8.6876712328767116</v>
      </c>
      <c r="C157" s="133">
        <f>'Surv-rate CEA'!D155*UPFS+'Surv-rate CEA'!E155*UPD</f>
        <v>3.1383835669303362E-2</v>
      </c>
      <c r="D157" s="133">
        <f t="shared" si="95"/>
        <v>2.4276184713825279E-2</v>
      </c>
      <c r="E157" s="133">
        <f>C157-'Surv-rate CEA'!E155*UPD</f>
        <v>2.8500655274394743E-2</v>
      </c>
      <c r="F157" s="133">
        <f t="shared" si="96"/>
        <v>2.2045972302327681E-2</v>
      </c>
      <c r="G157" s="133">
        <f>'Surv-rate CEA'!G155*UPFS+'Surv-rate CEA'!H155*UPD</f>
        <v>7.3581964388359572E-3</v>
      </c>
      <c r="H157" s="133">
        <f t="shared" si="97"/>
        <v>5.6917496571176176E-3</v>
      </c>
      <c r="I157" s="133">
        <f>G157-'Surv-rate CEA'!H155*UPD</f>
        <v>2.1028401041632595E-3</v>
      </c>
      <c r="J157" s="133">
        <f t="shared" si="98"/>
        <v>1.6265996078432827E-3</v>
      </c>
      <c r="K157" s="133">
        <f>'Surv-rate CEA'!J155*UPFS+'Surv-rate CEA'!K155*UPD</f>
        <v>2.3861754160431108E-2</v>
      </c>
      <c r="L157" s="133">
        <f t="shared" si="99"/>
        <v>1.8457665841052778E-2</v>
      </c>
      <c r="M157" s="133">
        <f>K157-'Surv-rate CEA'!K155*UPD</f>
        <v>6.5582971787814005E-3</v>
      </c>
      <c r="N157" s="133">
        <f t="shared" si="100"/>
        <v>5.0730074997168287E-3</v>
      </c>
      <c r="O157" s="133">
        <f>'Surv-rate CEA'!M155*UPFS+'Surv-rate CEA'!N155*UPD</f>
        <v>7.3581964388359572E-3</v>
      </c>
      <c r="P157" s="133">
        <f t="shared" si="101"/>
        <v>5.6917496571176176E-3</v>
      </c>
      <c r="Q157" s="133">
        <f>O157-'Surv-rate CEA'!N155*UPD</f>
        <v>2.1028401041632595E-3</v>
      </c>
      <c r="R157" s="133">
        <f t="shared" si="102"/>
        <v>1.6265996078432827E-3</v>
      </c>
      <c r="S157" s="133">
        <f>'Surv-rate CEA'!P155*UPFS+'Surv-rate CEA'!Q155*UPD</f>
        <v>4.1408505834213724E-2</v>
      </c>
      <c r="T157" s="133">
        <f t="shared" si="103"/>
        <v>3.2030518734142921E-2</v>
      </c>
      <c r="U157" s="133">
        <f>S157-'Surv-rate CEA'!Q155*UPD</f>
        <v>2.8500655274394743E-2</v>
      </c>
      <c r="V157" s="133">
        <f t="shared" si="104"/>
        <v>2.2045972302327681E-2</v>
      </c>
      <c r="W157" s="133">
        <f>'Surv-rate CEA'!S155*UPFS+'Surv-rate CEA'!T155*UPD</f>
        <v>7.3581964388359572E-3</v>
      </c>
      <c r="X157" s="133">
        <f t="shared" si="105"/>
        <v>5.6917496571176176E-3</v>
      </c>
      <c r="Y157" s="133">
        <f>W157-'Surv-rate CEA'!T155*UPD</f>
        <v>2.1028401041632595E-3</v>
      </c>
      <c r="Z157" s="133">
        <f t="shared" si="106"/>
        <v>1.6265996078432827E-3</v>
      </c>
      <c r="AA157" s="133">
        <f>'Surv-rate CEA'!V155*UPFS+'Surv-rate CEA'!W155*UPD</f>
        <v>5.1195595647752848E-2</v>
      </c>
      <c r="AB157" s="133">
        <f t="shared" si="107"/>
        <v>3.9601078388731739E-2</v>
      </c>
      <c r="AC157" s="133">
        <f>AA157-'Surv-rate CEA'!W155*UPD</f>
        <v>2.4723317154480704E-2</v>
      </c>
      <c r="AD157" s="133">
        <f t="shared" si="108"/>
        <v>1.9124106444633998E-2</v>
      </c>
      <c r="AE157" s="133">
        <f>'Surv-rate CEA'!Y155*UPFS+'Surv-rate CEA'!Z155*UPD</f>
        <v>7.3581964388359572E-3</v>
      </c>
      <c r="AF157" s="133">
        <f t="shared" si="109"/>
        <v>5.6917496571176176E-3</v>
      </c>
      <c r="AG157" s="133">
        <f>AE157-'Surv-rate CEA'!Z155*UPD</f>
        <v>2.1028401041632595E-3</v>
      </c>
      <c r="AH157" s="133">
        <f t="shared" si="110"/>
        <v>1.6265996078432827E-3</v>
      </c>
      <c r="AI157" s="133">
        <f>'Surv-rate CEA'!AB155*UPFS+'Surv-rate CEA'!AC155*UPD</f>
        <v>2.575980004477265E-2</v>
      </c>
      <c r="AJ157" s="133">
        <f t="shared" si="111"/>
        <v>1.9925851978946033E-2</v>
      </c>
      <c r="AK157" s="133">
        <f>AI157-'Surv-rate CEA'!AC155*UPD</f>
        <v>1.692174422738725E-2</v>
      </c>
      <c r="AL157" s="133">
        <f t="shared" si="112"/>
        <v>1.3089393943837142E-2</v>
      </c>
      <c r="AM157" s="105">
        <f>'Surv-rate CEA'!AE155*UPFS+'Surv-rate CEA'!AF155*UPD</f>
        <v>7.3581964388359572E-3</v>
      </c>
      <c r="AN157" s="133">
        <f t="shared" si="113"/>
        <v>5.6917496571176176E-3</v>
      </c>
      <c r="AO157" s="105">
        <f>AM157-'Surv-rate CEA'!AF155*UPD</f>
        <v>2.1028401041632595E-3</v>
      </c>
      <c r="AP157" s="133">
        <f t="shared" si="114"/>
        <v>1.6265996078432827E-3</v>
      </c>
      <c r="AQ157" s="133">
        <f>'Surv-rate CEA'!AH155*UPFS+'Surv-rate CEA'!AI155*UPD</f>
        <v>3.5617612106721958E-2</v>
      </c>
      <c r="AR157" s="133">
        <f t="shared" si="115"/>
        <v>2.75511170680099E-2</v>
      </c>
      <c r="AS157" s="133">
        <f>AQ157-'Surv-rate CEA'!AI155*UPD</f>
        <v>1.9507123411181802E-2</v>
      </c>
      <c r="AT157" s="133">
        <f t="shared" si="116"/>
        <v>1.5089249642879825E-2</v>
      </c>
      <c r="AU157" s="133">
        <f>'Surv-rate CEA'!AK155*UPFS+'Surv-rate CEA'!AL155*UPD</f>
        <v>7.3581964388359572E-3</v>
      </c>
      <c r="AV157" s="133">
        <f t="shared" si="117"/>
        <v>5.6917496571176176E-3</v>
      </c>
      <c r="AW157" s="133">
        <f>AU157-'Surv-rate CEA'!AL155*UPD</f>
        <v>2.1028401041632595E-3</v>
      </c>
      <c r="AX157" s="133">
        <f t="shared" si="118"/>
        <v>1.6265996078432827E-3</v>
      </c>
      <c r="BA157" s="136"/>
      <c r="BB157" s="136"/>
      <c r="BC157" s="136"/>
      <c r="BD157" s="136"/>
      <c r="BE157" s="136"/>
      <c r="BF157" s="136"/>
      <c r="BG157" s="136"/>
      <c r="BH157" s="136"/>
    </row>
    <row r="158" spans="1:60">
      <c r="A158" s="132">
        <v>152</v>
      </c>
      <c r="B158" s="132">
        <f t="shared" si="94"/>
        <v>8.7452054794520553</v>
      </c>
      <c r="C158" s="133">
        <f>'Surv-rate CEA'!D156*UPFS+'Surv-rate CEA'!E156*UPD</f>
        <v>3.1081948119836979E-2</v>
      </c>
      <c r="D158" s="133">
        <f t="shared" si="95"/>
        <v>2.4001813860782883E-2</v>
      </c>
      <c r="E158" s="133">
        <f>C158-'Surv-rate CEA'!E156*UPD</f>
        <v>2.8286375866012181E-2</v>
      </c>
      <c r="F158" s="133">
        <f t="shared" si="96"/>
        <v>2.1843042968689136E-2</v>
      </c>
      <c r="G158" s="133">
        <f>'Surv-rate CEA'!G156*UPFS+'Surv-rate CEA'!H156*UPD</f>
        <v>7.2545298429155768E-3</v>
      </c>
      <c r="H158" s="133">
        <f t="shared" si="97"/>
        <v>5.6020257889185165E-3</v>
      </c>
      <c r="I158" s="133">
        <f>G158-'Surv-rate CEA'!H156*UPD</f>
        <v>2.0745131113840262E-3</v>
      </c>
      <c r="J158" s="133">
        <f t="shared" si="98"/>
        <v>1.6019612850268826E-3</v>
      </c>
      <c r="K158" s="133">
        <f>'Surv-rate CEA'!J156*UPFS+'Surv-rate CEA'!K156*UPD</f>
        <v>2.3611645468934808E-2</v>
      </c>
      <c r="L158" s="133">
        <f t="shared" si="99"/>
        <v>1.8233165994202272E-2</v>
      </c>
      <c r="M158" s="133">
        <f>K158-'Surv-rate CEA'!K156*UPD</f>
        <v>6.4869572830050203E-3</v>
      </c>
      <c r="N158" s="133">
        <f t="shared" si="100"/>
        <v>5.0092980217725487E-3</v>
      </c>
      <c r="O158" s="133">
        <f>'Surv-rate CEA'!M156*UPFS+'Surv-rate CEA'!N156*UPD</f>
        <v>7.2545298429155768E-3</v>
      </c>
      <c r="P158" s="133">
        <f t="shared" si="101"/>
        <v>5.6020257889185165E-3</v>
      </c>
      <c r="Q158" s="133">
        <f>O158-'Surv-rate CEA'!N156*UPD</f>
        <v>2.0745131113840262E-3</v>
      </c>
      <c r="R158" s="133">
        <f t="shared" si="102"/>
        <v>1.6019612850268826E-3</v>
      </c>
      <c r="S158" s="133">
        <f>'Surv-rate CEA'!P156*UPFS+'Surv-rate CEA'!Q156*UPD</f>
        <v>4.1043933168689775E-2</v>
      </c>
      <c r="T158" s="133">
        <f t="shared" si="103"/>
        <v>3.1694565611882615E-2</v>
      </c>
      <c r="U158" s="133">
        <f>S158-'Surv-rate CEA'!Q156*UPD</f>
        <v>2.8286375866012185E-2</v>
      </c>
      <c r="V158" s="133">
        <f t="shared" si="104"/>
        <v>2.1843042968689136E-2</v>
      </c>
      <c r="W158" s="133">
        <f>'Surv-rate CEA'!S156*UPFS+'Surv-rate CEA'!T156*UPD</f>
        <v>7.2545298429155768E-3</v>
      </c>
      <c r="X158" s="133">
        <f t="shared" si="105"/>
        <v>5.6020257889185165E-3</v>
      </c>
      <c r="Y158" s="133">
        <f>W158-'Surv-rate CEA'!T156*UPD</f>
        <v>2.0745131113840262E-3</v>
      </c>
      <c r="Z158" s="133">
        <f t="shared" si="106"/>
        <v>1.6019612850268826E-3</v>
      </c>
      <c r="AA158" s="133">
        <f>'Surv-rate CEA'!V156*UPFS+'Surv-rate CEA'!W156*UPD</f>
        <v>5.0777908767712682E-2</v>
      </c>
      <c r="AB158" s="133">
        <f t="shared" si="107"/>
        <v>3.9211246019184437E-2</v>
      </c>
      <c r="AC158" s="133">
        <f>AA158-'Surv-rate CEA'!W156*UPD</f>
        <v>2.4529387340916885E-2</v>
      </c>
      <c r="AD158" s="133">
        <f t="shared" si="108"/>
        <v>1.8941856115511045E-2</v>
      </c>
      <c r="AE158" s="133">
        <f>'Surv-rate CEA'!Y156*UPFS+'Surv-rate CEA'!Z156*UPD</f>
        <v>7.2545298429155768E-3</v>
      </c>
      <c r="AF158" s="133">
        <f t="shared" si="109"/>
        <v>5.6020257889185165E-3</v>
      </c>
      <c r="AG158" s="133">
        <f>AE158-'Surv-rate CEA'!Z156*UPD</f>
        <v>2.0745131113840262E-3</v>
      </c>
      <c r="AH158" s="133">
        <f t="shared" si="110"/>
        <v>1.6019612850268826E-3</v>
      </c>
      <c r="AI158" s="133">
        <f>'Surv-rate CEA'!AB156*UPFS+'Surv-rate CEA'!AC156*UPD</f>
        <v>2.5495772949558293E-2</v>
      </c>
      <c r="AJ158" s="133">
        <f t="shared" si="111"/>
        <v>1.9688109452236327E-2</v>
      </c>
      <c r="AK158" s="133">
        <f>AI158-'Surv-rate CEA'!AC156*UPD</f>
        <v>1.6774326158486057E-2</v>
      </c>
      <c r="AL158" s="133">
        <f t="shared" si="112"/>
        <v>1.2953314655302731E-2</v>
      </c>
      <c r="AM158" s="105">
        <f>'Surv-rate CEA'!AE156*UPFS+'Surv-rate CEA'!AF156*UPD</f>
        <v>7.2545298429155768E-3</v>
      </c>
      <c r="AN158" s="133">
        <f t="shared" si="113"/>
        <v>5.6020257889185165E-3</v>
      </c>
      <c r="AO158" s="105">
        <f>AM158-'Surv-rate CEA'!AF156*UPD</f>
        <v>2.0745131113840262E-3</v>
      </c>
      <c r="AP158" s="133">
        <f t="shared" si="114"/>
        <v>1.6019612850268826E-3</v>
      </c>
      <c r="AQ158" s="133">
        <f>'Surv-rate CEA'!AH156*UPFS+'Surv-rate CEA'!AI156*UPD</f>
        <v>3.5287486651462661E-2</v>
      </c>
      <c r="AR158" s="133">
        <f t="shared" si="115"/>
        <v>2.7249375842137841E-2</v>
      </c>
      <c r="AS158" s="133">
        <f>AQ158-'Surv-rate CEA'!AI156*UPD</f>
        <v>1.9343528153536061E-2</v>
      </c>
      <c r="AT158" s="133">
        <f t="shared" si="116"/>
        <v>1.4937280004520541E-2</v>
      </c>
      <c r="AU158" s="133">
        <f>'Surv-rate CEA'!AK156*UPFS+'Surv-rate CEA'!AL156*UPD</f>
        <v>7.2545298429155768E-3</v>
      </c>
      <c r="AV158" s="133">
        <f t="shared" si="117"/>
        <v>5.6020257889185165E-3</v>
      </c>
      <c r="AW158" s="133">
        <f>AU158-'Surv-rate CEA'!AL156*UPD</f>
        <v>2.0745131113840262E-3</v>
      </c>
      <c r="AX158" s="133">
        <f t="shared" si="118"/>
        <v>1.6019612850268826E-3</v>
      </c>
      <c r="BA158" s="136"/>
      <c r="BB158" s="136"/>
      <c r="BC158" s="136"/>
      <c r="BD158" s="136"/>
      <c r="BE158" s="136"/>
      <c r="BF158" s="136"/>
      <c r="BG158" s="136"/>
      <c r="BH158" s="136"/>
    </row>
    <row r="159" spans="1:60">
      <c r="A159" s="132">
        <v>153</v>
      </c>
      <c r="B159" s="132">
        <f t="shared" si="94"/>
        <v>8.8027397260273972</v>
      </c>
      <c r="C159" s="133">
        <f>'Surv-rate CEA'!D157*UPFS+'Surv-rate CEA'!E157*UPD</f>
        <v>3.0784826699404348E-2</v>
      </c>
      <c r="D159" s="133">
        <f t="shared" si="95"/>
        <v>2.3731979538781575E-2</v>
      </c>
      <c r="E159" s="133">
        <f>C159-'Surv-rate CEA'!E157*UPD</f>
        <v>2.8075076809283298E-2</v>
      </c>
      <c r="F159" s="133">
        <f t="shared" si="96"/>
        <v>2.1643037165465805E-2</v>
      </c>
      <c r="G159" s="133">
        <f>'Surv-rate CEA'!G157*UPFS+'Surv-rate CEA'!H157*UPD</f>
        <v>7.1529526811222746E-3</v>
      </c>
      <c r="H159" s="133">
        <f t="shared" si="97"/>
        <v>5.5142011461624101E-3</v>
      </c>
      <c r="I159" s="133">
        <f>G159-'Surv-rate CEA'!H157*UPD</f>
        <v>2.0467471014650358E-3</v>
      </c>
      <c r="J159" s="133">
        <f t="shared" si="98"/>
        <v>1.5778344574526569E-3</v>
      </c>
      <c r="K159" s="133">
        <f>'Surv-rate CEA'!J157*UPFS+'Surv-rate CEA'!K157*UPD</f>
        <v>2.3365683960185884E-2</v>
      </c>
      <c r="L159" s="133">
        <f t="shared" si="99"/>
        <v>1.801257285179057E-2</v>
      </c>
      <c r="M159" s="133">
        <f>K159-'Surv-rate CEA'!K157*UPD</f>
        <v>6.4168469843363628E-3</v>
      </c>
      <c r="N159" s="133">
        <f t="shared" si="100"/>
        <v>4.9467383013953869E-3</v>
      </c>
      <c r="O159" s="133">
        <f>'Surv-rate CEA'!M157*UPFS+'Surv-rate CEA'!N157*UPD</f>
        <v>7.1529526811222746E-3</v>
      </c>
      <c r="P159" s="133">
        <f t="shared" si="101"/>
        <v>5.5142011461624101E-3</v>
      </c>
      <c r="Q159" s="133">
        <f>O159-'Surv-rate CEA'!N157*UPD</f>
        <v>2.0467471014650358E-3</v>
      </c>
      <c r="R159" s="133">
        <f t="shared" si="102"/>
        <v>1.5778344574526569E-3</v>
      </c>
      <c r="S159" s="133">
        <f>'Surv-rate CEA'!P157*UPFS+'Surv-rate CEA'!Q157*UPD</f>
        <v>4.0684808246555654E-2</v>
      </c>
      <c r="T159" s="133">
        <f t="shared" si="103"/>
        <v>3.1363861368275708E-2</v>
      </c>
      <c r="U159" s="133">
        <f>S159-'Surv-rate CEA'!Q157*UPD</f>
        <v>2.8075076809283298E-2</v>
      </c>
      <c r="V159" s="133">
        <f t="shared" si="104"/>
        <v>2.1643037165465805E-2</v>
      </c>
      <c r="W159" s="133">
        <f>'Surv-rate CEA'!S157*UPFS+'Surv-rate CEA'!T157*UPD</f>
        <v>7.1529526811222746E-3</v>
      </c>
      <c r="X159" s="133">
        <f t="shared" si="105"/>
        <v>5.5142011461624101E-3</v>
      </c>
      <c r="Y159" s="133">
        <f>W159-'Surv-rate CEA'!T157*UPD</f>
        <v>2.0467471014650358E-3</v>
      </c>
      <c r="Z159" s="133">
        <f t="shared" si="106"/>
        <v>1.5778344574526569E-3</v>
      </c>
      <c r="AA159" s="133">
        <f>'Surv-rate CEA'!V157*UPFS+'Surv-rate CEA'!W157*UPD</f>
        <v>5.0366188735448486E-2</v>
      </c>
      <c r="AB159" s="133">
        <f t="shared" si="107"/>
        <v>3.8827223949881841E-2</v>
      </c>
      <c r="AC159" s="133">
        <f>AA159-'Surv-rate CEA'!W157*UPD</f>
        <v>2.4338217377387859E-2</v>
      </c>
      <c r="AD159" s="133">
        <f t="shared" si="108"/>
        <v>1.8762297493192082E-2</v>
      </c>
      <c r="AE159" s="133">
        <f>'Surv-rate CEA'!Y157*UPFS+'Surv-rate CEA'!Z157*UPD</f>
        <v>7.1529526811222746E-3</v>
      </c>
      <c r="AF159" s="133">
        <f t="shared" si="109"/>
        <v>5.5142011461624101E-3</v>
      </c>
      <c r="AG159" s="133">
        <f>AE159-'Surv-rate CEA'!Z157*UPD</f>
        <v>2.0467471014650358E-3</v>
      </c>
      <c r="AH159" s="133">
        <f t="shared" si="110"/>
        <v>1.5778344574526569E-3</v>
      </c>
      <c r="AI159" s="133">
        <f>'Surv-rate CEA'!AB157*UPFS+'Surv-rate CEA'!AC157*UPD</f>
        <v>2.5236069660479494E-2</v>
      </c>
      <c r="AJ159" s="133">
        <f t="shared" si="111"/>
        <v>1.9454450553504459E-2</v>
      </c>
      <c r="AK159" s="133">
        <f>AI159-'Surv-rate CEA'!AC157*UPD</f>
        <v>1.662913271160623E-2</v>
      </c>
      <c r="AL159" s="133">
        <f t="shared" si="112"/>
        <v>1.2819374983428389E-2</v>
      </c>
      <c r="AM159" s="105">
        <f>'Surv-rate CEA'!AE157*UPFS+'Surv-rate CEA'!AF157*UPD</f>
        <v>7.1529526811222746E-3</v>
      </c>
      <c r="AN159" s="133">
        <f t="shared" si="113"/>
        <v>5.5142011461624101E-3</v>
      </c>
      <c r="AO159" s="105">
        <f>AM159-'Surv-rate CEA'!AF157*UPD</f>
        <v>2.0467471014650358E-3</v>
      </c>
      <c r="AP159" s="133">
        <f t="shared" si="114"/>
        <v>1.5778344574526569E-3</v>
      </c>
      <c r="AQ159" s="133">
        <f>'Surv-rate CEA'!AH157*UPFS+'Surv-rate CEA'!AI157*UPD</f>
        <v>3.4962442015047598E-2</v>
      </c>
      <c r="AR159" s="133">
        <f t="shared" si="115"/>
        <v>2.6952497300983706E-2</v>
      </c>
      <c r="AS159" s="133">
        <f>AQ159-'Surv-rate CEA'!AI157*UPD</f>
        <v>1.91823489334048E-2</v>
      </c>
      <c r="AT159" s="133">
        <f t="shared" si="116"/>
        <v>1.4787645772329118E-2</v>
      </c>
      <c r="AU159" s="133">
        <f>'Surv-rate CEA'!AK157*UPFS+'Surv-rate CEA'!AL157*UPD</f>
        <v>7.1529526811222746E-3</v>
      </c>
      <c r="AV159" s="133">
        <f t="shared" si="117"/>
        <v>5.5142011461624101E-3</v>
      </c>
      <c r="AW159" s="133">
        <f>AU159-'Surv-rate CEA'!AL157*UPD</f>
        <v>2.0467471014650358E-3</v>
      </c>
      <c r="AX159" s="133">
        <f t="shared" si="118"/>
        <v>1.5778344574526569E-3</v>
      </c>
      <c r="BA159" s="136"/>
      <c r="BB159" s="136"/>
      <c r="BC159" s="136"/>
      <c r="BD159" s="136"/>
      <c r="BE159" s="136"/>
      <c r="BF159" s="136"/>
      <c r="BG159" s="136"/>
      <c r="BH159" s="136"/>
    </row>
    <row r="160" spans="1:60">
      <c r="A160" s="132">
        <v>154</v>
      </c>
      <c r="B160" s="132">
        <f t="shared" si="94"/>
        <v>8.8602739726027391</v>
      </c>
      <c r="C160" s="133">
        <f>'Surv-rate CEA'!D158*UPFS+'Surv-rate CEA'!E158*UPD</f>
        <v>3.0492367708990577E-2</v>
      </c>
      <c r="D160" s="133">
        <f t="shared" si="95"/>
        <v>2.3466581074289374E-2</v>
      </c>
      <c r="E160" s="133">
        <f>C160-'Surv-rate CEA'!E158*UPD</f>
        <v>2.7866697935318679E-2</v>
      </c>
      <c r="F160" s="133">
        <f t="shared" si="96"/>
        <v>2.1445895333968346E-2</v>
      </c>
      <c r="G160" s="133">
        <f>'Surv-rate CEA'!G158*UPFS+'Surv-rate CEA'!H158*UPD</f>
        <v>7.0534104722588913E-3</v>
      </c>
      <c r="H160" s="133">
        <f t="shared" si="97"/>
        <v>5.4282248685038025E-3</v>
      </c>
      <c r="I160" s="133">
        <f>G160-'Surv-rate CEA'!H158*UPD</f>
        <v>2.019527468597437E-3</v>
      </c>
      <c r="J160" s="133">
        <f t="shared" si="98"/>
        <v>1.5542054826927375E-3</v>
      </c>
      <c r="K160" s="133">
        <f>'Surv-rate CEA'!J158*UPFS+'Surv-rate CEA'!K158*UPD</f>
        <v>2.3123776245257979E-2</v>
      </c>
      <c r="L160" s="133">
        <f t="shared" si="99"/>
        <v>1.7795796481985839E-2</v>
      </c>
      <c r="M160" s="133">
        <f>K160-'Surv-rate CEA'!K158*UPD</f>
        <v>6.3479374001970991E-3</v>
      </c>
      <c r="N160" s="133">
        <f t="shared" si="100"/>
        <v>4.8853007768339769E-3</v>
      </c>
      <c r="O160" s="133">
        <f>'Surv-rate CEA'!M158*UPFS+'Surv-rate CEA'!N158*UPD</f>
        <v>7.0534104722588913E-3</v>
      </c>
      <c r="P160" s="133">
        <f t="shared" si="101"/>
        <v>5.4282248685038025E-3</v>
      </c>
      <c r="Q160" s="133">
        <f>O160-'Surv-rate CEA'!N158*UPD</f>
        <v>2.019527468597437E-3</v>
      </c>
      <c r="R160" s="133">
        <f t="shared" si="102"/>
        <v>1.5542054826927375E-3</v>
      </c>
      <c r="S160" s="133">
        <f>'Surv-rate CEA'!P158*UPFS+'Surv-rate CEA'!Q158*UPD</f>
        <v>4.0331017218876941E-2</v>
      </c>
      <c r="T160" s="133">
        <f t="shared" si="103"/>
        <v>3.1038294382639376E-2</v>
      </c>
      <c r="U160" s="133">
        <f>S160-'Surv-rate CEA'!Q158*UPD</f>
        <v>2.7866697935318676E-2</v>
      </c>
      <c r="V160" s="133">
        <f t="shared" si="104"/>
        <v>2.1445895333968346E-2</v>
      </c>
      <c r="W160" s="133">
        <f>'Surv-rate CEA'!S158*UPFS+'Surv-rate CEA'!T158*UPD</f>
        <v>7.0534104722588913E-3</v>
      </c>
      <c r="X160" s="133">
        <f t="shared" si="105"/>
        <v>5.4282248685038025E-3</v>
      </c>
      <c r="Y160" s="133">
        <f>W160-'Surv-rate CEA'!T158*UPD</f>
        <v>2.019527468597437E-3</v>
      </c>
      <c r="Z160" s="133">
        <f t="shared" si="106"/>
        <v>1.5542054826927375E-3</v>
      </c>
      <c r="AA160" s="133">
        <f>'Surv-rate CEA'!V158*UPFS+'Surv-rate CEA'!W158*UPD</f>
        <v>4.9960314816364856E-2</v>
      </c>
      <c r="AB160" s="133">
        <f t="shared" si="107"/>
        <v>3.8448892828665739E-2</v>
      </c>
      <c r="AC160" s="133">
        <f>AA160-'Surv-rate CEA'!W158*UPD</f>
        <v>2.4149750663318339E-2</v>
      </c>
      <c r="AD160" s="133">
        <f t="shared" si="108"/>
        <v>1.858537478208162E-2</v>
      </c>
      <c r="AE160" s="133">
        <f>'Surv-rate CEA'!Y158*UPFS+'Surv-rate CEA'!Z158*UPD</f>
        <v>7.0534104722588913E-3</v>
      </c>
      <c r="AF160" s="133">
        <f t="shared" si="109"/>
        <v>5.4282248685038025E-3</v>
      </c>
      <c r="AG160" s="133">
        <f>AE160-'Surv-rate CEA'!Z158*UPD</f>
        <v>2.019527468597437E-3</v>
      </c>
      <c r="AH160" s="133">
        <f t="shared" si="110"/>
        <v>1.5542054826927375E-3</v>
      </c>
      <c r="AI160" s="133">
        <f>'Surv-rate CEA'!AB158*UPFS+'Surv-rate CEA'!AC158*UPD</f>
        <v>2.4980593635720999E-2</v>
      </c>
      <c r="AJ160" s="133">
        <f t="shared" si="111"/>
        <v>1.9224782130109305E-2</v>
      </c>
      <c r="AK160" s="133">
        <f>AI160-'Surv-rate CEA'!AC158*UPD</f>
        <v>1.6486116365743334E-2</v>
      </c>
      <c r="AL160" s="133">
        <f t="shared" si="112"/>
        <v>1.2687528564166457E-2</v>
      </c>
      <c r="AM160" s="105">
        <f>'Surv-rate CEA'!AE158*UPFS+'Surv-rate CEA'!AF158*UPD</f>
        <v>7.0534104722588913E-3</v>
      </c>
      <c r="AN160" s="133">
        <f t="shared" si="113"/>
        <v>5.4282248685038025E-3</v>
      </c>
      <c r="AO160" s="105">
        <f>AM160-'Surv-rate CEA'!AF158*UPD</f>
        <v>2.019527468597437E-3</v>
      </c>
      <c r="AP160" s="133">
        <f t="shared" si="114"/>
        <v>1.5542054826927375E-3</v>
      </c>
      <c r="AQ160" s="133">
        <f>'Surv-rate CEA'!AH158*UPFS+'Surv-rate CEA'!AI158*UPD</f>
        <v>3.464236977891183E-2</v>
      </c>
      <c r="AR160" s="133">
        <f t="shared" si="115"/>
        <v>2.6660375697314394E-2</v>
      </c>
      <c r="AS160" s="133">
        <f>AQ160-'Surv-rate CEA'!AI158*UPD</f>
        <v>1.902353491328166E-2</v>
      </c>
      <c r="AT160" s="133">
        <f t="shared" si="116"/>
        <v>1.4640297159688056E-2</v>
      </c>
      <c r="AU160" s="133">
        <f>'Surv-rate CEA'!AK158*UPFS+'Surv-rate CEA'!AL158*UPD</f>
        <v>7.0534104722588913E-3</v>
      </c>
      <c r="AV160" s="133">
        <f t="shared" si="117"/>
        <v>5.4282248685038025E-3</v>
      </c>
      <c r="AW160" s="133">
        <f>AU160-'Surv-rate CEA'!AL158*UPD</f>
        <v>2.019527468597437E-3</v>
      </c>
      <c r="AX160" s="133">
        <f t="shared" si="118"/>
        <v>1.5542054826927375E-3</v>
      </c>
      <c r="BA160" s="136"/>
      <c r="BB160" s="136"/>
      <c r="BC160" s="136"/>
      <c r="BD160" s="136"/>
      <c r="BE160" s="136"/>
      <c r="BF160" s="136"/>
      <c r="BG160" s="136"/>
      <c r="BH160" s="136"/>
    </row>
    <row r="161" spans="1:60">
      <c r="A161" s="132">
        <v>155</v>
      </c>
      <c r="B161" s="132">
        <f t="shared" si="94"/>
        <v>8.9178082191780828</v>
      </c>
      <c r="C161" s="133">
        <f>'Surv-rate CEA'!D159*UPFS+'Surv-rate CEA'!E159*UPD</f>
        <v>3.0204470307398843E-2</v>
      </c>
      <c r="D161" s="133">
        <f t="shared" si="95"/>
        <v>2.3205520600231407E-2</v>
      </c>
      <c r="E161" s="133">
        <f>C161-'Surv-rate CEA'!E159*UPD</f>
        <v>2.7661180661471295E-2</v>
      </c>
      <c r="F161" s="133">
        <f t="shared" si="96"/>
        <v>2.1251559492147683E-2</v>
      </c>
      <c r="G161" s="133">
        <f>'Surv-rate CEA'!G159*UPFS+'Surv-rate CEA'!H159*UPD</f>
        <v>6.9558504705846836E-3</v>
      </c>
      <c r="H161" s="133">
        <f t="shared" si="97"/>
        <v>5.3440477434144049E-3</v>
      </c>
      <c r="I161" s="133">
        <f>G161-'Surv-rate CEA'!H159*UPD</f>
        <v>1.9928400768625199E-3</v>
      </c>
      <c r="J161" s="133">
        <f t="shared" si="98"/>
        <v>1.5310611636606606E-3</v>
      </c>
      <c r="K161" s="133">
        <f>'Surv-rate CEA'!J159*UPFS+'Surv-rate CEA'!K159*UPD</f>
        <v>2.2885831578330219E-2</v>
      </c>
      <c r="L161" s="133">
        <f t="shared" si="99"/>
        <v>1.7582749531425364E-2</v>
      </c>
      <c r="M161" s="133">
        <f>K161-'Surv-rate CEA'!K159*UPD</f>
        <v>6.2802005041824281E-3</v>
      </c>
      <c r="N161" s="133">
        <f t="shared" si="100"/>
        <v>4.8249587127402755E-3</v>
      </c>
      <c r="O161" s="133">
        <f>'Surv-rate CEA'!M159*UPFS+'Surv-rate CEA'!N159*UPD</f>
        <v>6.9558504705846836E-3</v>
      </c>
      <c r="P161" s="133">
        <f t="shared" si="101"/>
        <v>5.3440477434144049E-3</v>
      </c>
      <c r="Q161" s="133">
        <f>O161-'Surv-rate CEA'!N159*UPD</f>
        <v>1.9928400768625199E-3</v>
      </c>
      <c r="R161" s="133">
        <f t="shared" si="102"/>
        <v>1.5310611636606606E-3</v>
      </c>
      <c r="S161" s="133">
        <f>'Surv-rate CEA'!P159*UPFS+'Surv-rate CEA'!Q159*UPD</f>
        <v>3.9982449275097282E-2</v>
      </c>
      <c r="T161" s="133">
        <f t="shared" si="103"/>
        <v>3.0717756042677607E-2</v>
      </c>
      <c r="U161" s="133">
        <f>S161-'Surv-rate CEA'!Q159*UPD</f>
        <v>2.7661180661471291E-2</v>
      </c>
      <c r="V161" s="133">
        <f t="shared" si="104"/>
        <v>2.125155949214768E-2</v>
      </c>
      <c r="W161" s="133">
        <f>'Surv-rate CEA'!S159*UPFS+'Surv-rate CEA'!T159*UPD</f>
        <v>6.9558504705846836E-3</v>
      </c>
      <c r="X161" s="133">
        <f t="shared" si="105"/>
        <v>5.3440477434144049E-3</v>
      </c>
      <c r="Y161" s="133">
        <f>W161-'Surv-rate CEA'!T159*UPD</f>
        <v>1.9928400768625199E-3</v>
      </c>
      <c r="Z161" s="133">
        <f t="shared" si="106"/>
        <v>1.5310611636606606E-3</v>
      </c>
      <c r="AA161" s="133">
        <f>'Surv-rate CEA'!V159*UPFS+'Surv-rate CEA'!W159*UPD</f>
        <v>4.9560169416935931E-2</v>
      </c>
      <c r="AB161" s="133">
        <f t="shared" si="107"/>
        <v>3.8076136434478242E-2</v>
      </c>
      <c r="AC161" s="133">
        <f>AA161-'Surv-rate CEA'!W159*UPD</f>
        <v>2.3963932108315569E-2</v>
      </c>
      <c r="AD161" s="133">
        <f t="shared" si="108"/>
        <v>1.841103368284672E-2</v>
      </c>
      <c r="AE161" s="133">
        <f>'Surv-rate CEA'!Y159*UPFS+'Surv-rate CEA'!Z159*UPD</f>
        <v>6.9558504705846836E-3</v>
      </c>
      <c r="AF161" s="133">
        <f t="shared" si="109"/>
        <v>5.3440477434144049E-3</v>
      </c>
      <c r="AG161" s="133">
        <f>AE161-'Surv-rate CEA'!Z159*UPD</f>
        <v>1.9928400768625199E-3</v>
      </c>
      <c r="AH161" s="133">
        <f t="shared" si="110"/>
        <v>1.5310611636606606E-3</v>
      </c>
      <c r="AI161" s="133">
        <f>'Surv-rate CEA'!AB159*UPFS+'Surv-rate CEA'!AC159*UPD</f>
        <v>2.4729251048278021E-2</v>
      </c>
      <c r="AJ161" s="133">
        <f t="shared" si="111"/>
        <v>1.8999013682042258E-2</v>
      </c>
      <c r="AK161" s="133">
        <f>AI161-'Surv-rate CEA'!AC159*UPD</f>
        <v>1.6345230908104975E-2</v>
      </c>
      <c r="AL161" s="133">
        <f t="shared" si="112"/>
        <v>1.2557730319165916E-2</v>
      </c>
      <c r="AM161" s="105">
        <f>'Surv-rate CEA'!AE159*UPFS+'Surv-rate CEA'!AF159*UPD</f>
        <v>6.9558504705846836E-3</v>
      </c>
      <c r="AN161" s="133">
        <f t="shared" si="113"/>
        <v>5.3440477434144049E-3</v>
      </c>
      <c r="AO161" s="105">
        <f>AM161-'Surv-rate CEA'!AF159*UPD</f>
        <v>1.9928400768625199E-3</v>
      </c>
      <c r="AP161" s="133">
        <f t="shared" si="114"/>
        <v>1.5310611636606606E-3</v>
      </c>
      <c r="AQ161" s="133">
        <f>'Surv-rate CEA'!AH159*UPFS+'Surv-rate CEA'!AI159*UPD</f>
        <v>3.4327164465411376E-2</v>
      </c>
      <c r="AR161" s="133">
        <f t="shared" si="115"/>
        <v>2.6372908183544812E-2</v>
      </c>
      <c r="AS161" s="133">
        <f>AQ161-'Surv-rate CEA'!AI159*UPD</f>
        <v>1.8867036639019105E-2</v>
      </c>
      <c r="AT161" s="133">
        <f t="shared" si="116"/>
        <v>1.4495185743576207E-2</v>
      </c>
      <c r="AU161" s="133">
        <f>'Surv-rate CEA'!AK159*UPFS+'Surv-rate CEA'!AL159*UPD</f>
        <v>6.9558504705846836E-3</v>
      </c>
      <c r="AV161" s="133">
        <f t="shared" si="117"/>
        <v>5.3440477434144049E-3</v>
      </c>
      <c r="AW161" s="133">
        <f>AU161-'Surv-rate CEA'!AL159*UPD</f>
        <v>1.9928400768625199E-3</v>
      </c>
      <c r="AX161" s="133">
        <f t="shared" si="118"/>
        <v>1.5310611636606606E-3</v>
      </c>
      <c r="BA161" s="136"/>
      <c r="BB161" s="136"/>
      <c r="BC161" s="136"/>
      <c r="BD161" s="136"/>
      <c r="BE161" s="136"/>
      <c r="BF161" s="136"/>
      <c r="BG161" s="136"/>
      <c r="BH161" s="136"/>
    </row>
    <row r="162" spans="1:60">
      <c r="A162" s="132">
        <v>156</v>
      </c>
      <c r="B162" s="132">
        <f t="shared" si="94"/>
        <v>8.9753424657534246</v>
      </c>
      <c r="C162" s="133">
        <f>'Surv-rate CEA'!D160*UPFS+'Surv-rate CEA'!E160*UPD</f>
        <v>2.9921036416363574E-2</v>
      </c>
      <c r="D162" s="133">
        <f t="shared" si="95"/>
        <v>2.2948702962065658E-2</v>
      </c>
      <c r="E162" s="133">
        <f>C162-'Surv-rate CEA'!E160*UPD</f>
        <v>2.7458467939884341E-2</v>
      </c>
      <c r="F162" s="133">
        <f t="shared" si="96"/>
        <v>2.1059973183321694E-2</v>
      </c>
      <c r="G162" s="133">
        <f>'Surv-rate CEA'!G160*UPFS+'Surv-rate CEA'!H160*UPD</f>
        <v>6.8602216007369477E-3</v>
      </c>
      <c r="H162" s="133">
        <f t="shared" si="97"/>
        <v>5.2616221436487358E-3</v>
      </c>
      <c r="I162" s="133">
        <f>G162-'Surv-rate CEA'!H160*UPD</f>
        <v>1.9666712422758198E-3</v>
      </c>
      <c r="J162" s="133">
        <f t="shared" si="98"/>
        <v>1.5083887314258212E-3</v>
      </c>
      <c r="K162" s="133">
        <f>'Surv-rate CEA'!J160*UPFS+'Surv-rate CEA'!K160*UPD</f>
        <v>2.2651761766987077E-2</v>
      </c>
      <c r="L162" s="133">
        <f t="shared" si="99"/>
        <v>1.7373347136925107E-2</v>
      </c>
      <c r="M162" s="133">
        <f>K162-'Surv-rate CEA'!K160*UPD</f>
        <v>6.2136090954952594E-3</v>
      </c>
      <c r="N162" s="133">
        <f t="shared" si="100"/>
        <v>4.7656861704471745E-3</v>
      </c>
      <c r="O162" s="133">
        <f>'Surv-rate CEA'!M160*UPFS+'Surv-rate CEA'!N160*UPD</f>
        <v>6.8602216007369477E-3</v>
      </c>
      <c r="P162" s="133">
        <f t="shared" si="101"/>
        <v>5.2616221436487358E-3</v>
      </c>
      <c r="Q162" s="133">
        <f>O162-'Surv-rate CEA'!N160*UPD</f>
        <v>1.9666712422758198E-3</v>
      </c>
      <c r="R162" s="133">
        <f t="shared" si="102"/>
        <v>1.5083887314258212E-3</v>
      </c>
      <c r="S162" s="133">
        <f>'Surv-rate CEA'!P160*UPFS+'Surv-rate CEA'!Q160*UPD</f>
        <v>3.9638996544842639E-2</v>
      </c>
      <c r="T162" s="133">
        <f t="shared" si="103"/>
        <v>3.0402140646587125E-2</v>
      </c>
      <c r="U162" s="133">
        <f>S162-'Surv-rate CEA'!Q160*UPD</f>
        <v>2.7458467939884337E-2</v>
      </c>
      <c r="V162" s="133">
        <f t="shared" si="104"/>
        <v>2.105997318332169E-2</v>
      </c>
      <c r="W162" s="133">
        <f>'Surv-rate CEA'!S160*UPFS+'Surv-rate CEA'!T160*UPD</f>
        <v>6.8602216007369477E-3</v>
      </c>
      <c r="X162" s="133">
        <f t="shared" si="105"/>
        <v>5.2616221436487358E-3</v>
      </c>
      <c r="Y162" s="133">
        <f>W162-'Surv-rate CEA'!T160*UPD</f>
        <v>1.9666712422758198E-3</v>
      </c>
      <c r="Z162" s="133">
        <f t="shared" si="106"/>
        <v>1.5083887314258212E-3</v>
      </c>
      <c r="AA162" s="133">
        <f>'Surv-rate CEA'!V160*UPFS+'Surv-rate CEA'!W160*UPD</f>
        <v>4.9165637985330302E-2</v>
      </c>
      <c r="AB162" s="133">
        <f t="shared" si="107"/>
        <v>3.7708841577718408E-2</v>
      </c>
      <c r="AC162" s="133">
        <f>AA162-'Surv-rate CEA'!W160*UPD</f>
        <v>2.3780708082705746E-2</v>
      </c>
      <c r="AD162" s="133">
        <f t="shared" si="108"/>
        <v>1.8239221343253644E-2</v>
      </c>
      <c r="AE162" s="133">
        <f>'Surv-rate CEA'!Y160*UPFS+'Surv-rate CEA'!Z160*UPD</f>
        <v>6.8602216007369477E-3</v>
      </c>
      <c r="AF162" s="133">
        <f t="shared" si="109"/>
        <v>5.2616221436487358E-3</v>
      </c>
      <c r="AG162" s="133">
        <f>AE162-'Surv-rate CEA'!Z160*UPD</f>
        <v>1.9666712422758198E-3</v>
      </c>
      <c r="AH162" s="133">
        <f t="shared" si="110"/>
        <v>1.5083887314258212E-3</v>
      </c>
      <c r="AI162" s="133">
        <f>'Surv-rate CEA'!AB160*UPFS+'Surv-rate CEA'!AC160*UPD</f>
        <v>2.4481950694299898E-2</v>
      </c>
      <c r="AJ162" s="133">
        <f t="shared" si="111"/>
        <v>1.8777057271591225E-2</v>
      </c>
      <c r="AK162" s="133">
        <f>AI162-'Surv-rate CEA'!AC160*UPD</f>
        <v>1.6206431390158101E-2</v>
      </c>
      <c r="AL162" s="133">
        <f t="shared" si="112"/>
        <v>1.2429936412377643E-2</v>
      </c>
      <c r="AM162" s="105">
        <f>'Surv-rate CEA'!AE160*UPFS+'Surv-rate CEA'!AF160*UPD</f>
        <v>6.8602216007369477E-3</v>
      </c>
      <c r="AN162" s="133">
        <f t="shared" si="113"/>
        <v>5.2616221436487358E-3</v>
      </c>
      <c r="AO162" s="105">
        <f>AM162-'Surv-rate CEA'!AF160*UPD</f>
        <v>1.9666712422758198E-3</v>
      </c>
      <c r="AP162" s="133">
        <f t="shared" si="114"/>
        <v>1.5083887314258212E-3</v>
      </c>
      <c r="AQ162" s="133">
        <f>'Surv-rate CEA'!AH160*UPFS+'Surv-rate CEA'!AI160*UPD</f>
        <v>3.4016723441486763E-2</v>
      </c>
      <c r="AR162" s="133">
        <f t="shared" si="115"/>
        <v>2.6089994716041655E-2</v>
      </c>
      <c r="AS162" s="133">
        <f>AQ162-'Surv-rate CEA'!AI160*UPD</f>
        <v>1.8712805993788523E-2</v>
      </c>
      <c r="AT162" s="133">
        <f t="shared" si="116"/>
        <v>1.4352264419001219E-2</v>
      </c>
      <c r="AU162" s="133">
        <f>'Surv-rate CEA'!AK160*UPFS+'Surv-rate CEA'!AL160*UPD</f>
        <v>6.8602216007369477E-3</v>
      </c>
      <c r="AV162" s="133">
        <f t="shared" si="117"/>
        <v>5.2616221436487358E-3</v>
      </c>
      <c r="AW162" s="133">
        <f>AU162-'Surv-rate CEA'!AL160*UPD</f>
        <v>1.9666712422758198E-3</v>
      </c>
      <c r="AX162" s="133">
        <f t="shared" si="118"/>
        <v>1.5083887314258212E-3</v>
      </c>
      <c r="BA162" s="136"/>
      <c r="BB162" s="136"/>
      <c r="BC162" s="136"/>
      <c r="BD162" s="136"/>
      <c r="BE162" s="136"/>
      <c r="BF162" s="136"/>
      <c r="BG162" s="136"/>
      <c r="BH162" s="136"/>
    </row>
    <row r="163" spans="1:60">
      <c r="A163" s="132">
        <v>157</v>
      </c>
      <c r="B163" s="132">
        <f t="shared" si="94"/>
        <v>9.0328767123287665</v>
      </c>
      <c r="C163" s="133">
        <f>'Surv-rate CEA'!D161*UPFS+'Surv-rate CEA'!E161*UPD</f>
        <v>2.9641970629335102E-2</v>
      </c>
      <c r="D163" s="133">
        <f t="shared" si="95"/>
        <v>2.269603562751522E-2</v>
      </c>
      <c r="E163" s="133">
        <f>C163-'Surv-rate CEA'!E161*UPD</f>
        <v>2.7258504208014345E-2</v>
      </c>
      <c r="F163" s="133">
        <f t="shared" si="96"/>
        <v>2.0871081426874227E-2</v>
      </c>
      <c r="G163" s="133">
        <f>'Surv-rate CEA'!G161*UPFS+'Surv-rate CEA'!H161*UPD</f>
        <v>6.7664743954519713E-3</v>
      </c>
      <c r="H163" s="133">
        <f t="shared" si="97"/>
        <v>5.1809019674240271E-3</v>
      </c>
      <c r="I163" s="133">
        <f>G163-'Surv-rate CEA'!H161*UPD</f>
        <v>1.9410077156240798E-3</v>
      </c>
      <c r="J163" s="133">
        <f t="shared" si="98"/>
        <v>1.4861758287921967E-3</v>
      </c>
      <c r="K163" s="133">
        <f>'Surv-rate CEA'!J161*UPFS+'Surv-rate CEA'!K161*UPD</f>
        <v>2.2421481086054979E-2</v>
      </c>
      <c r="L163" s="133">
        <f t="shared" si="99"/>
        <v>1.7167506840694052E-2</v>
      </c>
      <c r="M163" s="133">
        <f>K163-'Surv-rate CEA'!K161*UPD</f>
        <v>6.1481367696535651E-3</v>
      </c>
      <c r="N163" s="133">
        <f t="shared" si="100"/>
        <v>4.7074579794907393E-3</v>
      </c>
      <c r="O163" s="133">
        <f>'Surv-rate CEA'!M161*UPFS+'Surv-rate CEA'!N161*UPD</f>
        <v>6.7664743954519713E-3</v>
      </c>
      <c r="P163" s="133">
        <f t="shared" si="101"/>
        <v>5.1809019674240271E-3</v>
      </c>
      <c r="Q163" s="133">
        <f>O163-'Surv-rate CEA'!N161*UPD</f>
        <v>1.9410077156240798E-3</v>
      </c>
      <c r="R163" s="133">
        <f t="shared" si="102"/>
        <v>1.4861758287921967E-3</v>
      </c>
      <c r="S163" s="133">
        <f>'Surv-rate CEA'!P161*UPFS+'Surv-rate CEA'!Q161*UPD</f>
        <v>3.9300554003437092E-2</v>
      </c>
      <c r="T163" s="133">
        <f t="shared" si="103"/>
        <v>3.0091345308883126E-2</v>
      </c>
      <c r="U163" s="133">
        <f>S163-'Surv-rate CEA'!Q161*UPD</f>
        <v>2.7258504208014345E-2</v>
      </c>
      <c r="V163" s="133">
        <f t="shared" si="104"/>
        <v>2.0871081426874227E-2</v>
      </c>
      <c r="W163" s="133">
        <f>'Surv-rate CEA'!S161*UPFS+'Surv-rate CEA'!T161*UPD</f>
        <v>6.7664743954519713E-3</v>
      </c>
      <c r="X163" s="133">
        <f t="shared" si="105"/>
        <v>5.1809019674240271E-3</v>
      </c>
      <c r="Y163" s="133">
        <f>W163-'Surv-rate CEA'!T161*UPD</f>
        <v>1.9410077156240798E-3</v>
      </c>
      <c r="Z163" s="133">
        <f t="shared" si="106"/>
        <v>1.4861758287921967E-3</v>
      </c>
      <c r="AA163" s="133">
        <f>'Surv-rate CEA'!V161*UPFS+'Surv-rate CEA'!W161*UPD</f>
        <v>4.8776608915722414E-2</v>
      </c>
      <c r="AB163" s="133">
        <f t="shared" si="107"/>
        <v>3.7346898004312755E-2</v>
      </c>
      <c r="AC163" s="133">
        <f>AA163-'Surv-rate CEA'!W161*UPD</f>
        <v>2.3600026369984897E-2</v>
      </c>
      <c r="AD163" s="133">
        <f t="shared" si="108"/>
        <v>1.8069886310911932E-2</v>
      </c>
      <c r="AE163" s="133">
        <f>'Surv-rate CEA'!Y161*UPFS+'Surv-rate CEA'!Z161*UPD</f>
        <v>6.7664743954519713E-3</v>
      </c>
      <c r="AF163" s="133">
        <f t="shared" si="109"/>
        <v>5.1809019674240271E-3</v>
      </c>
      <c r="AG163" s="133">
        <f>AE163-'Surv-rate CEA'!Z161*UPD</f>
        <v>1.9410077156240798E-3</v>
      </c>
      <c r="AH163" s="133">
        <f t="shared" si="110"/>
        <v>1.4861758287921967E-3</v>
      </c>
      <c r="AI163" s="133">
        <f>'Surv-rate CEA'!AB161*UPFS+'Surv-rate CEA'!AC161*UPD</f>
        <v>2.4238603905031693E-2</v>
      </c>
      <c r="AJ163" s="133">
        <f t="shared" si="111"/>
        <v>1.8558827436574131E-2</v>
      </c>
      <c r="AK163" s="133">
        <f>AI163-'Surv-rate CEA'!AC161*UPD</f>
        <v>1.6069674085414931E-2</v>
      </c>
      <c r="AL163" s="133">
        <f t="shared" si="112"/>
        <v>1.2304104208381923E-2</v>
      </c>
      <c r="AM163" s="105">
        <f>'Surv-rate CEA'!AE161*UPFS+'Surv-rate CEA'!AF161*UPD</f>
        <v>6.7664743954519713E-3</v>
      </c>
      <c r="AN163" s="133">
        <f t="shared" si="113"/>
        <v>5.1809019674240271E-3</v>
      </c>
      <c r="AO163" s="105">
        <f>AM163-'Surv-rate CEA'!AF161*UPD</f>
        <v>1.9410077156240798E-3</v>
      </c>
      <c r="AP163" s="133">
        <f t="shared" si="114"/>
        <v>1.4861758287921967E-3</v>
      </c>
      <c r="AQ163" s="133">
        <f>'Surv-rate CEA'!AH161*UPFS+'Surv-rate CEA'!AI161*UPD</f>
        <v>3.3710946826010155E-2</v>
      </c>
      <c r="AR163" s="133">
        <f t="shared" si="115"/>
        <v>2.5811537963107405E-2</v>
      </c>
      <c r="AS163" s="133">
        <f>AQ163-'Surv-rate CEA'!AI161*UPD</f>
        <v>1.8560796153846933E-2</v>
      </c>
      <c r="AT163" s="133">
        <f t="shared" si="116"/>
        <v>1.4211487355225367E-2</v>
      </c>
      <c r="AU163" s="133">
        <f>'Surv-rate CEA'!AK161*UPFS+'Surv-rate CEA'!AL161*UPD</f>
        <v>6.7664743954519713E-3</v>
      </c>
      <c r="AV163" s="133">
        <f t="shared" si="117"/>
        <v>5.1809019674240271E-3</v>
      </c>
      <c r="AW163" s="133">
        <f>AU163-'Surv-rate CEA'!AL161*UPD</f>
        <v>1.9410077156240798E-3</v>
      </c>
      <c r="AX163" s="133">
        <f t="shared" si="118"/>
        <v>1.4861758287921967E-3</v>
      </c>
      <c r="BA163" s="136"/>
      <c r="BB163" s="136"/>
      <c r="BC163" s="136"/>
      <c r="BD163" s="136"/>
      <c r="BE163" s="136"/>
      <c r="BF163" s="136"/>
      <c r="BG163" s="136"/>
      <c r="BH163" s="136"/>
    </row>
    <row r="164" spans="1:60">
      <c r="A164" s="132">
        <v>158</v>
      </c>
      <c r="B164" s="132">
        <f t="shared" si="94"/>
        <v>9.0904109589041102</v>
      </c>
      <c r="C164" s="133">
        <f>'Surv-rate CEA'!D162*UPFS+'Surv-rate CEA'!E162*UPD</f>
        <v>2.9367180123773432E-2</v>
      </c>
      <c r="D164" s="133">
        <f t="shared" si="95"/>
        <v>2.2447428599794723E-2</v>
      </c>
      <c r="E164" s="133">
        <f>C164-'Surv-rate CEA'!E162*UPD</f>
        <v>2.7061235341045625E-2</v>
      </c>
      <c r="F164" s="133">
        <f t="shared" si="96"/>
        <v>2.0684830670841762E-2</v>
      </c>
      <c r="G164" s="133">
        <f>'Surv-rate CEA'!G162*UPFS+'Surv-rate CEA'!H162*UPD</f>
        <v>6.6745609359493228E-3</v>
      </c>
      <c r="H164" s="133">
        <f t="shared" si="97"/>
        <v>5.1018425811817439E-3</v>
      </c>
      <c r="I164" s="133">
        <f>G164-'Surv-rate CEA'!H162*UPD</f>
        <v>1.9158366660558439E-3</v>
      </c>
      <c r="J164" s="133">
        <f t="shared" si="98"/>
        <v>1.4644104946032342E-3</v>
      </c>
      <c r="K164" s="133">
        <f>'Surv-rate CEA'!J162*UPFS+'Surv-rate CEA'!K162*UPD</f>
        <v>2.2194906194816386E-2</v>
      </c>
      <c r="L164" s="133">
        <f t="shared" si="99"/>
        <v>1.6965148508894884E-2</v>
      </c>
      <c r="M164" s="133">
        <f>K164-'Surv-rate CEA'!K162*UPD</f>
        <v>6.0837578904114585E-3</v>
      </c>
      <c r="N164" s="133">
        <f t="shared" si="100"/>
        <v>4.6502497103185119E-3</v>
      </c>
      <c r="O164" s="133">
        <f>'Surv-rate CEA'!M162*UPFS+'Surv-rate CEA'!N162*UPD</f>
        <v>6.6745609359493228E-3</v>
      </c>
      <c r="P164" s="133">
        <f t="shared" si="101"/>
        <v>5.1018425811817439E-3</v>
      </c>
      <c r="Q164" s="133">
        <f>O164-'Surv-rate CEA'!N162*UPD</f>
        <v>1.9158366660558439E-3</v>
      </c>
      <c r="R164" s="133">
        <f t="shared" si="102"/>
        <v>1.4644104946032342E-3</v>
      </c>
      <c r="S164" s="133">
        <f>'Surv-rate CEA'!P162*UPFS+'Surv-rate CEA'!Q162*UPD</f>
        <v>3.8967019380968429E-2</v>
      </c>
      <c r="T164" s="133">
        <f t="shared" si="103"/>
        <v>2.9785269869782555E-2</v>
      </c>
      <c r="U164" s="133">
        <f>S164-'Surv-rate CEA'!Q162*UPD</f>
        <v>2.7061235341045625E-2</v>
      </c>
      <c r="V164" s="133">
        <f t="shared" si="104"/>
        <v>2.0684830670841762E-2</v>
      </c>
      <c r="W164" s="133">
        <f>'Surv-rate CEA'!S162*UPFS+'Surv-rate CEA'!T162*UPD</f>
        <v>6.6745609359493228E-3</v>
      </c>
      <c r="X164" s="133">
        <f t="shared" si="105"/>
        <v>5.1018425811817439E-3</v>
      </c>
      <c r="Y164" s="133">
        <f>W164-'Surv-rate CEA'!T162*UPD</f>
        <v>1.9158366660558439E-3</v>
      </c>
      <c r="Z164" s="133">
        <f t="shared" si="106"/>
        <v>1.4644104946032342E-3</v>
      </c>
      <c r="AA164" s="133">
        <f>'Surv-rate CEA'!V162*UPFS+'Surv-rate CEA'!W162*UPD</f>
        <v>4.8392973456133331E-2</v>
      </c>
      <c r="AB164" s="133">
        <f t="shared" si="107"/>
        <v>3.6990198303341021E-2</v>
      </c>
      <c r="AC164" s="133">
        <f>AA164-'Surv-rate CEA'!W162*UPD</f>
        <v>2.342183612110221E-2</v>
      </c>
      <c r="AD164" s="133">
        <f t="shared" si="108"/>
        <v>1.790297848784329E-2</v>
      </c>
      <c r="AE164" s="133">
        <f>'Surv-rate CEA'!Y162*UPFS+'Surv-rate CEA'!Z162*UPD</f>
        <v>6.6745609359493228E-3</v>
      </c>
      <c r="AF164" s="133">
        <f t="shared" si="109"/>
        <v>5.1018425811817439E-3</v>
      </c>
      <c r="AG164" s="133">
        <f>AE164-'Surv-rate CEA'!Z162*UPD</f>
        <v>1.9158366660558439E-3</v>
      </c>
      <c r="AH164" s="133">
        <f t="shared" si="110"/>
        <v>1.4644104946032342E-3</v>
      </c>
      <c r="AI164" s="133">
        <f>'Surv-rate CEA'!AB162*UPFS+'Surv-rate CEA'!AC162*UPD</f>
        <v>2.3999124462192503E-2</v>
      </c>
      <c r="AJ164" s="133">
        <f t="shared" si="111"/>
        <v>1.8344241106981449E-2</v>
      </c>
      <c r="AK164" s="133">
        <f>AI164-'Surv-rate CEA'!AC162*UPD</f>
        <v>1.5934916448880565E-2</v>
      </c>
      <c r="AL164" s="133">
        <f t="shared" si="112"/>
        <v>1.2180192232361321E-2</v>
      </c>
      <c r="AM164" s="105">
        <f>'Surv-rate CEA'!AE162*UPFS+'Surv-rate CEA'!AF162*UPD</f>
        <v>6.6745609359493228E-3</v>
      </c>
      <c r="AN164" s="133">
        <f t="shared" si="113"/>
        <v>5.1018425811817439E-3</v>
      </c>
      <c r="AO164" s="105">
        <f>AM164-'Surv-rate CEA'!AF162*UPD</f>
        <v>1.9158366660558439E-3</v>
      </c>
      <c r="AP164" s="133">
        <f t="shared" si="114"/>
        <v>1.4644104946032342E-3</v>
      </c>
      <c r="AQ164" s="133">
        <f>'Surv-rate CEA'!AH162*UPFS+'Surv-rate CEA'!AI162*UPD</f>
        <v>3.3409737400654706E-2</v>
      </c>
      <c r="AR164" s="133">
        <f t="shared" si="115"/>
        <v>2.5537443216482849E-2</v>
      </c>
      <c r="AS164" s="133">
        <f>AQ164-'Surv-rate CEA'!AI162*UPD</f>
        <v>1.8410961546031147E-2</v>
      </c>
      <c r="AT164" s="133">
        <f t="shared" si="116"/>
        <v>1.4072809953705478E-2</v>
      </c>
      <c r="AU164" s="133">
        <f>'Surv-rate CEA'!AK162*UPFS+'Surv-rate CEA'!AL162*UPD</f>
        <v>6.6745609359493228E-3</v>
      </c>
      <c r="AV164" s="133">
        <f t="shared" si="117"/>
        <v>5.1018425811817439E-3</v>
      </c>
      <c r="AW164" s="133">
        <f>AU164-'Surv-rate CEA'!AL162*UPD</f>
        <v>1.9158366660558439E-3</v>
      </c>
      <c r="AX164" s="133">
        <f t="shared" si="118"/>
        <v>1.4644104946032342E-3</v>
      </c>
      <c r="BA164" s="136"/>
      <c r="BB164" s="136"/>
      <c r="BC164" s="136"/>
      <c r="BD164" s="136"/>
      <c r="BE164" s="136"/>
      <c r="BF164" s="136"/>
      <c r="BG164" s="136"/>
      <c r="BH164" s="136"/>
    </row>
    <row r="165" spans="1:60">
      <c r="A165" s="132">
        <v>159</v>
      </c>
      <c r="B165" s="132">
        <f t="shared" si="94"/>
        <v>9.1479452054794521</v>
      </c>
      <c r="C165" s="133">
        <f>'Surv-rate CEA'!D163*UPFS+'Surv-rate CEA'!E163*UPD</f>
        <v>2.909657457679966E-2</v>
      </c>
      <c r="D165" s="133">
        <f t="shared" si="95"/>
        <v>2.2202794334178766E-2</v>
      </c>
      <c r="E165" s="133">
        <f>C165-'Surv-rate CEA'!E163*UPD</f>
        <v>2.6866608606105659E-2</v>
      </c>
      <c r="F165" s="133">
        <f t="shared" si="96"/>
        <v>2.0501168746298929E-2</v>
      </c>
      <c r="G165" s="133">
        <f>'Surv-rate CEA'!G163*UPFS+'Surv-rate CEA'!H163*UPD</f>
        <v>6.5844347948524166E-3</v>
      </c>
      <c r="H165" s="133">
        <f t="shared" si="97"/>
        <v>5.0244007648064032E-3</v>
      </c>
      <c r="I165" s="133">
        <f>G165-'Surv-rate CEA'!H163*UPD</f>
        <v>1.891145665387322E-3</v>
      </c>
      <c r="J165" s="133">
        <f t="shared" si="98"/>
        <v>1.443081148735918E-3</v>
      </c>
      <c r="K165" s="133">
        <f>'Surv-rate CEA'!J163*UPFS+'Surv-rate CEA'!K163*UPD</f>
        <v>2.197195605745338E-2</v>
      </c>
      <c r="L165" s="133">
        <f t="shared" si="99"/>
        <v>1.6766194253403015E-2</v>
      </c>
      <c r="M165" s="133">
        <f>K165-'Surv-rate CEA'!K163*UPD</f>
        <v>6.0204475628344266E-3</v>
      </c>
      <c r="N165" s="133">
        <f t="shared" si="100"/>
        <v>4.5940376481258998E-3</v>
      </c>
      <c r="O165" s="133">
        <f>'Surv-rate CEA'!M163*UPFS+'Surv-rate CEA'!N163*UPD</f>
        <v>6.5844347948524166E-3</v>
      </c>
      <c r="P165" s="133">
        <f t="shared" si="101"/>
        <v>5.0244007648064032E-3</v>
      </c>
      <c r="Q165" s="133">
        <f>O165-'Surv-rate CEA'!N163*UPD</f>
        <v>1.891145665387322E-3</v>
      </c>
      <c r="R165" s="133">
        <f t="shared" si="102"/>
        <v>1.443081148735918E-3</v>
      </c>
      <c r="S165" s="133">
        <f>'Surv-rate CEA'!P163*UPFS+'Surv-rate CEA'!Q163*UPD</f>
        <v>3.8638293074754887E-2</v>
      </c>
      <c r="T165" s="133">
        <f t="shared" si="103"/>
        <v>2.9483816807994334E-2</v>
      </c>
      <c r="U165" s="133">
        <f>S165-'Surv-rate CEA'!Q163*UPD</f>
        <v>2.6866608606105659E-2</v>
      </c>
      <c r="V165" s="133">
        <f t="shared" si="104"/>
        <v>2.0501168746298929E-2</v>
      </c>
      <c r="W165" s="133">
        <f>'Surv-rate CEA'!S163*UPFS+'Surv-rate CEA'!T163*UPD</f>
        <v>6.5844347948524166E-3</v>
      </c>
      <c r="X165" s="133">
        <f t="shared" si="105"/>
        <v>5.0244007648064032E-3</v>
      </c>
      <c r="Y165" s="133">
        <f>W165-'Surv-rate CEA'!T163*UPD</f>
        <v>1.891145665387322E-3</v>
      </c>
      <c r="Z165" s="133">
        <f t="shared" si="106"/>
        <v>1.443081148735918E-3</v>
      </c>
      <c r="AA165" s="133">
        <f>'Surv-rate CEA'!V163*UPFS+'Surv-rate CEA'!W163*UPD</f>
        <v>4.8014625619655582E-2</v>
      </c>
      <c r="AB165" s="133">
        <f t="shared" si="107"/>
        <v>3.6638637818069225E-2</v>
      </c>
      <c r="AC165" s="133">
        <f>AA165-'Surv-rate CEA'!W163*UPD</f>
        <v>2.3246087810488113E-2</v>
      </c>
      <c r="AD165" s="133">
        <f t="shared" si="108"/>
        <v>1.773844908678926E-2</v>
      </c>
      <c r="AE165" s="133">
        <f>'Surv-rate CEA'!Y163*UPFS+'Surv-rate CEA'!Z163*UPD</f>
        <v>6.5844347948524166E-3</v>
      </c>
      <c r="AF165" s="133">
        <f t="shared" si="109"/>
        <v>5.0244007648064032E-3</v>
      </c>
      <c r="AG165" s="133">
        <f>AE165-'Surv-rate CEA'!Z163*UPD</f>
        <v>1.891145665387322E-3</v>
      </c>
      <c r="AH165" s="133">
        <f t="shared" si="110"/>
        <v>1.443081148735918E-3</v>
      </c>
      <c r="AI165" s="133">
        <f>'Surv-rate CEA'!AB163*UPFS+'Surv-rate CEA'!AC163*UPD</f>
        <v>2.3763428516640414E-2</v>
      </c>
      <c r="AJ165" s="133">
        <f t="shared" si="111"/>
        <v>1.8133217524877402E-2</v>
      </c>
      <c r="AK165" s="133">
        <f>AI165-'Surv-rate CEA'!AC163*UPD</f>
        <v>1.5802117078082545E-2</v>
      </c>
      <c r="AL165" s="133">
        <f t="shared" si="112"/>
        <v>1.2058160131640858E-2</v>
      </c>
      <c r="AM165" s="105">
        <f>'Surv-rate CEA'!AE163*UPFS+'Surv-rate CEA'!AF163*UPD</f>
        <v>6.5844347948524166E-3</v>
      </c>
      <c r="AN165" s="133">
        <f t="shared" si="113"/>
        <v>5.0244007648064032E-3</v>
      </c>
      <c r="AO165" s="105">
        <f>AM165-'Surv-rate CEA'!AF163*UPD</f>
        <v>1.891145665387322E-3</v>
      </c>
      <c r="AP165" s="133">
        <f t="shared" si="114"/>
        <v>1.443081148735918E-3</v>
      </c>
      <c r="AQ165" s="133">
        <f>'Surv-rate CEA'!AH163*UPFS+'Surv-rate CEA'!AI163*UPD</f>
        <v>3.3113000524136342E-2</v>
      </c>
      <c r="AR165" s="133">
        <f t="shared" si="115"/>
        <v>2.5267618306217057E-2</v>
      </c>
      <c r="AS165" s="133">
        <f>AQ165-'Surv-rate CEA'!AI163*UPD</f>
        <v>1.8263257806896645E-2</v>
      </c>
      <c r="AT165" s="133">
        <f t="shared" si="116"/>
        <v>1.3936188807665877E-2</v>
      </c>
      <c r="AU165" s="133">
        <f>'Surv-rate CEA'!AK163*UPFS+'Surv-rate CEA'!AL163*UPD</f>
        <v>6.5844347948524166E-3</v>
      </c>
      <c r="AV165" s="133">
        <f t="shared" si="117"/>
        <v>5.0244007648064032E-3</v>
      </c>
      <c r="AW165" s="133">
        <f>AU165-'Surv-rate CEA'!AL163*UPD</f>
        <v>1.891145665387322E-3</v>
      </c>
      <c r="AX165" s="133">
        <f t="shared" si="118"/>
        <v>1.443081148735918E-3</v>
      </c>
      <c r="BA165" s="136"/>
      <c r="BB165" s="136"/>
      <c r="BC165" s="136"/>
      <c r="BD165" s="136"/>
      <c r="BE165" s="136"/>
      <c r="BF165" s="136"/>
      <c r="BG165" s="136"/>
      <c r="BH165" s="136"/>
    </row>
    <row r="166" spans="1:60">
      <c r="A166" s="132">
        <v>160</v>
      </c>
      <c r="B166" s="132">
        <f t="shared" si="94"/>
        <v>9.205479452054794</v>
      </c>
      <c r="C166" s="133">
        <f>'Surv-rate CEA'!D164*UPFS+'Surv-rate CEA'!E164*UPD</f>
        <v>2.8830066084055438E-2</v>
      </c>
      <c r="D166" s="133">
        <f t="shared" si="95"/>
        <v>2.1962047657763589E-2</v>
      </c>
      <c r="E166" s="133">
        <f>C166-'Surv-rate CEA'!E164*UPD</f>
        <v>2.6674572618212801E-2</v>
      </c>
      <c r="F166" s="133">
        <f t="shared" si="96"/>
        <v>2.032004482347196E-2</v>
      </c>
      <c r="G166" s="133">
        <f>'Surv-rate CEA'!G164*UPFS+'Surv-rate CEA'!H164*UPD</f>
        <v>6.4960509815223579E-3</v>
      </c>
      <c r="H166" s="133">
        <f t="shared" si="97"/>
        <v>4.9485346591820051E-3</v>
      </c>
      <c r="I166" s="133">
        <f>G166-'Surv-rate CEA'!H164*UPD</f>
        <v>1.8669226730894705E-3</v>
      </c>
      <c r="J166" s="133">
        <f t="shared" si="98"/>
        <v>1.4221765777507644E-3</v>
      </c>
      <c r="K166" s="133">
        <f>'Surv-rate CEA'!J164*UPFS+'Surv-rate CEA'!K164*UPD</f>
        <v>2.1752551866574092E-2</v>
      </c>
      <c r="L166" s="133">
        <f t="shared" si="99"/>
        <v>1.6570568356618683E-2</v>
      </c>
      <c r="M166" s="133">
        <f>K166-'Surv-rate CEA'!K164*UPD</f>
        <v>5.9581816074777694E-3</v>
      </c>
      <c r="N166" s="133">
        <f t="shared" si="100"/>
        <v>4.5387987677699563E-3</v>
      </c>
      <c r="O166" s="133">
        <f>'Surv-rate CEA'!M164*UPFS+'Surv-rate CEA'!N164*UPD</f>
        <v>6.4960509815223579E-3</v>
      </c>
      <c r="P166" s="133">
        <f t="shared" si="101"/>
        <v>4.9485346591820051E-3</v>
      </c>
      <c r="Q166" s="133">
        <f>O166-'Surv-rate CEA'!N164*UPD</f>
        <v>1.8669226730894705E-3</v>
      </c>
      <c r="R166" s="133">
        <f t="shared" si="102"/>
        <v>1.4221765777507644E-3</v>
      </c>
      <c r="S166" s="133">
        <f>'Surv-rate CEA'!P164*UPFS+'Surv-rate CEA'!Q164*UPD</f>
        <v>3.8314278065063073E-2</v>
      </c>
      <c r="T166" s="133">
        <f t="shared" si="103"/>
        <v>2.9186891156766842E-2</v>
      </c>
      <c r="U166" s="133">
        <f>S166-'Surv-rate CEA'!Q164*UPD</f>
        <v>2.6674572618212801E-2</v>
      </c>
      <c r="V166" s="133">
        <f t="shared" si="104"/>
        <v>2.032004482347196E-2</v>
      </c>
      <c r="W166" s="133">
        <f>'Surv-rate CEA'!S164*UPFS+'Surv-rate CEA'!T164*UPD</f>
        <v>6.4960509815223579E-3</v>
      </c>
      <c r="X166" s="133">
        <f t="shared" si="105"/>
        <v>4.9485346591820051E-3</v>
      </c>
      <c r="Y166" s="133">
        <f>W166-'Surv-rate CEA'!T164*UPD</f>
        <v>1.8669226730894705E-3</v>
      </c>
      <c r="Z166" s="133">
        <f t="shared" si="106"/>
        <v>1.4221765777507644E-3</v>
      </c>
      <c r="AA166" s="133">
        <f>'Surv-rate CEA'!V164*UPFS+'Surv-rate CEA'!W164*UPD</f>
        <v>4.764146209891456E-2</v>
      </c>
      <c r="AB166" s="133">
        <f t="shared" si="107"/>
        <v>3.6292114560242408E-2</v>
      </c>
      <c r="AC166" s="133">
        <f>AA166-'Surv-rate CEA'!W164*UPD</f>
        <v>2.30727331937595E-2</v>
      </c>
      <c r="AD166" s="133">
        <f t="shared" si="108"/>
        <v>1.7576250589188058E-2</v>
      </c>
      <c r="AE166" s="133">
        <f>'Surv-rate CEA'!Y164*UPFS+'Surv-rate CEA'!Z164*UPD</f>
        <v>6.4960509815223579E-3</v>
      </c>
      <c r="AF166" s="133">
        <f t="shared" si="109"/>
        <v>4.9485346591820051E-3</v>
      </c>
      <c r="AG166" s="133">
        <f>AE166-'Surv-rate CEA'!Z164*UPD</f>
        <v>1.8669226730894705E-3</v>
      </c>
      <c r="AH166" s="133">
        <f t="shared" si="110"/>
        <v>1.4221765777507644E-3</v>
      </c>
      <c r="AI166" s="133">
        <f>'Surv-rate CEA'!AB164*UPFS+'Surv-rate CEA'!AC164*UPD</f>
        <v>2.3531434510175368E-2</v>
      </c>
      <c r="AJ166" s="133">
        <f t="shared" si="111"/>
        <v>1.792567816741257E-2</v>
      </c>
      <c r="AK166" s="133">
        <f>AI166-'Surv-rate CEA'!AC164*UPD</f>
        <v>1.5671235675618331E-2</v>
      </c>
      <c r="AL166" s="133">
        <f t="shared" si="112"/>
        <v>1.193796863873026E-2</v>
      </c>
      <c r="AM166" s="105">
        <f>'Surv-rate CEA'!AE164*UPFS+'Surv-rate CEA'!AF164*UPD</f>
        <v>6.4960509815223579E-3</v>
      </c>
      <c r="AN166" s="133">
        <f t="shared" si="113"/>
        <v>4.9485346591820051E-3</v>
      </c>
      <c r="AO166" s="105">
        <f>AM166-'Surv-rate CEA'!AF164*UPD</f>
        <v>1.8669226730894705E-3</v>
      </c>
      <c r="AP166" s="133">
        <f t="shared" si="114"/>
        <v>1.4221765777507644E-3</v>
      </c>
      <c r="AQ166" s="133">
        <f>'Surv-rate CEA'!AH164*UPFS+'Surv-rate CEA'!AI164*UPD</f>
        <v>3.2820644049678119E-2</v>
      </c>
      <c r="AR166" s="133">
        <f t="shared" si="115"/>
        <v>2.5001973518755521E-2</v>
      </c>
      <c r="AS166" s="133">
        <f>AQ166-'Surv-rate CEA'!AI164*UPD</f>
        <v>1.8117641743435563E-2</v>
      </c>
      <c r="AT166" s="133">
        <f t="shared" si="116"/>
        <v>1.380158166323729E-2</v>
      </c>
      <c r="AU166" s="133">
        <f>'Surv-rate CEA'!AK164*UPFS+'Surv-rate CEA'!AL164*UPD</f>
        <v>6.4960509815223579E-3</v>
      </c>
      <c r="AV166" s="133">
        <f t="shared" si="117"/>
        <v>4.9485346591820051E-3</v>
      </c>
      <c r="AW166" s="133">
        <f>AU166-'Surv-rate CEA'!AL164*UPD</f>
        <v>1.8669226730894705E-3</v>
      </c>
      <c r="AX166" s="133">
        <f t="shared" si="118"/>
        <v>1.4221765777507644E-3</v>
      </c>
      <c r="BA166" s="136"/>
      <c r="BB166" s="136"/>
      <c r="BC166" s="136"/>
      <c r="BD166" s="136"/>
      <c r="BE166" s="136"/>
      <c r="BF166" s="136"/>
      <c r="BG166" s="136"/>
      <c r="BH166" s="136"/>
    </row>
    <row r="167" spans="1:60">
      <c r="A167" s="132">
        <v>161</v>
      </c>
      <c r="B167" s="132">
        <f t="shared" si="94"/>
        <v>9.2630136986301377</v>
      </c>
      <c r="C167" s="133">
        <f>'Surv-rate CEA'!D165*UPFS+'Surv-rate CEA'!E165*UPD</f>
        <v>2.8567569081635144E-2</v>
      </c>
      <c r="D167" s="133">
        <f t="shared" si="95"/>
        <v>2.1725105692285595E-2</v>
      </c>
      <c r="E167" s="133">
        <f>C167-'Surv-rate CEA'!E165*UPD</f>
        <v>2.6485077297873125E-2</v>
      </c>
      <c r="F167" s="133">
        <f t="shared" si="96"/>
        <v>2.0141409369498698E-2</v>
      </c>
      <c r="G167" s="133">
        <f>'Surv-rate CEA'!G165*UPFS+'Surv-rate CEA'!H165*UPD</f>
        <v>6.4093658896917927E-3</v>
      </c>
      <c r="H167" s="133">
        <f t="shared" si="97"/>
        <v>4.8742037159752016E-3</v>
      </c>
      <c r="I167" s="133">
        <f>G167-'Surv-rate CEA'!H165*UPD</f>
        <v>1.8431560219218145E-3</v>
      </c>
      <c r="J167" s="133">
        <f t="shared" si="98"/>
        <v>1.4016859211645645E-3</v>
      </c>
      <c r="K167" s="133">
        <f>'Surv-rate CEA'!J165*UPFS+'Surv-rate CEA'!K165*UPD</f>
        <v>2.1536616969689948E-2</v>
      </c>
      <c r="L167" s="133">
        <f t="shared" si="99"/>
        <v>1.6378197199199876E-2</v>
      </c>
      <c r="M167" s="133">
        <f>K167-'Surv-rate CEA'!K165*UPD</f>
        <v>5.8969365356141869E-3</v>
      </c>
      <c r="N167" s="133">
        <f t="shared" si="100"/>
        <v>4.4845107097080958E-3</v>
      </c>
      <c r="O167" s="133">
        <f>'Surv-rate CEA'!M165*UPFS+'Surv-rate CEA'!N165*UPD</f>
        <v>6.4093658896917927E-3</v>
      </c>
      <c r="P167" s="133">
        <f t="shared" si="101"/>
        <v>4.8742037159752016E-3</v>
      </c>
      <c r="Q167" s="133">
        <f>O167-'Surv-rate CEA'!N165*UPD</f>
        <v>1.8431560219218145E-3</v>
      </c>
      <c r="R167" s="133">
        <f t="shared" si="102"/>
        <v>1.4016859211645645E-3</v>
      </c>
      <c r="S167" s="133">
        <f>'Surv-rate CEA'!P165*UPFS+'Surv-rate CEA'!Q165*UPD</f>
        <v>3.7994879833944201E-2</v>
      </c>
      <c r="T167" s="133">
        <f t="shared" si="103"/>
        <v>2.8894400423057694E-2</v>
      </c>
      <c r="U167" s="133">
        <f>S167-'Surv-rate CEA'!Q165*UPD</f>
        <v>2.6485077297873125E-2</v>
      </c>
      <c r="V167" s="133">
        <f t="shared" si="104"/>
        <v>2.0141409369498698E-2</v>
      </c>
      <c r="W167" s="133">
        <f>'Surv-rate CEA'!S165*UPFS+'Surv-rate CEA'!T165*UPD</f>
        <v>6.4093658896917927E-3</v>
      </c>
      <c r="X167" s="133">
        <f t="shared" si="105"/>
        <v>4.8742037159752016E-3</v>
      </c>
      <c r="Y167" s="133">
        <f>W167-'Surv-rate CEA'!T165*UPD</f>
        <v>1.8431560219218145E-3</v>
      </c>
      <c r="Z167" s="133">
        <f t="shared" si="106"/>
        <v>1.4016859211645645E-3</v>
      </c>
      <c r="AA167" s="133">
        <f>'Surv-rate CEA'!V165*UPFS+'Surv-rate CEA'!W165*UPD</f>
        <v>4.7273382183637254E-2</v>
      </c>
      <c r="AB167" s="133">
        <f t="shared" si="107"/>
        <v>3.5950529127504814E-2</v>
      </c>
      <c r="AC167" s="133">
        <f>AA167-'Surv-rate CEA'!W165*UPD</f>
        <v>2.290172526702142E-2</v>
      </c>
      <c r="AD167" s="133">
        <f t="shared" si="108"/>
        <v>1.7416336704741756E-2</v>
      </c>
      <c r="AE167" s="133">
        <f>'Surv-rate CEA'!Y165*UPFS+'Surv-rate CEA'!Z165*UPD</f>
        <v>6.4093658896917927E-3</v>
      </c>
      <c r="AF167" s="133">
        <f t="shared" si="109"/>
        <v>4.8742037159752016E-3</v>
      </c>
      <c r="AG167" s="133">
        <f>AE167-'Surv-rate CEA'!Z165*UPD</f>
        <v>1.8431560219218145E-3</v>
      </c>
      <c r="AH167" s="133">
        <f t="shared" si="110"/>
        <v>1.4016859211645645E-3</v>
      </c>
      <c r="AI167" s="133">
        <f>'Surv-rate CEA'!AB165*UPFS+'Surv-rate CEA'!AC165*UPD</f>
        <v>2.3303063100346327E-2</v>
      </c>
      <c r="AJ167" s="133">
        <f t="shared" si="111"/>
        <v>1.7721546672813615E-2</v>
      </c>
      <c r="AK167" s="133">
        <f>AI167-'Surv-rate CEA'!AC165*UPD</f>
        <v>1.5542233013147447E-2</v>
      </c>
      <c r="AL167" s="133">
        <f t="shared" si="112"/>
        <v>1.1819579535796891E-2</v>
      </c>
      <c r="AM167" s="105">
        <f>'Surv-rate CEA'!AE165*UPFS+'Surv-rate CEA'!AF165*UPD</f>
        <v>6.4093658896917927E-3</v>
      </c>
      <c r="AN167" s="133">
        <f t="shared" si="113"/>
        <v>4.8742037159752016E-3</v>
      </c>
      <c r="AO167" s="105">
        <f>AM167-'Surv-rate CEA'!AF165*UPD</f>
        <v>1.8431560219218145E-3</v>
      </c>
      <c r="AP167" s="133">
        <f t="shared" si="114"/>
        <v>1.4016859211645645E-3</v>
      </c>
      <c r="AQ167" s="133">
        <f>'Surv-rate CEA'!AH165*UPFS+'Surv-rate CEA'!AI165*UPD</f>
        <v>3.2532578245563902E-2</v>
      </c>
      <c r="AR167" s="133">
        <f t="shared" si="115"/>
        <v>2.4740421518111639E-2</v>
      </c>
      <c r="AS167" s="133">
        <f>AQ167-'Surv-rate CEA'!AI165*UPD</f>
        <v>1.797407129529778E-2</v>
      </c>
      <c r="AT167" s="133">
        <f t="shared" si="116"/>
        <v>1.3668947382087515E-2</v>
      </c>
      <c r="AU167" s="133">
        <f>'Surv-rate CEA'!AK165*UPFS+'Surv-rate CEA'!AL165*UPD</f>
        <v>6.4093658896917927E-3</v>
      </c>
      <c r="AV167" s="133">
        <f t="shared" si="117"/>
        <v>4.8742037159752016E-3</v>
      </c>
      <c r="AW167" s="133">
        <f>AU167-'Surv-rate CEA'!AL165*UPD</f>
        <v>1.8431560219218145E-3</v>
      </c>
      <c r="AX167" s="133">
        <f t="shared" si="118"/>
        <v>1.4016859211645645E-3</v>
      </c>
      <c r="BA167" s="136"/>
      <c r="BB167" s="136"/>
      <c r="BC167" s="136"/>
      <c r="BD167" s="136"/>
      <c r="BE167" s="136"/>
      <c r="BF167" s="136"/>
      <c r="BG167" s="136"/>
      <c r="BH167" s="136"/>
    </row>
    <row r="168" spans="1:60">
      <c r="A168" s="132">
        <v>162</v>
      </c>
      <c r="B168" s="132">
        <f t="shared" si="94"/>
        <v>9.3205479452054796</v>
      </c>
      <c r="C168" s="133">
        <f>'Surv-rate CEA'!D166*UPFS+'Surv-rate CEA'!E166*UPD</f>
        <v>2.8309000270955932E-2</v>
      </c>
      <c r="D168" s="133">
        <f t="shared" si="95"/>
        <v>2.1491887779862589E-2</v>
      </c>
      <c r="E168" s="133">
        <f>C168-'Surv-rate CEA'!E166*UPD</f>
        <v>2.62980738302558E-2</v>
      </c>
      <c r="F168" s="133">
        <f t="shared" si="96"/>
        <v>1.9965214107764515E-2</v>
      </c>
      <c r="G168" s="133">
        <f>'Surv-rate CEA'!G166*UPFS+'Surv-rate CEA'!H166*UPD</f>
        <v>6.3243372472889386E-3</v>
      </c>
      <c r="H168" s="133">
        <f t="shared" si="97"/>
        <v>4.8013686495382967E-3</v>
      </c>
      <c r="I168" s="133">
        <f>G168-'Surv-rate CEA'!H166*UPD</f>
        <v>1.8198344041815357E-3</v>
      </c>
      <c r="J168" s="133">
        <f t="shared" si="98"/>
        <v>1.3815986583153878E-3</v>
      </c>
      <c r="K168" s="133">
        <f>'Surv-rate CEA'!J166*UPFS+'Surv-rate CEA'!K166*UPD</f>
        <v>2.1324076798512122E-2</v>
      </c>
      <c r="L168" s="133">
        <f t="shared" si="99"/>
        <v>1.6189009190585538E-2</v>
      </c>
      <c r="M168" s="133">
        <f>K168-'Surv-rate CEA'!K166*UPD</f>
        <v>5.836689525462126E-3</v>
      </c>
      <c r="N168" s="133">
        <f t="shared" si="100"/>
        <v>4.4311517569142174E-3</v>
      </c>
      <c r="O168" s="133">
        <f>'Surv-rate CEA'!M166*UPFS+'Surv-rate CEA'!N166*UPD</f>
        <v>6.3243372472889386E-3</v>
      </c>
      <c r="P168" s="133">
        <f t="shared" si="101"/>
        <v>4.8013686495382967E-3</v>
      </c>
      <c r="Q168" s="133">
        <f>O168-'Surv-rate CEA'!N166*UPD</f>
        <v>1.8198344041815357E-3</v>
      </c>
      <c r="R168" s="133">
        <f t="shared" si="102"/>
        <v>1.3815986583153878E-3</v>
      </c>
      <c r="S168" s="133">
        <f>'Surv-rate CEA'!P166*UPFS+'Surv-rate CEA'!Q166*UPD</f>
        <v>3.7680006287053848E-2</v>
      </c>
      <c r="T168" s="133">
        <f t="shared" si="103"/>
        <v>2.8606254509691044E-2</v>
      </c>
      <c r="U168" s="133">
        <f>S168-'Surv-rate CEA'!Q166*UPD</f>
        <v>2.62980738302558E-2</v>
      </c>
      <c r="V168" s="133">
        <f t="shared" si="104"/>
        <v>1.9965214107764515E-2</v>
      </c>
      <c r="W168" s="133">
        <f>'Surv-rate CEA'!S166*UPFS+'Surv-rate CEA'!T166*UPD</f>
        <v>6.3243372472889386E-3</v>
      </c>
      <c r="X168" s="133">
        <f t="shared" si="105"/>
        <v>4.8013686495382967E-3</v>
      </c>
      <c r="Y168" s="133">
        <f>W168-'Surv-rate CEA'!T166*UPD</f>
        <v>1.8198344041815357E-3</v>
      </c>
      <c r="Z168" s="133">
        <f t="shared" si="106"/>
        <v>1.3815986583153878E-3</v>
      </c>
      <c r="AA168" s="133">
        <f>'Surv-rate CEA'!V166*UPFS+'Surv-rate CEA'!W166*UPD</f>
        <v>4.6910287681195831E-2</v>
      </c>
      <c r="AB168" s="133">
        <f t="shared" si="107"/>
        <v>3.5613784623814516E-2</v>
      </c>
      <c r="AC168" s="133">
        <f>AA168-'Surv-rate CEA'!W166*UPD</f>
        <v>2.273301822769638E-2</v>
      </c>
      <c r="AD168" s="133">
        <f t="shared" si="108"/>
        <v>1.7258662332505014E-2</v>
      </c>
      <c r="AE168" s="133">
        <f>'Surv-rate CEA'!Y166*UPFS+'Surv-rate CEA'!Z166*UPD</f>
        <v>6.3243372472889386E-3</v>
      </c>
      <c r="AF168" s="133">
        <f t="shared" si="109"/>
        <v>4.8013686495382967E-3</v>
      </c>
      <c r="AG168" s="133">
        <f>AE168-'Surv-rate CEA'!Z166*UPD</f>
        <v>1.8198344041815357E-3</v>
      </c>
      <c r="AH168" s="133">
        <f t="shared" si="110"/>
        <v>1.3815986583153878E-3</v>
      </c>
      <c r="AI168" s="133">
        <f>'Surv-rate CEA'!AB166*UPFS+'Surv-rate CEA'!AC166*UPD</f>
        <v>2.3078237088128874E-2</v>
      </c>
      <c r="AJ168" s="133">
        <f t="shared" si="111"/>
        <v>1.7520748769217484E-2</v>
      </c>
      <c r="AK168" s="133">
        <f>AI168-'Surv-rate CEA'!AC166*UPD</f>
        <v>1.541507089676479E-2</v>
      </c>
      <c r="AL168" s="133">
        <f t="shared" si="112"/>
        <v>1.1702955620506179E-2</v>
      </c>
      <c r="AM168" s="105">
        <f>'Surv-rate CEA'!AE166*UPFS+'Surv-rate CEA'!AF166*UPD</f>
        <v>6.3243372472889386E-3</v>
      </c>
      <c r="AN168" s="133">
        <f t="shared" si="113"/>
        <v>4.8013686495382967E-3</v>
      </c>
      <c r="AO168" s="105">
        <f>AM168-'Surv-rate CEA'!AF166*UPD</f>
        <v>1.8198344041815357E-3</v>
      </c>
      <c r="AP168" s="133">
        <f t="shared" si="114"/>
        <v>1.3815986583153878E-3</v>
      </c>
      <c r="AQ168" s="133">
        <f>'Surv-rate CEA'!AH166*UPFS+'Surv-rate CEA'!AI166*UPD</f>
        <v>3.2248715718646591E-2</v>
      </c>
      <c r="AR168" s="133">
        <f t="shared" si="115"/>
        <v>2.4482877269987015E-2</v>
      </c>
      <c r="AS168" s="133">
        <f>AQ168-'Surv-rate CEA'!AI166*UPD</f>
        <v>1.7832505498449475E-2</v>
      </c>
      <c r="AT168" s="133">
        <f t="shared" si="116"/>
        <v>1.3538245905478493E-2</v>
      </c>
      <c r="AU168" s="133">
        <f>'Surv-rate CEA'!AK166*UPFS+'Surv-rate CEA'!AL166*UPD</f>
        <v>6.3243372472889386E-3</v>
      </c>
      <c r="AV168" s="133">
        <f t="shared" si="117"/>
        <v>4.8013686495382967E-3</v>
      </c>
      <c r="AW168" s="133">
        <f>AU168-'Surv-rate CEA'!AL166*UPD</f>
        <v>1.8198344041815357E-3</v>
      </c>
      <c r="AX168" s="133">
        <f t="shared" si="118"/>
        <v>1.3815986583153878E-3</v>
      </c>
      <c r="BA168" s="136"/>
      <c r="BB168" s="136"/>
      <c r="BC168" s="136"/>
      <c r="BD168" s="136"/>
      <c r="BE168" s="136"/>
      <c r="BF168" s="136"/>
      <c r="BG168" s="136"/>
      <c r="BH168" s="136"/>
    </row>
    <row r="169" spans="1:60">
      <c r="A169" s="132">
        <v>163</v>
      </c>
      <c r="B169" s="132">
        <f t="shared" si="94"/>
        <v>9.3780821917808215</v>
      </c>
      <c r="C169" s="133">
        <f>'Surv-rate CEA'!D167*UPFS+'Surv-rate CEA'!E167*UPD</f>
        <v>2.805427854643933E-2</v>
      </c>
      <c r="D169" s="133">
        <f t="shared" si="95"/>
        <v>2.1262315411531455E-2</v>
      </c>
      <c r="E169" s="133">
        <f>C169-'Surv-rate CEA'!E167*UPD</f>
        <v>2.6113514625883953E-2</v>
      </c>
      <c r="F169" s="133">
        <f t="shared" si="96"/>
        <v>1.9791411978749857E-2</v>
      </c>
      <c r="G169" s="133">
        <f>'Surv-rate CEA'!G167*UPFS+'Surv-rate CEA'!H167*UPD</f>
        <v>6.2409240683484069E-3</v>
      </c>
      <c r="H169" s="133">
        <f t="shared" si="97"/>
        <v>4.7299913908313233E-3</v>
      </c>
      <c r="I169" s="133">
        <f>G169-'Surv-rate CEA'!H167*UPD</f>
        <v>1.7969468585385664E-3</v>
      </c>
      <c r="J169" s="133">
        <f t="shared" si="98"/>
        <v>1.3619045957913927E-3</v>
      </c>
      <c r="K169" s="133">
        <f>'Surv-rate CEA'!J167*UPFS+'Surv-rate CEA'!K167*UPD</f>
        <v>2.1114858800944006E-2</v>
      </c>
      <c r="L169" s="133">
        <f t="shared" si="99"/>
        <v>1.6002934702186576E-2</v>
      </c>
      <c r="M169" s="133">
        <f>K169-'Surv-rate CEA'!K167*UPD</f>
        <v>5.7774183993702065E-3</v>
      </c>
      <c r="N169" s="133">
        <f t="shared" si="100"/>
        <v>4.3787008127281054E-3</v>
      </c>
      <c r="O169" s="133">
        <f>'Surv-rate CEA'!M167*UPFS+'Surv-rate CEA'!N167*UPD</f>
        <v>6.2409240683484069E-3</v>
      </c>
      <c r="P169" s="133">
        <f t="shared" si="101"/>
        <v>4.7299913908313233E-3</v>
      </c>
      <c r="Q169" s="133">
        <f>O169-'Surv-rate CEA'!N167*UPD</f>
        <v>1.7969468585385664E-3</v>
      </c>
      <c r="R169" s="133">
        <f t="shared" si="102"/>
        <v>1.3619045957913927E-3</v>
      </c>
      <c r="S169" s="133">
        <f>'Surv-rate CEA'!P167*UPFS+'Surv-rate CEA'!Q167*UPD</f>
        <v>3.7369567678329552E-2</v>
      </c>
      <c r="T169" s="133">
        <f t="shared" si="103"/>
        <v>2.8322365640376122E-2</v>
      </c>
      <c r="U169" s="133">
        <f>S169-'Surv-rate CEA'!Q167*UPD</f>
        <v>2.6113514625883953E-2</v>
      </c>
      <c r="V169" s="133">
        <f t="shared" si="104"/>
        <v>1.9791411978749857E-2</v>
      </c>
      <c r="W169" s="133">
        <f>'Surv-rate CEA'!S167*UPFS+'Surv-rate CEA'!T167*UPD</f>
        <v>6.2409240683484069E-3</v>
      </c>
      <c r="X169" s="133">
        <f t="shared" si="105"/>
        <v>4.7299913908313233E-3</v>
      </c>
      <c r="Y169" s="133">
        <f>W169-'Surv-rate CEA'!T167*UPD</f>
        <v>1.7969468585385664E-3</v>
      </c>
      <c r="Z169" s="133">
        <f t="shared" si="106"/>
        <v>1.3619045957913927E-3</v>
      </c>
      <c r="AA169" s="133">
        <f>'Surv-rate CEA'!V167*UPFS+'Surv-rate CEA'!W167*UPD</f>
        <v>4.6552082840002285E-2</v>
      </c>
      <c r="AB169" s="133">
        <f t="shared" si="107"/>
        <v>3.528178658272773E-2</v>
      </c>
      <c r="AC169" s="133">
        <f>AA169-'Surv-rate CEA'!W167*UPD</f>
        <v>2.2566567436819479E-2</v>
      </c>
      <c r="AD169" s="133">
        <f t="shared" si="108"/>
        <v>1.7103183523432632E-2</v>
      </c>
      <c r="AE169" s="133">
        <f>'Surv-rate CEA'!Y167*UPFS+'Surv-rate CEA'!Z167*UPD</f>
        <v>6.2409240683484069E-3</v>
      </c>
      <c r="AF169" s="133">
        <f t="shared" si="109"/>
        <v>4.7299913908313233E-3</v>
      </c>
      <c r="AG169" s="133">
        <f>AE169-'Surv-rate CEA'!Z167*UPD</f>
        <v>1.7969468585385664E-3</v>
      </c>
      <c r="AH169" s="133">
        <f t="shared" si="110"/>
        <v>1.3619045957913927E-3</v>
      </c>
      <c r="AI169" s="133">
        <f>'Surv-rate CEA'!AB167*UPFS+'Surv-rate CEA'!AC167*UPD</f>
        <v>2.2856881348348606E-2</v>
      </c>
      <c r="AJ169" s="133">
        <f t="shared" si="111"/>
        <v>1.7323212206225874E-2</v>
      </c>
      <c r="AK169" s="133">
        <f>AI169-'Surv-rate CEA'!AC167*UPD</f>
        <v>1.5289712133697436E-2</v>
      </c>
      <c r="AL169" s="133">
        <f t="shared" si="112"/>
        <v>1.1588060673171571E-2</v>
      </c>
      <c r="AM169" s="105">
        <f>'Surv-rate CEA'!AE167*UPFS+'Surv-rate CEA'!AF167*UPD</f>
        <v>6.2409240683484069E-3</v>
      </c>
      <c r="AN169" s="133">
        <f t="shared" si="113"/>
        <v>4.7299913908313233E-3</v>
      </c>
      <c r="AO169" s="105">
        <f>AM169-'Surv-rate CEA'!AF167*UPD</f>
        <v>1.7969468585385664E-3</v>
      </c>
      <c r="AP169" s="133">
        <f t="shared" si="114"/>
        <v>1.3619045957913927E-3</v>
      </c>
      <c r="AQ169" s="133">
        <f>'Surv-rate CEA'!AH167*UPFS+'Surv-rate CEA'!AI167*UPD</f>
        <v>3.196897134068518E-2</v>
      </c>
      <c r="AR169" s="133">
        <f t="shared" si="115"/>
        <v>2.4229257968714734E-2</v>
      </c>
      <c r="AS169" s="133">
        <f>AQ169-'Surv-rate CEA'!AI167*UPD</f>
        <v>1.7692904450209816E-2</v>
      </c>
      <c r="AT169" s="133">
        <f t="shared" si="116"/>
        <v>1.3409438219689889E-2</v>
      </c>
      <c r="AU169" s="133">
        <f>'Surv-rate CEA'!AK167*UPFS+'Surv-rate CEA'!AL167*UPD</f>
        <v>6.2409240683484069E-3</v>
      </c>
      <c r="AV169" s="133">
        <f t="shared" si="117"/>
        <v>4.7299913908313233E-3</v>
      </c>
      <c r="AW169" s="133">
        <f>AU169-'Surv-rate CEA'!AL167*UPD</f>
        <v>1.7969468585385664E-3</v>
      </c>
      <c r="AX169" s="133">
        <f t="shared" si="118"/>
        <v>1.3619045957913927E-3</v>
      </c>
      <c r="BA169" s="136"/>
      <c r="BB169" s="136"/>
      <c r="BC169" s="136"/>
      <c r="BD169" s="136"/>
      <c r="BE169" s="136"/>
      <c r="BF169" s="136"/>
      <c r="BG169" s="136"/>
      <c r="BH169" s="136"/>
    </row>
    <row r="170" spans="1:60">
      <c r="A170" s="132">
        <v>164</v>
      </c>
      <c r="B170" s="132">
        <f t="shared" si="94"/>
        <v>9.4356164383561651</v>
      </c>
      <c r="C170" s="133">
        <f>'Surv-rate CEA'!D168*UPFS+'Surv-rate CEA'!E168*UPD</f>
        <v>2.7803324925887565E-2</v>
      </c>
      <c r="D170" s="133">
        <f t="shared" si="95"/>
        <v>2.103631215846475E-2</v>
      </c>
      <c r="E170" s="133">
        <f>C170-'Surv-rate CEA'!E168*UPD</f>
        <v>2.59313532827695E-2</v>
      </c>
      <c r="F170" s="133">
        <f t="shared" si="96"/>
        <v>1.9619957102319653E-2</v>
      </c>
      <c r="G170" s="133">
        <f>'Surv-rate CEA'!G168*UPFS+'Surv-rate CEA'!H168*UPD</f>
        <v>6.1590866069123253E-3</v>
      </c>
      <c r="H170" s="133">
        <f t="shared" si="97"/>
        <v>4.6600350432688779E-3</v>
      </c>
      <c r="I170" s="133">
        <f>G170-'Surv-rate CEA'!H168*UPD</f>
        <v>1.7744827574275503E-3</v>
      </c>
      <c r="J170" s="133">
        <f t="shared" si="98"/>
        <v>1.3425938553954294E-3</v>
      </c>
      <c r="K170" s="133">
        <f>'Surv-rate CEA'!J168*UPFS+'Surv-rate CEA'!K168*UPD</f>
        <v>2.0908892375655453E-2</v>
      </c>
      <c r="L170" s="133">
        <f t="shared" si="99"/>
        <v>1.5819906003130324E-2</v>
      </c>
      <c r="M170" s="133">
        <f>K170-'Surv-rate CEA'!K168*UPD</f>
        <v>5.7191016019117503E-3</v>
      </c>
      <c r="N170" s="133">
        <f t="shared" si="100"/>
        <v>4.327137379593486E-3</v>
      </c>
      <c r="O170" s="133">
        <f>'Surv-rate CEA'!M168*UPFS+'Surv-rate CEA'!N168*UPD</f>
        <v>6.1590866069123253E-3</v>
      </c>
      <c r="P170" s="133">
        <f t="shared" si="101"/>
        <v>4.6600350432688779E-3</v>
      </c>
      <c r="Q170" s="133">
        <f>O170-'Surv-rate CEA'!N168*UPD</f>
        <v>1.7744827574275503E-3</v>
      </c>
      <c r="R170" s="133">
        <f t="shared" si="102"/>
        <v>1.3425938553954294E-3</v>
      </c>
      <c r="S170" s="133">
        <f>'Surv-rate CEA'!P168*UPFS+'Surv-rate CEA'!Q168*UPD</f>
        <v>3.7063476537410628E-2</v>
      </c>
      <c r="T170" s="133">
        <f t="shared" si="103"/>
        <v>2.8042648287469683E-2</v>
      </c>
      <c r="U170" s="133">
        <f>S170-'Surv-rate CEA'!Q168*UPD</f>
        <v>2.5931353282769503E-2</v>
      </c>
      <c r="V170" s="133">
        <f t="shared" si="104"/>
        <v>1.9619957102319657E-2</v>
      </c>
      <c r="W170" s="133">
        <f>'Surv-rate CEA'!S168*UPFS+'Surv-rate CEA'!T168*UPD</f>
        <v>6.1590866069123253E-3</v>
      </c>
      <c r="X170" s="133">
        <f t="shared" si="105"/>
        <v>4.6600350432688779E-3</v>
      </c>
      <c r="Y170" s="133">
        <f>W170-'Surv-rate CEA'!T168*UPD</f>
        <v>1.7744827574275503E-3</v>
      </c>
      <c r="Z170" s="133">
        <f t="shared" si="106"/>
        <v>1.3425938553954294E-3</v>
      </c>
      <c r="AA170" s="133">
        <f>'Surv-rate CEA'!V168*UPFS+'Surv-rate CEA'!W168*UPD</f>
        <v>4.6198674275641852E-2</v>
      </c>
      <c r="AB170" s="133">
        <f t="shared" si="107"/>
        <v>3.4954442893437965E-2</v>
      </c>
      <c r="AC170" s="133">
        <f>AA170-'Surv-rate CEA'!W168*UPD</f>
        <v>2.2402329382730252E-2</v>
      </c>
      <c r="AD170" s="133">
        <f t="shared" si="108"/>
        <v>1.6949857444318466E-2</v>
      </c>
      <c r="AE170" s="133">
        <f>'Surv-rate CEA'!Y168*UPFS+'Surv-rate CEA'!Z168*UPD</f>
        <v>6.1590866069123253E-3</v>
      </c>
      <c r="AF170" s="133">
        <f t="shared" si="109"/>
        <v>4.6600350432688779E-3</v>
      </c>
      <c r="AG170" s="133">
        <f>AE170-'Surv-rate CEA'!Z168*UPD</f>
        <v>1.7744827574275503E-3</v>
      </c>
      <c r="AH170" s="133">
        <f t="shared" si="110"/>
        <v>1.3425938553954294E-3</v>
      </c>
      <c r="AI170" s="133">
        <f>'Surv-rate CEA'!AB168*UPFS+'Surv-rate CEA'!AC168*UPD</f>
        <v>2.2638922762734184E-2</v>
      </c>
      <c r="AJ170" s="133">
        <f t="shared" si="111"/>
        <v>1.7128866689063681E-2</v>
      </c>
      <c r="AK170" s="133">
        <f>AI170-'Surv-rate CEA'!AC168*UPD</f>
        <v>1.5166120500262269E-2</v>
      </c>
      <c r="AL170" s="133">
        <f t="shared" si="112"/>
        <v>1.147485942515287E-2</v>
      </c>
      <c r="AM170" s="105">
        <f>'Surv-rate CEA'!AE168*UPFS+'Surv-rate CEA'!AF168*UPD</f>
        <v>6.1590866069123253E-3</v>
      </c>
      <c r="AN170" s="133">
        <f t="shared" si="113"/>
        <v>4.6600350432688779E-3</v>
      </c>
      <c r="AO170" s="105">
        <f>AM170-'Surv-rate CEA'!AF168*UPD</f>
        <v>1.7744827574275503E-3</v>
      </c>
      <c r="AP170" s="133">
        <f t="shared" si="114"/>
        <v>1.3425938553954294E-3</v>
      </c>
      <c r="AQ170" s="133">
        <f>'Surv-rate CEA'!AH168*UPFS+'Surv-rate CEA'!AI168*UPD</f>
        <v>3.1693262177394585E-2</v>
      </c>
      <c r="AR170" s="133">
        <f t="shared" si="115"/>
        <v>2.3979482966908258E-2</v>
      </c>
      <c r="AS170" s="133">
        <f>AQ170-'Surv-rate CEA'!AI168*UPD</f>
        <v>1.75552292756006E-2</v>
      </c>
      <c r="AT170" s="133">
        <f t="shared" si="116"/>
        <v>1.3282486322745592E-2</v>
      </c>
      <c r="AU170" s="133">
        <f>'Surv-rate CEA'!AK168*UPFS+'Surv-rate CEA'!AL168*UPD</f>
        <v>6.1590866069123253E-3</v>
      </c>
      <c r="AV170" s="133">
        <f t="shared" si="117"/>
        <v>4.6600350432688779E-3</v>
      </c>
      <c r="AW170" s="133">
        <f>AU170-'Surv-rate CEA'!AL168*UPD</f>
        <v>1.7744827574275503E-3</v>
      </c>
      <c r="AX170" s="133">
        <f t="shared" si="118"/>
        <v>1.3425938553954294E-3</v>
      </c>
      <c r="BA170" s="136"/>
      <c r="BB170" s="136"/>
      <c r="BC170" s="136"/>
      <c r="BD170" s="136"/>
      <c r="BE170" s="136"/>
      <c r="BF170" s="136"/>
      <c r="BG170" s="136"/>
      <c r="BH170" s="136"/>
    </row>
    <row r="171" spans="1:60">
      <c r="A171" s="132">
        <v>165</v>
      </c>
      <c r="B171" s="132">
        <f t="shared" si="94"/>
        <v>9.493150684931507</v>
      </c>
      <c r="C171" s="133">
        <f>'Surv-rate CEA'!D169*UPFS+'Surv-rate CEA'!E169*UPD</f>
        <v>2.7556062483437165E-2</v>
      </c>
      <c r="D171" s="133">
        <f t="shared" si="95"/>
        <v>2.0813803605749668E-2</v>
      </c>
      <c r="E171" s="133">
        <f>C171-'Surv-rate CEA'!E169*UPD</f>
        <v>2.5751544549939609E-2</v>
      </c>
      <c r="F171" s="133">
        <f t="shared" si="96"/>
        <v>1.9450804741400072E-2</v>
      </c>
      <c r="G171" s="133">
        <f>'Surv-rate CEA'!G169*UPFS+'Surv-rate CEA'!H169*UPD</f>
        <v>6.0787863128277386E-3</v>
      </c>
      <c r="H171" s="133">
        <f t="shared" si="97"/>
        <v>4.5914638404003973E-3</v>
      </c>
      <c r="I171" s="133">
        <f>G171-'Surv-rate CEA'!H169*UPD</f>
        <v>1.752431794971086E-3</v>
      </c>
      <c r="J171" s="133">
        <f t="shared" si="98"/>
        <v>1.3236568626204511E-3</v>
      </c>
      <c r="K171" s="133">
        <f>'Surv-rate CEA'!J169*UPFS+'Surv-rate CEA'!K169*UPD</f>
        <v>2.0706108809124633E-2</v>
      </c>
      <c r="L171" s="133">
        <f t="shared" si="99"/>
        <v>1.5639857198445666E-2</v>
      </c>
      <c r="M171" s="133">
        <f>K171-'Surv-rate CEA'!K169*UPD</f>
        <v>5.6617181788508018E-3</v>
      </c>
      <c r="N171" s="133">
        <f t="shared" si="100"/>
        <v>4.2764415386462879E-3</v>
      </c>
      <c r="O171" s="133">
        <f>'Surv-rate CEA'!M169*UPFS+'Surv-rate CEA'!N169*UPD</f>
        <v>6.0787863128277386E-3</v>
      </c>
      <c r="P171" s="133">
        <f t="shared" si="101"/>
        <v>4.5914638404003973E-3</v>
      </c>
      <c r="Q171" s="133">
        <f>O171-'Surv-rate CEA'!N169*UPD</f>
        <v>1.752431794971086E-3</v>
      </c>
      <c r="R171" s="133">
        <f t="shared" si="102"/>
        <v>1.3236568626204511E-3</v>
      </c>
      <c r="S171" s="133">
        <f>'Surv-rate CEA'!P169*UPFS+'Surv-rate CEA'!Q169*UPD</f>
        <v>3.6761647599682493E-2</v>
      </c>
      <c r="T171" s="133">
        <f t="shared" si="103"/>
        <v>2.7767019102365249E-2</v>
      </c>
      <c r="U171" s="133">
        <f>S171-'Surv-rate CEA'!Q169*UPD</f>
        <v>2.5751544549939612E-2</v>
      </c>
      <c r="V171" s="133">
        <f t="shared" si="104"/>
        <v>1.9450804741400075E-2</v>
      </c>
      <c r="W171" s="133">
        <f>'Surv-rate CEA'!S169*UPFS+'Surv-rate CEA'!T169*UPD</f>
        <v>6.0787863128277386E-3</v>
      </c>
      <c r="X171" s="133">
        <f t="shared" si="105"/>
        <v>4.5914638404003973E-3</v>
      </c>
      <c r="Y171" s="133">
        <f>W171-'Surv-rate CEA'!T169*UPD</f>
        <v>1.752431794971086E-3</v>
      </c>
      <c r="Z171" s="133">
        <f t="shared" si="106"/>
        <v>1.3236568626204511E-3</v>
      </c>
      <c r="AA171" s="133">
        <f>'Surv-rate CEA'!V169*UPFS+'Surv-rate CEA'!W169*UPD</f>
        <v>4.5849970899628348E-2</v>
      </c>
      <c r="AB171" s="133">
        <f t="shared" si="107"/>
        <v>3.463166372945338E-2</v>
      </c>
      <c r="AC171" s="133">
        <f>AA171-'Surv-rate CEA'!W169*UPD</f>
        <v>2.2240261646109514E-2</v>
      </c>
      <c r="AD171" s="133">
        <f t="shared" si="108"/>
        <v>1.6798642343072181E-2</v>
      </c>
      <c r="AE171" s="133">
        <f>'Surv-rate CEA'!Y169*UPFS+'Surv-rate CEA'!Z169*UPD</f>
        <v>6.0787863128277386E-3</v>
      </c>
      <c r="AF171" s="133">
        <f t="shared" si="109"/>
        <v>4.5914638404003973E-3</v>
      </c>
      <c r="AG171" s="133">
        <f>AE171-'Surv-rate CEA'!Z169*UPD</f>
        <v>1.752431794971086E-3</v>
      </c>
      <c r="AH171" s="133">
        <f t="shared" si="110"/>
        <v>1.3236568626204511E-3</v>
      </c>
      <c r="AI171" s="133">
        <f>'Surv-rate CEA'!AB169*UPFS+'Surv-rate CEA'!AC169*UPD</f>
        <v>2.2424290155484583E-2</v>
      </c>
      <c r="AJ171" s="133">
        <f t="shared" si="111"/>
        <v>1.6937643815227131E-2</v>
      </c>
      <c r="AK171" s="133">
        <f>AI171-'Surv-rate CEA'!AC169*UPD</f>
        <v>1.5044260711035724E-2</v>
      </c>
      <c r="AL171" s="133">
        <f t="shared" si="112"/>
        <v>1.136331752845321E-2</v>
      </c>
      <c r="AM171" s="105">
        <f>'Surv-rate CEA'!AE169*UPFS+'Surv-rate CEA'!AF169*UPD</f>
        <v>6.0787863128277386E-3</v>
      </c>
      <c r="AN171" s="133">
        <f t="shared" si="113"/>
        <v>4.5914638404003973E-3</v>
      </c>
      <c r="AO171" s="105">
        <f>AM171-'Surv-rate CEA'!AF169*UPD</f>
        <v>1.752431794971086E-3</v>
      </c>
      <c r="AP171" s="133">
        <f t="shared" si="114"/>
        <v>1.3236568626204511E-3</v>
      </c>
      <c r="AQ171" s="133">
        <f>'Surv-rate CEA'!AH169*UPFS+'Surv-rate CEA'!AI169*UPD</f>
        <v>3.1421507420091199E-2</v>
      </c>
      <c r="AR171" s="133">
        <f t="shared" si="115"/>
        <v>2.3733473707699633E-2</v>
      </c>
      <c r="AS171" s="133">
        <f>AQ171-'Surv-rate CEA'!AI169*UPD</f>
        <v>1.7419442094959013E-2</v>
      </c>
      <c r="AT171" s="133">
        <f t="shared" si="116"/>
        <v>1.3157353192392003E-2</v>
      </c>
      <c r="AU171" s="133">
        <f>'Surv-rate CEA'!AK169*UPFS+'Surv-rate CEA'!AL169*UPD</f>
        <v>6.0787863128277386E-3</v>
      </c>
      <c r="AV171" s="133">
        <f t="shared" si="117"/>
        <v>4.5914638404003973E-3</v>
      </c>
      <c r="AW171" s="133">
        <f>AU171-'Surv-rate CEA'!AL169*UPD</f>
        <v>1.752431794971086E-3</v>
      </c>
      <c r="AX171" s="133">
        <f t="shared" si="118"/>
        <v>1.3236568626204511E-3</v>
      </c>
      <c r="BA171" s="136"/>
      <c r="BB171" s="136"/>
      <c r="BC171" s="136"/>
      <c r="BD171" s="136"/>
      <c r="BE171" s="136"/>
      <c r="BF171" s="136"/>
      <c r="BG171" s="136"/>
      <c r="BH171" s="136"/>
    </row>
    <row r="172" spans="1:60">
      <c r="A172" s="132">
        <v>166</v>
      </c>
      <c r="B172" s="132">
        <f t="shared" si="94"/>
        <v>9.5506849315068489</v>
      </c>
      <c r="C172" s="133">
        <f>'Surv-rate CEA'!D170*UPFS+'Surv-rate CEA'!E170*UPD</f>
        <v>2.7312416284981628E-2</v>
      </c>
      <c r="D172" s="133">
        <f t="shared" si="95"/>
        <v>2.0594717288621067E-2</v>
      </c>
      <c r="E172" s="133">
        <f>C172-'Surv-rate CEA'!E170*UPD</f>
        <v>2.5574044292283278E-2</v>
      </c>
      <c r="F172" s="133">
        <f t="shared" si="96"/>
        <v>1.9283911266974218E-2</v>
      </c>
      <c r="G172" s="133">
        <f>'Surv-rate CEA'!G170*UPFS+'Surv-rate CEA'!H170*UPD</f>
        <v>5.9999857893528741E-3</v>
      </c>
      <c r="H172" s="133">
        <f t="shared" si="97"/>
        <v>4.5242431053386196E-3</v>
      </c>
      <c r="I172" s="133">
        <f>G172-'Surv-rate CEA'!H170*UPD</f>
        <v>1.7307839754073526E-3</v>
      </c>
      <c r="J172" s="133">
        <f t="shared" si="98"/>
        <v>1.3050843356100408E-3</v>
      </c>
      <c r="K172" s="133">
        <f>'Surv-rate CEA'!J170*UPFS+'Surv-rate CEA'!K170*UPD</f>
        <v>2.0506441215042581E-2</v>
      </c>
      <c r="L172" s="133">
        <f t="shared" si="99"/>
        <v>1.5462724169584146E-2</v>
      </c>
      <c r="M172" s="133">
        <f>K172-'Surv-rate CEA'!K170*UPD</f>
        <v>5.6052477569360493E-3</v>
      </c>
      <c r="N172" s="133">
        <f t="shared" si="100"/>
        <v>4.2265939301112613E-3</v>
      </c>
      <c r="O172" s="133">
        <f>'Surv-rate CEA'!M170*UPFS+'Surv-rate CEA'!N170*UPD</f>
        <v>5.9999857893528741E-3</v>
      </c>
      <c r="P172" s="133">
        <f t="shared" si="101"/>
        <v>4.5242431053386196E-3</v>
      </c>
      <c r="Q172" s="133">
        <f>O172-'Surv-rate CEA'!N170*UPD</f>
        <v>1.7307839754073526E-3</v>
      </c>
      <c r="R172" s="133">
        <f t="shared" si="102"/>
        <v>1.3050843356100408E-3</v>
      </c>
      <c r="S172" s="133">
        <f>'Surv-rate CEA'!P170*UPFS+'Surv-rate CEA'!Q170*UPD</f>
        <v>3.6463997738837718E-2</v>
      </c>
      <c r="T172" s="133">
        <f t="shared" si="103"/>
        <v>2.7495396848400293E-2</v>
      </c>
      <c r="U172" s="133">
        <f>S172-'Surv-rate CEA'!Q170*UPD</f>
        <v>2.5574044292283278E-2</v>
      </c>
      <c r="V172" s="133">
        <f t="shared" si="104"/>
        <v>1.9283911266974218E-2</v>
      </c>
      <c r="W172" s="133">
        <f>'Surv-rate CEA'!S170*UPFS+'Surv-rate CEA'!T170*UPD</f>
        <v>5.9999857893528741E-3</v>
      </c>
      <c r="X172" s="133">
        <f t="shared" si="105"/>
        <v>4.5242431053386196E-3</v>
      </c>
      <c r="Y172" s="133">
        <f>W172-'Surv-rate CEA'!T170*UPD</f>
        <v>1.7307839754073526E-3</v>
      </c>
      <c r="Z172" s="133">
        <f t="shared" si="106"/>
        <v>1.3050843356100408E-3</v>
      </c>
      <c r="AA172" s="133">
        <f>'Surv-rate CEA'!V170*UPFS+'Surv-rate CEA'!W170*UPD</f>
        <v>4.5505883850676193E-2</v>
      </c>
      <c r="AB172" s="133">
        <f t="shared" si="107"/>
        <v>3.4313361479805578E-2</v>
      </c>
      <c r="AC172" s="133">
        <f>AA172-'Surv-rate CEA'!W170*UPD</f>
        <v>2.2080322866292496E-2</v>
      </c>
      <c r="AD172" s="133">
        <f t="shared" si="108"/>
        <v>1.6649497515268084E-2</v>
      </c>
      <c r="AE172" s="133">
        <f>'Surv-rate CEA'!Y170*UPFS+'Surv-rate CEA'!Z170*UPD</f>
        <v>5.9999857893528741E-3</v>
      </c>
      <c r="AF172" s="133">
        <f t="shared" si="109"/>
        <v>4.5242431053386196E-3</v>
      </c>
      <c r="AG172" s="133">
        <f>AE172-'Surv-rate CEA'!Z170*UPD</f>
        <v>1.7307839754073526E-3</v>
      </c>
      <c r="AH172" s="133">
        <f t="shared" si="110"/>
        <v>1.3050843356100408E-3</v>
      </c>
      <c r="AI172" s="133">
        <f>'Surv-rate CEA'!AB170*UPFS+'Surv-rate CEA'!AC170*UPD</f>
        <v>2.22129142312434E-2</v>
      </c>
      <c r="AJ172" s="133">
        <f t="shared" si="111"/>
        <v>1.674947701351474E-2</v>
      </c>
      <c r="AK172" s="133">
        <f>AI172-'Surv-rate CEA'!AC170*UPD</f>
        <v>1.4924098389174283E-2</v>
      </c>
      <c r="AL172" s="133">
        <f t="shared" si="112"/>
        <v>1.1253401526455833E-2</v>
      </c>
      <c r="AM172" s="105">
        <f>'Surv-rate CEA'!AE170*UPFS+'Surv-rate CEA'!AF170*UPD</f>
        <v>5.9999857893528741E-3</v>
      </c>
      <c r="AN172" s="133">
        <f t="shared" si="113"/>
        <v>4.5242431053386196E-3</v>
      </c>
      <c r="AO172" s="105">
        <f>AM172-'Surv-rate CEA'!AF170*UPD</f>
        <v>1.7307839754073526E-3</v>
      </c>
      <c r="AP172" s="133">
        <f t="shared" si="114"/>
        <v>1.3050843356100408E-3</v>
      </c>
      <c r="AQ172" s="133">
        <f>'Surv-rate CEA'!AH170*UPFS+'Surv-rate CEA'!AI170*UPD</f>
        <v>3.1153628319826064E-2</v>
      </c>
      <c r="AR172" s="133">
        <f t="shared" si="115"/>
        <v>2.3491153659458378E-2</v>
      </c>
      <c r="AS172" s="133">
        <f>AQ172-'Surv-rate CEA'!AI170*UPD</f>
        <v>1.7285505992749223E-2</v>
      </c>
      <c r="AT172" s="133">
        <f t="shared" si="116"/>
        <v>1.3034002755266475E-2</v>
      </c>
      <c r="AU172" s="133">
        <f>'Surv-rate CEA'!AK170*UPFS+'Surv-rate CEA'!AL170*UPD</f>
        <v>5.9999857893528741E-3</v>
      </c>
      <c r="AV172" s="133">
        <f t="shared" si="117"/>
        <v>4.5242431053386196E-3</v>
      </c>
      <c r="AW172" s="133">
        <f>AU172-'Surv-rate CEA'!AL170*UPD</f>
        <v>1.7307839754073526E-3</v>
      </c>
      <c r="AX172" s="133">
        <f t="shared" si="118"/>
        <v>1.3050843356100408E-3</v>
      </c>
      <c r="BA172" s="136"/>
      <c r="BB172" s="136"/>
      <c r="BC172" s="136"/>
      <c r="BD172" s="136"/>
      <c r="BE172" s="136"/>
      <c r="BF172" s="136"/>
      <c r="BG172" s="136"/>
      <c r="BH172" s="136"/>
    </row>
    <row r="173" spans="1:60">
      <c r="A173" s="132">
        <v>167</v>
      </c>
      <c r="B173" s="132">
        <f t="shared" si="94"/>
        <v>9.6082191780821926</v>
      </c>
      <c r="C173" s="133">
        <f>'Surv-rate CEA'!D171*UPFS+'Surv-rate CEA'!E171*UPD</f>
        <v>2.7072313325961939E-2</v>
      </c>
      <c r="D173" s="133">
        <f t="shared" si="95"/>
        <v>2.0378982631046875E-2</v>
      </c>
      <c r="E173" s="133">
        <f>C173-'Surv-rate CEA'!E171*UPD</f>
        <v>2.5398809456675844E-2</v>
      </c>
      <c r="F173" s="133">
        <f t="shared" si="96"/>
        <v>1.9119234124351455E-2</v>
      </c>
      <c r="G173" s="133">
        <f>'Surv-rate CEA'!G171*UPFS+'Surv-rate CEA'!H171*UPD</f>
        <v>5.9226487524894449E-3</v>
      </c>
      <c r="H173" s="133">
        <f t="shared" si="97"/>
        <v>4.4583392118554832E-3</v>
      </c>
      <c r="I173" s="133">
        <f>G173-'Surv-rate CEA'!H171*UPD</f>
        <v>1.7095296019998072E-3</v>
      </c>
      <c r="J173" s="133">
        <f t="shared" si="98"/>
        <v>1.2868672745821458E-3</v>
      </c>
      <c r="K173" s="133">
        <f>'Surv-rate CEA'!J171*UPFS+'Surv-rate CEA'!K171*UPD</f>
        <v>2.0309824475981002E-2</v>
      </c>
      <c r="L173" s="133">
        <f t="shared" si="99"/>
        <v>1.5288444517177993E-2</v>
      </c>
      <c r="M173" s="133">
        <f>K173-'Surv-rate CEA'!K171*UPD</f>
        <v>5.5496705244895937E-3</v>
      </c>
      <c r="N173" s="133">
        <f t="shared" si="100"/>
        <v>4.1775757344736496E-3</v>
      </c>
      <c r="O173" s="133">
        <f>'Surv-rate CEA'!M171*UPFS+'Surv-rate CEA'!N171*UPD</f>
        <v>5.9226487524894449E-3</v>
      </c>
      <c r="P173" s="133">
        <f t="shared" si="101"/>
        <v>4.4583392118554832E-3</v>
      </c>
      <c r="Q173" s="133">
        <f>O173-'Surv-rate CEA'!N171*UPD</f>
        <v>1.7095296019998072E-3</v>
      </c>
      <c r="R173" s="133">
        <f t="shared" si="102"/>
        <v>1.2868672745821458E-3</v>
      </c>
      <c r="S173" s="133">
        <f>'Surv-rate CEA'!P171*UPFS+'Surv-rate CEA'!Q171*UPD</f>
        <v>3.6170445901853233E-2</v>
      </c>
      <c r="T173" s="133">
        <f t="shared" si="103"/>
        <v>2.7227702336179882E-2</v>
      </c>
      <c r="U173" s="133">
        <f>S173-'Surv-rate CEA'!Q171*UPD</f>
        <v>2.5398809456675844E-2</v>
      </c>
      <c r="V173" s="133">
        <f t="shared" si="104"/>
        <v>1.9119234124351455E-2</v>
      </c>
      <c r="W173" s="133">
        <f>'Surv-rate CEA'!S171*UPFS+'Surv-rate CEA'!T171*UPD</f>
        <v>5.9226487524894449E-3</v>
      </c>
      <c r="X173" s="133">
        <f t="shared" si="105"/>
        <v>4.4583392118554832E-3</v>
      </c>
      <c r="Y173" s="133">
        <f>W173-'Surv-rate CEA'!T171*UPD</f>
        <v>1.7095296019998072E-3</v>
      </c>
      <c r="Z173" s="133">
        <f t="shared" si="106"/>
        <v>1.2868672745821458E-3</v>
      </c>
      <c r="AA173" s="133">
        <f>'Surv-rate CEA'!V171*UPFS+'Surv-rate CEA'!W171*UPD</f>
        <v>4.5166326428390274E-2</v>
      </c>
      <c r="AB173" s="133">
        <f t="shared" si="107"/>
        <v>3.3999450682689433E-2</v>
      </c>
      <c r="AC173" s="133">
        <f>AA173-'Surv-rate CEA'!W171*UPD</f>
        <v>2.1922472708816317E-2</v>
      </c>
      <c r="AD173" s="133">
        <f t="shared" si="108"/>
        <v>1.6502383271921318E-2</v>
      </c>
      <c r="AE173" s="133">
        <f>'Surv-rate CEA'!Y171*UPFS+'Surv-rate CEA'!Z171*UPD</f>
        <v>5.9226487524894449E-3</v>
      </c>
      <c r="AF173" s="133">
        <f t="shared" si="109"/>
        <v>4.4583392118554832E-3</v>
      </c>
      <c r="AG173" s="133">
        <f>AE173-'Surv-rate CEA'!Z171*UPD</f>
        <v>1.7095296019998072E-3</v>
      </c>
      <c r="AH173" s="133">
        <f t="shared" si="110"/>
        <v>1.2868672745821458E-3</v>
      </c>
      <c r="AI173" s="133">
        <f>'Surv-rate CEA'!AB171*UPFS+'Surv-rate CEA'!AC171*UPD</f>
        <v>2.2004727515379963E-2</v>
      </c>
      <c r="AJ173" s="133">
        <f t="shared" si="111"/>
        <v>1.6564301485340972E-2</v>
      </c>
      <c r="AK173" s="133">
        <f>AI173-'Surv-rate CEA'!AC171*UPD</f>
        <v>1.4805600037845271E-2</v>
      </c>
      <c r="AL173" s="133">
        <f t="shared" si="112"/>
        <v>1.1145078825758412E-2</v>
      </c>
      <c r="AM173" s="105">
        <f>'Surv-rate CEA'!AE171*UPFS+'Surv-rate CEA'!AF171*UPD</f>
        <v>5.9226487524894449E-3</v>
      </c>
      <c r="AN173" s="133">
        <f t="shared" si="113"/>
        <v>4.4583392118554832E-3</v>
      </c>
      <c r="AO173" s="105">
        <f>AM173-'Surv-rate CEA'!AF171*UPD</f>
        <v>1.7095296019998072E-3</v>
      </c>
      <c r="AP173" s="133">
        <f t="shared" si="114"/>
        <v>1.2868672745821458E-3</v>
      </c>
      <c r="AQ173" s="133">
        <f>'Surv-rate CEA'!AH171*UPFS+'Surv-rate CEA'!AI171*UPD</f>
        <v>3.0889548123905309E-2</v>
      </c>
      <c r="AR173" s="133">
        <f t="shared" si="115"/>
        <v>2.3252448252889944E-2</v>
      </c>
      <c r="AS173" s="133">
        <f>AQ173-'Surv-rate CEA'!AI171*UPD</f>
        <v>1.7153384987531762E-2</v>
      </c>
      <c r="AT173" s="133">
        <f t="shared" si="116"/>
        <v>1.2912399857212759E-2</v>
      </c>
      <c r="AU173" s="133">
        <f>'Surv-rate CEA'!AK171*UPFS+'Surv-rate CEA'!AL171*UPD</f>
        <v>5.9226487524894449E-3</v>
      </c>
      <c r="AV173" s="133">
        <f t="shared" si="117"/>
        <v>4.4583392118554832E-3</v>
      </c>
      <c r="AW173" s="133">
        <f>AU173-'Surv-rate CEA'!AL171*UPD</f>
        <v>1.7095296019998072E-3</v>
      </c>
      <c r="AX173" s="133">
        <f t="shared" si="118"/>
        <v>1.2868672745821458E-3</v>
      </c>
      <c r="BA173" s="136"/>
      <c r="BB173" s="136"/>
      <c r="BC173" s="136"/>
      <c r="BD173" s="136"/>
      <c r="BE173" s="136"/>
      <c r="BF173" s="136"/>
      <c r="BG173" s="136"/>
      <c r="BH173" s="136"/>
    </row>
    <row r="174" spans="1:60">
      <c r="A174" s="132">
        <v>168</v>
      </c>
      <c r="B174" s="132">
        <f t="shared" si="94"/>
        <v>9.6657534246575345</v>
      </c>
      <c r="C174" s="133">
        <f>'Surv-rate CEA'!D172*UPFS+'Surv-rate CEA'!E172*UPD</f>
        <v>2.6835682471423462E-2</v>
      </c>
      <c r="D174" s="133">
        <f t="shared" si="95"/>
        <v>2.0166530886565198E-2</v>
      </c>
      <c r="E174" s="133">
        <f>C174-'Surv-rate CEA'!E172*UPD</f>
        <v>2.5225798039321609E-2</v>
      </c>
      <c r="F174" s="133">
        <f t="shared" si="96"/>
        <v>1.8956731800652091E-2</v>
      </c>
      <c r="G174" s="133">
        <f>'Surv-rate CEA'!G172*UPFS+'Surv-rate CEA'!H172*UPD</f>
        <v>5.8467399919611331E-3</v>
      </c>
      <c r="H174" s="133">
        <f t="shared" si="97"/>
        <v>4.3937195470678805E-3</v>
      </c>
      <c r="I174" s="133">
        <f>G174-'Surv-rate CEA'!H172*UPD</f>
        <v>1.6886592664054553E-3</v>
      </c>
      <c r="J174" s="133">
        <f t="shared" si="98"/>
        <v>1.2689969516934657E-3</v>
      </c>
      <c r="K174" s="133">
        <f>'Surv-rate CEA'!J172*UPFS+'Surv-rate CEA'!K172*UPD</f>
        <v>2.0116195187225468E-2</v>
      </c>
      <c r="L174" s="133">
        <f t="shared" si="99"/>
        <v>1.5116957505938106E-2</v>
      </c>
      <c r="M174" s="133">
        <f>K174-'Surv-rate CEA'!K172*UPD</f>
        <v>5.4949672127529471E-3</v>
      </c>
      <c r="N174" s="133">
        <f t="shared" si="100"/>
        <v>4.1293686543894849E-3</v>
      </c>
      <c r="O174" s="133">
        <f>'Surv-rate CEA'!M172*UPFS+'Surv-rate CEA'!N172*UPD</f>
        <v>5.8467399919611331E-3</v>
      </c>
      <c r="P174" s="133">
        <f t="shared" si="101"/>
        <v>4.3937195470678805E-3</v>
      </c>
      <c r="Q174" s="133">
        <f>O174-'Surv-rate CEA'!N172*UPD</f>
        <v>1.6886592664054553E-3</v>
      </c>
      <c r="R174" s="133">
        <f t="shared" si="102"/>
        <v>1.2689969516934657E-3</v>
      </c>
      <c r="S174" s="133">
        <f>'Surv-rate CEA'!P172*UPFS+'Surv-rate CEA'!Q172*UPD</f>
        <v>3.5880913046281604E-2</v>
      </c>
      <c r="T174" s="133">
        <f t="shared" si="103"/>
        <v>2.6963858361214843E-2</v>
      </c>
      <c r="U174" s="133">
        <f>S174-'Surv-rate CEA'!Q172*UPD</f>
        <v>2.5225798039321609E-2</v>
      </c>
      <c r="V174" s="133">
        <f t="shared" si="104"/>
        <v>1.8956731800652091E-2</v>
      </c>
      <c r="W174" s="133">
        <f>'Surv-rate CEA'!S172*UPFS+'Surv-rate CEA'!T172*UPD</f>
        <v>5.8467399919611331E-3</v>
      </c>
      <c r="X174" s="133">
        <f t="shared" si="105"/>
        <v>4.3937195470678805E-3</v>
      </c>
      <c r="Y174" s="133">
        <f>W174-'Surv-rate CEA'!T172*UPD</f>
        <v>1.6886592664054553E-3</v>
      </c>
      <c r="Z174" s="133">
        <f t="shared" si="106"/>
        <v>1.2689969516934657E-3</v>
      </c>
      <c r="AA174" s="133">
        <f>'Surv-rate CEA'!V172*UPFS+'Surv-rate CEA'!W172*UPD</f>
        <v>4.483121402927244E-2</v>
      </c>
      <c r="AB174" s="133">
        <f t="shared" si="107"/>
        <v>3.3689847961432574E-2</v>
      </c>
      <c r="AC174" s="133">
        <f>AA174-'Surv-rate CEA'!W172*UPD</f>
        <v>2.1766671834144016E-2</v>
      </c>
      <c r="AD174" s="133">
        <f t="shared" si="108"/>
        <v>1.6357260908435176E-2</v>
      </c>
      <c r="AE174" s="133">
        <f>'Surv-rate CEA'!Y172*UPFS+'Surv-rate CEA'!Z172*UPD</f>
        <v>5.8467399919611331E-3</v>
      </c>
      <c r="AF174" s="133">
        <f t="shared" si="109"/>
        <v>4.3937195470678805E-3</v>
      </c>
      <c r="AG174" s="133">
        <f>AE174-'Surv-rate CEA'!Z172*UPD</f>
        <v>1.6886592664054553E-3</v>
      </c>
      <c r="AH174" s="133">
        <f t="shared" si="110"/>
        <v>1.2689969516934657E-3</v>
      </c>
      <c r="AI174" s="133">
        <f>'Surv-rate CEA'!AB172*UPFS+'Surv-rate CEA'!AC172*UPD</f>
        <v>2.1799664296477585E-2</v>
      </c>
      <c r="AJ174" s="133">
        <f t="shared" si="111"/>
        <v>1.63820541482338E-2</v>
      </c>
      <c r="AK174" s="133">
        <f>AI174-'Surv-rate CEA'!AC172*UPD</f>
        <v>1.4688733012716022E-2</v>
      </c>
      <c r="AL174" s="133">
        <f t="shared" si="112"/>
        <v>1.1038317669054418E-2</v>
      </c>
      <c r="AM174" s="105">
        <f>'Surv-rate CEA'!AE172*UPFS+'Surv-rate CEA'!AF172*UPD</f>
        <v>5.8467399919611331E-3</v>
      </c>
      <c r="AN174" s="133">
        <f t="shared" si="113"/>
        <v>4.3937195470678805E-3</v>
      </c>
      <c r="AO174" s="105">
        <f>AM174-'Surv-rate CEA'!AF172*UPD</f>
        <v>1.6886592664054553E-3</v>
      </c>
      <c r="AP174" s="133">
        <f t="shared" si="114"/>
        <v>1.2689969516934657E-3</v>
      </c>
      <c r="AQ174" s="133">
        <f>'Surv-rate CEA'!AH172*UPFS+'Surv-rate CEA'!AI172*UPD</f>
        <v>3.0629192014696022E-2</v>
      </c>
      <c r="AR174" s="133">
        <f t="shared" si="115"/>
        <v>2.3017284820412438E-2</v>
      </c>
      <c r="AS174" s="133">
        <f>AQ174-'Surv-rate CEA'!AI172*UPD</f>
        <v>1.7023044003036572E-2</v>
      </c>
      <c r="AT174" s="133">
        <f t="shared" si="116"/>
        <v>1.2792510234690739E-2</v>
      </c>
      <c r="AU174" s="133">
        <f>'Surv-rate CEA'!AK172*UPFS+'Surv-rate CEA'!AL172*UPD</f>
        <v>5.8467399919611331E-3</v>
      </c>
      <c r="AV174" s="133">
        <f t="shared" si="117"/>
        <v>4.3937195470678805E-3</v>
      </c>
      <c r="AW174" s="133">
        <f>AU174-'Surv-rate CEA'!AL172*UPD</f>
        <v>1.6886592664054553E-3</v>
      </c>
      <c r="AX174" s="133">
        <f t="shared" si="118"/>
        <v>1.2689969516934657E-3</v>
      </c>
      <c r="BA174" s="136"/>
      <c r="BB174" s="136"/>
      <c r="BC174" s="136"/>
      <c r="BD174" s="136"/>
      <c r="BE174" s="136"/>
      <c r="BF174" s="136"/>
      <c r="BG174" s="136"/>
      <c r="BH174" s="136"/>
    </row>
    <row r="175" spans="1:60">
      <c r="A175" s="132">
        <v>169</v>
      </c>
      <c r="B175" s="132">
        <f t="shared" si="94"/>
        <v>9.7232876712328764</v>
      </c>
      <c r="C175" s="133">
        <f>'Surv-rate CEA'!D173*UPFS+'Surv-rate CEA'!E173*UPD</f>
        <v>2.6602454398245243E-2</v>
      </c>
      <c r="D175" s="133">
        <f t="shared" si="95"/>
        <v>1.9957295081279251E-2</v>
      </c>
      <c r="E175" s="133">
        <f>C175-'Surv-rate CEA'!E173*UPD</f>
        <v>2.5054969054261036E-2</v>
      </c>
      <c r="F175" s="133">
        <f t="shared" si="96"/>
        <v>1.8796363793454736E-2</v>
      </c>
      <c r="G175" s="133">
        <f>'Surv-rate CEA'!G173*UPFS+'Surv-rate CEA'!H173*UPD</f>
        <v>5.7722253337632451E-3</v>
      </c>
      <c r="H175" s="133">
        <f t="shared" si="97"/>
        <v>4.3303524756402702E-3</v>
      </c>
      <c r="I175" s="133">
        <f>G175-'Surv-rate CEA'!H173*UPD</f>
        <v>1.6681638384798345E-3</v>
      </c>
      <c r="J175" s="133">
        <f t="shared" si="98"/>
        <v>1.2514649013234483E-3</v>
      </c>
      <c r="K175" s="133">
        <f>'Surv-rate CEA'!J173*UPFS+'Surv-rate CEA'!K173*UPD</f>
        <v>1.9925491602682747E-2</v>
      </c>
      <c r="L175" s="133">
        <f t="shared" si="99"/>
        <v>1.4948204011601345E-2</v>
      </c>
      <c r="M175" s="133">
        <f>K175-'Surv-rate CEA'!K173*UPD</f>
        <v>5.4411190779553899E-3</v>
      </c>
      <c r="N175" s="133">
        <f t="shared" si="100"/>
        <v>4.0819548973006275E-3</v>
      </c>
      <c r="O175" s="133">
        <f>'Surv-rate CEA'!M173*UPFS+'Surv-rate CEA'!N173*UPD</f>
        <v>5.7722253337632451E-3</v>
      </c>
      <c r="P175" s="133">
        <f t="shared" si="101"/>
        <v>4.3303524756402702E-3</v>
      </c>
      <c r="Q175" s="133">
        <f>O175-'Surv-rate CEA'!N173*UPD</f>
        <v>1.6681638384798345E-3</v>
      </c>
      <c r="R175" s="133">
        <f t="shared" si="102"/>
        <v>1.2514649013234483E-3</v>
      </c>
      <c r="S175" s="133">
        <f>'Surv-rate CEA'!P173*UPFS+'Surv-rate CEA'!Q173*UPD</f>
        <v>3.5595322079762855E-2</v>
      </c>
      <c r="T175" s="133">
        <f t="shared" si="103"/>
        <v>2.670378964378041E-2</v>
      </c>
      <c r="U175" s="133">
        <f>S175-'Surv-rate CEA'!Q173*UPD</f>
        <v>2.5054969054261036E-2</v>
      </c>
      <c r="V175" s="133">
        <f t="shared" si="104"/>
        <v>1.8796363793454736E-2</v>
      </c>
      <c r="W175" s="133">
        <f>'Surv-rate CEA'!S173*UPFS+'Surv-rate CEA'!T173*UPD</f>
        <v>5.7722253337632451E-3</v>
      </c>
      <c r="X175" s="133">
        <f t="shared" si="105"/>
        <v>4.3303524756402702E-3</v>
      </c>
      <c r="Y175" s="133">
        <f>W175-'Surv-rate CEA'!T173*UPD</f>
        <v>1.6681638384798345E-3</v>
      </c>
      <c r="Z175" s="133">
        <f t="shared" si="106"/>
        <v>1.2514649013234483E-3</v>
      </c>
      <c r="AA175" s="133">
        <f>'Surv-rate CEA'!V173*UPFS+'Surv-rate CEA'!W173*UPD</f>
        <v>4.4500464084953312E-2</v>
      </c>
      <c r="AB175" s="133">
        <f t="shared" si="107"/>
        <v>3.3384471962702215E-2</v>
      </c>
      <c r="AC175" s="133">
        <f>AA175-'Surv-rate CEA'!W173*UPD</f>
        <v>2.161288186751328E-2</v>
      </c>
      <c r="AD175" s="133">
        <f t="shared" si="108"/>
        <v>1.6214092674668546E-2</v>
      </c>
      <c r="AE175" s="133">
        <f>'Surv-rate CEA'!Y173*UPFS+'Surv-rate CEA'!Z173*UPD</f>
        <v>5.7722253337632451E-3</v>
      </c>
      <c r="AF175" s="133">
        <f t="shared" si="109"/>
        <v>4.3303524756402702E-3</v>
      </c>
      <c r="AG175" s="133">
        <f>AE175-'Surv-rate CEA'!Z173*UPD</f>
        <v>1.6681638384798345E-3</v>
      </c>
      <c r="AH175" s="133">
        <f t="shared" si="110"/>
        <v>1.2514649013234483E-3</v>
      </c>
      <c r="AI175" s="133">
        <f>'Surv-rate CEA'!AB173*UPFS+'Surv-rate CEA'!AC173*UPD</f>
        <v>2.1597660570936223E-2</v>
      </c>
      <c r="AJ175" s="133">
        <f t="shared" si="111"/>
        <v>1.6202673581423976E-2</v>
      </c>
      <c r="AK175" s="133">
        <f>AI175-'Surv-rate CEA'!AC173*UPD</f>
        <v>1.4573465495454185E-2</v>
      </c>
      <c r="AL175" s="133">
        <f t="shared" si="112"/>
        <v>1.0933087109015234E-2</v>
      </c>
      <c r="AM175" s="105">
        <f>'Surv-rate CEA'!AE173*UPFS+'Surv-rate CEA'!AF173*UPD</f>
        <v>5.7722253337632451E-3</v>
      </c>
      <c r="AN175" s="133">
        <f t="shared" si="113"/>
        <v>4.3303524756402702E-3</v>
      </c>
      <c r="AO175" s="105">
        <f>AM175-'Surv-rate CEA'!AF173*UPD</f>
        <v>1.6681638384798345E-3</v>
      </c>
      <c r="AP175" s="133">
        <f t="shared" si="114"/>
        <v>1.2514649013234483E-3</v>
      </c>
      <c r="AQ175" s="133">
        <f>'Surv-rate CEA'!AH173*UPFS+'Surv-rate CEA'!AI173*UPD</f>
        <v>3.037248705062412E-2</v>
      </c>
      <c r="AR175" s="133">
        <f t="shared" si="115"/>
        <v>2.2785592537717933E-2</v>
      </c>
      <c r="AS175" s="133">
        <f>AQ175-'Surv-rate CEA'!AI173*UPD</f>
        <v>1.6894448840290524E-2</v>
      </c>
      <c r="AT175" s="133">
        <f t="shared" si="116"/>
        <v>1.2674300487232273E-2</v>
      </c>
      <c r="AU175" s="133">
        <f>'Surv-rate CEA'!AK173*UPFS+'Surv-rate CEA'!AL173*UPD</f>
        <v>5.7722253337632451E-3</v>
      </c>
      <c r="AV175" s="133">
        <f t="shared" si="117"/>
        <v>4.3303524756402702E-3</v>
      </c>
      <c r="AW175" s="133">
        <f>AU175-'Surv-rate CEA'!AL173*UPD</f>
        <v>1.6681638384798345E-3</v>
      </c>
      <c r="AX175" s="133">
        <f t="shared" si="118"/>
        <v>1.2514649013234483E-3</v>
      </c>
      <c r="BA175" s="136"/>
      <c r="BB175" s="136"/>
      <c r="BC175" s="136"/>
      <c r="BD175" s="136"/>
      <c r="BE175" s="136"/>
      <c r="BF175" s="136"/>
      <c r="BG175" s="136"/>
      <c r="BH175" s="136"/>
    </row>
    <row r="176" spans="1:60">
      <c r="A176" s="132">
        <v>170</v>
      </c>
      <c r="B176" s="132">
        <f t="shared" si="94"/>
        <v>9.7808219178082183</v>
      </c>
      <c r="C176" s="133">
        <f>'Surv-rate CEA'!D174*UPFS+'Surv-rate CEA'!E174*UPD</f>
        <v>2.6372561539453797E-2</v>
      </c>
      <c r="D176" s="133">
        <f t="shared" si="95"/>
        <v>1.975120995892185E-2</v>
      </c>
      <c r="E176" s="133">
        <f>C176-'Surv-rate CEA'!E174*UPD</f>
        <v>2.4886282502999693E-2</v>
      </c>
      <c r="F176" s="133">
        <f t="shared" si="96"/>
        <v>1.8638090580562174E-2</v>
      </c>
      <c r="G176" s="133">
        <f>'Surv-rate CEA'!G174*UPFS+'Surv-rate CEA'!H174*UPD</f>
        <v>5.6990716042128421E-3</v>
      </c>
      <c r="H176" s="133">
        <f t="shared" si="97"/>
        <v>4.2682073054352504E-3</v>
      </c>
      <c r="I176" s="133">
        <f>G176-'Surv-rate CEA'!H174*UPD</f>
        <v>1.6480344564989884E-3</v>
      </c>
      <c r="J176" s="133">
        <f t="shared" si="98"/>
        <v>1.2342629107586997E-3</v>
      </c>
      <c r="K176" s="133">
        <f>'Surv-rate CEA'!J174*UPFS+'Surv-rate CEA'!K174*UPD</f>
        <v>1.9737653582776616E-2</v>
      </c>
      <c r="L176" s="133">
        <f t="shared" si="99"/>
        <v>1.4782126469841618E-2</v>
      </c>
      <c r="M176" s="133">
        <f>K176-'Surv-rate CEA'!K174*UPD</f>
        <v>5.3881078840746534E-3</v>
      </c>
      <c r="N176" s="133">
        <f t="shared" si="100"/>
        <v>4.0353171587246862E-3</v>
      </c>
      <c r="O176" s="133">
        <f>'Surv-rate CEA'!M174*UPFS+'Surv-rate CEA'!N174*UPD</f>
        <v>5.6990716042128421E-3</v>
      </c>
      <c r="P176" s="133">
        <f t="shared" si="101"/>
        <v>4.2682073054352504E-3</v>
      </c>
      <c r="Q176" s="133">
        <f>O176-'Surv-rate CEA'!N174*UPD</f>
        <v>1.6480344564989884E-3</v>
      </c>
      <c r="R176" s="133">
        <f t="shared" si="102"/>
        <v>1.2342629107586997E-3</v>
      </c>
      <c r="S176" s="133">
        <f>'Surv-rate CEA'!P174*UPFS+'Surv-rate CEA'!Q174*UPD</f>
        <v>3.531359780166865E-2</v>
      </c>
      <c r="T176" s="133">
        <f t="shared" si="103"/>
        <v>2.644742277090632E-2</v>
      </c>
      <c r="U176" s="133">
        <f>S176-'Surv-rate CEA'!Q174*UPD</f>
        <v>2.4886282502999693E-2</v>
      </c>
      <c r="V176" s="133">
        <f t="shared" si="104"/>
        <v>1.8638090580562174E-2</v>
      </c>
      <c r="W176" s="133">
        <f>'Surv-rate CEA'!S174*UPFS+'Surv-rate CEA'!T174*UPD</f>
        <v>5.6990716042128421E-3</v>
      </c>
      <c r="X176" s="133">
        <f t="shared" si="105"/>
        <v>4.2682073054352504E-3</v>
      </c>
      <c r="Y176" s="133">
        <f>W176-'Surv-rate CEA'!T174*UPD</f>
        <v>1.6480344564989884E-3</v>
      </c>
      <c r="Z176" s="133">
        <f t="shared" si="106"/>
        <v>1.2342629107586997E-3</v>
      </c>
      <c r="AA176" s="133">
        <f>'Surv-rate CEA'!V174*UPFS+'Surv-rate CEA'!W174*UPD</f>
        <v>4.4173996002562013E-2</v>
      </c>
      <c r="AB176" s="133">
        <f t="shared" si="107"/>
        <v>3.3083243296860534E-2</v>
      </c>
      <c r="AC176" s="133">
        <f>AA176-'Surv-rate CEA'!W174*UPD</f>
        <v>2.1461065369867798E-2</v>
      </c>
      <c r="AD176" s="133">
        <f t="shared" si="108"/>
        <v>1.6072841746080334E-2</v>
      </c>
      <c r="AE176" s="133">
        <f>'Surv-rate CEA'!Y174*UPFS+'Surv-rate CEA'!Z174*UPD</f>
        <v>5.6990716042128421E-3</v>
      </c>
      <c r="AF176" s="133">
        <f t="shared" si="109"/>
        <v>4.2682073054352504E-3</v>
      </c>
      <c r="AG176" s="133">
        <f>AE176-'Surv-rate CEA'!Z174*UPD</f>
        <v>1.6480344564989884E-3</v>
      </c>
      <c r="AH176" s="133">
        <f t="shared" si="110"/>
        <v>1.2342629107586997E-3</v>
      </c>
      <c r="AI176" s="133">
        <f>'Surv-rate CEA'!AB174*UPFS+'Surv-rate CEA'!AC174*UPD</f>
        <v>2.1398653989602567E-2</v>
      </c>
      <c r="AJ176" s="133">
        <f t="shared" si="111"/>
        <v>1.6026099973439078E-2</v>
      </c>
      <c r="AK176" s="133">
        <f>AI176-'Surv-rate CEA'!AC174*UPD</f>
        <v>1.4459766468200033E-2</v>
      </c>
      <c r="AL176" s="133">
        <f t="shared" si="112"/>
        <v>1.0829356983133301E-2</v>
      </c>
      <c r="AM176" s="105">
        <f>'Surv-rate CEA'!AE174*UPFS+'Surv-rate CEA'!AF174*UPD</f>
        <v>5.6990716042128421E-3</v>
      </c>
      <c r="AN176" s="133">
        <f t="shared" si="113"/>
        <v>4.2682073054352504E-3</v>
      </c>
      <c r="AO176" s="105">
        <f>AM176-'Surv-rate CEA'!AF174*UPD</f>
        <v>1.6480344564989884E-3</v>
      </c>
      <c r="AP176" s="133">
        <f t="shared" si="114"/>
        <v>1.2342629107586997E-3</v>
      </c>
      <c r="AQ176" s="133">
        <f>'Surv-rate CEA'!AH174*UPFS+'Surv-rate CEA'!AI174*UPD</f>
        <v>3.011936210927655E-2</v>
      </c>
      <c r="AR176" s="133">
        <f t="shared" si="115"/>
        <v>2.255730236743007E-2</v>
      </c>
      <c r="AS176" s="133">
        <f>AQ176-'Surv-rate CEA'!AI174*UPD</f>
        <v>1.6767566150759312E-2</v>
      </c>
      <c r="AT176" s="133">
        <f t="shared" si="116"/>
        <v>1.2557738050902175E-2</v>
      </c>
      <c r="AU176" s="133">
        <f>'Surv-rate CEA'!AK174*UPFS+'Surv-rate CEA'!AL174*UPD</f>
        <v>5.6990716042128421E-3</v>
      </c>
      <c r="AV176" s="133">
        <f t="shared" si="117"/>
        <v>4.2682073054352504E-3</v>
      </c>
      <c r="AW176" s="133">
        <f>AU176-'Surv-rate CEA'!AL174*UPD</f>
        <v>1.6480344564989884E-3</v>
      </c>
      <c r="AX176" s="133">
        <f t="shared" si="118"/>
        <v>1.2342629107586997E-3</v>
      </c>
      <c r="BA176" s="136"/>
      <c r="BB176" s="136"/>
      <c r="BC176" s="136"/>
      <c r="BD176" s="136"/>
      <c r="BE176" s="136"/>
      <c r="BF176" s="136"/>
      <c r="BG176" s="136"/>
      <c r="BH176" s="136"/>
    </row>
    <row r="177" spans="1:60">
      <c r="A177" s="132">
        <v>171</v>
      </c>
      <c r="B177" s="132">
        <f t="shared" si="94"/>
        <v>9.838356164383562</v>
      </c>
      <c r="C177" s="133">
        <f>'Surv-rate CEA'!D175*UPFS+'Surv-rate CEA'!E175*UPD</f>
        <v>2.6145938030535072E-2</v>
      </c>
      <c r="D177" s="133">
        <f t="shared" si="95"/>
        <v>1.9548211927903562E-2</v>
      </c>
      <c r="E177" s="133">
        <f>C177-'Surv-rate CEA'!E175*UPD</f>
        <v>2.4719699345214889E-2</v>
      </c>
      <c r="F177" s="133">
        <f t="shared" si="96"/>
        <v>1.8481873590841309E-2</v>
      </c>
      <c r="G177" s="133">
        <f>'Surv-rate CEA'!G175*UPFS+'Surv-rate CEA'!H175*UPD</f>
        <v>5.6272465954313074E-3</v>
      </c>
      <c r="H177" s="133">
        <f t="shared" si="97"/>
        <v>4.2072542545460098E-3</v>
      </c>
      <c r="I177" s="133">
        <f>G177-'Surv-rate CEA'!H175*UPD</f>
        <v>1.6282625177793612E-3</v>
      </c>
      <c r="J177" s="133">
        <f t="shared" si="98"/>
        <v>1.2173830112593366E-3</v>
      </c>
      <c r="K177" s="133">
        <f>'Surv-rate CEA'!J175*UPFS+'Surv-rate CEA'!K175*UPD</f>
        <v>1.9552622544248145E-2</v>
      </c>
      <c r="L177" s="133">
        <f t="shared" si="99"/>
        <v>1.461866882706161E-2</v>
      </c>
      <c r="M177" s="133">
        <f>K177-'Surv-rate CEA'!K175*UPD</f>
        <v>5.3359158862598087E-3</v>
      </c>
      <c r="N177" s="133">
        <f t="shared" si="100"/>
        <v>3.9894386061902348E-3</v>
      </c>
      <c r="O177" s="133">
        <f>'Surv-rate CEA'!M175*UPFS+'Surv-rate CEA'!N175*UPD</f>
        <v>5.6272465954313074E-3</v>
      </c>
      <c r="P177" s="133">
        <f t="shared" si="101"/>
        <v>4.2072542545460098E-3</v>
      </c>
      <c r="Q177" s="133">
        <f>O177-'Surv-rate CEA'!N175*UPD</f>
        <v>1.6282625177793612E-3</v>
      </c>
      <c r="R177" s="133">
        <f t="shared" si="102"/>
        <v>1.2173830112593366E-3</v>
      </c>
      <c r="S177" s="133">
        <f>'Surv-rate CEA'!P175*UPFS+'Surv-rate CEA'!Q175*UPD</f>
        <v>3.5035666846792608E-2</v>
      </c>
      <c r="T177" s="133">
        <f t="shared" si="103"/>
        <v>2.6194686140411944E-2</v>
      </c>
      <c r="U177" s="133">
        <f>S177-'Surv-rate CEA'!Q175*UPD</f>
        <v>2.4719699345214889E-2</v>
      </c>
      <c r="V177" s="133">
        <f t="shared" si="104"/>
        <v>1.8481873590841309E-2</v>
      </c>
      <c r="W177" s="133">
        <f>'Surv-rate CEA'!S175*UPFS+'Surv-rate CEA'!T175*UPD</f>
        <v>5.6272465954313074E-3</v>
      </c>
      <c r="X177" s="133">
        <f t="shared" si="105"/>
        <v>4.2072542545460098E-3</v>
      </c>
      <c r="Y177" s="133">
        <f>W177-'Surv-rate CEA'!T175*UPD</f>
        <v>1.6282625177793612E-3</v>
      </c>
      <c r="Z177" s="133">
        <f t="shared" si="106"/>
        <v>1.2173830112593366E-3</v>
      </c>
      <c r="AA177" s="133">
        <f>'Surv-rate CEA'!V175*UPFS+'Surv-rate CEA'!W175*UPD</f>
        <v>4.3851731107149017E-2</v>
      </c>
      <c r="AB177" s="133">
        <f t="shared" si="107"/>
        <v>3.2786084480383323E-2</v>
      </c>
      <c r="AC177" s="133">
        <f>AA177-'Surv-rate CEA'!W175*UPD</f>
        <v>2.1311185809828419E-2</v>
      </c>
      <c r="AD177" s="133">
        <f t="shared" si="108"/>
        <v>1.5933472195907728E-2</v>
      </c>
      <c r="AE177" s="133">
        <f>'Surv-rate CEA'!Y175*UPFS+'Surv-rate CEA'!Z175*UPD</f>
        <v>5.6272465954313074E-3</v>
      </c>
      <c r="AF177" s="133">
        <f t="shared" si="109"/>
        <v>4.2072542545460098E-3</v>
      </c>
      <c r="AG177" s="133">
        <f>AE177-'Surv-rate CEA'!Z175*UPD</f>
        <v>1.6282625177793612E-3</v>
      </c>
      <c r="AH177" s="133">
        <f t="shared" si="110"/>
        <v>1.2173830112593366E-3</v>
      </c>
      <c r="AI177" s="133">
        <f>'Surv-rate CEA'!AB175*UPFS+'Surv-rate CEA'!AC175*UPD</f>
        <v>2.120258380634266E-2</v>
      </c>
      <c r="AJ177" s="133">
        <f t="shared" si="111"/>
        <v>1.5852275071618089E-2</v>
      </c>
      <c r="AK177" s="133">
        <f>AI177-'Surv-rate CEA'!AC175*UPD</f>
        <v>1.4347605688971112E-2</v>
      </c>
      <c r="AL177" s="133">
        <f t="shared" si="112"/>
        <v>1.0727097889486673E-2</v>
      </c>
      <c r="AM177" s="105">
        <f>'Surv-rate CEA'!AE175*UPFS+'Surv-rate CEA'!AF175*UPD</f>
        <v>5.6272465954313074E-3</v>
      </c>
      <c r="AN177" s="133">
        <f t="shared" si="113"/>
        <v>4.2072542545460098E-3</v>
      </c>
      <c r="AO177" s="105">
        <f>AM177-'Surv-rate CEA'!AF175*UPD</f>
        <v>1.6282625177793612E-3</v>
      </c>
      <c r="AP177" s="133">
        <f t="shared" si="114"/>
        <v>1.2173830112593366E-3</v>
      </c>
      <c r="AQ177" s="133">
        <f>'Surv-rate CEA'!AH175*UPFS+'Surv-rate CEA'!AI175*UPD</f>
        <v>2.9869747832521158E-2</v>
      </c>
      <c r="AR177" s="133">
        <f t="shared" si="115"/>
        <v>2.2332347004771519E-2</v>
      </c>
      <c r="AS177" s="133">
        <f>AQ177-'Surv-rate CEA'!AI175*UPD</f>
        <v>1.6642363410462706E-2</v>
      </c>
      <c r="AT177" s="133">
        <f t="shared" si="116"/>
        <v>1.2442791172723325E-2</v>
      </c>
      <c r="AU177" s="133">
        <f>'Surv-rate CEA'!AK175*UPFS+'Surv-rate CEA'!AL175*UPD</f>
        <v>5.6272465954313074E-3</v>
      </c>
      <c r="AV177" s="133">
        <f t="shared" si="117"/>
        <v>4.2072542545460098E-3</v>
      </c>
      <c r="AW177" s="133">
        <f>AU177-'Surv-rate CEA'!AL175*UPD</f>
        <v>1.6282625177793612E-3</v>
      </c>
      <c r="AX177" s="133">
        <f t="shared" si="118"/>
        <v>1.2173830112593366E-3</v>
      </c>
      <c r="BA177" s="136"/>
      <c r="BB177" s="136"/>
      <c r="BC177" s="136"/>
      <c r="BD177" s="136"/>
      <c r="BE177" s="136"/>
      <c r="BF177" s="136"/>
      <c r="BG177" s="136"/>
      <c r="BH177" s="136"/>
    </row>
  </sheetData>
  <mergeCells count="57">
    <mergeCell ref="A5:B5"/>
    <mergeCell ref="AI3:AJ3"/>
    <mergeCell ref="AK3:AL3"/>
    <mergeCell ref="AM3:AN3"/>
    <mergeCell ref="AO3:AP3"/>
    <mergeCell ref="AA3:AB3"/>
    <mergeCell ref="AC3:AD3"/>
    <mergeCell ref="AE3:AF3"/>
    <mergeCell ref="AG3:AH3"/>
    <mergeCell ref="U3:V3"/>
    <mergeCell ref="O3:P3"/>
    <mergeCell ref="Y3:Z3"/>
    <mergeCell ref="A3:A4"/>
    <mergeCell ref="B3:B4"/>
    <mergeCell ref="AU3:AV3"/>
    <mergeCell ref="AW3:AX3"/>
    <mergeCell ref="AQ3:AR3"/>
    <mergeCell ref="AS3:AT3"/>
    <mergeCell ref="AI1:AP1"/>
    <mergeCell ref="AQ2:AT2"/>
    <mergeCell ref="AU2:AX2"/>
    <mergeCell ref="AQ1:AX1"/>
    <mergeCell ref="A1:B2"/>
    <mergeCell ref="AM2:AP2"/>
    <mergeCell ref="Q3:R3"/>
    <mergeCell ref="S3:T3"/>
    <mergeCell ref="AI2:AL2"/>
    <mergeCell ref="W3:X3"/>
    <mergeCell ref="C2:F2"/>
    <mergeCell ref="G2:J2"/>
    <mergeCell ref="K2:N2"/>
    <mergeCell ref="O2:R2"/>
    <mergeCell ref="S2:V2"/>
    <mergeCell ref="W2:Z2"/>
    <mergeCell ref="AA2:AD2"/>
    <mergeCell ref="AE2:AH2"/>
    <mergeCell ref="C3:D3"/>
    <mergeCell ref="C1:J1"/>
    <mergeCell ref="K1:R1"/>
    <mergeCell ref="S1:Z1"/>
    <mergeCell ref="AA1:AH1"/>
    <mergeCell ref="M3:N3"/>
    <mergeCell ref="E3:F3"/>
    <mergeCell ref="G3:H3"/>
    <mergeCell ref="I3:J3"/>
    <mergeCell ref="K3:L3"/>
    <mergeCell ref="AY1:AZ2"/>
    <mergeCell ref="AY3:AY4"/>
    <mergeCell ref="AZ3:AZ4"/>
    <mergeCell ref="AY5:AZ5"/>
    <mergeCell ref="BA1:BH1"/>
    <mergeCell ref="BA2:BD2"/>
    <mergeCell ref="BE2:BH2"/>
    <mergeCell ref="BA3:BB3"/>
    <mergeCell ref="BC3:BD3"/>
    <mergeCell ref="BE3:BF3"/>
    <mergeCell ref="BG3:BH3"/>
  </mergeCells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64867-FCC2-45F3-85C1-136C440330C9}">
  <sheetPr codeName="Sheet9"/>
  <dimension ref="A1:BH36"/>
  <sheetViews>
    <sheetView topLeftCell="A16" workbookViewId="0">
      <selection activeCell="G20" sqref="G20:H20"/>
    </sheetView>
  </sheetViews>
  <sheetFormatPr defaultColWidth="8.90625" defaultRowHeight="14"/>
  <cols>
    <col min="1" max="1" width="11.90625" style="21" customWidth="1"/>
    <col min="2" max="16384" width="8.90625" style="21"/>
  </cols>
  <sheetData>
    <row r="1" spans="1:60">
      <c r="A1" s="190" t="s">
        <v>151</v>
      </c>
      <c r="B1" s="190"/>
      <c r="C1" s="72"/>
    </row>
    <row r="2" spans="1:60" s="30" customFormat="1" ht="14.4" customHeight="1">
      <c r="A2" s="146" t="s">
        <v>91</v>
      </c>
      <c r="B2" s="146"/>
      <c r="C2" s="146" t="s">
        <v>222</v>
      </c>
      <c r="D2" s="146"/>
      <c r="E2" s="146"/>
      <c r="F2" s="146"/>
      <c r="G2" s="146" t="s">
        <v>223</v>
      </c>
      <c r="H2" s="146"/>
      <c r="I2" s="146"/>
      <c r="J2" s="146"/>
      <c r="K2" s="146" t="s">
        <v>224</v>
      </c>
      <c r="L2" s="146"/>
      <c r="M2" s="146"/>
      <c r="N2" s="146"/>
      <c r="O2" s="146" t="s">
        <v>225</v>
      </c>
      <c r="P2" s="146"/>
      <c r="Q2" s="146"/>
      <c r="R2" s="146"/>
      <c r="S2" s="146" t="s">
        <v>226</v>
      </c>
      <c r="T2" s="146"/>
      <c r="U2" s="146"/>
      <c r="V2" s="146"/>
      <c r="W2" s="146" t="s">
        <v>227</v>
      </c>
      <c r="X2" s="146"/>
      <c r="Y2" s="146"/>
      <c r="Z2" s="146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69"/>
      <c r="BH2" s="69"/>
    </row>
    <row r="3" spans="1:60" s="30" customFormat="1">
      <c r="A3" s="146"/>
      <c r="B3" s="146"/>
      <c r="C3" s="146" t="s">
        <v>94</v>
      </c>
      <c r="D3" s="146"/>
      <c r="E3" s="146" t="s">
        <v>95</v>
      </c>
      <c r="F3" s="146"/>
      <c r="G3" s="146" t="s">
        <v>94</v>
      </c>
      <c r="H3" s="146"/>
      <c r="I3" s="146" t="s">
        <v>95</v>
      </c>
      <c r="J3" s="146"/>
      <c r="K3" s="146" t="s">
        <v>94</v>
      </c>
      <c r="L3" s="146"/>
      <c r="M3" s="146" t="s">
        <v>95</v>
      </c>
      <c r="N3" s="146"/>
      <c r="O3" s="146" t="s">
        <v>94</v>
      </c>
      <c r="P3" s="146"/>
      <c r="Q3" s="146" t="s">
        <v>95</v>
      </c>
      <c r="R3" s="146"/>
      <c r="S3" s="146" t="s">
        <v>94</v>
      </c>
      <c r="T3" s="146"/>
      <c r="U3" s="146" t="s">
        <v>95</v>
      </c>
      <c r="V3" s="146"/>
      <c r="W3" s="146" t="s">
        <v>94</v>
      </c>
      <c r="X3" s="146"/>
      <c r="Y3" s="146" t="s">
        <v>95</v>
      </c>
      <c r="Z3" s="146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69"/>
      <c r="BH3" s="69"/>
    </row>
    <row r="4" spans="1:60" s="30" customFormat="1">
      <c r="A4" s="30" t="s">
        <v>160</v>
      </c>
      <c r="B4" s="30" t="s">
        <v>93</v>
      </c>
      <c r="C4" s="30" t="s">
        <v>96</v>
      </c>
      <c r="D4" s="30" t="s">
        <v>46</v>
      </c>
      <c r="E4" s="30" t="s">
        <v>96</v>
      </c>
      <c r="F4" s="30" t="s">
        <v>46</v>
      </c>
      <c r="G4" s="30" t="s">
        <v>96</v>
      </c>
      <c r="H4" s="30" t="s">
        <v>46</v>
      </c>
      <c r="I4" s="30" t="s">
        <v>96</v>
      </c>
      <c r="J4" s="30" t="s">
        <v>46</v>
      </c>
      <c r="K4" s="30" t="s">
        <v>96</v>
      </c>
      <c r="L4" s="30" t="s">
        <v>46</v>
      </c>
      <c r="M4" s="30" t="s">
        <v>96</v>
      </c>
      <c r="N4" s="30" t="s">
        <v>46</v>
      </c>
      <c r="O4" s="30" t="s">
        <v>96</v>
      </c>
      <c r="P4" s="30" t="s">
        <v>46</v>
      </c>
      <c r="Q4" s="30" t="s">
        <v>96</v>
      </c>
      <c r="R4" s="30" t="s">
        <v>46</v>
      </c>
      <c r="S4" s="30" t="s">
        <v>96</v>
      </c>
      <c r="T4" s="30" t="s">
        <v>46</v>
      </c>
      <c r="U4" s="30" t="s">
        <v>96</v>
      </c>
      <c r="V4" s="30" t="s">
        <v>46</v>
      </c>
      <c r="W4" s="30" t="s">
        <v>96</v>
      </c>
      <c r="X4" s="30" t="s">
        <v>46</v>
      </c>
      <c r="Y4" s="30" t="s">
        <v>96</v>
      </c>
      <c r="Z4" s="30" t="s">
        <v>46</v>
      </c>
      <c r="AA4" s="69"/>
      <c r="AB4" s="69"/>
      <c r="AC4" s="69"/>
      <c r="AD4" s="69"/>
      <c r="AE4" s="69"/>
      <c r="AF4" s="69"/>
      <c r="AG4" s="69"/>
      <c r="AH4" s="69"/>
      <c r="AI4" s="69"/>
      <c r="AJ4" s="69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</row>
    <row r="5" spans="1:60">
      <c r="A5" s="30">
        <v>1</v>
      </c>
      <c r="B5" s="30" t="s">
        <v>272</v>
      </c>
      <c r="C5" s="30">
        <f>SUM('TOTAL COST'!D6:D23)</f>
        <v>9353.1946370786372</v>
      </c>
      <c r="D5" s="30">
        <f>SUM('TOTAL COST'!F6:F23)</f>
        <v>7837.7658808797514</v>
      </c>
      <c r="E5" s="30">
        <f>SUM('TOTAL COST'!H6:H23)</f>
        <v>4954.1428669364841</v>
      </c>
      <c r="F5" s="30">
        <f>SUM('TOTAL COST'!J6:J23)</f>
        <v>2644.1283690774108</v>
      </c>
      <c r="G5" s="30">
        <f>SUM('TOTAL COST'!BB6:BB20)</f>
        <v>57558.728339822665</v>
      </c>
      <c r="H5" s="30">
        <f>SUM('TOTAL COST'!BD6:BD20)</f>
        <v>55805.39711331662</v>
      </c>
      <c r="I5" s="30">
        <f>SUM('TOTAL COST'!BF6:BF20)</f>
        <v>5099.0390075261002</v>
      </c>
      <c r="J5" s="30">
        <f>SUM('TOTAL COST'!BH6:BH20)</f>
        <v>2802.1551053082831</v>
      </c>
      <c r="K5" s="30">
        <f>SUM('TOTAL COST'!T6:T23)</f>
        <v>9453.5988061386652</v>
      </c>
      <c r="L5" s="30">
        <f>SUM('TOTAL COST'!V6:V23)</f>
        <v>7836.9805696761259</v>
      </c>
      <c r="M5" s="30">
        <f>SUM('TOTAL COST'!X6:X23)</f>
        <v>4954.1428669364841</v>
      </c>
      <c r="N5" s="30">
        <f>SUM('TOTAL COST'!Z6:Z23)</f>
        <v>2644.1283690774108</v>
      </c>
      <c r="O5" s="30">
        <f>SUM('TOTAL COST'!AB6:AB23)</f>
        <v>9008.9014581916108</v>
      </c>
      <c r="P5" s="30">
        <f>SUM('TOTAL COST'!AD6:AD23)</f>
        <v>7308.321659817384</v>
      </c>
      <c r="Q5" s="30">
        <f>SUM('TOTAL COST'!AF6:AF23)</f>
        <v>4954.1428669364841</v>
      </c>
      <c r="R5" s="30">
        <f>SUM('TOTAL COST'!AH6:AH23)</f>
        <v>2644.1283690774108</v>
      </c>
      <c r="S5" s="30">
        <f>SUM('TOTAL COST'!AJ6:AJ23)</f>
        <v>64133.552489690555</v>
      </c>
      <c r="T5" s="30">
        <f>SUM('TOTAL COST'!AL6:AL23)</f>
        <v>63199.292227243684</v>
      </c>
      <c r="U5" s="30">
        <f>SUM('TOTAL COST'!AN6:AN23)</f>
        <v>5764.6722134648799</v>
      </c>
      <c r="V5" s="30">
        <f>SUM('TOTAL COST'!AP6:AP23)</f>
        <v>3454.657715605807</v>
      </c>
      <c r="W5" s="30">
        <f>SUM('TOTAL COST'!AR6:AR23)</f>
        <v>10232.983836148298</v>
      </c>
      <c r="X5" s="30">
        <f>SUM('TOTAL COST'!AT6:AT23)</f>
        <v>8485.8758648785188</v>
      </c>
      <c r="Y5" s="30">
        <f>SUM('TOTAL COST'!AV6:AV23)</f>
        <v>4954.1428669364841</v>
      </c>
      <c r="Z5" s="30">
        <f>SUM('TOTAL COST'!AX6:AX23)</f>
        <v>2644.1283690774108</v>
      </c>
    </row>
    <row r="6" spans="1:60">
      <c r="A6" s="30">
        <v>2</v>
      </c>
      <c r="B6" s="30" t="s">
        <v>273</v>
      </c>
      <c r="C6" s="30">
        <f>SUM('TOTAL COST'!D6:D40)</f>
        <v>13089.523582706941</v>
      </c>
      <c r="D6" s="30">
        <f>SUM('TOTAL COST'!F6:F40)</f>
        <v>10261.213459743254</v>
      </c>
      <c r="E6" s="30">
        <f>SUM('TOTAL COST'!H6:H40)</f>
        <v>7034.8991485573979</v>
      </c>
      <c r="F6" s="30">
        <f>SUM('TOTAL COST'!J6:J40)</f>
        <v>3109.7596692646252</v>
      </c>
      <c r="G6" s="30">
        <f>SUM('TOTAL COST'!BB6:BB33)</f>
        <v>69679.072722070312</v>
      </c>
      <c r="H6" s="30">
        <f>SUM('TOTAL COST'!BD6:BD33)</f>
        <v>66633.108294818172</v>
      </c>
      <c r="I6" s="30">
        <f>SUM('TOTAL COST'!BF6:BF33)</f>
        <v>6661.0206601672917</v>
      </c>
      <c r="J6" s="30">
        <f>SUM('TOTAL COST'!BH6:BH33)</f>
        <v>3029.8773812214617</v>
      </c>
      <c r="K6" s="30">
        <f>SUM('TOTAL COST'!T6:T40)</f>
        <v>13687.915114428577</v>
      </c>
      <c r="L6" s="30">
        <f>SUM('TOTAL COST'!V6:V40)</f>
        <v>10504.675734869314</v>
      </c>
      <c r="M6" s="30">
        <f>SUM('TOTAL COST'!X6:X40)</f>
        <v>7054.1189691492436</v>
      </c>
      <c r="N6" s="30">
        <f>SUM('TOTAL COST'!Z6:Z40)</f>
        <v>3128.9794898564701</v>
      </c>
      <c r="O6" s="30">
        <f>SUM('TOTAL COST'!AB6:AB40)</f>
        <v>13176.13034295055</v>
      </c>
      <c r="P6" s="30">
        <f>SUM('TOTAL COST'!AD6:AD40)</f>
        <v>9681.3619072186812</v>
      </c>
      <c r="Q6" s="30">
        <f>SUM('TOTAL COST'!AF6:AF40)</f>
        <v>7034.8991485573979</v>
      </c>
      <c r="R6" s="30">
        <f>SUM('TOTAL COST'!AH6:AH40)</f>
        <v>3109.7596692646252</v>
      </c>
      <c r="S6" s="30">
        <f>SUM('TOTAL COST'!AJ6:AJ40)</f>
        <v>84772.775476859257</v>
      </c>
      <c r="T6" s="30">
        <f>SUM('TOTAL COST'!AL6:AL40)</f>
        <v>82889.6580492004</v>
      </c>
      <c r="U6" s="30">
        <f>SUM('TOTAL COST'!AN6:AN40)</f>
        <v>7845.4284950857937</v>
      </c>
      <c r="V6" s="30">
        <f>SUM('TOTAL COST'!AP6:AP40)</f>
        <v>3920.2890157930215</v>
      </c>
      <c r="W6" s="30">
        <f>SUM('TOTAL COST'!AR6:AR40)</f>
        <v>14534.984695611492</v>
      </c>
      <c r="X6" s="30">
        <f>SUM('TOTAL COST'!AT6:AT40)</f>
        <v>11110.681871149885</v>
      </c>
      <c r="Y6" s="30">
        <f>SUM('TOTAL COST'!AV6:AV40)</f>
        <v>7034.8991485573979</v>
      </c>
      <c r="Z6" s="30">
        <f>SUM('TOTAL COST'!AX6:AX40)</f>
        <v>3109.7596692646252</v>
      </c>
    </row>
    <row r="7" spans="1:60" s="106" customFormat="1">
      <c r="A7" s="98">
        <v>3</v>
      </c>
      <c r="B7" s="98" t="s">
        <v>274</v>
      </c>
      <c r="C7" s="98">
        <f>SUM('TOTAL COST'!D6:D59)</f>
        <v>14816.017264176959</v>
      </c>
      <c r="D7" s="98">
        <f>SUM('TOTAL COST'!F6:F59)</f>
        <v>11252.766357520843</v>
      </c>
      <c r="E7" s="98">
        <f>SUM('TOTAL COST'!H6:H59)</f>
        <v>8042.3365207777233</v>
      </c>
      <c r="F7" s="98">
        <f>SUM('TOTAL COST'!J6:J59)</f>
        <v>3344.0065563230069</v>
      </c>
      <c r="G7" s="98">
        <f>SUM('TOTAL COST'!BB6:BB46)</f>
        <v>70626.958839818035</v>
      </c>
      <c r="H7" s="98">
        <f>SUM('TOTAL COST'!BD6:BD46)</f>
        <v>66873.684349013318</v>
      </c>
      <c r="I7" s="98">
        <f>SUM('TOTAL COST'!BF6:BF46)</f>
        <v>7426.8566700308966</v>
      </c>
      <c r="J7" s="98">
        <f>SUM('TOTAL COST'!BH6:BH46)</f>
        <v>3157.986981379453</v>
      </c>
      <c r="K7" s="98">
        <f>SUM('TOTAL COST'!T6:T59)</f>
        <v>15723.775231640853</v>
      </c>
      <c r="L7" s="98">
        <f>SUM('TOTAL COST'!V6:V59)</f>
        <v>11540.45906600793</v>
      </c>
      <c r="M7" s="98">
        <f>SUM('TOTAL COST'!X6:X59)</f>
        <v>8061.5563413695691</v>
      </c>
      <c r="N7" s="98">
        <f>SUM('TOTAL COST'!Z6:Z59)</f>
        <v>3363.2263769148517</v>
      </c>
      <c r="O7" s="98">
        <f>SUM('TOTAL COST'!AB6:AB59)</f>
        <v>15366.145632288464</v>
      </c>
      <c r="P7" s="98">
        <f>SUM('TOTAL COST'!AD6:AD59)</f>
        <v>10611.109754665809</v>
      </c>
      <c r="Q7" s="98">
        <f>SUM('TOTAL COST'!AF6:AF59)</f>
        <v>8042.3365207777233</v>
      </c>
      <c r="R7" s="98">
        <f>SUM('TOTAL COST'!AH6:AH59)</f>
        <v>3344.0065563230069</v>
      </c>
      <c r="S7" s="98">
        <f>SUM('TOTAL COST'!AJ6:AJ59)</f>
        <v>85987.022582258083</v>
      </c>
      <c r="T7" s="98">
        <f>SUM('TOTAL COST'!AL6:AL59)</f>
        <v>83512.95368169366</v>
      </c>
      <c r="U7" s="98">
        <f>SUM('TOTAL COST'!AN6:AN59)</f>
        <v>8852.86586730612</v>
      </c>
      <c r="V7" s="98">
        <f>SUM('TOTAL COST'!AP6:AP59)</f>
        <v>4154.535902851404</v>
      </c>
      <c r="W7" s="98">
        <f>SUM('TOTAL COST'!AR6:AR59)</f>
        <v>16426.389384209804</v>
      </c>
      <c r="X7" s="98">
        <f>SUM('TOTAL COST'!AT6:AT59)</f>
        <v>11929.333341884272</v>
      </c>
      <c r="Y7" s="98">
        <f>SUM('TOTAL COST'!AV6:AV59)</f>
        <v>8042.3365207777233</v>
      </c>
      <c r="Z7" s="98">
        <f>SUM('TOTAL COST'!AX6:AX59)</f>
        <v>3344.0065563230069</v>
      </c>
    </row>
    <row r="8" spans="1:60" s="106" customFormat="1">
      <c r="A8" s="98">
        <v>5</v>
      </c>
      <c r="B8" s="98" t="s">
        <v>275</v>
      </c>
      <c r="C8" s="98">
        <f>SUM('TOTAL COST'!D6:D93)</f>
        <v>16387.080592014423</v>
      </c>
      <c r="D8" s="98">
        <f>SUM('TOTAL COST'!F6:F93)</f>
        <v>12270.027193119535</v>
      </c>
      <c r="E8" s="98">
        <f>SUM('TOTAL COST'!H6:H93)</f>
        <v>8743.4531369718534</v>
      </c>
      <c r="F8" s="98">
        <f>SUM('TOTAL COST'!J6:J93)</f>
        <v>3504.6316522356456</v>
      </c>
      <c r="G8" s="98">
        <f>SUM('TOTAL COST'!BB6:BB72)</f>
        <v>71567.335947927058</v>
      </c>
      <c r="H8" s="98">
        <f>SUM('TOTAL COST'!BD6:BD72)</f>
        <v>67101.489054244958</v>
      </c>
      <c r="I8" s="98">
        <f>SUM('TOTAL COST'!BF6:BF72)</f>
        <v>8088.3321748082499</v>
      </c>
      <c r="J8" s="98">
        <f>SUM('TOTAL COST'!BH6:BH72)</f>
        <v>3273.4039116994886</v>
      </c>
      <c r="K8" s="98">
        <f>SUM('TOTAL COST'!T6:T93)</f>
        <v>17692.244463588318</v>
      </c>
      <c r="L8" s="98">
        <f>SUM('TOTAL COST'!V6:V93)</f>
        <v>12603.097094997489</v>
      </c>
      <c r="M8" s="98">
        <f>SUM('TOTAL COST'!X6:X93)</f>
        <v>8762.6729575637</v>
      </c>
      <c r="N8" s="98">
        <f>SUM('TOTAL COST'!Z6:Z93)</f>
        <v>3523.8514728274904</v>
      </c>
      <c r="O8" s="98">
        <f>SUM('TOTAL COST'!AB6:AB93)</f>
        <v>17582.89135177256</v>
      </c>
      <c r="P8" s="98">
        <f>SUM('TOTAL COST'!AD6:AD93)</f>
        <v>11544.129663371881</v>
      </c>
      <c r="Q8" s="98">
        <f>SUM('TOTAL COST'!AF6:AF93)</f>
        <v>8743.4531369718534</v>
      </c>
      <c r="R8" s="98">
        <f>SUM('TOTAL COST'!AH6:AH93)</f>
        <v>3504.6316522356456</v>
      </c>
      <c r="S8" s="98">
        <f>SUM('TOTAL COST'!AJ6:AJ93)</f>
        <v>87089.997375195089</v>
      </c>
      <c r="T8" s="98">
        <f>SUM('TOTAL COST'!AL6:AL93)</f>
        <v>84102.707800631702</v>
      </c>
      <c r="U8" s="98">
        <f>SUM('TOTAL COST'!AN6:AN93)</f>
        <v>9553.982483500251</v>
      </c>
      <c r="V8" s="98">
        <f>SUM('TOTAL COST'!AP6:AP93)</f>
        <v>4315.1609987640413</v>
      </c>
      <c r="W8" s="98">
        <f>SUM('TOTAL COST'!AR6:AR93)</f>
        <v>18206.527598642999</v>
      </c>
      <c r="X8" s="98">
        <f>SUM('TOTAL COST'!AT6:AT93)</f>
        <v>12721.200372943125</v>
      </c>
      <c r="Y8" s="98">
        <f>SUM('TOTAL COST'!AV6:AV93)</f>
        <v>8743.4531369718534</v>
      </c>
      <c r="Z8" s="98">
        <f>SUM('TOTAL COST'!AX6:AX93)</f>
        <v>3504.6316522356456</v>
      </c>
    </row>
    <row r="9" spans="1:60" s="106" customFormat="1">
      <c r="A9" s="98">
        <v>10</v>
      </c>
      <c r="B9" s="98" t="s">
        <v>276</v>
      </c>
      <c r="C9" s="98">
        <f>'TOTAL COST'!D5</f>
        <v>17873.165739979526</v>
      </c>
      <c r="D9" s="98">
        <f>'TOTAL COST'!F5</f>
        <v>13446.054684905685</v>
      </c>
      <c r="E9" s="98">
        <f>'TOTAL COST'!H5</f>
        <v>9206.5631061735621</v>
      </c>
      <c r="F9" s="98">
        <f>'TOTAL COST'!J5</f>
        <v>3616.2396200485127</v>
      </c>
      <c r="G9" s="98">
        <f>'TOTAL COST'!BB5</f>
        <v>72374.998596951817</v>
      </c>
      <c r="H9" s="98">
        <f>'TOTAL COST'!BD5</f>
        <v>67293.588286997983</v>
      </c>
      <c r="I9" s="98">
        <f>'TOTAL COST'!BF5</f>
        <v>8417.5529143973527</v>
      </c>
      <c r="J9" s="98">
        <f>'TOTAL COST'!BH5</f>
        <v>3356.010934044511</v>
      </c>
      <c r="K9" s="98">
        <f>'TOTAL COST'!T5</f>
        <v>19712.143506473905</v>
      </c>
      <c r="L9" s="98">
        <f>'TOTAL COST'!V5</f>
        <v>13831.583921754833</v>
      </c>
      <c r="M9" s="98">
        <f>'TOTAL COST'!X5</f>
        <v>9225.7829267654088</v>
      </c>
      <c r="N9" s="98">
        <f>'TOTAL COST'!Z5</f>
        <v>3635.4594406403576</v>
      </c>
      <c r="O9" s="98">
        <f>'TOTAL COST'!AB5</f>
        <v>20003.167512445041</v>
      </c>
      <c r="P9" s="98">
        <f>'TOTAL COST'!AD5</f>
        <v>12592.827508026972</v>
      </c>
      <c r="Q9" s="98">
        <f>'TOTAL COST'!AF5</f>
        <v>9206.5631061735621</v>
      </c>
      <c r="R9" s="98">
        <f>'TOTAL COST'!AH5</f>
        <v>3616.2396200485127</v>
      </c>
      <c r="S9" s="98">
        <f>'TOTAL COST'!AJ5</f>
        <v>88119.738691075967</v>
      </c>
      <c r="T9" s="98">
        <f>'TOTAL COST'!AL5</f>
        <v>84717.775650834184</v>
      </c>
      <c r="U9" s="98">
        <f>'TOTAL COST'!AN5</f>
        <v>10017.09245270196</v>
      </c>
      <c r="V9" s="98">
        <f>'TOTAL COST'!AP5</f>
        <v>4426.7689665769076</v>
      </c>
      <c r="W9" s="98">
        <f>'TOTAL COST'!AR5</f>
        <v>19968.22199306147</v>
      </c>
      <c r="X9" s="98">
        <f>'TOTAL COST'!AT5</f>
        <v>13570.534392910817</v>
      </c>
      <c r="Y9" s="98">
        <f>'TOTAL COST'!AV5</f>
        <v>9206.5631061735621</v>
      </c>
      <c r="Z9" s="98">
        <f>'TOTAL COST'!AX5</f>
        <v>3616.2396200485127</v>
      </c>
    </row>
    <row r="10" spans="1:60">
      <c r="A10" s="190" t="s">
        <v>266</v>
      </c>
      <c r="B10" s="190"/>
      <c r="C10" s="30"/>
      <c r="D10" s="30"/>
      <c r="E10" s="30"/>
      <c r="F10" s="30"/>
    </row>
    <row r="11" spans="1:60" s="30" customFormat="1" ht="14.4" customHeight="1">
      <c r="A11" s="146" t="s">
        <v>91</v>
      </c>
      <c r="B11" s="146"/>
      <c r="C11" s="146" t="s">
        <v>222</v>
      </c>
      <c r="D11" s="146"/>
      <c r="E11" s="146"/>
      <c r="F11" s="146"/>
      <c r="G11" s="146" t="s">
        <v>223</v>
      </c>
      <c r="H11" s="146"/>
      <c r="I11" s="146"/>
      <c r="J11" s="146"/>
      <c r="K11" s="146" t="s">
        <v>224</v>
      </c>
      <c r="L11" s="146"/>
      <c r="M11" s="146"/>
      <c r="N11" s="146"/>
      <c r="O11" s="146" t="s">
        <v>225</v>
      </c>
      <c r="P11" s="146"/>
      <c r="Q11" s="146"/>
      <c r="R11" s="146"/>
      <c r="S11" s="146" t="s">
        <v>226</v>
      </c>
      <c r="T11" s="146"/>
      <c r="U11" s="146"/>
      <c r="V11" s="146"/>
      <c r="W11" s="146" t="s">
        <v>227</v>
      </c>
      <c r="X11" s="146"/>
      <c r="Y11" s="146"/>
      <c r="Z11" s="146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</row>
    <row r="12" spans="1:60" s="30" customFormat="1">
      <c r="A12" s="146"/>
      <c r="B12" s="146"/>
      <c r="C12" s="146" t="s">
        <v>94</v>
      </c>
      <c r="D12" s="146"/>
      <c r="E12" s="146" t="s">
        <v>95</v>
      </c>
      <c r="F12" s="146"/>
      <c r="G12" s="146" t="s">
        <v>94</v>
      </c>
      <c r="H12" s="146"/>
      <c r="I12" s="146" t="s">
        <v>95</v>
      </c>
      <c r="J12" s="146"/>
      <c r="K12" s="146" t="s">
        <v>94</v>
      </c>
      <c r="L12" s="146"/>
      <c r="M12" s="146" t="s">
        <v>95</v>
      </c>
      <c r="N12" s="146"/>
      <c r="O12" s="146" t="s">
        <v>94</v>
      </c>
      <c r="P12" s="146"/>
      <c r="Q12" s="146" t="s">
        <v>95</v>
      </c>
      <c r="R12" s="146"/>
      <c r="S12" s="146" t="s">
        <v>94</v>
      </c>
      <c r="T12" s="146"/>
      <c r="U12" s="146" t="s">
        <v>95</v>
      </c>
      <c r="V12" s="146"/>
      <c r="W12" s="146" t="s">
        <v>94</v>
      </c>
      <c r="X12" s="146"/>
      <c r="Y12" s="146" t="s">
        <v>95</v>
      </c>
      <c r="Z12" s="146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</row>
    <row r="13" spans="1:60" s="30" customFormat="1">
      <c r="A13" s="30" t="s">
        <v>160</v>
      </c>
      <c r="B13" s="30" t="s">
        <v>93</v>
      </c>
      <c r="C13" s="30" t="s">
        <v>96</v>
      </c>
      <c r="D13" s="30" t="s">
        <v>46</v>
      </c>
      <c r="E13" s="30" t="s">
        <v>96</v>
      </c>
      <c r="F13" s="30" t="s">
        <v>46</v>
      </c>
      <c r="G13" s="30" t="s">
        <v>96</v>
      </c>
      <c r="H13" s="30" t="s">
        <v>46</v>
      </c>
      <c r="I13" s="30" t="s">
        <v>96</v>
      </c>
      <c r="J13" s="30" t="s">
        <v>46</v>
      </c>
      <c r="K13" s="30" t="s">
        <v>96</v>
      </c>
      <c r="L13" s="30" t="s">
        <v>46</v>
      </c>
      <c r="M13" s="30" t="s">
        <v>96</v>
      </c>
      <c r="N13" s="30" t="s">
        <v>46</v>
      </c>
      <c r="O13" s="30" t="s">
        <v>96</v>
      </c>
      <c r="P13" s="30" t="s">
        <v>46</v>
      </c>
      <c r="Q13" s="30" t="s">
        <v>96</v>
      </c>
      <c r="R13" s="30" t="s">
        <v>46</v>
      </c>
      <c r="S13" s="30" t="s">
        <v>96</v>
      </c>
      <c r="T13" s="30" t="s">
        <v>46</v>
      </c>
      <c r="U13" s="30" t="s">
        <v>96</v>
      </c>
      <c r="V13" s="30" t="s">
        <v>46</v>
      </c>
      <c r="W13" s="30" t="s">
        <v>96</v>
      </c>
      <c r="X13" s="30" t="s">
        <v>46</v>
      </c>
      <c r="Y13" s="30" t="s">
        <v>96</v>
      </c>
      <c r="Z13" s="30" t="s">
        <v>46</v>
      </c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</row>
    <row r="14" spans="1:60">
      <c r="A14" s="30">
        <v>1</v>
      </c>
      <c r="B14" s="135" t="s">
        <v>272</v>
      </c>
      <c r="C14" s="30">
        <f>SUM('TOTAL UTILITY'!D6:D23)*21/365</f>
        <v>0.60141343186050311</v>
      </c>
      <c r="D14" s="30">
        <f>SUM('TOTAL UTILITY'!F6:F23)*21/365</f>
        <v>0.50379547063881036</v>
      </c>
      <c r="E14" s="30">
        <f>SUM('TOTAL UTILITY'!H6:H23)*21/365</f>
        <v>0.54633555157878255</v>
      </c>
      <c r="F14" s="30">
        <f>SUM('TOTAL UTILITY'!J6:J23)*21/365</f>
        <v>0.38880735686274231</v>
      </c>
      <c r="G14" s="30">
        <f>SUM('TOTAL UTILITY'!BB6:BB20)*28/365</f>
        <v>0.63852529417594062</v>
      </c>
      <c r="H14" s="30">
        <f>SUM('TOTAL UTILITY'!BD6:BD20)*28/365</f>
        <v>0.46239613455616452</v>
      </c>
      <c r="I14" s="30">
        <f>SUM('TOTAL UTILITY'!BF6:BF20)*28/365</f>
        <v>0.59533473638008461</v>
      </c>
      <c r="J14" s="30">
        <f>SUM('TOTAL UTILITY'!BH6:BH20)*28/365</f>
        <v>0.39489305645816708</v>
      </c>
      <c r="K14" s="97">
        <f>SUM('TOTAL UTILITY'!T6:T23)*21/365</f>
        <v>0.61407967033436528</v>
      </c>
      <c r="L14" s="30">
        <f>SUM('TOTAL UTILITY'!V6:V23)*21/365</f>
        <v>0.50594034735113902</v>
      </c>
      <c r="M14" s="30">
        <f>SUM('TOTAL UTILITY'!X6:X23)*21/365</f>
        <v>0.54633555157878255</v>
      </c>
      <c r="N14" s="30">
        <f>SUM('TOTAL UTILITY'!Z6:Z23)*21/365</f>
        <v>0.38880735686274231</v>
      </c>
      <c r="O14" s="97">
        <f>SUM('TOTAL UTILITY'!AB6:AB23)*21/365</f>
        <v>0.62000483616179958</v>
      </c>
      <c r="P14" s="30">
        <f>SUM('TOTAL UTILITY'!AD6:AD23)*21/365</f>
        <v>0.4964447138219924</v>
      </c>
      <c r="Q14" s="30">
        <f>SUM('TOTAL UTILITY'!AF6:AF23)*21/365</f>
        <v>0.54633555157878255</v>
      </c>
      <c r="R14" s="30">
        <f>SUM('TOTAL UTILITY'!AH6:AH23)*21/365</f>
        <v>0.38880735686274231</v>
      </c>
      <c r="S14" s="30">
        <f>SUM('TOTAL UTILITY'!AJ6:AJ23)*21/365</f>
        <v>0.59670681899876421</v>
      </c>
      <c r="T14" s="30">
        <f>SUM('TOTAL UTILITY'!AL6:AL23)*21/365</f>
        <v>0.47999100712479947</v>
      </c>
      <c r="U14" s="30">
        <f>SUM('TOTAL UTILITY'!AN6:AN23)*21/365</f>
        <v>0.54633555157878255</v>
      </c>
      <c r="V14" s="30">
        <f>SUM('TOTAL UTILITY'!AP6:AP23)*21/365</f>
        <v>0.38880735686274231</v>
      </c>
      <c r="W14" s="97">
        <f>SUM('TOTAL UTILITY'!AR6:AR23)*21/365</f>
        <v>0.60778859928731899</v>
      </c>
      <c r="X14" s="30">
        <f>SUM('TOTAL UTILITY'!AT6:AT23)*21/365</f>
        <v>0.4860990095216417</v>
      </c>
      <c r="Y14" s="30">
        <f>SUM('TOTAL UTILITY'!AV6:AV23)*21/365</f>
        <v>0.54633555157878255</v>
      </c>
      <c r="Z14" s="30">
        <f>SUM('TOTAL UTILITY'!AX6:AX23)*21/365</f>
        <v>0.38880735686274231</v>
      </c>
    </row>
    <row r="15" spans="1:60">
      <c r="A15" s="30">
        <v>2</v>
      </c>
      <c r="B15" s="135" t="s">
        <v>273</v>
      </c>
      <c r="C15" s="30">
        <f>SUM('TOTAL UTILITY'!D6:D40)*21/365</f>
        <v>0.88976057732516001</v>
      </c>
      <c r="D15" s="30">
        <f>SUM('TOTAL UTILITY'!F6:F40)*21/365</f>
        <v>0.69342214647532374</v>
      </c>
      <c r="E15" s="30">
        <f>SUM('TOTAL UTILITY'!H6:H40)*21/365</f>
        <v>0.74055668191677593</v>
      </c>
      <c r="F15" s="30">
        <f>SUM('TOTAL UTILITY'!J6:J40)*21/365</f>
        <v>0.45735839585498528</v>
      </c>
      <c r="G15" s="30">
        <f>SUM('TOTAL UTILITY'!BB6:BB33)*28/365</f>
        <v>0.88839863214855153</v>
      </c>
      <c r="H15" s="30">
        <f>SUM('TOTAL UTILITY'!BD6:BD33)*28/365</f>
        <v>0.55929166151535747</v>
      </c>
      <c r="I15" s="30">
        <f>SUM('TOTAL UTILITY'!BF6:BF33)*28/365</f>
        <v>0.7769484220304389</v>
      </c>
      <c r="J15" s="30">
        <f>SUM('TOTAL UTILITY'!BH6:BH33)*28/365</f>
        <v>0.43897672084384176</v>
      </c>
      <c r="K15" s="30">
        <f>SUM('TOTAL UTILITY'!T6:T40)*21/365</f>
        <v>0.92475423425481162</v>
      </c>
      <c r="L15" s="30">
        <f>SUM('TOTAL UTILITY'!V6:V40)*21/365</f>
        <v>0.69556702318765251</v>
      </c>
      <c r="M15" s="30">
        <f>SUM('TOTAL UTILITY'!X6:X40)*21/365</f>
        <v>0.74055668191677593</v>
      </c>
      <c r="N15" s="30">
        <f>SUM('TOTAL UTILITY'!Z6:Z40)*21/365</f>
        <v>0.45735839585498528</v>
      </c>
      <c r="O15" s="30">
        <f>SUM('TOTAL UTILITY'!AB6:AB40)*21/365</f>
        <v>0.94828042237925603</v>
      </c>
      <c r="P15" s="30">
        <f>SUM('TOTAL UTILITY'!AD6:AD40)*21/365</f>
        <v>0.67572916106947256</v>
      </c>
      <c r="Q15" s="30">
        <f>SUM('TOTAL UTILITY'!AF6:AF40)*21/365</f>
        <v>0.74055668191677593</v>
      </c>
      <c r="R15" s="30">
        <f>SUM('TOTAL UTILITY'!AH6:AH40)*21/365</f>
        <v>0.45735839585498528</v>
      </c>
      <c r="S15" s="30">
        <f>SUM('TOTAL UTILITY'!AJ6:AJ40)*21/365</f>
        <v>0.86967742071452225</v>
      </c>
      <c r="T15" s="30">
        <f>SUM('TOTAL UTILITY'!AL6:AL40)*21/365</f>
        <v>0.63442222657024916</v>
      </c>
      <c r="U15" s="30">
        <f>SUM('TOTAL UTILITY'!AN6:AN40)*21/365</f>
        <v>0.74055668191677593</v>
      </c>
      <c r="V15" s="30">
        <f>SUM('TOTAL UTILITY'!AP6:AP40)*21/365</f>
        <v>0.45735839585498528</v>
      </c>
      <c r="W15" s="30">
        <f>SUM('TOTAL UTILITY'!AR6:AR40)*21/365</f>
        <v>0.90550217364290198</v>
      </c>
      <c r="X15" s="30">
        <f>SUM('TOTAL UTILITY'!AT6:AT40)*21/365</f>
        <v>0.64940923962075969</v>
      </c>
      <c r="Y15" s="30">
        <f>SUM('TOTAL UTILITY'!AV6:AV40)*21/365</f>
        <v>0.74055668191677593</v>
      </c>
      <c r="Z15" s="30">
        <f>SUM('TOTAL UTILITY'!AX6:AX40)*21/365</f>
        <v>0.45735839585498528</v>
      </c>
    </row>
    <row r="16" spans="1:60" s="106" customFormat="1">
      <c r="A16" s="98">
        <v>3</v>
      </c>
      <c r="B16" s="98" t="s">
        <v>274</v>
      </c>
      <c r="C16" s="98">
        <f>SUM('TOTAL UTILITY'!D6:D59)*21/365</f>
        <v>1.0657955206610552</v>
      </c>
      <c r="D16" s="98">
        <f>SUM('TOTAL UTILITY'!F6:F59)*21/365</f>
        <v>0.81066337610297712</v>
      </c>
      <c r="E16" s="98">
        <f>SUM('TOTAL UTILITY'!H6:H59)*21/365</f>
        <v>0.83190080317081483</v>
      </c>
      <c r="F16" s="98">
        <f>SUM('TOTAL UTILITY'!J6:J59)*21/365</f>
        <v>0.48411430050754678</v>
      </c>
      <c r="G16" s="98">
        <f>SUM('TOTAL UTILITY'!BB6:BB46)*28/365</f>
        <v>1.0233622198313026</v>
      </c>
      <c r="H16" s="98">
        <f>SUM('TOTAL UTILITY'!BD6:BD46)*28/365</f>
        <v>0.60321014370421133</v>
      </c>
      <c r="I16" s="98">
        <f>SUM('TOTAL UTILITY'!BF6:BF46)*28/365</f>
        <v>0.86741099378826581</v>
      </c>
      <c r="J16" s="98">
        <f>SUM('TOTAL UTILITY'!BH6:BH46)*28/365</f>
        <v>0.45848712310901357</v>
      </c>
      <c r="K16" s="98">
        <f>SUM('TOTAL UTILITY'!T6:T59)*21/365</f>
        <v>1.1244982227301896</v>
      </c>
      <c r="L16" s="98">
        <f>SUM('TOTAL UTILITY'!V6:V59)*21/365</f>
        <v>0.81280825281530589</v>
      </c>
      <c r="M16" s="98">
        <f>SUM('TOTAL UTILITY'!X6:X59)*21/365</f>
        <v>0.83190080317081483</v>
      </c>
      <c r="N16" s="98">
        <f>SUM('TOTAL UTILITY'!Z6:Z59)*21/365</f>
        <v>0.48411430050754678</v>
      </c>
      <c r="O16" s="98">
        <f>SUM('TOTAL UTILITY'!AB6:AB59)*21/365</f>
        <v>1.1678755757923356</v>
      </c>
      <c r="P16" s="98">
        <f>SUM('TOTAL UTILITY'!AD6:AD59)*21/365</f>
        <v>0.78386006126225671</v>
      </c>
      <c r="Q16" s="98">
        <f>SUM('TOTAL UTILITY'!AF6:AF59)*21/365</f>
        <v>0.83190080317081483</v>
      </c>
      <c r="R16" s="98">
        <f>SUM('TOTAL UTILITY'!AH6:AH59)*21/365</f>
        <v>0.48411430050754678</v>
      </c>
      <c r="S16" s="98">
        <f>SUM('TOTAL UTILITY'!AJ6:AJ59)*21/365</f>
        <v>1.0306691973619446</v>
      </c>
      <c r="T16" s="98">
        <f>SUM('TOTAL UTILITY'!AL6:AL59)*21/365</f>
        <v>0.72158727236898546</v>
      </c>
      <c r="U16" s="98">
        <f>SUM('TOTAL UTILITY'!AN6:AN59)*21/365</f>
        <v>0.83190080317081483</v>
      </c>
      <c r="V16" s="98">
        <f>SUM('TOTAL UTILITY'!AP6:AP59)*21/365</f>
        <v>0.48411430050754678</v>
      </c>
      <c r="W16" s="98">
        <f>SUM('TOTAL UTILITY'!AR6:AR59)*21/365</f>
        <v>1.0918813395833968</v>
      </c>
      <c r="X16" s="98">
        <f>SUM('TOTAL UTILITY'!AT6:AT59)*21/365</f>
        <v>0.74390940064352606</v>
      </c>
      <c r="Y16" s="98">
        <f>SUM('TOTAL UTILITY'!AV6:AV59)*21/365</f>
        <v>0.83190080317081483</v>
      </c>
      <c r="Z16" s="98">
        <f>SUM('TOTAL UTILITY'!AX6:AX59)*21/365</f>
        <v>0.48411430050754678</v>
      </c>
    </row>
    <row r="17" spans="1:56" s="106" customFormat="1">
      <c r="A17" s="98">
        <v>5</v>
      </c>
      <c r="B17" s="98" t="s">
        <v>275</v>
      </c>
      <c r="C17" s="98">
        <f>SUM('TOTAL UTILITY'!D6:D93)*21/365</f>
        <v>1.2319363742703835</v>
      </c>
      <c r="D17" s="98">
        <f>SUM('TOTAL UTILITY'!F6:F93)*21/365</f>
        <v>0.93094431268735811</v>
      </c>
      <c r="E17" s="98">
        <f>SUM('TOTAL UTILITY'!H6:H93)*21/365</f>
        <v>0.89796285571824419</v>
      </c>
      <c r="F17" s="98">
        <f>SUM('TOTAL UTILITY'!J6:J93)*21/365</f>
        <v>0.50246105339300118</v>
      </c>
      <c r="G17" s="98">
        <f>SUM('TOTAL UTILITY'!BB6:BB72)*28/365</f>
        <v>1.1628886158950613</v>
      </c>
      <c r="H17" s="98">
        <f>SUM('TOTAL UTILITY'!BD6:BD72)*28/365</f>
        <v>0.64479714587999981</v>
      </c>
      <c r="I17" s="98">
        <f>SUM('TOTAL UTILITY'!BF6:BF72)*28/365</f>
        <v>0.94690621465531455</v>
      </c>
      <c r="J17" s="98">
        <f>SUM('TOTAL UTILITY'!BH6:BH72)*28/365</f>
        <v>0.4760645001047899</v>
      </c>
      <c r="K17" s="98">
        <f>SUM('TOTAL UTILITY'!T6:T93)*21/365</f>
        <v>1.3231561795705247</v>
      </c>
      <c r="L17" s="98">
        <f>SUM('TOTAL UTILITY'!V6:V93)*21/365</f>
        <v>0.93308918939968677</v>
      </c>
      <c r="M17" s="98">
        <f>SUM('TOTAL UTILITY'!X6:X93)*21/365</f>
        <v>0.89796285571824419</v>
      </c>
      <c r="N17" s="98">
        <f>SUM('TOTAL UTILITY'!Z6:Z93)*21/365</f>
        <v>0.50246105339300118</v>
      </c>
      <c r="O17" s="98">
        <f>SUM('TOTAL UTILITY'!AB6:AB93)*21/365</f>
        <v>1.3953182763896237</v>
      </c>
      <c r="P17" s="98">
        <f>SUM('TOTAL UTILITY'!AD6:AD93)*21/365</f>
        <v>0.89237150649247965</v>
      </c>
      <c r="Q17" s="98">
        <f>SUM('TOTAL UTILITY'!AF6:AF93)*21/365</f>
        <v>0.89796285571824419</v>
      </c>
      <c r="R17" s="98">
        <f>SUM('TOTAL UTILITY'!AH6:AH93)*21/365</f>
        <v>0.50246105339300118</v>
      </c>
      <c r="S17" s="98">
        <f>SUM('TOTAL UTILITY'!AJ6:AJ93)*21/365</f>
        <v>1.1772595479632499</v>
      </c>
      <c r="T17" s="98">
        <f>SUM('TOTAL UTILITY'!AL6:AL93)*21/365</f>
        <v>0.80406169077874956</v>
      </c>
      <c r="U17" s="98">
        <f>SUM('TOTAL UTILITY'!AN6:AN93)*21/365</f>
        <v>0.89796285571824419</v>
      </c>
      <c r="V17" s="98">
        <f>SUM('TOTAL UTILITY'!AP6:AP93)*21/365</f>
        <v>0.50246105339300118</v>
      </c>
      <c r="W17" s="98">
        <f>SUM('TOTAL UTILITY'!AR6:AR93)*21/365</f>
        <v>1.2722259070215909</v>
      </c>
      <c r="X17" s="98">
        <f>SUM('TOTAL UTILITY'!AT6:AT93)*21/365</f>
        <v>0.835317728385919</v>
      </c>
      <c r="Y17" s="98">
        <f>SUM('TOTAL UTILITY'!AV6:AV93)*21/365</f>
        <v>0.89796285571824419</v>
      </c>
      <c r="Z17" s="98">
        <f>SUM('TOTAL UTILITY'!AX6:AX93)*21/365</f>
        <v>0.50246105339300118</v>
      </c>
    </row>
    <row r="18" spans="1:56" s="106" customFormat="1">
      <c r="A18" s="98">
        <v>10</v>
      </c>
      <c r="B18" s="98" t="s">
        <v>276</v>
      </c>
      <c r="C18" s="98">
        <f>'TOTAL UTILITY'!D5</f>
        <v>1.3961821725393233</v>
      </c>
      <c r="D18" s="98">
        <f>'TOTAL UTILITY'!F5</f>
        <v>1.0699978211002388</v>
      </c>
      <c r="E18" s="98">
        <f>'TOTAL UTILITY'!H5</f>
        <v>0.94340778302924377</v>
      </c>
      <c r="F18" s="98">
        <f>'TOTAL UTILITY'!J5</f>
        <v>0.51520902278020153</v>
      </c>
      <c r="G18" s="98">
        <f>'TOTAL UTILITY'!BB5</f>
        <v>1.2882410066425738</v>
      </c>
      <c r="H18" s="98">
        <f>'TOTAL UTILITY'!BD5</f>
        <v>0.67986591762614412</v>
      </c>
      <c r="I18" s="98">
        <f>'TOTAL UTILITY'!BF5</f>
        <v>0.98751225384880892</v>
      </c>
      <c r="J18" s="98">
        <f>'TOTAL UTILITY'!BH5</f>
        <v>0.48864510478930867</v>
      </c>
      <c r="K18" s="98">
        <f>'TOTAL UTILITY'!T5</f>
        <v>1.5337103536824492</v>
      </c>
      <c r="L18" s="98">
        <f>'TOTAL UTILITY'!V5</f>
        <v>1.0721426978125674</v>
      </c>
      <c r="M18" s="98">
        <f>'TOTAL UTILITY'!X5</f>
        <v>0.94340778302924377</v>
      </c>
      <c r="N18" s="98">
        <f>'TOTAL UTILITY'!Z5</f>
        <v>0.51520902278020153</v>
      </c>
      <c r="O18" s="98">
        <f>'TOTAL UTILITY'!AB5</f>
        <v>1.6499053618398589</v>
      </c>
      <c r="P18" s="98">
        <f>'TOTAL UTILITY'!AD5</f>
        <v>1.0143364481528967</v>
      </c>
      <c r="Q18" s="98">
        <f>'TOTAL UTILITY'!AF5</f>
        <v>0.94340778302924377</v>
      </c>
      <c r="R18" s="98">
        <f>'TOTAL UTILITY'!AH5</f>
        <v>0.51520902278020153</v>
      </c>
      <c r="S18" s="98">
        <f>'TOTAL UTILITY'!AJ5</f>
        <v>1.3150785449867508</v>
      </c>
      <c r="T18" s="98">
        <f>'TOTAL UTILITY'!AL5</f>
        <v>0.89007611882434712</v>
      </c>
      <c r="U18" s="98">
        <f>'TOTAL UTILITY'!AN5</f>
        <v>0.94340778302924377</v>
      </c>
      <c r="V18" s="98">
        <f>'TOTAL UTILITY'!AP5</f>
        <v>0.51520902278020153</v>
      </c>
      <c r="W18" s="98">
        <f>'TOTAL UTILITY'!AR5</f>
        <v>1.4562592447543397</v>
      </c>
      <c r="X18" s="98">
        <f>'TOTAL UTILITY'!AT5</f>
        <v>0.93335969681609698</v>
      </c>
      <c r="Y18" s="98">
        <f>'TOTAL UTILITY'!AV5</f>
        <v>0.94340778302924377</v>
      </c>
      <c r="Z18" s="98">
        <f>'TOTAL UTILITY'!AX5</f>
        <v>0.51520902278020153</v>
      </c>
    </row>
    <row r="19" spans="1:56">
      <c r="A19" s="190" t="s">
        <v>161</v>
      </c>
      <c r="B19" s="190"/>
      <c r="C19" s="30"/>
      <c r="D19" s="30"/>
      <c r="E19" s="30"/>
      <c r="F19" s="30"/>
    </row>
    <row r="20" spans="1:56" s="30" customFormat="1" ht="14.4" customHeight="1">
      <c r="A20" s="146" t="s">
        <v>91</v>
      </c>
      <c r="B20" s="146"/>
      <c r="C20" s="146" t="s">
        <v>222</v>
      </c>
      <c r="D20" s="146"/>
      <c r="E20" s="146" t="s">
        <v>223</v>
      </c>
      <c r="F20" s="146"/>
      <c r="G20" s="146" t="s">
        <v>224</v>
      </c>
      <c r="H20" s="146"/>
      <c r="I20" s="146" t="s">
        <v>225</v>
      </c>
      <c r="J20" s="146"/>
      <c r="K20" s="146" t="s">
        <v>226</v>
      </c>
      <c r="L20" s="146"/>
      <c r="M20" s="146" t="s">
        <v>227</v>
      </c>
      <c r="N20" s="146"/>
      <c r="O20" s="101"/>
      <c r="P20" s="101"/>
      <c r="Q20" s="71"/>
      <c r="R20" s="71"/>
      <c r="S20" s="101"/>
      <c r="T20" s="101"/>
      <c r="U20" s="71"/>
      <c r="V20" s="71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</row>
    <row r="21" spans="1:56" s="30" customFormat="1">
      <c r="A21" s="146"/>
      <c r="B21" s="146"/>
      <c r="C21" s="146" t="s">
        <v>94</v>
      </c>
      <c r="D21" s="146"/>
      <c r="E21" s="146" t="s">
        <v>94</v>
      </c>
      <c r="F21" s="146"/>
      <c r="G21" s="146" t="s">
        <v>94</v>
      </c>
      <c r="H21" s="146"/>
      <c r="I21" s="146" t="s">
        <v>94</v>
      </c>
      <c r="J21" s="146"/>
      <c r="K21" s="146" t="s">
        <v>94</v>
      </c>
      <c r="L21" s="146"/>
      <c r="M21" s="146" t="s">
        <v>94</v>
      </c>
      <c r="N21" s="146"/>
      <c r="Q21" s="146"/>
      <c r="R21" s="146"/>
      <c r="U21" s="146"/>
      <c r="V21" s="146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</row>
    <row r="22" spans="1:56" s="30" customFormat="1">
      <c r="A22" s="30" t="s">
        <v>160</v>
      </c>
      <c r="B22" s="30" t="s">
        <v>93</v>
      </c>
      <c r="C22" s="30" t="s">
        <v>96</v>
      </c>
      <c r="D22" s="30" t="s">
        <v>46</v>
      </c>
      <c r="E22" s="30" t="s">
        <v>96</v>
      </c>
      <c r="F22" s="30" t="s">
        <v>46</v>
      </c>
      <c r="G22" s="30" t="s">
        <v>96</v>
      </c>
      <c r="H22" s="30" t="s">
        <v>46</v>
      </c>
      <c r="I22" s="30" t="s">
        <v>96</v>
      </c>
      <c r="J22" s="30" t="s">
        <v>46</v>
      </c>
      <c r="K22" s="30" t="s">
        <v>96</v>
      </c>
      <c r="L22" s="30" t="s">
        <v>46</v>
      </c>
      <c r="M22" s="30" t="s">
        <v>96</v>
      </c>
      <c r="N22" s="30" t="s">
        <v>46</v>
      </c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</row>
    <row r="23" spans="1:56">
      <c r="A23" s="30">
        <v>1</v>
      </c>
      <c r="B23" s="135" t="s">
        <v>272</v>
      </c>
      <c r="C23" s="30">
        <f t="shared" ref="C23:D27" si="0">WTP*(C14-E14)-(C5-E5)</f>
        <v>-2295.9579894649355</v>
      </c>
      <c r="D23" s="30">
        <f t="shared" si="0"/>
        <v>-802.93137537695839</v>
      </c>
      <c r="E23" s="30">
        <f t="shared" ref="E23:F27" si="1">(G14-I14)*WTP-(G5-I5)</f>
        <v>-50810.501073419597</v>
      </c>
      <c r="F23" s="30">
        <f t="shared" si="1"/>
        <v>-50425.704473914404</v>
      </c>
      <c r="G23" s="97">
        <f t="shared" ref="G23:H27" si="2">WTP*(K14-M14)-(K5-M5)</f>
        <v>-1912.7145086390101</v>
      </c>
      <c r="H23" s="30">
        <f t="shared" si="2"/>
        <v>-720.24609178977516</v>
      </c>
      <c r="I23" s="97">
        <f t="shared" ref="I23:J27" si="3">(O14-Q14)*WTP-(O5-Q5)</f>
        <v>-1241.7706287372048</v>
      </c>
      <c r="J23" s="30">
        <f t="shared" si="3"/>
        <v>-554.16845260796799</v>
      </c>
      <c r="K23" s="30">
        <f t="shared" ref="K23:L27" si="4">(S14-U14)*WTP-(S5-U5)</f>
        <v>-56445.503801061095</v>
      </c>
      <c r="L23" s="30">
        <f t="shared" si="4"/>
        <v>-56262.878010031491</v>
      </c>
      <c r="M23" s="30">
        <f t="shared" ref="M23:N27" si="5">WTP*(W14-Y14)-(W5-Y5)</f>
        <v>-2932.3177955090587</v>
      </c>
      <c r="N23" s="30">
        <f t="shared" si="5"/>
        <v>-2126.7630306736937</v>
      </c>
      <c r="Q23" s="30"/>
      <c r="R23" s="30"/>
      <c r="U23" s="30"/>
      <c r="V23" s="30"/>
    </row>
    <row r="24" spans="1:56">
      <c r="A24" s="30">
        <v>2</v>
      </c>
      <c r="B24" s="135" t="s">
        <v>273</v>
      </c>
      <c r="C24" s="30">
        <f t="shared" si="0"/>
        <v>-357.42289187580536</v>
      </c>
      <c r="D24" s="30">
        <f t="shared" si="0"/>
        <v>1862.4044632083751</v>
      </c>
      <c r="E24" s="30">
        <f t="shared" si="1"/>
        <v>-58762.437238753009</v>
      </c>
      <c r="F24" s="30">
        <f t="shared" si="1"/>
        <v>-59009.125218995556</v>
      </c>
      <c r="G24" s="30">
        <f t="shared" si="2"/>
        <v>399.60319319622158</v>
      </c>
      <c r="H24" s="30">
        <f t="shared" si="2"/>
        <v>1720.0619810577227</v>
      </c>
      <c r="I24" s="30">
        <f t="shared" si="3"/>
        <v>1790.4921114261888</v>
      </c>
      <c r="J24" s="30">
        <f t="shared" si="3"/>
        <v>1766.6670609959274</v>
      </c>
      <c r="K24" s="30">
        <f t="shared" si="4"/>
        <v>-71997.000691520312</v>
      </c>
      <c r="L24" s="30">
        <f t="shared" si="4"/>
        <v>-72208.363721375747</v>
      </c>
      <c r="M24" s="30">
        <f t="shared" si="5"/>
        <v>-1201.8068909836975</v>
      </c>
      <c r="N24" s="30">
        <f t="shared" si="5"/>
        <v>-667.65278353292979</v>
      </c>
      <c r="Q24" s="30"/>
      <c r="R24" s="30"/>
      <c r="U24" s="30"/>
      <c r="V24" s="30"/>
    </row>
    <row r="25" spans="1:56" s="106" customFormat="1">
      <c r="A25" s="98">
        <v>3</v>
      </c>
      <c r="B25" s="98" t="s">
        <v>274</v>
      </c>
      <c r="C25" s="98">
        <f>WTP*(C16-E16)-(C7-E7)</f>
        <v>2157.3551492481029</v>
      </c>
      <c r="D25" s="98">
        <f t="shared" si="0"/>
        <v>4560.1901013380775</v>
      </c>
      <c r="E25" s="98">
        <f t="shared" si="1"/>
        <v>-57245.26055455982</v>
      </c>
      <c r="F25" s="98">
        <f t="shared" si="1"/>
        <v>-58189.593549226833</v>
      </c>
      <c r="G25" s="98">
        <f t="shared" si="2"/>
        <v>3510.3209781838832</v>
      </c>
      <c r="H25" s="98">
        <f t="shared" si="2"/>
        <v>4373.6171858263951</v>
      </c>
      <c r="I25" s="98">
        <f t="shared" si="3"/>
        <v>5505.0516062694069</v>
      </c>
      <c r="J25" s="98">
        <f t="shared" si="3"/>
        <v>4178.3889303150427</v>
      </c>
      <c r="K25" s="98">
        <f t="shared" si="4"/>
        <v>-69544.384351157874</v>
      </c>
      <c r="L25" s="98">
        <f t="shared" si="4"/>
        <v>-70290.749821285077</v>
      </c>
      <c r="M25" s="98">
        <f t="shared" si="5"/>
        <v>1543.0439389459516</v>
      </c>
      <c r="N25" s="98">
        <f t="shared" si="5"/>
        <v>1334.6893180309689</v>
      </c>
      <c r="Q25" s="98"/>
      <c r="R25" s="98"/>
      <c r="U25" s="98"/>
      <c r="V25" s="98"/>
    </row>
    <row r="26" spans="1:56" s="106" customFormat="1">
      <c r="A26" s="98">
        <v>5</v>
      </c>
      <c r="B26" s="98" t="s">
        <v>275</v>
      </c>
      <c r="C26" s="98">
        <f t="shared" si="0"/>
        <v>5108.8173773523176</v>
      </c>
      <c r="D26" s="98">
        <f t="shared" si="0"/>
        <v>7595.8092320118376</v>
      </c>
      <c r="E26" s="98">
        <f t="shared" si="1"/>
        <v>-55231.931764180314</v>
      </c>
      <c r="F26" s="98">
        <f t="shared" si="1"/>
        <v>-57385.197796264853</v>
      </c>
      <c r="G26" s="98">
        <f t="shared" si="2"/>
        <v>7306.0103719508588</v>
      </c>
      <c r="H26" s="98">
        <f t="shared" si="2"/>
        <v>7363.8591231092832</v>
      </c>
      <c r="I26" s="98">
        <f t="shared" si="3"/>
        <v>10151.581168115248</v>
      </c>
      <c r="J26" s="98">
        <f t="shared" si="3"/>
        <v>6848.8427300142512</v>
      </c>
      <c r="K26" s="98">
        <f t="shared" si="4"/>
        <v>-66871.349995011537</v>
      </c>
      <c r="L26" s="98">
        <f t="shared" si="4"/>
        <v>-68271.228063930248</v>
      </c>
      <c r="M26" s="98">
        <f t="shared" si="5"/>
        <v>4827.7858892958448</v>
      </c>
      <c r="N26" s="98">
        <f t="shared" si="5"/>
        <v>3493.2305572220939</v>
      </c>
      <c r="Q26" s="98"/>
      <c r="R26" s="98"/>
      <c r="U26" s="98"/>
      <c r="V26" s="98"/>
    </row>
    <row r="27" spans="1:56" s="106" customFormat="1">
      <c r="A27" s="98">
        <v>10</v>
      </c>
      <c r="B27" s="98" t="s">
        <v>276</v>
      </c>
      <c r="C27" s="98">
        <f t="shared" si="0"/>
        <v>8622.1346552469149</v>
      </c>
      <c r="D27" s="98">
        <f t="shared" si="0"/>
        <v>11354.240410195129</v>
      </c>
      <c r="E27" s="98">
        <f t="shared" si="1"/>
        <v>-52474.418985877346</v>
      </c>
      <c r="F27" s="98">
        <f t="shared" si="1"/>
        <v>-56636.001835591749</v>
      </c>
      <c r="G27" s="98">
        <f t="shared" si="2"/>
        <v>12053.7527781135</v>
      </c>
      <c r="H27" s="98">
        <f t="shared" si="2"/>
        <v>11069.830966321384</v>
      </c>
      <c r="I27" s="98">
        <f t="shared" si="3"/>
        <v>16180.299143033051</v>
      </c>
      <c r="J27" s="98">
        <f t="shared" si="3"/>
        <v>10082.093722452531</v>
      </c>
      <c r="K27" s="98">
        <f t="shared" si="4"/>
        <v>-63910.769863788548</v>
      </c>
      <c r="L27" s="98">
        <f t="shared" si="4"/>
        <v>-65977.081488907614</v>
      </c>
      <c r="M27" s="98">
        <f t="shared" si="5"/>
        <v>8821.0613276231525</v>
      </c>
      <c r="N27" s="98">
        <f t="shared" si="5"/>
        <v>6012.3705645243281</v>
      </c>
      <c r="Q27" s="98"/>
      <c r="R27" s="98"/>
      <c r="U27" s="98"/>
      <c r="V27" s="98"/>
    </row>
    <row r="28" spans="1:56">
      <c r="A28" s="190" t="s">
        <v>265</v>
      </c>
      <c r="B28" s="190"/>
      <c r="C28" s="127"/>
      <c r="D28" s="127"/>
      <c r="E28" s="127"/>
      <c r="F28" s="127"/>
      <c r="G28" s="129"/>
      <c r="H28" s="129"/>
      <c r="I28" s="129"/>
      <c r="J28" s="129"/>
      <c r="K28" s="129"/>
      <c r="L28" s="129"/>
      <c r="M28" s="129"/>
      <c r="N28" s="129"/>
    </row>
    <row r="29" spans="1:56">
      <c r="A29" s="146" t="s">
        <v>91</v>
      </c>
      <c r="B29" s="146"/>
      <c r="C29" s="146" t="s">
        <v>222</v>
      </c>
      <c r="D29" s="146"/>
      <c r="E29" s="146" t="s">
        <v>223</v>
      </c>
      <c r="F29" s="146"/>
      <c r="G29" s="146" t="s">
        <v>224</v>
      </c>
      <c r="H29" s="146"/>
      <c r="I29" s="146" t="s">
        <v>225</v>
      </c>
      <c r="J29" s="146"/>
      <c r="K29" s="146" t="s">
        <v>226</v>
      </c>
      <c r="L29" s="146"/>
      <c r="M29" s="146" t="s">
        <v>227</v>
      </c>
      <c r="N29" s="146"/>
    </row>
    <row r="30" spans="1:56">
      <c r="A30" s="146"/>
      <c r="B30" s="146"/>
      <c r="C30" s="146" t="s">
        <v>94</v>
      </c>
      <c r="D30" s="146"/>
      <c r="E30" s="146" t="s">
        <v>94</v>
      </c>
      <c r="F30" s="146"/>
      <c r="G30" s="146" t="s">
        <v>94</v>
      </c>
      <c r="H30" s="146"/>
      <c r="I30" s="146" t="s">
        <v>94</v>
      </c>
      <c r="J30" s="146"/>
      <c r="K30" s="146" t="s">
        <v>94</v>
      </c>
      <c r="L30" s="146"/>
      <c r="M30" s="146" t="s">
        <v>94</v>
      </c>
      <c r="N30" s="146"/>
    </row>
    <row r="31" spans="1:56">
      <c r="A31" s="127" t="s">
        <v>160</v>
      </c>
      <c r="B31" s="127" t="s">
        <v>93</v>
      </c>
      <c r="C31" s="127" t="s">
        <v>96</v>
      </c>
      <c r="D31" s="127" t="s">
        <v>46</v>
      </c>
      <c r="E31" s="127" t="s">
        <v>96</v>
      </c>
      <c r="F31" s="127" t="s">
        <v>46</v>
      </c>
      <c r="G31" s="127" t="s">
        <v>96</v>
      </c>
      <c r="H31" s="127" t="s">
        <v>46</v>
      </c>
      <c r="I31" s="127" t="s">
        <v>96</v>
      </c>
      <c r="J31" s="127" t="s">
        <v>46</v>
      </c>
      <c r="K31" s="127" t="s">
        <v>96</v>
      </c>
      <c r="L31" s="127" t="s">
        <v>46</v>
      </c>
      <c r="M31" s="127" t="s">
        <v>96</v>
      </c>
      <c r="N31" s="127" t="s">
        <v>46</v>
      </c>
    </row>
    <row r="32" spans="1:56">
      <c r="A32" s="127">
        <v>1</v>
      </c>
      <c r="B32" s="135" t="s">
        <v>272</v>
      </c>
      <c r="C32" s="127">
        <f>(C5-E5)/(C14-E14)</f>
        <v>79869.663604358531</v>
      </c>
      <c r="D32" s="127">
        <f>(D5-F5)/(D14-F14)</f>
        <v>45166.733684462517</v>
      </c>
      <c r="E32" s="127">
        <f>(G5-I5)/(G14-I14)</f>
        <v>1214610.1372492553</v>
      </c>
      <c r="F32" s="127">
        <f>(H5-J5)/(H14-J14)</f>
        <v>785197.40879165544</v>
      </c>
      <c r="G32" s="128">
        <f>(K5-M5)/(K14-M14)</f>
        <v>66418.399439750414</v>
      </c>
      <c r="H32" s="128">
        <f>(L5-N5)/(L14-N14)</f>
        <v>44332.960158761794</v>
      </c>
      <c r="I32" s="128">
        <f>(O5-Q5)/(O14-Q14)</f>
        <v>55040.015852005032</v>
      </c>
      <c r="J32" s="128">
        <f>(P5-R5)/(P14-R14)</f>
        <v>43332.476962489593</v>
      </c>
      <c r="K32" s="127">
        <f>(S5-U5)/(S14-U14)</f>
        <v>1158773.3099817033</v>
      </c>
      <c r="L32" s="127">
        <f>(T5-V5)/(T14-V14)</f>
        <v>655212.13879829168</v>
      </c>
      <c r="M32" s="127">
        <f>(W5-Y5)/(W14-Y14)</f>
        <v>85900.393325464494</v>
      </c>
      <c r="N32" s="127">
        <f>(X5-Z5)/(X14-Z14)</f>
        <v>60043.665989332498</v>
      </c>
    </row>
    <row r="33" spans="1:14">
      <c r="A33" s="127">
        <v>2</v>
      </c>
      <c r="B33" s="135" t="s">
        <v>273</v>
      </c>
      <c r="C33" s="127">
        <f t="shared" ref="C33:D33" si="6">(C6-E6)/(C15-E15)</f>
        <v>40579.533245948493</v>
      </c>
      <c r="D33" s="127">
        <f t="shared" si="6"/>
        <v>30294.586829556552</v>
      </c>
      <c r="E33" s="127">
        <f t="shared" ref="E33:F33" si="7">(G6-I6)/(G15-I15)</f>
        <v>565436.8169886606</v>
      </c>
      <c r="F33" s="127">
        <f t="shared" si="7"/>
        <v>528639.50693577179</v>
      </c>
      <c r="G33" s="128">
        <f t="shared" ref="G33:H33" si="8">(K6-M6)/(K15-M15)</f>
        <v>36014.572729528576</v>
      </c>
      <c r="H33" s="128">
        <f t="shared" si="8"/>
        <v>30963.178486026907</v>
      </c>
      <c r="I33" s="128">
        <f t="shared" ref="I33:J33" si="9">(O6-Q6)/(O15-Q15)</f>
        <v>29564.416569431098</v>
      </c>
      <c r="J33" s="128">
        <f t="shared" si="9"/>
        <v>30093.782157603935</v>
      </c>
      <c r="K33" s="127">
        <f t="shared" ref="K33:L33" si="10">(S6-U6)/(S15-U15)</f>
        <v>595778.39855975285</v>
      </c>
      <c r="L33" s="127">
        <f t="shared" si="10"/>
        <v>445993.79056922084</v>
      </c>
      <c r="M33" s="127">
        <f t="shared" ref="M33:N33" si="11">(W6-Y6)/(W15-Y15)</f>
        <v>45470.085108522799</v>
      </c>
      <c r="N33" s="127">
        <f t="shared" si="11"/>
        <v>41660.437647663763</v>
      </c>
    </row>
    <row r="34" spans="1:14">
      <c r="A34" s="98">
        <v>3</v>
      </c>
      <c r="B34" s="98" t="s">
        <v>274</v>
      </c>
      <c r="C34" s="127">
        <f t="shared" ref="C34:D34" si="12">(C7-E7)/(C16-E16)</f>
        <v>28960.383612262973</v>
      </c>
      <c r="D34" s="127">
        <f t="shared" si="12"/>
        <v>24219.207440036338</v>
      </c>
      <c r="E34" s="127">
        <f t="shared" ref="E34:F34" si="13">(G7-I7)/(G16-I16)</f>
        <v>405255.56466190424</v>
      </c>
      <c r="F34" s="127">
        <f t="shared" si="13"/>
        <v>440259.58762878459</v>
      </c>
      <c r="G34" s="128">
        <f t="shared" ref="G34:H34" si="14">(K7-M7)/(K16-M16)</f>
        <v>26186.898373232038</v>
      </c>
      <c r="H34" s="128">
        <f t="shared" si="14"/>
        <v>24877.952976258784</v>
      </c>
      <c r="I34" s="128">
        <f t="shared" ref="I34:J34" si="15">(O7-Q7)/(O16-Q16)</f>
        <v>21798.687604920538</v>
      </c>
      <c r="J34" s="128">
        <f t="shared" si="15"/>
        <v>24244.22343804111</v>
      </c>
      <c r="K34" s="127">
        <f t="shared" ref="K34:L34" si="16">(S7-U7)/(S16-U16)</f>
        <v>388060.4712275436</v>
      </c>
      <c r="L34" s="127">
        <f t="shared" si="16"/>
        <v>334178.73687598645</v>
      </c>
      <c r="M34" s="127">
        <f t="shared" ref="M34:N34" si="17">(W7-Y7)/(W16-Y16)</f>
        <v>32248.771308506024</v>
      </c>
      <c r="N34" s="127">
        <f t="shared" si="17"/>
        <v>33046.530827824012</v>
      </c>
    </row>
    <row r="35" spans="1:14">
      <c r="A35" s="98">
        <v>5</v>
      </c>
      <c r="B35" s="98" t="s">
        <v>275</v>
      </c>
      <c r="C35" s="127">
        <f t="shared" ref="C35:D35" si="18">(C8-E8)/(C17-E17)</f>
        <v>22886.92674850285</v>
      </c>
      <c r="D35" s="127">
        <f t="shared" si="18"/>
        <v>20456.798137969465</v>
      </c>
      <c r="E35" s="127">
        <f t="shared" ref="E35:F35" si="19">(G8-I8)/(G17-I17)</f>
        <v>293908.22311793477</v>
      </c>
      <c r="F35" s="127">
        <f t="shared" si="19"/>
        <v>378279.4067460954</v>
      </c>
      <c r="G35" s="128">
        <f t="shared" ref="G35:H35" si="20">(K8-M8)/(K17-M17)</f>
        <v>21001.203464631319</v>
      </c>
      <c r="H35" s="128">
        <f t="shared" si="20"/>
        <v>21083.725987725615</v>
      </c>
      <c r="I35" s="128">
        <f t="shared" ref="I35:J35" si="21">(O8-Q8)/(O17-Q17)</f>
        <v>17772.880011779824</v>
      </c>
      <c r="J35" s="128">
        <f t="shared" si="21"/>
        <v>20618.831701557654</v>
      </c>
      <c r="K35" s="127">
        <f t="shared" ref="K35:L35" si="22">(S8-U8)/(S17-U17)</f>
        <v>277611.64755821164</v>
      </c>
      <c r="L35" s="127">
        <f t="shared" si="22"/>
        <v>264547.00989182288</v>
      </c>
      <c r="M35" s="127">
        <f t="shared" ref="M35:N35" si="23">(W8-Y8)/(W17-Y17)</f>
        <v>25284.554349451824</v>
      </c>
      <c r="N35" s="127">
        <f t="shared" si="23"/>
        <v>27689.301171152962</v>
      </c>
    </row>
    <row r="36" spans="1:14">
      <c r="A36" s="98">
        <v>10</v>
      </c>
      <c r="B36" s="98" t="s">
        <v>276</v>
      </c>
      <c r="C36" s="127">
        <f t="shared" ref="C36:D36" si="24">(C9-E9)/(C18-E18)</f>
        <v>19141.106110669341</v>
      </c>
      <c r="D36" s="127">
        <f t="shared" si="24"/>
        <v>17718.12101221754</v>
      </c>
      <c r="E36" s="127">
        <f t="shared" ref="E36:F36" si="25">(G9-I9)/(G18-I18)</f>
        <v>212674.86094492429</v>
      </c>
      <c r="F36" s="127">
        <f t="shared" si="25"/>
        <v>334365.15829220961</v>
      </c>
      <c r="G36" s="128">
        <f t="shared" ref="G36:H36" si="26">(K9-M9)/(K18-M18)</f>
        <v>17764.382371068968</v>
      </c>
      <c r="H36" s="128">
        <f t="shared" si="26"/>
        <v>18307.609933125219</v>
      </c>
      <c r="I36" s="128">
        <f t="shared" ref="I36:J36" si="27">(O9-Q9)/(O18-Q18)</f>
        <v>15281.870356084595</v>
      </c>
      <c r="J36" s="128">
        <f t="shared" si="27"/>
        <v>17984.561520088184</v>
      </c>
      <c r="K36" s="127">
        <f t="shared" ref="K36:L36" si="28">(S9-U9)/(S18-U18)</f>
        <v>210139.33360543288</v>
      </c>
      <c r="L36" s="127">
        <f t="shared" si="28"/>
        <v>214185.26067383075</v>
      </c>
      <c r="M36" s="127">
        <f t="shared" ref="M36:N36" si="29">(W9-Y9)/(W18-Y18)</f>
        <v>20983.968439299268</v>
      </c>
      <c r="N36" s="127">
        <f t="shared" si="29"/>
        <v>23805.521289217853</v>
      </c>
    </row>
  </sheetData>
  <mergeCells count="70">
    <mergeCell ref="I29:J29"/>
    <mergeCell ref="K29:L29"/>
    <mergeCell ref="M29:N29"/>
    <mergeCell ref="C30:D30"/>
    <mergeCell ref="E30:F30"/>
    <mergeCell ref="G30:H30"/>
    <mergeCell ref="I30:J30"/>
    <mergeCell ref="K30:L30"/>
    <mergeCell ref="M30:N30"/>
    <mergeCell ref="A28:B28"/>
    <mergeCell ref="A29:B30"/>
    <mergeCell ref="C29:D29"/>
    <mergeCell ref="E29:F29"/>
    <mergeCell ref="G29:H29"/>
    <mergeCell ref="S3:T3"/>
    <mergeCell ref="U3:V3"/>
    <mergeCell ref="W3:X3"/>
    <mergeCell ref="Y3:Z3"/>
    <mergeCell ref="W2:Z2"/>
    <mergeCell ref="S2:V2"/>
    <mergeCell ref="O3:P3"/>
    <mergeCell ref="Q3:R3"/>
    <mergeCell ref="C2:F2"/>
    <mergeCell ref="G2:J2"/>
    <mergeCell ref="K2:N2"/>
    <mergeCell ref="O2:R2"/>
    <mergeCell ref="E3:F3"/>
    <mergeCell ref="G3:H3"/>
    <mergeCell ref="I3:J3"/>
    <mergeCell ref="K3:L3"/>
    <mergeCell ref="M3:N3"/>
    <mergeCell ref="A1:B1"/>
    <mergeCell ref="A10:B10"/>
    <mergeCell ref="A11:B12"/>
    <mergeCell ref="C11:F11"/>
    <mergeCell ref="G11:J11"/>
    <mergeCell ref="C3:D3"/>
    <mergeCell ref="A2:B3"/>
    <mergeCell ref="K11:N11"/>
    <mergeCell ref="O11:R11"/>
    <mergeCell ref="S11:V11"/>
    <mergeCell ref="W11:Z11"/>
    <mergeCell ref="C12:D12"/>
    <mergeCell ref="E12:F12"/>
    <mergeCell ref="G12:H12"/>
    <mergeCell ref="I12:J12"/>
    <mergeCell ref="K12:L12"/>
    <mergeCell ref="M12:N12"/>
    <mergeCell ref="A19:B19"/>
    <mergeCell ref="A20:B21"/>
    <mergeCell ref="I20:J20"/>
    <mergeCell ref="C20:D20"/>
    <mergeCell ref="Y12:Z12"/>
    <mergeCell ref="O12:P12"/>
    <mergeCell ref="Q12:R12"/>
    <mergeCell ref="S12:T12"/>
    <mergeCell ref="U12:V12"/>
    <mergeCell ref="W12:X12"/>
    <mergeCell ref="E20:F20"/>
    <mergeCell ref="K20:L20"/>
    <mergeCell ref="M20:N20"/>
    <mergeCell ref="C21:D21"/>
    <mergeCell ref="E21:F21"/>
    <mergeCell ref="Q21:R21"/>
    <mergeCell ref="M21:N21"/>
    <mergeCell ref="U21:V21"/>
    <mergeCell ref="G20:H20"/>
    <mergeCell ref="I21:J21"/>
    <mergeCell ref="G21:H21"/>
    <mergeCell ref="K21:L21"/>
  </mergeCells>
  <phoneticPr fontId="5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303B-C636-4678-AC8A-8DB32200A669}">
  <sheetPr codeName="Sheet11"/>
  <dimension ref="A1:I1004"/>
  <sheetViews>
    <sheetView zoomScale="62" workbookViewId="0">
      <selection activeCell="D4" sqref="D4"/>
    </sheetView>
  </sheetViews>
  <sheetFormatPr defaultRowHeight="14"/>
  <cols>
    <col min="3" max="9" width="15.6328125" customWidth="1"/>
  </cols>
  <sheetData>
    <row r="1" spans="1:9">
      <c r="A1" s="21"/>
      <c r="B1" s="73"/>
      <c r="C1" s="191" t="s">
        <v>163</v>
      </c>
      <c r="D1" s="191"/>
      <c r="E1" s="191"/>
      <c r="F1" s="21"/>
      <c r="G1" s="21"/>
      <c r="H1" s="21"/>
      <c r="I1" s="21"/>
    </row>
    <row r="2" spans="1:9">
      <c r="A2" s="21"/>
      <c r="B2" s="73"/>
      <c r="C2" s="145" t="s">
        <v>164</v>
      </c>
      <c r="D2" s="177"/>
      <c r="E2" s="177"/>
      <c r="F2" s="177"/>
      <c r="G2" s="177"/>
      <c r="H2" s="177"/>
      <c r="I2" s="177"/>
    </row>
    <row r="3" spans="1:9" ht="14.5">
      <c r="A3" s="21"/>
      <c r="B3" s="73"/>
      <c r="C3" s="74" t="s">
        <v>198</v>
      </c>
      <c r="D3" s="74" t="s">
        <v>170</v>
      </c>
      <c r="E3" s="74" t="s">
        <v>165</v>
      </c>
      <c r="F3" s="74" t="s">
        <v>166</v>
      </c>
      <c r="G3" s="74" t="s">
        <v>167</v>
      </c>
      <c r="H3" s="74" t="s">
        <v>168</v>
      </c>
      <c r="I3" s="74" t="s">
        <v>169</v>
      </c>
    </row>
    <row r="4" spans="1:9">
      <c r="A4" s="75"/>
      <c r="B4" s="75"/>
      <c r="C4" s="76">
        <f>'Results of CEA'!C25</f>
        <v>2157.3551492481029</v>
      </c>
      <c r="D4" s="76">
        <f>'Results of CEA'!H27</f>
        <v>11069.830966321384</v>
      </c>
      <c r="E4" s="76">
        <f>'Results of CEA'!J27</f>
        <v>10082.093722452531</v>
      </c>
      <c r="F4" s="76" t="e">
        <f>'Results of CEA'!#REF!</f>
        <v>#REF!</v>
      </c>
      <c r="G4" s="76" t="e">
        <f>'Results of CEA'!#REF!</f>
        <v>#REF!</v>
      </c>
      <c r="H4" s="76">
        <f>'Results of CEA'!L27</f>
        <v>-65977.081488907614</v>
      </c>
      <c r="I4" s="76">
        <f>'Results of CEA'!N27</f>
        <v>6012.3705645243281</v>
      </c>
    </row>
    <row r="5" spans="1:9">
      <c r="A5" s="21">
        <v>1</v>
      </c>
      <c r="B5" s="113">
        <v>1</v>
      </c>
      <c r="C5" s="77"/>
      <c r="D5" s="77">
        <v>-114351.9600371233</v>
      </c>
      <c r="E5" s="77">
        <v>-161975.96074552389</v>
      </c>
      <c r="F5" s="77">
        <v>-945.51775385802466</v>
      </c>
      <c r="G5" s="77">
        <v>-162921.47849938192</v>
      </c>
      <c r="H5" s="21">
        <v>-164100.33696932095</v>
      </c>
      <c r="I5" s="21">
        <v>-195344.30585209886</v>
      </c>
    </row>
    <row r="6" spans="1:9">
      <c r="B6" s="113">
        <v>2</v>
      </c>
      <c r="D6">
        <v>-140022.25847089494</v>
      </c>
      <c r="E6">
        <v>-175363.20071616536</v>
      </c>
      <c r="F6">
        <v>-17666.342550921952</v>
      </c>
      <c r="G6">
        <v>-193029.54326708731</v>
      </c>
      <c r="H6">
        <v>-186220.00217224756</v>
      </c>
      <c r="I6">
        <v>-203854.85852405016</v>
      </c>
    </row>
    <row r="7" spans="1:9">
      <c r="B7" s="113">
        <v>3</v>
      </c>
      <c r="D7">
        <v>-130767.63741719951</v>
      </c>
      <c r="E7">
        <v>-162150.66361901347</v>
      </c>
      <c r="F7">
        <v>-17769.741467128879</v>
      </c>
      <c r="G7">
        <v>-179920.40508614236</v>
      </c>
      <c r="H7">
        <v>-161412.0728054237</v>
      </c>
      <c r="I7">
        <v>-212838.79786729129</v>
      </c>
    </row>
    <row r="8" spans="1:9">
      <c r="B8" s="113">
        <v>4</v>
      </c>
      <c r="D8">
        <v>-99333.61243719382</v>
      </c>
      <c r="E8">
        <v>-171925.21246957188</v>
      </c>
      <c r="F8">
        <v>15414.660713882564</v>
      </c>
      <c r="G8">
        <v>-156510.55175568932</v>
      </c>
      <c r="H8">
        <v>-144561.976138253</v>
      </c>
      <c r="I8">
        <v>-189292.48342778106</v>
      </c>
    </row>
    <row r="9" spans="1:9">
      <c r="B9" s="113">
        <v>5</v>
      </c>
      <c r="D9">
        <v>-90760.691070002882</v>
      </c>
      <c r="E9">
        <v>-165603.4024680311</v>
      </c>
      <c r="F9">
        <v>23164.777799008923</v>
      </c>
      <c r="G9">
        <v>-142438.62466902219</v>
      </c>
      <c r="H9">
        <v>-119501.61043286773</v>
      </c>
      <c r="I9">
        <v>-139876.57119198269</v>
      </c>
    </row>
    <row r="10" spans="1:9">
      <c r="B10" s="113">
        <v>6</v>
      </c>
      <c r="D10">
        <v>-110341.33061005469</v>
      </c>
      <c r="E10">
        <v>-165795.97941474229</v>
      </c>
      <c r="F10">
        <v>6007.6181655935361</v>
      </c>
      <c r="G10">
        <v>-159788.36124914876</v>
      </c>
      <c r="H10">
        <v>-167956.07402335931</v>
      </c>
      <c r="I10">
        <v>-203414.57651338616</v>
      </c>
    </row>
    <row r="11" spans="1:9">
      <c r="B11" s="113">
        <v>7</v>
      </c>
      <c r="D11">
        <v>-87756.944466731627</v>
      </c>
      <c r="E11">
        <v>-159051.50254792313</v>
      </c>
      <c r="F11">
        <v>19146.196642437091</v>
      </c>
      <c r="G11">
        <v>-139905.30590548605</v>
      </c>
      <c r="H11">
        <v>-135172.74308196621</v>
      </c>
      <c r="I11">
        <v>-183075.87410256584</v>
      </c>
    </row>
    <row r="12" spans="1:9">
      <c r="B12" s="113">
        <v>8</v>
      </c>
      <c r="D12">
        <v>-99792.884218654814</v>
      </c>
      <c r="E12">
        <v>-148742.10943145066</v>
      </c>
      <c r="F12">
        <v>332.89407396574097</v>
      </c>
      <c r="G12">
        <v>-148409.21535748491</v>
      </c>
      <c r="H12">
        <v>-174102.30564223981</v>
      </c>
      <c r="I12">
        <v>-183591.89677928173</v>
      </c>
    </row>
    <row r="13" spans="1:9">
      <c r="B13" s="113">
        <v>9</v>
      </c>
      <c r="D13">
        <v>-118019.31449760398</v>
      </c>
      <c r="E13">
        <v>-168615.11723981172</v>
      </c>
      <c r="F13">
        <v>865.98384416091722</v>
      </c>
      <c r="G13">
        <v>-167749.1333956508</v>
      </c>
      <c r="H13">
        <v>-173160.61279633746</v>
      </c>
      <c r="I13">
        <v>-189504.86008627695</v>
      </c>
    </row>
    <row r="14" spans="1:9">
      <c r="B14" s="113">
        <v>10</v>
      </c>
      <c r="D14">
        <v>-133884.81715616991</v>
      </c>
      <c r="E14">
        <v>-165470.87884550571</v>
      </c>
      <c r="F14">
        <v>-12091.712374941533</v>
      </c>
      <c r="G14">
        <v>-177562.59122044724</v>
      </c>
      <c r="H14">
        <v>-214042.62882620678</v>
      </c>
      <c r="I14">
        <v>-204122.7411944287</v>
      </c>
    </row>
    <row r="15" spans="1:9">
      <c r="B15" s="113">
        <v>11</v>
      </c>
      <c r="D15">
        <v>-99866.322731991371</v>
      </c>
      <c r="E15">
        <v>-174209.5650093077</v>
      </c>
      <c r="F15">
        <v>17972.718827781093</v>
      </c>
      <c r="G15">
        <v>-156236.84618152661</v>
      </c>
      <c r="H15">
        <v>-146844.98295287084</v>
      </c>
      <c r="I15">
        <v>-203626.46869188256</v>
      </c>
    </row>
    <row r="16" spans="1:9">
      <c r="B16" s="113">
        <v>12</v>
      </c>
      <c r="D16">
        <v>-126081.13363046716</v>
      </c>
      <c r="E16">
        <v>-154303.99505721935</v>
      </c>
      <c r="F16">
        <v>-20485.21889000808</v>
      </c>
      <c r="G16">
        <v>-174789.21394722743</v>
      </c>
      <c r="H16">
        <v>-169055.21315156529</v>
      </c>
      <c r="I16">
        <v>-202593.06163034562</v>
      </c>
    </row>
    <row r="17" spans="2:9">
      <c r="B17" s="113">
        <v>13</v>
      </c>
      <c r="D17">
        <v>-147203.55255906927</v>
      </c>
      <c r="E17">
        <v>-156979.56152593764</v>
      </c>
      <c r="F17">
        <v>-31377.63162559519</v>
      </c>
      <c r="G17">
        <v>-188357.19315153282</v>
      </c>
      <c r="H17">
        <v>-181265.42566789422</v>
      </c>
      <c r="I17">
        <v>-212433.89652369911</v>
      </c>
    </row>
    <row r="18" spans="2:9">
      <c r="B18" s="113">
        <v>14</v>
      </c>
      <c r="D18">
        <v>-108904.56917555061</v>
      </c>
      <c r="E18">
        <v>-164237.41774443616</v>
      </c>
      <c r="F18">
        <v>-715.40490471658995</v>
      </c>
      <c r="G18">
        <v>-164952.82264915277</v>
      </c>
      <c r="H18">
        <v>-149952.25568250369</v>
      </c>
      <c r="I18">
        <v>-197026.83300668822</v>
      </c>
    </row>
    <row r="19" spans="2:9">
      <c r="B19" s="113">
        <v>15</v>
      </c>
      <c r="D19">
        <v>-97259.359203130996</v>
      </c>
      <c r="E19">
        <v>-162352.2523418729</v>
      </c>
      <c r="F19">
        <v>14874.987958878934</v>
      </c>
      <c r="G19">
        <v>-147477.26438299398</v>
      </c>
      <c r="H19">
        <v>-160186.26604509409</v>
      </c>
      <c r="I19">
        <v>-189713.66895869459</v>
      </c>
    </row>
    <row r="20" spans="2:9">
      <c r="B20" s="113">
        <v>16</v>
      </c>
      <c r="D20">
        <v>-111022.96822362315</v>
      </c>
      <c r="E20">
        <v>-170936.49362616797</v>
      </c>
      <c r="F20">
        <v>7509.7662423054135</v>
      </c>
      <c r="G20">
        <v>-163426.72738386254</v>
      </c>
      <c r="H20">
        <v>-144293.05728498643</v>
      </c>
      <c r="I20">
        <v>-187090.89790021876</v>
      </c>
    </row>
    <row r="21" spans="2:9">
      <c r="B21" s="113">
        <v>17</v>
      </c>
      <c r="D21">
        <v>-117141.64469922657</v>
      </c>
      <c r="E21">
        <v>-148808.63869404868</v>
      </c>
      <c r="F21">
        <v>-8360.8577009742876</v>
      </c>
      <c r="G21">
        <v>-157169.49639502299</v>
      </c>
      <c r="H21">
        <v>-190633.76704112897</v>
      </c>
      <c r="I21">
        <v>-214988.29426870335</v>
      </c>
    </row>
    <row r="22" spans="2:9">
      <c r="B22" s="113">
        <v>18</v>
      </c>
      <c r="D22">
        <v>-104922.01366162501</v>
      </c>
      <c r="E22">
        <v>-162834.73148405072</v>
      </c>
      <c r="F22">
        <v>4622.2108403117891</v>
      </c>
      <c r="G22">
        <v>-158212.52064373891</v>
      </c>
      <c r="H22">
        <v>-154182.72334672685</v>
      </c>
      <c r="I22">
        <v>-191746.20753044283</v>
      </c>
    </row>
    <row r="23" spans="2:9">
      <c r="B23" s="113">
        <v>19</v>
      </c>
      <c r="D23">
        <v>-136356.39388051123</v>
      </c>
      <c r="E23">
        <v>-161544.09115702761</v>
      </c>
      <c r="F23">
        <v>-19639.743872344254</v>
      </c>
      <c r="G23">
        <v>-181183.83502937187</v>
      </c>
      <c r="H23">
        <v>-184167.60828461777</v>
      </c>
      <c r="I23">
        <v>-204294.69553161133</v>
      </c>
    </row>
    <row r="24" spans="2:9">
      <c r="B24" s="113">
        <v>20</v>
      </c>
      <c r="D24">
        <v>-118498.94023699961</v>
      </c>
      <c r="E24">
        <v>-161367.96864205346</v>
      </c>
      <c r="F24">
        <v>124.82240558035846</v>
      </c>
      <c r="G24">
        <v>-161243.14623647311</v>
      </c>
      <c r="H24">
        <v>-155258.5170431158</v>
      </c>
      <c r="I24">
        <v>-206837.58210579513</v>
      </c>
    </row>
    <row r="25" spans="2:9">
      <c r="B25" s="113">
        <v>21</v>
      </c>
      <c r="D25">
        <v>-121500.31958246077</v>
      </c>
      <c r="E25">
        <v>-153636.71453509625</v>
      </c>
      <c r="F25">
        <v>-10541.871080508259</v>
      </c>
      <c r="G25">
        <v>-164178.58561560453</v>
      </c>
      <c r="H25">
        <v>-172731.48402180139</v>
      </c>
      <c r="I25">
        <v>-229865.49367120556</v>
      </c>
    </row>
    <row r="26" spans="2:9">
      <c r="B26" s="113">
        <v>22</v>
      </c>
      <c r="D26">
        <v>-141473.89915665385</v>
      </c>
      <c r="E26">
        <v>-169994.29390037429</v>
      </c>
      <c r="F26">
        <v>-19282.179346712444</v>
      </c>
      <c r="G26">
        <v>-189276.47324708675</v>
      </c>
      <c r="H26">
        <v>-173177.69894617848</v>
      </c>
      <c r="I26">
        <v>-200235.1946672565</v>
      </c>
    </row>
    <row r="27" spans="2:9">
      <c r="B27" s="113">
        <v>23</v>
      </c>
      <c r="D27">
        <v>-63076.518339780872</v>
      </c>
      <c r="E27">
        <v>-161810.52616179292</v>
      </c>
      <c r="F27">
        <v>38388.298446190529</v>
      </c>
      <c r="G27">
        <v>-123422.22771560236</v>
      </c>
      <c r="H27">
        <v>-148347.39877043583</v>
      </c>
      <c r="I27">
        <v>-156195.68672270779</v>
      </c>
    </row>
    <row r="28" spans="2:9">
      <c r="B28" s="113">
        <v>24</v>
      </c>
      <c r="D28">
        <v>-127026.56358901632</v>
      </c>
      <c r="E28">
        <v>-170855.70720862542</v>
      </c>
      <c r="F28">
        <v>-6837.2379533391722</v>
      </c>
      <c r="G28">
        <v>-177692.9451619646</v>
      </c>
      <c r="H28">
        <v>-168165.25076273366</v>
      </c>
      <c r="I28">
        <v>-202608.08289215315</v>
      </c>
    </row>
    <row r="29" spans="2:9">
      <c r="B29" s="113">
        <v>25</v>
      </c>
      <c r="D29">
        <v>-95785.033529114327</v>
      </c>
      <c r="E29">
        <v>-178315.91438591183</v>
      </c>
      <c r="F29">
        <v>22635.909350150148</v>
      </c>
      <c r="G29">
        <v>-155680.00503576169</v>
      </c>
      <c r="H29">
        <v>-167788.68570108269</v>
      </c>
      <c r="I29">
        <v>-196063.69540012261</v>
      </c>
    </row>
    <row r="30" spans="2:9">
      <c r="B30" s="113">
        <v>26</v>
      </c>
      <c r="D30">
        <v>-120189.81637110841</v>
      </c>
      <c r="E30">
        <v>-154521.90029424493</v>
      </c>
      <c r="F30">
        <v>-10617.215364445605</v>
      </c>
      <c r="G30">
        <v>-165139.11565869054</v>
      </c>
      <c r="H30">
        <v>-178808.38920374872</v>
      </c>
      <c r="I30">
        <v>-196204.2134132536</v>
      </c>
    </row>
    <row r="31" spans="2:9">
      <c r="B31" s="113">
        <v>27</v>
      </c>
      <c r="D31">
        <v>-97177.702604196442</v>
      </c>
      <c r="E31">
        <v>-156783.29513988757</v>
      </c>
      <c r="F31">
        <v>6604.9872487217363</v>
      </c>
      <c r="G31">
        <v>-150178.30789116584</v>
      </c>
      <c r="H31">
        <v>-152277.49050567736</v>
      </c>
      <c r="I31">
        <v>-203497.31868722342</v>
      </c>
    </row>
    <row r="32" spans="2:9">
      <c r="B32" s="113">
        <v>28</v>
      </c>
      <c r="D32">
        <v>-92193.150075874597</v>
      </c>
      <c r="E32">
        <v>-149477.2695788792</v>
      </c>
      <c r="F32">
        <v>12316.026633365138</v>
      </c>
      <c r="G32">
        <v>-137161.24294551404</v>
      </c>
      <c r="H32">
        <v>-136726.1734441891</v>
      </c>
      <c r="I32">
        <v>-201245.52396232472</v>
      </c>
    </row>
    <row r="33" spans="2:9">
      <c r="B33" s="113">
        <v>29</v>
      </c>
      <c r="D33">
        <v>-121460.41118284457</v>
      </c>
      <c r="E33">
        <v>-163421.51549792977</v>
      </c>
      <c r="F33">
        <v>-2313.3867461702903</v>
      </c>
      <c r="G33">
        <v>-165734.90224410006</v>
      </c>
      <c r="H33">
        <v>-179410.18344193295</v>
      </c>
      <c r="I33">
        <v>-189289.33863829498</v>
      </c>
    </row>
    <row r="34" spans="2:9">
      <c r="B34" s="113">
        <v>30</v>
      </c>
      <c r="D34">
        <v>-125009.19856349278</v>
      </c>
      <c r="E34">
        <v>-164200.48834589875</v>
      </c>
      <c r="F34">
        <v>-7263.5131266738681</v>
      </c>
      <c r="G34">
        <v>-171464.00147257262</v>
      </c>
      <c r="H34">
        <v>-174135.37571691253</v>
      </c>
      <c r="I34">
        <v>-187466.95399012446</v>
      </c>
    </row>
    <row r="35" spans="2:9">
      <c r="B35" s="113">
        <v>31</v>
      </c>
      <c r="D35">
        <v>-100240.49672207654</v>
      </c>
      <c r="E35">
        <v>-170379.67007193231</v>
      </c>
      <c r="F35">
        <v>14011.812395098983</v>
      </c>
      <c r="G35">
        <v>-156367.85767683332</v>
      </c>
      <c r="H35">
        <v>-155367.01566658373</v>
      </c>
      <c r="I35">
        <v>-190457.09149755613</v>
      </c>
    </row>
    <row r="36" spans="2:9">
      <c r="B36" s="113">
        <v>32</v>
      </c>
      <c r="D36">
        <v>-92398.757818590806</v>
      </c>
      <c r="E36">
        <v>-152958.75137616339</v>
      </c>
      <c r="F36">
        <v>11863.152226256178</v>
      </c>
      <c r="G36">
        <v>-141095.59914990721</v>
      </c>
      <c r="H36">
        <v>-146755.76706392237</v>
      </c>
      <c r="I36">
        <v>-166442.67042239962</v>
      </c>
    </row>
    <row r="37" spans="2:9">
      <c r="B37" s="113">
        <v>33</v>
      </c>
      <c r="D37">
        <v>-110883.9592087464</v>
      </c>
      <c r="E37">
        <v>-157039.22105988936</v>
      </c>
      <c r="F37">
        <v>-3912.354739883056</v>
      </c>
      <c r="G37">
        <v>-160951.57579977243</v>
      </c>
      <c r="H37">
        <v>-167954.85686437465</v>
      </c>
      <c r="I37">
        <v>-205793.48854198024</v>
      </c>
    </row>
    <row r="38" spans="2:9">
      <c r="B38" s="113">
        <v>34</v>
      </c>
      <c r="D38">
        <v>-107175.7041826419</v>
      </c>
      <c r="E38">
        <v>-167492.27754478838</v>
      </c>
      <c r="F38">
        <v>6821.1598113561486</v>
      </c>
      <c r="G38">
        <v>-160671.11773343221</v>
      </c>
      <c r="H38">
        <v>-152247.25938475432</v>
      </c>
      <c r="I38">
        <v>-169918.49083236331</v>
      </c>
    </row>
    <row r="39" spans="2:9">
      <c r="B39" s="113">
        <v>35</v>
      </c>
      <c r="D39">
        <v>-93589.854440701733</v>
      </c>
      <c r="E39">
        <v>-163797.99909332761</v>
      </c>
      <c r="F39">
        <v>14295.895584603073</v>
      </c>
      <c r="G39">
        <v>-149502.10350872454</v>
      </c>
      <c r="H39">
        <v>-152299.28020851733</v>
      </c>
      <c r="I39">
        <v>-178477.21385247697</v>
      </c>
    </row>
    <row r="40" spans="2:9">
      <c r="B40" s="113">
        <v>36</v>
      </c>
      <c r="D40">
        <v>-90526.390608576141</v>
      </c>
      <c r="E40">
        <v>-150154.06956907731</v>
      </c>
      <c r="F40">
        <v>6923.1083748948295</v>
      </c>
      <c r="G40">
        <v>-143230.96119418251</v>
      </c>
      <c r="H40">
        <v>-129322.25826970143</v>
      </c>
      <c r="I40">
        <v>-164028.8234437959</v>
      </c>
    </row>
    <row r="41" spans="2:9">
      <c r="B41" s="113">
        <v>37</v>
      </c>
      <c r="D41">
        <v>-101907.72977021929</v>
      </c>
      <c r="E41">
        <v>-165225.54130986289</v>
      </c>
      <c r="F41">
        <v>13979.636321177124</v>
      </c>
      <c r="G41">
        <v>-151245.90498868577</v>
      </c>
      <c r="H41">
        <v>-146566.31106009759</v>
      </c>
      <c r="I41">
        <v>-180868.12801553804</v>
      </c>
    </row>
    <row r="42" spans="2:9">
      <c r="B42" s="113">
        <v>38</v>
      </c>
      <c r="D42">
        <v>-121928.05685417872</v>
      </c>
      <c r="E42">
        <v>-162032.86450628613</v>
      </c>
      <c r="F42">
        <v>-9589.6139414975914</v>
      </c>
      <c r="G42">
        <v>-171622.47844778374</v>
      </c>
      <c r="H42">
        <v>-164790.92685059115</v>
      </c>
      <c r="I42">
        <v>-201487.79800663059</v>
      </c>
    </row>
    <row r="43" spans="2:9">
      <c r="B43" s="113">
        <v>39</v>
      </c>
      <c r="D43">
        <v>-59598.534635470103</v>
      </c>
      <c r="E43">
        <v>-171530.25803545592</v>
      </c>
      <c r="F43">
        <v>39459.086063475974</v>
      </c>
      <c r="G43">
        <v>-132071.17197197993</v>
      </c>
      <c r="H43">
        <v>-106056.86806522777</v>
      </c>
      <c r="I43">
        <v>-156253.06547289522</v>
      </c>
    </row>
    <row r="44" spans="2:9">
      <c r="B44" s="113">
        <v>40</v>
      </c>
      <c r="D44">
        <v>-97364.551105900158</v>
      </c>
      <c r="E44">
        <v>-156971.81088428912</v>
      </c>
      <c r="F44">
        <v>14745.736124703122</v>
      </c>
      <c r="G44">
        <v>-142226.07475958599</v>
      </c>
      <c r="H44">
        <v>-146873.31209403079</v>
      </c>
      <c r="I44">
        <v>-169786.92010843387</v>
      </c>
    </row>
    <row r="45" spans="2:9">
      <c r="B45" s="113">
        <v>41</v>
      </c>
      <c r="D45">
        <v>-127446.05574335063</v>
      </c>
      <c r="E45">
        <v>-163291.09280729381</v>
      </c>
      <c r="F45">
        <v>-7764.735793923639</v>
      </c>
      <c r="G45">
        <v>-171055.82860121745</v>
      </c>
      <c r="H45">
        <v>-167984.37898600777</v>
      </c>
      <c r="I45">
        <v>-223594.11275627359</v>
      </c>
    </row>
    <row r="46" spans="2:9">
      <c r="B46" s="113">
        <v>42</v>
      </c>
      <c r="D46">
        <v>-130714.79057924806</v>
      </c>
      <c r="E46">
        <v>-163299.86573786684</v>
      </c>
      <c r="F46">
        <v>-9872.9514319296941</v>
      </c>
      <c r="G46">
        <v>-173172.81716979656</v>
      </c>
      <c r="H46">
        <v>-170580.55194854835</v>
      </c>
      <c r="I46">
        <v>-198713.8644549835</v>
      </c>
    </row>
    <row r="47" spans="2:9">
      <c r="B47" s="113">
        <v>43</v>
      </c>
      <c r="D47">
        <v>-121462.56790829706</v>
      </c>
      <c r="E47">
        <v>-160433.79464906495</v>
      </c>
      <c r="F47">
        <v>-5214.8419331713376</v>
      </c>
      <c r="G47">
        <v>-165648.6365822363</v>
      </c>
      <c r="H47">
        <v>-176152.08964093711</v>
      </c>
      <c r="I47">
        <v>-199432.70493518488</v>
      </c>
    </row>
    <row r="48" spans="2:9">
      <c r="B48" s="113">
        <v>44</v>
      </c>
      <c r="D48">
        <v>-130093.58164738289</v>
      </c>
      <c r="E48">
        <v>-161144.06209863714</v>
      </c>
      <c r="F48">
        <v>-15187.476901232345</v>
      </c>
      <c r="G48">
        <v>-176331.53899986949</v>
      </c>
      <c r="H48">
        <v>-160636.8153874916</v>
      </c>
      <c r="I48">
        <v>-186944.75032642437</v>
      </c>
    </row>
    <row r="49" spans="2:9">
      <c r="B49" s="113">
        <v>45</v>
      </c>
      <c r="D49">
        <v>-111617.17163940371</v>
      </c>
      <c r="E49">
        <v>-161056.57434293092</v>
      </c>
      <c r="F49">
        <v>-3651.4797707190446</v>
      </c>
      <c r="G49">
        <v>-164708.05411364997</v>
      </c>
      <c r="H49">
        <v>-180613.26364539738</v>
      </c>
      <c r="I49">
        <v>-169111.05796808627</v>
      </c>
    </row>
    <row r="50" spans="2:9">
      <c r="B50" s="113">
        <v>46</v>
      </c>
      <c r="D50">
        <v>-134990.79147735739</v>
      </c>
      <c r="E50">
        <v>-159393.20491791709</v>
      </c>
      <c r="F50">
        <v>-16189.022051188484</v>
      </c>
      <c r="G50">
        <v>-175582.22696910554</v>
      </c>
      <c r="H50">
        <v>-182026.86215305235</v>
      </c>
      <c r="I50">
        <v>-222504.36207628559</v>
      </c>
    </row>
    <row r="51" spans="2:9">
      <c r="B51" s="113">
        <v>47</v>
      </c>
      <c r="D51">
        <v>-124855.8221214809</v>
      </c>
      <c r="E51">
        <v>-157288.37155834815</v>
      </c>
      <c r="F51">
        <v>-15921.799356666241</v>
      </c>
      <c r="G51">
        <v>-173210.1709150144</v>
      </c>
      <c r="H51">
        <v>-156521.80538169114</v>
      </c>
      <c r="I51">
        <v>-194271.96091939916</v>
      </c>
    </row>
    <row r="52" spans="2:9">
      <c r="B52" s="113">
        <v>48</v>
      </c>
      <c r="D52">
        <v>-135798.86013985449</v>
      </c>
      <c r="E52">
        <v>-152550.99748142387</v>
      </c>
      <c r="F52">
        <v>-25047.547761073612</v>
      </c>
      <c r="G52">
        <v>-177598.54524249749</v>
      </c>
      <c r="H52">
        <v>-187754.33926574024</v>
      </c>
      <c r="I52">
        <v>-203547.30791862504</v>
      </c>
    </row>
    <row r="53" spans="2:9">
      <c r="B53" s="113">
        <v>49</v>
      </c>
      <c r="D53">
        <v>-90086.913759689094</v>
      </c>
      <c r="E53">
        <v>-140540.47319368643</v>
      </c>
      <c r="F53">
        <v>9541.9967888020037</v>
      </c>
      <c r="G53">
        <v>-130998.47640488442</v>
      </c>
      <c r="H53">
        <v>-157270.92155923275</v>
      </c>
      <c r="I53">
        <v>-166377.49776884826</v>
      </c>
    </row>
    <row r="54" spans="2:9">
      <c r="B54" s="113">
        <v>50</v>
      </c>
      <c r="D54">
        <v>-140427.28359402835</v>
      </c>
      <c r="E54">
        <v>-160074.36405386939</v>
      </c>
      <c r="F54">
        <v>-19527.095472973197</v>
      </c>
      <c r="G54">
        <v>-179601.45952684261</v>
      </c>
      <c r="H54">
        <v>-193916.30236889995</v>
      </c>
      <c r="I54">
        <v>-234668.59499978789</v>
      </c>
    </row>
    <row r="55" spans="2:9">
      <c r="B55" s="113">
        <v>51</v>
      </c>
      <c r="D55">
        <v>-116335.46662143778</v>
      </c>
      <c r="E55">
        <v>-157380.41483045882</v>
      </c>
      <c r="F55">
        <v>-7660.0972187415755</v>
      </c>
      <c r="G55">
        <v>-165040.51204920036</v>
      </c>
      <c r="H55">
        <v>-150777.20114360302</v>
      </c>
      <c r="I55">
        <v>-194055.56827444045</v>
      </c>
    </row>
    <row r="56" spans="2:9">
      <c r="B56" s="113">
        <v>52</v>
      </c>
      <c r="D56">
        <v>-110606.12731670868</v>
      </c>
      <c r="E56">
        <v>-149344.36151603085</v>
      </c>
      <c r="F56">
        <v>-6006.9789569606437</v>
      </c>
      <c r="G56">
        <v>-155351.34047299152</v>
      </c>
      <c r="H56">
        <v>-143269.0199969511</v>
      </c>
      <c r="I56">
        <v>-166294.50333745565</v>
      </c>
    </row>
    <row r="57" spans="2:9">
      <c r="B57" s="113">
        <v>53</v>
      </c>
      <c r="D57">
        <v>-95322.171506071027</v>
      </c>
      <c r="E57">
        <v>-168228.23833841446</v>
      </c>
      <c r="F57">
        <v>11767.444373765902</v>
      </c>
      <c r="G57">
        <v>-156460.79396464856</v>
      </c>
      <c r="H57">
        <v>-134573.29960534026</v>
      </c>
      <c r="I57">
        <v>-171740.13767669996</v>
      </c>
    </row>
    <row r="58" spans="2:9">
      <c r="B58" s="113">
        <v>54</v>
      </c>
      <c r="D58">
        <v>-57730.971697897854</v>
      </c>
      <c r="E58">
        <v>-154150.19279849829</v>
      </c>
      <c r="F58">
        <v>39637.266008787105</v>
      </c>
      <c r="G58">
        <v>-114512.9267897112</v>
      </c>
      <c r="H58">
        <v>-115370.97386732193</v>
      </c>
      <c r="I58">
        <v>-164933.96875382867</v>
      </c>
    </row>
    <row r="59" spans="2:9">
      <c r="B59" s="113">
        <v>55</v>
      </c>
      <c r="D59">
        <v>-125473.3730382676</v>
      </c>
      <c r="E59">
        <v>-163752.22439881152</v>
      </c>
      <c r="F59">
        <v>-8379.5855600622162</v>
      </c>
      <c r="G59">
        <v>-172131.80995887378</v>
      </c>
      <c r="H59">
        <v>-169319.85106825698</v>
      </c>
      <c r="I59">
        <v>-199922.58515478525</v>
      </c>
    </row>
    <row r="60" spans="2:9">
      <c r="B60" s="113">
        <v>56</v>
      </c>
      <c r="D60">
        <v>-112286.18718821555</v>
      </c>
      <c r="E60">
        <v>-167400.64517813156</v>
      </c>
      <c r="F60">
        <v>7185.0503032008637</v>
      </c>
      <c r="G60">
        <v>-160215.59487493068</v>
      </c>
      <c r="H60">
        <v>-167721.08742971998</v>
      </c>
      <c r="I60">
        <v>-216855.70132340543</v>
      </c>
    </row>
    <row r="61" spans="2:9">
      <c r="B61" s="113">
        <v>57</v>
      </c>
      <c r="D61">
        <v>-137268.3457517456</v>
      </c>
      <c r="E61">
        <v>-147162.54298027261</v>
      </c>
      <c r="F61">
        <v>-28147.882200319844</v>
      </c>
      <c r="G61">
        <v>-175310.42518059246</v>
      </c>
      <c r="H61">
        <v>-167709.44198743335</v>
      </c>
      <c r="I61">
        <v>-211547.51671192059</v>
      </c>
    </row>
    <row r="62" spans="2:9">
      <c r="B62" s="113">
        <v>58</v>
      </c>
      <c r="D62">
        <v>-112454.22288033155</v>
      </c>
      <c r="E62">
        <v>-165094.02922559009</v>
      </c>
      <c r="F62">
        <v>-1946.8272244413238</v>
      </c>
      <c r="G62">
        <v>-167040.8564500314</v>
      </c>
      <c r="H62">
        <v>-162095.97823115502</v>
      </c>
      <c r="I62">
        <v>-187301.93447648335</v>
      </c>
    </row>
    <row r="63" spans="2:9">
      <c r="B63" s="113">
        <v>59</v>
      </c>
      <c r="D63">
        <v>-66440.64908974673</v>
      </c>
      <c r="E63">
        <v>-150967.15919680113</v>
      </c>
      <c r="F63">
        <v>25354.217552976785</v>
      </c>
      <c r="G63">
        <v>-125612.94164382434</v>
      </c>
      <c r="H63">
        <v>-110132.1101199957</v>
      </c>
      <c r="I63">
        <v>-153266.93526055338</v>
      </c>
    </row>
    <row r="64" spans="2:9">
      <c r="B64" s="113">
        <v>60</v>
      </c>
      <c r="D64">
        <v>-136694.67578954075</v>
      </c>
      <c r="E64">
        <v>-165543.00799007496</v>
      </c>
      <c r="F64">
        <v>-21000.224303457719</v>
      </c>
      <c r="G64">
        <v>-186543.23229353267</v>
      </c>
      <c r="H64">
        <v>-176670.80049645714</v>
      </c>
      <c r="I64">
        <v>-185929.70951412039</v>
      </c>
    </row>
    <row r="65" spans="2:9">
      <c r="B65" s="113">
        <v>61</v>
      </c>
      <c r="D65">
        <v>-109937.37628912617</v>
      </c>
      <c r="E65">
        <v>-155622.83797990374</v>
      </c>
      <c r="F65">
        <v>1292.6667031528777</v>
      </c>
      <c r="G65">
        <v>-154330.17127675086</v>
      </c>
      <c r="H65">
        <v>-152875.95619421016</v>
      </c>
      <c r="I65">
        <v>-192109.58041645912</v>
      </c>
    </row>
    <row r="66" spans="2:9">
      <c r="B66" s="113">
        <v>62</v>
      </c>
      <c r="D66">
        <v>-138068.94078955537</v>
      </c>
      <c r="E66">
        <v>-150049.89414171714</v>
      </c>
      <c r="F66">
        <v>-23393.243961007713</v>
      </c>
      <c r="G66">
        <v>-173443.13810272486</v>
      </c>
      <c r="H66">
        <v>-201462.39830748126</v>
      </c>
      <c r="I66">
        <v>-208514.58062744429</v>
      </c>
    </row>
    <row r="67" spans="2:9">
      <c r="B67" s="113">
        <v>63</v>
      </c>
      <c r="D67">
        <v>-132598.09967291975</v>
      </c>
      <c r="E67">
        <v>-168855.82952072538</v>
      </c>
      <c r="F67">
        <v>-7008.3440122980974</v>
      </c>
      <c r="G67">
        <v>-175864.17353302351</v>
      </c>
      <c r="H67">
        <v>-194386.5577893001</v>
      </c>
      <c r="I67">
        <v>-219887.26995133463</v>
      </c>
    </row>
    <row r="68" spans="2:9">
      <c r="B68" s="113">
        <v>64</v>
      </c>
      <c r="D68">
        <v>-95895.648424448387</v>
      </c>
      <c r="E68">
        <v>-163509.989866502</v>
      </c>
      <c r="F68">
        <v>15856.23305382891</v>
      </c>
      <c r="G68">
        <v>-147653.75681267306</v>
      </c>
      <c r="H68">
        <v>-145292.65925573607</v>
      </c>
      <c r="I68">
        <v>-176729.35344107106</v>
      </c>
    </row>
    <row r="69" spans="2:9">
      <c r="B69" s="113">
        <v>65</v>
      </c>
      <c r="D69">
        <v>-111482.65586333995</v>
      </c>
      <c r="E69">
        <v>-166081.58507900272</v>
      </c>
      <c r="F69">
        <v>860.86536604385765</v>
      </c>
      <c r="G69">
        <v>-165220.71971295887</v>
      </c>
      <c r="H69">
        <v>-170657.49694239677</v>
      </c>
      <c r="I69">
        <v>-208783.49121497112</v>
      </c>
    </row>
    <row r="70" spans="2:9">
      <c r="B70" s="113">
        <v>66</v>
      </c>
      <c r="D70">
        <v>-152774.10245424847</v>
      </c>
      <c r="E70">
        <v>-159718.78916633621</v>
      </c>
      <c r="F70">
        <v>-37333.20731658749</v>
      </c>
      <c r="G70">
        <v>-197051.99648292374</v>
      </c>
      <c r="H70">
        <v>-175618.68429976958</v>
      </c>
      <c r="I70">
        <v>-200339.58426707704</v>
      </c>
    </row>
    <row r="71" spans="2:9">
      <c r="B71" s="113">
        <v>67</v>
      </c>
      <c r="D71">
        <v>-63656.233484824901</v>
      </c>
      <c r="E71">
        <v>-160103.17090979565</v>
      </c>
      <c r="F71">
        <v>45797.398261281749</v>
      </c>
      <c r="G71">
        <v>-114305.77264851391</v>
      </c>
      <c r="H71">
        <v>-142137.64061185965</v>
      </c>
      <c r="I71">
        <v>-169385.68097811629</v>
      </c>
    </row>
    <row r="72" spans="2:9">
      <c r="B72" s="113">
        <v>68</v>
      </c>
      <c r="D72">
        <v>-63524.543265976332</v>
      </c>
      <c r="E72">
        <v>-158912.04680504475</v>
      </c>
      <c r="F72">
        <v>39886.405627021697</v>
      </c>
      <c r="G72">
        <v>-119025.64117802306</v>
      </c>
      <c r="H72">
        <v>-126317.11807215335</v>
      </c>
      <c r="I72">
        <v>-184663.77081515669</v>
      </c>
    </row>
    <row r="73" spans="2:9">
      <c r="B73" s="113">
        <v>69</v>
      </c>
      <c r="D73">
        <v>-109855.88741467352</v>
      </c>
      <c r="E73">
        <v>-150382.59455489737</v>
      </c>
      <c r="F73">
        <v>-4700.863373072003</v>
      </c>
      <c r="G73">
        <v>-155083.45792796937</v>
      </c>
      <c r="H73">
        <v>-189102.69084812369</v>
      </c>
      <c r="I73">
        <v>-197574.31053144572</v>
      </c>
    </row>
    <row r="74" spans="2:9">
      <c r="B74" s="113">
        <v>70</v>
      </c>
      <c r="D74">
        <v>-135573.00354897918</v>
      </c>
      <c r="E74">
        <v>-156497.85044422591</v>
      </c>
      <c r="F74">
        <v>-16402.176281577929</v>
      </c>
      <c r="G74">
        <v>-172900.02672580385</v>
      </c>
      <c r="H74">
        <v>-176072.66508851264</v>
      </c>
      <c r="I74">
        <v>-211621.49436146449</v>
      </c>
    </row>
    <row r="75" spans="2:9">
      <c r="B75" s="113">
        <v>71</v>
      </c>
      <c r="D75">
        <v>-101925.54001515053</v>
      </c>
      <c r="E75">
        <v>-172328.18709109831</v>
      </c>
      <c r="F75">
        <v>12103.496411770524</v>
      </c>
      <c r="G75">
        <v>-160224.69067932782</v>
      </c>
      <c r="H75">
        <v>-138228.72766786907</v>
      </c>
      <c r="I75">
        <v>-178898.480870795</v>
      </c>
    </row>
    <row r="76" spans="2:9">
      <c r="B76" s="113">
        <v>72</v>
      </c>
      <c r="D76">
        <v>-131515.4171626707</v>
      </c>
      <c r="E76">
        <v>-153130.63487728374</v>
      </c>
      <c r="F76">
        <v>-23770.568924347317</v>
      </c>
      <c r="G76">
        <v>-176901.20380163105</v>
      </c>
      <c r="H76">
        <v>-151550.07067932055</v>
      </c>
      <c r="I76">
        <v>-218119.2654269996</v>
      </c>
    </row>
    <row r="77" spans="2:9">
      <c r="B77" s="113">
        <v>73</v>
      </c>
      <c r="D77">
        <v>-98695.751545974243</v>
      </c>
      <c r="E77">
        <v>-162192.46865055087</v>
      </c>
      <c r="F77">
        <v>12709.387755767515</v>
      </c>
      <c r="G77">
        <v>-149483.08089478337</v>
      </c>
      <c r="H77">
        <v>-154294.63107505435</v>
      </c>
      <c r="I77">
        <v>-187016.59719324269</v>
      </c>
    </row>
    <row r="78" spans="2:9">
      <c r="B78" s="113">
        <v>74</v>
      </c>
      <c r="D78">
        <v>-132377.0206732802</v>
      </c>
      <c r="E78">
        <v>-150331.15614631498</v>
      </c>
      <c r="F78">
        <v>-18328.102556436854</v>
      </c>
      <c r="G78">
        <v>-168659.25870275183</v>
      </c>
      <c r="H78">
        <v>-203310.61415734098</v>
      </c>
      <c r="I78">
        <v>-235406.92624579027</v>
      </c>
    </row>
    <row r="79" spans="2:9">
      <c r="B79" s="113">
        <v>75</v>
      </c>
      <c r="D79">
        <v>-102426.33272307938</v>
      </c>
      <c r="E79">
        <v>-169629.39209153785</v>
      </c>
      <c r="F79">
        <v>7201.0234253085946</v>
      </c>
      <c r="G79">
        <v>-162428.36866622925</v>
      </c>
      <c r="H79">
        <v>-145929.41646540374</v>
      </c>
      <c r="I79">
        <v>-146987.23556675116</v>
      </c>
    </row>
    <row r="80" spans="2:9">
      <c r="B80" s="113">
        <v>76</v>
      </c>
      <c r="D80">
        <v>-125922.78287660884</v>
      </c>
      <c r="E80">
        <v>-172130.91969848992</v>
      </c>
      <c r="F80">
        <v>-3131.1120084531503</v>
      </c>
      <c r="G80">
        <v>-175262.03170694306</v>
      </c>
      <c r="H80">
        <v>-173424.92282348446</v>
      </c>
      <c r="I80">
        <v>-223752.91866694298</v>
      </c>
    </row>
    <row r="81" spans="2:9">
      <c r="B81" s="113">
        <v>77</v>
      </c>
      <c r="D81">
        <v>-129650.39508234797</v>
      </c>
      <c r="E81">
        <v>-163153.80573192856</v>
      </c>
      <c r="F81">
        <v>-13934.946592853921</v>
      </c>
      <c r="G81">
        <v>-177088.75232478249</v>
      </c>
      <c r="H81">
        <v>-187077.10647762258</v>
      </c>
      <c r="I81">
        <v>-214830.96059016304</v>
      </c>
    </row>
    <row r="82" spans="2:9">
      <c r="B82" s="113">
        <v>78</v>
      </c>
      <c r="D82">
        <v>-123016.76622368908</v>
      </c>
      <c r="E82">
        <v>-166717.18636157035</v>
      </c>
      <c r="F82">
        <v>-965.92255708234006</v>
      </c>
      <c r="G82">
        <v>-167683.1089186527</v>
      </c>
      <c r="H82">
        <v>-159951.40966982281</v>
      </c>
      <c r="I82">
        <v>-196528.59069639197</v>
      </c>
    </row>
    <row r="83" spans="2:9">
      <c r="B83" s="113">
        <v>79</v>
      </c>
      <c r="D83">
        <v>-115012.64230022542</v>
      </c>
      <c r="E83">
        <v>-161203.69151107865</v>
      </c>
      <c r="F83">
        <v>274.88997515454685</v>
      </c>
      <c r="G83">
        <v>-160928.80153592408</v>
      </c>
      <c r="H83">
        <v>-172458.52155956646</v>
      </c>
      <c r="I83">
        <v>-214534.59875283431</v>
      </c>
    </row>
    <row r="84" spans="2:9">
      <c r="B84" s="113">
        <v>80</v>
      </c>
      <c r="D84">
        <v>-105099.57105235866</v>
      </c>
      <c r="E84">
        <v>-160608.09464666108</v>
      </c>
      <c r="F84">
        <v>3357.165959013073</v>
      </c>
      <c r="G84">
        <v>-157250.92868764797</v>
      </c>
      <c r="H84">
        <v>-144739.52843774075</v>
      </c>
      <c r="I84">
        <v>-182297.30348582569</v>
      </c>
    </row>
    <row r="85" spans="2:9">
      <c r="B85" s="113">
        <v>81</v>
      </c>
      <c r="D85">
        <v>-143916.94723897823</v>
      </c>
      <c r="E85">
        <v>-155344.42680112275</v>
      </c>
      <c r="F85">
        <v>-29141.640451187071</v>
      </c>
      <c r="G85">
        <v>-184486.06725230985</v>
      </c>
      <c r="H85">
        <v>-187225.94617606828</v>
      </c>
      <c r="I85">
        <v>-204571.09040756486</v>
      </c>
    </row>
    <row r="86" spans="2:9">
      <c r="B86" s="113">
        <v>82</v>
      </c>
      <c r="D86">
        <v>-146604.21521200531</v>
      </c>
      <c r="E86">
        <v>-167509.89264463575</v>
      </c>
      <c r="F86">
        <v>-22967.328141344733</v>
      </c>
      <c r="G86">
        <v>-190477.22078598046</v>
      </c>
      <c r="H86">
        <v>-180332.62013378189</v>
      </c>
      <c r="I86">
        <v>-211907.74672485155</v>
      </c>
    </row>
    <row r="87" spans="2:9">
      <c r="B87" s="113">
        <v>83</v>
      </c>
      <c r="D87">
        <v>-121269.93640987671</v>
      </c>
      <c r="E87">
        <v>-169316.1154303035</v>
      </c>
      <c r="F87">
        <v>-4103.1835817152678</v>
      </c>
      <c r="G87">
        <v>-173419.29901201878</v>
      </c>
      <c r="H87">
        <v>-170388.79210476551</v>
      </c>
      <c r="I87">
        <v>-213987.73776887683</v>
      </c>
    </row>
    <row r="88" spans="2:9">
      <c r="B88" s="113">
        <v>84</v>
      </c>
      <c r="D88">
        <v>-105233.93335372169</v>
      </c>
      <c r="E88">
        <v>-171861.55530569243</v>
      </c>
      <c r="F88">
        <v>11668.804903207318</v>
      </c>
      <c r="G88">
        <v>-160192.75040248511</v>
      </c>
      <c r="H88">
        <v>-165860.98702705966</v>
      </c>
      <c r="I88">
        <v>-199203.0161844728</v>
      </c>
    </row>
    <row r="89" spans="2:9">
      <c r="B89" s="113">
        <v>85</v>
      </c>
      <c r="D89">
        <v>-96223.097420737497</v>
      </c>
      <c r="E89">
        <v>-171068.07964747335</v>
      </c>
      <c r="F89">
        <v>16242.103299190057</v>
      </c>
      <c r="G89">
        <v>-154825.97634828329</v>
      </c>
      <c r="H89">
        <v>-139969.71176644583</v>
      </c>
      <c r="I89">
        <v>-195074.54968813463</v>
      </c>
    </row>
    <row r="90" spans="2:9">
      <c r="B90" s="113">
        <v>86</v>
      </c>
      <c r="D90">
        <v>-104385.45061275555</v>
      </c>
      <c r="E90">
        <v>-176769.370471014</v>
      </c>
      <c r="F90">
        <v>15598.636196951207</v>
      </c>
      <c r="G90">
        <v>-161170.73427406279</v>
      </c>
      <c r="H90">
        <v>-138986.47457759862</v>
      </c>
      <c r="I90">
        <v>-197482.47902791295</v>
      </c>
    </row>
    <row r="91" spans="2:9">
      <c r="B91" s="113">
        <v>87</v>
      </c>
      <c r="D91">
        <v>-116060.96942714299</v>
      </c>
      <c r="E91">
        <v>-163755.3551466341</v>
      </c>
      <c r="F91">
        <v>-3835.6201782307908</v>
      </c>
      <c r="G91">
        <v>-167590.97532486491</v>
      </c>
      <c r="H91">
        <v>-159855.99157749448</v>
      </c>
      <c r="I91">
        <v>-186652.69365554955</v>
      </c>
    </row>
    <row r="92" spans="2:9">
      <c r="B92" s="113">
        <v>88</v>
      </c>
      <c r="D92">
        <v>-112209.89402825222</v>
      </c>
      <c r="E92">
        <v>-169621.74562400268</v>
      </c>
      <c r="F92">
        <v>6469.3357840540484</v>
      </c>
      <c r="G92">
        <v>-163152.40983994861</v>
      </c>
      <c r="H92">
        <v>-177466.9321417514</v>
      </c>
      <c r="I92">
        <v>-205322.22989733354</v>
      </c>
    </row>
    <row r="93" spans="2:9">
      <c r="B93" s="113">
        <v>89</v>
      </c>
      <c r="D93">
        <v>-125065.21720727577</v>
      </c>
      <c r="E93">
        <v>-147756.00387339556</v>
      </c>
      <c r="F93">
        <v>-19835.414421527887</v>
      </c>
      <c r="G93">
        <v>-167591.41829492344</v>
      </c>
      <c r="H93">
        <v>-155759.30771247717</v>
      </c>
      <c r="I93">
        <v>-192253.09726502362</v>
      </c>
    </row>
    <row r="94" spans="2:9">
      <c r="B94" s="113">
        <v>90</v>
      </c>
      <c r="D94">
        <v>-120860.66661895269</v>
      </c>
      <c r="E94">
        <v>-156167.84398250715</v>
      </c>
      <c r="F94">
        <v>-5860.0561640162705</v>
      </c>
      <c r="G94">
        <v>-162027.90014652343</v>
      </c>
      <c r="H94">
        <v>-171315.96112494956</v>
      </c>
      <c r="I94">
        <v>-194604.91737771919</v>
      </c>
    </row>
    <row r="95" spans="2:9">
      <c r="B95" s="113">
        <v>91</v>
      </c>
      <c r="D95">
        <v>-143556.78933896424</v>
      </c>
      <c r="E95">
        <v>-151210.63918543694</v>
      </c>
      <c r="F95">
        <v>-26382.62828586821</v>
      </c>
      <c r="G95">
        <v>-177593.26747130512</v>
      </c>
      <c r="H95">
        <v>-206014.28515639927</v>
      </c>
      <c r="I95">
        <v>-228809.83170502703</v>
      </c>
    </row>
    <row r="96" spans="2:9">
      <c r="B96" s="113">
        <v>92</v>
      </c>
      <c r="D96">
        <v>-88544.533134674813</v>
      </c>
      <c r="E96">
        <v>-149776.60950353611</v>
      </c>
      <c r="F96">
        <v>11573.141380932924</v>
      </c>
      <c r="G96">
        <v>-138203.46812260317</v>
      </c>
      <c r="H96">
        <v>-145530.62183011972</v>
      </c>
      <c r="I96">
        <v>-170160.36858690711</v>
      </c>
    </row>
    <row r="97" spans="2:9">
      <c r="B97" s="113">
        <v>93</v>
      </c>
      <c r="D97">
        <v>-130795.48337827207</v>
      </c>
      <c r="E97">
        <v>-160371.34479206457</v>
      </c>
      <c r="F97">
        <v>-6756.9058471853714</v>
      </c>
      <c r="G97">
        <v>-167128.25063924992</v>
      </c>
      <c r="H97">
        <v>-209305.20568133052</v>
      </c>
      <c r="I97">
        <v>-194551.89977602634</v>
      </c>
    </row>
    <row r="98" spans="2:9">
      <c r="B98" s="113">
        <v>94</v>
      </c>
      <c r="D98">
        <v>-139799.99316506527</v>
      </c>
      <c r="E98">
        <v>-153967.75897779933</v>
      </c>
      <c r="F98">
        <v>-27478.500514799387</v>
      </c>
      <c r="G98">
        <v>-181446.25949259874</v>
      </c>
      <c r="H98">
        <v>-173644.55497765235</v>
      </c>
      <c r="I98">
        <v>-192035.92040948768</v>
      </c>
    </row>
    <row r="99" spans="2:9">
      <c r="B99" s="113">
        <v>95</v>
      </c>
      <c r="D99">
        <v>-128950.42336010435</v>
      </c>
      <c r="E99">
        <v>-169223.91916599657</v>
      </c>
      <c r="F99">
        <v>-3203.4773027562551</v>
      </c>
      <c r="G99">
        <v>-172427.39646875282</v>
      </c>
      <c r="H99">
        <v>-184183.07637939384</v>
      </c>
      <c r="I99">
        <v>-195063.68784136561</v>
      </c>
    </row>
    <row r="100" spans="2:9">
      <c r="B100" s="113">
        <v>96</v>
      </c>
      <c r="D100">
        <v>-124884.1532291451</v>
      </c>
      <c r="E100">
        <v>-160431.40777536549</v>
      </c>
      <c r="F100">
        <v>-7916.6808146709882</v>
      </c>
      <c r="G100">
        <v>-168348.08859003644</v>
      </c>
      <c r="H100">
        <v>-165017.80474404705</v>
      </c>
      <c r="I100">
        <v>-202309.47623994836</v>
      </c>
    </row>
    <row r="101" spans="2:9">
      <c r="B101" s="113">
        <v>97</v>
      </c>
      <c r="D101">
        <v>-113799.21273247831</v>
      </c>
      <c r="E101">
        <v>-144423.03672419599</v>
      </c>
      <c r="F101">
        <v>-7509.6662745827562</v>
      </c>
      <c r="G101">
        <v>-151932.70299877872</v>
      </c>
      <c r="H101">
        <v>-160096.27148363844</v>
      </c>
      <c r="I101">
        <v>-197622.31686406778</v>
      </c>
    </row>
    <row r="102" spans="2:9">
      <c r="B102" s="113">
        <v>98</v>
      </c>
      <c r="D102">
        <v>-113961.72160795874</v>
      </c>
      <c r="E102">
        <v>-180474.28844149396</v>
      </c>
      <c r="F102">
        <v>3009.4020341219584</v>
      </c>
      <c r="G102">
        <v>-177464.88640737202</v>
      </c>
      <c r="H102">
        <v>-147353.91223931784</v>
      </c>
      <c r="I102">
        <v>-182504.2788863043</v>
      </c>
    </row>
    <row r="103" spans="2:9">
      <c r="B103" s="113">
        <v>99</v>
      </c>
      <c r="D103">
        <v>-127064.92890178353</v>
      </c>
      <c r="E103">
        <v>-157433.31076198898</v>
      </c>
      <c r="F103">
        <v>-15459.075222738757</v>
      </c>
      <c r="G103">
        <v>-172892.38598472773</v>
      </c>
      <c r="H103">
        <v>-187155.87899556849</v>
      </c>
      <c r="I103">
        <v>-185039.05934256839</v>
      </c>
    </row>
    <row r="104" spans="2:9">
      <c r="B104" s="113">
        <v>100</v>
      </c>
      <c r="D104">
        <v>-70389.234663201118</v>
      </c>
      <c r="E104">
        <v>-178667.64631526356</v>
      </c>
      <c r="F104">
        <v>40305.334466353321</v>
      </c>
      <c r="G104">
        <v>-138362.31184891023</v>
      </c>
      <c r="H104">
        <v>-113267.7568789762</v>
      </c>
      <c r="I104">
        <v>-171395.45869585924</v>
      </c>
    </row>
    <row r="105" spans="2:9">
      <c r="B105" s="113">
        <v>101</v>
      </c>
      <c r="D105">
        <v>-97190.129978838595</v>
      </c>
      <c r="E105">
        <v>-169439.57992529028</v>
      </c>
      <c r="F105">
        <v>11565.882259458973</v>
      </c>
      <c r="G105">
        <v>-157873.69766583131</v>
      </c>
      <c r="H105">
        <v>-149762.40704806859</v>
      </c>
      <c r="I105">
        <v>-188998.64434728486</v>
      </c>
    </row>
    <row r="106" spans="2:9">
      <c r="B106" s="113">
        <v>102</v>
      </c>
      <c r="D106">
        <v>-17203.643533839</v>
      </c>
      <c r="E106">
        <v>-160150.68017294374</v>
      </c>
      <c r="F106">
        <v>71316.820551357581</v>
      </c>
      <c r="G106">
        <v>-88833.859621586162</v>
      </c>
      <c r="H106">
        <v>-90178.534988848085</v>
      </c>
      <c r="I106">
        <v>-163543.19160801481</v>
      </c>
    </row>
    <row r="107" spans="2:9">
      <c r="B107" s="113">
        <v>103</v>
      </c>
      <c r="D107">
        <v>-121003.1132758234</v>
      </c>
      <c r="E107">
        <v>-155502.97774688786</v>
      </c>
      <c r="F107">
        <v>-8188.9923303380201</v>
      </c>
      <c r="G107">
        <v>-163691.97007722588</v>
      </c>
      <c r="H107">
        <v>-187334.91838976234</v>
      </c>
      <c r="I107">
        <v>-188976.56359463269</v>
      </c>
    </row>
    <row r="108" spans="2:9">
      <c r="B108" s="113">
        <v>104</v>
      </c>
      <c r="D108">
        <v>-88152.222535412657</v>
      </c>
      <c r="E108">
        <v>-161597.40070798862</v>
      </c>
      <c r="F108">
        <v>18959.349554912245</v>
      </c>
      <c r="G108">
        <v>-142638.05115307638</v>
      </c>
      <c r="H108">
        <v>-160205.5930265036</v>
      </c>
      <c r="I108">
        <v>-192774.99812564591</v>
      </c>
    </row>
    <row r="109" spans="2:9">
      <c r="B109" s="113">
        <v>105</v>
      </c>
      <c r="D109">
        <v>-87253.714123271537</v>
      </c>
      <c r="E109">
        <v>-161900.73800647294</v>
      </c>
      <c r="F109">
        <v>18469.533962828762</v>
      </c>
      <c r="G109">
        <v>-143431.20404364419</v>
      </c>
      <c r="H109">
        <v>-146051.31917096878</v>
      </c>
      <c r="I109">
        <v>-207686.25408775284</v>
      </c>
    </row>
    <row r="110" spans="2:9">
      <c r="B110" s="113">
        <v>106</v>
      </c>
      <c r="D110">
        <v>-125281.95424206565</v>
      </c>
      <c r="E110">
        <v>-169858.11706383998</v>
      </c>
      <c r="F110">
        <v>600.63061144413223</v>
      </c>
      <c r="G110">
        <v>-169257.48645239585</v>
      </c>
      <c r="H110">
        <v>-176721.51780384572</v>
      </c>
      <c r="I110">
        <v>-192897.48057885183</v>
      </c>
    </row>
    <row r="111" spans="2:9">
      <c r="B111" s="113">
        <v>107</v>
      </c>
      <c r="D111">
        <v>-109125.47079880869</v>
      </c>
      <c r="E111">
        <v>-168482.04739382866</v>
      </c>
      <c r="F111">
        <v>11122.692246284234</v>
      </c>
      <c r="G111">
        <v>-157359.35514754444</v>
      </c>
      <c r="H111">
        <v>-162765.16211723982</v>
      </c>
      <c r="I111">
        <v>-212317.44645012694</v>
      </c>
    </row>
    <row r="112" spans="2:9">
      <c r="B112" s="113">
        <v>108</v>
      </c>
      <c r="D112">
        <v>-145715.12486903879</v>
      </c>
      <c r="E112">
        <v>-145680.30181217429</v>
      </c>
      <c r="F112">
        <v>-34085.768817538905</v>
      </c>
      <c r="G112">
        <v>-179766.07062971321</v>
      </c>
      <c r="H112">
        <v>-190825.83785217197</v>
      </c>
      <c r="I112">
        <v>-220513.07870384929</v>
      </c>
    </row>
    <row r="113" spans="2:9">
      <c r="B113" s="113">
        <v>109</v>
      </c>
      <c r="D113">
        <v>-125105.24486050366</v>
      </c>
      <c r="E113">
        <v>-161418.07564303419</v>
      </c>
      <c r="F113">
        <v>-12012.232382072376</v>
      </c>
      <c r="G113">
        <v>-173430.30802510655</v>
      </c>
      <c r="H113">
        <v>-180631.80142578352</v>
      </c>
      <c r="I113">
        <v>-197207.96973473535</v>
      </c>
    </row>
    <row r="114" spans="2:9">
      <c r="B114" s="113">
        <v>110</v>
      </c>
      <c r="D114">
        <v>-125693.40198272478</v>
      </c>
      <c r="E114">
        <v>-151703.82700197631</v>
      </c>
      <c r="F114">
        <v>-17539.013127986451</v>
      </c>
      <c r="G114">
        <v>-169242.84012996277</v>
      </c>
      <c r="H114">
        <v>-188385.66347080626</v>
      </c>
      <c r="I114">
        <v>-209519.94688562557</v>
      </c>
    </row>
    <row r="115" spans="2:9">
      <c r="B115" s="113">
        <v>111</v>
      </c>
      <c r="D115">
        <v>-136406.35134763876</v>
      </c>
      <c r="E115">
        <v>-165252.09707338424</v>
      </c>
      <c r="F115">
        <v>-18315.842288894019</v>
      </c>
      <c r="G115">
        <v>-183567.93936227824</v>
      </c>
      <c r="H115">
        <v>-184931.15336087035</v>
      </c>
      <c r="I115">
        <v>-217760.46542159416</v>
      </c>
    </row>
    <row r="116" spans="2:9">
      <c r="B116" s="113">
        <v>112</v>
      </c>
      <c r="D116">
        <v>-157373.16827597725</v>
      </c>
      <c r="E116">
        <v>-173971.61197283326</v>
      </c>
      <c r="F116">
        <v>-24555.303040838655</v>
      </c>
      <c r="G116">
        <v>-198526.91501367191</v>
      </c>
      <c r="H116">
        <v>-194211.20669679478</v>
      </c>
      <c r="I116">
        <v>-182172.7374154494</v>
      </c>
    </row>
    <row r="117" spans="2:9">
      <c r="B117" s="113">
        <v>113</v>
      </c>
      <c r="D117">
        <v>-140059.29775304731</v>
      </c>
      <c r="E117">
        <v>-165900.0804267214</v>
      </c>
      <c r="F117">
        <v>-27494.388892981537</v>
      </c>
      <c r="G117">
        <v>-193394.46931970294</v>
      </c>
      <c r="H117">
        <v>-188231.09775789699</v>
      </c>
      <c r="I117">
        <v>-216899.70145607274</v>
      </c>
    </row>
    <row r="118" spans="2:9">
      <c r="B118" s="113">
        <v>114</v>
      </c>
      <c r="D118">
        <v>-114007.07122182533</v>
      </c>
      <c r="E118">
        <v>-154138.580377443</v>
      </c>
      <c r="F118">
        <v>-4460.0585572301643</v>
      </c>
      <c r="G118">
        <v>-158598.63893467316</v>
      </c>
      <c r="H118">
        <v>-166645.96820435871</v>
      </c>
      <c r="I118">
        <v>-206068.82195964613</v>
      </c>
    </row>
    <row r="119" spans="2:9">
      <c r="B119" s="113">
        <v>115</v>
      </c>
      <c r="D119">
        <v>-146536.89449316711</v>
      </c>
      <c r="E119">
        <v>-161591.44567839519</v>
      </c>
      <c r="F119">
        <v>-21787.896117558972</v>
      </c>
      <c r="G119">
        <v>-183379.34179595415</v>
      </c>
      <c r="H119">
        <v>-197060.81722371682</v>
      </c>
      <c r="I119">
        <v>-209780.9796096519</v>
      </c>
    </row>
    <row r="120" spans="2:9">
      <c r="B120" s="113">
        <v>116</v>
      </c>
      <c r="D120">
        <v>-134080.34708446634</v>
      </c>
      <c r="E120">
        <v>-156643.51378433703</v>
      </c>
      <c r="F120">
        <v>-24536.369945353123</v>
      </c>
      <c r="G120">
        <v>-181179.88372969016</v>
      </c>
      <c r="H120">
        <v>-175575.34470495113</v>
      </c>
      <c r="I120">
        <v>-194914.21385324214</v>
      </c>
    </row>
    <row r="121" spans="2:9">
      <c r="B121" s="113">
        <v>117</v>
      </c>
      <c r="D121">
        <v>-49472.431704988441</v>
      </c>
      <c r="E121">
        <v>-154674.34072346173</v>
      </c>
      <c r="F121">
        <v>45915.976521586708</v>
      </c>
      <c r="G121">
        <v>-108758.36420187504</v>
      </c>
      <c r="H121">
        <v>-110295.35784443145</v>
      </c>
      <c r="I121">
        <v>-174560.64868245012</v>
      </c>
    </row>
    <row r="122" spans="2:9">
      <c r="B122" s="113">
        <v>118</v>
      </c>
      <c r="D122">
        <v>-107851.0536546433</v>
      </c>
      <c r="E122">
        <v>-176649.9234799546</v>
      </c>
      <c r="F122">
        <v>13551.280132477405</v>
      </c>
      <c r="G122">
        <v>-163098.64334747719</v>
      </c>
      <c r="H122">
        <v>-166542.85715320622</v>
      </c>
      <c r="I122">
        <v>-209212.30829710932</v>
      </c>
    </row>
    <row r="123" spans="2:9">
      <c r="B123" s="113">
        <v>119</v>
      </c>
      <c r="D123">
        <v>-128134.36440706538</v>
      </c>
      <c r="E123">
        <v>-152155.15414319679</v>
      </c>
      <c r="F123">
        <v>-22754.851846601596</v>
      </c>
      <c r="G123">
        <v>-174910.00598979837</v>
      </c>
      <c r="H123">
        <v>-175897.56706348434</v>
      </c>
      <c r="I123">
        <v>-180300.89119724295</v>
      </c>
    </row>
    <row r="124" spans="2:9">
      <c r="B124" s="113">
        <v>120</v>
      </c>
      <c r="D124">
        <v>-136701.21463402538</v>
      </c>
      <c r="E124">
        <v>-153240.78111191496</v>
      </c>
      <c r="F124">
        <v>-15688.811529556042</v>
      </c>
      <c r="G124">
        <v>-168929.59264147098</v>
      </c>
      <c r="H124">
        <v>-188309.92782971857</v>
      </c>
      <c r="I124">
        <v>-210158.40022878014</v>
      </c>
    </row>
    <row r="125" spans="2:9">
      <c r="B125" s="113">
        <v>121</v>
      </c>
      <c r="D125">
        <v>-121087.29914326672</v>
      </c>
      <c r="E125">
        <v>-177217.59887723395</v>
      </c>
      <c r="F125">
        <v>1742.7936504668323</v>
      </c>
      <c r="G125">
        <v>-175474.80522676709</v>
      </c>
      <c r="H125">
        <v>-166811.37287947501</v>
      </c>
      <c r="I125">
        <v>-199126.77599351548</v>
      </c>
    </row>
    <row r="126" spans="2:9">
      <c r="B126" s="113">
        <v>122</v>
      </c>
      <c r="D126">
        <v>-107900.79121362169</v>
      </c>
      <c r="E126">
        <v>-172268.56418589223</v>
      </c>
      <c r="F126">
        <v>17357.376370889557</v>
      </c>
      <c r="G126">
        <v>-154911.18781500266</v>
      </c>
      <c r="H126">
        <v>-177369.08842433023</v>
      </c>
      <c r="I126">
        <v>-223574.64825102926</v>
      </c>
    </row>
    <row r="127" spans="2:9">
      <c r="B127" s="113">
        <v>123</v>
      </c>
      <c r="D127">
        <v>-119109.62124124469</v>
      </c>
      <c r="E127">
        <v>-158094.86765721228</v>
      </c>
      <c r="F127">
        <v>-4518.591693283066</v>
      </c>
      <c r="G127">
        <v>-162613.45935049537</v>
      </c>
      <c r="H127">
        <v>-167262.77790553012</v>
      </c>
      <c r="I127">
        <v>-195822.61417201947</v>
      </c>
    </row>
    <row r="128" spans="2:9">
      <c r="B128" s="113">
        <v>124</v>
      </c>
      <c r="D128">
        <v>-116606.95174318066</v>
      </c>
      <c r="E128">
        <v>-156369.59802015495</v>
      </c>
      <c r="F128">
        <v>-5022.3784740714254</v>
      </c>
      <c r="G128">
        <v>-161391.97649422637</v>
      </c>
      <c r="H128">
        <v>-148021.93037150835</v>
      </c>
      <c r="I128">
        <v>-215832.8008452795</v>
      </c>
    </row>
    <row r="129" spans="2:9">
      <c r="B129" s="113">
        <v>125</v>
      </c>
      <c r="D129">
        <v>-138636.39895687136</v>
      </c>
      <c r="E129">
        <v>-172167.20864017186</v>
      </c>
      <c r="F129">
        <v>-15327.94880808115</v>
      </c>
      <c r="G129">
        <v>-187495.15744825301</v>
      </c>
      <c r="H129">
        <v>-175685.39574329378</v>
      </c>
      <c r="I129">
        <v>-213710.08392687648</v>
      </c>
    </row>
    <row r="130" spans="2:9">
      <c r="B130" s="113">
        <v>126</v>
      </c>
      <c r="D130">
        <v>-111572.13000028864</v>
      </c>
      <c r="E130">
        <v>-150914.34265138325</v>
      </c>
      <c r="F130">
        <v>-4972.4673587576181</v>
      </c>
      <c r="G130">
        <v>-155886.81001014088</v>
      </c>
      <c r="H130">
        <v>-161468.82296142669</v>
      </c>
      <c r="I130">
        <v>-171338.60438713134</v>
      </c>
    </row>
    <row r="131" spans="2:9">
      <c r="B131" s="113">
        <v>127</v>
      </c>
      <c r="D131">
        <v>-96678.646028452902</v>
      </c>
      <c r="E131">
        <v>-168967.49529265601</v>
      </c>
      <c r="F131">
        <v>16161.155868073605</v>
      </c>
      <c r="G131">
        <v>-152806.33942458237</v>
      </c>
      <c r="H131">
        <v>-146323.90564309468</v>
      </c>
      <c r="I131">
        <v>-186786.2402122168</v>
      </c>
    </row>
    <row r="132" spans="2:9">
      <c r="B132" s="113">
        <v>128</v>
      </c>
      <c r="D132">
        <v>-148847.98098456164</v>
      </c>
      <c r="E132">
        <v>-157830.58420285329</v>
      </c>
      <c r="F132">
        <v>-22506.1320144813</v>
      </c>
      <c r="G132">
        <v>-180336.71621733462</v>
      </c>
      <c r="H132">
        <v>-194060.6201375181</v>
      </c>
      <c r="I132">
        <v>-208422.3330511837</v>
      </c>
    </row>
    <row r="133" spans="2:9">
      <c r="B133" s="113">
        <v>129</v>
      </c>
      <c r="D133">
        <v>-124866.03953606746</v>
      </c>
      <c r="E133">
        <v>-167406.77820927498</v>
      </c>
      <c r="F133">
        <v>-5204.1065746606837</v>
      </c>
      <c r="G133">
        <v>-172610.88478393567</v>
      </c>
      <c r="H133">
        <v>-195002.5867037265</v>
      </c>
      <c r="I133">
        <v>-210909.36742777296</v>
      </c>
    </row>
    <row r="134" spans="2:9">
      <c r="B134" s="113">
        <v>130</v>
      </c>
      <c r="D134">
        <v>-77979.970274357023</v>
      </c>
      <c r="E134">
        <v>-162633.22868332561</v>
      </c>
      <c r="F134">
        <v>23545.960220815614</v>
      </c>
      <c r="G134">
        <v>-139087.26846251002</v>
      </c>
      <c r="H134">
        <v>-139034.27714071216</v>
      </c>
      <c r="I134">
        <v>-175267.37207143375</v>
      </c>
    </row>
    <row r="135" spans="2:9">
      <c r="B135" s="113">
        <v>131</v>
      </c>
      <c r="D135">
        <v>-105289.02162745858</v>
      </c>
      <c r="E135">
        <v>-159499.64373849219</v>
      </c>
      <c r="F135">
        <v>3709.9707693427918</v>
      </c>
      <c r="G135">
        <v>-155789.67296914937</v>
      </c>
      <c r="H135">
        <v>-154916.20553345437</v>
      </c>
      <c r="I135">
        <v>-186211.74827102132</v>
      </c>
    </row>
    <row r="136" spans="2:9">
      <c r="B136" s="113">
        <v>132</v>
      </c>
      <c r="D136">
        <v>-98510.146716126896</v>
      </c>
      <c r="E136">
        <v>-166197.75576764991</v>
      </c>
      <c r="F136">
        <v>13578.928209729755</v>
      </c>
      <c r="G136">
        <v>-152618.82755792019</v>
      </c>
      <c r="H136">
        <v>-155635.29275865067</v>
      </c>
      <c r="I136">
        <v>-196759.82723641282</v>
      </c>
    </row>
    <row r="137" spans="2:9">
      <c r="B137" s="113">
        <v>133</v>
      </c>
      <c r="D137">
        <v>-109835.26276372951</v>
      </c>
      <c r="E137">
        <v>-158843.15719735832</v>
      </c>
      <c r="F137">
        <v>5250.7500825071329</v>
      </c>
      <c r="G137">
        <v>-153592.40711485117</v>
      </c>
      <c r="H137">
        <v>-180372.27406009231</v>
      </c>
      <c r="I137">
        <v>-182169.29349820816</v>
      </c>
    </row>
    <row r="138" spans="2:9">
      <c r="B138" s="113">
        <v>134</v>
      </c>
      <c r="D138">
        <v>-91219.111886853527</v>
      </c>
      <c r="E138">
        <v>-168560.27879635314</v>
      </c>
      <c r="F138">
        <v>23153.095021190617</v>
      </c>
      <c r="G138">
        <v>-145407.18377516256</v>
      </c>
      <c r="H138">
        <v>-151366.49184768586</v>
      </c>
      <c r="I138">
        <v>-172758.41367367154</v>
      </c>
    </row>
    <row r="139" spans="2:9">
      <c r="B139" s="113">
        <v>135</v>
      </c>
      <c r="D139">
        <v>-104849.58216074543</v>
      </c>
      <c r="E139">
        <v>-163394.37601807161</v>
      </c>
      <c r="F139">
        <v>6098.530022654857</v>
      </c>
      <c r="G139">
        <v>-157295.84599541675</v>
      </c>
      <c r="H139">
        <v>-174384.18409011076</v>
      </c>
      <c r="I139">
        <v>-190741.55839893728</v>
      </c>
    </row>
    <row r="140" spans="2:9">
      <c r="B140" s="113">
        <v>136</v>
      </c>
      <c r="D140">
        <v>-167778.84716634895</v>
      </c>
      <c r="E140">
        <v>-131605.61810787581</v>
      </c>
      <c r="F140">
        <v>-65033.047759750116</v>
      </c>
      <c r="G140">
        <v>-196638.66586762591</v>
      </c>
      <c r="H140">
        <v>-204829.47392187093</v>
      </c>
      <c r="I140">
        <v>-212850.71269184744</v>
      </c>
    </row>
    <row r="141" spans="2:9">
      <c r="B141" s="113">
        <v>137</v>
      </c>
      <c r="D141">
        <v>-133896.45136089716</v>
      </c>
      <c r="E141">
        <v>-139423.14121177752</v>
      </c>
      <c r="F141">
        <v>-23236.660407139036</v>
      </c>
      <c r="G141">
        <v>-162659.80161891656</v>
      </c>
      <c r="H141">
        <v>-162660.87151661338</v>
      </c>
      <c r="I141">
        <v>-193483.59640754279</v>
      </c>
    </row>
    <row r="142" spans="2:9">
      <c r="B142" s="113">
        <v>138</v>
      </c>
      <c r="D142">
        <v>-105274.17328115256</v>
      </c>
      <c r="E142">
        <v>-164643.78931669879</v>
      </c>
      <c r="F142">
        <v>8039.3487746478349</v>
      </c>
      <c r="G142">
        <v>-156604.44054205099</v>
      </c>
      <c r="H142">
        <v>-154903.45759553372</v>
      </c>
      <c r="I142">
        <v>-188878.51662794856</v>
      </c>
    </row>
    <row r="143" spans="2:9">
      <c r="B143" s="113">
        <v>139</v>
      </c>
      <c r="D143">
        <v>-168592.93170489863</v>
      </c>
      <c r="E143">
        <v>-180657.14535357524</v>
      </c>
      <c r="F143">
        <v>-34949.478036413246</v>
      </c>
      <c r="G143">
        <v>-215606.6233899885</v>
      </c>
      <c r="H143">
        <v>-190765.36397180503</v>
      </c>
      <c r="I143">
        <v>-220292.49651514672</v>
      </c>
    </row>
    <row r="144" spans="2:9">
      <c r="B144" s="113">
        <v>140</v>
      </c>
      <c r="D144">
        <v>-81359.165834732179</v>
      </c>
      <c r="E144">
        <v>-152896.96185385319</v>
      </c>
      <c r="F144">
        <v>20369.082714587435</v>
      </c>
      <c r="G144">
        <v>-132527.87913926574</v>
      </c>
      <c r="H144">
        <v>-135389.29288395334</v>
      </c>
      <c r="I144">
        <v>-166936.77638118557</v>
      </c>
    </row>
    <row r="145" spans="2:9">
      <c r="B145" s="113">
        <v>141</v>
      </c>
      <c r="D145">
        <v>-125893.67561322752</v>
      </c>
      <c r="E145">
        <v>-170424.84573154163</v>
      </c>
      <c r="F145">
        <v>-7504.1084024650991</v>
      </c>
      <c r="G145">
        <v>-177928.95413400675</v>
      </c>
      <c r="H145">
        <v>-170308.25995114853</v>
      </c>
      <c r="I145">
        <v>-197243.61708053778</v>
      </c>
    </row>
    <row r="146" spans="2:9">
      <c r="B146" s="113">
        <v>142</v>
      </c>
      <c r="D146">
        <v>-111198.04085477004</v>
      </c>
      <c r="E146">
        <v>-156485.17363350894</v>
      </c>
      <c r="F146">
        <v>1571.4510147467954</v>
      </c>
      <c r="G146">
        <v>-154913.72261876211</v>
      </c>
      <c r="H146">
        <v>-168949.85584306024</v>
      </c>
      <c r="I146">
        <v>-201674.31208452323</v>
      </c>
    </row>
    <row r="147" spans="2:9">
      <c r="B147" s="113">
        <v>143</v>
      </c>
      <c r="D147">
        <v>-101671.95610578546</v>
      </c>
      <c r="E147">
        <v>-159410.26920090744</v>
      </c>
      <c r="F147">
        <v>9831.1144926697743</v>
      </c>
      <c r="G147">
        <v>-149579.15470823768</v>
      </c>
      <c r="H147">
        <v>-189510.95513007219</v>
      </c>
      <c r="I147">
        <v>-190210.27330590694</v>
      </c>
    </row>
    <row r="148" spans="2:9">
      <c r="B148" s="113">
        <v>144</v>
      </c>
      <c r="D148">
        <v>-85210.766578200142</v>
      </c>
      <c r="E148">
        <v>-163471.31673626526</v>
      </c>
      <c r="F148">
        <v>19675.445893147495</v>
      </c>
      <c r="G148">
        <v>-143795.87084311777</v>
      </c>
      <c r="H148">
        <v>-135664.18306284523</v>
      </c>
      <c r="I148">
        <v>-184782.19012483745</v>
      </c>
    </row>
    <row r="149" spans="2:9">
      <c r="B149" s="113">
        <v>145</v>
      </c>
      <c r="D149">
        <v>-127308.07676559073</v>
      </c>
      <c r="E149">
        <v>-155145.54086285483</v>
      </c>
      <c r="F149">
        <v>-13141.239689466915</v>
      </c>
      <c r="G149">
        <v>-168286.78055232175</v>
      </c>
      <c r="H149">
        <v>-171886.79496748827</v>
      </c>
      <c r="I149">
        <v>-186775.20143044257</v>
      </c>
    </row>
    <row r="150" spans="2:9">
      <c r="B150" s="113">
        <v>146</v>
      </c>
      <c r="D150">
        <v>-117406.63172250788</v>
      </c>
      <c r="E150">
        <v>-162994.6703108701</v>
      </c>
      <c r="F150">
        <v>4107.3412093234874</v>
      </c>
      <c r="G150">
        <v>-158887.32910154661</v>
      </c>
      <c r="H150">
        <v>-164627.36420228356</v>
      </c>
      <c r="I150">
        <v>-199868.80610932462</v>
      </c>
    </row>
    <row r="151" spans="2:9">
      <c r="B151" s="113">
        <v>147</v>
      </c>
      <c r="D151">
        <v>-71092.471843523264</v>
      </c>
      <c r="E151">
        <v>-159254.1231055223</v>
      </c>
      <c r="F151">
        <v>26051.420312379996</v>
      </c>
      <c r="G151">
        <v>-133202.70279314229</v>
      </c>
      <c r="H151">
        <v>-123335.87524462462</v>
      </c>
      <c r="I151">
        <v>-151504.69583210934</v>
      </c>
    </row>
    <row r="152" spans="2:9">
      <c r="B152" s="113">
        <v>148</v>
      </c>
      <c r="D152">
        <v>-95587.977645081497</v>
      </c>
      <c r="E152">
        <v>-163859.58527408252</v>
      </c>
      <c r="F152">
        <v>17866.147675305736</v>
      </c>
      <c r="G152">
        <v>-145993.4375987768</v>
      </c>
      <c r="H152">
        <v>-151106.45516579624</v>
      </c>
      <c r="I152">
        <v>-167415.91419490366</v>
      </c>
    </row>
    <row r="153" spans="2:9">
      <c r="B153" s="113">
        <v>149</v>
      </c>
      <c r="D153">
        <v>-142725.7977727197</v>
      </c>
      <c r="E153">
        <v>-148217.42565829103</v>
      </c>
      <c r="F153">
        <v>-29202.6188264909</v>
      </c>
      <c r="G153">
        <v>-177420.04448478195</v>
      </c>
      <c r="H153">
        <v>-176805.86663737718</v>
      </c>
      <c r="I153">
        <v>-179434.23821547866</v>
      </c>
    </row>
    <row r="154" spans="2:9">
      <c r="B154" s="113">
        <v>150</v>
      </c>
      <c r="D154">
        <v>-114564.7075915234</v>
      </c>
      <c r="E154">
        <v>-152529.80754593891</v>
      </c>
      <c r="F154">
        <v>-5518.5398808723112</v>
      </c>
      <c r="G154">
        <v>-158048.34742681123</v>
      </c>
      <c r="H154">
        <v>-168292.27374149891</v>
      </c>
      <c r="I154">
        <v>-206528.04662266775</v>
      </c>
    </row>
    <row r="155" spans="2:9">
      <c r="B155" s="113">
        <v>151</v>
      </c>
      <c r="D155">
        <v>-106895.62768108078</v>
      </c>
      <c r="E155">
        <v>-156349.98149583529</v>
      </c>
      <c r="F155">
        <v>281.08567825742648</v>
      </c>
      <c r="G155">
        <v>-156068.8958175779</v>
      </c>
      <c r="H155">
        <v>-151471.75443668716</v>
      </c>
      <c r="I155">
        <v>-198984.6023349207</v>
      </c>
    </row>
    <row r="156" spans="2:9">
      <c r="B156" s="113">
        <v>152</v>
      </c>
      <c r="D156">
        <v>-108919.7797051066</v>
      </c>
      <c r="E156">
        <v>-170576.86149877738</v>
      </c>
      <c r="F156">
        <v>13726.600675113608</v>
      </c>
      <c r="G156">
        <v>-156850.26082366379</v>
      </c>
      <c r="H156">
        <v>-182997.40368788474</v>
      </c>
      <c r="I156">
        <v>-217870.22932841332</v>
      </c>
    </row>
    <row r="157" spans="2:9">
      <c r="B157" s="113">
        <v>153</v>
      </c>
      <c r="D157">
        <v>-152132.39254534536</v>
      </c>
      <c r="E157">
        <v>-155009.03999695298</v>
      </c>
      <c r="F157">
        <v>-41941.969859350691</v>
      </c>
      <c r="G157">
        <v>-196951.00985630369</v>
      </c>
      <c r="H157">
        <v>-193236.76690273068</v>
      </c>
      <c r="I157">
        <v>-205845.57523012452</v>
      </c>
    </row>
    <row r="158" spans="2:9">
      <c r="B158" s="113">
        <v>154</v>
      </c>
      <c r="D158">
        <v>-65174.933209306211</v>
      </c>
      <c r="E158">
        <v>-181680.12157965256</v>
      </c>
      <c r="F158">
        <v>50596.888181589209</v>
      </c>
      <c r="G158">
        <v>-131083.23339806334</v>
      </c>
      <c r="H158">
        <v>-128418.45997531828</v>
      </c>
      <c r="I158">
        <v>-169088.3804965879</v>
      </c>
    </row>
    <row r="159" spans="2:9">
      <c r="B159" s="113">
        <v>155</v>
      </c>
      <c r="D159">
        <v>-138613.02274407924</v>
      </c>
      <c r="E159">
        <v>-171468.03695939522</v>
      </c>
      <c r="F159">
        <v>-13477.730078178676</v>
      </c>
      <c r="G159">
        <v>-184945.76703757391</v>
      </c>
      <c r="H159">
        <v>-186444.91689735497</v>
      </c>
      <c r="I159">
        <v>-207300.62644188551</v>
      </c>
    </row>
    <row r="160" spans="2:9">
      <c r="B160" s="113">
        <v>156</v>
      </c>
      <c r="D160">
        <v>-75899.067690743381</v>
      </c>
      <c r="E160">
        <v>-163972.17606942894</v>
      </c>
      <c r="F160">
        <v>33276.633522797609</v>
      </c>
      <c r="G160">
        <v>-130695.54254663132</v>
      </c>
      <c r="H160">
        <v>-140756.30528685462</v>
      </c>
      <c r="I160">
        <v>-176630.65578724298</v>
      </c>
    </row>
    <row r="161" spans="2:9">
      <c r="B161" s="113">
        <v>157</v>
      </c>
      <c r="D161">
        <v>-92499.614996503471</v>
      </c>
      <c r="E161">
        <v>-189143.52668060697</v>
      </c>
      <c r="F161">
        <v>32041.055445118851</v>
      </c>
      <c r="G161">
        <v>-157102.4712354881</v>
      </c>
      <c r="H161">
        <v>-167301.46609430065</v>
      </c>
      <c r="I161">
        <v>-196543.90429171265</v>
      </c>
    </row>
    <row r="162" spans="2:9">
      <c r="B162" s="113">
        <v>158</v>
      </c>
      <c r="D162">
        <v>-124186.86130889735</v>
      </c>
      <c r="E162">
        <v>-153877.58988455107</v>
      </c>
      <c r="F162">
        <v>-8050.6911974766845</v>
      </c>
      <c r="G162">
        <v>-161928.28108202777</v>
      </c>
      <c r="H162">
        <v>-169418.83547464383</v>
      </c>
      <c r="I162">
        <v>-209000.24028025137</v>
      </c>
    </row>
    <row r="163" spans="2:9">
      <c r="B163" s="113">
        <v>159</v>
      </c>
      <c r="D163">
        <v>-127394.55992881051</v>
      </c>
      <c r="E163">
        <v>-158998.11219417394</v>
      </c>
      <c r="F163">
        <v>-10965.535470760318</v>
      </c>
      <c r="G163">
        <v>-169963.64766493428</v>
      </c>
      <c r="H163">
        <v>-180822.72314973679</v>
      </c>
      <c r="I163">
        <v>-197965.7056170195</v>
      </c>
    </row>
    <row r="164" spans="2:9">
      <c r="B164" s="113">
        <v>160</v>
      </c>
      <c r="D164">
        <v>-87982.706573062867</v>
      </c>
      <c r="E164">
        <v>-157258.91303814817</v>
      </c>
      <c r="F164">
        <v>22046.464189906153</v>
      </c>
      <c r="G164">
        <v>-135212.448848242</v>
      </c>
      <c r="H164">
        <v>-152590.85690559831</v>
      </c>
      <c r="I164">
        <v>-174571.92688378831</v>
      </c>
    </row>
    <row r="165" spans="2:9">
      <c r="B165" s="113">
        <v>161</v>
      </c>
      <c r="D165">
        <v>-153207.2968442158</v>
      </c>
      <c r="E165">
        <v>-151447.19287895964</v>
      </c>
      <c r="F165">
        <v>-35809.604350414862</v>
      </c>
      <c r="G165">
        <v>-187256.7972293745</v>
      </c>
      <c r="H165">
        <v>-178075.60445413418</v>
      </c>
      <c r="I165">
        <v>-214431.51043799095</v>
      </c>
    </row>
    <row r="166" spans="2:9">
      <c r="B166" s="113">
        <v>162</v>
      </c>
      <c r="D166">
        <v>-78384.442958888481</v>
      </c>
      <c r="E166">
        <v>-174757.79804015515</v>
      </c>
      <c r="F166">
        <v>34336.214406052561</v>
      </c>
      <c r="G166">
        <v>-140421.5836341026</v>
      </c>
      <c r="H166">
        <v>-137556.06167931473</v>
      </c>
      <c r="I166">
        <v>-180882.83271390217</v>
      </c>
    </row>
    <row r="167" spans="2:9">
      <c r="B167" s="113">
        <v>163</v>
      </c>
      <c r="D167">
        <v>-115536.55754137573</v>
      </c>
      <c r="E167">
        <v>-178381.6658904271</v>
      </c>
      <c r="F167">
        <v>3399.803810034311</v>
      </c>
      <c r="G167">
        <v>-174981.86208039278</v>
      </c>
      <c r="H167">
        <v>-153184.19071166535</v>
      </c>
      <c r="I167">
        <v>-186274.4521322904</v>
      </c>
    </row>
    <row r="168" spans="2:9">
      <c r="B168" s="113">
        <v>164</v>
      </c>
      <c r="D168">
        <v>-98057.02459647099</v>
      </c>
      <c r="E168">
        <v>-156104.05859235386</v>
      </c>
      <c r="F168">
        <v>6694.1148951502983</v>
      </c>
      <c r="G168">
        <v>-149409.94369720353</v>
      </c>
      <c r="H168">
        <v>-151267.08594807857</v>
      </c>
      <c r="I168">
        <v>-187189.5244703794</v>
      </c>
    </row>
    <row r="169" spans="2:9">
      <c r="B169" s="113">
        <v>165</v>
      </c>
      <c r="D169">
        <v>-117911.01621031288</v>
      </c>
      <c r="E169">
        <v>-146172.10678616163</v>
      </c>
      <c r="F169">
        <v>-17962.949537271335</v>
      </c>
      <c r="G169">
        <v>-164135.05632343297</v>
      </c>
      <c r="H169">
        <v>-168427.89709770426</v>
      </c>
      <c r="I169">
        <v>-195103.11269256461</v>
      </c>
    </row>
    <row r="170" spans="2:9">
      <c r="B170" s="113">
        <v>166</v>
      </c>
      <c r="D170">
        <v>-132486.99976402291</v>
      </c>
      <c r="E170">
        <v>-165454.75020931373</v>
      </c>
      <c r="F170">
        <v>-14154.233862138673</v>
      </c>
      <c r="G170">
        <v>-179608.9840714524</v>
      </c>
      <c r="H170">
        <v>-194062.72477886928</v>
      </c>
      <c r="I170">
        <v>-204336.53618821996</v>
      </c>
    </row>
    <row r="171" spans="2:9">
      <c r="B171" s="113">
        <v>167</v>
      </c>
      <c r="D171">
        <v>-151814.37476073258</v>
      </c>
      <c r="E171">
        <v>-154213.18224516246</v>
      </c>
      <c r="F171">
        <v>-37964.467827532964</v>
      </c>
      <c r="G171">
        <v>-192177.65007269543</v>
      </c>
      <c r="H171">
        <v>-185226.14234954165</v>
      </c>
      <c r="I171">
        <v>-218176.4514020599</v>
      </c>
    </row>
    <row r="172" spans="2:9">
      <c r="B172" s="113">
        <v>168</v>
      </c>
      <c r="D172">
        <v>-113973.24296238663</v>
      </c>
      <c r="E172">
        <v>-150783.6740999507</v>
      </c>
      <c r="F172">
        <v>-1182.0255294144299</v>
      </c>
      <c r="G172">
        <v>-151965.69962936512</v>
      </c>
      <c r="H172">
        <v>-163975.40566366742</v>
      </c>
      <c r="I172">
        <v>-193562.75470061871</v>
      </c>
    </row>
    <row r="173" spans="2:9">
      <c r="B173" s="113">
        <v>169</v>
      </c>
      <c r="D173">
        <v>-144986.81408888882</v>
      </c>
      <c r="E173">
        <v>-167325.56508638675</v>
      </c>
      <c r="F173">
        <v>-20690.388086043364</v>
      </c>
      <c r="G173">
        <v>-188015.95317243013</v>
      </c>
      <c r="H173">
        <v>-178574.53146320867</v>
      </c>
      <c r="I173">
        <v>-228670.20925200573</v>
      </c>
    </row>
    <row r="174" spans="2:9">
      <c r="B174" s="113">
        <v>170</v>
      </c>
      <c r="D174">
        <v>-56448.070941134851</v>
      </c>
      <c r="E174">
        <v>-175749.75875809375</v>
      </c>
      <c r="F174">
        <v>50637.916250977374</v>
      </c>
      <c r="G174">
        <v>-125111.84250711638</v>
      </c>
      <c r="H174">
        <v>-115426.29910214749</v>
      </c>
      <c r="I174">
        <v>-183332.65863888944</v>
      </c>
    </row>
    <row r="175" spans="2:9">
      <c r="B175" s="113">
        <v>171</v>
      </c>
      <c r="D175">
        <v>-120273.17107335536</v>
      </c>
      <c r="E175">
        <v>-166631.7465756413</v>
      </c>
      <c r="F175">
        <v>-4278.4771442809724</v>
      </c>
      <c r="G175">
        <v>-170910.22371992227</v>
      </c>
      <c r="H175">
        <v>-164029.05299736746</v>
      </c>
      <c r="I175">
        <v>-218570.45201021049</v>
      </c>
    </row>
    <row r="176" spans="2:9">
      <c r="B176" s="113">
        <v>172</v>
      </c>
      <c r="D176">
        <v>-96854.335133603134</v>
      </c>
      <c r="E176">
        <v>-164821.30936998117</v>
      </c>
      <c r="F176">
        <v>11537.41166452285</v>
      </c>
      <c r="G176">
        <v>-153283.89770545834</v>
      </c>
      <c r="H176">
        <v>-172725.28495603107</v>
      </c>
      <c r="I176">
        <v>-183579.60402545059</v>
      </c>
    </row>
    <row r="177" spans="2:9">
      <c r="B177" s="113">
        <v>173</v>
      </c>
      <c r="D177">
        <v>-125164.77659468575</v>
      </c>
      <c r="E177">
        <v>-145275.72274922076</v>
      </c>
      <c r="F177">
        <v>-14968.460140170697</v>
      </c>
      <c r="G177">
        <v>-160244.18288939144</v>
      </c>
      <c r="H177">
        <v>-157641.93049759982</v>
      </c>
      <c r="I177">
        <v>-198171.72464744694</v>
      </c>
    </row>
    <row r="178" spans="2:9">
      <c r="B178" s="113">
        <v>174</v>
      </c>
      <c r="D178">
        <v>-130752.13532343306</v>
      </c>
      <c r="E178">
        <v>-168524.2722603814</v>
      </c>
      <c r="F178">
        <v>-4081.742326838561</v>
      </c>
      <c r="G178">
        <v>-172606.01458721998</v>
      </c>
      <c r="H178">
        <v>-201992.08797506249</v>
      </c>
      <c r="I178">
        <v>-235292.63978851028</v>
      </c>
    </row>
    <row r="179" spans="2:9">
      <c r="B179" s="113">
        <v>175</v>
      </c>
      <c r="D179">
        <v>-127472.4754909512</v>
      </c>
      <c r="E179">
        <v>-148436.10366666777</v>
      </c>
      <c r="F179">
        <v>-19148.327096892892</v>
      </c>
      <c r="G179">
        <v>-167584.43076356064</v>
      </c>
      <c r="H179">
        <v>-183955.1730006861</v>
      </c>
      <c r="I179">
        <v>-205017.04498026089</v>
      </c>
    </row>
    <row r="180" spans="2:9">
      <c r="B180" s="113">
        <v>176</v>
      </c>
      <c r="D180">
        <v>-132196.25304886815</v>
      </c>
      <c r="E180">
        <v>-168919.86187489104</v>
      </c>
      <c r="F180">
        <v>-11039.714636193792</v>
      </c>
      <c r="G180">
        <v>-179959.5765110848</v>
      </c>
      <c r="H180">
        <v>-191590.02005373169</v>
      </c>
      <c r="I180">
        <v>-202007.12275956615</v>
      </c>
    </row>
    <row r="181" spans="2:9">
      <c r="B181" s="113">
        <v>177</v>
      </c>
      <c r="D181">
        <v>-95756.330234212946</v>
      </c>
      <c r="E181">
        <v>-151186.10421634189</v>
      </c>
      <c r="F181">
        <v>10289.363007945853</v>
      </c>
      <c r="G181">
        <v>-140896.74120839604</v>
      </c>
      <c r="H181">
        <v>-125816.9963178905</v>
      </c>
      <c r="I181">
        <v>-222845.20384159166</v>
      </c>
    </row>
    <row r="182" spans="2:9">
      <c r="B182" s="113">
        <v>178</v>
      </c>
      <c r="D182">
        <v>-84577.201631610966</v>
      </c>
      <c r="E182">
        <v>-164765.65237295337</v>
      </c>
      <c r="F182">
        <v>23901.05830554213</v>
      </c>
      <c r="G182">
        <v>-140864.59406741124</v>
      </c>
      <c r="H182">
        <v>-137119.96860022418</v>
      </c>
      <c r="I182">
        <v>-185454.13436148124</v>
      </c>
    </row>
    <row r="183" spans="2:9">
      <c r="B183" s="113">
        <v>179</v>
      </c>
      <c r="D183">
        <v>-136089.88634152504</v>
      </c>
      <c r="E183">
        <v>-153164.23461692783</v>
      </c>
      <c r="F183">
        <v>-23049.414868763641</v>
      </c>
      <c r="G183">
        <v>-176213.64948569145</v>
      </c>
      <c r="H183">
        <v>-163432.59463890622</v>
      </c>
      <c r="I183">
        <v>-196183.41851343887</v>
      </c>
    </row>
    <row r="184" spans="2:9">
      <c r="B184" s="113">
        <v>180</v>
      </c>
      <c r="D184">
        <v>-118413.67170737617</v>
      </c>
      <c r="E184">
        <v>-158084.79752784927</v>
      </c>
      <c r="F184">
        <v>-167.28248123621597</v>
      </c>
      <c r="G184">
        <v>-158252.0800090855</v>
      </c>
      <c r="H184">
        <v>-157839.52033974393</v>
      </c>
      <c r="I184">
        <v>-187513.02112097573</v>
      </c>
    </row>
    <row r="185" spans="2:9">
      <c r="B185" s="113">
        <v>181</v>
      </c>
      <c r="D185">
        <v>-71475.835848875169</v>
      </c>
      <c r="E185">
        <v>-185570.06802008592</v>
      </c>
      <c r="F185">
        <v>40202.786100905985</v>
      </c>
      <c r="G185">
        <v>-145367.28191917992</v>
      </c>
      <c r="H185">
        <v>-113788.82690943984</v>
      </c>
      <c r="I185">
        <v>-186627.22040400727</v>
      </c>
    </row>
    <row r="186" spans="2:9">
      <c r="B186" s="113">
        <v>182</v>
      </c>
      <c r="D186">
        <v>-62313.894447640356</v>
      </c>
      <c r="E186">
        <v>-152520.1712276676</v>
      </c>
      <c r="F186">
        <v>37088.746142659729</v>
      </c>
      <c r="G186">
        <v>-115431.42508500785</v>
      </c>
      <c r="H186">
        <v>-143378.19073034037</v>
      </c>
      <c r="I186">
        <v>-158050.02854559146</v>
      </c>
    </row>
    <row r="187" spans="2:9">
      <c r="B187" s="113">
        <v>183</v>
      </c>
      <c r="D187">
        <v>-131092.40768710175</v>
      </c>
      <c r="E187">
        <v>-155520.93760382602</v>
      </c>
      <c r="F187">
        <v>-17353.811983658125</v>
      </c>
      <c r="G187">
        <v>-172874.74958748417</v>
      </c>
      <c r="H187">
        <v>-182484.097211774</v>
      </c>
      <c r="I187">
        <v>-204950.61331838521</v>
      </c>
    </row>
    <row r="188" spans="2:9">
      <c r="B188" s="113">
        <v>184</v>
      </c>
      <c r="D188">
        <v>-78006.695349886213</v>
      </c>
      <c r="E188">
        <v>-160419.76928700446</v>
      </c>
      <c r="F188">
        <v>26431.013102994984</v>
      </c>
      <c r="G188">
        <v>-133988.75618400946</v>
      </c>
      <c r="H188">
        <v>-151038.37001792085</v>
      </c>
      <c r="I188">
        <v>-190969.32328059225</v>
      </c>
    </row>
    <row r="189" spans="2:9">
      <c r="B189" s="113">
        <v>185</v>
      </c>
      <c r="D189">
        <v>-115921.83325499139</v>
      </c>
      <c r="E189">
        <v>-162515.85590886456</v>
      </c>
      <c r="F189">
        <v>-4524.3618483255268</v>
      </c>
      <c r="G189">
        <v>-167040.21775719008</v>
      </c>
      <c r="H189">
        <v>-187281.48000549915</v>
      </c>
      <c r="I189">
        <v>-182650.3863355894</v>
      </c>
    </row>
    <row r="190" spans="2:9">
      <c r="B190" s="113">
        <v>186</v>
      </c>
      <c r="D190">
        <v>-108019.0231200765</v>
      </c>
      <c r="E190">
        <v>-177204.40894285892</v>
      </c>
      <c r="F190">
        <v>10308.795064709688</v>
      </c>
      <c r="G190">
        <v>-166895.61387814922</v>
      </c>
      <c r="H190">
        <v>-173279.69509193784</v>
      </c>
      <c r="I190">
        <v>-193459.96637885578</v>
      </c>
    </row>
    <row r="191" spans="2:9">
      <c r="B191" s="113">
        <v>187</v>
      </c>
      <c r="D191">
        <v>-135658.83113184918</v>
      </c>
      <c r="E191">
        <v>-161574.13729889339</v>
      </c>
      <c r="F191">
        <v>-13011.709328495745</v>
      </c>
      <c r="G191">
        <v>-174585.84662738914</v>
      </c>
      <c r="H191">
        <v>-191617.47255514172</v>
      </c>
      <c r="I191">
        <v>-202442.19388866259</v>
      </c>
    </row>
    <row r="192" spans="2:9">
      <c r="B192" s="113">
        <v>188</v>
      </c>
      <c r="D192">
        <v>-166108.99964675936</v>
      </c>
      <c r="E192">
        <v>-162352.91150171045</v>
      </c>
      <c r="F192">
        <v>-39557.011115028923</v>
      </c>
      <c r="G192">
        <v>-201909.92261673938</v>
      </c>
      <c r="H192">
        <v>-221200.9025249141</v>
      </c>
      <c r="I192">
        <v>-213805.35436384892</v>
      </c>
    </row>
    <row r="193" spans="2:9">
      <c r="B193" s="113">
        <v>189</v>
      </c>
      <c r="D193">
        <v>-113050.1794372445</v>
      </c>
      <c r="E193">
        <v>-163548.74258179197</v>
      </c>
      <c r="F193">
        <v>-735.45473387552192</v>
      </c>
      <c r="G193">
        <v>-164284.19731566749</v>
      </c>
      <c r="H193">
        <v>-171477.3753175899</v>
      </c>
      <c r="I193">
        <v>-191514.85787796992</v>
      </c>
    </row>
    <row r="194" spans="2:9">
      <c r="B194" s="113">
        <v>190</v>
      </c>
      <c r="D194">
        <v>-131732.71512140136</v>
      </c>
      <c r="E194">
        <v>-160541.4285308056</v>
      </c>
      <c r="F194">
        <v>-16500.66698720058</v>
      </c>
      <c r="G194">
        <v>-177042.09551800619</v>
      </c>
      <c r="H194">
        <v>-180595.65396967292</v>
      </c>
      <c r="I194">
        <v>-187067.29595003597</v>
      </c>
    </row>
    <row r="195" spans="2:9">
      <c r="B195" s="113">
        <v>191</v>
      </c>
      <c r="D195">
        <v>-138213.53659115417</v>
      </c>
      <c r="E195">
        <v>-147077.38298834403</v>
      </c>
      <c r="F195">
        <v>-31679.254168477375</v>
      </c>
      <c r="G195">
        <v>-178756.63715682138</v>
      </c>
      <c r="H195">
        <v>-215922.41981852535</v>
      </c>
      <c r="I195">
        <v>-216110.1972592388</v>
      </c>
    </row>
    <row r="196" spans="2:9">
      <c r="B196" s="113">
        <v>192</v>
      </c>
      <c r="D196">
        <v>-100073.04209877277</v>
      </c>
      <c r="E196">
        <v>-156110.21613563795</v>
      </c>
      <c r="F196">
        <v>5175.3362173222558</v>
      </c>
      <c r="G196">
        <v>-150934.87991831568</v>
      </c>
      <c r="H196">
        <v>-157988.38280790724</v>
      </c>
      <c r="I196">
        <v>-173326.2079575377</v>
      </c>
    </row>
    <row r="197" spans="2:9">
      <c r="B197" s="113">
        <v>193</v>
      </c>
      <c r="D197">
        <v>-143995.35883895302</v>
      </c>
      <c r="E197">
        <v>-183186.62027857135</v>
      </c>
      <c r="F197">
        <v>-14938.181832297414</v>
      </c>
      <c r="G197">
        <v>-198124.80211086877</v>
      </c>
      <c r="H197">
        <v>-188556.05530233993</v>
      </c>
      <c r="I197">
        <v>-199961.85464325512</v>
      </c>
    </row>
    <row r="198" spans="2:9">
      <c r="B198" s="113">
        <v>194</v>
      </c>
      <c r="D198">
        <v>-92261.151094900284</v>
      </c>
      <c r="E198">
        <v>-157877.17634908558</v>
      </c>
      <c r="F198">
        <v>14058.728757535937</v>
      </c>
      <c r="G198">
        <v>-143818.4475915496</v>
      </c>
      <c r="H198">
        <v>-148774.43158075458</v>
      </c>
      <c r="I198">
        <v>-211596.01377574683</v>
      </c>
    </row>
    <row r="199" spans="2:9">
      <c r="B199" s="113">
        <v>195</v>
      </c>
      <c r="D199">
        <v>-135855.53855342412</v>
      </c>
      <c r="E199">
        <v>-156158.431470596</v>
      </c>
      <c r="F199">
        <v>-20792.551853107339</v>
      </c>
      <c r="G199">
        <v>-176950.98332370335</v>
      </c>
      <c r="H199">
        <v>-149640.32528401338</v>
      </c>
      <c r="I199">
        <v>-220187.41048949142</v>
      </c>
    </row>
    <row r="200" spans="2:9">
      <c r="B200" s="113">
        <v>196</v>
      </c>
      <c r="D200">
        <v>-108224.57073455918</v>
      </c>
      <c r="E200">
        <v>-179737.48559898333</v>
      </c>
      <c r="F200">
        <v>17489.382911995548</v>
      </c>
      <c r="G200">
        <v>-162248.10268698778</v>
      </c>
      <c r="H200">
        <v>-175723.18493945227</v>
      </c>
      <c r="I200">
        <v>-203045.08427369644</v>
      </c>
    </row>
    <row r="201" spans="2:9">
      <c r="B201" s="113">
        <v>197</v>
      </c>
      <c r="D201">
        <v>-129530.5295100962</v>
      </c>
      <c r="E201">
        <v>-179184.72613729662</v>
      </c>
      <c r="F201">
        <v>-3125.2154612824233</v>
      </c>
      <c r="G201">
        <v>-182309.94159857905</v>
      </c>
      <c r="H201">
        <v>-174590.20920637849</v>
      </c>
      <c r="I201">
        <v>-212789.11015981721</v>
      </c>
    </row>
    <row r="202" spans="2:9">
      <c r="B202" s="113">
        <v>198</v>
      </c>
      <c r="D202">
        <v>-113366.48727503455</v>
      </c>
      <c r="E202">
        <v>-153889.88183424567</v>
      </c>
      <c r="F202">
        <v>-9123.4028277292527</v>
      </c>
      <c r="G202">
        <v>-163013.2846619749</v>
      </c>
      <c r="H202">
        <v>-159981.60874212754</v>
      </c>
      <c r="I202">
        <v>-195635.88690055776</v>
      </c>
    </row>
    <row r="203" spans="2:9">
      <c r="B203" s="113">
        <v>199</v>
      </c>
      <c r="D203">
        <v>-134172.21424522065</v>
      </c>
      <c r="E203">
        <v>-151082.5367975118</v>
      </c>
      <c r="F203">
        <v>-19148.962641506965</v>
      </c>
      <c r="G203">
        <v>-170231.49943901878</v>
      </c>
      <c r="H203">
        <v>-183333.16806439514</v>
      </c>
      <c r="I203">
        <v>-205387.23579977913</v>
      </c>
    </row>
    <row r="204" spans="2:9">
      <c r="B204" s="113">
        <v>200</v>
      </c>
      <c r="D204">
        <v>-125123.95861255364</v>
      </c>
      <c r="E204">
        <v>-162440.98833761687</v>
      </c>
      <c r="F204">
        <v>-11760.534878880317</v>
      </c>
      <c r="G204">
        <v>-174201.52321649718</v>
      </c>
      <c r="H204">
        <v>-146755.15246626915</v>
      </c>
      <c r="I204">
        <v>-172795.72585816277</v>
      </c>
    </row>
    <row r="205" spans="2:9">
      <c r="B205" s="113">
        <v>201</v>
      </c>
      <c r="D205">
        <v>-108857.95575017662</v>
      </c>
      <c r="E205">
        <v>-161119.93266833469</v>
      </c>
      <c r="F205">
        <v>3766.1079680887269</v>
      </c>
      <c r="G205">
        <v>-157353.82470024595</v>
      </c>
      <c r="H205">
        <v>-157790.43438020197</v>
      </c>
      <c r="I205">
        <v>-186123.2527825266</v>
      </c>
    </row>
    <row r="206" spans="2:9">
      <c r="B206" s="113">
        <v>202</v>
      </c>
      <c r="D206">
        <v>-49981.328200587333</v>
      </c>
      <c r="E206">
        <v>-174339.30632609452</v>
      </c>
      <c r="F206">
        <v>62761.09601214141</v>
      </c>
      <c r="G206">
        <v>-111578.2103139531</v>
      </c>
      <c r="H206">
        <v>-124332.61122176547</v>
      </c>
      <c r="I206">
        <v>-167740.86882594606</v>
      </c>
    </row>
    <row r="207" spans="2:9">
      <c r="B207" s="113">
        <v>203</v>
      </c>
      <c r="D207">
        <v>-90403.749856205599</v>
      </c>
      <c r="E207">
        <v>-170262.64255767164</v>
      </c>
      <c r="F207">
        <v>20496.155810477547</v>
      </c>
      <c r="G207">
        <v>-149766.48674719408</v>
      </c>
      <c r="H207">
        <v>-129515.50069415959</v>
      </c>
      <c r="I207">
        <v>-181522.37275142199</v>
      </c>
    </row>
    <row r="208" spans="2:9">
      <c r="B208" s="113">
        <v>204</v>
      </c>
      <c r="D208">
        <v>-143891.23389870804</v>
      </c>
      <c r="E208">
        <v>-160121.8573486571</v>
      </c>
      <c r="F208">
        <v>-21036.714392533337</v>
      </c>
      <c r="G208">
        <v>-181158.57174119045</v>
      </c>
      <c r="H208">
        <v>-184843.39676955534</v>
      </c>
      <c r="I208">
        <v>-208055.63801209803</v>
      </c>
    </row>
    <row r="209" spans="2:9">
      <c r="B209" s="113">
        <v>205</v>
      </c>
      <c r="D209">
        <v>-120223.41275930189</v>
      </c>
      <c r="E209">
        <v>-158872.85460998019</v>
      </c>
      <c r="F209">
        <v>-7146.4699721827637</v>
      </c>
      <c r="G209">
        <v>-166019.32458216295</v>
      </c>
      <c r="H209">
        <v>-173166.04645413475</v>
      </c>
      <c r="I209">
        <v>-200491.09550649318</v>
      </c>
    </row>
    <row r="210" spans="2:9">
      <c r="B210" s="113">
        <v>206</v>
      </c>
      <c r="D210">
        <v>-78056.397524566783</v>
      </c>
      <c r="E210">
        <v>-158882.06466122085</v>
      </c>
      <c r="F210">
        <v>26489.952704526586</v>
      </c>
      <c r="G210">
        <v>-132392.11195669428</v>
      </c>
      <c r="H210">
        <v>-121939.82982376187</v>
      </c>
      <c r="I210">
        <v>-193472.51918751028</v>
      </c>
    </row>
    <row r="211" spans="2:9">
      <c r="B211" s="113">
        <v>207</v>
      </c>
      <c r="D211">
        <v>-135477.61660110616</v>
      </c>
      <c r="E211">
        <v>-157087.10159835016</v>
      </c>
      <c r="F211">
        <v>-16647.028003386164</v>
      </c>
      <c r="G211">
        <v>-173734.12960173632</v>
      </c>
      <c r="H211">
        <v>-179791.90029376606</v>
      </c>
      <c r="I211">
        <v>-189531.33212049611</v>
      </c>
    </row>
    <row r="212" spans="2:9">
      <c r="B212" s="113">
        <v>208</v>
      </c>
      <c r="D212">
        <v>-78881.102841876433</v>
      </c>
      <c r="E212">
        <v>-146727.60579206212</v>
      </c>
      <c r="F212">
        <v>19197.419250367937</v>
      </c>
      <c r="G212">
        <v>-127530.1865416942</v>
      </c>
      <c r="H212">
        <v>-143314.23263796029</v>
      </c>
      <c r="I212">
        <v>-180709.7251900151</v>
      </c>
    </row>
    <row r="213" spans="2:9">
      <c r="B213" s="113">
        <v>209</v>
      </c>
      <c r="D213">
        <v>-136807.21591164786</v>
      </c>
      <c r="E213">
        <v>-153551.63723785841</v>
      </c>
      <c r="F213">
        <v>-26269.243137164311</v>
      </c>
      <c r="G213">
        <v>-179820.88037502271</v>
      </c>
      <c r="H213">
        <v>-176923.67711376239</v>
      </c>
      <c r="I213">
        <v>-215551.21271273296</v>
      </c>
    </row>
    <row r="214" spans="2:9">
      <c r="B214" s="113">
        <v>210</v>
      </c>
      <c r="D214">
        <v>-104328.20793242767</v>
      </c>
      <c r="E214">
        <v>-166175.30186577767</v>
      </c>
      <c r="F214">
        <v>3300.0275647440285</v>
      </c>
      <c r="G214">
        <v>-162875.27430103364</v>
      </c>
      <c r="H214">
        <v>-138917.53806263942</v>
      </c>
      <c r="I214">
        <v>-185009.00862921996</v>
      </c>
    </row>
    <row r="215" spans="2:9">
      <c r="B215" s="113">
        <v>211</v>
      </c>
      <c r="D215">
        <v>-147152.18943138106</v>
      </c>
      <c r="E215">
        <v>-161754.02083292315</v>
      </c>
      <c r="F215">
        <v>-25101.565803433041</v>
      </c>
      <c r="G215">
        <v>-186855.58663635619</v>
      </c>
      <c r="H215">
        <v>-176739.88167590334</v>
      </c>
      <c r="I215">
        <v>-217808.08044929503</v>
      </c>
    </row>
    <row r="216" spans="2:9">
      <c r="B216" s="113">
        <v>212</v>
      </c>
      <c r="D216">
        <v>-97582.850113514243</v>
      </c>
      <c r="E216">
        <v>-154648.80876484085</v>
      </c>
      <c r="F216">
        <v>3654.9828193682624</v>
      </c>
      <c r="G216">
        <v>-150993.82594547258</v>
      </c>
      <c r="H216">
        <v>-148695.67582982621</v>
      </c>
      <c r="I216">
        <v>-179812.26855857967</v>
      </c>
    </row>
    <row r="217" spans="2:9">
      <c r="B217" s="113">
        <v>213</v>
      </c>
      <c r="D217">
        <v>-114786.72941773187</v>
      </c>
      <c r="E217">
        <v>-160345.80287047764</v>
      </c>
      <c r="F217">
        <v>-5784.2055042266584</v>
      </c>
      <c r="G217">
        <v>-166130.00837470431</v>
      </c>
      <c r="H217">
        <v>-144839.51105625115</v>
      </c>
      <c r="I217">
        <v>-195806.32459822024</v>
      </c>
    </row>
    <row r="218" spans="2:9">
      <c r="B218" s="113">
        <v>214</v>
      </c>
      <c r="D218">
        <v>-120591.31403955327</v>
      </c>
      <c r="E218">
        <v>-152063.72669601027</v>
      </c>
      <c r="F218">
        <v>-15015.646347933471</v>
      </c>
      <c r="G218">
        <v>-167079.37304394372</v>
      </c>
      <c r="H218">
        <v>-165961.06669208431</v>
      </c>
      <c r="I218">
        <v>-185323.63895063472</v>
      </c>
    </row>
    <row r="219" spans="2:9">
      <c r="B219" s="113">
        <v>215</v>
      </c>
      <c r="D219">
        <v>-116890.54574144291</v>
      </c>
      <c r="E219">
        <v>-154285.74117129861</v>
      </c>
      <c r="F219">
        <v>-6603.5399421697512</v>
      </c>
      <c r="G219">
        <v>-160889.28111346834</v>
      </c>
      <c r="H219">
        <v>-173347.70994720174</v>
      </c>
      <c r="I219">
        <v>-212308.27133939666</v>
      </c>
    </row>
    <row r="220" spans="2:9">
      <c r="B220" s="113">
        <v>216</v>
      </c>
      <c r="D220">
        <v>-111394.64118774545</v>
      </c>
      <c r="E220">
        <v>-165812.15508373076</v>
      </c>
      <c r="F220">
        <v>8555.1007523101143</v>
      </c>
      <c r="G220">
        <v>-157257.05433142063</v>
      </c>
      <c r="H220">
        <v>-160569.23427280446</v>
      </c>
      <c r="I220">
        <v>-205979.62285146952</v>
      </c>
    </row>
    <row r="221" spans="2:9">
      <c r="B221" s="113">
        <v>217</v>
      </c>
      <c r="D221">
        <v>-105537.24725166144</v>
      </c>
      <c r="E221">
        <v>-186706.45082298474</v>
      </c>
      <c r="F221">
        <v>19492.291878401273</v>
      </c>
      <c r="G221">
        <v>-167214.15894458344</v>
      </c>
      <c r="H221">
        <v>-150864.24748140119</v>
      </c>
      <c r="I221">
        <v>-212538.70455040332</v>
      </c>
    </row>
    <row r="222" spans="2:9">
      <c r="B222" s="113">
        <v>218</v>
      </c>
      <c r="D222">
        <v>-101047.50303233507</v>
      </c>
      <c r="E222">
        <v>-152198.94016360538</v>
      </c>
      <c r="F222">
        <v>8787.7606304682704</v>
      </c>
      <c r="G222">
        <v>-143411.17953313712</v>
      </c>
      <c r="H222">
        <v>-166995.10797104228</v>
      </c>
      <c r="I222">
        <v>-204145.52108939597</v>
      </c>
    </row>
    <row r="223" spans="2:9">
      <c r="B223" s="113">
        <v>219</v>
      </c>
      <c r="D223">
        <v>-109469.95041569424</v>
      </c>
      <c r="E223">
        <v>-144259.49271764429</v>
      </c>
      <c r="F223">
        <v>-6818.1019544081355</v>
      </c>
      <c r="G223">
        <v>-151077.59467205242</v>
      </c>
      <c r="H223">
        <v>-162857.11915340397</v>
      </c>
      <c r="I223">
        <v>-228504.24920847465</v>
      </c>
    </row>
    <row r="224" spans="2:9">
      <c r="B224" s="113">
        <v>220</v>
      </c>
      <c r="D224">
        <v>-93180.777964448906</v>
      </c>
      <c r="E224">
        <v>-155797.01142303785</v>
      </c>
      <c r="F224">
        <v>8936.9536854428443</v>
      </c>
      <c r="G224">
        <v>-146860.05773759499</v>
      </c>
      <c r="H224">
        <v>-138982.56280191662</v>
      </c>
      <c r="I224">
        <v>-177680.29376850516</v>
      </c>
    </row>
    <row r="225" spans="2:9">
      <c r="B225" s="113">
        <v>221</v>
      </c>
      <c r="D225">
        <v>-114123.2444768975</v>
      </c>
      <c r="E225">
        <v>-159378.18276335776</v>
      </c>
      <c r="F225">
        <v>1733.3527861656912</v>
      </c>
      <c r="G225">
        <v>-157644.8299771921</v>
      </c>
      <c r="H225">
        <v>-171208.89913111931</v>
      </c>
      <c r="I225">
        <v>-197854.44984701159</v>
      </c>
    </row>
    <row r="226" spans="2:9">
      <c r="B226" s="113">
        <v>222</v>
      </c>
      <c r="D226">
        <v>-144298.2843166824</v>
      </c>
      <c r="E226">
        <v>-162285.77333234422</v>
      </c>
      <c r="F226">
        <v>-23055.564103023898</v>
      </c>
      <c r="G226">
        <v>-185341.33743536813</v>
      </c>
      <c r="H226">
        <v>-177331.48311347043</v>
      </c>
      <c r="I226">
        <v>-211896.11632337398</v>
      </c>
    </row>
    <row r="227" spans="2:9">
      <c r="B227" s="113">
        <v>223</v>
      </c>
      <c r="D227">
        <v>-108016.321929599</v>
      </c>
      <c r="E227">
        <v>-166419.3325980299</v>
      </c>
      <c r="F227">
        <v>10554.66818835841</v>
      </c>
      <c r="G227">
        <v>-155864.6644096715</v>
      </c>
      <c r="H227">
        <v>-155528.70931092004</v>
      </c>
      <c r="I227">
        <v>-195052.05021719952</v>
      </c>
    </row>
    <row r="228" spans="2:9">
      <c r="B228" s="113">
        <v>224</v>
      </c>
      <c r="D228">
        <v>-107107.48161783026</v>
      </c>
      <c r="E228">
        <v>-168959.53976138047</v>
      </c>
      <c r="F228">
        <v>11007.32041615159</v>
      </c>
      <c r="G228">
        <v>-157952.21934522886</v>
      </c>
      <c r="H228">
        <v>-142611.15641224076</v>
      </c>
      <c r="I228">
        <v>-191248.3020134574</v>
      </c>
    </row>
    <row r="229" spans="2:9">
      <c r="B229" s="113">
        <v>225</v>
      </c>
      <c r="D229">
        <v>-66057.53616444103</v>
      </c>
      <c r="E229">
        <v>-158793.25417292694</v>
      </c>
      <c r="F229">
        <v>32518.00006955328</v>
      </c>
      <c r="G229">
        <v>-126275.25410337366</v>
      </c>
      <c r="H229">
        <v>-117416.67757089449</v>
      </c>
      <c r="I229">
        <v>-163380.9589591542</v>
      </c>
    </row>
    <row r="230" spans="2:9">
      <c r="B230" s="113">
        <v>226</v>
      </c>
      <c r="D230">
        <v>-168082.91813748551</v>
      </c>
      <c r="E230">
        <v>-167572.86340839227</v>
      </c>
      <c r="F230">
        <v>-38396.47502176038</v>
      </c>
      <c r="G230">
        <v>-205969.33843015262</v>
      </c>
      <c r="H230">
        <v>-213070.69775064129</v>
      </c>
      <c r="I230">
        <v>-220951.84219519104</v>
      </c>
    </row>
    <row r="231" spans="2:9">
      <c r="B231" s="113">
        <v>227</v>
      </c>
      <c r="D231">
        <v>-148050.60084682121</v>
      </c>
      <c r="E231">
        <v>-167631.38394329234</v>
      </c>
      <c r="F231">
        <v>-26729.223665621481</v>
      </c>
      <c r="G231">
        <v>-194360.60760891382</v>
      </c>
      <c r="H231">
        <v>-214301.87687727239</v>
      </c>
      <c r="I231">
        <v>-210567.21555055201</v>
      </c>
    </row>
    <row r="232" spans="2:9">
      <c r="B232" s="113">
        <v>228</v>
      </c>
      <c r="D232">
        <v>-134941.1953103604</v>
      </c>
      <c r="E232">
        <v>-168072.27691600387</v>
      </c>
      <c r="F232">
        <v>-15307.97080308952</v>
      </c>
      <c r="G232">
        <v>-183380.2477190934</v>
      </c>
      <c r="H232">
        <v>-161840.9804172384</v>
      </c>
      <c r="I232">
        <v>-210960.55784030777</v>
      </c>
    </row>
    <row r="233" spans="2:9">
      <c r="B233" s="113">
        <v>229</v>
      </c>
      <c r="D233">
        <v>-141393.71792545173</v>
      </c>
      <c r="E233">
        <v>-153988.70370649299</v>
      </c>
      <c r="F233">
        <v>-26305.377602849912</v>
      </c>
      <c r="G233">
        <v>-180294.0813093429</v>
      </c>
      <c r="H233">
        <v>-190625.28804151952</v>
      </c>
      <c r="I233">
        <v>-191572.79176662501</v>
      </c>
    </row>
    <row r="234" spans="2:9">
      <c r="B234" s="113">
        <v>230</v>
      </c>
      <c r="D234">
        <v>-143889.64009696885</v>
      </c>
      <c r="E234">
        <v>-174862.35784382944</v>
      </c>
      <c r="F234">
        <v>-16045.860729454464</v>
      </c>
      <c r="G234">
        <v>-190908.2185732839</v>
      </c>
      <c r="H234">
        <v>-194876.51121218581</v>
      </c>
      <c r="I234">
        <v>-201460.1208947433</v>
      </c>
    </row>
    <row r="235" spans="2:9">
      <c r="B235" s="113">
        <v>231</v>
      </c>
      <c r="D235">
        <v>-136485.47406652395</v>
      </c>
      <c r="E235">
        <v>-146062.98743962529</v>
      </c>
      <c r="F235">
        <v>-25056.632850349997</v>
      </c>
      <c r="G235">
        <v>-171119.62028997531</v>
      </c>
      <c r="H235">
        <v>-195030.42597766151</v>
      </c>
      <c r="I235">
        <v>-224587.2549893501</v>
      </c>
    </row>
    <row r="236" spans="2:9">
      <c r="B236" s="113">
        <v>232</v>
      </c>
      <c r="D236">
        <v>-151089.78512798989</v>
      </c>
      <c r="E236">
        <v>-170048.58068348837</v>
      </c>
      <c r="F236">
        <v>-28264.514557126851</v>
      </c>
      <c r="G236">
        <v>-198313.09524061522</v>
      </c>
      <c r="H236">
        <v>-171759.91177889553</v>
      </c>
      <c r="I236">
        <v>-213799.17270743859</v>
      </c>
    </row>
    <row r="237" spans="2:9">
      <c r="B237" s="113">
        <v>233</v>
      </c>
      <c r="D237">
        <v>-89060.774699990725</v>
      </c>
      <c r="E237">
        <v>-158210.5078421701</v>
      </c>
      <c r="F237">
        <v>21242.794894533115</v>
      </c>
      <c r="G237">
        <v>-136967.71294763699</v>
      </c>
      <c r="H237">
        <v>-151441.22474706598</v>
      </c>
      <c r="I237">
        <v>-176492.56385304197</v>
      </c>
    </row>
    <row r="238" spans="2:9">
      <c r="B238" s="113">
        <v>234</v>
      </c>
      <c r="D238">
        <v>-111722.8075916668</v>
      </c>
      <c r="E238">
        <v>-177533.23312275455</v>
      </c>
      <c r="F238">
        <v>8631.0961181603489</v>
      </c>
      <c r="G238">
        <v>-168902.13700459423</v>
      </c>
      <c r="H238">
        <v>-157158.47247902432</v>
      </c>
      <c r="I238">
        <v>-205640.08196378496</v>
      </c>
    </row>
    <row r="239" spans="2:9">
      <c r="B239" s="113">
        <v>235</v>
      </c>
      <c r="D239">
        <v>-111808.64633260535</v>
      </c>
      <c r="E239">
        <v>-174274.54842854472</v>
      </c>
      <c r="F239">
        <v>2004.6065381056105</v>
      </c>
      <c r="G239">
        <v>-172269.94189043911</v>
      </c>
      <c r="H239">
        <v>-136556.40804559836</v>
      </c>
      <c r="I239">
        <v>-175839.20326696848</v>
      </c>
    </row>
    <row r="240" spans="2:9">
      <c r="B240" s="113">
        <v>236</v>
      </c>
      <c r="D240">
        <v>-86219.43570789462</v>
      </c>
      <c r="E240">
        <v>-168629.36213927835</v>
      </c>
      <c r="F240">
        <v>23200.976183874198</v>
      </c>
      <c r="G240">
        <v>-145428.38595540417</v>
      </c>
      <c r="H240">
        <v>-135489.58440150149</v>
      </c>
      <c r="I240">
        <v>-189206.59250893252</v>
      </c>
    </row>
    <row r="241" spans="2:9">
      <c r="B241" s="113">
        <v>237</v>
      </c>
      <c r="D241">
        <v>-120387.76065921603</v>
      </c>
      <c r="E241">
        <v>-159239.75635459198</v>
      </c>
      <c r="F241">
        <v>-6942.3372039163733</v>
      </c>
      <c r="G241">
        <v>-166182.09355850838</v>
      </c>
      <c r="H241">
        <v>-173219.99723617482</v>
      </c>
      <c r="I241">
        <v>-208369.8982454194</v>
      </c>
    </row>
    <row r="242" spans="2:9">
      <c r="B242" s="113">
        <v>238</v>
      </c>
      <c r="D242">
        <v>-80813.068752122228</v>
      </c>
      <c r="E242">
        <v>-178631.57661139488</v>
      </c>
      <c r="F242">
        <v>37845.947945455409</v>
      </c>
      <c r="G242">
        <v>-140785.6286659395</v>
      </c>
      <c r="H242">
        <v>-132833.9875326358</v>
      </c>
      <c r="I242">
        <v>-167304.03600660234</v>
      </c>
    </row>
    <row r="243" spans="2:9">
      <c r="B243" s="113">
        <v>239</v>
      </c>
      <c r="D243">
        <v>-133070.43521972309</v>
      </c>
      <c r="E243">
        <v>-171011.74372487544</v>
      </c>
      <c r="F243">
        <v>-15142.776850698341</v>
      </c>
      <c r="G243">
        <v>-186154.52057557381</v>
      </c>
      <c r="H243">
        <v>-158927.98260329737</v>
      </c>
      <c r="I243">
        <v>-203263.78384497092</v>
      </c>
    </row>
    <row r="244" spans="2:9">
      <c r="B244" s="113">
        <v>240</v>
      </c>
      <c r="D244">
        <v>-113304.46262454924</v>
      </c>
      <c r="E244">
        <v>-174621.1368496902</v>
      </c>
      <c r="F244">
        <v>12549.811669461538</v>
      </c>
      <c r="G244">
        <v>-162071.32518022865</v>
      </c>
      <c r="H244">
        <v>-160850.81155729474</v>
      </c>
      <c r="I244">
        <v>-193803.18008905117</v>
      </c>
    </row>
    <row r="245" spans="2:9">
      <c r="B245" s="113">
        <v>241</v>
      </c>
      <c r="D245">
        <v>-109480.7445080075</v>
      </c>
      <c r="E245">
        <v>-174280.01642859209</v>
      </c>
      <c r="F245">
        <v>11707.897310892775</v>
      </c>
      <c r="G245">
        <v>-162572.1191176993</v>
      </c>
      <c r="H245">
        <v>-174061.39749731094</v>
      </c>
      <c r="I245">
        <v>-197524.45805149322</v>
      </c>
    </row>
    <row r="246" spans="2:9">
      <c r="B246" s="113">
        <v>242</v>
      </c>
      <c r="D246">
        <v>-126032.51771607065</v>
      </c>
      <c r="E246">
        <v>-177529.94186830855</v>
      </c>
      <c r="F246">
        <v>5723.0655442403731</v>
      </c>
      <c r="G246">
        <v>-171806.87632406817</v>
      </c>
      <c r="H246">
        <v>-198272.38755846478</v>
      </c>
      <c r="I246">
        <v>-220156.67762216483</v>
      </c>
    </row>
    <row r="247" spans="2:9">
      <c r="B247" s="113">
        <v>243</v>
      </c>
      <c r="D247">
        <v>-99412.300986230417</v>
      </c>
      <c r="E247">
        <v>-169865.51385623784</v>
      </c>
      <c r="F247">
        <v>21899.157658507582</v>
      </c>
      <c r="G247">
        <v>-147966.35619773026</v>
      </c>
      <c r="H247">
        <v>-158904.9591775325</v>
      </c>
      <c r="I247">
        <v>-193729.86534044624</v>
      </c>
    </row>
    <row r="248" spans="2:9">
      <c r="B248" s="113">
        <v>244</v>
      </c>
      <c r="D248">
        <v>-115730.11243107059</v>
      </c>
      <c r="E248">
        <v>-147490.28390409777</v>
      </c>
      <c r="F248">
        <v>-12028.085579006052</v>
      </c>
      <c r="G248">
        <v>-159518.3694831038</v>
      </c>
      <c r="H248">
        <v>-175158.47372279756</v>
      </c>
      <c r="I248">
        <v>-183533.59439566144</v>
      </c>
    </row>
    <row r="249" spans="2:9">
      <c r="B249" s="113">
        <v>245</v>
      </c>
      <c r="D249">
        <v>-126912.96152941757</v>
      </c>
      <c r="E249">
        <v>-153892.5836682629</v>
      </c>
      <c r="F249">
        <v>-15447.364338148807</v>
      </c>
      <c r="G249">
        <v>-169339.94800641169</v>
      </c>
      <c r="H249">
        <v>-193044.66151827463</v>
      </c>
      <c r="I249">
        <v>-225636.15848167014</v>
      </c>
    </row>
    <row r="250" spans="2:9">
      <c r="B250" s="113">
        <v>246</v>
      </c>
      <c r="D250">
        <v>-135990.10098841132</v>
      </c>
      <c r="E250">
        <v>-152309.57087163764</v>
      </c>
      <c r="F250">
        <v>-28134.147480306106</v>
      </c>
      <c r="G250">
        <v>-180443.71835194374</v>
      </c>
      <c r="H250">
        <v>-192604.8929240501</v>
      </c>
      <c r="I250">
        <v>-213494.07516918491</v>
      </c>
    </row>
    <row r="251" spans="2:9">
      <c r="B251" s="113">
        <v>247</v>
      </c>
      <c r="D251">
        <v>-107100.87223776913</v>
      </c>
      <c r="E251">
        <v>-165162.46556304887</v>
      </c>
      <c r="F251">
        <v>-1548.7151525951194</v>
      </c>
      <c r="G251">
        <v>-166711.18071564398</v>
      </c>
      <c r="H251">
        <v>-154171.31900909788</v>
      </c>
      <c r="I251">
        <v>-200152.7391631474</v>
      </c>
    </row>
    <row r="252" spans="2:9">
      <c r="B252" s="113">
        <v>248</v>
      </c>
      <c r="D252">
        <v>-120035.87427217999</v>
      </c>
      <c r="E252">
        <v>-141990.23472229805</v>
      </c>
      <c r="F252">
        <v>-15436.306908488812</v>
      </c>
      <c r="G252">
        <v>-157426.5416307869</v>
      </c>
      <c r="H252">
        <v>-176824.59866596549</v>
      </c>
      <c r="I252">
        <v>-198881.11997902617</v>
      </c>
    </row>
    <row r="253" spans="2:9">
      <c r="B253" s="113">
        <v>249</v>
      </c>
      <c r="D253">
        <v>-129274.17016828674</v>
      </c>
      <c r="E253">
        <v>-166460.1417931754</v>
      </c>
      <c r="F253">
        <v>1642.4218873436257</v>
      </c>
      <c r="G253">
        <v>-164817.71990583176</v>
      </c>
      <c r="H253">
        <v>-187378.42833817616</v>
      </c>
      <c r="I253">
        <v>-221189.95732753584</v>
      </c>
    </row>
    <row r="254" spans="2:9">
      <c r="B254" s="113">
        <v>250</v>
      </c>
      <c r="D254">
        <v>-115926.53608472814</v>
      </c>
      <c r="E254">
        <v>-161317.91658342344</v>
      </c>
      <c r="F254">
        <v>2701.6111448951924</v>
      </c>
      <c r="G254">
        <v>-158616.30543852824</v>
      </c>
      <c r="H254">
        <v>-168811.72147615778</v>
      </c>
      <c r="I254">
        <v>-202573.5848488746</v>
      </c>
    </row>
    <row r="255" spans="2:9">
      <c r="B255" s="113">
        <v>251</v>
      </c>
      <c r="D255">
        <v>-73778.016139897227</v>
      </c>
      <c r="E255">
        <v>-154907.58345626644</v>
      </c>
      <c r="F255">
        <v>30484.121501409405</v>
      </c>
      <c r="G255">
        <v>-124423.46195485703</v>
      </c>
      <c r="H255">
        <v>-141584.38695929176</v>
      </c>
      <c r="I255">
        <v>-183126.89248882007</v>
      </c>
    </row>
    <row r="256" spans="2:9">
      <c r="B256" s="113">
        <v>252</v>
      </c>
      <c r="D256">
        <v>-135337.85931188634</v>
      </c>
      <c r="E256">
        <v>-157450.87800547699</v>
      </c>
      <c r="F256">
        <v>-20314.891790077396</v>
      </c>
      <c r="G256">
        <v>-177765.7697955544</v>
      </c>
      <c r="H256">
        <v>-177228.00061199913</v>
      </c>
      <c r="I256">
        <v>-190571.38573451142</v>
      </c>
    </row>
    <row r="257" spans="2:9">
      <c r="B257" s="113">
        <v>253</v>
      </c>
      <c r="D257">
        <v>-72914.257140837173</v>
      </c>
      <c r="E257">
        <v>-169805.38186686698</v>
      </c>
      <c r="F257">
        <v>34949.231213338557</v>
      </c>
      <c r="G257">
        <v>-134856.15065352843</v>
      </c>
      <c r="H257">
        <v>-134174.41423561427</v>
      </c>
      <c r="I257">
        <v>-173335.56932541737</v>
      </c>
    </row>
    <row r="258" spans="2:9">
      <c r="B258" s="113">
        <v>254</v>
      </c>
      <c r="D258">
        <v>-80404.82022122285</v>
      </c>
      <c r="E258">
        <v>-159349.01902085933</v>
      </c>
      <c r="F258">
        <v>25699.801846382208</v>
      </c>
      <c r="G258">
        <v>-133649.21717447712</v>
      </c>
      <c r="H258">
        <v>-130761.34996777309</v>
      </c>
      <c r="I258">
        <v>-170179.05575612278</v>
      </c>
    </row>
    <row r="259" spans="2:9">
      <c r="B259" s="113">
        <v>255</v>
      </c>
      <c r="D259">
        <v>-125540.22506135292</v>
      </c>
      <c r="E259">
        <v>-163306.25987524263</v>
      </c>
      <c r="F259">
        <v>-11678.279524942627</v>
      </c>
      <c r="G259">
        <v>-174984.53940018525</v>
      </c>
      <c r="H259">
        <v>-147783.95020968094</v>
      </c>
      <c r="I259">
        <v>-179497.25026887376</v>
      </c>
    </row>
    <row r="260" spans="2:9">
      <c r="B260" s="113">
        <v>256</v>
      </c>
      <c r="D260">
        <v>-120975.69507259794</v>
      </c>
      <c r="E260">
        <v>-155830.85147085541</v>
      </c>
      <c r="F260">
        <v>-11668.76627865254</v>
      </c>
      <c r="G260">
        <v>-167499.61774950795</v>
      </c>
      <c r="H260">
        <v>-158951.67132130195</v>
      </c>
      <c r="I260">
        <v>-206813.41122830624</v>
      </c>
    </row>
    <row r="261" spans="2:9">
      <c r="B261" s="113">
        <v>257</v>
      </c>
      <c r="D261">
        <v>-105831.43693967375</v>
      </c>
      <c r="E261">
        <v>-153417.43057107198</v>
      </c>
      <c r="F261">
        <v>2055.389559041083</v>
      </c>
      <c r="G261">
        <v>-151362.04101203091</v>
      </c>
      <c r="H261">
        <v>-164905.66380378435</v>
      </c>
      <c r="I261">
        <v>-197007.83743842642</v>
      </c>
    </row>
    <row r="262" spans="2:9">
      <c r="B262" s="113">
        <v>258</v>
      </c>
      <c r="D262">
        <v>-113014.81261513458</v>
      </c>
      <c r="E262">
        <v>-160144.90621211575</v>
      </c>
      <c r="F262">
        <v>-2232.1052843297512</v>
      </c>
      <c r="G262">
        <v>-162377.01149644551</v>
      </c>
      <c r="H262">
        <v>-176088.03435797119</v>
      </c>
      <c r="I262">
        <v>-181249.27636867925</v>
      </c>
    </row>
    <row r="263" spans="2:9">
      <c r="B263" s="113">
        <v>259</v>
      </c>
      <c r="D263">
        <v>-145861.02589037217</v>
      </c>
      <c r="E263">
        <v>-158772.89450699952</v>
      </c>
      <c r="F263">
        <v>-22876.367666067032</v>
      </c>
      <c r="G263">
        <v>-181649.26217306656</v>
      </c>
      <c r="H263">
        <v>-185996.62101664208</v>
      </c>
      <c r="I263">
        <v>-213951.44099980732</v>
      </c>
    </row>
    <row r="264" spans="2:9">
      <c r="B264" s="113">
        <v>260</v>
      </c>
      <c r="D264">
        <v>-88054.434022403017</v>
      </c>
      <c r="E264">
        <v>-152816.82300868246</v>
      </c>
      <c r="F264">
        <v>16005.695672528411</v>
      </c>
      <c r="G264">
        <v>-136811.12733615405</v>
      </c>
      <c r="H264">
        <v>-144841.41287899937</v>
      </c>
      <c r="I264">
        <v>-174016.14622852113</v>
      </c>
    </row>
    <row r="265" spans="2:9">
      <c r="B265" s="113">
        <v>261</v>
      </c>
      <c r="D265">
        <v>-75511.803963731058</v>
      </c>
      <c r="E265">
        <v>-160363.43082606915</v>
      </c>
      <c r="F265">
        <v>32441.13298348742</v>
      </c>
      <c r="G265">
        <v>-127922.29784258173</v>
      </c>
      <c r="H265">
        <v>-137870.58942306749</v>
      </c>
      <c r="I265">
        <v>-164723.47024231585</v>
      </c>
    </row>
    <row r="266" spans="2:9">
      <c r="B266" s="113">
        <v>262</v>
      </c>
      <c r="D266">
        <v>-136796.72844240704</v>
      </c>
      <c r="E266">
        <v>-135231.16951573102</v>
      </c>
      <c r="F266">
        <v>-39755.614497827446</v>
      </c>
      <c r="G266">
        <v>-174986.78401355847</v>
      </c>
      <c r="H266">
        <v>-154823.1920383937</v>
      </c>
      <c r="I266">
        <v>-183038.48814236568</v>
      </c>
    </row>
    <row r="267" spans="2:9">
      <c r="B267" s="113">
        <v>263</v>
      </c>
      <c r="D267">
        <v>-97433.907576223632</v>
      </c>
      <c r="E267">
        <v>-156545.84337756576</v>
      </c>
      <c r="F267">
        <v>5818.6860810317448</v>
      </c>
      <c r="G267">
        <v>-150727.15729653402</v>
      </c>
      <c r="H267">
        <v>-151881.50384604855</v>
      </c>
      <c r="I267">
        <v>-180238.37087494612</v>
      </c>
    </row>
    <row r="268" spans="2:9">
      <c r="B268" s="113">
        <v>264</v>
      </c>
      <c r="D268">
        <v>-90659.459684902482</v>
      </c>
      <c r="E268">
        <v>-163128.45802096504</v>
      </c>
      <c r="F268">
        <v>16880.459025058735</v>
      </c>
      <c r="G268">
        <v>-146247.99899590632</v>
      </c>
      <c r="H268">
        <v>-137320.35586042196</v>
      </c>
      <c r="I268">
        <v>-179634.54180727681</v>
      </c>
    </row>
    <row r="269" spans="2:9">
      <c r="B269" s="113">
        <v>265</v>
      </c>
      <c r="D269">
        <v>-107675.5860719699</v>
      </c>
      <c r="E269">
        <v>-161565.03669974499</v>
      </c>
      <c r="F269">
        <v>8167.0221187386123</v>
      </c>
      <c r="G269">
        <v>-153398.0145810064</v>
      </c>
      <c r="H269">
        <v>-175052.33498533707</v>
      </c>
      <c r="I269">
        <v>-195391.12017906448</v>
      </c>
    </row>
    <row r="270" spans="2:9">
      <c r="B270" s="113">
        <v>266</v>
      </c>
      <c r="D270">
        <v>-89374.849988723989</v>
      </c>
      <c r="E270">
        <v>-143585.48479602858</v>
      </c>
      <c r="F270">
        <v>12200.759426430639</v>
      </c>
      <c r="G270">
        <v>-131384.72536959796</v>
      </c>
      <c r="H270">
        <v>-141799.79343017057</v>
      </c>
      <c r="I270">
        <v>-180259.70979557699</v>
      </c>
    </row>
    <row r="271" spans="2:9">
      <c r="B271" s="113">
        <v>267</v>
      </c>
      <c r="D271">
        <v>-103596.61354508906</v>
      </c>
      <c r="E271">
        <v>-171584.22157563252</v>
      </c>
      <c r="F271">
        <v>10731.812162880873</v>
      </c>
      <c r="G271">
        <v>-160852.40941275161</v>
      </c>
      <c r="H271">
        <v>-151492.40871630638</v>
      </c>
      <c r="I271">
        <v>-175826.06671730429</v>
      </c>
    </row>
    <row r="272" spans="2:9">
      <c r="B272" s="113">
        <v>268</v>
      </c>
      <c r="D272">
        <v>-98582.65223645269</v>
      </c>
      <c r="E272">
        <v>-176161.65644292813</v>
      </c>
      <c r="F272">
        <v>21061.480665180628</v>
      </c>
      <c r="G272">
        <v>-155100.1757777475</v>
      </c>
      <c r="H272">
        <v>-144323.703720155</v>
      </c>
      <c r="I272">
        <v>-195328.25930890953</v>
      </c>
    </row>
    <row r="273" spans="2:9">
      <c r="B273" s="113">
        <v>269</v>
      </c>
      <c r="D273">
        <v>-100217.49928396188</v>
      </c>
      <c r="E273">
        <v>-177103.02015757063</v>
      </c>
      <c r="F273">
        <v>22488.083991002437</v>
      </c>
      <c r="G273">
        <v>-154614.93616656819</v>
      </c>
      <c r="H273">
        <v>-173680.82706611342</v>
      </c>
      <c r="I273">
        <v>-195509.56945850808</v>
      </c>
    </row>
    <row r="274" spans="2:9">
      <c r="B274" s="113">
        <v>270</v>
      </c>
      <c r="D274">
        <v>-106509.756159718</v>
      </c>
      <c r="E274">
        <v>-179675.78380655215</v>
      </c>
      <c r="F274">
        <v>18882.606352985254</v>
      </c>
      <c r="G274">
        <v>-160793.1774535669</v>
      </c>
      <c r="H274">
        <v>-163591.09444202564</v>
      </c>
      <c r="I274">
        <v>-217250.68535065351</v>
      </c>
    </row>
    <row r="275" spans="2:9">
      <c r="B275" s="113">
        <v>271</v>
      </c>
      <c r="D275">
        <v>-139985.06645378427</v>
      </c>
      <c r="E275">
        <v>-165078.94035166886</v>
      </c>
      <c r="F275">
        <v>-18661.112628561415</v>
      </c>
      <c r="G275">
        <v>-183740.05298023025</v>
      </c>
      <c r="H275">
        <v>-171056.69048870518</v>
      </c>
      <c r="I275">
        <v>-197054.07836457071</v>
      </c>
    </row>
    <row r="276" spans="2:9">
      <c r="B276" s="113">
        <v>272</v>
      </c>
      <c r="D276">
        <v>-136117.11390571744</v>
      </c>
      <c r="E276">
        <v>-143341.37618132579</v>
      </c>
      <c r="F276">
        <v>-26232.108047232061</v>
      </c>
      <c r="G276">
        <v>-169573.48422855788</v>
      </c>
      <c r="H276">
        <v>-182102.01732132095</v>
      </c>
      <c r="I276">
        <v>-189726.65594305817</v>
      </c>
    </row>
    <row r="277" spans="2:9">
      <c r="B277" s="113">
        <v>273</v>
      </c>
      <c r="D277">
        <v>-135345.39731939833</v>
      </c>
      <c r="E277">
        <v>-161872.16483826964</v>
      </c>
      <c r="F277">
        <v>-16443.553343110929</v>
      </c>
      <c r="G277">
        <v>-178315.71818138057</v>
      </c>
      <c r="H277">
        <v>-184968.90792334278</v>
      </c>
      <c r="I277">
        <v>-196943.96132612904</v>
      </c>
    </row>
    <row r="278" spans="2:9">
      <c r="B278" s="113">
        <v>274</v>
      </c>
      <c r="D278">
        <v>-107350.12271541399</v>
      </c>
      <c r="E278">
        <v>-158965.41621412983</v>
      </c>
      <c r="F278">
        <v>1709.8657303001528</v>
      </c>
      <c r="G278">
        <v>-157255.55048382969</v>
      </c>
      <c r="H278">
        <v>-144386.3333185013</v>
      </c>
      <c r="I278">
        <v>-199228.04441815784</v>
      </c>
    </row>
    <row r="279" spans="2:9">
      <c r="B279" s="113">
        <v>275</v>
      </c>
      <c r="D279">
        <v>-151075.2748613258</v>
      </c>
      <c r="E279">
        <v>-156984.41763181085</v>
      </c>
      <c r="F279">
        <v>-31964.740434753847</v>
      </c>
      <c r="G279">
        <v>-188949.15806656471</v>
      </c>
      <c r="H279">
        <v>-198625.52361773359</v>
      </c>
      <c r="I279">
        <v>-202422.72028163171</v>
      </c>
    </row>
    <row r="280" spans="2:9">
      <c r="B280" s="113">
        <v>276</v>
      </c>
      <c r="D280">
        <v>-99100.497265269703</v>
      </c>
      <c r="E280">
        <v>-159933.85419373235</v>
      </c>
      <c r="F280">
        <v>13649.831276854064</v>
      </c>
      <c r="G280">
        <v>-146284.02291687828</v>
      </c>
      <c r="H280">
        <v>-164937.69412197266</v>
      </c>
      <c r="I280">
        <v>-186901.85627413003</v>
      </c>
    </row>
    <row r="281" spans="2:9">
      <c r="B281" s="113">
        <v>277</v>
      </c>
      <c r="D281">
        <v>-105995.55321541305</v>
      </c>
      <c r="E281">
        <v>-174940.1848345389</v>
      </c>
      <c r="F281">
        <v>16478.793789362724</v>
      </c>
      <c r="G281">
        <v>-158461.39104517616</v>
      </c>
      <c r="H281">
        <v>-167016.70995434775</v>
      </c>
      <c r="I281">
        <v>-218786.27552931913</v>
      </c>
    </row>
    <row r="282" spans="2:9">
      <c r="B282" s="113">
        <v>278</v>
      </c>
      <c r="D282">
        <v>-147337.25385026127</v>
      </c>
      <c r="E282">
        <v>-165352.01915175075</v>
      </c>
      <c r="F282">
        <v>-22326.803694206297</v>
      </c>
      <c r="G282">
        <v>-187678.82284595701</v>
      </c>
      <c r="H282">
        <v>-204914.14385675295</v>
      </c>
      <c r="I282">
        <v>-209750.7489539778</v>
      </c>
    </row>
    <row r="283" spans="2:9">
      <c r="B283" s="113">
        <v>279</v>
      </c>
      <c r="D283">
        <v>-106955.14026666872</v>
      </c>
      <c r="E283">
        <v>-164187.02293105095</v>
      </c>
      <c r="F283">
        <v>564.51497884772834</v>
      </c>
      <c r="G283">
        <v>-163622.50795220322</v>
      </c>
      <c r="H283">
        <v>-177360.23438173829</v>
      </c>
      <c r="I283">
        <v>-178674.04339540217</v>
      </c>
    </row>
    <row r="284" spans="2:9">
      <c r="B284" s="113">
        <v>280</v>
      </c>
      <c r="D284">
        <v>-98106.856517100154</v>
      </c>
      <c r="E284">
        <v>-168958.62160374856</v>
      </c>
      <c r="F284">
        <v>12453.481237066808</v>
      </c>
      <c r="G284">
        <v>-156505.14036668174</v>
      </c>
      <c r="H284">
        <v>-135632.44384636395</v>
      </c>
      <c r="I284">
        <v>-189360.04601800576</v>
      </c>
    </row>
    <row r="285" spans="2:9">
      <c r="B285" s="113">
        <v>281</v>
      </c>
      <c r="D285">
        <v>-117135.07720407812</v>
      </c>
      <c r="E285">
        <v>-165274.20578632035</v>
      </c>
      <c r="F285">
        <v>-758.19525446787156</v>
      </c>
      <c r="G285">
        <v>-166032.40104078822</v>
      </c>
      <c r="H285">
        <v>-191972.59732353405</v>
      </c>
      <c r="I285">
        <v>-192241.28125543374</v>
      </c>
    </row>
    <row r="286" spans="2:9">
      <c r="B286" s="113">
        <v>282</v>
      </c>
      <c r="D286">
        <v>-84173.53160702264</v>
      </c>
      <c r="E286">
        <v>-143227.31366351934</v>
      </c>
      <c r="F286">
        <v>14166.149797395134</v>
      </c>
      <c r="G286">
        <v>-129061.1638661242</v>
      </c>
      <c r="H286">
        <v>-140451.34187311708</v>
      </c>
      <c r="I286">
        <v>-173361.67088716567</v>
      </c>
    </row>
    <row r="287" spans="2:9">
      <c r="B287" s="113">
        <v>283</v>
      </c>
      <c r="D287">
        <v>-135399.41951888215</v>
      </c>
      <c r="E287">
        <v>-151564.35136376266</v>
      </c>
      <c r="F287">
        <v>-22732.551525765004</v>
      </c>
      <c r="G287">
        <v>-174296.90288952767</v>
      </c>
      <c r="H287">
        <v>-176498.66487198364</v>
      </c>
      <c r="I287">
        <v>-199668.18270585409</v>
      </c>
    </row>
    <row r="288" spans="2:9">
      <c r="B288" s="113">
        <v>284</v>
      </c>
      <c r="D288">
        <v>-68941.358814843115</v>
      </c>
      <c r="E288">
        <v>-175003.58685972056</v>
      </c>
      <c r="F288">
        <v>39598.908805901097</v>
      </c>
      <c r="G288">
        <v>-135404.67805381946</v>
      </c>
      <c r="H288">
        <v>-124646.92064073711</v>
      </c>
      <c r="I288">
        <v>-186109.44388167319</v>
      </c>
    </row>
    <row r="289" spans="2:9">
      <c r="B289" s="113">
        <v>285</v>
      </c>
      <c r="D289">
        <v>-131647.52701391012</v>
      </c>
      <c r="E289">
        <v>-156602.64158753646</v>
      </c>
      <c r="F289">
        <v>-13179.275439676938</v>
      </c>
      <c r="G289">
        <v>-169781.91702721341</v>
      </c>
      <c r="H289">
        <v>-185435.3510421892</v>
      </c>
      <c r="I289">
        <v>-225005.16379985883</v>
      </c>
    </row>
    <row r="290" spans="2:9">
      <c r="B290" s="113">
        <v>286</v>
      </c>
      <c r="D290">
        <v>-114524.11611880502</v>
      </c>
      <c r="E290">
        <v>-154267.02234414872</v>
      </c>
      <c r="F290">
        <v>-10040.738029014617</v>
      </c>
      <c r="G290">
        <v>-164307.76037316333</v>
      </c>
      <c r="H290">
        <v>-156596.63015543809</v>
      </c>
      <c r="I290">
        <v>-179027.78755926515</v>
      </c>
    </row>
    <row r="291" spans="2:9">
      <c r="B291" s="113">
        <v>287</v>
      </c>
      <c r="D291">
        <v>-100821.02717211105</v>
      </c>
      <c r="E291">
        <v>-166802.5243402163</v>
      </c>
      <c r="F291">
        <v>12342.081095572386</v>
      </c>
      <c r="G291">
        <v>-154460.44324464389</v>
      </c>
      <c r="H291">
        <v>-148006.39974247542</v>
      </c>
      <c r="I291">
        <v>-191953.55191676773</v>
      </c>
    </row>
    <row r="292" spans="2:9">
      <c r="B292" s="113">
        <v>288</v>
      </c>
      <c r="D292">
        <v>-137210.07776362257</v>
      </c>
      <c r="E292">
        <v>-169535.93421897525</v>
      </c>
      <c r="F292">
        <v>-13283.565208681386</v>
      </c>
      <c r="G292">
        <v>-182819.49942765661</v>
      </c>
      <c r="H292">
        <v>-176016.35308332037</v>
      </c>
      <c r="I292">
        <v>-193056.45559039016</v>
      </c>
    </row>
    <row r="293" spans="2:9">
      <c r="B293" s="113">
        <v>289</v>
      </c>
      <c r="D293">
        <v>-111010.31228582206</v>
      </c>
      <c r="E293">
        <v>-148181.13882680042</v>
      </c>
      <c r="F293">
        <v>-4340.341149319429</v>
      </c>
      <c r="G293">
        <v>-152521.47997611982</v>
      </c>
      <c r="H293">
        <v>-172592.5685381144</v>
      </c>
      <c r="I293">
        <v>-169672.73109793622</v>
      </c>
    </row>
    <row r="294" spans="2:9">
      <c r="B294" s="113">
        <v>290</v>
      </c>
      <c r="D294">
        <v>-121776.22658589018</v>
      </c>
      <c r="E294">
        <v>-153264.88305494186</v>
      </c>
      <c r="F294">
        <v>-14615.515176576926</v>
      </c>
      <c r="G294">
        <v>-167880.39823151877</v>
      </c>
      <c r="H294">
        <v>-183039.20130539523</v>
      </c>
      <c r="I294">
        <v>-208769.37422040827</v>
      </c>
    </row>
    <row r="295" spans="2:9">
      <c r="B295" s="113">
        <v>291</v>
      </c>
      <c r="D295">
        <v>-119541.99551442942</v>
      </c>
      <c r="E295">
        <v>-163317.63218436061</v>
      </c>
      <c r="F295">
        <v>-7166.7285602053744</v>
      </c>
      <c r="G295">
        <v>-170484.36074456599</v>
      </c>
      <c r="H295">
        <v>-170245.69971518771</v>
      </c>
      <c r="I295">
        <v>-181313.35350821618</v>
      </c>
    </row>
    <row r="296" spans="2:9">
      <c r="B296" s="113">
        <v>292</v>
      </c>
      <c r="D296">
        <v>-89743.726951735691</v>
      </c>
      <c r="E296">
        <v>-170124.5541344856</v>
      </c>
      <c r="F296">
        <v>24729.792511140258</v>
      </c>
      <c r="G296">
        <v>-145394.76162334534</v>
      </c>
      <c r="H296">
        <v>-133230.76248176309</v>
      </c>
      <c r="I296">
        <v>-160946.42015970961</v>
      </c>
    </row>
    <row r="297" spans="2:9">
      <c r="B297" s="113">
        <v>293</v>
      </c>
      <c r="D297">
        <v>-105953.85319911892</v>
      </c>
      <c r="E297">
        <v>-160770.71807920194</v>
      </c>
      <c r="F297">
        <v>-4724.0493662182998</v>
      </c>
      <c r="G297">
        <v>-165494.76744542021</v>
      </c>
      <c r="H297">
        <v>-159035.83550996103</v>
      </c>
      <c r="I297">
        <v>-180827.93208539509</v>
      </c>
    </row>
    <row r="298" spans="2:9">
      <c r="B298" s="113">
        <v>294</v>
      </c>
      <c r="D298">
        <v>-107681.17402180465</v>
      </c>
      <c r="E298">
        <v>-163654.13853493758</v>
      </c>
      <c r="F298">
        <v>10915.677050415288</v>
      </c>
      <c r="G298">
        <v>-152738.46148452227</v>
      </c>
      <c r="H298">
        <v>-164514.1900133657</v>
      </c>
      <c r="I298">
        <v>-205078.65875643975</v>
      </c>
    </row>
    <row r="299" spans="2:9">
      <c r="B299" s="113">
        <v>295</v>
      </c>
      <c r="D299">
        <v>-118323.33830468543</v>
      </c>
      <c r="E299">
        <v>-142563.75698615171</v>
      </c>
      <c r="F299">
        <v>-13800.701007262302</v>
      </c>
      <c r="G299">
        <v>-156364.45799341402</v>
      </c>
      <c r="H299">
        <v>-159222.39797840486</v>
      </c>
      <c r="I299">
        <v>-205675.9593542818</v>
      </c>
    </row>
    <row r="300" spans="2:9">
      <c r="B300" s="113">
        <v>296</v>
      </c>
      <c r="D300">
        <v>-123725.71934707016</v>
      </c>
      <c r="E300">
        <v>-159641.43460558174</v>
      </c>
      <c r="F300">
        <v>-10405.857621233787</v>
      </c>
      <c r="G300">
        <v>-170047.29222681554</v>
      </c>
      <c r="H300">
        <v>-161927.6286169363</v>
      </c>
      <c r="I300">
        <v>-205961.64234183228</v>
      </c>
    </row>
    <row r="301" spans="2:9">
      <c r="B301" s="113">
        <v>297</v>
      </c>
      <c r="D301">
        <v>-129553.68621164323</v>
      </c>
      <c r="E301">
        <v>-165184.12751405797</v>
      </c>
      <c r="F301">
        <v>-9674.1812328885717</v>
      </c>
      <c r="G301">
        <v>-174858.30874694654</v>
      </c>
      <c r="H301">
        <v>-177353.52754685291</v>
      </c>
      <c r="I301">
        <v>-212637.71466800026</v>
      </c>
    </row>
    <row r="302" spans="2:9">
      <c r="B302" s="113">
        <v>298</v>
      </c>
      <c r="D302">
        <v>-55725.975201991387</v>
      </c>
      <c r="E302">
        <v>-152719.68371214959</v>
      </c>
      <c r="F302">
        <v>40443.792238470094</v>
      </c>
      <c r="G302">
        <v>-112275.8914736795</v>
      </c>
      <c r="H302">
        <v>-122649.81024823332</v>
      </c>
      <c r="I302">
        <v>-156983.55749069847</v>
      </c>
    </row>
    <row r="303" spans="2:9">
      <c r="B303" s="113">
        <v>299</v>
      </c>
      <c r="D303">
        <v>-105436.39184714522</v>
      </c>
      <c r="E303">
        <v>-171088.2544682466</v>
      </c>
      <c r="F303">
        <v>14319.874243021797</v>
      </c>
      <c r="G303">
        <v>-156768.3802252248</v>
      </c>
      <c r="H303">
        <v>-141753.46287186362</v>
      </c>
      <c r="I303">
        <v>-188894.8135404372</v>
      </c>
    </row>
    <row r="304" spans="2:9">
      <c r="B304" s="113">
        <v>300</v>
      </c>
      <c r="D304">
        <v>-89578.738609153035</v>
      </c>
      <c r="E304">
        <v>-162710.35373097888</v>
      </c>
      <c r="F304">
        <v>14384.651519839928</v>
      </c>
      <c r="G304">
        <v>-148325.70221113894</v>
      </c>
      <c r="H304">
        <v>-128513.75973317827</v>
      </c>
      <c r="I304">
        <v>-176191.19903181892</v>
      </c>
    </row>
    <row r="305" spans="2:9">
      <c r="B305" s="113">
        <v>301</v>
      </c>
      <c r="D305">
        <v>-126079.23866342631</v>
      </c>
      <c r="E305">
        <v>-155619.41714254627</v>
      </c>
      <c r="F305">
        <v>-19387.657276129044</v>
      </c>
      <c r="G305">
        <v>-175007.07441867533</v>
      </c>
      <c r="H305">
        <v>-176879.0658105188</v>
      </c>
      <c r="I305">
        <v>-194111.55366311362</v>
      </c>
    </row>
    <row r="306" spans="2:9">
      <c r="B306" s="113">
        <v>302</v>
      </c>
      <c r="D306">
        <v>-133414.02273016982</v>
      </c>
      <c r="E306">
        <v>-162385.29925433724</v>
      </c>
      <c r="F306">
        <v>-12613.30201516817</v>
      </c>
      <c r="G306">
        <v>-174998.60126950539</v>
      </c>
      <c r="H306">
        <v>-175549.89429243407</v>
      </c>
      <c r="I306">
        <v>-212622.58445477369</v>
      </c>
    </row>
    <row r="307" spans="2:9">
      <c r="B307" s="113">
        <v>303</v>
      </c>
      <c r="D307">
        <v>-151889.00068919512</v>
      </c>
      <c r="E307">
        <v>-152387.32774884804</v>
      </c>
      <c r="F307">
        <v>-30890.366302411159</v>
      </c>
      <c r="G307">
        <v>-183277.69405125923</v>
      </c>
      <c r="H307">
        <v>-213832.9641296131</v>
      </c>
      <c r="I307">
        <v>-213463.84943594338</v>
      </c>
    </row>
    <row r="308" spans="2:9">
      <c r="B308" s="113">
        <v>304</v>
      </c>
      <c r="D308">
        <v>-107985.69909591843</v>
      </c>
      <c r="E308">
        <v>-164375.68201029027</v>
      </c>
      <c r="F308">
        <v>-443.9660819133569</v>
      </c>
      <c r="G308">
        <v>-164819.64809220363</v>
      </c>
      <c r="H308">
        <v>-151961.45583815215</v>
      </c>
      <c r="I308">
        <v>-170465.64536967291</v>
      </c>
    </row>
    <row r="309" spans="2:9">
      <c r="B309" s="113">
        <v>305</v>
      </c>
      <c r="D309">
        <v>-83238.557900283602</v>
      </c>
      <c r="E309">
        <v>-169156.06543114639</v>
      </c>
      <c r="F309">
        <v>31675.815550041807</v>
      </c>
      <c r="G309">
        <v>-137480.24988110457</v>
      </c>
      <c r="H309">
        <v>-159215.60619316643</v>
      </c>
      <c r="I309">
        <v>-173007.93407570405</v>
      </c>
    </row>
    <row r="310" spans="2:9">
      <c r="B310" s="113">
        <v>306</v>
      </c>
      <c r="D310">
        <v>-132995.02172398116</v>
      </c>
      <c r="E310">
        <v>-152655.24426075647</v>
      </c>
      <c r="F310">
        <v>-19697.3442754524</v>
      </c>
      <c r="G310">
        <v>-172352.58853620884</v>
      </c>
      <c r="H310">
        <v>-184178.24263638823</v>
      </c>
      <c r="I310">
        <v>-195201.41670202109</v>
      </c>
    </row>
    <row r="311" spans="2:9">
      <c r="B311" s="113">
        <v>307</v>
      </c>
      <c r="D311">
        <v>-108216.17199853847</v>
      </c>
      <c r="E311">
        <v>-167673.61300778133</v>
      </c>
      <c r="F311">
        <v>8623.7328609007236</v>
      </c>
      <c r="G311">
        <v>-159049.88014688061</v>
      </c>
      <c r="H311">
        <v>-181301.40111921937</v>
      </c>
      <c r="I311">
        <v>-197976.51400438641</v>
      </c>
    </row>
    <row r="312" spans="2:9">
      <c r="B312" s="113">
        <v>308</v>
      </c>
      <c r="D312">
        <v>-115288.65607466616</v>
      </c>
      <c r="E312">
        <v>-174163.32010263458</v>
      </c>
      <c r="F312">
        <v>5968.3522520510742</v>
      </c>
      <c r="G312">
        <v>-168194.96785058349</v>
      </c>
      <c r="H312">
        <v>-161354.74726460213</v>
      </c>
      <c r="I312">
        <v>-186373.2323730473</v>
      </c>
    </row>
    <row r="313" spans="2:9">
      <c r="B313" s="113">
        <v>309</v>
      </c>
      <c r="D313">
        <v>-117392.63480968664</v>
      </c>
      <c r="E313">
        <v>-143053.01922539016</v>
      </c>
      <c r="F313">
        <v>-17717.223560962149</v>
      </c>
      <c r="G313">
        <v>-160770.24278635232</v>
      </c>
      <c r="H313">
        <v>-178747.1501709983</v>
      </c>
      <c r="I313">
        <v>-206269.37261503073</v>
      </c>
    </row>
    <row r="314" spans="2:9">
      <c r="B314" s="113">
        <v>310</v>
      </c>
      <c r="D314">
        <v>-109716.43707154904</v>
      </c>
      <c r="E314">
        <v>-161825.77520005504</v>
      </c>
      <c r="F314">
        <v>7827.0105354525513</v>
      </c>
      <c r="G314">
        <v>-153998.7646646025</v>
      </c>
      <c r="H314">
        <v>-176617.67598595342</v>
      </c>
      <c r="I314">
        <v>-207064.84277634168</v>
      </c>
    </row>
    <row r="315" spans="2:9">
      <c r="B315" s="113">
        <v>311</v>
      </c>
      <c r="D315">
        <v>-97661.694463030261</v>
      </c>
      <c r="E315">
        <v>-169804.81842471304</v>
      </c>
      <c r="F315">
        <v>12909.854199280482</v>
      </c>
      <c r="G315">
        <v>-156894.96422543254</v>
      </c>
      <c r="H315">
        <v>-154596.12574502887</v>
      </c>
      <c r="I315">
        <v>-172524.33996827743</v>
      </c>
    </row>
    <row r="316" spans="2:9">
      <c r="B316" s="113">
        <v>312</v>
      </c>
      <c r="D316">
        <v>-141387.59348738173</v>
      </c>
      <c r="E316">
        <v>-168747.74310746341</v>
      </c>
      <c r="F316">
        <v>-16371.54960690072</v>
      </c>
      <c r="G316">
        <v>-185119.29271436413</v>
      </c>
      <c r="H316">
        <v>-192464.14434191276</v>
      </c>
      <c r="I316">
        <v>-213856.14807573822</v>
      </c>
    </row>
    <row r="317" spans="2:9">
      <c r="B317" s="113">
        <v>313</v>
      </c>
      <c r="D317">
        <v>-115783.50207839375</v>
      </c>
      <c r="E317">
        <v>-151644.1381800028</v>
      </c>
      <c r="F317">
        <v>-2533.90431273797</v>
      </c>
      <c r="G317">
        <v>-154178.04249274076</v>
      </c>
      <c r="H317">
        <v>-171689.28783807578</v>
      </c>
      <c r="I317">
        <v>-201854.70301530478</v>
      </c>
    </row>
    <row r="318" spans="2:9">
      <c r="B318" s="113">
        <v>314</v>
      </c>
      <c r="D318">
        <v>-92916.747048875986</v>
      </c>
      <c r="E318">
        <v>-157197.7577227579</v>
      </c>
      <c r="F318">
        <v>13126.120598027526</v>
      </c>
      <c r="G318">
        <v>-144071.63712473033</v>
      </c>
      <c r="H318">
        <v>-155139.14686996117</v>
      </c>
      <c r="I318">
        <v>-185177.72338933143</v>
      </c>
    </row>
    <row r="319" spans="2:9">
      <c r="B319" s="113">
        <v>315</v>
      </c>
      <c r="D319">
        <v>-108906.57926427831</v>
      </c>
      <c r="E319">
        <v>-154379.70341966214</v>
      </c>
      <c r="F319">
        <v>-3873.5496441827636</v>
      </c>
      <c r="G319">
        <v>-158253.25306384492</v>
      </c>
      <c r="H319">
        <v>-169997.46391794758</v>
      </c>
      <c r="I319">
        <v>-214409.85749949882</v>
      </c>
    </row>
    <row r="320" spans="2:9">
      <c r="B320" s="113">
        <v>316</v>
      </c>
      <c r="D320">
        <v>-142435.9456353042</v>
      </c>
      <c r="E320">
        <v>-156772.12559723886</v>
      </c>
      <c r="F320">
        <v>-30636.407410529362</v>
      </c>
      <c r="G320">
        <v>-187408.53300776822</v>
      </c>
      <c r="H320">
        <v>-164024.88170392919</v>
      </c>
      <c r="I320">
        <v>-205884.20012829074</v>
      </c>
    </row>
    <row r="321" spans="2:9">
      <c r="B321" s="113">
        <v>317</v>
      </c>
      <c r="D321">
        <v>-62896.273346600152</v>
      </c>
      <c r="E321">
        <v>-164900.58723455659</v>
      </c>
      <c r="F321">
        <v>39633.963591004678</v>
      </c>
      <c r="G321">
        <v>-125266.62364355188</v>
      </c>
      <c r="H321">
        <v>-123285.88901211131</v>
      </c>
      <c r="I321">
        <v>-164251.12039109273</v>
      </c>
    </row>
    <row r="322" spans="2:9">
      <c r="B322" s="113">
        <v>318</v>
      </c>
      <c r="D322">
        <v>-114030.54495756699</v>
      </c>
      <c r="E322">
        <v>-166310.45505272504</v>
      </c>
      <c r="F322">
        <v>2120.0604568204435</v>
      </c>
      <c r="G322">
        <v>-164190.3945959046</v>
      </c>
      <c r="H322">
        <v>-169998.00352053973</v>
      </c>
      <c r="I322">
        <v>-182814.74092811343</v>
      </c>
    </row>
    <row r="323" spans="2:9">
      <c r="B323" s="113">
        <v>319</v>
      </c>
      <c r="D323">
        <v>-130208.94047021754</v>
      </c>
      <c r="E323">
        <v>-170035.87253021009</v>
      </c>
      <c r="F323">
        <v>-9142.3695835357357</v>
      </c>
      <c r="G323">
        <v>-179178.2421137458</v>
      </c>
      <c r="H323">
        <v>-200269.05366664953</v>
      </c>
      <c r="I323">
        <v>-194519.49410864926</v>
      </c>
    </row>
    <row r="324" spans="2:9">
      <c r="B324" s="113">
        <v>320</v>
      </c>
      <c r="D324">
        <v>-65469.988708384655</v>
      </c>
      <c r="E324">
        <v>-169571.52387661775</v>
      </c>
      <c r="F324">
        <v>47360.474425688881</v>
      </c>
      <c r="G324">
        <v>-122211.04945092885</v>
      </c>
      <c r="H324">
        <v>-155319.16729257777</v>
      </c>
      <c r="I324">
        <v>-180377.87818973759</v>
      </c>
    </row>
    <row r="325" spans="2:9">
      <c r="B325" s="113">
        <v>321</v>
      </c>
      <c r="D325">
        <v>-107042.13001567537</v>
      </c>
      <c r="E325">
        <v>-158894.23196737785</v>
      </c>
      <c r="F325">
        <v>2854.2809071657248</v>
      </c>
      <c r="G325">
        <v>-156039.9510602121</v>
      </c>
      <c r="H325">
        <v>-163851.93012779544</v>
      </c>
      <c r="I325">
        <v>-202128.4437983401</v>
      </c>
    </row>
    <row r="326" spans="2:9">
      <c r="B326" s="113">
        <v>322</v>
      </c>
      <c r="D326">
        <v>-138306.16000892653</v>
      </c>
      <c r="E326">
        <v>-169024.47418470154</v>
      </c>
      <c r="F326">
        <v>-14935.798157686244</v>
      </c>
      <c r="G326">
        <v>-183960.27234238779</v>
      </c>
      <c r="H326">
        <v>-180014.99817244435</v>
      </c>
      <c r="I326">
        <v>-215181.62750625596</v>
      </c>
    </row>
    <row r="327" spans="2:9">
      <c r="B327" s="113">
        <v>323</v>
      </c>
      <c r="D327">
        <v>-75278.882968775681</v>
      </c>
      <c r="E327">
        <v>-157155.89369835111</v>
      </c>
      <c r="F327">
        <v>34188.693879550614</v>
      </c>
      <c r="G327">
        <v>-122967.19981880051</v>
      </c>
      <c r="H327">
        <v>-140318.15478112351</v>
      </c>
      <c r="I327">
        <v>-161487.89586505716</v>
      </c>
    </row>
    <row r="328" spans="2:9">
      <c r="B328" s="113">
        <v>324</v>
      </c>
      <c r="D328">
        <v>-120527.43237360872</v>
      </c>
      <c r="E328">
        <v>-153208.90244625439</v>
      </c>
      <c r="F328">
        <v>-2170.0707848097518</v>
      </c>
      <c r="G328">
        <v>-155378.97323106413</v>
      </c>
      <c r="H328">
        <v>-176942.00922492176</v>
      </c>
      <c r="I328">
        <v>-224701.95349852252</v>
      </c>
    </row>
    <row r="329" spans="2:9">
      <c r="B329" s="113">
        <v>325</v>
      </c>
      <c r="D329">
        <v>-88429.981214012805</v>
      </c>
      <c r="E329">
        <v>-156624.69524279889</v>
      </c>
      <c r="F329">
        <v>13387.466900322484</v>
      </c>
      <c r="G329">
        <v>-143237.22834247642</v>
      </c>
      <c r="H329">
        <v>-134660.16246794665</v>
      </c>
      <c r="I329">
        <v>-172799.42289776128</v>
      </c>
    </row>
    <row r="330" spans="2:9">
      <c r="B330" s="113">
        <v>326</v>
      </c>
      <c r="D330">
        <v>-138304.74822060275</v>
      </c>
      <c r="E330">
        <v>-168175.33791456255</v>
      </c>
      <c r="F330">
        <v>-12658.263715602545</v>
      </c>
      <c r="G330">
        <v>-180833.6016301651</v>
      </c>
      <c r="H330">
        <v>-183951.14899161225</v>
      </c>
      <c r="I330">
        <v>-218904.84933491331</v>
      </c>
    </row>
    <row r="331" spans="2:9">
      <c r="B331" s="113">
        <v>327</v>
      </c>
      <c r="D331">
        <v>-122003.01481094574</v>
      </c>
      <c r="E331">
        <v>-156941.28019814973</v>
      </c>
      <c r="F331">
        <v>-20328.20671650405</v>
      </c>
      <c r="G331">
        <v>-177269.4869146538</v>
      </c>
      <c r="H331">
        <v>-167769.00529234592</v>
      </c>
      <c r="I331">
        <v>-180623.03912518916</v>
      </c>
    </row>
    <row r="332" spans="2:9">
      <c r="B332" s="113">
        <v>328</v>
      </c>
      <c r="D332">
        <v>-108319.29959715705</v>
      </c>
      <c r="E332">
        <v>-161670.35296632757</v>
      </c>
      <c r="F332">
        <v>-2324.4283144829533</v>
      </c>
      <c r="G332">
        <v>-163994.78128081054</v>
      </c>
      <c r="H332">
        <v>-133546.15527542031</v>
      </c>
      <c r="I332">
        <v>-181496.09843349989</v>
      </c>
    </row>
    <row r="333" spans="2:9">
      <c r="B333" s="113">
        <v>329</v>
      </c>
      <c r="D333">
        <v>-139444.78952875693</v>
      </c>
      <c r="E333">
        <v>-151252.85784771346</v>
      </c>
      <c r="F333">
        <v>-27287.933319440002</v>
      </c>
      <c r="G333">
        <v>-178540.79116715348</v>
      </c>
      <c r="H333">
        <v>-186450.9303391813</v>
      </c>
      <c r="I333">
        <v>-177814.34623461904</v>
      </c>
    </row>
    <row r="334" spans="2:9">
      <c r="B334" s="113">
        <v>330</v>
      </c>
      <c r="D334">
        <v>-123641.40458933784</v>
      </c>
      <c r="E334">
        <v>-172458.64272635701</v>
      </c>
      <c r="F334">
        <v>-3552.8334576844645</v>
      </c>
      <c r="G334">
        <v>-176011.47618404147</v>
      </c>
      <c r="H334">
        <v>-180704.79028600524</v>
      </c>
      <c r="I334">
        <v>-210805.38904229415</v>
      </c>
    </row>
    <row r="335" spans="2:9">
      <c r="B335" s="113">
        <v>331</v>
      </c>
      <c r="D335">
        <v>-96610.202610793451</v>
      </c>
      <c r="E335">
        <v>-159331.39670492653</v>
      </c>
      <c r="F335">
        <v>15105.646559614332</v>
      </c>
      <c r="G335">
        <v>-144225.75014531219</v>
      </c>
      <c r="H335">
        <v>-165793.07612596144</v>
      </c>
      <c r="I335">
        <v>-194130.47554928457</v>
      </c>
    </row>
    <row r="336" spans="2:9">
      <c r="B336" s="113">
        <v>332</v>
      </c>
      <c r="D336">
        <v>-95903.881487567589</v>
      </c>
      <c r="E336">
        <v>-170727.79403045843</v>
      </c>
      <c r="F336">
        <v>19276.445496247747</v>
      </c>
      <c r="G336">
        <v>-151451.3485342107</v>
      </c>
      <c r="H336">
        <v>-137155.80460486541</v>
      </c>
      <c r="I336">
        <v>-186957.82649095479</v>
      </c>
    </row>
    <row r="337" spans="2:9">
      <c r="B337" s="113">
        <v>333</v>
      </c>
      <c r="D337">
        <v>-87802.808341161217</v>
      </c>
      <c r="E337">
        <v>-161750.31595876659</v>
      </c>
      <c r="F337">
        <v>20496.387668137249</v>
      </c>
      <c r="G337">
        <v>-141253.92829062935</v>
      </c>
      <c r="H337">
        <v>-145299.83965474289</v>
      </c>
      <c r="I337">
        <v>-193971.10409375248</v>
      </c>
    </row>
    <row r="338" spans="2:9">
      <c r="B338" s="113">
        <v>334</v>
      </c>
      <c r="D338">
        <v>-83804.527885728749</v>
      </c>
      <c r="E338">
        <v>-166706.97591055377</v>
      </c>
      <c r="F338">
        <v>23623.66598715396</v>
      </c>
      <c r="G338">
        <v>-143083.30992339982</v>
      </c>
      <c r="H338">
        <v>-133909.15371001285</v>
      </c>
      <c r="I338">
        <v>-195808.69060452172</v>
      </c>
    </row>
    <row r="339" spans="2:9">
      <c r="B339" s="113">
        <v>335</v>
      </c>
      <c r="D339">
        <v>-126569.82867476092</v>
      </c>
      <c r="E339">
        <v>-161556.19337961249</v>
      </c>
      <c r="F339">
        <v>-11510.797056488722</v>
      </c>
      <c r="G339">
        <v>-173066.99043610122</v>
      </c>
      <c r="H339">
        <v>-160447.01394520252</v>
      </c>
      <c r="I339">
        <v>-186988.87680240406</v>
      </c>
    </row>
    <row r="340" spans="2:9">
      <c r="B340" s="113">
        <v>336</v>
      </c>
      <c r="D340">
        <v>-106447.14427612179</v>
      </c>
      <c r="E340">
        <v>-183457.42488463939</v>
      </c>
      <c r="F340">
        <v>15293.482519582132</v>
      </c>
      <c r="G340">
        <v>-168163.94236505724</v>
      </c>
      <c r="H340">
        <v>-165042.59152592655</v>
      </c>
      <c r="I340">
        <v>-211150.77962832182</v>
      </c>
    </row>
    <row r="341" spans="2:9">
      <c r="B341" s="113">
        <v>337</v>
      </c>
      <c r="D341">
        <v>-109634.15827840245</v>
      </c>
      <c r="E341">
        <v>-179006.00914799987</v>
      </c>
      <c r="F341">
        <v>13735.653629416294</v>
      </c>
      <c r="G341">
        <v>-165270.35551858356</v>
      </c>
      <c r="H341">
        <v>-167632.13206204341</v>
      </c>
      <c r="I341">
        <v>-196009.01076428022</v>
      </c>
    </row>
    <row r="342" spans="2:9">
      <c r="B342" s="113">
        <v>338</v>
      </c>
      <c r="D342">
        <v>-124014.51736782689</v>
      </c>
      <c r="E342">
        <v>-180805.88784573687</v>
      </c>
      <c r="F342">
        <v>4757.9118041253678</v>
      </c>
      <c r="G342">
        <v>-176047.97604161152</v>
      </c>
      <c r="H342">
        <v>-212159.21075378457</v>
      </c>
      <c r="I342">
        <v>-211499.98999486744</v>
      </c>
    </row>
    <row r="343" spans="2:9">
      <c r="B343" s="113">
        <v>339</v>
      </c>
      <c r="D343">
        <v>-96773.747328247613</v>
      </c>
      <c r="E343">
        <v>-158414.8704898431</v>
      </c>
      <c r="F343">
        <v>16431.197446541861</v>
      </c>
      <c r="G343">
        <v>-141983.67304330121</v>
      </c>
      <c r="H343">
        <v>-151749.63346175701</v>
      </c>
      <c r="I343">
        <v>-189061.49592985783</v>
      </c>
    </row>
    <row r="344" spans="2:9">
      <c r="B344" s="113">
        <v>340</v>
      </c>
      <c r="D344">
        <v>-131949.9300711918</v>
      </c>
      <c r="E344">
        <v>-160788.09631176729</v>
      </c>
      <c r="F344">
        <v>-11427.066586128312</v>
      </c>
      <c r="G344">
        <v>-172215.16289789561</v>
      </c>
      <c r="H344">
        <v>-200792.17471166211</v>
      </c>
      <c r="I344">
        <v>-223549.52622496049</v>
      </c>
    </row>
    <row r="345" spans="2:9">
      <c r="B345" s="113">
        <v>341</v>
      </c>
      <c r="D345">
        <v>-95864.45504698655</v>
      </c>
      <c r="E345">
        <v>-164348.75902594978</v>
      </c>
      <c r="F345">
        <v>15566.766307153011</v>
      </c>
      <c r="G345">
        <v>-148781.99271879677</v>
      </c>
      <c r="H345">
        <v>-161529.94210768843</v>
      </c>
      <c r="I345">
        <v>-200287.40080864885</v>
      </c>
    </row>
    <row r="346" spans="2:9">
      <c r="B346" s="113">
        <v>342</v>
      </c>
      <c r="D346">
        <v>-131252.90320953124</v>
      </c>
      <c r="E346">
        <v>-167218.00758139259</v>
      </c>
      <c r="F346">
        <v>-10274.382057580442</v>
      </c>
      <c r="G346">
        <v>-177492.38963897302</v>
      </c>
      <c r="H346">
        <v>-166361.21817004232</v>
      </c>
      <c r="I346">
        <v>-194982.77782539758</v>
      </c>
    </row>
    <row r="347" spans="2:9">
      <c r="B347" s="113">
        <v>343</v>
      </c>
      <c r="D347">
        <v>-125511.94431608896</v>
      </c>
      <c r="E347">
        <v>-154051.1019335092</v>
      </c>
      <c r="F347">
        <v>-11871.088895764071</v>
      </c>
      <c r="G347">
        <v>-165922.19082927326</v>
      </c>
      <c r="H347">
        <v>-188032.7419305848</v>
      </c>
      <c r="I347">
        <v>-213140.57694000305</v>
      </c>
    </row>
    <row r="348" spans="2:9">
      <c r="B348" s="113">
        <v>344</v>
      </c>
      <c r="D348">
        <v>-106245.62041360176</v>
      </c>
      <c r="E348">
        <v>-182137.63889490571</v>
      </c>
      <c r="F348">
        <v>16595.846935412657</v>
      </c>
      <c r="G348">
        <v>-165541.79195949307</v>
      </c>
      <c r="H348">
        <v>-184666.49636735965</v>
      </c>
      <c r="I348">
        <v>-199897.54099607741</v>
      </c>
    </row>
    <row r="349" spans="2:9">
      <c r="B349" s="113">
        <v>345</v>
      </c>
      <c r="D349">
        <v>-93431.86345793253</v>
      </c>
      <c r="E349">
        <v>-165903.31075699924</v>
      </c>
      <c r="F349">
        <v>18367.49228554916</v>
      </c>
      <c r="G349">
        <v>-147535.81847145007</v>
      </c>
      <c r="H349">
        <v>-177640.41490565881</v>
      </c>
      <c r="I349">
        <v>-194008.67427143347</v>
      </c>
    </row>
    <row r="350" spans="2:9">
      <c r="B350" s="113">
        <v>346</v>
      </c>
      <c r="D350">
        <v>-110853.12987228188</v>
      </c>
      <c r="E350">
        <v>-146405.76806180042</v>
      </c>
      <c r="F350">
        <v>-1408.8943037927165</v>
      </c>
      <c r="G350">
        <v>-147814.66236559316</v>
      </c>
      <c r="H350">
        <v>-169606.81025390892</v>
      </c>
      <c r="I350">
        <v>-194212.09997570523</v>
      </c>
    </row>
    <row r="351" spans="2:9">
      <c r="B351" s="113">
        <v>347</v>
      </c>
      <c r="D351">
        <v>-82956.023710236084</v>
      </c>
      <c r="E351">
        <v>-167824.56945294965</v>
      </c>
      <c r="F351">
        <v>25151.746486679185</v>
      </c>
      <c r="G351">
        <v>-142672.82296627044</v>
      </c>
      <c r="H351">
        <v>-125263.96540914016</v>
      </c>
      <c r="I351">
        <v>-172501.72524470201</v>
      </c>
    </row>
    <row r="352" spans="2:9">
      <c r="B352" s="113">
        <v>348</v>
      </c>
      <c r="D352">
        <v>-112785.2064110174</v>
      </c>
      <c r="E352">
        <v>-148258.9056129987</v>
      </c>
      <c r="F352">
        <v>-5149.3726818939831</v>
      </c>
      <c r="G352">
        <v>-153408.27829489269</v>
      </c>
      <c r="H352">
        <v>-168979.20220166683</v>
      </c>
      <c r="I352">
        <v>-196841.45147770754</v>
      </c>
    </row>
    <row r="353" spans="2:9">
      <c r="B353" s="113">
        <v>349</v>
      </c>
      <c r="D353">
        <v>-119501.05463981976</v>
      </c>
      <c r="E353">
        <v>-153738.18546799579</v>
      </c>
      <c r="F353">
        <v>-11191.229580259831</v>
      </c>
      <c r="G353">
        <v>-164929.41504825561</v>
      </c>
      <c r="H353">
        <v>-158079.45330371946</v>
      </c>
      <c r="I353">
        <v>-207189.59301597765</v>
      </c>
    </row>
    <row r="354" spans="2:9">
      <c r="B354" s="113">
        <v>350</v>
      </c>
      <c r="D354">
        <v>-128303.02050408054</v>
      </c>
      <c r="E354">
        <v>-178333.60043457313</v>
      </c>
      <c r="F354">
        <v>-4262.9480290113061</v>
      </c>
      <c r="G354">
        <v>-182596.54846358445</v>
      </c>
      <c r="H354">
        <v>-173152.97978110923</v>
      </c>
      <c r="I354">
        <v>-210184.21030172624</v>
      </c>
    </row>
    <row r="355" spans="2:9">
      <c r="B355" s="113">
        <v>351</v>
      </c>
      <c r="D355">
        <v>-126754.62516536919</v>
      </c>
      <c r="E355">
        <v>-165979.62450105985</v>
      </c>
      <c r="F355">
        <v>-1009.8213272402791</v>
      </c>
      <c r="G355">
        <v>-166989.44582830011</v>
      </c>
      <c r="H355">
        <v>-171481.13688946865</v>
      </c>
      <c r="I355">
        <v>-209562.49735859409</v>
      </c>
    </row>
    <row r="356" spans="2:9">
      <c r="B356" s="113">
        <v>352</v>
      </c>
      <c r="D356">
        <v>-56628.058601265744</v>
      </c>
      <c r="E356">
        <v>-167993.63562694599</v>
      </c>
      <c r="F356">
        <v>43712.99795696701</v>
      </c>
      <c r="G356">
        <v>-124280.63766997898</v>
      </c>
      <c r="H356">
        <v>-122680.85936937001</v>
      </c>
      <c r="I356">
        <v>-174843.16598393198</v>
      </c>
    </row>
    <row r="357" spans="2:9">
      <c r="B357" s="113">
        <v>353</v>
      </c>
      <c r="D357">
        <v>-115606.88861441262</v>
      </c>
      <c r="E357">
        <v>-168681.24339393154</v>
      </c>
      <c r="F357">
        <v>2752.8705135525452</v>
      </c>
      <c r="G357">
        <v>-165928.372880379</v>
      </c>
      <c r="H357">
        <v>-152938.95809632851</v>
      </c>
      <c r="I357">
        <v>-198524.06339380314</v>
      </c>
    </row>
    <row r="358" spans="2:9">
      <c r="B358" s="113">
        <v>354</v>
      </c>
      <c r="D358">
        <v>-138377.83692259478</v>
      </c>
      <c r="E358">
        <v>-160217.39599445413</v>
      </c>
      <c r="F358">
        <v>-23767.113231781783</v>
      </c>
      <c r="G358">
        <v>-183984.50922623594</v>
      </c>
      <c r="H358">
        <v>-174166.24571960338</v>
      </c>
      <c r="I358">
        <v>-217270.28365753969</v>
      </c>
    </row>
    <row r="359" spans="2:9">
      <c r="B359" s="113">
        <v>355</v>
      </c>
      <c r="D359">
        <v>-65391.083240601365</v>
      </c>
      <c r="E359">
        <v>-164300.31584732726</v>
      </c>
      <c r="F359">
        <v>38897.192057082546</v>
      </c>
      <c r="G359">
        <v>-125403.1237902447</v>
      </c>
      <c r="H359">
        <v>-122024.41267067331</v>
      </c>
      <c r="I359">
        <v>-152648.43307063292</v>
      </c>
    </row>
    <row r="360" spans="2:9">
      <c r="B360" s="113">
        <v>356</v>
      </c>
      <c r="D360">
        <v>-87212.455492409281</v>
      </c>
      <c r="E360">
        <v>-167494.98934445585</v>
      </c>
      <c r="F360">
        <v>26174.761628821099</v>
      </c>
      <c r="G360">
        <v>-141320.22771563477</v>
      </c>
      <c r="H360">
        <v>-150539.63508390827</v>
      </c>
      <c r="I360">
        <v>-207303.15720683054</v>
      </c>
    </row>
    <row r="361" spans="2:9">
      <c r="B361" s="113">
        <v>357</v>
      </c>
      <c r="D361">
        <v>-90050.002017210441</v>
      </c>
      <c r="E361">
        <v>-158318.00053077791</v>
      </c>
      <c r="F361">
        <v>20795.728069907869</v>
      </c>
      <c r="G361">
        <v>-137522.27246087004</v>
      </c>
      <c r="H361">
        <v>-166061.010760037</v>
      </c>
      <c r="I361">
        <v>-201841.88184027647</v>
      </c>
    </row>
    <row r="362" spans="2:9">
      <c r="B362" s="113">
        <v>358</v>
      </c>
      <c r="D362">
        <v>-92398.336091485515</v>
      </c>
      <c r="E362">
        <v>-162496.82461787222</v>
      </c>
      <c r="F362">
        <v>14927.300533412956</v>
      </c>
      <c r="G362">
        <v>-147569.52408445923</v>
      </c>
      <c r="H362">
        <v>-141939.76595766708</v>
      </c>
      <c r="I362">
        <v>-173536.68759941135</v>
      </c>
    </row>
    <row r="363" spans="2:9">
      <c r="B363" s="113">
        <v>359</v>
      </c>
      <c r="D363">
        <v>-105672.89113182067</v>
      </c>
      <c r="E363">
        <v>-174705.15763554559</v>
      </c>
      <c r="F363">
        <v>16332.879662630628</v>
      </c>
      <c r="G363">
        <v>-158372.27797291495</v>
      </c>
      <c r="H363">
        <v>-156920.95257402433</v>
      </c>
      <c r="I363">
        <v>-191037.68659678093</v>
      </c>
    </row>
    <row r="364" spans="2:9">
      <c r="B364" s="113">
        <v>360</v>
      </c>
      <c r="D364">
        <v>-107394.94422260139</v>
      </c>
      <c r="E364">
        <v>-166819.58734656361</v>
      </c>
      <c r="F364">
        <v>9904.4043782078516</v>
      </c>
      <c r="G364">
        <v>-156915.18296835577</v>
      </c>
      <c r="H364">
        <v>-169790.27792019391</v>
      </c>
      <c r="I364">
        <v>-206040.17271810194</v>
      </c>
    </row>
    <row r="365" spans="2:9">
      <c r="B365" s="113">
        <v>361</v>
      </c>
      <c r="D365">
        <v>-124321.40624119018</v>
      </c>
      <c r="E365">
        <v>-146790.58038177624</v>
      </c>
      <c r="F365">
        <v>-17217.371675697599</v>
      </c>
      <c r="G365">
        <v>-164007.95205747386</v>
      </c>
      <c r="H365">
        <v>-183460.76905014698</v>
      </c>
      <c r="I365">
        <v>-214345.56258213232</v>
      </c>
    </row>
    <row r="366" spans="2:9">
      <c r="B366" s="113">
        <v>362</v>
      </c>
      <c r="D366">
        <v>-106129.34969603067</v>
      </c>
      <c r="E366">
        <v>-166054.27323501953</v>
      </c>
      <c r="F366">
        <v>9277.8487998648634</v>
      </c>
      <c r="G366">
        <v>-156776.42443515465</v>
      </c>
      <c r="H366">
        <v>-148414.72100908126</v>
      </c>
      <c r="I366">
        <v>-177443.71845330184</v>
      </c>
    </row>
    <row r="367" spans="2:9">
      <c r="B367" s="113">
        <v>363</v>
      </c>
      <c r="D367">
        <v>-105002.18664251768</v>
      </c>
      <c r="E367">
        <v>-182015.65993014179</v>
      </c>
      <c r="F367">
        <v>12732.883626463503</v>
      </c>
      <c r="G367">
        <v>-169282.77630367829</v>
      </c>
      <c r="H367">
        <v>-129207.28085319088</v>
      </c>
      <c r="I367">
        <v>-187341.97002784332</v>
      </c>
    </row>
    <row r="368" spans="2:9">
      <c r="B368" s="113">
        <v>364</v>
      </c>
      <c r="D368">
        <v>-103789.57141994187</v>
      </c>
      <c r="E368">
        <v>-157643.16371917306</v>
      </c>
      <c r="F368">
        <v>1349.6200458710955</v>
      </c>
      <c r="G368">
        <v>-156293.54367330199</v>
      </c>
      <c r="H368">
        <v>-166509.90847729924</v>
      </c>
      <c r="I368">
        <v>-176954.95600044981</v>
      </c>
    </row>
    <row r="369" spans="2:9">
      <c r="B369" s="113">
        <v>365</v>
      </c>
      <c r="D369">
        <v>-151290.55842229942</v>
      </c>
      <c r="E369">
        <v>-163149.0432241575</v>
      </c>
      <c r="F369">
        <v>-30167.623522766553</v>
      </c>
      <c r="G369">
        <v>-193316.66674692405</v>
      </c>
      <c r="H369">
        <v>-200477.01253170922</v>
      </c>
      <c r="I369">
        <v>-228357.65606724564</v>
      </c>
    </row>
    <row r="370" spans="2:9">
      <c r="B370" s="113">
        <v>366</v>
      </c>
      <c r="D370">
        <v>-140448.40168046553</v>
      </c>
      <c r="E370">
        <v>-153948.42246444713</v>
      </c>
      <c r="F370">
        <v>-24623.945488583679</v>
      </c>
      <c r="G370">
        <v>-178572.3679530308</v>
      </c>
      <c r="H370">
        <v>-185848.93535685717</v>
      </c>
      <c r="I370">
        <v>-204898.05660583364</v>
      </c>
    </row>
    <row r="371" spans="2:9">
      <c r="B371" s="113">
        <v>367</v>
      </c>
      <c r="D371">
        <v>-104451.31291380344</v>
      </c>
      <c r="E371">
        <v>-172527.16936540056</v>
      </c>
      <c r="F371">
        <v>8427.5444755802746</v>
      </c>
      <c r="G371">
        <v>-164099.62488982029</v>
      </c>
      <c r="H371">
        <v>-156325.93229978753</v>
      </c>
      <c r="I371">
        <v>-176327.20426769392</v>
      </c>
    </row>
    <row r="372" spans="2:9">
      <c r="B372" s="113">
        <v>368</v>
      </c>
      <c r="D372">
        <v>-102521.56121070786</v>
      </c>
      <c r="E372">
        <v>-154403.7424924587</v>
      </c>
      <c r="F372">
        <v>2669.7339790885453</v>
      </c>
      <c r="G372">
        <v>-151734.00851337015</v>
      </c>
      <c r="H372">
        <v>-152477.17185911693</v>
      </c>
      <c r="I372">
        <v>-187381.55497147347</v>
      </c>
    </row>
    <row r="373" spans="2:9">
      <c r="B373" s="113">
        <v>369</v>
      </c>
      <c r="D373">
        <v>-126911.60903560964</v>
      </c>
      <c r="E373">
        <v>-152547.24248801658</v>
      </c>
      <c r="F373">
        <v>-15004.96159505051</v>
      </c>
      <c r="G373">
        <v>-167552.2040830671</v>
      </c>
      <c r="H373">
        <v>-156676.95286743002</v>
      </c>
      <c r="I373">
        <v>-206347.81456741368</v>
      </c>
    </row>
    <row r="374" spans="2:9">
      <c r="B374" s="113">
        <v>370</v>
      </c>
      <c r="D374">
        <v>-163877.96974029989</v>
      </c>
      <c r="E374">
        <v>-159932.70374271183</v>
      </c>
      <c r="F374">
        <v>-43114.047227464544</v>
      </c>
      <c r="G374">
        <v>-203046.75097017636</v>
      </c>
      <c r="H374">
        <v>-214016.91343831297</v>
      </c>
      <c r="I374">
        <v>-218181.90756990673</v>
      </c>
    </row>
    <row r="375" spans="2:9">
      <c r="B375" s="113">
        <v>371</v>
      </c>
      <c r="D375">
        <v>-117424.07358522424</v>
      </c>
      <c r="E375">
        <v>-157911.62617789931</v>
      </c>
      <c r="F375">
        <v>-5739.5716593117977</v>
      </c>
      <c r="G375">
        <v>-163651.1978372111</v>
      </c>
      <c r="H375">
        <v>-166414.32720463036</v>
      </c>
      <c r="I375">
        <v>-175323.98642173898</v>
      </c>
    </row>
    <row r="376" spans="2:9">
      <c r="B376" s="113">
        <v>372</v>
      </c>
      <c r="D376">
        <v>-93302.499390331956</v>
      </c>
      <c r="E376">
        <v>-160427.78720599739</v>
      </c>
      <c r="F376">
        <v>12835.352536213701</v>
      </c>
      <c r="G376">
        <v>-147592.43466978366</v>
      </c>
      <c r="H376">
        <v>-145736.70773709632</v>
      </c>
      <c r="I376">
        <v>-204914.6824559363</v>
      </c>
    </row>
    <row r="377" spans="2:9">
      <c r="B377" s="113">
        <v>373</v>
      </c>
      <c r="D377">
        <v>-92766.216581809334</v>
      </c>
      <c r="E377">
        <v>-171598.56547717415</v>
      </c>
      <c r="F377">
        <v>20948.474377576567</v>
      </c>
      <c r="G377">
        <v>-150650.09109959757</v>
      </c>
      <c r="H377">
        <v>-140171.27942533637</v>
      </c>
      <c r="I377">
        <v>-177887.98578826871</v>
      </c>
    </row>
    <row r="378" spans="2:9">
      <c r="B378" s="113">
        <v>374</v>
      </c>
      <c r="D378">
        <v>-102512.83473157608</v>
      </c>
      <c r="E378">
        <v>-138639.23146058124</v>
      </c>
      <c r="F378">
        <v>-662.75559016923944</v>
      </c>
      <c r="G378">
        <v>-139301.9870507505</v>
      </c>
      <c r="H378">
        <v>-145739.47029961954</v>
      </c>
      <c r="I378">
        <v>-185884.22519416449</v>
      </c>
    </row>
    <row r="379" spans="2:9">
      <c r="B379" s="113">
        <v>375</v>
      </c>
      <c r="D379">
        <v>-119133.11989622202</v>
      </c>
      <c r="E379">
        <v>-162133.1555551292</v>
      </c>
      <c r="F379">
        <v>-2367.7792805018398</v>
      </c>
      <c r="G379">
        <v>-164500.93483563105</v>
      </c>
      <c r="H379">
        <v>-171652.51144731836</v>
      </c>
      <c r="I379">
        <v>-203054.33673824766</v>
      </c>
    </row>
    <row r="380" spans="2:9">
      <c r="B380" s="113">
        <v>376</v>
      </c>
      <c r="D380">
        <v>-118264.33968875466</v>
      </c>
      <c r="E380">
        <v>-139782.5974358698</v>
      </c>
      <c r="F380">
        <v>-16040.061015119747</v>
      </c>
      <c r="G380">
        <v>-155822.65845098955</v>
      </c>
      <c r="H380">
        <v>-158099.23096289136</v>
      </c>
      <c r="I380">
        <v>-194774.35129676666</v>
      </c>
    </row>
    <row r="381" spans="2:9">
      <c r="B381" s="113">
        <v>377</v>
      </c>
      <c r="D381">
        <v>-120760.40451828696</v>
      </c>
      <c r="E381">
        <v>-150753.78952957754</v>
      </c>
      <c r="F381">
        <v>-13715.949409029156</v>
      </c>
      <c r="G381">
        <v>-164469.73893860669</v>
      </c>
      <c r="H381">
        <v>-166685.98367739277</v>
      </c>
      <c r="I381">
        <v>-216949.58981793025</v>
      </c>
    </row>
    <row r="382" spans="2:9">
      <c r="B382" s="113">
        <v>378</v>
      </c>
      <c r="D382">
        <v>-110110.62398950741</v>
      </c>
      <c r="E382">
        <v>-158764.87507177121</v>
      </c>
      <c r="F382">
        <v>7233.3888119127587</v>
      </c>
      <c r="G382">
        <v>-151531.48625985847</v>
      </c>
      <c r="H382">
        <v>-180002.14922768122</v>
      </c>
      <c r="I382">
        <v>-204993.43327477149</v>
      </c>
    </row>
    <row r="383" spans="2:9">
      <c r="B383" s="113">
        <v>379</v>
      </c>
      <c r="D383">
        <v>-152219.66766707369</v>
      </c>
      <c r="E383">
        <v>-150797.06998094404</v>
      </c>
      <c r="F383">
        <v>-40382.334247138038</v>
      </c>
      <c r="G383">
        <v>-191179.40422808207</v>
      </c>
      <c r="H383">
        <v>-174929.25740666149</v>
      </c>
      <c r="I383">
        <v>-202862.9570537362</v>
      </c>
    </row>
    <row r="384" spans="2:9">
      <c r="B384" s="113">
        <v>380</v>
      </c>
      <c r="D384">
        <v>-100386.32016227269</v>
      </c>
      <c r="E384">
        <v>-149692.87096340078</v>
      </c>
      <c r="F384">
        <v>-458.89218079607235</v>
      </c>
      <c r="G384">
        <v>-150151.76314419688</v>
      </c>
      <c r="H384">
        <v>-139749.83415086556</v>
      </c>
      <c r="I384">
        <v>-177669.69673511985</v>
      </c>
    </row>
    <row r="385" spans="2:9">
      <c r="B385" s="113">
        <v>381</v>
      </c>
      <c r="D385">
        <v>-120745.60451298066</v>
      </c>
      <c r="E385">
        <v>-164190.96370879826</v>
      </c>
      <c r="F385">
        <v>-6038.6478075209816</v>
      </c>
      <c r="G385">
        <v>-170229.61151631924</v>
      </c>
      <c r="H385">
        <v>-187683.25635794707</v>
      </c>
      <c r="I385">
        <v>-187217.83565434493</v>
      </c>
    </row>
    <row r="386" spans="2:9">
      <c r="B386" s="113">
        <v>382</v>
      </c>
      <c r="D386">
        <v>-124839.36366687069</v>
      </c>
      <c r="E386">
        <v>-152081.35872667975</v>
      </c>
      <c r="F386">
        <v>-10251.927853128531</v>
      </c>
      <c r="G386">
        <v>-162333.28657980831</v>
      </c>
      <c r="H386">
        <v>-179320.14900576675</v>
      </c>
      <c r="I386">
        <v>-220496.99157234965</v>
      </c>
    </row>
    <row r="387" spans="2:9">
      <c r="B387" s="113">
        <v>383</v>
      </c>
      <c r="D387">
        <v>-114917.63465075794</v>
      </c>
      <c r="E387">
        <v>-142747.79990268039</v>
      </c>
      <c r="F387">
        <v>-12549.186999584657</v>
      </c>
      <c r="G387">
        <v>-155296.98690226505</v>
      </c>
      <c r="H387">
        <v>-152948.53991278482</v>
      </c>
      <c r="I387">
        <v>-199269.80868903347</v>
      </c>
    </row>
    <row r="388" spans="2:9">
      <c r="B388" s="113">
        <v>384</v>
      </c>
      <c r="D388">
        <v>-106398.24223761735</v>
      </c>
      <c r="E388">
        <v>-157690.56492227694</v>
      </c>
      <c r="F388">
        <v>10720.668232543052</v>
      </c>
      <c r="G388">
        <v>-146969.89668973387</v>
      </c>
      <c r="H388">
        <v>-162792.35384479933</v>
      </c>
      <c r="I388">
        <v>-176937.52288463202</v>
      </c>
    </row>
    <row r="389" spans="2:9">
      <c r="B389" s="113">
        <v>385</v>
      </c>
      <c r="D389">
        <v>-96531.75963655673</v>
      </c>
      <c r="E389">
        <v>-146683.57265855194</v>
      </c>
      <c r="F389">
        <v>6057.571558077354</v>
      </c>
      <c r="G389">
        <v>-140626.00110047456</v>
      </c>
      <c r="H389">
        <v>-140161.89648339833</v>
      </c>
      <c r="I389">
        <v>-169019.95819758787</v>
      </c>
    </row>
    <row r="390" spans="2:9">
      <c r="B390" s="113">
        <v>386</v>
      </c>
      <c r="D390">
        <v>-115188.17108181906</v>
      </c>
      <c r="E390">
        <v>-147162.69993953858</v>
      </c>
      <c r="F390">
        <v>-12983.789168131843</v>
      </c>
      <c r="G390">
        <v>-160146.48910767044</v>
      </c>
      <c r="H390">
        <v>-163663.39734346693</v>
      </c>
      <c r="I390">
        <v>-218304.8079869549</v>
      </c>
    </row>
    <row r="391" spans="2:9">
      <c r="B391" s="113">
        <v>387</v>
      </c>
      <c r="D391">
        <v>-102040.24520353189</v>
      </c>
      <c r="E391">
        <v>-159739.98648515847</v>
      </c>
      <c r="F391">
        <v>14256.090507826899</v>
      </c>
      <c r="G391">
        <v>-145483.89597733159</v>
      </c>
      <c r="H391">
        <v>-169392.52798511001</v>
      </c>
      <c r="I391">
        <v>-183509.25593834039</v>
      </c>
    </row>
    <row r="392" spans="2:9">
      <c r="B392" s="113">
        <v>388</v>
      </c>
      <c r="D392">
        <v>-94868.976305376971</v>
      </c>
      <c r="E392">
        <v>-141911.75809869077</v>
      </c>
      <c r="F392">
        <v>3905.7586495427531</v>
      </c>
      <c r="G392">
        <v>-138005.99944914802</v>
      </c>
      <c r="H392">
        <v>-144231.85931830318</v>
      </c>
      <c r="I392">
        <v>-199878.10120066424</v>
      </c>
    </row>
    <row r="393" spans="2:9">
      <c r="B393" s="113">
        <v>389</v>
      </c>
      <c r="D393">
        <v>-121304.04426884386</v>
      </c>
      <c r="E393">
        <v>-153089.00524886168</v>
      </c>
      <c r="F393">
        <v>-10312.27281456512</v>
      </c>
      <c r="G393">
        <v>-163401.27806342678</v>
      </c>
      <c r="H393">
        <v>-166177.17167255873</v>
      </c>
      <c r="I393">
        <v>-213030.877041128</v>
      </c>
    </row>
    <row r="394" spans="2:9">
      <c r="B394" s="113">
        <v>390</v>
      </c>
      <c r="D394">
        <v>-111885.71856698809</v>
      </c>
      <c r="E394">
        <v>-146548.43890938352</v>
      </c>
      <c r="F394">
        <v>-7048.1692446610105</v>
      </c>
      <c r="G394">
        <v>-153596.60815404452</v>
      </c>
      <c r="H394">
        <v>-153325.09687649203</v>
      </c>
      <c r="I394">
        <v>-185234.92648262993</v>
      </c>
    </row>
    <row r="395" spans="2:9">
      <c r="B395" s="113">
        <v>391</v>
      </c>
      <c r="D395">
        <v>-95038.779221418896</v>
      </c>
      <c r="E395">
        <v>-151172.44549820345</v>
      </c>
      <c r="F395">
        <v>7785.6586363321258</v>
      </c>
      <c r="G395">
        <v>-143386.78686187134</v>
      </c>
      <c r="H395">
        <v>-142974.38376748736</v>
      </c>
      <c r="I395">
        <v>-183867.7013698864</v>
      </c>
    </row>
    <row r="396" spans="2:9">
      <c r="B396" s="113">
        <v>392</v>
      </c>
      <c r="D396">
        <v>-111129.78740411803</v>
      </c>
      <c r="E396">
        <v>-149714.10590719845</v>
      </c>
      <c r="F396">
        <v>-8671.8072688677494</v>
      </c>
      <c r="G396">
        <v>-158385.91317606618</v>
      </c>
      <c r="H396">
        <v>-151986.11666925627</v>
      </c>
      <c r="I396">
        <v>-198123.50337793573</v>
      </c>
    </row>
    <row r="397" spans="2:9">
      <c r="B397" s="113">
        <v>393</v>
      </c>
      <c r="D397">
        <v>-146879.4000820982</v>
      </c>
      <c r="E397">
        <v>-158476.61025282202</v>
      </c>
      <c r="F397">
        <v>-23905.857426761977</v>
      </c>
      <c r="G397">
        <v>-182382.46767958399</v>
      </c>
      <c r="H397">
        <v>-210529.06684774411</v>
      </c>
      <c r="I397">
        <v>-214863.53761590013</v>
      </c>
    </row>
    <row r="398" spans="2:9">
      <c r="B398" s="113">
        <v>394</v>
      </c>
      <c r="D398">
        <v>-115952.20455455797</v>
      </c>
      <c r="E398">
        <v>-169193.42927713768</v>
      </c>
      <c r="F398">
        <v>3096.1974433310388</v>
      </c>
      <c r="G398">
        <v>-166097.23183380661</v>
      </c>
      <c r="H398">
        <v>-168945.57517890702</v>
      </c>
      <c r="I398">
        <v>-186555.57277327083</v>
      </c>
    </row>
    <row r="399" spans="2:9">
      <c r="B399" s="113">
        <v>395</v>
      </c>
      <c r="D399">
        <v>-90332.957154199714</v>
      </c>
      <c r="E399">
        <v>-158981.70735768575</v>
      </c>
      <c r="F399">
        <v>18117.475308255438</v>
      </c>
      <c r="G399">
        <v>-140864.23204943031</v>
      </c>
      <c r="H399">
        <v>-171378.60100627973</v>
      </c>
      <c r="I399">
        <v>-166973.21414101328</v>
      </c>
    </row>
    <row r="400" spans="2:9">
      <c r="B400" s="113">
        <v>396</v>
      </c>
      <c r="D400">
        <v>-102236.63623218609</v>
      </c>
      <c r="E400">
        <v>-155631.46958112242</v>
      </c>
      <c r="F400">
        <v>2816.3614351441502</v>
      </c>
      <c r="G400">
        <v>-152815.10814597827</v>
      </c>
      <c r="H400">
        <v>-159202.41534512769</v>
      </c>
      <c r="I400">
        <v>-186373.98404258801</v>
      </c>
    </row>
    <row r="401" spans="2:9">
      <c r="B401" s="113">
        <v>397</v>
      </c>
      <c r="D401">
        <v>-73135.602254269703</v>
      </c>
      <c r="E401">
        <v>-162726.14054444816</v>
      </c>
      <c r="F401">
        <v>33775.12661104124</v>
      </c>
      <c r="G401">
        <v>-128951.01393340692</v>
      </c>
      <c r="H401">
        <v>-127334.38783770682</v>
      </c>
      <c r="I401">
        <v>-151488.99565114302</v>
      </c>
    </row>
    <row r="402" spans="2:9">
      <c r="B402" s="113">
        <v>398</v>
      </c>
      <c r="D402">
        <v>-151960.26455793119</v>
      </c>
      <c r="E402">
        <v>-163483.5925078594</v>
      </c>
      <c r="F402">
        <v>-36014.520594059453</v>
      </c>
      <c r="G402">
        <v>-199498.11310191886</v>
      </c>
      <c r="H402">
        <v>-169864.27195245973</v>
      </c>
      <c r="I402">
        <v>-195545.85081790853</v>
      </c>
    </row>
    <row r="403" spans="2:9">
      <c r="B403" s="113">
        <v>399</v>
      </c>
      <c r="D403">
        <v>-150237.37031795393</v>
      </c>
      <c r="E403">
        <v>-158854.8499852067</v>
      </c>
      <c r="F403">
        <v>-28444.681317712653</v>
      </c>
      <c r="G403">
        <v>-187299.53130291935</v>
      </c>
      <c r="H403">
        <v>-195091.91302739669</v>
      </c>
      <c r="I403">
        <v>-191330.23742970877</v>
      </c>
    </row>
    <row r="404" spans="2:9">
      <c r="B404" s="113">
        <v>400</v>
      </c>
      <c r="D404">
        <v>-101141.28325664933</v>
      </c>
      <c r="E404">
        <v>-167070.72244870165</v>
      </c>
      <c r="F404">
        <v>12035.994313832532</v>
      </c>
      <c r="G404">
        <v>-155034.72813486913</v>
      </c>
      <c r="H404">
        <v>-154565.69005317884</v>
      </c>
      <c r="I404">
        <v>-212028.55153638186</v>
      </c>
    </row>
    <row r="405" spans="2:9">
      <c r="B405" s="113">
        <v>401</v>
      </c>
      <c r="D405">
        <v>-123337.92758225914</v>
      </c>
      <c r="E405">
        <v>-173139.26704661691</v>
      </c>
      <c r="F405">
        <v>3953.576223227763</v>
      </c>
      <c r="G405">
        <v>-169185.69082338916</v>
      </c>
      <c r="H405">
        <v>-185858.48749117332</v>
      </c>
      <c r="I405">
        <v>-193644.76341991755</v>
      </c>
    </row>
    <row r="406" spans="2:9">
      <c r="B406" s="113">
        <v>402</v>
      </c>
      <c r="D406">
        <v>-105312.66626369298</v>
      </c>
      <c r="E406">
        <v>-153308.27757442024</v>
      </c>
      <c r="F406">
        <v>4611.5642874695695</v>
      </c>
      <c r="G406">
        <v>-148696.71328695063</v>
      </c>
      <c r="H406">
        <v>-156022.45224944939</v>
      </c>
      <c r="I406">
        <v>-184026.57285059485</v>
      </c>
    </row>
    <row r="407" spans="2:9">
      <c r="B407" s="113">
        <v>403</v>
      </c>
      <c r="D407">
        <v>-144920.60786308665</v>
      </c>
      <c r="E407">
        <v>-158373.49987744875</v>
      </c>
      <c r="F407">
        <v>-31652.008432688213</v>
      </c>
      <c r="G407">
        <v>-190025.50831013694</v>
      </c>
      <c r="H407">
        <v>-180800.67570307996</v>
      </c>
      <c r="I407">
        <v>-224156.57683814722</v>
      </c>
    </row>
    <row r="408" spans="2:9">
      <c r="B408" s="113">
        <v>404</v>
      </c>
      <c r="D408">
        <v>-85203.290483331744</v>
      </c>
      <c r="E408">
        <v>-159928.06829644361</v>
      </c>
      <c r="F408">
        <v>23110.492547003189</v>
      </c>
      <c r="G408">
        <v>-136817.57574944044</v>
      </c>
      <c r="H408">
        <v>-122974.11009237028</v>
      </c>
      <c r="I408">
        <v>-199382.98732363328</v>
      </c>
    </row>
    <row r="409" spans="2:9">
      <c r="B409" s="113">
        <v>405</v>
      </c>
      <c r="D409">
        <v>-115699.67551175426</v>
      </c>
      <c r="E409">
        <v>-167062.21472740406</v>
      </c>
      <c r="F409">
        <v>-416.71743495387636</v>
      </c>
      <c r="G409">
        <v>-167478.93216235793</v>
      </c>
      <c r="H409">
        <v>-154255.37274843146</v>
      </c>
      <c r="I409">
        <v>-206233.29392935106</v>
      </c>
    </row>
    <row r="410" spans="2:9">
      <c r="B410" s="113">
        <v>406</v>
      </c>
      <c r="D410">
        <v>-139588.23289470564</v>
      </c>
      <c r="E410">
        <v>-155591.81271749607</v>
      </c>
      <c r="F410">
        <v>-17007.462687903833</v>
      </c>
      <c r="G410">
        <v>-172599.27540539991</v>
      </c>
      <c r="H410">
        <v>-189877.39905352643</v>
      </c>
      <c r="I410">
        <v>-222040.12771828106</v>
      </c>
    </row>
    <row r="411" spans="2:9">
      <c r="B411" s="113">
        <v>407</v>
      </c>
      <c r="D411">
        <v>-89022.629849267993</v>
      </c>
      <c r="E411">
        <v>-156666.9815291905</v>
      </c>
      <c r="F411">
        <v>20855.388940345074</v>
      </c>
      <c r="G411">
        <v>-135811.59258884541</v>
      </c>
      <c r="H411">
        <v>-151851.61284843436</v>
      </c>
      <c r="I411">
        <v>-199431.75533723459</v>
      </c>
    </row>
    <row r="412" spans="2:9">
      <c r="B412" s="113">
        <v>408</v>
      </c>
      <c r="D412">
        <v>-150262.83009216021</v>
      </c>
      <c r="E412">
        <v>-168202.78444202809</v>
      </c>
      <c r="F412">
        <v>-25263.36407954953</v>
      </c>
      <c r="G412">
        <v>-193466.14852157765</v>
      </c>
      <c r="H412">
        <v>-176142.0501376724</v>
      </c>
      <c r="I412">
        <v>-205647.40028406208</v>
      </c>
    </row>
    <row r="413" spans="2:9">
      <c r="B413" s="113">
        <v>409</v>
      </c>
      <c r="D413">
        <v>-120716.73949794806</v>
      </c>
      <c r="E413">
        <v>-170219.01125009626</v>
      </c>
      <c r="F413">
        <v>-309.88180042117892</v>
      </c>
      <c r="G413">
        <v>-170528.89305051742</v>
      </c>
      <c r="H413">
        <v>-178568.47824762375</v>
      </c>
      <c r="I413">
        <v>-193871.94042778842</v>
      </c>
    </row>
    <row r="414" spans="2:9">
      <c r="B414" s="113">
        <v>410</v>
      </c>
      <c r="D414">
        <v>-120265.29940302747</v>
      </c>
      <c r="E414">
        <v>-164349.24541851899</v>
      </c>
      <c r="F414">
        <v>-5314.2477977849048</v>
      </c>
      <c r="G414">
        <v>-169663.49321630388</v>
      </c>
      <c r="H414">
        <v>-181615.60815120215</v>
      </c>
      <c r="I414">
        <v>-203051.06879604602</v>
      </c>
    </row>
    <row r="415" spans="2:9">
      <c r="B415" s="113">
        <v>411</v>
      </c>
      <c r="D415">
        <v>-103800.23649317207</v>
      </c>
      <c r="E415">
        <v>-163712.43700910412</v>
      </c>
      <c r="F415">
        <v>7058.0715010398271</v>
      </c>
      <c r="G415">
        <v>-156654.36550806431</v>
      </c>
      <c r="H415">
        <v>-157994.60896565887</v>
      </c>
      <c r="I415">
        <v>-204305.48973489372</v>
      </c>
    </row>
    <row r="416" spans="2:9">
      <c r="B416" s="113">
        <v>412</v>
      </c>
      <c r="D416">
        <v>-122765.94586864629</v>
      </c>
      <c r="E416">
        <v>-165810.59030987325</v>
      </c>
      <c r="F416">
        <v>-8071.8804053851491</v>
      </c>
      <c r="G416">
        <v>-173882.47071525839</v>
      </c>
      <c r="H416">
        <v>-144617.12525251351</v>
      </c>
      <c r="I416">
        <v>-196654.69086494399</v>
      </c>
    </row>
    <row r="417" spans="2:9">
      <c r="B417" s="113">
        <v>413</v>
      </c>
      <c r="D417">
        <v>-141625.36739895958</v>
      </c>
      <c r="E417">
        <v>-147127.19626660421</v>
      </c>
      <c r="F417">
        <v>-27779.22807607412</v>
      </c>
      <c r="G417">
        <v>-174906.42434267834</v>
      </c>
      <c r="H417">
        <v>-200393.40886591843</v>
      </c>
      <c r="I417">
        <v>-214575.45586822275</v>
      </c>
    </row>
    <row r="418" spans="2:9">
      <c r="B418" s="113">
        <v>414</v>
      </c>
      <c r="D418">
        <v>-98498.18873287637</v>
      </c>
      <c r="E418">
        <v>-157575.95784988377</v>
      </c>
      <c r="F418">
        <v>11205.577594562914</v>
      </c>
      <c r="G418">
        <v>-146370.38025532084</v>
      </c>
      <c r="H418">
        <v>-144817.24383198872</v>
      </c>
      <c r="I418">
        <v>-158563.7812365898</v>
      </c>
    </row>
    <row r="419" spans="2:9">
      <c r="B419" s="113">
        <v>415</v>
      </c>
      <c r="D419">
        <v>-130434.91720310316</v>
      </c>
      <c r="E419">
        <v>-152966.25177081974</v>
      </c>
      <c r="F419">
        <v>-18480.974813643588</v>
      </c>
      <c r="G419">
        <v>-171447.22658446332</v>
      </c>
      <c r="H419">
        <v>-176791.11530891387</v>
      </c>
      <c r="I419">
        <v>-185242.74034325418</v>
      </c>
    </row>
    <row r="420" spans="2:9">
      <c r="B420" s="113">
        <v>416</v>
      </c>
      <c r="D420">
        <v>-101341.12449816815</v>
      </c>
      <c r="E420">
        <v>-161110.38095944896</v>
      </c>
      <c r="F420">
        <v>5344.5352021419239</v>
      </c>
      <c r="G420">
        <v>-155765.84575730702</v>
      </c>
      <c r="H420">
        <v>-152517.05495813914</v>
      </c>
      <c r="I420">
        <v>-195424.27922144058</v>
      </c>
    </row>
    <row r="421" spans="2:9">
      <c r="B421" s="113">
        <v>417</v>
      </c>
      <c r="D421">
        <v>-105681.0183961726</v>
      </c>
      <c r="E421">
        <v>-157143.5541656994</v>
      </c>
      <c r="F421">
        <v>6096.6962283269386</v>
      </c>
      <c r="G421">
        <v>-151046.85793737249</v>
      </c>
      <c r="H421">
        <v>-155290.66608975374</v>
      </c>
      <c r="I421">
        <v>-175431.86037482769</v>
      </c>
    </row>
    <row r="422" spans="2:9">
      <c r="B422" s="113">
        <v>418</v>
      </c>
      <c r="D422">
        <v>-114211.43916316885</v>
      </c>
      <c r="E422">
        <v>-170135.69274135635</v>
      </c>
      <c r="F422">
        <v>3684.5773662377469</v>
      </c>
      <c r="G422">
        <v>-166451.11537511862</v>
      </c>
      <c r="H422">
        <v>-168607.3370174164</v>
      </c>
      <c r="I422">
        <v>-214481.33164664445</v>
      </c>
    </row>
    <row r="423" spans="2:9">
      <c r="B423" s="113">
        <v>419</v>
      </c>
      <c r="D423">
        <v>-119998.01565503844</v>
      </c>
      <c r="E423">
        <v>-174376.01910112918</v>
      </c>
      <c r="F423">
        <v>9642.7448760123152</v>
      </c>
      <c r="G423">
        <v>-164733.27422511688</v>
      </c>
      <c r="H423">
        <v>-191564.85889458767</v>
      </c>
      <c r="I423">
        <v>-201196.94168476519</v>
      </c>
    </row>
    <row r="424" spans="2:9">
      <c r="B424" s="113">
        <v>420</v>
      </c>
      <c r="D424">
        <v>-135659.73208684177</v>
      </c>
      <c r="E424">
        <v>-161046.5035467491</v>
      </c>
      <c r="F424">
        <v>-19133.602063462153</v>
      </c>
      <c r="G424">
        <v>-180180.10561021126</v>
      </c>
      <c r="H424">
        <v>-172562.1262938224</v>
      </c>
      <c r="I424">
        <v>-242343.26764214601</v>
      </c>
    </row>
    <row r="425" spans="2:9">
      <c r="B425" s="113">
        <v>421</v>
      </c>
      <c r="D425">
        <v>-121669.97265205017</v>
      </c>
      <c r="E425">
        <v>-165753.44813116797</v>
      </c>
      <c r="F425">
        <v>-3191.5818810883793</v>
      </c>
      <c r="G425">
        <v>-168945.03001225632</v>
      </c>
      <c r="H425">
        <v>-177656.32181711117</v>
      </c>
      <c r="I425">
        <v>-203811.81095460019</v>
      </c>
    </row>
    <row r="426" spans="2:9">
      <c r="B426" s="113">
        <v>422</v>
      </c>
      <c r="D426">
        <v>-140930.91991788938</v>
      </c>
      <c r="E426">
        <v>-158066.28658286645</v>
      </c>
      <c r="F426">
        <v>-28127.760973279568</v>
      </c>
      <c r="G426">
        <v>-186194.04755614602</v>
      </c>
      <c r="H426">
        <v>-202331.47328318539</v>
      </c>
      <c r="I426">
        <v>-213351.59055734242</v>
      </c>
    </row>
    <row r="427" spans="2:9">
      <c r="B427" s="113">
        <v>423</v>
      </c>
      <c r="D427">
        <v>-107478.97174732242</v>
      </c>
      <c r="E427">
        <v>-156873.12602007465</v>
      </c>
      <c r="F427">
        <v>1279.413045501351</v>
      </c>
      <c r="G427">
        <v>-155593.71297457331</v>
      </c>
      <c r="H427">
        <v>-164248.10629052346</v>
      </c>
      <c r="I427">
        <v>-200594.1021567049</v>
      </c>
    </row>
    <row r="428" spans="2:9">
      <c r="B428" s="113">
        <v>424</v>
      </c>
      <c r="D428">
        <v>-154071.21059683105</v>
      </c>
      <c r="E428">
        <v>-176102.11398441243</v>
      </c>
      <c r="F428">
        <v>-22209.252637430276</v>
      </c>
      <c r="G428">
        <v>-198311.3666218427</v>
      </c>
      <c r="H428">
        <v>-187722.813743059</v>
      </c>
      <c r="I428">
        <v>-198668.05440035908</v>
      </c>
    </row>
    <row r="429" spans="2:9">
      <c r="B429" s="113">
        <v>425</v>
      </c>
      <c r="D429">
        <v>-77526.499738383412</v>
      </c>
      <c r="E429">
        <v>-176019.2824737273</v>
      </c>
      <c r="F429">
        <v>35569.913841755086</v>
      </c>
      <c r="G429">
        <v>-140449.36863197223</v>
      </c>
      <c r="H429">
        <v>-124233.62434082788</v>
      </c>
      <c r="I429">
        <v>-193254.72738960193</v>
      </c>
    </row>
    <row r="430" spans="2:9">
      <c r="B430" s="113">
        <v>426</v>
      </c>
      <c r="D430">
        <v>-145397.14315429394</v>
      </c>
      <c r="E430">
        <v>-158675.03646129355</v>
      </c>
      <c r="F430">
        <v>-26023.383755928538</v>
      </c>
      <c r="G430">
        <v>-184698.42021722207</v>
      </c>
      <c r="H430">
        <v>-184064.70146089065</v>
      </c>
      <c r="I430">
        <v>-197855.56555301818</v>
      </c>
    </row>
    <row r="431" spans="2:9">
      <c r="B431" s="113">
        <v>427</v>
      </c>
      <c r="D431">
        <v>-84374.817495398776</v>
      </c>
      <c r="E431">
        <v>-174730.31477379365</v>
      </c>
      <c r="F431">
        <v>29827.910976337284</v>
      </c>
      <c r="G431">
        <v>-144902.40379745635</v>
      </c>
      <c r="H431">
        <v>-129547.41777112937</v>
      </c>
      <c r="I431">
        <v>-177431.95068498276</v>
      </c>
    </row>
    <row r="432" spans="2:9">
      <c r="B432" s="113">
        <v>428</v>
      </c>
      <c r="D432">
        <v>-121733.40940798268</v>
      </c>
      <c r="E432">
        <v>-156439.0167053295</v>
      </c>
      <c r="F432">
        <v>-13725.756537058325</v>
      </c>
      <c r="G432">
        <v>-170164.77324238786</v>
      </c>
      <c r="H432">
        <v>-158260.29435571918</v>
      </c>
      <c r="I432">
        <v>-186078.42801623614</v>
      </c>
    </row>
    <row r="433" spans="2:9">
      <c r="B433" s="113">
        <v>429</v>
      </c>
      <c r="D433">
        <v>-121056.21092367057</v>
      </c>
      <c r="E433">
        <v>-170755.77052227626</v>
      </c>
      <c r="F433">
        <v>4555.49287808792</v>
      </c>
      <c r="G433">
        <v>-166200.27764418832</v>
      </c>
      <c r="H433">
        <v>-203907.72885654389</v>
      </c>
      <c r="I433">
        <v>-215353.643087629</v>
      </c>
    </row>
    <row r="434" spans="2:9">
      <c r="B434" s="113">
        <v>430</v>
      </c>
      <c r="D434">
        <v>-62241.560575189913</v>
      </c>
      <c r="E434">
        <v>-151455.28027394033</v>
      </c>
      <c r="F434">
        <v>28974.403375877358</v>
      </c>
      <c r="G434">
        <v>-122480.87689806294</v>
      </c>
      <c r="H434">
        <v>-126306.38684983602</v>
      </c>
      <c r="I434">
        <v>-172538.00941634786</v>
      </c>
    </row>
    <row r="435" spans="2:9">
      <c r="B435" s="113">
        <v>431</v>
      </c>
      <c r="D435">
        <v>-115569.75483269186</v>
      </c>
      <c r="E435">
        <v>-159979.08805433815</v>
      </c>
      <c r="F435">
        <v>-3042.2970643566878</v>
      </c>
      <c r="G435">
        <v>-163021.38511869483</v>
      </c>
      <c r="H435">
        <v>-166135.62139571324</v>
      </c>
      <c r="I435">
        <v>-184922.6710772443</v>
      </c>
    </row>
    <row r="436" spans="2:9">
      <c r="B436" s="113">
        <v>432</v>
      </c>
      <c r="D436">
        <v>-121383.91678926782</v>
      </c>
      <c r="E436">
        <v>-158795.34858328037</v>
      </c>
      <c r="F436">
        <v>-8777.3848926290375</v>
      </c>
      <c r="G436">
        <v>-167572.73347590939</v>
      </c>
      <c r="H436">
        <v>-158594.16591437816</v>
      </c>
      <c r="I436">
        <v>-190141.71923099417</v>
      </c>
    </row>
    <row r="437" spans="2:9">
      <c r="B437" s="113">
        <v>433</v>
      </c>
      <c r="D437">
        <v>-136168.8556507802</v>
      </c>
      <c r="E437">
        <v>-172578.49093403664</v>
      </c>
      <c r="F437">
        <v>-12796.518161254338</v>
      </c>
      <c r="G437">
        <v>-185375.00909529097</v>
      </c>
      <c r="H437">
        <v>-161481.54731630452</v>
      </c>
      <c r="I437">
        <v>-213571.61163002174</v>
      </c>
    </row>
    <row r="438" spans="2:9">
      <c r="B438" s="113">
        <v>434</v>
      </c>
      <c r="D438">
        <v>-124984.51954739694</v>
      </c>
      <c r="E438">
        <v>-155793.11253056128</v>
      </c>
      <c r="F438">
        <v>-16811.585337075929</v>
      </c>
      <c r="G438">
        <v>-172604.69786763721</v>
      </c>
      <c r="H438">
        <v>-149212.85145135241</v>
      </c>
      <c r="I438">
        <v>-188311.87108406573</v>
      </c>
    </row>
    <row r="439" spans="2:9">
      <c r="B439" s="113">
        <v>435</v>
      </c>
      <c r="D439">
        <v>-101174.7981417588</v>
      </c>
      <c r="E439">
        <v>-161844.07501256483</v>
      </c>
      <c r="F439">
        <v>10072.606309335722</v>
      </c>
      <c r="G439">
        <v>-151771.4687032291</v>
      </c>
      <c r="H439">
        <v>-132315.25716289651</v>
      </c>
      <c r="I439">
        <v>-172460.73623333115</v>
      </c>
    </row>
    <row r="440" spans="2:9">
      <c r="B440" s="113">
        <v>436</v>
      </c>
      <c r="D440">
        <v>-113097.00184341169</v>
      </c>
      <c r="E440">
        <v>-173403.14673475389</v>
      </c>
      <c r="F440">
        <v>12170.3122910819</v>
      </c>
      <c r="G440">
        <v>-161232.83444367198</v>
      </c>
      <c r="H440">
        <v>-157434.93307555362</v>
      </c>
      <c r="I440">
        <v>-196960.24165611248</v>
      </c>
    </row>
    <row r="441" spans="2:9">
      <c r="B441" s="113">
        <v>437</v>
      </c>
      <c r="D441">
        <v>-128910.36520590095</v>
      </c>
      <c r="E441">
        <v>-158970.81871010156</v>
      </c>
      <c r="F441">
        <v>-11437.366827239573</v>
      </c>
      <c r="G441">
        <v>-170408.18553734111</v>
      </c>
      <c r="H441">
        <v>-160166.39725204359</v>
      </c>
      <c r="I441">
        <v>-206158.27228999999</v>
      </c>
    </row>
    <row r="442" spans="2:9">
      <c r="B442" s="113">
        <v>438</v>
      </c>
      <c r="D442">
        <v>-100116.87234007518</v>
      </c>
      <c r="E442">
        <v>-172596.44309826093</v>
      </c>
      <c r="F442">
        <v>16503.548127940841</v>
      </c>
      <c r="G442">
        <v>-156092.89497032011</v>
      </c>
      <c r="H442">
        <v>-140034.23390892334</v>
      </c>
      <c r="I442">
        <v>-208742.64171681035</v>
      </c>
    </row>
    <row r="443" spans="2:9">
      <c r="B443" s="113">
        <v>439</v>
      </c>
      <c r="D443">
        <v>-127892.16541412879</v>
      </c>
      <c r="E443">
        <v>-160554.75617422455</v>
      </c>
      <c r="F443">
        <v>-8737.6139945461036</v>
      </c>
      <c r="G443">
        <v>-169292.37016877063</v>
      </c>
      <c r="H443">
        <v>-187190.42852238566</v>
      </c>
      <c r="I443">
        <v>-216527.36329697681</v>
      </c>
    </row>
    <row r="444" spans="2:9">
      <c r="B444" s="113">
        <v>440</v>
      </c>
      <c r="D444">
        <v>-112819.6457500328</v>
      </c>
      <c r="E444">
        <v>-152348.60928802635</v>
      </c>
      <c r="F444">
        <v>-5121.84864567357</v>
      </c>
      <c r="G444">
        <v>-157470.45793369992</v>
      </c>
      <c r="H444">
        <v>-182048.71300455811</v>
      </c>
      <c r="I444">
        <v>-202747.08361933421</v>
      </c>
    </row>
    <row r="445" spans="2:9">
      <c r="B445" s="113">
        <v>441</v>
      </c>
      <c r="D445">
        <v>-146613.29081662215</v>
      </c>
      <c r="E445">
        <v>-156646.19734937092</v>
      </c>
      <c r="F445">
        <v>-26212.192631618782</v>
      </c>
      <c r="G445">
        <v>-182858.38998098971</v>
      </c>
      <c r="H445">
        <v>-196335.58959367615</v>
      </c>
      <c r="I445">
        <v>-244338.27502154102</v>
      </c>
    </row>
    <row r="446" spans="2:9">
      <c r="B446" s="113">
        <v>442</v>
      </c>
      <c r="D446">
        <v>-108667.67741953938</v>
      </c>
      <c r="E446">
        <v>-156128.56866803789</v>
      </c>
      <c r="F446">
        <v>-606.81596612051362</v>
      </c>
      <c r="G446">
        <v>-156735.3846341584</v>
      </c>
      <c r="H446">
        <v>-152886.09090977762</v>
      </c>
      <c r="I446">
        <v>-199077.64418272331</v>
      </c>
    </row>
    <row r="447" spans="2:9">
      <c r="B447" s="113">
        <v>443</v>
      </c>
      <c r="D447">
        <v>-84596.212944505227</v>
      </c>
      <c r="E447">
        <v>-157251.07258075802</v>
      </c>
      <c r="F447">
        <v>17260.728206469677</v>
      </c>
      <c r="G447">
        <v>-139990.34437428834</v>
      </c>
      <c r="H447">
        <v>-154862.73246558913</v>
      </c>
      <c r="I447">
        <v>-191035.07207538761</v>
      </c>
    </row>
    <row r="448" spans="2:9">
      <c r="B448" s="113">
        <v>444</v>
      </c>
      <c r="D448">
        <v>-86623.758354927879</v>
      </c>
      <c r="E448">
        <v>-150513.70462858124</v>
      </c>
      <c r="F448">
        <v>12827.655730892817</v>
      </c>
      <c r="G448">
        <v>-137686.04889768842</v>
      </c>
      <c r="H448">
        <v>-146868.46682012739</v>
      </c>
      <c r="I448">
        <v>-164744.92043702659</v>
      </c>
    </row>
    <row r="449" spans="2:9">
      <c r="B449" s="113">
        <v>445</v>
      </c>
      <c r="D449">
        <v>-119774.14421703832</v>
      </c>
      <c r="E449">
        <v>-149779.91913893749</v>
      </c>
      <c r="F449">
        <v>-10461.507602807746</v>
      </c>
      <c r="G449">
        <v>-160241.42674174524</v>
      </c>
      <c r="H449">
        <v>-167637.58555545739</v>
      </c>
      <c r="I449">
        <v>-210011.9834429769</v>
      </c>
    </row>
    <row r="450" spans="2:9">
      <c r="B450" s="113">
        <v>446</v>
      </c>
      <c r="D450">
        <v>-102844.47457062594</v>
      </c>
      <c r="E450">
        <v>-158111.64997317985</v>
      </c>
      <c r="F450">
        <v>5960.2794125375804</v>
      </c>
      <c r="G450">
        <v>-152151.37056064227</v>
      </c>
      <c r="H450">
        <v>-164619.29203076503</v>
      </c>
      <c r="I450">
        <v>-188182.04873858413</v>
      </c>
    </row>
    <row r="451" spans="2:9">
      <c r="B451" s="113">
        <v>447</v>
      </c>
      <c r="D451">
        <v>-125143.38069637665</v>
      </c>
      <c r="E451">
        <v>-156513.40155910168</v>
      </c>
      <c r="F451">
        <v>-14753.326206848542</v>
      </c>
      <c r="G451">
        <v>-171266.7277659502</v>
      </c>
      <c r="H451">
        <v>-187202.6022306766</v>
      </c>
      <c r="I451">
        <v>-183898.27387033397</v>
      </c>
    </row>
    <row r="452" spans="2:9">
      <c r="B452" s="113">
        <v>448</v>
      </c>
      <c r="D452">
        <v>-154034.01054429432</v>
      </c>
      <c r="E452">
        <v>-153405.99329784169</v>
      </c>
      <c r="F452">
        <v>-38110.622668530639</v>
      </c>
      <c r="G452">
        <v>-191516.61596637234</v>
      </c>
      <c r="H452">
        <v>-204257.20690366474</v>
      </c>
      <c r="I452">
        <v>-212139.91479818159</v>
      </c>
    </row>
    <row r="453" spans="2:9">
      <c r="B453" s="113">
        <v>449</v>
      </c>
      <c r="D453">
        <v>-137222.51013066637</v>
      </c>
      <c r="E453">
        <v>-168545.20955747369</v>
      </c>
      <c r="F453">
        <v>-7086.0791439954482</v>
      </c>
      <c r="G453">
        <v>-175631.28870146914</v>
      </c>
      <c r="H453">
        <v>-201981.19308595161</v>
      </c>
      <c r="I453">
        <v>-224013.55016834621</v>
      </c>
    </row>
    <row r="454" spans="2:9">
      <c r="B454" s="113">
        <v>450</v>
      </c>
      <c r="D454">
        <v>-161062.29554673214</v>
      </c>
      <c r="E454">
        <v>-166435.98728294947</v>
      </c>
      <c r="F454">
        <v>-30963.039903722049</v>
      </c>
      <c r="G454">
        <v>-197399.0271866715</v>
      </c>
      <c r="H454">
        <v>-198845.05058221682</v>
      </c>
      <c r="I454">
        <v>-224628.68020190368</v>
      </c>
    </row>
    <row r="455" spans="2:9">
      <c r="B455" s="113">
        <v>451</v>
      </c>
      <c r="D455">
        <v>-115755.97258371666</v>
      </c>
      <c r="E455">
        <v>-162607.58680689358</v>
      </c>
      <c r="F455">
        <v>-7158.7719882376259</v>
      </c>
      <c r="G455">
        <v>-169766.35879513121</v>
      </c>
      <c r="H455">
        <v>-167256.58577608078</v>
      </c>
      <c r="I455">
        <v>-193734.60840703978</v>
      </c>
    </row>
    <row r="456" spans="2:9">
      <c r="B456" s="113">
        <v>452</v>
      </c>
      <c r="D456">
        <v>-157605.6389002405</v>
      </c>
      <c r="E456">
        <v>-172946.43789791761</v>
      </c>
      <c r="F456">
        <v>-30572.34942148062</v>
      </c>
      <c r="G456">
        <v>-203518.78731939825</v>
      </c>
      <c r="H456">
        <v>-197726.47912935037</v>
      </c>
      <c r="I456">
        <v>-206883.94165585845</v>
      </c>
    </row>
    <row r="457" spans="2:9">
      <c r="B457" s="113">
        <v>453</v>
      </c>
      <c r="D457">
        <v>-117375.85893632719</v>
      </c>
      <c r="E457">
        <v>-144661.13984552745</v>
      </c>
      <c r="F457">
        <v>-15010.319587373175</v>
      </c>
      <c r="G457">
        <v>-159671.45943290059</v>
      </c>
      <c r="H457">
        <v>-153410.42239066304</v>
      </c>
      <c r="I457">
        <v>-192856.77779827063</v>
      </c>
    </row>
    <row r="458" spans="2:9">
      <c r="B458" s="113">
        <v>454</v>
      </c>
      <c r="D458">
        <v>-66256.815121984488</v>
      </c>
      <c r="E458">
        <v>-174446.85781958938</v>
      </c>
      <c r="F458">
        <v>49060.044471777714</v>
      </c>
      <c r="G458">
        <v>-125386.81334781168</v>
      </c>
      <c r="H458">
        <v>-142467.73809144387</v>
      </c>
      <c r="I458">
        <v>-175167.48502316669</v>
      </c>
    </row>
    <row r="459" spans="2:9">
      <c r="B459" s="113">
        <v>455</v>
      </c>
      <c r="D459">
        <v>-113787.30947092314</v>
      </c>
      <c r="E459">
        <v>-146339.61353800935</v>
      </c>
      <c r="F459">
        <v>-19133.596647049009</v>
      </c>
      <c r="G459">
        <v>-165473.21018505836</v>
      </c>
      <c r="H459">
        <v>-151409.89279327448</v>
      </c>
      <c r="I459">
        <v>-179088.33650345559</v>
      </c>
    </row>
    <row r="460" spans="2:9">
      <c r="B460" s="113">
        <v>456</v>
      </c>
      <c r="D460">
        <v>-121374.30505807138</v>
      </c>
      <c r="E460">
        <v>-174458.27700143153</v>
      </c>
      <c r="F460">
        <v>1581.3056747791998</v>
      </c>
      <c r="G460">
        <v>-172876.97132665236</v>
      </c>
      <c r="H460">
        <v>-164565.0582976279</v>
      </c>
      <c r="I460">
        <v>-213582.08467229427</v>
      </c>
    </row>
    <row r="461" spans="2:9">
      <c r="B461" s="113">
        <v>457</v>
      </c>
      <c r="D461">
        <v>-106796.38497411134</v>
      </c>
      <c r="E461">
        <v>-159318.91178429764</v>
      </c>
      <c r="F461">
        <v>10455.06176916571</v>
      </c>
      <c r="G461">
        <v>-148863.85001513193</v>
      </c>
      <c r="H461">
        <v>-171841.2062250452</v>
      </c>
      <c r="I461">
        <v>-206035.56648975011</v>
      </c>
    </row>
    <row r="462" spans="2:9">
      <c r="B462" s="113">
        <v>458</v>
      </c>
      <c r="D462">
        <v>-125024.9137032757</v>
      </c>
      <c r="E462">
        <v>-164947.52608448543</v>
      </c>
      <c r="F462">
        <v>-8742.9727402643475</v>
      </c>
      <c r="G462">
        <v>-173690.49882474975</v>
      </c>
      <c r="H462">
        <v>-161890.99171016747</v>
      </c>
      <c r="I462">
        <v>-186922.583449028</v>
      </c>
    </row>
    <row r="463" spans="2:9">
      <c r="B463" s="113">
        <v>459</v>
      </c>
      <c r="D463">
        <v>-137258.9821459142</v>
      </c>
      <c r="E463">
        <v>-158884.62232335107</v>
      </c>
      <c r="F463">
        <v>-16708.919200324548</v>
      </c>
      <c r="G463">
        <v>-175593.54152367561</v>
      </c>
      <c r="H463">
        <v>-182760.37135196087</v>
      </c>
      <c r="I463">
        <v>-214102.80252013722</v>
      </c>
    </row>
    <row r="464" spans="2:9">
      <c r="B464" s="113">
        <v>460</v>
      </c>
      <c r="D464">
        <v>-102942.74864536976</v>
      </c>
      <c r="E464">
        <v>-163332.54026441689</v>
      </c>
      <c r="F464">
        <v>10277.16237614055</v>
      </c>
      <c r="G464">
        <v>-153055.37788827633</v>
      </c>
      <c r="H464">
        <v>-153189.65654962457</v>
      </c>
      <c r="I464">
        <v>-204875.60655097969</v>
      </c>
    </row>
    <row r="465" spans="2:9">
      <c r="B465" s="113">
        <v>461</v>
      </c>
      <c r="D465">
        <v>-150553.31952293756</v>
      </c>
      <c r="E465">
        <v>-155658.20283688337</v>
      </c>
      <c r="F465">
        <v>-31876.108118103381</v>
      </c>
      <c r="G465">
        <v>-187534.31095498675</v>
      </c>
      <c r="H465">
        <v>-189763.23784149048</v>
      </c>
      <c r="I465">
        <v>-208740.18479375279</v>
      </c>
    </row>
    <row r="466" spans="2:9">
      <c r="B466" s="113">
        <v>462</v>
      </c>
      <c r="D466">
        <v>-129797.86746909926</v>
      </c>
      <c r="E466">
        <v>-169936.23682290135</v>
      </c>
      <c r="F466">
        <v>-9392.4010615501538</v>
      </c>
      <c r="G466">
        <v>-179328.63788445148</v>
      </c>
      <c r="H466">
        <v>-160261.15785776434</v>
      </c>
      <c r="I466">
        <v>-207270.10359283077</v>
      </c>
    </row>
    <row r="467" spans="2:9">
      <c r="B467" s="113">
        <v>463</v>
      </c>
      <c r="D467">
        <v>-155551.25954412547</v>
      </c>
      <c r="E467">
        <v>-151459.09926596115</v>
      </c>
      <c r="F467">
        <v>-36473.812246637681</v>
      </c>
      <c r="G467">
        <v>-187932.91151259883</v>
      </c>
      <c r="H467">
        <v>-194235.27919625072</v>
      </c>
      <c r="I467">
        <v>-227130.87775092226</v>
      </c>
    </row>
    <row r="468" spans="2:9">
      <c r="B468" s="113">
        <v>464</v>
      </c>
      <c r="D468">
        <v>-114484.2704165242</v>
      </c>
      <c r="E468">
        <v>-161123.40970426367</v>
      </c>
      <c r="F468">
        <v>311.52549915308919</v>
      </c>
      <c r="G468">
        <v>-160811.8842051106</v>
      </c>
      <c r="H468">
        <v>-155349.15386518592</v>
      </c>
      <c r="I468">
        <v>-177987.64323109703</v>
      </c>
    </row>
    <row r="469" spans="2:9">
      <c r="B469" s="113">
        <v>465</v>
      </c>
      <c r="D469">
        <v>-140101.00417207048</v>
      </c>
      <c r="E469">
        <v>-158659.22567521041</v>
      </c>
      <c r="F469">
        <v>-24546.445474838976</v>
      </c>
      <c r="G469">
        <v>-183205.67115004937</v>
      </c>
      <c r="H469">
        <v>-178957.4145762237</v>
      </c>
      <c r="I469">
        <v>-195776.64136003851</v>
      </c>
    </row>
    <row r="470" spans="2:9">
      <c r="B470" s="113">
        <v>466</v>
      </c>
      <c r="D470">
        <v>-93375.531251308683</v>
      </c>
      <c r="E470">
        <v>-164875.00130005734</v>
      </c>
      <c r="F470">
        <v>18452.816192364742</v>
      </c>
      <c r="G470">
        <v>-146422.18510769261</v>
      </c>
      <c r="H470">
        <v>-148646.18162717464</v>
      </c>
      <c r="I470">
        <v>-200352.63851273298</v>
      </c>
    </row>
    <row r="471" spans="2:9">
      <c r="B471" s="113">
        <v>467</v>
      </c>
      <c r="D471">
        <v>-127442.33409636014</v>
      </c>
      <c r="E471">
        <v>-162217.58664366126</v>
      </c>
      <c r="F471">
        <v>-10798.284070497903</v>
      </c>
      <c r="G471">
        <v>-173015.87071415916</v>
      </c>
      <c r="H471">
        <v>-170030.57509550688</v>
      </c>
      <c r="I471">
        <v>-200679.59554798342</v>
      </c>
    </row>
    <row r="472" spans="2:9">
      <c r="B472" s="113">
        <v>468</v>
      </c>
      <c r="D472">
        <v>-129592.2383502408</v>
      </c>
      <c r="E472">
        <v>-169006.62586544274</v>
      </c>
      <c r="F472">
        <v>-6872.5637487735366</v>
      </c>
      <c r="G472">
        <v>-175879.18961421627</v>
      </c>
      <c r="H472">
        <v>-173121.37534767808</v>
      </c>
      <c r="I472">
        <v>-186494.54597870869</v>
      </c>
    </row>
    <row r="473" spans="2:9">
      <c r="B473" s="113">
        <v>469</v>
      </c>
      <c r="D473">
        <v>-113006.85006015655</v>
      </c>
      <c r="E473">
        <v>-156267.12982380821</v>
      </c>
      <c r="F473">
        <v>-1565.9703537761379</v>
      </c>
      <c r="G473">
        <v>-157833.10017758433</v>
      </c>
      <c r="H473">
        <v>-165153.95353756598</v>
      </c>
      <c r="I473">
        <v>-196972.34072818444</v>
      </c>
    </row>
    <row r="474" spans="2:9">
      <c r="B474" s="113">
        <v>470</v>
      </c>
      <c r="D474">
        <v>-113315.48705169909</v>
      </c>
      <c r="E474">
        <v>-152728.16836084228</v>
      </c>
      <c r="F474">
        <v>-6767.5900882446076</v>
      </c>
      <c r="G474">
        <v>-159495.75844908689</v>
      </c>
      <c r="H474">
        <v>-167423.45400341053</v>
      </c>
      <c r="I474">
        <v>-187649.80488812434</v>
      </c>
    </row>
    <row r="475" spans="2:9">
      <c r="B475" s="113">
        <v>471</v>
      </c>
      <c r="D475">
        <v>-132940.31566121086</v>
      </c>
      <c r="E475">
        <v>-169815.57754967621</v>
      </c>
      <c r="F475">
        <v>-6523.077618396841</v>
      </c>
      <c r="G475">
        <v>-176338.65516807305</v>
      </c>
      <c r="H475">
        <v>-184001.2298697606</v>
      </c>
      <c r="I475">
        <v>-211932.18445265139</v>
      </c>
    </row>
    <row r="476" spans="2:9">
      <c r="B476" s="113">
        <v>472</v>
      </c>
      <c r="D476">
        <v>-148181.68976024742</v>
      </c>
      <c r="E476">
        <v>-184223.39801419046</v>
      </c>
      <c r="F476">
        <v>-10698.389457647194</v>
      </c>
      <c r="G476">
        <v>-194921.78747183766</v>
      </c>
      <c r="H476">
        <v>-185729.43067583232</v>
      </c>
      <c r="I476">
        <v>-223761.33242057121</v>
      </c>
    </row>
    <row r="477" spans="2:9">
      <c r="B477" s="113">
        <v>473</v>
      </c>
      <c r="D477">
        <v>-146019.94831033473</v>
      </c>
      <c r="E477">
        <v>-182683.59708536332</v>
      </c>
      <c r="F477">
        <v>-13913.304644631498</v>
      </c>
      <c r="G477">
        <v>-196596.9017299948</v>
      </c>
      <c r="H477">
        <v>-198243.53178251468</v>
      </c>
      <c r="I477">
        <v>-232621.58052807595</v>
      </c>
    </row>
    <row r="478" spans="2:9">
      <c r="B478" s="113">
        <v>474</v>
      </c>
      <c r="D478">
        <v>-142940.51903384825</v>
      </c>
      <c r="E478">
        <v>-171545.4686458552</v>
      </c>
      <c r="F478">
        <v>-11686.622830408516</v>
      </c>
      <c r="G478">
        <v>-183232.09147626371</v>
      </c>
      <c r="H478">
        <v>-220099.72282344825</v>
      </c>
      <c r="I478">
        <v>-199568.77587961635</v>
      </c>
    </row>
    <row r="479" spans="2:9">
      <c r="B479" s="113">
        <v>475</v>
      </c>
      <c r="D479">
        <v>-129183.33923686648</v>
      </c>
      <c r="E479">
        <v>-178826.18214263293</v>
      </c>
      <c r="F479">
        <v>-2998.705901032532</v>
      </c>
      <c r="G479">
        <v>-181824.88804366547</v>
      </c>
      <c r="H479">
        <v>-196114.66231652227</v>
      </c>
      <c r="I479">
        <v>-201327.16158037572</v>
      </c>
    </row>
    <row r="480" spans="2:9">
      <c r="B480" s="113">
        <v>476</v>
      </c>
      <c r="D480">
        <v>-122721.17367759839</v>
      </c>
      <c r="E480">
        <v>-167808.61019619869</v>
      </c>
      <c r="F480">
        <v>-265.60274892891903</v>
      </c>
      <c r="G480">
        <v>-168074.21294512763</v>
      </c>
      <c r="H480">
        <v>-166474.65752308871</v>
      </c>
      <c r="I480">
        <v>-198850.62798149115</v>
      </c>
    </row>
    <row r="481" spans="2:9">
      <c r="B481" s="113">
        <v>477</v>
      </c>
      <c r="D481">
        <v>-67324.41213676022</v>
      </c>
      <c r="E481">
        <v>-161143.25890597492</v>
      </c>
      <c r="F481">
        <v>31992.45459101905</v>
      </c>
      <c r="G481">
        <v>-129150.80431495585</v>
      </c>
      <c r="H481">
        <v>-127559.34310121488</v>
      </c>
      <c r="I481">
        <v>-172681.78296238033</v>
      </c>
    </row>
    <row r="482" spans="2:9">
      <c r="B482" s="113">
        <v>478</v>
      </c>
      <c r="D482">
        <v>-136290.41781664282</v>
      </c>
      <c r="E482">
        <v>-172238.70944550764</v>
      </c>
      <c r="F482">
        <v>-10252.392699708231</v>
      </c>
      <c r="G482">
        <v>-182491.10214521587</v>
      </c>
      <c r="H482">
        <v>-185296.68582489423</v>
      </c>
      <c r="I482">
        <v>-221219.99940374386</v>
      </c>
    </row>
    <row r="483" spans="2:9">
      <c r="B483" s="113">
        <v>479</v>
      </c>
      <c r="D483">
        <v>-167236.21740737959</v>
      </c>
      <c r="E483">
        <v>-172881.74646938615</v>
      </c>
      <c r="F483">
        <v>-34504.407557773084</v>
      </c>
      <c r="G483">
        <v>-207386.15402715927</v>
      </c>
      <c r="H483">
        <v>-211091.3707571541</v>
      </c>
      <c r="I483">
        <v>-225852.14521223103</v>
      </c>
    </row>
    <row r="484" spans="2:9">
      <c r="B484" s="113">
        <v>480</v>
      </c>
      <c r="D484">
        <v>-61254.693472987012</v>
      </c>
      <c r="E484">
        <v>-157638.18664312002</v>
      </c>
      <c r="F484">
        <v>37847.53615175614</v>
      </c>
      <c r="G484">
        <v>-119790.65049136386</v>
      </c>
      <c r="H484">
        <v>-111570.00785395068</v>
      </c>
      <c r="I484">
        <v>-183260.40473944397</v>
      </c>
    </row>
    <row r="485" spans="2:9">
      <c r="B485" s="113">
        <v>481</v>
      </c>
      <c r="D485">
        <v>-86962.72829182689</v>
      </c>
      <c r="E485">
        <v>-170599.00610394313</v>
      </c>
      <c r="F485">
        <v>22407.082057003237</v>
      </c>
      <c r="G485">
        <v>-148191.92404693988</v>
      </c>
      <c r="H485">
        <v>-151520.24500229527</v>
      </c>
      <c r="I485">
        <v>-182704.03995509591</v>
      </c>
    </row>
    <row r="486" spans="2:9">
      <c r="B486" s="113">
        <v>482</v>
      </c>
      <c r="D486">
        <v>-159676.62582371055</v>
      </c>
      <c r="E486">
        <v>-158235.26882223142</v>
      </c>
      <c r="F486">
        <v>-39047.665081309533</v>
      </c>
      <c r="G486">
        <v>-197282.93390354095</v>
      </c>
      <c r="H486">
        <v>-200547.16287885635</v>
      </c>
      <c r="I486">
        <v>-215387.88015680283</v>
      </c>
    </row>
    <row r="487" spans="2:9">
      <c r="B487" s="113">
        <v>483</v>
      </c>
      <c r="D487">
        <v>-113762.60117295</v>
      </c>
      <c r="E487">
        <v>-133345.47624454618</v>
      </c>
      <c r="F487">
        <v>-20582.818975177674</v>
      </c>
      <c r="G487">
        <v>-153928.29521972383</v>
      </c>
      <c r="H487">
        <v>-135391.58103437093</v>
      </c>
      <c r="I487">
        <v>-169667.01724223452</v>
      </c>
    </row>
    <row r="488" spans="2:9">
      <c r="B488" s="113">
        <v>484</v>
      </c>
      <c r="D488">
        <v>-110001.3138950025</v>
      </c>
      <c r="E488">
        <v>-173475.68914680235</v>
      </c>
      <c r="F488">
        <v>10252.766680891349</v>
      </c>
      <c r="G488">
        <v>-163222.92246591102</v>
      </c>
      <c r="H488">
        <v>-157771.12985149343</v>
      </c>
      <c r="I488">
        <v>-187771.89582343705</v>
      </c>
    </row>
    <row r="489" spans="2:9">
      <c r="B489" s="113">
        <v>485</v>
      </c>
      <c r="D489">
        <v>-113797.12554414441</v>
      </c>
      <c r="E489">
        <v>-171255.65513372645</v>
      </c>
      <c r="F489">
        <v>890.64441499541863</v>
      </c>
      <c r="G489">
        <v>-170365.01071873104</v>
      </c>
      <c r="H489">
        <v>-139867.46227817872</v>
      </c>
      <c r="I489">
        <v>-188221.15545706754</v>
      </c>
    </row>
    <row r="490" spans="2:9">
      <c r="B490" s="113">
        <v>486</v>
      </c>
      <c r="D490">
        <v>-125335.12089884662</v>
      </c>
      <c r="E490">
        <v>-175109.83009029241</v>
      </c>
      <c r="F490">
        <v>-2227.8324292407924</v>
      </c>
      <c r="G490">
        <v>-177337.66251953319</v>
      </c>
      <c r="H490">
        <v>-175281.56919239316</v>
      </c>
      <c r="I490">
        <v>-199891.06997300929</v>
      </c>
    </row>
    <row r="491" spans="2:9">
      <c r="B491" s="113">
        <v>487</v>
      </c>
      <c r="D491">
        <v>-105079.35076308304</v>
      </c>
      <c r="E491">
        <v>-167860.40157949479</v>
      </c>
      <c r="F491">
        <v>13566.209921486952</v>
      </c>
      <c r="G491">
        <v>-154294.19165800783</v>
      </c>
      <c r="H491">
        <v>-181304.20576575142</v>
      </c>
      <c r="I491">
        <v>-197499.6342949986</v>
      </c>
    </row>
    <row r="492" spans="2:9">
      <c r="B492" s="113">
        <v>488</v>
      </c>
      <c r="D492">
        <v>-126233.06691298443</v>
      </c>
      <c r="E492">
        <v>-166853.39180557389</v>
      </c>
      <c r="F492">
        <v>-3915.8780442806165</v>
      </c>
      <c r="G492">
        <v>-170769.26984985452</v>
      </c>
      <c r="H492">
        <v>-150362.90975182113</v>
      </c>
      <c r="I492">
        <v>-197465.68032724454</v>
      </c>
    </row>
    <row r="493" spans="2:9">
      <c r="B493" s="113">
        <v>489</v>
      </c>
      <c r="D493">
        <v>-107256.64211272998</v>
      </c>
      <c r="E493">
        <v>-150818.59270743938</v>
      </c>
      <c r="F493">
        <v>2809.5762219710887</v>
      </c>
      <c r="G493">
        <v>-148009.01648546831</v>
      </c>
      <c r="H493">
        <v>-175059.42515660526</v>
      </c>
      <c r="I493">
        <v>-182758.36272507164</v>
      </c>
    </row>
    <row r="494" spans="2:9">
      <c r="B494" s="113">
        <v>490</v>
      </c>
      <c r="D494">
        <v>-129117.74503100557</v>
      </c>
      <c r="E494">
        <v>-161477.50756495222</v>
      </c>
      <c r="F494">
        <v>-15100.784402137237</v>
      </c>
      <c r="G494">
        <v>-176578.29196708946</v>
      </c>
      <c r="H494">
        <v>-177341.96517008846</v>
      </c>
      <c r="I494">
        <v>-193969.07535854442</v>
      </c>
    </row>
    <row r="495" spans="2:9">
      <c r="B495" s="113">
        <v>491</v>
      </c>
      <c r="D495">
        <v>-118112.84446496287</v>
      </c>
      <c r="E495">
        <v>-138624.33524424158</v>
      </c>
      <c r="F495">
        <v>-19697.181617531132</v>
      </c>
      <c r="G495">
        <v>-158321.51686177272</v>
      </c>
      <c r="H495">
        <v>-149812.99975945952</v>
      </c>
      <c r="I495">
        <v>-183143.69593076536</v>
      </c>
    </row>
    <row r="496" spans="2:9">
      <c r="B496" s="113">
        <v>492</v>
      </c>
      <c r="D496">
        <v>-108288.68431041292</v>
      </c>
      <c r="E496">
        <v>-145640.27571357889</v>
      </c>
      <c r="F496">
        <v>-9177.984806954235</v>
      </c>
      <c r="G496">
        <v>-154818.26052053313</v>
      </c>
      <c r="H496">
        <v>-142596.11187047479</v>
      </c>
      <c r="I496">
        <v>-185747.75588681159</v>
      </c>
    </row>
    <row r="497" spans="2:9">
      <c r="B497" s="113">
        <v>493</v>
      </c>
      <c r="D497">
        <v>-91612.379098686462</v>
      </c>
      <c r="E497">
        <v>-160924.57656312568</v>
      </c>
      <c r="F497">
        <v>14365.084382517845</v>
      </c>
      <c r="G497">
        <v>-146559.49218060781</v>
      </c>
      <c r="H497">
        <v>-146222.2716532551</v>
      </c>
      <c r="I497">
        <v>-178000.05471578773</v>
      </c>
    </row>
    <row r="498" spans="2:9">
      <c r="B498" s="113">
        <v>494</v>
      </c>
      <c r="D498">
        <v>-67608.539034414673</v>
      </c>
      <c r="E498">
        <v>-146897.24732532969</v>
      </c>
      <c r="F498">
        <v>27797.594987347009</v>
      </c>
      <c r="G498">
        <v>-119099.65233798267</v>
      </c>
      <c r="H498">
        <v>-122686.45779006598</v>
      </c>
      <c r="I498">
        <v>-168010.47241433099</v>
      </c>
    </row>
    <row r="499" spans="2:9">
      <c r="B499" s="113">
        <v>495</v>
      </c>
      <c r="D499">
        <v>-149357.13044414142</v>
      </c>
      <c r="E499">
        <v>-139802.47471704593</v>
      </c>
      <c r="F499">
        <v>-38631.756210146057</v>
      </c>
      <c r="G499">
        <v>-178434.23092719199</v>
      </c>
      <c r="H499">
        <v>-196602.74713246443</v>
      </c>
      <c r="I499">
        <v>-188694.08912325811</v>
      </c>
    </row>
    <row r="500" spans="2:9">
      <c r="B500" s="113">
        <v>496</v>
      </c>
      <c r="D500">
        <v>-131370.67033131194</v>
      </c>
      <c r="E500">
        <v>-157192.94807699713</v>
      </c>
      <c r="F500">
        <v>-22753.399341603632</v>
      </c>
      <c r="G500">
        <v>-179946.34741860075</v>
      </c>
      <c r="H500">
        <v>-178736.62636850201</v>
      </c>
      <c r="I500">
        <v>-210312.31054497149</v>
      </c>
    </row>
    <row r="501" spans="2:9">
      <c r="B501" s="113">
        <v>497</v>
      </c>
      <c r="D501">
        <v>-156247.8137534658</v>
      </c>
      <c r="E501">
        <v>-159593.99600837176</v>
      </c>
      <c r="F501">
        <v>-36804.98200349418</v>
      </c>
      <c r="G501">
        <v>-196398.97801186593</v>
      </c>
      <c r="H501">
        <v>-175922.60123399613</v>
      </c>
      <c r="I501">
        <v>-223807.95218178988</v>
      </c>
    </row>
    <row r="502" spans="2:9">
      <c r="B502" s="113">
        <v>498</v>
      </c>
      <c r="D502">
        <v>-140498.49477606121</v>
      </c>
      <c r="E502">
        <v>-155816.90103359186</v>
      </c>
      <c r="F502">
        <v>-29443.649355210931</v>
      </c>
      <c r="G502">
        <v>-185260.5503888028</v>
      </c>
      <c r="H502">
        <v>-170700.32933987814</v>
      </c>
      <c r="I502">
        <v>-189860.29350199559</v>
      </c>
    </row>
    <row r="503" spans="2:9">
      <c r="B503" s="113">
        <v>499</v>
      </c>
      <c r="D503">
        <v>-120476.71205637658</v>
      </c>
      <c r="E503">
        <v>-168182.53496261314</v>
      </c>
      <c r="F503">
        <v>-4439.5917098603095</v>
      </c>
      <c r="G503">
        <v>-172622.12667247345</v>
      </c>
      <c r="H503">
        <v>-181129.96510827163</v>
      </c>
      <c r="I503">
        <v>-186752.01572052506</v>
      </c>
    </row>
    <row r="504" spans="2:9">
      <c r="B504" s="113">
        <v>500</v>
      </c>
      <c r="D504">
        <v>-125054.71303544365</v>
      </c>
      <c r="E504">
        <v>-169706.00268555389</v>
      </c>
      <c r="F504">
        <v>-10997.897566016996</v>
      </c>
      <c r="G504">
        <v>-180703.90025157091</v>
      </c>
      <c r="H504">
        <v>-155871.41723343794</v>
      </c>
      <c r="I504">
        <v>-194335.15502117193</v>
      </c>
    </row>
    <row r="505" spans="2:9">
      <c r="B505" s="113">
        <v>501</v>
      </c>
      <c r="D505">
        <v>-138099.8341152177</v>
      </c>
      <c r="E505">
        <v>-158459.98400634815</v>
      </c>
      <c r="F505">
        <v>-18262.652967938746</v>
      </c>
      <c r="G505">
        <v>-176722.6369742869</v>
      </c>
      <c r="H505">
        <v>-207194.70743052787</v>
      </c>
      <c r="I505">
        <v>-225404.59968751238</v>
      </c>
    </row>
    <row r="506" spans="2:9">
      <c r="B506" s="113">
        <v>502</v>
      </c>
      <c r="D506">
        <v>-130148.66732227054</v>
      </c>
      <c r="E506">
        <v>-159578.35375936097</v>
      </c>
      <c r="F506">
        <v>-15961.910871965803</v>
      </c>
      <c r="G506">
        <v>-175540.26463132678</v>
      </c>
      <c r="H506">
        <v>-182963.22067323729</v>
      </c>
      <c r="I506">
        <v>-215357.39135153114</v>
      </c>
    </row>
    <row r="507" spans="2:9">
      <c r="B507" s="113">
        <v>503</v>
      </c>
      <c r="D507">
        <v>-113600.80935326069</v>
      </c>
      <c r="E507">
        <v>-155554.71783999162</v>
      </c>
      <c r="F507">
        <v>-3890.3203941411412</v>
      </c>
      <c r="G507">
        <v>-159445.03823413275</v>
      </c>
      <c r="H507">
        <v>-159056.93580168634</v>
      </c>
      <c r="I507">
        <v>-204204.74175195565</v>
      </c>
    </row>
    <row r="508" spans="2:9">
      <c r="B508" s="113">
        <v>504</v>
      </c>
      <c r="D508">
        <v>-140043.050068371</v>
      </c>
      <c r="E508">
        <v>-163027.99235875433</v>
      </c>
      <c r="F508">
        <v>-15929.893551560126</v>
      </c>
      <c r="G508">
        <v>-178957.88591031445</v>
      </c>
      <c r="H508">
        <v>-174963.33444153023</v>
      </c>
      <c r="I508">
        <v>-207477.12751295313</v>
      </c>
    </row>
    <row r="509" spans="2:9">
      <c r="B509" s="113">
        <v>505</v>
      </c>
      <c r="D509">
        <v>-107755.26965501234</v>
      </c>
      <c r="E509">
        <v>-156484.29995479819</v>
      </c>
      <c r="F509">
        <v>-1247.8045448343037</v>
      </c>
      <c r="G509">
        <v>-157732.10449963249</v>
      </c>
      <c r="H509">
        <v>-136744.86455351132</v>
      </c>
      <c r="I509">
        <v>-176862.27368200882</v>
      </c>
    </row>
    <row r="510" spans="2:9">
      <c r="B510" s="113">
        <v>506</v>
      </c>
      <c r="D510">
        <v>-125500.4674987851</v>
      </c>
      <c r="E510">
        <v>-161378.19494480058</v>
      </c>
      <c r="F510">
        <v>-13186.094073030661</v>
      </c>
      <c r="G510">
        <v>-174564.28901783127</v>
      </c>
      <c r="H510">
        <v>-179460.94606198196</v>
      </c>
      <c r="I510">
        <v>-200501.31348433738</v>
      </c>
    </row>
    <row r="511" spans="2:9">
      <c r="B511" s="113">
        <v>507</v>
      </c>
      <c r="D511">
        <v>-129474.70102812197</v>
      </c>
      <c r="E511">
        <v>-155662.67110185671</v>
      </c>
      <c r="F511">
        <v>-16116.801835581173</v>
      </c>
      <c r="G511">
        <v>-171779.47293743788</v>
      </c>
      <c r="H511">
        <v>-162899.21902743285</v>
      </c>
      <c r="I511">
        <v>-208334.5774862979</v>
      </c>
    </row>
    <row r="512" spans="2:9">
      <c r="B512" s="113">
        <v>508</v>
      </c>
      <c r="D512">
        <v>-124572.99845111443</v>
      </c>
      <c r="E512">
        <v>-165896.37078931156</v>
      </c>
      <c r="F512">
        <v>-6919.2246078004828</v>
      </c>
      <c r="G512">
        <v>-172815.59539711205</v>
      </c>
      <c r="H512">
        <v>-162832.70607873547</v>
      </c>
      <c r="I512">
        <v>-215688.77087095441</v>
      </c>
    </row>
    <row r="513" spans="2:9">
      <c r="B513" s="113">
        <v>509</v>
      </c>
      <c r="D513">
        <v>-131325.90051409294</v>
      </c>
      <c r="E513">
        <v>-175522.0300762736</v>
      </c>
      <c r="F513">
        <v>-8010.2174009499722</v>
      </c>
      <c r="G513">
        <v>-183532.24747722357</v>
      </c>
      <c r="H513">
        <v>-181617.20196477318</v>
      </c>
      <c r="I513">
        <v>-200464.64678424879</v>
      </c>
    </row>
    <row r="514" spans="2:9">
      <c r="B514" s="113">
        <v>510</v>
      </c>
      <c r="D514">
        <v>-126184.71651685948</v>
      </c>
      <c r="E514">
        <v>-161844.50108898073</v>
      </c>
      <c r="F514">
        <v>-7899.9204802343156</v>
      </c>
      <c r="G514">
        <v>-169744.42156921505</v>
      </c>
      <c r="H514">
        <v>-167821.51272292755</v>
      </c>
      <c r="I514">
        <v>-203044.43533166568</v>
      </c>
    </row>
    <row r="515" spans="2:9">
      <c r="B515" s="113">
        <v>511</v>
      </c>
      <c r="D515">
        <v>-131010.8008068925</v>
      </c>
      <c r="E515">
        <v>-159754.87785112797</v>
      </c>
      <c r="F515">
        <v>-19058.700424178242</v>
      </c>
      <c r="G515">
        <v>-178813.57827530621</v>
      </c>
      <c r="H515">
        <v>-185804.48123940063</v>
      </c>
      <c r="I515">
        <v>-195557.69726819496</v>
      </c>
    </row>
    <row r="516" spans="2:9">
      <c r="B516" s="113">
        <v>512</v>
      </c>
      <c r="D516">
        <v>-137374.07017690953</v>
      </c>
      <c r="E516">
        <v>-158429.34173233158</v>
      </c>
      <c r="F516">
        <v>-20391.092708599936</v>
      </c>
      <c r="G516">
        <v>-178820.43444093151</v>
      </c>
      <c r="H516">
        <v>-184926.9409954705</v>
      </c>
      <c r="I516">
        <v>-212778.61091929924</v>
      </c>
    </row>
    <row r="517" spans="2:9">
      <c r="B517" s="113">
        <v>513</v>
      </c>
      <c r="D517">
        <v>-109786.02086006659</v>
      </c>
      <c r="E517">
        <v>-155665.6150740314</v>
      </c>
      <c r="F517">
        <v>-6245.2462790037971</v>
      </c>
      <c r="G517">
        <v>-161910.86135303517</v>
      </c>
      <c r="H517">
        <v>-149691.52427984349</v>
      </c>
      <c r="I517">
        <v>-181896.29086323909</v>
      </c>
    </row>
    <row r="518" spans="2:9">
      <c r="B518" s="113">
        <v>514</v>
      </c>
      <c r="D518">
        <v>-101524.97290679476</v>
      </c>
      <c r="E518">
        <v>-149040.62152711599</v>
      </c>
      <c r="F518">
        <v>3055.656172318013</v>
      </c>
      <c r="G518">
        <v>-145984.96535479795</v>
      </c>
      <c r="H518">
        <v>-156004.61668904379</v>
      </c>
      <c r="I518">
        <v>-186460.5823866507</v>
      </c>
    </row>
    <row r="519" spans="2:9">
      <c r="B519" s="113">
        <v>515</v>
      </c>
      <c r="D519">
        <v>-143967.84713746613</v>
      </c>
      <c r="E519">
        <v>-166094.18342218397</v>
      </c>
      <c r="F519">
        <v>-19609.294529640894</v>
      </c>
      <c r="G519">
        <v>-185703.4779518249</v>
      </c>
      <c r="H519">
        <v>-182302.65235727903</v>
      </c>
      <c r="I519">
        <v>-227318.70595472679</v>
      </c>
    </row>
    <row r="520" spans="2:9">
      <c r="B520" s="113">
        <v>516</v>
      </c>
      <c r="D520">
        <v>-100604.2856023045</v>
      </c>
      <c r="E520">
        <v>-173268.15649421385</v>
      </c>
      <c r="F520">
        <v>15476.664242574509</v>
      </c>
      <c r="G520">
        <v>-157791.49225163934</v>
      </c>
      <c r="H520">
        <v>-166583.0556739181</v>
      </c>
      <c r="I520">
        <v>-183191.60887990423</v>
      </c>
    </row>
    <row r="521" spans="2:9">
      <c r="B521" s="113">
        <v>517</v>
      </c>
      <c r="D521">
        <v>-56853.795882546634</v>
      </c>
      <c r="E521">
        <v>-166821.47419242805</v>
      </c>
      <c r="F521">
        <v>45530.986720622648</v>
      </c>
      <c r="G521">
        <v>-121290.48747180539</v>
      </c>
      <c r="H521">
        <v>-123841.57140287232</v>
      </c>
      <c r="I521">
        <v>-166728.77632681551</v>
      </c>
    </row>
    <row r="522" spans="2:9">
      <c r="B522" s="113">
        <v>518</v>
      </c>
      <c r="D522">
        <v>-116770.96556472561</v>
      </c>
      <c r="E522">
        <v>-171862.29593053364</v>
      </c>
      <c r="F522">
        <v>-1896.0436099681683</v>
      </c>
      <c r="G522">
        <v>-173758.33954050182</v>
      </c>
      <c r="H522">
        <v>-153194.35578721671</v>
      </c>
      <c r="I522">
        <v>-196640.16497526961</v>
      </c>
    </row>
    <row r="523" spans="2:9">
      <c r="B523" s="113">
        <v>519</v>
      </c>
      <c r="D523">
        <v>-49954.709781851823</v>
      </c>
      <c r="E523">
        <v>-163063.60228998633</v>
      </c>
      <c r="F523">
        <v>45282.791416822365</v>
      </c>
      <c r="G523">
        <v>-117780.81087316398</v>
      </c>
      <c r="H523">
        <v>-132079.19241776341</v>
      </c>
      <c r="I523">
        <v>-145110.60319460439</v>
      </c>
    </row>
    <row r="524" spans="2:9">
      <c r="B524" s="113">
        <v>520</v>
      </c>
      <c r="D524">
        <v>-82812.918069125255</v>
      </c>
      <c r="E524">
        <v>-171369.413327694</v>
      </c>
      <c r="F524">
        <v>31885.76603244849</v>
      </c>
      <c r="G524">
        <v>-139483.64729524549</v>
      </c>
      <c r="H524">
        <v>-145976.70565330697</v>
      </c>
      <c r="I524">
        <v>-195569.56973244599</v>
      </c>
    </row>
    <row r="525" spans="2:9">
      <c r="B525" s="113">
        <v>521</v>
      </c>
      <c r="D525">
        <v>-116906.62311039702</v>
      </c>
      <c r="E525">
        <v>-155512.03968866996</v>
      </c>
      <c r="F525">
        <v>-7164.2818070996</v>
      </c>
      <c r="G525">
        <v>-162676.32149576955</v>
      </c>
      <c r="H525">
        <v>-168022.28316297193</v>
      </c>
      <c r="I525">
        <v>-195998.38391498692</v>
      </c>
    </row>
    <row r="526" spans="2:9">
      <c r="B526" s="113">
        <v>522</v>
      </c>
      <c r="D526">
        <v>-87876.208159221613</v>
      </c>
      <c r="E526">
        <v>-171229.8575233116</v>
      </c>
      <c r="F526">
        <v>19941.751621269548</v>
      </c>
      <c r="G526">
        <v>-151288.10590204207</v>
      </c>
      <c r="H526">
        <v>-133427.98342469032</v>
      </c>
      <c r="I526">
        <v>-185857.17481141753</v>
      </c>
    </row>
    <row r="527" spans="2:9">
      <c r="B527" s="113">
        <v>523</v>
      </c>
      <c r="D527">
        <v>-121358.77790266227</v>
      </c>
      <c r="E527">
        <v>-164410.85078759852</v>
      </c>
      <c r="F527">
        <v>-7498.8607345253768</v>
      </c>
      <c r="G527">
        <v>-171909.71152212386</v>
      </c>
      <c r="H527">
        <v>-151979.17440901452</v>
      </c>
      <c r="I527">
        <v>-171757.80724048673</v>
      </c>
    </row>
    <row r="528" spans="2:9">
      <c r="B528" s="113">
        <v>524</v>
      </c>
      <c r="D528">
        <v>-175519.5044108115</v>
      </c>
      <c r="E528">
        <v>-163340.962047946</v>
      </c>
      <c r="F528">
        <v>-50220.013087203915</v>
      </c>
      <c r="G528">
        <v>-213560.97513514993</v>
      </c>
      <c r="H528">
        <v>-198142.23104820412</v>
      </c>
      <c r="I528">
        <v>-218633.82500135212</v>
      </c>
    </row>
    <row r="529" spans="2:9">
      <c r="B529" s="113">
        <v>525</v>
      </c>
      <c r="D529">
        <v>-135266.34720840122</v>
      </c>
      <c r="E529">
        <v>-167873.73887537161</v>
      </c>
      <c r="F529">
        <v>-19877.557468345913</v>
      </c>
      <c r="G529">
        <v>-187751.29634371749</v>
      </c>
      <c r="H529">
        <v>-173687.41866412695</v>
      </c>
      <c r="I529">
        <v>-240277.44199351978</v>
      </c>
    </row>
    <row r="530" spans="2:9">
      <c r="B530" s="113">
        <v>526</v>
      </c>
      <c r="D530">
        <v>-55150.395117889129</v>
      </c>
      <c r="E530">
        <v>-175001.52066740365</v>
      </c>
      <c r="F530">
        <v>49548.953344239562</v>
      </c>
      <c r="G530">
        <v>-125452.56732316408</v>
      </c>
      <c r="H530">
        <v>-95807.101279574446</v>
      </c>
      <c r="I530">
        <v>-160268.86507015323</v>
      </c>
    </row>
    <row r="531" spans="2:9">
      <c r="B531" s="113">
        <v>527</v>
      </c>
      <c r="D531">
        <v>-73084.451522785981</v>
      </c>
      <c r="E531">
        <v>-153145.96086959771</v>
      </c>
      <c r="F531">
        <v>25198.568199616697</v>
      </c>
      <c r="G531">
        <v>-127947.392669981</v>
      </c>
      <c r="H531">
        <v>-119670.1486083987</v>
      </c>
      <c r="I531">
        <v>-181328.81019284457</v>
      </c>
    </row>
    <row r="532" spans="2:9">
      <c r="B532" s="113">
        <v>528</v>
      </c>
      <c r="D532">
        <v>-149033.91381644169</v>
      </c>
      <c r="E532">
        <v>-184490.05593662782</v>
      </c>
      <c r="F532">
        <v>-16835.037354594904</v>
      </c>
      <c r="G532">
        <v>-201325.0932912227</v>
      </c>
      <c r="H532">
        <v>-186684.49720812269</v>
      </c>
      <c r="I532">
        <v>-243046.63031851247</v>
      </c>
    </row>
    <row r="533" spans="2:9">
      <c r="B533" s="113">
        <v>529</v>
      </c>
      <c r="D533">
        <v>-132342.11790803506</v>
      </c>
      <c r="E533">
        <v>-172776.0401294195</v>
      </c>
      <c r="F533">
        <v>-8846.9240388264443</v>
      </c>
      <c r="G533">
        <v>-181622.96416824593</v>
      </c>
      <c r="H533">
        <v>-168872.1456214661</v>
      </c>
      <c r="I533">
        <v>-199394.11295649194</v>
      </c>
    </row>
    <row r="534" spans="2:9">
      <c r="B534" s="113">
        <v>530</v>
      </c>
      <c r="D534">
        <v>-130705.15804637116</v>
      </c>
      <c r="E534">
        <v>-168057.2284238562</v>
      </c>
      <c r="F534">
        <v>-14505.433230425173</v>
      </c>
      <c r="G534">
        <v>-182562.66165428137</v>
      </c>
      <c r="H534">
        <v>-168036.98695961165</v>
      </c>
      <c r="I534">
        <v>-211009.90581635339</v>
      </c>
    </row>
    <row r="535" spans="2:9">
      <c r="B535" s="113">
        <v>531</v>
      </c>
      <c r="D535">
        <v>-120010.67400122131</v>
      </c>
      <c r="E535">
        <v>-149975.32559584401</v>
      </c>
      <c r="F535">
        <v>-10236.310160882364</v>
      </c>
      <c r="G535">
        <v>-160211.63575672638</v>
      </c>
      <c r="H535">
        <v>-166105.34607446758</v>
      </c>
      <c r="I535">
        <v>-209376.82396033575</v>
      </c>
    </row>
    <row r="536" spans="2:9">
      <c r="B536" s="113">
        <v>532</v>
      </c>
      <c r="D536">
        <v>-146029.95618563605</v>
      </c>
      <c r="E536">
        <v>-166584.91441090606</v>
      </c>
      <c r="F536">
        <v>-21145.72639749512</v>
      </c>
      <c r="G536">
        <v>-187730.64080840119</v>
      </c>
      <c r="H536">
        <v>-192234.96422906872</v>
      </c>
      <c r="I536">
        <v>-213466.83026212512</v>
      </c>
    </row>
    <row r="537" spans="2:9">
      <c r="B537" s="113">
        <v>533</v>
      </c>
      <c r="D537">
        <v>-147482.6370700339</v>
      </c>
      <c r="E537">
        <v>-167828.49494164842</v>
      </c>
      <c r="F537">
        <v>-22760.184082719752</v>
      </c>
      <c r="G537">
        <v>-190588.67902436815</v>
      </c>
      <c r="H537">
        <v>-187680.89223186631</v>
      </c>
      <c r="I537">
        <v>-218457.25032977594</v>
      </c>
    </row>
    <row r="538" spans="2:9">
      <c r="B538" s="113">
        <v>534</v>
      </c>
      <c r="D538">
        <v>-128734.80036179069</v>
      </c>
      <c r="E538">
        <v>-145986.44708403002</v>
      </c>
      <c r="F538">
        <v>-21788.95334521286</v>
      </c>
      <c r="G538">
        <v>-167775.40042924287</v>
      </c>
      <c r="H538">
        <v>-177502.91533356748</v>
      </c>
      <c r="I538">
        <v>-191150.74045689998</v>
      </c>
    </row>
    <row r="539" spans="2:9">
      <c r="B539" s="113">
        <v>535</v>
      </c>
      <c r="D539">
        <v>-107864.9157403844</v>
      </c>
      <c r="E539">
        <v>-157460.44080317457</v>
      </c>
      <c r="F539">
        <v>4232.4114014092484</v>
      </c>
      <c r="G539">
        <v>-153228.02940176529</v>
      </c>
      <c r="H539">
        <v>-176323.02066462184</v>
      </c>
      <c r="I539">
        <v>-190473.08801387073</v>
      </c>
    </row>
    <row r="540" spans="2:9">
      <c r="B540" s="113">
        <v>536</v>
      </c>
      <c r="D540">
        <v>-103777.97673943677</v>
      </c>
      <c r="E540">
        <v>-171103.29524856069</v>
      </c>
      <c r="F540">
        <v>17468.721039686876</v>
      </c>
      <c r="G540">
        <v>-153634.57420887382</v>
      </c>
      <c r="H540">
        <v>-148434.87462211441</v>
      </c>
      <c r="I540">
        <v>-194187.84250733905</v>
      </c>
    </row>
    <row r="541" spans="2:9">
      <c r="B541" s="113">
        <v>537</v>
      </c>
      <c r="D541">
        <v>-84053.797814466219</v>
      </c>
      <c r="E541">
        <v>-158117.93057913322</v>
      </c>
      <c r="F541">
        <v>15877.741999674574</v>
      </c>
      <c r="G541">
        <v>-142240.18857945866</v>
      </c>
      <c r="H541">
        <v>-123156.41360228497</v>
      </c>
      <c r="I541">
        <v>-169691.1512159647</v>
      </c>
    </row>
    <row r="542" spans="2:9">
      <c r="B542" s="113">
        <v>538</v>
      </c>
      <c r="D542">
        <v>-100348.85245106638</v>
      </c>
      <c r="E542">
        <v>-151113.69222022651</v>
      </c>
      <c r="F542">
        <v>6883.6098132898333</v>
      </c>
      <c r="G542">
        <v>-144230.08240693668</v>
      </c>
      <c r="H542">
        <v>-155082.13677544129</v>
      </c>
      <c r="I542">
        <v>-177886.74500409397</v>
      </c>
    </row>
    <row r="543" spans="2:9">
      <c r="B543" s="113">
        <v>539</v>
      </c>
      <c r="D543">
        <v>-109987.01220280833</v>
      </c>
      <c r="E543">
        <v>-173252.98338507325</v>
      </c>
      <c r="F543">
        <v>14260.202985887248</v>
      </c>
      <c r="G543">
        <v>-158992.78039918604</v>
      </c>
      <c r="H543">
        <v>-163103.74690174183</v>
      </c>
      <c r="I543">
        <v>-202392.24620693387</v>
      </c>
    </row>
    <row r="544" spans="2:9">
      <c r="B544" s="113">
        <v>540</v>
      </c>
      <c r="D544">
        <v>-152697.44209114919</v>
      </c>
      <c r="E544">
        <v>-149412.80851982272</v>
      </c>
      <c r="F544">
        <v>-44752.816710482388</v>
      </c>
      <c r="G544">
        <v>-194165.6252303051</v>
      </c>
      <c r="H544">
        <v>-167737.29130698126</v>
      </c>
      <c r="I544">
        <v>-194431.14470855059</v>
      </c>
    </row>
    <row r="545" spans="2:9">
      <c r="B545" s="113">
        <v>541</v>
      </c>
      <c r="D545">
        <v>-95191.354048770896</v>
      </c>
      <c r="E545">
        <v>-162867.42192134185</v>
      </c>
      <c r="F545">
        <v>12027.144176890579</v>
      </c>
      <c r="G545">
        <v>-150840.2777444513</v>
      </c>
      <c r="H545">
        <v>-125123.75305012312</v>
      </c>
      <c r="I545">
        <v>-179943.42334975602</v>
      </c>
    </row>
    <row r="546" spans="2:9">
      <c r="B546" s="113">
        <v>542</v>
      </c>
      <c r="D546">
        <v>-115559.6784940433</v>
      </c>
      <c r="E546">
        <v>-166456.71867956402</v>
      </c>
      <c r="F546">
        <v>-90.918908923893468</v>
      </c>
      <c r="G546">
        <v>-166547.63758848791</v>
      </c>
      <c r="H546">
        <v>-154030.16762140242</v>
      </c>
      <c r="I546">
        <v>-214740.88952932507</v>
      </c>
    </row>
    <row r="547" spans="2:9">
      <c r="B547" s="113">
        <v>543</v>
      </c>
      <c r="D547">
        <v>-156741.45695459997</v>
      </c>
      <c r="E547">
        <v>-165498.77025933433</v>
      </c>
      <c r="F547">
        <v>-31636.303893610588</v>
      </c>
      <c r="G547">
        <v>-197135.07415294496</v>
      </c>
      <c r="H547">
        <v>-181128.84101385242</v>
      </c>
      <c r="I547">
        <v>-209358.42571892383</v>
      </c>
    </row>
    <row r="548" spans="2:9">
      <c r="B548" s="113">
        <v>544</v>
      </c>
      <c r="D548">
        <v>-85848.124892194261</v>
      </c>
      <c r="E548">
        <v>-164936.72542247621</v>
      </c>
      <c r="F548">
        <v>20347.085372324698</v>
      </c>
      <c r="G548">
        <v>-144589.6400501515</v>
      </c>
      <c r="H548">
        <v>-128383.0575754983</v>
      </c>
      <c r="I548">
        <v>-158685.49042209645</v>
      </c>
    </row>
    <row r="549" spans="2:9">
      <c r="B549" s="113">
        <v>545</v>
      </c>
      <c r="D549">
        <v>-93869.621848927185</v>
      </c>
      <c r="E549">
        <v>-168810.30684099917</v>
      </c>
      <c r="F549">
        <v>15950.321002489902</v>
      </c>
      <c r="G549">
        <v>-152859.98583850928</v>
      </c>
      <c r="H549">
        <v>-149737.63943822816</v>
      </c>
      <c r="I549">
        <v>-191509.5507370531</v>
      </c>
    </row>
    <row r="550" spans="2:9">
      <c r="B550" s="113">
        <v>546</v>
      </c>
      <c r="D550">
        <v>-149641.48320253892</v>
      </c>
      <c r="E550">
        <v>-167175.19807842697</v>
      </c>
      <c r="F550">
        <v>-23790.879057147678</v>
      </c>
      <c r="G550">
        <v>-190966.07713557465</v>
      </c>
      <c r="H550">
        <v>-180536.09315237819</v>
      </c>
      <c r="I550">
        <v>-211067.12493079889</v>
      </c>
    </row>
    <row r="551" spans="2:9">
      <c r="B551" s="113">
        <v>547</v>
      </c>
      <c r="D551">
        <v>-146200.89947444561</v>
      </c>
      <c r="E551">
        <v>-164698.9540175008</v>
      </c>
      <c r="F551">
        <v>-23908.237717780241</v>
      </c>
      <c r="G551">
        <v>-188607.19173528103</v>
      </c>
      <c r="H551">
        <v>-196382.72367748577</v>
      </c>
      <c r="I551">
        <v>-200445.05246534856</v>
      </c>
    </row>
    <row r="552" spans="2:9">
      <c r="B552" s="113">
        <v>548</v>
      </c>
      <c r="D552">
        <v>-66025.933342201315</v>
      </c>
      <c r="E552">
        <v>-187941.57979951744</v>
      </c>
      <c r="F552">
        <v>49797.617471761492</v>
      </c>
      <c r="G552">
        <v>-138143.96232775596</v>
      </c>
      <c r="H552">
        <v>-110530.87107091225</v>
      </c>
      <c r="I552">
        <v>-173985.16152240144</v>
      </c>
    </row>
    <row r="553" spans="2:9">
      <c r="B553" s="113">
        <v>549</v>
      </c>
      <c r="D553">
        <v>-105342.41492298804</v>
      </c>
      <c r="E553">
        <v>-153697.49181855642</v>
      </c>
      <c r="F553">
        <v>5830.4069189745715</v>
      </c>
      <c r="G553">
        <v>-147867.08489958185</v>
      </c>
      <c r="H553">
        <v>-145176.86833575569</v>
      </c>
      <c r="I553">
        <v>-190598.77281334528</v>
      </c>
    </row>
    <row r="554" spans="2:9">
      <c r="B554" s="113">
        <v>550</v>
      </c>
      <c r="D554">
        <v>-115369.05233960699</v>
      </c>
      <c r="E554">
        <v>-170024.99479348119</v>
      </c>
      <c r="F554">
        <v>518.90689766473952</v>
      </c>
      <c r="G554">
        <v>-169506.08789581642</v>
      </c>
      <c r="H554">
        <v>-146715.75157634984</v>
      </c>
      <c r="I554">
        <v>-190135.78937830013</v>
      </c>
    </row>
    <row r="555" spans="2:9">
      <c r="B555" s="113">
        <v>551</v>
      </c>
      <c r="D555">
        <v>-97127.091270018718</v>
      </c>
      <c r="E555">
        <v>-162368.67592945183</v>
      </c>
      <c r="F555">
        <v>12719.236769423922</v>
      </c>
      <c r="G555">
        <v>-149649.43916002789</v>
      </c>
      <c r="H555">
        <v>-144980.5445664092</v>
      </c>
      <c r="I555">
        <v>-200936.52712813576</v>
      </c>
    </row>
    <row r="556" spans="2:9">
      <c r="B556" s="113">
        <v>552</v>
      </c>
      <c r="D556">
        <v>-114746.04170804239</v>
      </c>
      <c r="E556">
        <v>-167890.31148040577</v>
      </c>
      <c r="F556">
        <v>6199.0574213536966</v>
      </c>
      <c r="G556">
        <v>-161691.25405905207</v>
      </c>
      <c r="H556">
        <v>-182884.78875813592</v>
      </c>
      <c r="I556">
        <v>-213986.67704643295</v>
      </c>
    </row>
    <row r="557" spans="2:9">
      <c r="B557" s="113">
        <v>553</v>
      </c>
      <c r="D557">
        <v>-143179.41218874336</v>
      </c>
      <c r="E557">
        <v>-150461.1857109633</v>
      </c>
      <c r="F557">
        <v>-31312.492304894964</v>
      </c>
      <c r="G557">
        <v>-181773.67801585828</v>
      </c>
      <c r="H557">
        <v>-203198.46666842655</v>
      </c>
      <c r="I557">
        <v>-211588.9715184946</v>
      </c>
    </row>
    <row r="558" spans="2:9">
      <c r="B558" s="113">
        <v>554</v>
      </c>
      <c r="D558">
        <v>-104130.58982177194</v>
      </c>
      <c r="E558">
        <v>-165572.49430792106</v>
      </c>
      <c r="F558">
        <v>8962.7463602112111</v>
      </c>
      <c r="G558">
        <v>-156609.74794770981</v>
      </c>
      <c r="H558">
        <v>-146794.64477871195</v>
      </c>
      <c r="I558">
        <v>-183836.69568656705</v>
      </c>
    </row>
    <row r="559" spans="2:9">
      <c r="B559" s="113">
        <v>555</v>
      </c>
      <c r="D559">
        <v>-105129.35378126556</v>
      </c>
      <c r="E559">
        <v>-148195.43157057432</v>
      </c>
      <c r="F559">
        <v>-2282.0975083797384</v>
      </c>
      <c r="G559">
        <v>-150477.52907895404</v>
      </c>
      <c r="H559">
        <v>-168974.49850519228</v>
      </c>
      <c r="I559">
        <v>-214072.75159206166</v>
      </c>
    </row>
    <row r="560" spans="2:9">
      <c r="B560" s="113">
        <v>556</v>
      </c>
      <c r="D560">
        <v>-69614.612796675254</v>
      </c>
      <c r="E560">
        <v>-149639.88851302149</v>
      </c>
      <c r="F560">
        <v>28156.414384730466</v>
      </c>
      <c r="G560">
        <v>-121483.474128291</v>
      </c>
      <c r="H560">
        <v>-128752.61871965836</v>
      </c>
      <c r="I560">
        <v>-173942.61108730134</v>
      </c>
    </row>
    <row r="561" spans="2:9">
      <c r="B561" s="113">
        <v>557</v>
      </c>
      <c r="D561">
        <v>-93768.632806813519</v>
      </c>
      <c r="E561">
        <v>-150951.41821888043</v>
      </c>
      <c r="F561">
        <v>10669.964055036442</v>
      </c>
      <c r="G561">
        <v>-140281.454163844</v>
      </c>
      <c r="H561">
        <v>-144576.80543932505</v>
      </c>
      <c r="I561">
        <v>-161941.24959846609</v>
      </c>
    </row>
    <row r="562" spans="2:9">
      <c r="B562" s="113">
        <v>558</v>
      </c>
      <c r="D562">
        <v>-145592.00683064086</v>
      </c>
      <c r="E562">
        <v>-167634.40997496177</v>
      </c>
      <c r="F562">
        <v>-27201.363872085647</v>
      </c>
      <c r="G562">
        <v>-194835.77384704744</v>
      </c>
      <c r="H562">
        <v>-193973.70452758958</v>
      </c>
      <c r="I562">
        <v>-201714.03440534452</v>
      </c>
    </row>
    <row r="563" spans="2:9">
      <c r="B563" s="113">
        <v>559</v>
      </c>
      <c r="D563">
        <v>-126625.72205454484</v>
      </c>
      <c r="E563">
        <v>-171211.29639067024</v>
      </c>
      <c r="F563">
        <v>-5279.9491072773235</v>
      </c>
      <c r="G563">
        <v>-176491.24549794756</v>
      </c>
      <c r="H563">
        <v>-180601.44416710173</v>
      </c>
      <c r="I563">
        <v>-189303.733609613</v>
      </c>
    </row>
    <row r="564" spans="2:9">
      <c r="B564" s="113">
        <v>560</v>
      </c>
      <c r="D564">
        <v>-114948.71975961443</v>
      </c>
      <c r="E564">
        <v>-154676.81916807921</v>
      </c>
      <c r="F564">
        <v>-4826.7580860318631</v>
      </c>
      <c r="G564">
        <v>-159503.57725411106</v>
      </c>
      <c r="H564">
        <v>-162623.17134127562</v>
      </c>
      <c r="I564">
        <v>-187052.26924149061</v>
      </c>
    </row>
    <row r="565" spans="2:9">
      <c r="B565" s="113">
        <v>561</v>
      </c>
      <c r="D565">
        <v>-151496.43870270235</v>
      </c>
      <c r="E565">
        <v>-176458.89045106448</v>
      </c>
      <c r="F565">
        <v>-21831.558938874652</v>
      </c>
      <c r="G565">
        <v>-198290.44938993914</v>
      </c>
      <c r="H565">
        <v>-187018.67033128202</v>
      </c>
      <c r="I565">
        <v>-219611.99152749102</v>
      </c>
    </row>
    <row r="566" spans="2:9">
      <c r="B566" s="113">
        <v>562</v>
      </c>
      <c r="D566">
        <v>-148805.99698497521</v>
      </c>
      <c r="E566">
        <v>-143956.21160542098</v>
      </c>
      <c r="F566">
        <v>-42859.951847170305</v>
      </c>
      <c r="G566">
        <v>-186816.16345259131</v>
      </c>
      <c r="H566">
        <v>-197500.20294032249</v>
      </c>
      <c r="I566">
        <v>-199776.42479205655</v>
      </c>
    </row>
    <row r="567" spans="2:9">
      <c r="B567" s="113">
        <v>563</v>
      </c>
      <c r="D567">
        <v>-106659.51962485226</v>
      </c>
      <c r="E567">
        <v>-153742.5692489855</v>
      </c>
      <c r="F567">
        <v>1927.6016674902494</v>
      </c>
      <c r="G567">
        <v>-151814.96758149524</v>
      </c>
      <c r="H567">
        <v>-145291.5211927903</v>
      </c>
      <c r="I567">
        <v>-190469.26717636746</v>
      </c>
    </row>
    <row r="568" spans="2:9">
      <c r="B568" s="113">
        <v>564</v>
      </c>
      <c r="D568">
        <v>-145869.68261356512</v>
      </c>
      <c r="E568">
        <v>-157083.60547568969</v>
      </c>
      <c r="F568">
        <v>-24012.277649914675</v>
      </c>
      <c r="G568">
        <v>-181095.88312560436</v>
      </c>
      <c r="H568">
        <v>-203205.42377174788</v>
      </c>
      <c r="I568">
        <v>-205675.57771778185</v>
      </c>
    </row>
    <row r="569" spans="2:9">
      <c r="B569" s="113">
        <v>565</v>
      </c>
      <c r="D569">
        <v>-157277.71207768755</v>
      </c>
      <c r="E569">
        <v>-166385.61661722319</v>
      </c>
      <c r="F569">
        <v>-34063.785866944956</v>
      </c>
      <c r="G569">
        <v>-200449.40248416815</v>
      </c>
      <c r="H569">
        <v>-201400.71557614236</v>
      </c>
      <c r="I569">
        <v>-204340.98515309245</v>
      </c>
    </row>
    <row r="570" spans="2:9">
      <c r="B570" s="113">
        <v>566</v>
      </c>
      <c r="D570">
        <v>-159320.70324379546</v>
      </c>
      <c r="E570">
        <v>-165144.77091415916</v>
      </c>
      <c r="F570">
        <v>-37662.44472796459</v>
      </c>
      <c r="G570">
        <v>-202807.21564212375</v>
      </c>
      <c r="H570">
        <v>-182087.03143144527</v>
      </c>
      <c r="I570">
        <v>-225505.31603972742</v>
      </c>
    </row>
    <row r="571" spans="2:9">
      <c r="B571" s="113">
        <v>567</v>
      </c>
      <c r="D571">
        <v>-129736.06559428823</v>
      </c>
      <c r="E571">
        <v>-152245.00399391487</v>
      </c>
      <c r="F571">
        <v>-17835.932314294849</v>
      </c>
      <c r="G571">
        <v>-170080.93630820973</v>
      </c>
      <c r="H571">
        <v>-166238.2105271694</v>
      </c>
      <c r="I571">
        <v>-186038.6640626567</v>
      </c>
    </row>
    <row r="572" spans="2:9">
      <c r="B572" s="113">
        <v>568</v>
      </c>
      <c r="D572">
        <v>-103438.60823356659</v>
      </c>
      <c r="E572">
        <v>-167629.0569383087</v>
      </c>
      <c r="F572">
        <v>5516.3256711640715</v>
      </c>
      <c r="G572">
        <v>-162112.73126714464</v>
      </c>
      <c r="H572">
        <v>-142734.28330860898</v>
      </c>
      <c r="I572">
        <v>-180159.41355086083</v>
      </c>
    </row>
    <row r="573" spans="2:9">
      <c r="B573" s="113">
        <v>569</v>
      </c>
      <c r="D573">
        <v>-88977.706271842864</v>
      </c>
      <c r="E573">
        <v>-160019.05030006918</v>
      </c>
      <c r="F573">
        <v>20821.568667091764</v>
      </c>
      <c r="G573">
        <v>-139197.48163297737</v>
      </c>
      <c r="H573">
        <v>-157993.55141323374</v>
      </c>
      <c r="I573">
        <v>-192763.10787219857</v>
      </c>
    </row>
    <row r="574" spans="2:9">
      <c r="B574" s="113">
        <v>570</v>
      </c>
      <c r="D574">
        <v>-88166.221603256461</v>
      </c>
      <c r="E574">
        <v>-174973.06766277773</v>
      </c>
      <c r="F574">
        <v>24331.837622224659</v>
      </c>
      <c r="G574">
        <v>-150641.23004055308</v>
      </c>
      <c r="H574">
        <v>-143747.3026000837</v>
      </c>
      <c r="I574">
        <v>-204213.57208320414</v>
      </c>
    </row>
    <row r="575" spans="2:9">
      <c r="B575" s="113">
        <v>571</v>
      </c>
      <c r="D575">
        <v>-120501.5137005431</v>
      </c>
      <c r="E575">
        <v>-170990.08376783866</v>
      </c>
      <c r="F575">
        <v>-4342.9760307159595</v>
      </c>
      <c r="G575">
        <v>-175333.0597985546</v>
      </c>
      <c r="H575">
        <v>-161590.15980559189</v>
      </c>
      <c r="I575">
        <v>-201089.76406554939</v>
      </c>
    </row>
    <row r="576" spans="2:9">
      <c r="B576" s="113">
        <v>572</v>
      </c>
      <c r="D576">
        <v>-143622.03146874032</v>
      </c>
      <c r="E576">
        <v>-152959.6111764276</v>
      </c>
      <c r="F576">
        <v>-26547.25646685659</v>
      </c>
      <c r="G576">
        <v>-179506.8676432842</v>
      </c>
      <c r="H576">
        <v>-193648.01589422277</v>
      </c>
      <c r="I576">
        <v>-205784.91952403987</v>
      </c>
    </row>
    <row r="577" spans="2:9">
      <c r="B577" s="113">
        <v>573</v>
      </c>
      <c r="D577">
        <v>-114638.45718412069</v>
      </c>
      <c r="E577">
        <v>-153543.7554408398</v>
      </c>
      <c r="F577">
        <v>-4791.5569157849022</v>
      </c>
      <c r="G577">
        <v>-158335.31235662469</v>
      </c>
      <c r="H577">
        <v>-176366.27577268879</v>
      </c>
      <c r="I577">
        <v>-182400.20031196057</v>
      </c>
    </row>
    <row r="578" spans="2:9">
      <c r="B578" s="113">
        <v>574</v>
      </c>
      <c r="D578">
        <v>-87512.059788368788</v>
      </c>
      <c r="E578">
        <v>-155063.45183772658</v>
      </c>
      <c r="F578">
        <v>13886.677559043645</v>
      </c>
      <c r="G578">
        <v>-141176.77427868295</v>
      </c>
      <c r="H578">
        <v>-118057.83655180727</v>
      </c>
      <c r="I578">
        <v>-185565.83206630932</v>
      </c>
    </row>
    <row r="579" spans="2:9">
      <c r="B579" s="113">
        <v>575</v>
      </c>
      <c r="D579">
        <v>-129814.60836506716</v>
      </c>
      <c r="E579">
        <v>-162649.3364672095</v>
      </c>
      <c r="F579">
        <v>-17347.71245556233</v>
      </c>
      <c r="G579">
        <v>-179997.04892277185</v>
      </c>
      <c r="H579">
        <v>-185521.85078500619</v>
      </c>
      <c r="I579">
        <v>-204975.47501058463</v>
      </c>
    </row>
    <row r="580" spans="2:9">
      <c r="B580" s="113">
        <v>576</v>
      </c>
      <c r="D580">
        <v>-60672.509305693151</v>
      </c>
      <c r="E580">
        <v>-182482.80226636291</v>
      </c>
      <c r="F580">
        <v>53898.165742286757</v>
      </c>
      <c r="G580">
        <v>-128584.63652407618</v>
      </c>
      <c r="H580">
        <v>-121190.26476140895</v>
      </c>
      <c r="I580">
        <v>-174273.63715990246</v>
      </c>
    </row>
    <row r="581" spans="2:9">
      <c r="B581" s="113">
        <v>577</v>
      </c>
      <c r="D581">
        <v>-123706.24121013068</v>
      </c>
      <c r="E581">
        <v>-169340.17046853449</v>
      </c>
      <c r="F581">
        <v>21.035596259163867</v>
      </c>
      <c r="G581">
        <v>-169319.13487227535</v>
      </c>
      <c r="H581">
        <v>-173880.49681545279</v>
      </c>
      <c r="I581">
        <v>-213436.02910238743</v>
      </c>
    </row>
    <row r="582" spans="2:9">
      <c r="B582" s="113">
        <v>578</v>
      </c>
      <c r="D582">
        <v>-57918.804204938497</v>
      </c>
      <c r="E582">
        <v>-162572.40044027244</v>
      </c>
      <c r="F582">
        <v>42576.231301489708</v>
      </c>
      <c r="G582">
        <v>-119996.16913878273</v>
      </c>
      <c r="H582">
        <v>-106857.22026157849</v>
      </c>
      <c r="I582">
        <v>-181150.42548950308</v>
      </c>
    </row>
    <row r="583" spans="2:9">
      <c r="B583" s="113">
        <v>579</v>
      </c>
      <c r="D583">
        <v>-106797.45367224989</v>
      </c>
      <c r="E583">
        <v>-164859.08515264586</v>
      </c>
      <c r="F583">
        <v>12411.702472992736</v>
      </c>
      <c r="G583">
        <v>-152447.38267965312</v>
      </c>
      <c r="H583">
        <v>-158631.49633636852</v>
      </c>
      <c r="I583">
        <v>-194189.56134564284</v>
      </c>
    </row>
    <row r="584" spans="2:9">
      <c r="B584" s="113">
        <v>580</v>
      </c>
      <c r="D584">
        <v>-119785.45634703343</v>
      </c>
      <c r="E584">
        <v>-170001.72823325015</v>
      </c>
      <c r="F584">
        <v>-1675.5442148466973</v>
      </c>
      <c r="G584">
        <v>-171677.27244809686</v>
      </c>
      <c r="H584">
        <v>-152924.96614066194</v>
      </c>
      <c r="I584">
        <v>-218497.32490719378</v>
      </c>
    </row>
    <row r="585" spans="2:9">
      <c r="B585" s="113">
        <v>581</v>
      </c>
      <c r="D585">
        <v>-107497.54232690822</v>
      </c>
      <c r="E585">
        <v>-167191.09382928041</v>
      </c>
      <c r="F585">
        <v>8205.0098577055614</v>
      </c>
      <c r="G585">
        <v>-158986.08397157482</v>
      </c>
      <c r="H585">
        <v>-169152.41275389664</v>
      </c>
      <c r="I585">
        <v>-187952.76732471518</v>
      </c>
    </row>
    <row r="586" spans="2:9">
      <c r="B586" s="113">
        <v>582</v>
      </c>
      <c r="D586">
        <v>-81818.538777011578</v>
      </c>
      <c r="E586">
        <v>-159217.57466288909</v>
      </c>
      <c r="F586">
        <v>24576.840287881016</v>
      </c>
      <c r="G586">
        <v>-134640.73437500809</v>
      </c>
      <c r="H586">
        <v>-144226.43899738602</v>
      </c>
      <c r="I586">
        <v>-181903.9586263168</v>
      </c>
    </row>
    <row r="587" spans="2:9">
      <c r="B587" s="113">
        <v>583</v>
      </c>
      <c r="D587">
        <v>-156047.25977130013</v>
      </c>
      <c r="E587">
        <v>-152117.61398988412</v>
      </c>
      <c r="F587">
        <v>-43508.028970443178</v>
      </c>
      <c r="G587">
        <v>-195625.6429603273</v>
      </c>
      <c r="H587">
        <v>-192138.08127339091</v>
      </c>
      <c r="I587">
        <v>-204538.06698244117</v>
      </c>
    </row>
    <row r="588" spans="2:9">
      <c r="B588" s="113">
        <v>584</v>
      </c>
      <c r="D588">
        <v>-159600.48668298294</v>
      </c>
      <c r="E588">
        <v>-161136.44325022615</v>
      </c>
      <c r="F588">
        <v>-39746.876630207567</v>
      </c>
      <c r="G588">
        <v>-200883.3198804337</v>
      </c>
      <c r="H588">
        <v>-208566.3093554044</v>
      </c>
      <c r="I588">
        <v>-197815.89853610058</v>
      </c>
    </row>
    <row r="589" spans="2:9">
      <c r="B589" s="113">
        <v>585</v>
      </c>
      <c r="D589">
        <v>-128386.33891817526</v>
      </c>
      <c r="E589">
        <v>-166435.25380584397</v>
      </c>
      <c r="F589">
        <v>-8438.4338508254441</v>
      </c>
      <c r="G589">
        <v>-174873.68765666941</v>
      </c>
      <c r="H589">
        <v>-165237.15987888089</v>
      </c>
      <c r="I589">
        <v>-202214.03339151619</v>
      </c>
    </row>
    <row r="590" spans="2:9">
      <c r="B590" s="113">
        <v>586</v>
      </c>
      <c r="D590">
        <v>-129173.6481026999</v>
      </c>
      <c r="E590">
        <v>-181743.70106845067</v>
      </c>
      <c r="F590">
        <v>-3532.9787615783862</v>
      </c>
      <c r="G590">
        <v>-185276.67983002905</v>
      </c>
      <c r="H590">
        <v>-187537.10266625934</v>
      </c>
      <c r="I590">
        <v>-207219.52051341152</v>
      </c>
    </row>
    <row r="591" spans="2:9">
      <c r="B591" s="113">
        <v>587</v>
      </c>
      <c r="D591">
        <v>-97897.939934349837</v>
      </c>
      <c r="E591">
        <v>-172733.94704254589</v>
      </c>
      <c r="F591">
        <v>16397.912815645832</v>
      </c>
      <c r="G591">
        <v>-156336.03422690002</v>
      </c>
      <c r="H591">
        <v>-163237.54679180807</v>
      </c>
      <c r="I591">
        <v>-194715.8725377548</v>
      </c>
    </row>
    <row r="592" spans="2:9">
      <c r="B592" s="113">
        <v>588</v>
      </c>
      <c r="D592">
        <v>-150601.60799053719</v>
      </c>
      <c r="E592">
        <v>-158310.97921545387</v>
      </c>
      <c r="F592">
        <v>-33106.252940760482</v>
      </c>
      <c r="G592">
        <v>-191417.23215621436</v>
      </c>
      <c r="H592">
        <v>-207368.29913506744</v>
      </c>
      <c r="I592">
        <v>-204731.03650300828</v>
      </c>
    </row>
    <row r="593" spans="2:9">
      <c r="B593" s="113">
        <v>589</v>
      </c>
      <c r="D593">
        <v>-107396.94293083924</v>
      </c>
      <c r="E593">
        <v>-161937.67302839944</v>
      </c>
      <c r="F593">
        <v>11404.311460404722</v>
      </c>
      <c r="G593">
        <v>-150533.36156799473</v>
      </c>
      <c r="H593">
        <v>-178944.08894242492</v>
      </c>
      <c r="I593">
        <v>-183022.78386416379</v>
      </c>
    </row>
    <row r="594" spans="2:9">
      <c r="B594" s="113">
        <v>590</v>
      </c>
      <c r="D594">
        <v>-117851.67195371048</v>
      </c>
      <c r="E594">
        <v>-167632.32853190438</v>
      </c>
      <c r="F594">
        <v>2030.6806774607394</v>
      </c>
      <c r="G594">
        <v>-165601.64785444364</v>
      </c>
      <c r="H594">
        <v>-166860.99174535112</v>
      </c>
      <c r="I594">
        <v>-194942.82513853494</v>
      </c>
    </row>
    <row r="595" spans="2:9">
      <c r="B595" s="113">
        <v>591</v>
      </c>
      <c r="D595">
        <v>-131768.22841041582</v>
      </c>
      <c r="E595">
        <v>-156907.34431108445</v>
      </c>
      <c r="F595">
        <v>-17620.029695192905</v>
      </c>
      <c r="G595">
        <v>-174527.37400627736</v>
      </c>
      <c r="H595">
        <v>-191670.91837272709</v>
      </c>
      <c r="I595">
        <v>-214137.51196560735</v>
      </c>
    </row>
    <row r="596" spans="2:9">
      <c r="B596" s="113">
        <v>592</v>
      </c>
      <c r="D596">
        <v>-101733.65460969391</v>
      </c>
      <c r="E596">
        <v>-159221.93786568308</v>
      </c>
      <c r="F596">
        <v>11214.613738661494</v>
      </c>
      <c r="G596">
        <v>-148007.32412702157</v>
      </c>
      <c r="H596">
        <v>-144112.24515590299</v>
      </c>
      <c r="I596">
        <v>-189165.56199641852</v>
      </c>
    </row>
    <row r="597" spans="2:9">
      <c r="B597" s="113">
        <v>593</v>
      </c>
      <c r="D597">
        <v>-139971.06498864817</v>
      </c>
      <c r="E597">
        <v>-166799.46887556693</v>
      </c>
      <c r="F597">
        <v>-16734.034675610506</v>
      </c>
      <c r="G597">
        <v>-183533.50355117745</v>
      </c>
      <c r="H597">
        <v>-177056.47021455463</v>
      </c>
      <c r="I597">
        <v>-198680.58265561858</v>
      </c>
    </row>
    <row r="598" spans="2:9">
      <c r="B598" s="113">
        <v>594</v>
      </c>
      <c r="D598">
        <v>-86058.528188720156</v>
      </c>
      <c r="E598">
        <v>-166082.14009015367</v>
      </c>
      <c r="F598">
        <v>26914.782734040054</v>
      </c>
      <c r="G598">
        <v>-139167.35735611361</v>
      </c>
      <c r="H598">
        <v>-142409.11584306887</v>
      </c>
      <c r="I598">
        <v>-174927.11404273059</v>
      </c>
    </row>
    <row r="599" spans="2:9">
      <c r="B599" s="113">
        <v>595</v>
      </c>
      <c r="D599">
        <v>-130442.64802788496</v>
      </c>
      <c r="E599">
        <v>-167250.16200382932</v>
      </c>
      <c r="F599">
        <v>-10506.800659176311</v>
      </c>
      <c r="G599">
        <v>-177756.96266300563</v>
      </c>
      <c r="H599">
        <v>-199935.49777438166</v>
      </c>
      <c r="I599">
        <v>-221833.59125693113</v>
      </c>
    </row>
    <row r="600" spans="2:9">
      <c r="B600" s="113">
        <v>596</v>
      </c>
      <c r="D600">
        <v>-93537.68819474637</v>
      </c>
      <c r="E600">
        <v>-157032.24304475315</v>
      </c>
      <c r="F600">
        <v>14794.003944622207</v>
      </c>
      <c r="G600">
        <v>-142238.23910013094</v>
      </c>
      <c r="H600">
        <v>-141230.55590743548</v>
      </c>
      <c r="I600">
        <v>-194754.53355958147</v>
      </c>
    </row>
    <row r="601" spans="2:9">
      <c r="B601" s="113">
        <v>597</v>
      </c>
      <c r="D601">
        <v>-90769.836448485323</v>
      </c>
      <c r="E601">
        <v>-165483.66301295109</v>
      </c>
      <c r="F601">
        <v>18268.202360445532</v>
      </c>
      <c r="G601">
        <v>-147215.46065250557</v>
      </c>
      <c r="H601">
        <v>-132460.09605163281</v>
      </c>
      <c r="I601">
        <v>-176302.99293007641</v>
      </c>
    </row>
    <row r="602" spans="2:9">
      <c r="B602" s="113">
        <v>598</v>
      </c>
      <c r="D602">
        <v>-120331.46018425442</v>
      </c>
      <c r="E602">
        <v>-161422.19721610704</v>
      </c>
      <c r="F602">
        <v>-5634.6823041769312</v>
      </c>
      <c r="G602">
        <v>-167056.87952028398</v>
      </c>
      <c r="H602">
        <v>-173141.98038934037</v>
      </c>
      <c r="I602">
        <v>-185179.74618816352</v>
      </c>
    </row>
    <row r="603" spans="2:9">
      <c r="B603" s="113">
        <v>599</v>
      </c>
      <c r="D603">
        <v>-134898.33733441288</v>
      </c>
      <c r="E603">
        <v>-155468.25105123941</v>
      </c>
      <c r="F603">
        <v>-22134.855606880294</v>
      </c>
      <c r="G603">
        <v>-177603.10665811968</v>
      </c>
      <c r="H603">
        <v>-185679.17045338164</v>
      </c>
      <c r="I603">
        <v>-223821.49925653794</v>
      </c>
    </row>
    <row r="604" spans="2:9">
      <c r="B604" s="113">
        <v>600</v>
      </c>
      <c r="D604">
        <v>-118672.39608012668</v>
      </c>
      <c r="E604">
        <v>-170737.31982462754</v>
      </c>
      <c r="F604">
        <v>-6671.7874624161486</v>
      </c>
      <c r="G604">
        <v>-177409.10728704368</v>
      </c>
      <c r="H604">
        <v>-152942.83183032961</v>
      </c>
      <c r="I604">
        <v>-195836.75870346805</v>
      </c>
    </row>
    <row r="605" spans="2:9">
      <c r="B605" s="113">
        <v>601</v>
      </c>
      <c r="D605">
        <v>-122084.8959997355</v>
      </c>
      <c r="E605">
        <v>-164239.55535132231</v>
      </c>
      <c r="F605">
        <v>-8072.981376630567</v>
      </c>
      <c r="G605">
        <v>-172312.53672795289</v>
      </c>
      <c r="H605">
        <v>-156582.34852429153</v>
      </c>
      <c r="I605">
        <v>-171636.56512603999</v>
      </c>
    </row>
    <row r="606" spans="2:9">
      <c r="B606" s="113">
        <v>602</v>
      </c>
      <c r="D606">
        <v>-95788.122205024731</v>
      </c>
      <c r="E606">
        <v>-168871.57368758123</v>
      </c>
      <c r="F606">
        <v>13884.675147336995</v>
      </c>
      <c r="G606">
        <v>-154986.8985402442</v>
      </c>
      <c r="H606">
        <v>-168584.97041851596</v>
      </c>
      <c r="I606">
        <v>-197483.10799547654</v>
      </c>
    </row>
    <row r="607" spans="2:9">
      <c r="B607" s="113">
        <v>603</v>
      </c>
      <c r="D607">
        <v>-104751.15361779791</v>
      </c>
      <c r="E607">
        <v>-159711.22602747395</v>
      </c>
      <c r="F607">
        <v>2557.8784193131869</v>
      </c>
      <c r="G607">
        <v>-157153.34760816078</v>
      </c>
      <c r="H607">
        <v>-152262.54683335227</v>
      </c>
      <c r="I607">
        <v>-197714.35443848395</v>
      </c>
    </row>
    <row r="608" spans="2:9">
      <c r="B608" s="113">
        <v>604</v>
      </c>
      <c r="D608">
        <v>-99535.283642150331</v>
      </c>
      <c r="E608">
        <v>-157639.93015972301</v>
      </c>
      <c r="F608">
        <v>4384.123991096596</v>
      </c>
      <c r="G608">
        <v>-153255.80616862644</v>
      </c>
      <c r="H608">
        <v>-135236.85044624459</v>
      </c>
      <c r="I608">
        <v>-168472.03413804161</v>
      </c>
    </row>
    <row r="609" spans="2:9">
      <c r="B609" s="113">
        <v>605</v>
      </c>
      <c r="D609">
        <v>-172178.26797873268</v>
      </c>
      <c r="E609">
        <v>-167801.04276235175</v>
      </c>
      <c r="F609">
        <v>-42294.978407619652</v>
      </c>
      <c r="G609">
        <v>-210096.02116997138</v>
      </c>
      <c r="H609">
        <v>-205931.57082046143</v>
      </c>
      <c r="I609">
        <v>-228734.88025874831</v>
      </c>
    </row>
    <row r="610" spans="2:9">
      <c r="B610" s="113">
        <v>606</v>
      </c>
      <c r="D610">
        <v>-4273.1856773082982</v>
      </c>
      <c r="E610">
        <v>-177770.51849500241</v>
      </c>
      <c r="F610">
        <v>94491.351829761697</v>
      </c>
      <c r="G610">
        <v>-83279.166665240729</v>
      </c>
      <c r="H610">
        <v>-88482.446668078541</v>
      </c>
      <c r="I610">
        <v>-146358.98179708811</v>
      </c>
    </row>
    <row r="611" spans="2:9">
      <c r="B611" s="113">
        <v>607</v>
      </c>
      <c r="D611">
        <v>-120771.23162788193</v>
      </c>
      <c r="E611">
        <v>-168683.57130794675</v>
      </c>
      <c r="F611">
        <v>468.95703585698357</v>
      </c>
      <c r="G611">
        <v>-168214.61427208979</v>
      </c>
      <c r="H611">
        <v>-160948.85188418964</v>
      </c>
      <c r="I611">
        <v>-218892.28093713822</v>
      </c>
    </row>
    <row r="612" spans="2:9">
      <c r="B612" s="113">
        <v>608</v>
      </c>
      <c r="D612">
        <v>-136768.34391543959</v>
      </c>
      <c r="E612">
        <v>-163114.93937766168</v>
      </c>
      <c r="F612">
        <v>-19063.367366634615</v>
      </c>
      <c r="G612">
        <v>-182178.30674429631</v>
      </c>
      <c r="H612">
        <v>-167859.83417614142</v>
      </c>
      <c r="I612">
        <v>-225419.34231601245</v>
      </c>
    </row>
    <row r="613" spans="2:9">
      <c r="B613" s="113">
        <v>609</v>
      </c>
      <c r="D613">
        <v>-83110.407773994069</v>
      </c>
      <c r="E613">
        <v>-162819.68598729649</v>
      </c>
      <c r="F613">
        <v>26624.700988353608</v>
      </c>
      <c r="G613">
        <v>-136194.98499894288</v>
      </c>
      <c r="H613">
        <v>-157545.59999072738</v>
      </c>
      <c r="I613">
        <v>-189703.66437819734</v>
      </c>
    </row>
    <row r="614" spans="2:9">
      <c r="B614" s="113">
        <v>610</v>
      </c>
      <c r="D614">
        <v>-130378.78649730046</v>
      </c>
      <c r="E614">
        <v>-167637.37090709046</v>
      </c>
      <c r="F614">
        <v>-15920.670985251367</v>
      </c>
      <c r="G614">
        <v>-183558.0418923418</v>
      </c>
      <c r="H614">
        <v>-175072.84556869854</v>
      </c>
      <c r="I614">
        <v>-213204.70703209096</v>
      </c>
    </row>
    <row r="615" spans="2:9">
      <c r="B615" s="113">
        <v>611</v>
      </c>
      <c r="D615">
        <v>-55698.207315607113</v>
      </c>
      <c r="E615">
        <v>-167119.56259734172</v>
      </c>
      <c r="F615">
        <v>49236.846810287272</v>
      </c>
      <c r="G615">
        <v>-117882.71578705443</v>
      </c>
      <c r="H615">
        <v>-132423.80209045025</v>
      </c>
      <c r="I615">
        <v>-176633.6657676191</v>
      </c>
    </row>
    <row r="616" spans="2:9">
      <c r="B616" s="113">
        <v>612</v>
      </c>
      <c r="D616">
        <v>-119488.51135252464</v>
      </c>
      <c r="E616">
        <v>-167233.03606940087</v>
      </c>
      <c r="F616">
        <v>-1325.2212963403581</v>
      </c>
      <c r="G616">
        <v>-168558.25736574124</v>
      </c>
      <c r="H616">
        <v>-159509.97687627788</v>
      </c>
      <c r="I616">
        <v>-207066.64865119872</v>
      </c>
    </row>
    <row r="617" spans="2:9">
      <c r="B617" s="113">
        <v>613</v>
      </c>
      <c r="D617">
        <v>-117541.13880779782</v>
      </c>
      <c r="E617">
        <v>-168575.60920065644</v>
      </c>
      <c r="F617">
        <v>-414.33084305426019</v>
      </c>
      <c r="G617">
        <v>-168989.9400437107</v>
      </c>
      <c r="H617">
        <v>-165911.15607631925</v>
      </c>
      <c r="I617">
        <v>-196418.90133720089</v>
      </c>
    </row>
    <row r="618" spans="2:9">
      <c r="B618" s="113">
        <v>614</v>
      </c>
      <c r="D618">
        <v>-105118.00209992401</v>
      </c>
      <c r="E618">
        <v>-187288.98415827294</v>
      </c>
      <c r="F618">
        <v>22855.04365329459</v>
      </c>
      <c r="G618">
        <v>-164433.94050497835</v>
      </c>
      <c r="H618">
        <v>-173659.13254783023</v>
      </c>
      <c r="I618">
        <v>-211315.71598089169</v>
      </c>
    </row>
    <row r="619" spans="2:9">
      <c r="B619" s="113">
        <v>615</v>
      </c>
      <c r="D619">
        <v>-104644.8924378255</v>
      </c>
      <c r="E619">
        <v>-163712.36878511845</v>
      </c>
      <c r="F619">
        <v>9850.9891099746528</v>
      </c>
      <c r="G619">
        <v>-153861.37967514378</v>
      </c>
      <c r="H619">
        <v>-156101.5731192418</v>
      </c>
      <c r="I619">
        <v>-182866.98094334709</v>
      </c>
    </row>
    <row r="620" spans="2:9">
      <c r="B620" s="113">
        <v>616</v>
      </c>
      <c r="D620">
        <v>-71046.901012566115</v>
      </c>
      <c r="E620">
        <v>-168772.34977617077</v>
      </c>
      <c r="F620">
        <v>37824.372164881526</v>
      </c>
      <c r="G620">
        <v>-130947.97761128926</v>
      </c>
      <c r="H620">
        <v>-147817.80137830233</v>
      </c>
      <c r="I620">
        <v>-184422.48313005071</v>
      </c>
    </row>
    <row r="621" spans="2:9">
      <c r="B621" s="113">
        <v>617</v>
      </c>
      <c r="D621">
        <v>-23883.445341630519</v>
      </c>
      <c r="E621">
        <v>-171612.25441839185</v>
      </c>
      <c r="F621">
        <v>77630.257079578485</v>
      </c>
      <c r="G621">
        <v>-93981.997338813366</v>
      </c>
      <c r="H621">
        <v>-86547.541213903372</v>
      </c>
      <c r="I621">
        <v>-158161.74600335874</v>
      </c>
    </row>
    <row r="622" spans="2:9">
      <c r="B622" s="113">
        <v>618</v>
      </c>
      <c r="D622">
        <v>-129499.5453725624</v>
      </c>
      <c r="E622">
        <v>-169434.9977954863</v>
      </c>
      <c r="F622">
        <v>-4930.1403195546154</v>
      </c>
      <c r="G622">
        <v>-174365.13811504093</v>
      </c>
      <c r="H622">
        <v>-156983.55695515338</v>
      </c>
      <c r="I622">
        <v>-198957.49435364411</v>
      </c>
    </row>
    <row r="623" spans="2:9">
      <c r="B623" s="113">
        <v>619</v>
      </c>
      <c r="D623">
        <v>-135759.64210103505</v>
      </c>
      <c r="E623">
        <v>-152653.86371504815</v>
      </c>
      <c r="F623">
        <v>-19221.673607464239</v>
      </c>
      <c r="G623">
        <v>-171875.53732251236</v>
      </c>
      <c r="H623">
        <v>-186160.8772208578</v>
      </c>
      <c r="I623">
        <v>-215437.35891617616</v>
      </c>
    </row>
    <row r="624" spans="2:9">
      <c r="B624" s="113">
        <v>620</v>
      </c>
      <c r="D624">
        <v>-142642.20049425808</v>
      </c>
      <c r="E624">
        <v>-156261.9190528843</v>
      </c>
      <c r="F624">
        <v>-26490.327495100479</v>
      </c>
      <c r="G624">
        <v>-182752.2465479848</v>
      </c>
      <c r="H624">
        <v>-172620.6064335687</v>
      </c>
      <c r="I624">
        <v>-223310.55764862851</v>
      </c>
    </row>
    <row r="625" spans="2:9">
      <c r="B625" s="113">
        <v>621</v>
      </c>
      <c r="D625">
        <v>-91157.220540661117</v>
      </c>
      <c r="E625">
        <v>-169315.19724381689</v>
      </c>
      <c r="F625">
        <v>17049.839939283731</v>
      </c>
      <c r="G625">
        <v>-152265.35730453319</v>
      </c>
      <c r="H625">
        <v>-140696.50321001947</v>
      </c>
      <c r="I625">
        <v>-178373.88369967995</v>
      </c>
    </row>
    <row r="626" spans="2:9">
      <c r="B626" s="113">
        <v>622</v>
      </c>
      <c r="D626">
        <v>-160131.46698891677</v>
      </c>
      <c r="E626">
        <v>-152182.17251888273</v>
      </c>
      <c r="F626">
        <v>-40955.33206713073</v>
      </c>
      <c r="G626">
        <v>-193137.50458601347</v>
      </c>
      <c r="H626">
        <v>-210156.24908416576</v>
      </c>
      <c r="I626">
        <v>-201450.57078621679</v>
      </c>
    </row>
    <row r="627" spans="2:9">
      <c r="B627" s="113">
        <v>623</v>
      </c>
      <c r="D627">
        <v>-137939.01136186655</v>
      </c>
      <c r="E627">
        <v>-177222.23141198713</v>
      </c>
      <c r="F627">
        <v>-14802.625995385621</v>
      </c>
      <c r="G627">
        <v>-192024.85740737274</v>
      </c>
      <c r="H627">
        <v>-153660.20035661416</v>
      </c>
      <c r="I627">
        <v>-215504.65953049168</v>
      </c>
    </row>
    <row r="628" spans="2:9">
      <c r="B628" s="113">
        <v>624</v>
      </c>
      <c r="D628">
        <v>-152908.72286670667</v>
      </c>
      <c r="E628">
        <v>-164601.02277297317</v>
      </c>
      <c r="F628">
        <v>-34690.664895119902</v>
      </c>
      <c r="G628">
        <v>-199291.6876680931</v>
      </c>
      <c r="H628">
        <v>-186201.38412968896</v>
      </c>
      <c r="I628">
        <v>-210884.11489660377</v>
      </c>
    </row>
    <row r="629" spans="2:9">
      <c r="B629" s="113">
        <v>625</v>
      </c>
      <c r="D629">
        <v>-107197.12309497307</v>
      </c>
      <c r="E629">
        <v>-174384.14869398915</v>
      </c>
      <c r="F629">
        <v>8680.416793536875</v>
      </c>
      <c r="G629">
        <v>-165703.73190045229</v>
      </c>
      <c r="H629">
        <v>-130974.03542680919</v>
      </c>
      <c r="I629">
        <v>-184776.68257932807</v>
      </c>
    </row>
    <row r="630" spans="2:9">
      <c r="B630" s="113">
        <v>626</v>
      </c>
      <c r="D630">
        <v>-137483.37290503661</v>
      </c>
      <c r="E630">
        <v>-161088.66097651154</v>
      </c>
      <c r="F630">
        <v>-18505.410928384503</v>
      </c>
      <c r="G630">
        <v>-179594.07190489606</v>
      </c>
      <c r="H630">
        <v>-202629.74484904588</v>
      </c>
      <c r="I630">
        <v>-198672.91734784711</v>
      </c>
    </row>
    <row r="631" spans="2:9">
      <c r="B631" s="113">
        <v>627</v>
      </c>
      <c r="D631">
        <v>-170632.84141996113</v>
      </c>
      <c r="E631">
        <v>-151326.57060880677</v>
      </c>
      <c r="F631">
        <v>-49228.611817897101</v>
      </c>
      <c r="G631">
        <v>-200555.18242670386</v>
      </c>
      <c r="H631">
        <v>-209237.00717532833</v>
      </c>
      <c r="I631">
        <v>-231057.58477731439</v>
      </c>
    </row>
    <row r="632" spans="2:9">
      <c r="B632" s="113">
        <v>628</v>
      </c>
      <c r="D632">
        <v>-116124.49672666445</v>
      </c>
      <c r="E632">
        <v>-186466.59135776496</v>
      </c>
      <c r="F632">
        <v>8332.9907968676998</v>
      </c>
      <c r="G632">
        <v>-178133.60056089726</v>
      </c>
      <c r="H632">
        <v>-153061.75919837525</v>
      </c>
      <c r="I632">
        <v>-215797.35011806269</v>
      </c>
    </row>
    <row r="633" spans="2:9">
      <c r="B633" s="113">
        <v>629</v>
      </c>
      <c r="D633">
        <v>-136154.96875636961</v>
      </c>
      <c r="E633">
        <v>-153373.09864527712</v>
      </c>
      <c r="F633">
        <v>-25002.727658278942</v>
      </c>
      <c r="G633">
        <v>-178375.82630355607</v>
      </c>
      <c r="H633">
        <v>-154504.8967194889</v>
      </c>
      <c r="I633">
        <v>-204255.17104153143</v>
      </c>
    </row>
    <row r="634" spans="2:9">
      <c r="B634" s="113">
        <v>630</v>
      </c>
      <c r="D634">
        <v>-126180.45975936032</v>
      </c>
      <c r="E634">
        <v>-148247.69366099403</v>
      </c>
      <c r="F634">
        <v>-24432.006305686817</v>
      </c>
      <c r="G634">
        <v>-172679.69996668084</v>
      </c>
      <c r="H634">
        <v>-183900.22856356244</v>
      </c>
      <c r="I634">
        <v>-187108.50308456933</v>
      </c>
    </row>
    <row r="635" spans="2:9">
      <c r="B635" s="113">
        <v>631</v>
      </c>
      <c r="D635">
        <v>-158647.86977685586</v>
      </c>
      <c r="E635">
        <v>-157334.14726307677</v>
      </c>
      <c r="F635">
        <v>-36905.147772023862</v>
      </c>
      <c r="G635">
        <v>-194239.29503510063</v>
      </c>
      <c r="H635">
        <v>-207657.37217258854</v>
      </c>
      <c r="I635">
        <v>-221084.88546590964</v>
      </c>
    </row>
    <row r="636" spans="2:9">
      <c r="B636" s="113">
        <v>632</v>
      </c>
      <c r="D636">
        <v>-119749.68594917342</v>
      </c>
      <c r="E636">
        <v>-160983.58714448573</v>
      </c>
      <c r="F636">
        <v>-6899.9361819935875</v>
      </c>
      <c r="G636">
        <v>-167883.52332647931</v>
      </c>
      <c r="H636">
        <v>-167614.82575582413</v>
      </c>
      <c r="I636">
        <v>-206322.32627821906</v>
      </c>
    </row>
    <row r="637" spans="2:9">
      <c r="B637" s="113">
        <v>633</v>
      </c>
      <c r="D637">
        <v>-101842.2511081453</v>
      </c>
      <c r="E637">
        <v>-167219.82239824499</v>
      </c>
      <c r="F637">
        <v>12762.081551521289</v>
      </c>
      <c r="G637">
        <v>-154457.7408467237</v>
      </c>
      <c r="H637">
        <v>-158787.9607940985</v>
      </c>
      <c r="I637">
        <v>-219407.87773027021</v>
      </c>
    </row>
    <row r="638" spans="2:9">
      <c r="B638" s="113">
        <v>634</v>
      </c>
      <c r="D638">
        <v>-102756.08282305558</v>
      </c>
      <c r="E638">
        <v>-160095.41927006823</v>
      </c>
      <c r="F638">
        <v>13753.684565598378</v>
      </c>
      <c r="G638">
        <v>-146341.73470446988</v>
      </c>
      <c r="H638">
        <v>-170152.04472605427</v>
      </c>
      <c r="I638">
        <v>-219447.68548275335</v>
      </c>
    </row>
    <row r="639" spans="2:9">
      <c r="B639" s="113">
        <v>635</v>
      </c>
      <c r="D639">
        <v>-151126.44325042929</v>
      </c>
      <c r="E639">
        <v>-170760.11177616843</v>
      </c>
      <c r="F639">
        <v>-23920.760289294245</v>
      </c>
      <c r="G639">
        <v>-194680.8720654627</v>
      </c>
      <c r="H639">
        <v>-171972.11953130557</v>
      </c>
      <c r="I639">
        <v>-207600.35429280149</v>
      </c>
    </row>
    <row r="640" spans="2:9">
      <c r="B640" s="113">
        <v>636</v>
      </c>
      <c r="D640">
        <v>-157729.98387288809</v>
      </c>
      <c r="E640">
        <v>-154359.87997600029</v>
      </c>
      <c r="F640">
        <v>-42634.841892350589</v>
      </c>
      <c r="G640">
        <v>-196994.72186835087</v>
      </c>
      <c r="H640">
        <v>-185671.51189466676</v>
      </c>
      <c r="I640">
        <v>-194850.25335162971</v>
      </c>
    </row>
    <row r="641" spans="2:9">
      <c r="B641" s="113">
        <v>637</v>
      </c>
      <c r="D641">
        <v>-98532.724263996381</v>
      </c>
      <c r="E641">
        <v>-156731.52222638397</v>
      </c>
      <c r="F641">
        <v>10392.348884303632</v>
      </c>
      <c r="G641">
        <v>-146339.17334208035</v>
      </c>
      <c r="H641">
        <v>-161396.34737660922</v>
      </c>
      <c r="I641">
        <v>-212080.53629954235</v>
      </c>
    </row>
    <row r="642" spans="2:9">
      <c r="B642" s="113">
        <v>638</v>
      </c>
      <c r="D642">
        <v>-73790.30316559755</v>
      </c>
      <c r="E642">
        <v>-171894.92238999403</v>
      </c>
      <c r="F642">
        <v>42292.640596913436</v>
      </c>
      <c r="G642">
        <v>-129602.28179308058</v>
      </c>
      <c r="H642">
        <v>-142008.85946107144</v>
      </c>
      <c r="I642">
        <v>-185548.84307535543</v>
      </c>
    </row>
    <row r="643" spans="2:9">
      <c r="B643" s="113">
        <v>639</v>
      </c>
      <c r="D643">
        <v>-148244.72857678001</v>
      </c>
      <c r="E643">
        <v>-155328.67026574965</v>
      </c>
      <c r="F643">
        <v>-32092.645765171714</v>
      </c>
      <c r="G643">
        <v>-187421.31603092136</v>
      </c>
      <c r="H643">
        <v>-186909.18350063256</v>
      </c>
      <c r="I643">
        <v>-218248.66720468519</v>
      </c>
    </row>
    <row r="644" spans="2:9">
      <c r="B644" s="113">
        <v>640</v>
      </c>
      <c r="D644">
        <v>-119857.92299263392</v>
      </c>
      <c r="E644">
        <v>-156188.69350794249</v>
      </c>
      <c r="F644">
        <v>-14510.954051633395</v>
      </c>
      <c r="G644">
        <v>-170699.64755957588</v>
      </c>
      <c r="H644">
        <v>-164248.38772241923</v>
      </c>
      <c r="I644">
        <v>-190283.90904355695</v>
      </c>
    </row>
    <row r="645" spans="2:9">
      <c r="B645" s="113">
        <v>641</v>
      </c>
      <c r="D645">
        <v>-96042.636890077483</v>
      </c>
      <c r="E645">
        <v>-162364.49989717334</v>
      </c>
      <c r="F645">
        <v>23800.235932155425</v>
      </c>
      <c r="G645">
        <v>-138564.26396501795</v>
      </c>
      <c r="H645">
        <v>-174086.94558444814</v>
      </c>
      <c r="I645">
        <v>-203666.02151908964</v>
      </c>
    </row>
    <row r="646" spans="2:9">
      <c r="B646" s="113">
        <v>642</v>
      </c>
      <c r="D646">
        <v>-94617.786957011311</v>
      </c>
      <c r="E646">
        <v>-158811.66910775276</v>
      </c>
      <c r="F646">
        <v>17470.632908208558</v>
      </c>
      <c r="G646">
        <v>-141341.03619954421</v>
      </c>
      <c r="H646">
        <v>-163328.17899515099</v>
      </c>
      <c r="I646">
        <v>-190796.69251557591</v>
      </c>
    </row>
    <row r="647" spans="2:9">
      <c r="B647" s="113">
        <v>643</v>
      </c>
      <c r="D647">
        <v>-104169.04369976753</v>
      </c>
      <c r="E647">
        <v>-170074.95727666988</v>
      </c>
      <c r="F647">
        <v>7634.1189846056805</v>
      </c>
      <c r="G647">
        <v>-162440.8382920642</v>
      </c>
      <c r="H647">
        <v>-138559.9123772427</v>
      </c>
      <c r="I647">
        <v>-176011.1772385053</v>
      </c>
    </row>
    <row r="648" spans="2:9">
      <c r="B648" s="113">
        <v>644</v>
      </c>
      <c r="D648">
        <v>-95827.32093148584</v>
      </c>
      <c r="E648">
        <v>-154909.89181924326</v>
      </c>
      <c r="F648">
        <v>12715.335329162728</v>
      </c>
      <c r="G648">
        <v>-142194.55649008052</v>
      </c>
      <c r="H648">
        <v>-164191.00427884204</v>
      </c>
      <c r="I648">
        <v>-189050.66746081755</v>
      </c>
    </row>
    <row r="649" spans="2:9">
      <c r="B649" s="113">
        <v>645</v>
      </c>
      <c r="D649">
        <v>-153356.25487284904</v>
      </c>
      <c r="E649">
        <v>-169540.92406521289</v>
      </c>
      <c r="F649">
        <v>-24686.427544048223</v>
      </c>
      <c r="G649">
        <v>-194227.3516092611</v>
      </c>
      <c r="H649">
        <v>-191391.39030534666</v>
      </c>
      <c r="I649">
        <v>-218381.17054827703</v>
      </c>
    </row>
    <row r="650" spans="2:9">
      <c r="B650" s="113">
        <v>646</v>
      </c>
      <c r="D650">
        <v>-66827.401533575365</v>
      </c>
      <c r="E650">
        <v>-159566.60348888524</v>
      </c>
      <c r="F650">
        <v>37042.813066718896</v>
      </c>
      <c r="G650">
        <v>-122523.79042216632</v>
      </c>
      <c r="H650">
        <v>-140451.41039124984</v>
      </c>
      <c r="I650">
        <v>-181847.80536784878</v>
      </c>
    </row>
    <row r="651" spans="2:9">
      <c r="B651" s="113">
        <v>647</v>
      </c>
      <c r="D651">
        <v>-54926.683359630784</v>
      </c>
      <c r="E651">
        <v>-173981.03186330522</v>
      </c>
      <c r="F651">
        <v>46600.48852750787</v>
      </c>
      <c r="G651">
        <v>-127380.54333579734</v>
      </c>
      <c r="H651">
        <v>-123652.7302596535</v>
      </c>
      <c r="I651">
        <v>-169898.2169549042</v>
      </c>
    </row>
    <row r="652" spans="2:9">
      <c r="B652" s="113">
        <v>648</v>
      </c>
      <c r="D652">
        <v>-107856.24181258475</v>
      </c>
      <c r="E652">
        <v>-171016.55112669471</v>
      </c>
      <c r="F652">
        <v>8804.5402402620675</v>
      </c>
      <c r="G652">
        <v>-162212.01088643266</v>
      </c>
      <c r="H652">
        <v>-161379.11388293834</v>
      </c>
      <c r="I652">
        <v>-182676.61571956205</v>
      </c>
    </row>
    <row r="653" spans="2:9">
      <c r="B653" s="113">
        <v>649</v>
      </c>
      <c r="D653">
        <v>-122632.19157760727</v>
      </c>
      <c r="E653">
        <v>-167368.43591230415</v>
      </c>
      <c r="F653">
        <v>-3197.7611934511078</v>
      </c>
      <c r="G653">
        <v>-170566.19710575524</v>
      </c>
      <c r="H653">
        <v>-168450.87189800467</v>
      </c>
      <c r="I653">
        <v>-206226.18597224419</v>
      </c>
    </row>
    <row r="654" spans="2:9">
      <c r="B654" s="113">
        <v>650</v>
      </c>
      <c r="D654">
        <v>-81519.296797833958</v>
      </c>
      <c r="E654">
        <v>-171663.07423069052</v>
      </c>
      <c r="F654">
        <v>35628.640878022139</v>
      </c>
      <c r="G654">
        <v>-136034.43335266836</v>
      </c>
      <c r="H654">
        <v>-131275.31933830166</v>
      </c>
      <c r="I654">
        <v>-182615.68225579039</v>
      </c>
    </row>
    <row r="655" spans="2:9">
      <c r="B655" s="113">
        <v>651</v>
      </c>
      <c r="D655">
        <v>-109978.43158136487</v>
      </c>
      <c r="E655">
        <v>-179285.99589162291</v>
      </c>
      <c r="F655">
        <v>12226.667680362225</v>
      </c>
      <c r="G655">
        <v>-167059.3282112607</v>
      </c>
      <c r="H655">
        <v>-156398.72793247201</v>
      </c>
      <c r="I655">
        <v>-181386.09459711605</v>
      </c>
    </row>
    <row r="656" spans="2:9">
      <c r="B656" s="113">
        <v>652</v>
      </c>
      <c r="D656">
        <v>-91136.437140977185</v>
      </c>
      <c r="E656">
        <v>-153763.44075566178</v>
      </c>
      <c r="F656">
        <v>13103.424118671188</v>
      </c>
      <c r="G656">
        <v>-140660.01663699056</v>
      </c>
      <c r="H656">
        <v>-150059.43196207559</v>
      </c>
      <c r="I656">
        <v>-178163.55937637357</v>
      </c>
    </row>
    <row r="657" spans="2:9">
      <c r="B657" s="113">
        <v>653</v>
      </c>
      <c r="D657">
        <v>-75312.256005762771</v>
      </c>
      <c r="E657">
        <v>-172633.34166526276</v>
      </c>
      <c r="F657">
        <v>35197.456677790469</v>
      </c>
      <c r="G657">
        <v>-137435.88498747227</v>
      </c>
      <c r="H657">
        <v>-142543.46469590237</v>
      </c>
      <c r="I657">
        <v>-189164.91821150848</v>
      </c>
    </row>
    <row r="658" spans="2:9">
      <c r="B658" s="113">
        <v>654</v>
      </c>
      <c r="D658">
        <v>-122582.45277328699</v>
      </c>
      <c r="E658">
        <v>-155633.20846898513</v>
      </c>
      <c r="F658">
        <v>-8515.2953897463667</v>
      </c>
      <c r="G658">
        <v>-164148.50385873151</v>
      </c>
      <c r="H658">
        <v>-172960.72863927222</v>
      </c>
      <c r="I658">
        <v>-207743.93476549297</v>
      </c>
    </row>
    <row r="659" spans="2:9">
      <c r="B659" s="113">
        <v>655</v>
      </c>
      <c r="D659">
        <v>-153639.37139032964</v>
      </c>
      <c r="E659">
        <v>-164405.08971407154</v>
      </c>
      <c r="F659">
        <v>-34883.206001664075</v>
      </c>
      <c r="G659">
        <v>-199288.29571573561</v>
      </c>
      <c r="H659">
        <v>-194506.29166638057</v>
      </c>
      <c r="I659">
        <v>-224114.08181645701</v>
      </c>
    </row>
    <row r="660" spans="2:9">
      <c r="B660" s="113">
        <v>656</v>
      </c>
      <c r="D660">
        <v>-82302.840254139985</v>
      </c>
      <c r="E660">
        <v>-175712.6505340572</v>
      </c>
      <c r="F660">
        <v>36464.568093118665</v>
      </c>
      <c r="G660">
        <v>-139248.08244093854</v>
      </c>
      <c r="H660">
        <v>-157470.33622429229</v>
      </c>
      <c r="I660">
        <v>-191086.69837353128</v>
      </c>
    </row>
    <row r="661" spans="2:9">
      <c r="B661" s="113">
        <v>657</v>
      </c>
      <c r="D661">
        <v>-97554.350858499514</v>
      </c>
      <c r="E661">
        <v>-151060.5423696964</v>
      </c>
      <c r="F661">
        <v>488.71761948968924</v>
      </c>
      <c r="G661">
        <v>-150571.82475020672</v>
      </c>
      <c r="H661">
        <v>-137031.86296696024</v>
      </c>
      <c r="I661">
        <v>-205989.44388748711</v>
      </c>
    </row>
    <row r="662" spans="2:9">
      <c r="B662" s="113">
        <v>658</v>
      </c>
      <c r="D662">
        <v>-164493.36538603628</v>
      </c>
      <c r="E662">
        <v>-173677.59081897605</v>
      </c>
      <c r="F662">
        <v>-37531.588016198788</v>
      </c>
      <c r="G662">
        <v>-211209.17883517483</v>
      </c>
      <c r="H662">
        <v>-191698.21873295825</v>
      </c>
      <c r="I662">
        <v>-226714.66783515751</v>
      </c>
    </row>
    <row r="663" spans="2:9">
      <c r="B663" s="113">
        <v>659</v>
      </c>
      <c r="D663">
        <v>-98766.204906290121</v>
      </c>
      <c r="E663">
        <v>-176835.85630685673</v>
      </c>
      <c r="F663">
        <v>25366.088488388923</v>
      </c>
      <c r="G663">
        <v>-151469.76781846781</v>
      </c>
      <c r="H663">
        <v>-147227.14016178425</v>
      </c>
      <c r="I663">
        <v>-202040.23489284882</v>
      </c>
    </row>
    <row r="664" spans="2:9">
      <c r="B664" s="113">
        <v>660</v>
      </c>
      <c r="D664">
        <v>-118619.75404898582</v>
      </c>
      <c r="E664">
        <v>-153900.21371141091</v>
      </c>
      <c r="F664">
        <v>-7810.5108301254222</v>
      </c>
      <c r="G664">
        <v>-161710.72454153633</v>
      </c>
      <c r="H664">
        <v>-176566.38696419992</v>
      </c>
      <c r="I664">
        <v>-184217.70082634996</v>
      </c>
    </row>
    <row r="665" spans="2:9">
      <c r="B665" s="113">
        <v>661</v>
      </c>
      <c r="D665">
        <v>-123875.96176569381</v>
      </c>
      <c r="E665">
        <v>-159797.19279950374</v>
      </c>
      <c r="F665">
        <v>-13288.293147417498</v>
      </c>
      <c r="G665">
        <v>-173085.48594692125</v>
      </c>
      <c r="H665">
        <v>-173094.85626571812</v>
      </c>
      <c r="I665">
        <v>-195482.59138667799</v>
      </c>
    </row>
    <row r="666" spans="2:9">
      <c r="B666" s="113">
        <v>662</v>
      </c>
      <c r="D666">
        <v>-114618.17440322047</v>
      </c>
      <c r="E666">
        <v>-172387.76325216031</v>
      </c>
      <c r="F666">
        <v>9371.1851473182105</v>
      </c>
      <c r="G666">
        <v>-163016.57810484208</v>
      </c>
      <c r="H666">
        <v>-153423.54588285647</v>
      </c>
      <c r="I666">
        <v>-195456.9227381931</v>
      </c>
    </row>
    <row r="667" spans="2:9">
      <c r="B667" s="113">
        <v>663</v>
      </c>
      <c r="D667">
        <v>-143318.00049167758</v>
      </c>
      <c r="E667">
        <v>-162472.80005217536</v>
      </c>
      <c r="F667">
        <v>-17967.378647184625</v>
      </c>
      <c r="G667">
        <v>-180440.17869936</v>
      </c>
      <c r="H667">
        <v>-189401.93279253764</v>
      </c>
      <c r="I667">
        <v>-219876.40822559578</v>
      </c>
    </row>
    <row r="668" spans="2:9">
      <c r="B668" s="113">
        <v>664</v>
      </c>
      <c r="D668">
        <v>-116267.28908394699</v>
      </c>
      <c r="E668">
        <v>-162058.93106646993</v>
      </c>
      <c r="F668">
        <v>-235.79343515633809</v>
      </c>
      <c r="G668">
        <v>-162294.72450162628</v>
      </c>
      <c r="H668">
        <v>-162160.54622413314</v>
      </c>
      <c r="I668">
        <v>-190170.26353420253</v>
      </c>
    </row>
    <row r="669" spans="2:9">
      <c r="B669" s="113">
        <v>665</v>
      </c>
      <c r="D669">
        <v>-139157.23840657092</v>
      </c>
      <c r="E669">
        <v>-171472.61168381842</v>
      </c>
      <c r="F669">
        <v>-15256.121669009939</v>
      </c>
      <c r="G669">
        <v>-186728.73335282836</v>
      </c>
      <c r="H669">
        <v>-198226.3779354053</v>
      </c>
      <c r="I669">
        <v>-225497.66571225054</v>
      </c>
    </row>
    <row r="670" spans="2:9">
      <c r="B670" s="113">
        <v>666</v>
      </c>
      <c r="D670">
        <v>-135902.48934260648</v>
      </c>
      <c r="E670">
        <v>-168851.43517245195</v>
      </c>
      <c r="F670">
        <v>-22320.882405582699</v>
      </c>
      <c r="G670">
        <v>-191172.31757803462</v>
      </c>
      <c r="H670">
        <v>-177660.78077067126</v>
      </c>
      <c r="I670">
        <v>-191398.5082571409</v>
      </c>
    </row>
    <row r="671" spans="2:9">
      <c r="B671" s="113">
        <v>667</v>
      </c>
      <c r="D671">
        <v>-85555.226429135626</v>
      </c>
      <c r="E671">
        <v>-152466.24988639663</v>
      </c>
      <c r="F671">
        <v>19181.728488247347</v>
      </c>
      <c r="G671">
        <v>-133284.52139814931</v>
      </c>
      <c r="H671">
        <v>-138945.10443426517</v>
      </c>
      <c r="I671">
        <v>-177790.22210948553</v>
      </c>
    </row>
    <row r="672" spans="2:9">
      <c r="B672" s="113">
        <v>668</v>
      </c>
      <c r="D672">
        <v>-124517.60658600333</v>
      </c>
      <c r="E672">
        <v>-155453.73543280506</v>
      </c>
      <c r="F672">
        <v>-15417.651264727203</v>
      </c>
      <c r="G672">
        <v>-170871.38669753226</v>
      </c>
      <c r="H672">
        <v>-188526.10948543844</v>
      </c>
      <c r="I672">
        <v>-209636.60671235633</v>
      </c>
    </row>
    <row r="673" spans="2:9">
      <c r="B673" s="113">
        <v>669</v>
      </c>
      <c r="D673">
        <v>-108156.49502837894</v>
      </c>
      <c r="E673">
        <v>-163243.60525971139</v>
      </c>
      <c r="F673">
        <v>6583.0251904404431</v>
      </c>
      <c r="G673">
        <v>-156660.58006927097</v>
      </c>
      <c r="H673">
        <v>-149795.2397385597</v>
      </c>
      <c r="I673">
        <v>-195497.68428742324</v>
      </c>
    </row>
    <row r="674" spans="2:9">
      <c r="B674" s="113">
        <v>670</v>
      </c>
      <c r="D674">
        <v>-79956.016368450539</v>
      </c>
      <c r="E674">
        <v>-157221.06312280995</v>
      </c>
      <c r="F674">
        <v>19894.228054546591</v>
      </c>
      <c r="G674">
        <v>-137326.83506826335</v>
      </c>
      <c r="H674">
        <v>-124308.19285637377</v>
      </c>
      <c r="I674">
        <v>-174929.65593686386</v>
      </c>
    </row>
    <row r="675" spans="2:9">
      <c r="B675" s="113">
        <v>671</v>
      </c>
      <c r="D675">
        <v>-129765.24282373537</v>
      </c>
      <c r="E675">
        <v>-164135.68535817051</v>
      </c>
      <c r="F675">
        <v>-8044.9049272911871</v>
      </c>
      <c r="G675">
        <v>-172180.59028546169</v>
      </c>
      <c r="H675">
        <v>-190369.01798915636</v>
      </c>
      <c r="I675">
        <v>-217496.92527437976</v>
      </c>
    </row>
    <row r="676" spans="2:9">
      <c r="B676" s="113">
        <v>672</v>
      </c>
      <c r="D676">
        <v>-114998.15596042221</v>
      </c>
      <c r="E676">
        <v>-143507.21458533971</v>
      </c>
      <c r="F676">
        <v>-12512.73098335915</v>
      </c>
      <c r="G676">
        <v>-156019.94556869887</v>
      </c>
      <c r="H676">
        <v>-149977.64829732577</v>
      </c>
      <c r="I676">
        <v>-185164.92315535588</v>
      </c>
    </row>
    <row r="677" spans="2:9">
      <c r="B677" s="113">
        <v>673</v>
      </c>
      <c r="D677">
        <v>-105585.27887983655</v>
      </c>
      <c r="E677">
        <v>-176550.18513950854</v>
      </c>
      <c r="F677">
        <v>15316.786804294723</v>
      </c>
      <c r="G677">
        <v>-161233.3983352138</v>
      </c>
      <c r="H677">
        <v>-188119.0057926827</v>
      </c>
      <c r="I677">
        <v>-210735.42487603886</v>
      </c>
    </row>
    <row r="678" spans="2:9">
      <c r="B678" s="113">
        <v>674</v>
      </c>
      <c r="D678">
        <v>-117784.91876657231</v>
      </c>
      <c r="E678">
        <v>-168277.00020711345</v>
      </c>
      <c r="F678">
        <v>1521.8342649761544</v>
      </c>
      <c r="G678">
        <v>-166755.1659421373</v>
      </c>
      <c r="H678">
        <v>-173510.47084998441</v>
      </c>
      <c r="I678">
        <v>-197994.86294383474</v>
      </c>
    </row>
    <row r="679" spans="2:9">
      <c r="B679" s="113">
        <v>675</v>
      </c>
      <c r="D679">
        <v>-117870.82870761186</v>
      </c>
      <c r="E679">
        <v>-163153.28188696117</v>
      </c>
      <c r="F679">
        <v>-5594.3694635697466</v>
      </c>
      <c r="G679">
        <v>-168747.65135053091</v>
      </c>
      <c r="H679">
        <v>-165485.75266617085</v>
      </c>
      <c r="I679">
        <v>-188641.82892788982</v>
      </c>
    </row>
    <row r="680" spans="2:9">
      <c r="B680" s="113">
        <v>676</v>
      </c>
      <c r="D680">
        <v>-111012.15806972601</v>
      </c>
      <c r="E680">
        <v>-149753.05024080948</v>
      </c>
      <c r="F680">
        <v>-4959.0033607060104</v>
      </c>
      <c r="G680">
        <v>-154712.05360151545</v>
      </c>
      <c r="H680">
        <v>-138013.81797642284</v>
      </c>
      <c r="I680">
        <v>-162170.13179326718</v>
      </c>
    </row>
    <row r="681" spans="2:9">
      <c r="B681" s="113">
        <v>677</v>
      </c>
      <c r="D681">
        <v>-130266.12031544061</v>
      </c>
      <c r="E681">
        <v>-159941.84473022143</v>
      </c>
      <c r="F681">
        <v>-19627.194509865178</v>
      </c>
      <c r="G681">
        <v>-179569.03924008663</v>
      </c>
      <c r="H681">
        <v>-169749.4504497202</v>
      </c>
      <c r="I681">
        <v>-188301.37287138053</v>
      </c>
    </row>
    <row r="682" spans="2:9">
      <c r="B682" s="113">
        <v>678</v>
      </c>
      <c r="D682">
        <v>-115254.85197710377</v>
      </c>
      <c r="E682">
        <v>-151971.08860816495</v>
      </c>
      <c r="F682">
        <v>-1637.6553106677384</v>
      </c>
      <c r="G682">
        <v>-153608.74391883268</v>
      </c>
      <c r="H682">
        <v>-190874.37223830042</v>
      </c>
      <c r="I682">
        <v>-190900.73815774755</v>
      </c>
    </row>
    <row r="683" spans="2:9">
      <c r="B683" s="113">
        <v>679</v>
      </c>
      <c r="D683">
        <v>-173449.32153956781</v>
      </c>
      <c r="E683">
        <v>-143247.0958859158</v>
      </c>
      <c r="F683">
        <v>-58739.047571631134</v>
      </c>
      <c r="G683">
        <v>-201986.14345754692</v>
      </c>
      <c r="H683">
        <v>-213607.17536837922</v>
      </c>
      <c r="I683">
        <v>-219960.09950375321</v>
      </c>
    </row>
    <row r="684" spans="2:9">
      <c r="B684" s="113">
        <v>680</v>
      </c>
      <c r="D684">
        <v>-72823.104019940234</v>
      </c>
      <c r="E684">
        <v>-185252.30474554951</v>
      </c>
      <c r="F684">
        <v>46259.739407559289</v>
      </c>
      <c r="G684">
        <v>-138992.56533799024</v>
      </c>
      <c r="H684">
        <v>-138743.56740874168</v>
      </c>
      <c r="I684">
        <v>-179908.86234155422</v>
      </c>
    </row>
    <row r="685" spans="2:9">
      <c r="B685" s="113">
        <v>681</v>
      </c>
      <c r="D685">
        <v>-143346.70330288674</v>
      </c>
      <c r="E685">
        <v>-162389.29648471385</v>
      </c>
      <c r="F685">
        <v>-21917.234858187985</v>
      </c>
      <c r="G685">
        <v>-184306.53134290181</v>
      </c>
      <c r="H685">
        <v>-172921.33832992133</v>
      </c>
      <c r="I685">
        <v>-206545.93858089199</v>
      </c>
    </row>
    <row r="686" spans="2:9">
      <c r="B686" s="113">
        <v>682</v>
      </c>
      <c r="D686">
        <v>-120362.72356051048</v>
      </c>
      <c r="E686">
        <v>-153615.13790911678</v>
      </c>
      <c r="F686">
        <v>-16028.78235556696</v>
      </c>
      <c r="G686">
        <v>-169643.92026468375</v>
      </c>
      <c r="H686">
        <v>-156281.43889160734</v>
      </c>
      <c r="I686">
        <v>-199050.07156373331</v>
      </c>
    </row>
    <row r="687" spans="2:9">
      <c r="B687" s="113">
        <v>683</v>
      </c>
      <c r="D687">
        <v>-134021.3660822844</v>
      </c>
      <c r="E687">
        <v>-154610.39512193258</v>
      </c>
      <c r="F687">
        <v>-18771.958053946859</v>
      </c>
      <c r="G687">
        <v>-173382.35317587946</v>
      </c>
      <c r="H687">
        <v>-168587.6008900973</v>
      </c>
      <c r="I687">
        <v>-206349.85548847978</v>
      </c>
    </row>
    <row r="688" spans="2:9">
      <c r="B688" s="113">
        <v>684</v>
      </c>
      <c r="D688">
        <v>-126476.5307632155</v>
      </c>
      <c r="E688">
        <v>-155843.72538574206</v>
      </c>
      <c r="F688">
        <v>-16420.867061924211</v>
      </c>
      <c r="G688">
        <v>-172264.59244766628</v>
      </c>
      <c r="H688">
        <v>-169831.56052980418</v>
      </c>
      <c r="I688">
        <v>-205492.96168000239</v>
      </c>
    </row>
    <row r="689" spans="2:9">
      <c r="B689" s="113">
        <v>685</v>
      </c>
      <c r="D689">
        <v>-81479.586806970954</v>
      </c>
      <c r="E689">
        <v>-152954.43125687444</v>
      </c>
      <c r="F689">
        <v>13106.521660780534</v>
      </c>
      <c r="G689">
        <v>-139847.90959609393</v>
      </c>
      <c r="H689">
        <v>-147514.46390002273</v>
      </c>
      <c r="I689">
        <v>-181285.00857367888</v>
      </c>
    </row>
    <row r="690" spans="2:9">
      <c r="B690" s="113">
        <v>686</v>
      </c>
      <c r="D690">
        <v>-113597.18941705069</v>
      </c>
      <c r="E690">
        <v>-162136.93703809663</v>
      </c>
      <c r="F690">
        <v>5341.9012104662761</v>
      </c>
      <c r="G690">
        <v>-156795.03582763032</v>
      </c>
      <c r="H690">
        <v>-174506.11021841434</v>
      </c>
      <c r="I690">
        <v>-215230.91414258958</v>
      </c>
    </row>
    <row r="691" spans="2:9">
      <c r="B691" s="113">
        <v>687</v>
      </c>
      <c r="D691">
        <v>-104578.82107987379</v>
      </c>
      <c r="E691">
        <v>-160229.40317980433</v>
      </c>
      <c r="F691">
        <v>6072.8143707015843</v>
      </c>
      <c r="G691">
        <v>-154156.58880910277</v>
      </c>
      <c r="H691">
        <v>-163293.81311079668</v>
      </c>
      <c r="I691">
        <v>-193540.11365681823</v>
      </c>
    </row>
    <row r="692" spans="2:9">
      <c r="B692" s="113">
        <v>688</v>
      </c>
      <c r="D692">
        <v>-104201.79149190568</v>
      </c>
      <c r="E692">
        <v>-169841.01906700578</v>
      </c>
      <c r="F692">
        <v>15159.017621982013</v>
      </c>
      <c r="G692">
        <v>-154682.00144502375</v>
      </c>
      <c r="H692">
        <v>-170565.55785086734</v>
      </c>
      <c r="I692">
        <v>-201566.9024637088</v>
      </c>
    </row>
    <row r="693" spans="2:9">
      <c r="B693" s="113">
        <v>689</v>
      </c>
      <c r="D693">
        <v>-139090.40695718507</v>
      </c>
      <c r="E693">
        <v>-154476.55072747989</v>
      </c>
      <c r="F693">
        <v>-29482.50877242018</v>
      </c>
      <c r="G693">
        <v>-183959.05949990009</v>
      </c>
      <c r="H693">
        <v>-151475.121309068</v>
      </c>
      <c r="I693">
        <v>-186941.18335753027</v>
      </c>
    </row>
    <row r="694" spans="2:9">
      <c r="B694" s="113">
        <v>690</v>
      </c>
      <c r="D694">
        <v>-120204.04539136813</v>
      </c>
      <c r="E694">
        <v>-160710.76936256752</v>
      </c>
      <c r="F694">
        <v>-2954.3294521159696</v>
      </c>
      <c r="G694">
        <v>-163665.0988146835</v>
      </c>
      <c r="H694">
        <v>-174978.66733428524</v>
      </c>
      <c r="I694">
        <v>-189553.11551124172</v>
      </c>
    </row>
    <row r="695" spans="2:9">
      <c r="B695" s="113">
        <v>691</v>
      </c>
      <c r="D695">
        <v>-131588.52002175082</v>
      </c>
      <c r="E695">
        <v>-166333.6356420184</v>
      </c>
      <c r="F695">
        <v>-5645.7060969181184</v>
      </c>
      <c r="G695">
        <v>-171979.34173893652</v>
      </c>
      <c r="H695">
        <v>-178314.74867354133</v>
      </c>
      <c r="I695">
        <v>-212438.98076126256</v>
      </c>
    </row>
    <row r="696" spans="2:9">
      <c r="B696" s="113">
        <v>692</v>
      </c>
      <c r="D696">
        <v>-128971.07136334474</v>
      </c>
      <c r="E696">
        <v>-145081.40894824639</v>
      </c>
      <c r="F696">
        <v>-23249.452204419387</v>
      </c>
      <c r="G696">
        <v>-168330.86115266578</v>
      </c>
      <c r="H696">
        <v>-183349.52204120634</v>
      </c>
      <c r="I696">
        <v>-198923.53014653054</v>
      </c>
    </row>
    <row r="697" spans="2:9">
      <c r="B697" s="113">
        <v>693</v>
      </c>
      <c r="D697">
        <v>-138358.97264397703</v>
      </c>
      <c r="E697">
        <v>-153463.45942290447</v>
      </c>
      <c r="F697">
        <v>-22769.921945818161</v>
      </c>
      <c r="G697">
        <v>-176233.38136872262</v>
      </c>
      <c r="H697">
        <v>-207327.809527267</v>
      </c>
      <c r="I697">
        <v>-208222.69556668957</v>
      </c>
    </row>
    <row r="698" spans="2:9">
      <c r="B698" s="113">
        <v>694</v>
      </c>
      <c r="D698">
        <v>-142388.30245314501</v>
      </c>
      <c r="E698">
        <v>-163445.22502402691</v>
      </c>
      <c r="F698">
        <v>-24448.24901295056</v>
      </c>
      <c r="G698">
        <v>-187893.47403697745</v>
      </c>
      <c r="H698">
        <v>-192458.31516294734</v>
      </c>
      <c r="I698">
        <v>-199436.33780334957</v>
      </c>
    </row>
    <row r="699" spans="2:9">
      <c r="B699" s="113">
        <v>695</v>
      </c>
      <c r="D699">
        <v>-145563.53745277104</v>
      </c>
      <c r="E699">
        <v>-158751.73243523148</v>
      </c>
      <c r="F699">
        <v>-20828.766015695452</v>
      </c>
      <c r="G699">
        <v>-179580.49845092694</v>
      </c>
      <c r="H699">
        <v>-194982.88967635704</v>
      </c>
      <c r="I699">
        <v>-219026.5429334509</v>
      </c>
    </row>
    <row r="700" spans="2:9">
      <c r="B700" s="113">
        <v>696</v>
      </c>
      <c r="D700">
        <v>-132275.16376372534</v>
      </c>
      <c r="E700">
        <v>-156282.26694163034</v>
      </c>
      <c r="F700">
        <v>-17251.572109604575</v>
      </c>
      <c r="G700">
        <v>-173533.83905123491</v>
      </c>
      <c r="H700">
        <v>-177172.62387410598</v>
      </c>
      <c r="I700">
        <v>-216094.5305792219</v>
      </c>
    </row>
    <row r="701" spans="2:9">
      <c r="B701" s="113">
        <v>697</v>
      </c>
      <c r="D701">
        <v>-64577.238432746264</v>
      </c>
      <c r="E701">
        <v>-164995.13306086618</v>
      </c>
      <c r="F701">
        <v>41747.996535558661</v>
      </c>
      <c r="G701">
        <v>-123247.13652530753</v>
      </c>
      <c r="H701">
        <v>-120956.11749813048</v>
      </c>
      <c r="I701">
        <v>-169800.7930611289</v>
      </c>
    </row>
    <row r="702" spans="2:9">
      <c r="B702" s="113">
        <v>698</v>
      </c>
      <c r="D702">
        <v>-83691.574699476536</v>
      </c>
      <c r="E702">
        <v>-166150.29490714008</v>
      </c>
      <c r="F702">
        <v>30433.047391806569</v>
      </c>
      <c r="G702">
        <v>-135717.24751533353</v>
      </c>
      <c r="H702">
        <v>-129351.34662689976</v>
      </c>
      <c r="I702">
        <v>-175079.72591817999</v>
      </c>
    </row>
    <row r="703" spans="2:9">
      <c r="B703" s="113">
        <v>699</v>
      </c>
      <c r="D703">
        <v>-147404.0666272073</v>
      </c>
      <c r="E703">
        <v>-152350.57471215457</v>
      </c>
      <c r="F703">
        <v>-34748.420238649327</v>
      </c>
      <c r="G703">
        <v>-187098.99495080387</v>
      </c>
      <c r="H703">
        <v>-168661.44253895804</v>
      </c>
      <c r="I703">
        <v>-213659.51239888347</v>
      </c>
    </row>
    <row r="704" spans="2:9">
      <c r="B704" s="113">
        <v>700</v>
      </c>
      <c r="D704">
        <v>-100287.75481167708</v>
      </c>
      <c r="E704">
        <v>-162654.56361212922</v>
      </c>
      <c r="F704">
        <v>6097.4086932429054</v>
      </c>
      <c r="G704">
        <v>-156557.15491888631</v>
      </c>
      <c r="H704">
        <v>-118598.28311343631</v>
      </c>
      <c r="I704">
        <v>-192840.89530508447</v>
      </c>
    </row>
    <row r="705" spans="2:9">
      <c r="B705" s="113">
        <v>701</v>
      </c>
      <c r="D705">
        <v>-141922.19792097533</v>
      </c>
      <c r="E705">
        <v>-155811.08271036902</v>
      </c>
      <c r="F705">
        <v>-29637.392027239206</v>
      </c>
      <c r="G705">
        <v>-185448.47473760822</v>
      </c>
      <c r="H705">
        <v>-181708.72428193726</v>
      </c>
      <c r="I705">
        <v>-179359.43555186593</v>
      </c>
    </row>
    <row r="706" spans="2:9">
      <c r="B706" s="113">
        <v>702</v>
      </c>
      <c r="D706">
        <v>-128877.24012797083</v>
      </c>
      <c r="E706">
        <v>-165936.50246151793</v>
      </c>
      <c r="F706">
        <v>-10466.717812504292</v>
      </c>
      <c r="G706">
        <v>-176403.2202740222</v>
      </c>
      <c r="H706">
        <v>-172721.60818221554</v>
      </c>
      <c r="I706">
        <v>-208296.34696875224</v>
      </c>
    </row>
    <row r="707" spans="2:9">
      <c r="B707" s="113">
        <v>703</v>
      </c>
      <c r="D707">
        <v>-117711.77476084197</v>
      </c>
      <c r="E707">
        <v>-175711.34829881432</v>
      </c>
      <c r="F707">
        <v>2528.9800039865077</v>
      </c>
      <c r="G707">
        <v>-173182.36829482781</v>
      </c>
      <c r="H707">
        <v>-143100.56993502314</v>
      </c>
      <c r="I707">
        <v>-207038.40093129786</v>
      </c>
    </row>
    <row r="708" spans="2:9">
      <c r="B708" s="113">
        <v>704</v>
      </c>
      <c r="D708">
        <v>-128511.51364399944</v>
      </c>
      <c r="E708">
        <v>-178682.92123689313</v>
      </c>
      <c r="F708">
        <v>-3033.322967837812</v>
      </c>
      <c r="G708">
        <v>-181716.24420473093</v>
      </c>
      <c r="H708">
        <v>-168394.91640237765</v>
      </c>
      <c r="I708">
        <v>-198994.83570492489</v>
      </c>
    </row>
    <row r="709" spans="2:9">
      <c r="B709" s="113">
        <v>705</v>
      </c>
      <c r="D709">
        <v>-97354.958363912971</v>
      </c>
      <c r="E709">
        <v>-158351.35424871359</v>
      </c>
      <c r="F709">
        <v>11073.127149597451</v>
      </c>
      <c r="G709">
        <v>-147278.22709911613</v>
      </c>
      <c r="H709">
        <v>-167904.31763228963</v>
      </c>
      <c r="I709">
        <v>-196951.90570307974</v>
      </c>
    </row>
    <row r="710" spans="2:9">
      <c r="B710" s="113">
        <v>706</v>
      </c>
      <c r="D710">
        <v>-95701.7014847877</v>
      </c>
      <c r="E710">
        <v>-153346.36856468322</v>
      </c>
      <c r="F710">
        <v>12275.163451434273</v>
      </c>
      <c r="G710">
        <v>-141071.20511324896</v>
      </c>
      <c r="H710">
        <v>-171936.76774801925</v>
      </c>
      <c r="I710">
        <v>-188867.81551724486</v>
      </c>
    </row>
    <row r="711" spans="2:9">
      <c r="B711" s="113">
        <v>707</v>
      </c>
      <c r="D711">
        <v>-130618.24502731126</v>
      </c>
      <c r="E711">
        <v>-172400.73177010773</v>
      </c>
      <c r="F711">
        <v>-5414.3737343683897</v>
      </c>
      <c r="G711">
        <v>-177815.10550447609</v>
      </c>
      <c r="H711">
        <v>-188704.17808280373</v>
      </c>
      <c r="I711">
        <v>-210629.55095632398</v>
      </c>
    </row>
    <row r="712" spans="2:9">
      <c r="B712" s="113">
        <v>708</v>
      </c>
      <c r="D712">
        <v>-41555.455901674693</v>
      </c>
      <c r="E712">
        <v>-151929.69190211192</v>
      </c>
      <c r="F712">
        <v>47322.940443473562</v>
      </c>
      <c r="G712">
        <v>-104606.75145863838</v>
      </c>
      <c r="H712">
        <v>-94138.261028742039</v>
      </c>
      <c r="I712">
        <v>-158699.84243477767</v>
      </c>
    </row>
    <row r="713" spans="2:9">
      <c r="B713" s="113">
        <v>709</v>
      </c>
      <c r="D713">
        <v>-129510.97253721753</v>
      </c>
      <c r="E713">
        <v>-160316.91278717882</v>
      </c>
      <c r="F713">
        <v>-20111.379168760133</v>
      </c>
      <c r="G713">
        <v>-180428.29195593897</v>
      </c>
      <c r="H713">
        <v>-168239.66135087344</v>
      </c>
      <c r="I713">
        <v>-193172.12329231913</v>
      </c>
    </row>
    <row r="714" spans="2:9">
      <c r="B714" s="113">
        <v>710</v>
      </c>
      <c r="D714">
        <v>-110109.05879969242</v>
      </c>
      <c r="E714">
        <v>-161819.39305827749</v>
      </c>
      <c r="F714">
        <v>-3478.0751486544759</v>
      </c>
      <c r="G714">
        <v>-165297.46820693198</v>
      </c>
      <c r="H714">
        <v>-148814.68764232326</v>
      </c>
      <c r="I714">
        <v>-215722.81246005002</v>
      </c>
    </row>
    <row r="715" spans="2:9">
      <c r="B715" s="113">
        <v>711</v>
      </c>
      <c r="D715">
        <v>-137673.20981883991</v>
      </c>
      <c r="E715">
        <v>-155491.67532820237</v>
      </c>
      <c r="F715">
        <v>-24500.066174188069</v>
      </c>
      <c r="G715">
        <v>-179991.74150239045</v>
      </c>
      <c r="H715">
        <v>-168758.58936392411</v>
      </c>
      <c r="I715">
        <v>-230518.55038643809</v>
      </c>
    </row>
    <row r="716" spans="2:9">
      <c r="B716" s="113">
        <v>712</v>
      </c>
      <c r="D716">
        <v>-166911.70273058701</v>
      </c>
      <c r="E716">
        <v>-168540.15021088987</v>
      </c>
      <c r="F716">
        <v>-40825.937606943182</v>
      </c>
      <c r="G716">
        <v>-209366.08781783306</v>
      </c>
      <c r="H716">
        <v>-197458.48575413739</v>
      </c>
      <c r="I716">
        <v>-258569.12081763864</v>
      </c>
    </row>
    <row r="717" spans="2:9">
      <c r="B717" s="113">
        <v>713</v>
      </c>
      <c r="D717">
        <v>-88335.401706210017</v>
      </c>
      <c r="E717">
        <v>-182059.07820887241</v>
      </c>
      <c r="F717">
        <v>30462.572366633132</v>
      </c>
      <c r="G717">
        <v>-151596.50584223928</v>
      </c>
      <c r="H717">
        <v>-156587.58711252557</v>
      </c>
      <c r="I717">
        <v>-211322.6625486651</v>
      </c>
    </row>
    <row r="718" spans="2:9">
      <c r="B718" s="113">
        <v>714</v>
      </c>
      <c r="D718">
        <v>-78556.941742798328</v>
      </c>
      <c r="E718">
        <v>-157040.07642508025</v>
      </c>
      <c r="F718">
        <v>23844.918494058802</v>
      </c>
      <c r="G718">
        <v>-133195.15793102144</v>
      </c>
      <c r="H718">
        <v>-117622.27504862551</v>
      </c>
      <c r="I718">
        <v>-156134.62998988683</v>
      </c>
    </row>
    <row r="719" spans="2:9">
      <c r="B719" s="113">
        <v>715</v>
      </c>
      <c r="D719">
        <v>-112146.34040051629</v>
      </c>
      <c r="E719">
        <v>-149922.86846252164</v>
      </c>
      <c r="F719">
        <v>3351.2824313476813</v>
      </c>
      <c r="G719">
        <v>-146571.58603117397</v>
      </c>
      <c r="H719">
        <v>-185578.24872697704</v>
      </c>
      <c r="I719">
        <v>-207436.57467431098</v>
      </c>
    </row>
    <row r="720" spans="2:9">
      <c r="B720" s="113">
        <v>716</v>
      </c>
      <c r="D720">
        <v>-84434.135991299365</v>
      </c>
      <c r="E720">
        <v>-156478.671233431</v>
      </c>
      <c r="F720">
        <v>16762.091209829989</v>
      </c>
      <c r="G720">
        <v>-139716.58002360101</v>
      </c>
      <c r="H720">
        <v>-125481.1258903987</v>
      </c>
      <c r="I720">
        <v>-185001.8589242551</v>
      </c>
    </row>
    <row r="721" spans="2:9">
      <c r="B721" s="113">
        <v>717</v>
      </c>
      <c r="D721">
        <v>-118136.00181074244</v>
      </c>
      <c r="E721">
        <v>-171133.24159368928</v>
      </c>
      <c r="F721">
        <v>3838.0313326681862</v>
      </c>
      <c r="G721">
        <v>-167295.2102610211</v>
      </c>
      <c r="H721">
        <v>-179658.53053231997</v>
      </c>
      <c r="I721">
        <v>-214387.58698864162</v>
      </c>
    </row>
    <row r="722" spans="2:9">
      <c r="B722" s="113">
        <v>718</v>
      </c>
      <c r="D722">
        <v>-111627.50667566783</v>
      </c>
      <c r="E722">
        <v>-166985.74709355592</v>
      </c>
      <c r="F722">
        <v>-1873.9136584935768</v>
      </c>
      <c r="G722">
        <v>-168859.66075204947</v>
      </c>
      <c r="H722">
        <v>-150180.35737277765</v>
      </c>
      <c r="I722">
        <v>-163817.24615627388</v>
      </c>
    </row>
    <row r="723" spans="2:9">
      <c r="B723" s="113">
        <v>719</v>
      </c>
      <c r="D723">
        <v>-83979.070587360751</v>
      </c>
      <c r="E723">
        <v>-166681.79386765262</v>
      </c>
      <c r="F723">
        <v>27093.66588019827</v>
      </c>
      <c r="G723">
        <v>-139588.12798745433</v>
      </c>
      <c r="H723">
        <v>-148562.44570000295</v>
      </c>
      <c r="I723">
        <v>-178651.03428670412</v>
      </c>
    </row>
    <row r="724" spans="2:9">
      <c r="B724" s="113">
        <v>720</v>
      </c>
      <c r="D724">
        <v>-24188.157836102124</v>
      </c>
      <c r="E724">
        <v>-175136.39037409227</v>
      </c>
      <c r="F724">
        <v>76909.286349747752</v>
      </c>
      <c r="G724">
        <v>-98227.104024344502</v>
      </c>
      <c r="H724">
        <v>-82927.154807481769</v>
      </c>
      <c r="I724">
        <v>-166214.34033416485</v>
      </c>
    </row>
    <row r="725" spans="2:9">
      <c r="B725" s="113">
        <v>721</v>
      </c>
      <c r="D725">
        <v>-117237.59464266308</v>
      </c>
      <c r="E725">
        <v>-154006.64018544593</v>
      </c>
      <c r="F725">
        <v>-6912.4124995031889</v>
      </c>
      <c r="G725">
        <v>-160919.0526849491</v>
      </c>
      <c r="H725">
        <v>-149888.58330084616</v>
      </c>
      <c r="I725">
        <v>-199684.08219482866</v>
      </c>
    </row>
    <row r="726" spans="2:9">
      <c r="B726" s="113">
        <v>722</v>
      </c>
      <c r="D726">
        <v>-143319.77069702899</v>
      </c>
      <c r="E726">
        <v>-158659.37102947882</v>
      </c>
      <c r="F726">
        <v>-25974.34720433467</v>
      </c>
      <c r="G726">
        <v>-184633.71823381347</v>
      </c>
      <c r="H726">
        <v>-200457.70266977104</v>
      </c>
      <c r="I726">
        <v>-224552.76751982872</v>
      </c>
    </row>
    <row r="727" spans="2:9">
      <c r="B727" s="113">
        <v>723</v>
      </c>
      <c r="D727">
        <v>-86092.939947382372</v>
      </c>
      <c r="E727">
        <v>-144273.59369501763</v>
      </c>
      <c r="F727">
        <v>11702.802486688146</v>
      </c>
      <c r="G727">
        <v>-132570.79120832949</v>
      </c>
      <c r="H727">
        <v>-145286.11814747745</v>
      </c>
      <c r="I727">
        <v>-182602.92778153042</v>
      </c>
    </row>
    <row r="728" spans="2:9">
      <c r="B728" s="113">
        <v>724</v>
      </c>
      <c r="D728">
        <v>-61582.746702590448</v>
      </c>
      <c r="E728">
        <v>-139727.40559848523</v>
      </c>
      <c r="F728">
        <v>29939.784818867076</v>
      </c>
      <c r="G728">
        <v>-109787.62077961817</v>
      </c>
      <c r="H728">
        <v>-126417.78294337896</v>
      </c>
      <c r="I728">
        <v>-164202.35544317978</v>
      </c>
    </row>
    <row r="729" spans="2:9">
      <c r="B729" s="113">
        <v>725</v>
      </c>
      <c r="D729">
        <v>-133251.40940401581</v>
      </c>
      <c r="E729">
        <v>-167611.32125369148</v>
      </c>
      <c r="F729">
        <v>-16861.210243454625</v>
      </c>
      <c r="G729">
        <v>-184472.53149714609</v>
      </c>
      <c r="H729">
        <v>-185679.56019067275</v>
      </c>
      <c r="I729">
        <v>-197040.20923469972</v>
      </c>
    </row>
    <row r="730" spans="2:9">
      <c r="B730" s="113">
        <v>726</v>
      </c>
      <c r="D730">
        <v>-94625.062249803086</v>
      </c>
      <c r="E730">
        <v>-153982.96933990615</v>
      </c>
      <c r="F730">
        <v>13246.031366812233</v>
      </c>
      <c r="G730">
        <v>-140736.93797309394</v>
      </c>
      <c r="H730">
        <v>-142266.99738011745</v>
      </c>
      <c r="I730">
        <v>-190993.39082820376</v>
      </c>
    </row>
    <row r="731" spans="2:9">
      <c r="B731" s="113">
        <v>727</v>
      </c>
      <c r="D731">
        <v>-128541.03492894796</v>
      </c>
      <c r="E731">
        <v>-161716.97176340871</v>
      </c>
      <c r="F731">
        <v>-12174.283769370079</v>
      </c>
      <c r="G731">
        <v>-173891.2555327788</v>
      </c>
      <c r="H731">
        <v>-149625.14397641076</v>
      </c>
      <c r="I731">
        <v>-207006.66917124056</v>
      </c>
    </row>
    <row r="732" spans="2:9">
      <c r="B732" s="113">
        <v>728</v>
      </c>
      <c r="D732">
        <v>-113763.99034795053</v>
      </c>
      <c r="E732">
        <v>-169550.26052193085</v>
      </c>
      <c r="F732">
        <v>4501.4326772022469</v>
      </c>
      <c r="G732">
        <v>-165048.8278447286</v>
      </c>
      <c r="H732">
        <v>-152277.66272270461</v>
      </c>
      <c r="I732">
        <v>-182141.70240694523</v>
      </c>
    </row>
    <row r="733" spans="2:9">
      <c r="B733" s="113">
        <v>729</v>
      </c>
      <c r="D733">
        <v>-141990.77658232889</v>
      </c>
      <c r="E733">
        <v>-165419.85202640266</v>
      </c>
      <c r="F733">
        <v>-22322.638715959933</v>
      </c>
      <c r="G733">
        <v>-187742.49074236257</v>
      </c>
      <c r="H733">
        <v>-196500.03285714512</v>
      </c>
      <c r="I733">
        <v>-209868.32361625158</v>
      </c>
    </row>
    <row r="734" spans="2:9">
      <c r="B734" s="113">
        <v>730</v>
      </c>
      <c r="D734">
        <v>-58657.511220722328</v>
      </c>
      <c r="E734">
        <v>-158940.11460026458</v>
      </c>
      <c r="F734">
        <v>43406.302829840672</v>
      </c>
      <c r="G734">
        <v>-115533.81177042393</v>
      </c>
      <c r="H734">
        <v>-134592.59726326723</v>
      </c>
      <c r="I734">
        <v>-175475.6902057901</v>
      </c>
    </row>
    <row r="735" spans="2:9">
      <c r="B735" s="113">
        <v>731</v>
      </c>
      <c r="D735">
        <v>-124975.11801255101</v>
      </c>
      <c r="E735">
        <v>-170262.56877021724</v>
      </c>
      <c r="F735">
        <v>-4640.8805171898493</v>
      </c>
      <c r="G735">
        <v>-174903.44928740707</v>
      </c>
      <c r="H735">
        <v>-155086.87929976848</v>
      </c>
      <c r="I735">
        <v>-193931.73756322512</v>
      </c>
    </row>
    <row r="736" spans="2:9">
      <c r="B736" s="113">
        <v>732</v>
      </c>
      <c r="D736">
        <v>-129463.87215202324</v>
      </c>
      <c r="E736">
        <v>-162837.13165048673</v>
      </c>
      <c r="F736">
        <v>-17749.200915372545</v>
      </c>
      <c r="G736">
        <v>-180586.33256585928</v>
      </c>
      <c r="H736">
        <v>-164754.74680499599</v>
      </c>
      <c r="I736">
        <v>-196902.76719740499</v>
      </c>
    </row>
    <row r="737" spans="2:9">
      <c r="B737" s="113">
        <v>733</v>
      </c>
      <c r="D737">
        <v>-106362.21590557125</v>
      </c>
      <c r="E737">
        <v>-171891.6324269968</v>
      </c>
      <c r="F737">
        <v>12149.598656079368</v>
      </c>
      <c r="G737">
        <v>-159742.03377091739</v>
      </c>
      <c r="H737">
        <v>-145531.521417465</v>
      </c>
      <c r="I737">
        <v>-189581.13015829358</v>
      </c>
    </row>
    <row r="738" spans="2:9">
      <c r="B738" s="113">
        <v>734</v>
      </c>
      <c r="D738">
        <v>-74774.370828209416</v>
      </c>
      <c r="E738">
        <v>-147246.29404396439</v>
      </c>
      <c r="F738">
        <v>22963.770894529312</v>
      </c>
      <c r="G738">
        <v>-124282.52314943509</v>
      </c>
      <c r="H738">
        <v>-134762.21308913099</v>
      </c>
      <c r="I738">
        <v>-160823.61636507179</v>
      </c>
    </row>
    <row r="739" spans="2:9">
      <c r="B739" s="113">
        <v>735</v>
      </c>
      <c r="D739">
        <v>-65335.982259025652</v>
      </c>
      <c r="E739">
        <v>-173248.14926640358</v>
      </c>
      <c r="F739">
        <v>43502.071988622716</v>
      </c>
      <c r="G739">
        <v>-129746.07727778083</v>
      </c>
      <c r="H739">
        <v>-123292.29631704302</v>
      </c>
      <c r="I739">
        <v>-190072.27701709891</v>
      </c>
    </row>
    <row r="740" spans="2:9">
      <c r="B740" s="113">
        <v>736</v>
      </c>
      <c r="D740">
        <v>-88803.498705150327</v>
      </c>
      <c r="E740">
        <v>-154054.12388515036</v>
      </c>
      <c r="F740">
        <v>10563.560241861414</v>
      </c>
      <c r="G740">
        <v>-143490.56364328894</v>
      </c>
      <c r="H740">
        <v>-159960.2109912243</v>
      </c>
      <c r="I740">
        <v>-199524.83169162954</v>
      </c>
    </row>
    <row r="741" spans="2:9">
      <c r="B741" s="113">
        <v>737</v>
      </c>
      <c r="D741">
        <v>-89197.877310156589</v>
      </c>
      <c r="E741">
        <v>-157372.82077977015</v>
      </c>
      <c r="F741">
        <v>18599.056957210196</v>
      </c>
      <c r="G741">
        <v>-138773.76382255997</v>
      </c>
      <c r="H741">
        <v>-143046.59135082591</v>
      </c>
      <c r="I741">
        <v>-188601.95798949042</v>
      </c>
    </row>
    <row r="742" spans="2:9">
      <c r="B742" s="113">
        <v>738</v>
      </c>
      <c r="D742">
        <v>-128762.3885832619</v>
      </c>
      <c r="E742">
        <v>-156001.96902628077</v>
      </c>
      <c r="F742">
        <v>-14579.809133033865</v>
      </c>
      <c r="G742">
        <v>-170581.77815931462</v>
      </c>
      <c r="H742">
        <v>-180095.79865466294</v>
      </c>
      <c r="I742">
        <v>-188124.35520612897</v>
      </c>
    </row>
    <row r="743" spans="2:9">
      <c r="B743" s="113">
        <v>739</v>
      </c>
      <c r="D743">
        <v>-105778.18066468055</v>
      </c>
      <c r="E743">
        <v>-163698.15646544658</v>
      </c>
      <c r="F743">
        <v>4173.1529521524062</v>
      </c>
      <c r="G743">
        <v>-159525.00351329416</v>
      </c>
      <c r="H743">
        <v>-157591.28926932093</v>
      </c>
      <c r="I743">
        <v>-194089.14162312465</v>
      </c>
    </row>
    <row r="744" spans="2:9">
      <c r="B744" s="113">
        <v>740</v>
      </c>
      <c r="D744">
        <v>-123013.68630310646</v>
      </c>
      <c r="E744">
        <v>-162456.46362621291</v>
      </c>
      <c r="F744">
        <v>-11547.924875967445</v>
      </c>
      <c r="G744">
        <v>-174004.38850218034</v>
      </c>
      <c r="H744">
        <v>-148985.98245412306</v>
      </c>
      <c r="I744">
        <v>-199823.55209717838</v>
      </c>
    </row>
    <row r="745" spans="2:9">
      <c r="B745" s="113">
        <v>741</v>
      </c>
      <c r="D745">
        <v>-143078.99673638644</v>
      </c>
      <c r="E745">
        <v>-167246.61624078496</v>
      </c>
      <c r="F745">
        <v>-16884.532281453197</v>
      </c>
      <c r="G745">
        <v>-184131.14852223813</v>
      </c>
      <c r="H745">
        <v>-203544.41674254948</v>
      </c>
      <c r="I745">
        <v>-180447.63098461955</v>
      </c>
    </row>
    <row r="746" spans="2:9">
      <c r="B746" s="113">
        <v>742</v>
      </c>
      <c r="D746">
        <v>-137741.57476249544</v>
      </c>
      <c r="E746">
        <v>-173690.2741132853</v>
      </c>
      <c r="F746">
        <v>-11413.09596528668</v>
      </c>
      <c r="G746">
        <v>-185103.37007857196</v>
      </c>
      <c r="H746">
        <v>-180455.67062827639</v>
      </c>
      <c r="I746">
        <v>-190882.34156758621</v>
      </c>
    </row>
    <row r="747" spans="2:9">
      <c r="B747" s="113">
        <v>743</v>
      </c>
      <c r="D747">
        <v>-77349.931272905145</v>
      </c>
      <c r="E747">
        <v>-158573.62207254296</v>
      </c>
      <c r="F747">
        <v>19475.257687823643</v>
      </c>
      <c r="G747">
        <v>-139098.36438471935</v>
      </c>
      <c r="H747">
        <v>-139002.02773138738</v>
      </c>
      <c r="I747">
        <v>-167385.68895610966</v>
      </c>
    </row>
    <row r="748" spans="2:9">
      <c r="B748" s="113">
        <v>744</v>
      </c>
      <c r="D748">
        <v>-128805.00289938117</v>
      </c>
      <c r="E748">
        <v>-169497.76994683646</v>
      </c>
      <c r="F748">
        <v>-4056.9185811840507</v>
      </c>
      <c r="G748">
        <v>-173554.68852802052</v>
      </c>
      <c r="H748">
        <v>-187803.43816962274</v>
      </c>
      <c r="I748">
        <v>-223284.27807465967</v>
      </c>
    </row>
    <row r="749" spans="2:9">
      <c r="B749" s="113">
        <v>745</v>
      </c>
      <c r="D749">
        <v>-97152.396740815908</v>
      </c>
      <c r="E749">
        <v>-165490.49024473905</v>
      </c>
      <c r="F749">
        <v>15835.14990130777</v>
      </c>
      <c r="G749">
        <v>-149655.34034343125</v>
      </c>
      <c r="H749">
        <v>-139317.89634966815</v>
      </c>
      <c r="I749">
        <v>-197067.99205528648</v>
      </c>
    </row>
    <row r="750" spans="2:9">
      <c r="B750" s="113">
        <v>746</v>
      </c>
      <c r="D750">
        <v>-126385.30380433393</v>
      </c>
      <c r="E750">
        <v>-164693.39859482014</v>
      </c>
      <c r="F750">
        <v>-7222.1987052714394</v>
      </c>
      <c r="G750">
        <v>-171915.59730009158</v>
      </c>
      <c r="H750">
        <v>-173046.19705167098</v>
      </c>
      <c r="I750">
        <v>-199058.66425059538</v>
      </c>
    </row>
    <row r="751" spans="2:9">
      <c r="B751" s="113">
        <v>747</v>
      </c>
      <c r="D751">
        <v>-94030.450312215398</v>
      </c>
      <c r="E751">
        <v>-170493.09457998697</v>
      </c>
      <c r="F751">
        <v>18638.43125539583</v>
      </c>
      <c r="G751">
        <v>-151854.66332459112</v>
      </c>
      <c r="H751">
        <v>-150935.38397947967</v>
      </c>
      <c r="I751">
        <v>-200677.97597441153</v>
      </c>
    </row>
    <row r="752" spans="2:9">
      <c r="B752" s="113">
        <v>748</v>
      </c>
      <c r="D752">
        <v>-129587.05738269542</v>
      </c>
      <c r="E752">
        <v>-170843.51677103594</v>
      </c>
      <c r="F752">
        <v>-5131.9752919090097</v>
      </c>
      <c r="G752">
        <v>-175975.49206294495</v>
      </c>
      <c r="H752">
        <v>-190733.03222715296</v>
      </c>
      <c r="I752">
        <v>-210463.21085496744</v>
      </c>
    </row>
    <row r="753" spans="2:9">
      <c r="B753" s="113">
        <v>749</v>
      </c>
      <c r="D753">
        <v>-155105.65296009133</v>
      </c>
      <c r="E753">
        <v>-161720.88594481401</v>
      </c>
      <c r="F753">
        <v>-31864.821801286307</v>
      </c>
      <c r="G753">
        <v>-193585.70774610035</v>
      </c>
      <c r="H753">
        <v>-219258.98570632978</v>
      </c>
      <c r="I753">
        <v>-210804.93034819746</v>
      </c>
    </row>
    <row r="754" spans="2:9">
      <c r="B754" s="113">
        <v>750</v>
      </c>
      <c r="D754">
        <v>-127447.31778532777</v>
      </c>
      <c r="E754">
        <v>-160246.40206502803</v>
      </c>
      <c r="F754">
        <v>-17303.687807960327</v>
      </c>
      <c r="G754">
        <v>-177550.08987298835</v>
      </c>
      <c r="H754">
        <v>-141784.27521372613</v>
      </c>
      <c r="I754">
        <v>-208254.58434993369</v>
      </c>
    </row>
    <row r="755" spans="2:9">
      <c r="B755" s="113">
        <v>751</v>
      </c>
      <c r="D755">
        <v>-123229.92718628113</v>
      </c>
      <c r="E755">
        <v>-150528.29015378829</v>
      </c>
      <c r="F755">
        <v>-8318.5504872981182</v>
      </c>
      <c r="G755">
        <v>-158846.8406410864</v>
      </c>
      <c r="H755">
        <v>-175597.16970357206</v>
      </c>
      <c r="I755">
        <v>-217785.71286057052</v>
      </c>
    </row>
    <row r="756" spans="2:9">
      <c r="B756" s="113">
        <v>752</v>
      </c>
      <c r="D756">
        <v>-127988.20772114203</v>
      </c>
      <c r="E756">
        <v>-166927.2782986282</v>
      </c>
      <c r="F756">
        <v>-11126.779103561297</v>
      </c>
      <c r="G756">
        <v>-178054.0574021895</v>
      </c>
      <c r="H756">
        <v>-173031.40998438094</v>
      </c>
      <c r="I756">
        <v>-182688.20492580294</v>
      </c>
    </row>
    <row r="757" spans="2:9">
      <c r="B757" s="113">
        <v>753</v>
      </c>
      <c r="D757">
        <v>-141797.92493124222</v>
      </c>
      <c r="E757">
        <v>-157479.60371106718</v>
      </c>
      <c r="F757">
        <v>-23161.224285132332</v>
      </c>
      <c r="G757">
        <v>-180640.82799619948</v>
      </c>
      <c r="H757">
        <v>-195398.10207742872</v>
      </c>
      <c r="I757">
        <v>-186659.47762695147</v>
      </c>
    </row>
    <row r="758" spans="2:9">
      <c r="B758" s="113">
        <v>754</v>
      </c>
      <c r="D758">
        <v>-128581.62941287941</v>
      </c>
      <c r="E758">
        <v>-164252.13941707913</v>
      </c>
      <c r="F758">
        <v>-16781.786686076957</v>
      </c>
      <c r="G758">
        <v>-181033.92610315609</v>
      </c>
      <c r="H758">
        <v>-170171.78863574722</v>
      </c>
      <c r="I758">
        <v>-186451.10043334792</v>
      </c>
    </row>
    <row r="759" spans="2:9">
      <c r="B759" s="113">
        <v>755</v>
      </c>
      <c r="D759">
        <v>-106974.94590361483</v>
      </c>
      <c r="E759">
        <v>-148028.64417275848</v>
      </c>
      <c r="F759">
        <v>-5470.7726814693451</v>
      </c>
      <c r="G759">
        <v>-153499.41685422781</v>
      </c>
      <c r="H759">
        <v>-162854.47506954664</v>
      </c>
      <c r="I759">
        <v>-178173.93857953779</v>
      </c>
    </row>
    <row r="760" spans="2:9">
      <c r="B760" s="113">
        <v>756</v>
      </c>
      <c r="D760">
        <v>-113292.03077383677</v>
      </c>
      <c r="E760">
        <v>-180005.04643008768</v>
      </c>
      <c r="F760">
        <v>6751.5231364866777</v>
      </c>
      <c r="G760">
        <v>-173253.523293601</v>
      </c>
      <c r="H760">
        <v>-146280.0884689739</v>
      </c>
      <c r="I760">
        <v>-188845.95114700185</v>
      </c>
    </row>
    <row r="761" spans="2:9">
      <c r="B761" s="113">
        <v>757</v>
      </c>
      <c r="D761">
        <v>-125105.62624145359</v>
      </c>
      <c r="E761">
        <v>-169759.42634886029</v>
      </c>
      <c r="F761">
        <v>-4246.0943060735081</v>
      </c>
      <c r="G761">
        <v>-174005.52065493379</v>
      </c>
      <c r="H761">
        <v>-168782.54669145899</v>
      </c>
      <c r="I761">
        <v>-186143.23712163122</v>
      </c>
    </row>
    <row r="762" spans="2:9">
      <c r="B762" s="113">
        <v>758</v>
      </c>
      <c r="D762">
        <v>-164085.38701091614</v>
      </c>
      <c r="E762">
        <v>-148536.65010147539</v>
      </c>
      <c r="F762">
        <v>-49933.556840907055</v>
      </c>
      <c r="G762">
        <v>-198470.20694238244</v>
      </c>
      <c r="H762">
        <v>-203493.46684001762</v>
      </c>
      <c r="I762">
        <v>-233724.05648484046</v>
      </c>
    </row>
    <row r="763" spans="2:9">
      <c r="B763" s="113">
        <v>759</v>
      </c>
      <c r="D763">
        <v>-102531.4297299543</v>
      </c>
      <c r="E763">
        <v>-175446.95246695721</v>
      </c>
      <c r="F763">
        <v>19516.734974046427</v>
      </c>
      <c r="G763">
        <v>-155930.2174929108</v>
      </c>
      <c r="H763">
        <v>-147862.95643616701</v>
      </c>
      <c r="I763">
        <v>-196968.95654420496</v>
      </c>
    </row>
    <row r="764" spans="2:9">
      <c r="B764" s="113">
        <v>760</v>
      </c>
      <c r="D764">
        <v>-98302.25823158797</v>
      </c>
      <c r="E764">
        <v>-158293.81334162495</v>
      </c>
      <c r="F764">
        <v>15363.870959558204</v>
      </c>
      <c r="G764">
        <v>-142929.94238206674</v>
      </c>
      <c r="H764">
        <v>-170435.32999230101</v>
      </c>
      <c r="I764">
        <v>-213480.53293997285</v>
      </c>
    </row>
    <row r="765" spans="2:9">
      <c r="B765" s="113">
        <v>761</v>
      </c>
      <c r="D765">
        <v>-114413.10777575114</v>
      </c>
      <c r="E765">
        <v>-157077.02235524618</v>
      </c>
      <c r="F765">
        <v>-4473.6329673987784</v>
      </c>
      <c r="G765">
        <v>-161550.65532264498</v>
      </c>
      <c r="H765">
        <v>-164321.5667842316</v>
      </c>
      <c r="I765">
        <v>-179076.26120053517</v>
      </c>
    </row>
    <row r="766" spans="2:9">
      <c r="B766" s="113">
        <v>762</v>
      </c>
      <c r="D766">
        <v>-75919.691222857859</v>
      </c>
      <c r="E766">
        <v>-173434.3577616679</v>
      </c>
      <c r="F766">
        <v>39261.514440469138</v>
      </c>
      <c r="G766">
        <v>-134172.84332119874</v>
      </c>
      <c r="H766">
        <v>-144495.72076246078</v>
      </c>
      <c r="I766">
        <v>-197024.44059513454</v>
      </c>
    </row>
    <row r="767" spans="2:9">
      <c r="B767" s="113">
        <v>763</v>
      </c>
      <c r="D767">
        <v>-128845.48927017626</v>
      </c>
      <c r="E767">
        <v>-170278.87468279366</v>
      </c>
      <c r="F767">
        <v>-7991.8541655582594</v>
      </c>
      <c r="G767">
        <v>-178270.72884835189</v>
      </c>
      <c r="H767">
        <v>-159713.93034389979</v>
      </c>
      <c r="I767">
        <v>-195957.90175984256</v>
      </c>
    </row>
    <row r="768" spans="2:9">
      <c r="B768" s="113">
        <v>764</v>
      </c>
      <c r="D768">
        <v>-97547.446759523111</v>
      </c>
      <c r="E768">
        <v>-158102.62874225885</v>
      </c>
      <c r="F768">
        <v>4819.8035357775661</v>
      </c>
      <c r="G768">
        <v>-153282.8252064813</v>
      </c>
      <c r="H768">
        <v>-139848.17695259265</v>
      </c>
      <c r="I768">
        <v>-181140.41266120676</v>
      </c>
    </row>
    <row r="769" spans="2:9">
      <c r="B769" s="113">
        <v>765</v>
      </c>
      <c r="D769">
        <v>-111808.41685697628</v>
      </c>
      <c r="E769">
        <v>-159578.189837488</v>
      </c>
      <c r="F769">
        <v>393.5989553094696</v>
      </c>
      <c r="G769">
        <v>-159184.59088217851</v>
      </c>
      <c r="H769">
        <v>-152974.42752867064</v>
      </c>
      <c r="I769">
        <v>-179004.52753922384</v>
      </c>
    </row>
    <row r="770" spans="2:9">
      <c r="B770" s="113">
        <v>766</v>
      </c>
      <c r="D770">
        <v>-126341.79986791288</v>
      </c>
      <c r="E770">
        <v>-156754.88360109381</v>
      </c>
      <c r="F770">
        <v>-9177.7176380906167</v>
      </c>
      <c r="G770">
        <v>-165932.60123918444</v>
      </c>
      <c r="H770">
        <v>-179692.90241045505</v>
      </c>
      <c r="I770">
        <v>-214240.42594698939</v>
      </c>
    </row>
    <row r="771" spans="2:9">
      <c r="B771" s="113">
        <v>767</v>
      </c>
      <c r="D771">
        <v>-138478.78320071389</v>
      </c>
      <c r="E771">
        <v>-150868.0414984395</v>
      </c>
      <c r="F771">
        <v>-23583.244517883497</v>
      </c>
      <c r="G771">
        <v>-174451.28601632299</v>
      </c>
      <c r="H771">
        <v>-206165.11020952699</v>
      </c>
      <c r="I771">
        <v>-194937.65616188056</v>
      </c>
    </row>
    <row r="772" spans="2:9">
      <c r="B772" s="113">
        <v>768</v>
      </c>
      <c r="D772">
        <v>-119425.85290818353</v>
      </c>
      <c r="E772">
        <v>-162898.46328916194</v>
      </c>
      <c r="F772">
        <v>-5870.6830727253255</v>
      </c>
      <c r="G772">
        <v>-168769.14636188728</v>
      </c>
      <c r="H772">
        <v>-160620.83856060018</v>
      </c>
      <c r="I772">
        <v>-203988.30694212727</v>
      </c>
    </row>
    <row r="773" spans="2:9">
      <c r="B773" s="113">
        <v>769</v>
      </c>
      <c r="D773">
        <v>-153979.07785144536</v>
      </c>
      <c r="E773">
        <v>-162442.14829272666</v>
      </c>
      <c r="F773">
        <v>-33432.925398071595</v>
      </c>
      <c r="G773">
        <v>-195875.07369079825</v>
      </c>
      <c r="H773">
        <v>-193846.86931311199</v>
      </c>
      <c r="I773">
        <v>-218689.20263768241</v>
      </c>
    </row>
    <row r="774" spans="2:9">
      <c r="B774" s="113">
        <v>770</v>
      </c>
      <c r="D774">
        <v>-153991.10883611784</v>
      </c>
      <c r="E774">
        <v>-156263.18699456283</v>
      </c>
      <c r="F774">
        <v>-35257.870793441325</v>
      </c>
      <c r="G774">
        <v>-191521.05778800417</v>
      </c>
      <c r="H774">
        <v>-202282.48741454375</v>
      </c>
      <c r="I774">
        <v>-208606.70821071658</v>
      </c>
    </row>
    <row r="775" spans="2:9">
      <c r="B775" s="113">
        <v>771</v>
      </c>
      <c r="D775">
        <v>-87225.940610674617</v>
      </c>
      <c r="E775">
        <v>-160666.6355019836</v>
      </c>
      <c r="F775">
        <v>20033.858894240475</v>
      </c>
      <c r="G775">
        <v>-140632.77660774312</v>
      </c>
      <c r="H775">
        <v>-137675.58048671001</v>
      </c>
      <c r="I775">
        <v>-183038.92473445562</v>
      </c>
    </row>
    <row r="776" spans="2:9">
      <c r="B776" s="113">
        <v>772</v>
      </c>
      <c r="D776">
        <v>-72748.465009979118</v>
      </c>
      <c r="E776">
        <v>-168837.75842486983</v>
      </c>
      <c r="F776">
        <v>35177.42154680095</v>
      </c>
      <c r="G776">
        <v>-133660.33687806886</v>
      </c>
      <c r="H776">
        <v>-143345.66809298523</v>
      </c>
      <c r="I776">
        <v>-168796.67525851572</v>
      </c>
    </row>
    <row r="777" spans="2:9">
      <c r="B777" s="113">
        <v>773</v>
      </c>
      <c r="D777">
        <v>-124764.00423087235</v>
      </c>
      <c r="E777">
        <v>-162829.07023958053</v>
      </c>
      <c r="F777">
        <v>-8857.6098239177663</v>
      </c>
      <c r="G777">
        <v>-171686.68006349829</v>
      </c>
      <c r="H777">
        <v>-179545.85214802501</v>
      </c>
      <c r="I777">
        <v>-200262.83062435064</v>
      </c>
    </row>
    <row r="778" spans="2:9">
      <c r="B778" s="113">
        <v>774</v>
      </c>
      <c r="D778">
        <v>-98163.942216420459</v>
      </c>
      <c r="E778">
        <v>-159591.76768325965</v>
      </c>
      <c r="F778">
        <v>3625.2261102633784</v>
      </c>
      <c r="G778">
        <v>-155966.54157299624</v>
      </c>
      <c r="H778">
        <v>-146393.05125773599</v>
      </c>
      <c r="I778">
        <v>-177597.80661110848</v>
      </c>
    </row>
    <row r="779" spans="2:9">
      <c r="B779" s="113">
        <v>775</v>
      </c>
      <c r="D779">
        <v>-128778.10041828862</v>
      </c>
      <c r="E779">
        <v>-170201.68506202457</v>
      </c>
      <c r="F779">
        <v>-6395.1185195648286</v>
      </c>
      <c r="G779">
        <v>-176596.8035815894</v>
      </c>
      <c r="H779">
        <v>-190407.26941007932</v>
      </c>
      <c r="I779">
        <v>-224827.32920114027</v>
      </c>
    </row>
    <row r="780" spans="2:9">
      <c r="B780" s="113">
        <v>776</v>
      </c>
      <c r="D780">
        <v>-96851.670395328605</v>
      </c>
      <c r="E780">
        <v>-137094.14862216273</v>
      </c>
      <c r="F780">
        <v>-2238.263608914669</v>
      </c>
      <c r="G780">
        <v>-139332.41223107738</v>
      </c>
      <c r="H780">
        <v>-151473.25315318507</v>
      </c>
      <c r="I780">
        <v>-180146.82744334175</v>
      </c>
    </row>
    <row r="781" spans="2:9">
      <c r="B781" s="113">
        <v>777</v>
      </c>
      <c r="D781">
        <v>-119992.13138661651</v>
      </c>
      <c r="E781">
        <v>-166403.0509295013</v>
      </c>
      <c r="F781">
        <v>-3283.6821179602848</v>
      </c>
      <c r="G781">
        <v>-169686.7330474616</v>
      </c>
      <c r="H781">
        <v>-156622.98572998279</v>
      </c>
      <c r="I781">
        <v>-218948.37097562922</v>
      </c>
    </row>
    <row r="782" spans="2:9">
      <c r="B782" s="113">
        <v>778</v>
      </c>
      <c r="D782">
        <v>-111263.10036458445</v>
      </c>
      <c r="E782">
        <v>-180133.30101167472</v>
      </c>
      <c r="F782">
        <v>7057.6956433394225</v>
      </c>
      <c r="G782">
        <v>-173075.60536833532</v>
      </c>
      <c r="H782">
        <v>-158503.50654954487</v>
      </c>
      <c r="I782">
        <v>-185597.61214416218</v>
      </c>
    </row>
    <row r="783" spans="2:9">
      <c r="B783" s="113">
        <v>779</v>
      </c>
      <c r="D783">
        <v>-113441.6609732358</v>
      </c>
      <c r="E783">
        <v>-142725.49097491396</v>
      </c>
      <c r="F783">
        <v>-12789.905104752732</v>
      </c>
      <c r="G783">
        <v>-155515.39607966668</v>
      </c>
      <c r="H783">
        <v>-160542.10563674814</v>
      </c>
      <c r="I783">
        <v>-191955.84059719054</v>
      </c>
    </row>
    <row r="784" spans="2:9">
      <c r="B784" s="113">
        <v>780</v>
      </c>
      <c r="D784">
        <v>-101564.89031469417</v>
      </c>
      <c r="E784">
        <v>-163764.56418774364</v>
      </c>
      <c r="F784">
        <v>9762.216958345336</v>
      </c>
      <c r="G784">
        <v>-154002.34722939829</v>
      </c>
      <c r="H784">
        <v>-166819.03296079251</v>
      </c>
      <c r="I784">
        <v>-173415.05749259467</v>
      </c>
    </row>
    <row r="785" spans="2:9">
      <c r="B785" s="113">
        <v>781</v>
      </c>
      <c r="D785">
        <v>-149153.07182584918</v>
      </c>
      <c r="E785">
        <v>-150362.2128199396</v>
      </c>
      <c r="F785">
        <v>-29603.779598806377</v>
      </c>
      <c r="G785">
        <v>-179965.99241874594</v>
      </c>
      <c r="H785">
        <v>-193112.05506107878</v>
      </c>
      <c r="I785">
        <v>-213838.32436380145</v>
      </c>
    </row>
    <row r="786" spans="2:9">
      <c r="B786" s="113">
        <v>782</v>
      </c>
      <c r="D786">
        <v>-144342.50623266213</v>
      </c>
      <c r="E786">
        <v>-166030.69070793572</v>
      </c>
      <c r="F786">
        <v>-22274.797276944948</v>
      </c>
      <c r="G786">
        <v>-188305.48798488066</v>
      </c>
      <c r="H786">
        <v>-177286.70309127422</v>
      </c>
      <c r="I786">
        <v>-212117.43278279525</v>
      </c>
    </row>
    <row r="787" spans="2:9">
      <c r="B787" s="113">
        <v>783</v>
      </c>
      <c r="D787">
        <v>-110638.72579484482</v>
      </c>
      <c r="E787">
        <v>-158026.34250897772</v>
      </c>
      <c r="F787">
        <v>586.75620938674547</v>
      </c>
      <c r="G787">
        <v>-157439.58629959094</v>
      </c>
      <c r="H787">
        <v>-169397.30771262327</v>
      </c>
      <c r="I787">
        <v>-189222.81082374832</v>
      </c>
    </row>
    <row r="788" spans="2:9">
      <c r="B788" s="113">
        <v>784</v>
      </c>
      <c r="D788">
        <v>-105520.67791463788</v>
      </c>
      <c r="E788">
        <v>-168310.05156561284</v>
      </c>
      <c r="F788">
        <v>11028.923894259686</v>
      </c>
      <c r="G788">
        <v>-157281.12767135314</v>
      </c>
      <c r="H788">
        <v>-161430.23765412427</v>
      </c>
      <c r="I788">
        <v>-182908.66500154365</v>
      </c>
    </row>
    <row r="789" spans="2:9">
      <c r="B789" s="113">
        <v>785</v>
      </c>
      <c r="D789">
        <v>-147487.20778593284</v>
      </c>
      <c r="E789">
        <v>-162356.62893820318</v>
      </c>
      <c r="F789">
        <v>-30698.064041280195</v>
      </c>
      <c r="G789">
        <v>-193054.6929794834</v>
      </c>
      <c r="H789">
        <v>-171359.6382334095</v>
      </c>
      <c r="I789">
        <v>-227960.88837838109</v>
      </c>
    </row>
    <row r="790" spans="2:9">
      <c r="B790" s="113">
        <v>786</v>
      </c>
      <c r="D790">
        <v>-99456.971401194416</v>
      </c>
      <c r="E790">
        <v>-161352.32803107568</v>
      </c>
      <c r="F790">
        <v>12218.988446095376</v>
      </c>
      <c r="G790">
        <v>-149133.33958498033</v>
      </c>
      <c r="H790">
        <v>-141905.88127191621</v>
      </c>
      <c r="I790">
        <v>-202485.68501518993</v>
      </c>
    </row>
    <row r="791" spans="2:9">
      <c r="B791" s="113">
        <v>787</v>
      </c>
      <c r="D791">
        <v>-90118.437023000894</v>
      </c>
      <c r="E791">
        <v>-172604.58856110313</v>
      </c>
      <c r="F791">
        <v>25876.918481239307</v>
      </c>
      <c r="G791">
        <v>-146727.6700798638</v>
      </c>
      <c r="H791">
        <v>-143522.63278766745</v>
      </c>
      <c r="I791">
        <v>-192592.64328510457</v>
      </c>
    </row>
    <row r="792" spans="2:9">
      <c r="B792" s="113">
        <v>788</v>
      </c>
      <c r="D792">
        <v>-130452.53410641538</v>
      </c>
      <c r="E792">
        <v>-162423.85505832083</v>
      </c>
      <c r="F792">
        <v>-7124.2482919172398</v>
      </c>
      <c r="G792">
        <v>-169548.10335023806</v>
      </c>
      <c r="H792">
        <v>-180349.79257548702</v>
      </c>
      <c r="I792">
        <v>-205905.20603320305</v>
      </c>
    </row>
    <row r="793" spans="2:9">
      <c r="B793" s="113">
        <v>789</v>
      </c>
      <c r="D793">
        <v>-88649.328316825951</v>
      </c>
      <c r="E793">
        <v>-192409.62792061115</v>
      </c>
      <c r="F793">
        <v>31731.000272993595</v>
      </c>
      <c r="G793">
        <v>-160678.62764761754</v>
      </c>
      <c r="H793">
        <v>-121600.45669371184</v>
      </c>
      <c r="I793">
        <v>-193706.10150946589</v>
      </c>
    </row>
    <row r="794" spans="2:9">
      <c r="B794" s="113">
        <v>790</v>
      </c>
      <c r="D794">
        <v>-135889.6177715736</v>
      </c>
      <c r="E794">
        <v>-163843.23465789424</v>
      </c>
      <c r="F794">
        <v>-19642.078077234379</v>
      </c>
      <c r="G794">
        <v>-183485.31273512862</v>
      </c>
      <c r="H794">
        <v>-191990.97472344109</v>
      </c>
      <c r="I794">
        <v>-203062.24285783293</v>
      </c>
    </row>
    <row r="795" spans="2:9">
      <c r="B795" s="113">
        <v>791</v>
      </c>
      <c r="D795">
        <v>-102933.8207213026</v>
      </c>
      <c r="E795">
        <v>-143158.50871447026</v>
      </c>
      <c r="F795">
        <v>-951.19988254511554</v>
      </c>
      <c r="G795">
        <v>-144109.70859701536</v>
      </c>
      <c r="H795">
        <v>-163180.39711688468</v>
      </c>
      <c r="I795">
        <v>-194524.13750084798</v>
      </c>
    </row>
    <row r="796" spans="2:9">
      <c r="B796" s="113">
        <v>792</v>
      </c>
      <c r="D796">
        <v>-147987.83979196675</v>
      </c>
      <c r="E796">
        <v>-144109.39432240915</v>
      </c>
      <c r="F796">
        <v>-39459.77548165858</v>
      </c>
      <c r="G796">
        <v>-183569.1698040677</v>
      </c>
      <c r="H796">
        <v>-181945.42977337789</v>
      </c>
      <c r="I796">
        <v>-208493.41087731125</v>
      </c>
    </row>
    <row r="797" spans="2:9">
      <c r="B797" s="113">
        <v>793</v>
      </c>
      <c r="D797">
        <v>-136536.3247129306</v>
      </c>
      <c r="E797">
        <v>-158970.78929385406</v>
      </c>
      <c r="F797">
        <v>-19064.576402205945</v>
      </c>
      <c r="G797">
        <v>-178035.36569606001</v>
      </c>
      <c r="H797">
        <v>-178985.77322078659</v>
      </c>
      <c r="I797">
        <v>-211319.28184837557</v>
      </c>
    </row>
    <row r="798" spans="2:9">
      <c r="B798" s="113">
        <v>794</v>
      </c>
      <c r="D798">
        <v>-83303.560131145496</v>
      </c>
      <c r="E798">
        <v>-152236.855403138</v>
      </c>
      <c r="F798">
        <v>18222.918187852294</v>
      </c>
      <c r="G798">
        <v>-134013.93721528572</v>
      </c>
      <c r="H798">
        <v>-134532.30903729636</v>
      </c>
      <c r="I798">
        <v>-186197.33989001258</v>
      </c>
    </row>
    <row r="799" spans="2:9">
      <c r="B799" s="113">
        <v>795</v>
      </c>
      <c r="D799">
        <v>-138054.89914246422</v>
      </c>
      <c r="E799">
        <v>-157510.51741569745</v>
      </c>
      <c r="F799">
        <v>-23752.871750120314</v>
      </c>
      <c r="G799">
        <v>-181263.38916581776</v>
      </c>
      <c r="H799">
        <v>-190754.82981392535</v>
      </c>
      <c r="I799">
        <v>-216421.3132378911</v>
      </c>
    </row>
    <row r="800" spans="2:9">
      <c r="B800" s="113">
        <v>796</v>
      </c>
      <c r="D800">
        <v>-99940.048929893077</v>
      </c>
      <c r="E800">
        <v>-165881.34749639267</v>
      </c>
      <c r="F800">
        <v>12663.987204506033</v>
      </c>
      <c r="G800">
        <v>-153217.36029188667</v>
      </c>
      <c r="H800">
        <v>-160033.66972562621</v>
      </c>
      <c r="I800">
        <v>-205243.78828157991</v>
      </c>
    </row>
    <row r="801" spans="2:9">
      <c r="B801" s="113">
        <v>797</v>
      </c>
      <c r="D801">
        <v>-92878.327841383099</v>
      </c>
      <c r="E801">
        <v>-159248.5882513395</v>
      </c>
      <c r="F801">
        <v>17136.098952006141</v>
      </c>
      <c r="G801">
        <v>-142112.48929933336</v>
      </c>
      <c r="H801">
        <v>-171500.69722451852</v>
      </c>
      <c r="I801">
        <v>-188735.64454044143</v>
      </c>
    </row>
    <row r="802" spans="2:9">
      <c r="B802" s="113">
        <v>798</v>
      </c>
      <c r="D802">
        <v>-143533.80680674795</v>
      </c>
      <c r="E802">
        <v>-148326.09133155065</v>
      </c>
      <c r="F802">
        <v>-33198.812409985243</v>
      </c>
      <c r="G802">
        <v>-181524.90374153591</v>
      </c>
      <c r="H802">
        <v>-181041.73473051129</v>
      </c>
      <c r="I802">
        <v>-209516.92931404334</v>
      </c>
    </row>
    <row r="803" spans="2:9">
      <c r="B803" s="113">
        <v>799</v>
      </c>
      <c r="D803">
        <v>-117844.29964063498</v>
      </c>
      <c r="E803">
        <v>-158492.94935588085</v>
      </c>
      <c r="F803">
        <v>-10540.077537678961</v>
      </c>
      <c r="G803">
        <v>-169033.02689355981</v>
      </c>
      <c r="H803">
        <v>-154742.0937559391</v>
      </c>
      <c r="I803">
        <v>-198184.49565772497</v>
      </c>
    </row>
    <row r="804" spans="2:9">
      <c r="B804" s="113">
        <v>800</v>
      </c>
      <c r="D804">
        <v>-105929.49607867378</v>
      </c>
      <c r="E804">
        <v>-163014.30933112907</v>
      </c>
      <c r="F804">
        <v>6948.0328739822289</v>
      </c>
      <c r="G804">
        <v>-156066.27645714683</v>
      </c>
      <c r="H804">
        <v>-150631.79926657362</v>
      </c>
      <c r="I804">
        <v>-186199.4330737899</v>
      </c>
    </row>
    <row r="805" spans="2:9">
      <c r="B805" s="113">
        <v>801</v>
      </c>
      <c r="D805">
        <v>-92516.73502576274</v>
      </c>
      <c r="E805">
        <v>-162907.49452503183</v>
      </c>
      <c r="F805">
        <v>19517.976810738037</v>
      </c>
      <c r="G805">
        <v>-143389.51771429379</v>
      </c>
      <c r="H805">
        <v>-160136.65029427916</v>
      </c>
      <c r="I805">
        <v>-196101.83500554974</v>
      </c>
    </row>
    <row r="806" spans="2:9">
      <c r="B806" s="113">
        <v>802</v>
      </c>
      <c r="D806">
        <v>-127927.47266816624</v>
      </c>
      <c r="E806">
        <v>-156622.80360054769</v>
      </c>
      <c r="F806">
        <v>-19712.086637583634</v>
      </c>
      <c r="G806">
        <v>-176334.89023813134</v>
      </c>
      <c r="H806">
        <v>-164463.92090721091</v>
      </c>
      <c r="I806">
        <v>-194221.53129347245</v>
      </c>
    </row>
    <row r="807" spans="2:9">
      <c r="B807" s="113">
        <v>803</v>
      </c>
      <c r="D807">
        <v>-134370.04347417655</v>
      </c>
      <c r="E807">
        <v>-157323.91045788745</v>
      </c>
      <c r="F807">
        <v>-16248.689069280081</v>
      </c>
      <c r="G807">
        <v>-173572.59952716756</v>
      </c>
      <c r="H807">
        <v>-188241.59680612458</v>
      </c>
      <c r="I807">
        <v>-229922.55274555204</v>
      </c>
    </row>
    <row r="808" spans="2:9">
      <c r="B808" s="113">
        <v>804</v>
      </c>
      <c r="D808">
        <v>-100110.04580163061</v>
      </c>
      <c r="E808">
        <v>-163647.39775232866</v>
      </c>
      <c r="F808">
        <v>8782.3242109666462</v>
      </c>
      <c r="G808">
        <v>-154865.07354136201</v>
      </c>
      <c r="H808">
        <v>-138144.2412646772</v>
      </c>
      <c r="I808">
        <v>-174022.82084056217</v>
      </c>
    </row>
    <row r="809" spans="2:9">
      <c r="B809" s="113">
        <v>805</v>
      </c>
      <c r="D809">
        <v>-92864.521865839037</v>
      </c>
      <c r="E809">
        <v>-166322.63100933857</v>
      </c>
      <c r="F809">
        <v>20919.135864083961</v>
      </c>
      <c r="G809">
        <v>-145403.49514525459</v>
      </c>
      <c r="H809">
        <v>-156050.08383225667</v>
      </c>
      <c r="I809">
        <v>-168007.9232651557</v>
      </c>
    </row>
    <row r="810" spans="2:9">
      <c r="B810" s="113">
        <v>806</v>
      </c>
      <c r="D810">
        <v>-125244.18554680806</v>
      </c>
      <c r="E810">
        <v>-156406.95082041892</v>
      </c>
      <c r="F810">
        <v>-11362.725572405332</v>
      </c>
      <c r="G810">
        <v>-167769.67639282424</v>
      </c>
      <c r="H810">
        <v>-156629.90919607622</v>
      </c>
      <c r="I810">
        <v>-206855.05216192524</v>
      </c>
    </row>
    <row r="811" spans="2:9">
      <c r="B811" s="113">
        <v>807</v>
      </c>
      <c r="D811">
        <v>-109612.80531401245</v>
      </c>
      <c r="E811">
        <v>-163209.33331854039</v>
      </c>
      <c r="F811">
        <v>5467.2434629006311</v>
      </c>
      <c r="G811">
        <v>-157742.08985563979</v>
      </c>
      <c r="H811">
        <v>-162732.65071663831</v>
      </c>
      <c r="I811">
        <v>-200861.34008368265</v>
      </c>
    </row>
    <row r="812" spans="2:9">
      <c r="B812" s="113">
        <v>808</v>
      </c>
      <c r="D812">
        <v>-97158.340555597068</v>
      </c>
      <c r="E812">
        <v>-147679.44796318226</v>
      </c>
      <c r="F812">
        <v>6670.7884567784204</v>
      </c>
      <c r="G812">
        <v>-141008.65950640384</v>
      </c>
      <c r="H812">
        <v>-168894.44271295087</v>
      </c>
      <c r="I812">
        <v>-176877.80865684868</v>
      </c>
    </row>
    <row r="813" spans="2:9">
      <c r="B813" s="113">
        <v>809</v>
      </c>
      <c r="D813">
        <v>-105191.84720111535</v>
      </c>
      <c r="E813">
        <v>-160327.28429305166</v>
      </c>
      <c r="F813">
        <v>7627.960456886125</v>
      </c>
      <c r="G813">
        <v>-152699.32383616554</v>
      </c>
      <c r="H813">
        <v>-174742.90317651213</v>
      </c>
      <c r="I813">
        <v>-164724.70400154754</v>
      </c>
    </row>
    <row r="814" spans="2:9">
      <c r="B814" s="113">
        <v>810</v>
      </c>
      <c r="D814">
        <v>-122099.94424468737</v>
      </c>
      <c r="E814">
        <v>-157250.4027583985</v>
      </c>
      <c r="F814">
        <v>-11042.268534453164</v>
      </c>
      <c r="G814">
        <v>-168292.67129285168</v>
      </c>
      <c r="H814">
        <v>-165647.35071862178</v>
      </c>
      <c r="I814">
        <v>-203528.84956116072</v>
      </c>
    </row>
    <row r="815" spans="2:9">
      <c r="B815" s="113">
        <v>811</v>
      </c>
      <c r="D815">
        <v>-104794.59389918912</v>
      </c>
      <c r="E815">
        <v>-161964.850206025</v>
      </c>
      <c r="F815">
        <v>6169.406860986659</v>
      </c>
      <c r="G815">
        <v>-155795.44334503834</v>
      </c>
      <c r="H815">
        <v>-151518.1953468874</v>
      </c>
      <c r="I815">
        <v>-194969.51424606607</v>
      </c>
    </row>
    <row r="816" spans="2:9">
      <c r="B816" s="113">
        <v>812</v>
      </c>
      <c r="D816">
        <v>-121917.09506918091</v>
      </c>
      <c r="E816">
        <v>-162758.95900526372</v>
      </c>
      <c r="F816">
        <v>-4603.1412819112229</v>
      </c>
      <c r="G816">
        <v>-167362.10028717495</v>
      </c>
      <c r="H816">
        <v>-167390.74089567922</v>
      </c>
      <c r="I816">
        <v>-210137.38128701455</v>
      </c>
    </row>
    <row r="817" spans="2:9">
      <c r="B817" s="113">
        <v>813</v>
      </c>
      <c r="D817">
        <v>-69575.361673973603</v>
      </c>
      <c r="E817">
        <v>-166234.35983737098</v>
      </c>
      <c r="F817">
        <v>39025.181446635004</v>
      </c>
      <c r="G817">
        <v>-127209.17839073596</v>
      </c>
      <c r="H817">
        <v>-124262.94365344578</v>
      </c>
      <c r="I817">
        <v>-179995.33806651644</v>
      </c>
    </row>
    <row r="818" spans="2:9">
      <c r="B818" s="113">
        <v>814</v>
      </c>
      <c r="D818">
        <v>-141729.90003471833</v>
      </c>
      <c r="E818">
        <v>-171953.34019957544</v>
      </c>
      <c r="F818">
        <v>-10863.92803905248</v>
      </c>
      <c r="G818">
        <v>-182817.2682386279</v>
      </c>
      <c r="H818">
        <v>-174315.0807443407</v>
      </c>
      <c r="I818">
        <v>-205964.90429400519</v>
      </c>
    </row>
    <row r="819" spans="2:9">
      <c r="B819" s="113">
        <v>815</v>
      </c>
      <c r="D819">
        <v>-128554.30212905671</v>
      </c>
      <c r="E819">
        <v>-157889.45786777663</v>
      </c>
      <c r="F819">
        <v>-13547.975550961055</v>
      </c>
      <c r="G819">
        <v>-171437.43341873767</v>
      </c>
      <c r="H819">
        <v>-186691.92555285143</v>
      </c>
      <c r="I819">
        <v>-209163.52129162665</v>
      </c>
    </row>
    <row r="820" spans="2:9">
      <c r="B820" s="113">
        <v>816</v>
      </c>
      <c r="D820">
        <v>-98044.432212447471</v>
      </c>
      <c r="E820">
        <v>-172557.37620399706</v>
      </c>
      <c r="F820">
        <v>17461.68305661362</v>
      </c>
      <c r="G820">
        <v>-155095.69314738346</v>
      </c>
      <c r="H820">
        <v>-152838.26278656977</v>
      </c>
      <c r="I820">
        <v>-209566.03933597362</v>
      </c>
    </row>
    <row r="821" spans="2:9">
      <c r="B821" s="113">
        <v>817</v>
      </c>
      <c r="D821">
        <v>-89682.885393464574</v>
      </c>
      <c r="E821">
        <v>-158234.0547479032</v>
      </c>
      <c r="F821">
        <v>19868.411349601156</v>
      </c>
      <c r="G821">
        <v>-138365.64339830203</v>
      </c>
      <c r="H821">
        <v>-160299.4535415163</v>
      </c>
      <c r="I821">
        <v>-204173.87407613968</v>
      </c>
    </row>
    <row r="822" spans="2:9">
      <c r="B822" s="113">
        <v>818</v>
      </c>
      <c r="D822">
        <v>-110041.29437825481</v>
      </c>
      <c r="E822">
        <v>-166637.05891916985</v>
      </c>
      <c r="F822">
        <v>6605.6908529698339</v>
      </c>
      <c r="G822">
        <v>-160031.36806620003</v>
      </c>
      <c r="H822">
        <v>-157362.19069144217</v>
      </c>
      <c r="I822">
        <v>-192433.49869285035</v>
      </c>
    </row>
    <row r="823" spans="2:9">
      <c r="B823" s="113">
        <v>819</v>
      </c>
      <c r="D823">
        <v>-83093.213293231849</v>
      </c>
      <c r="E823">
        <v>-158850.30145424764</v>
      </c>
      <c r="F823">
        <v>21939.931269686029</v>
      </c>
      <c r="G823">
        <v>-136910.37018456162</v>
      </c>
      <c r="H823">
        <v>-143125.92099757498</v>
      </c>
      <c r="I823">
        <v>-178680.36288197045</v>
      </c>
    </row>
    <row r="824" spans="2:9">
      <c r="B824" s="113">
        <v>820</v>
      </c>
      <c r="D824">
        <v>-65414.211319325637</v>
      </c>
      <c r="E824">
        <v>-192003.84715566432</v>
      </c>
      <c r="F824">
        <v>51091.398893650126</v>
      </c>
      <c r="G824">
        <v>-140912.44826201419</v>
      </c>
      <c r="H824">
        <v>-125996.22190134047</v>
      </c>
      <c r="I824">
        <v>-203465.93123335671</v>
      </c>
    </row>
    <row r="825" spans="2:9">
      <c r="B825" s="113">
        <v>821</v>
      </c>
      <c r="D825">
        <v>-119446.92091399398</v>
      </c>
      <c r="E825">
        <v>-168272.63172130505</v>
      </c>
      <c r="F825">
        <v>45.4117073426969</v>
      </c>
      <c r="G825">
        <v>-168227.22001396233</v>
      </c>
      <c r="H825">
        <v>-159772.61833909189</v>
      </c>
      <c r="I825">
        <v>-197162.45851950886</v>
      </c>
    </row>
    <row r="826" spans="2:9">
      <c r="B826" s="113">
        <v>822</v>
      </c>
      <c r="D826">
        <v>-71513.987015083578</v>
      </c>
      <c r="E826">
        <v>-167290.14636615239</v>
      </c>
      <c r="F826">
        <v>25155.9873064157</v>
      </c>
      <c r="G826">
        <v>-142134.1590597367</v>
      </c>
      <c r="H826">
        <v>-113833.37477896182</v>
      </c>
      <c r="I826">
        <v>-176985.92431410262</v>
      </c>
    </row>
    <row r="827" spans="2:9">
      <c r="B827" s="113">
        <v>823</v>
      </c>
      <c r="D827">
        <v>-106187.86075155075</v>
      </c>
      <c r="E827">
        <v>-166881.11794784421</v>
      </c>
      <c r="F827">
        <v>5572.8295783975918</v>
      </c>
      <c r="G827">
        <v>-161308.28836944659</v>
      </c>
      <c r="H827">
        <v>-152224.96690225156</v>
      </c>
      <c r="I827">
        <v>-194838.7508604411</v>
      </c>
    </row>
    <row r="828" spans="2:9">
      <c r="B828" s="113">
        <v>824</v>
      </c>
      <c r="D828">
        <v>-116817.13671984561</v>
      </c>
      <c r="E828">
        <v>-174359.2173632452</v>
      </c>
      <c r="F828">
        <v>4344.2598894358816</v>
      </c>
      <c r="G828">
        <v>-170014.95747380931</v>
      </c>
      <c r="H828">
        <v>-155774.2908703541</v>
      </c>
      <c r="I828">
        <v>-207236.05507262138</v>
      </c>
    </row>
    <row r="829" spans="2:9">
      <c r="B829" s="113">
        <v>825</v>
      </c>
      <c r="D829">
        <v>-123608.53773891588</v>
      </c>
      <c r="E829">
        <v>-167042.49657583665</v>
      </c>
      <c r="F829">
        <v>-4800.7584324760246</v>
      </c>
      <c r="G829">
        <v>-171843.2550083127</v>
      </c>
      <c r="H829">
        <v>-169346.82070839882</v>
      </c>
      <c r="I829">
        <v>-171065.9011418169</v>
      </c>
    </row>
    <row r="830" spans="2:9">
      <c r="B830" s="113">
        <v>826</v>
      </c>
      <c r="D830">
        <v>-145058.93335898232</v>
      </c>
      <c r="E830">
        <v>-162482.90453510103</v>
      </c>
      <c r="F830">
        <v>-23967.053017429193</v>
      </c>
      <c r="G830">
        <v>-186449.95755253022</v>
      </c>
      <c r="H830">
        <v>-189183.99728046905</v>
      </c>
      <c r="I830">
        <v>-195032.20053816197</v>
      </c>
    </row>
    <row r="831" spans="2:9">
      <c r="B831" s="113">
        <v>827</v>
      </c>
      <c r="D831">
        <v>-95074.845160829325</v>
      </c>
      <c r="E831">
        <v>-173481.17679701027</v>
      </c>
      <c r="F831">
        <v>29552.344396351786</v>
      </c>
      <c r="G831">
        <v>-143928.83240065849</v>
      </c>
      <c r="H831">
        <v>-175355.96153524105</v>
      </c>
      <c r="I831">
        <v>-208966.99602858041</v>
      </c>
    </row>
    <row r="832" spans="2:9">
      <c r="B832" s="113">
        <v>828</v>
      </c>
      <c r="D832">
        <v>-143141.24160517973</v>
      </c>
      <c r="E832">
        <v>-154291.56726127781</v>
      </c>
      <c r="F832">
        <v>-26589.641789013484</v>
      </c>
      <c r="G832">
        <v>-180881.20905029131</v>
      </c>
      <c r="H832">
        <v>-185601.91490746706</v>
      </c>
      <c r="I832">
        <v>-210536.78125025175</v>
      </c>
    </row>
    <row r="833" spans="2:9">
      <c r="B833" s="113">
        <v>829</v>
      </c>
      <c r="D833">
        <v>-108008.34006636134</v>
      </c>
      <c r="E833">
        <v>-155486.50969322698</v>
      </c>
      <c r="F833">
        <v>185.70942166430905</v>
      </c>
      <c r="G833">
        <v>-155300.80027156268</v>
      </c>
      <c r="H833">
        <v>-142953.93222248857</v>
      </c>
      <c r="I833">
        <v>-176252.57510120809</v>
      </c>
    </row>
    <row r="834" spans="2:9">
      <c r="B834" s="113">
        <v>830</v>
      </c>
      <c r="D834">
        <v>-123210.25505053054</v>
      </c>
      <c r="E834">
        <v>-152971.86689713001</v>
      </c>
      <c r="F834">
        <v>-14024.345164063023</v>
      </c>
      <c r="G834">
        <v>-166996.21206119304</v>
      </c>
      <c r="H834">
        <v>-186059.78698490205</v>
      </c>
      <c r="I834">
        <v>-196852.17792327504</v>
      </c>
    </row>
    <row r="835" spans="2:9">
      <c r="B835" s="113">
        <v>831</v>
      </c>
      <c r="D835">
        <v>-112295.16209883043</v>
      </c>
      <c r="E835">
        <v>-163804.68569257876</v>
      </c>
      <c r="F835">
        <v>4129.6808290417393</v>
      </c>
      <c r="G835">
        <v>-159675.004863537</v>
      </c>
      <c r="H835">
        <v>-147091.27514019501</v>
      </c>
      <c r="I835">
        <v>-183875.20022756819</v>
      </c>
    </row>
    <row r="836" spans="2:9">
      <c r="B836" s="113">
        <v>832</v>
      </c>
      <c r="D836">
        <v>-106146.03322923274</v>
      </c>
      <c r="E836">
        <v>-161114.56452392534</v>
      </c>
      <c r="F836">
        <v>5149.6424348225701</v>
      </c>
      <c r="G836">
        <v>-155964.92208910274</v>
      </c>
      <c r="H836">
        <v>-166043.6112037533</v>
      </c>
      <c r="I836">
        <v>-200326.06268648754</v>
      </c>
    </row>
    <row r="837" spans="2:9">
      <c r="B837" s="113">
        <v>833</v>
      </c>
      <c r="D837">
        <v>-135389.50430338949</v>
      </c>
      <c r="E837">
        <v>-173563.55567307849</v>
      </c>
      <c r="F837">
        <v>-4303.9891415789389</v>
      </c>
      <c r="G837">
        <v>-177867.54481465742</v>
      </c>
      <c r="H837">
        <v>-190772.75854234328</v>
      </c>
      <c r="I837">
        <v>-228539.8440603815</v>
      </c>
    </row>
    <row r="838" spans="2:9">
      <c r="B838" s="113">
        <v>834</v>
      </c>
      <c r="D838">
        <v>-149455.05476802838</v>
      </c>
      <c r="E838">
        <v>-171220.91527143278</v>
      </c>
      <c r="F838">
        <v>-19372.015125426035</v>
      </c>
      <c r="G838">
        <v>-190592.93039685881</v>
      </c>
      <c r="H838">
        <v>-191707.41968908816</v>
      </c>
      <c r="I838">
        <v>-215652.37954724624</v>
      </c>
    </row>
    <row r="839" spans="2:9">
      <c r="B839" s="113">
        <v>835</v>
      </c>
      <c r="D839">
        <v>-103879.74152657438</v>
      </c>
      <c r="E839">
        <v>-162671.04543237993</v>
      </c>
      <c r="F839">
        <v>10622.71226719884</v>
      </c>
      <c r="G839">
        <v>-152048.3331651811</v>
      </c>
      <c r="H839">
        <v>-147707.6230040614</v>
      </c>
      <c r="I839">
        <v>-201390.54789357647</v>
      </c>
    </row>
    <row r="840" spans="2:9">
      <c r="B840" s="113">
        <v>836</v>
      </c>
      <c r="D840">
        <v>-133192.07819051619</v>
      </c>
      <c r="E840">
        <v>-155682.27537149657</v>
      </c>
      <c r="F840">
        <v>-19884.100332600159</v>
      </c>
      <c r="G840">
        <v>-175566.37570409669</v>
      </c>
      <c r="H840">
        <v>-183875.90618436638</v>
      </c>
      <c r="I840">
        <v>-197527.61232694337</v>
      </c>
    </row>
    <row r="841" spans="2:9">
      <c r="B841" s="113">
        <v>837</v>
      </c>
      <c r="D841">
        <v>-131760.0682385932</v>
      </c>
      <c r="E841">
        <v>-167896.7350411324</v>
      </c>
      <c r="F841">
        <v>-8565.9197716977069</v>
      </c>
      <c r="G841">
        <v>-176462.65481283012</v>
      </c>
      <c r="H841">
        <v>-178762.25302128095</v>
      </c>
      <c r="I841">
        <v>-177600.3578651922</v>
      </c>
    </row>
    <row r="842" spans="2:9">
      <c r="B842" s="113">
        <v>838</v>
      </c>
      <c r="D842">
        <v>-111057.22617373691</v>
      </c>
      <c r="E842">
        <v>-159334.39012262385</v>
      </c>
      <c r="F842">
        <v>527.50094258243917</v>
      </c>
      <c r="G842">
        <v>-158806.88918004144</v>
      </c>
      <c r="H842">
        <v>-170686.15486410493</v>
      </c>
      <c r="I842">
        <v>-200065.88692813812</v>
      </c>
    </row>
    <row r="843" spans="2:9">
      <c r="B843" s="113">
        <v>839</v>
      </c>
      <c r="D843">
        <v>-113613.39708566687</v>
      </c>
      <c r="E843">
        <v>-174480.76756479882</v>
      </c>
      <c r="F843">
        <v>1635.1046578362584</v>
      </c>
      <c r="G843">
        <v>-172845.66290696256</v>
      </c>
      <c r="H843">
        <v>-144529.9046220161</v>
      </c>
      <c r="I843">
        <v>-211688.41763452959</v>
      </c>
    </row>
    <row r="844" spans="2:9">
      <c r="B844" s="113">
        <v>840</v>
      </c>
      <c r="D844">
        <v>-141204.13637604759</v>
      </c>
      <c r="E844">
        <v>-148560.97344240698</v>
      </c>
      <c r="F844">
        <v>-25665.246370400098</v>
      </c>
      <c r="G844">
        <v>-174226.2198128071</v>
      </c>
      <c r="H844">
        <v>-179566.62158750847</v>
      </c>
      <c r="I844">
        <v>-218853.39307226299</v>
      </c>
    </row>
    <row r="845" spans="2:9">
      <c r="B845" s="113">
        <v>841</v>
      </c>
      <c r="D845">
        <v>-110598.23595170667</v>
      </c>
      <c r="E845">
        <v>-169755.52189558046</v>
      </c>
      <c r="F845">
        <v>12942.641168465561</v>
      </c>
      <c r="G845">
        <v>-156812.88072711491</v>
      </c>
      <c r="H845">
        <v>-188185.73655335765</v>
      </c>
      <c r="I845">
        <v>-203691.82651678432</v>
      </c>
    </row>
    <row r="846" spans="2:9">
      <c r="B846" s="113">
        <v>842</v>
      </c>
      <c r="D846">
        <v>-122261.34228360579</v>
      </c>
      <c r="E846">
        <v>-170884.66675323807</v>
      </c>
      <c r="F846">
        <v>5178.727044044208</v>
      </c>
      <c r="G846">
        <v>-165705.93970919383</v>
      </c>
      <c r="H846">
        <v>-188311.43909791938</v>
      </c>
      <c r="I846">
        <v>-206734.96316117042</v>
      </c>
    </row>
    <row r="847" spans="2:9">
      <c r="B847" s="113">
        <v>843</v>
      </c>
      <c r="D847">
        <v>-104467.19677523217</v>
      </c>
      <c r="E847">
        <v>-159073.9611308102</v>
      </c>
      <c r="F847">
        <v>1396.3705570157181</v>
      </c>
      <c r="G847">
        <v>-157677.59057379447</v>
      </c>
      <c r="H847">
        <v>-149538.83892870595</v>
      </c>
      <c r="I847">
        <v>-171449.80935202734</v>
      </c>
    </row>
    <row r="848" spans="2:9">
      <c r="B848" s="113">
        <v>844</v>
      </c>
      <c r="D848">
        <v>-90384.247900649134</v>
      </c>
      <c r="E848">
        <v>-177490.75574200819</v>
      </c>
      <c r="F848">
        <v>29110.710229576318</v>
      </c>
      <c r="G848">
        <v>-148380.04551243188</v>
      </c>
      <c r="H848">
        <v>-156926.24293008511</v>
      </c>
      <c r="I848">
        <v>-168524.44055004267</v>
      </c>
    </row>
    <row r="849" spans="2:9">
      <c r="B849" s="113">
        <v>845</v>
      </c>
      <c r="D849">
        <v>-107351.84426960046</v>
      </c>
      <c r="E849">
        <v>-150516.31783034565</v>
      </c>
      <c r="F849">
        <v>-1177.8171100512554</v>
      </c>
      <c r="G849">
        <v>-151694.13494039688</v>
      </c>
      <c r="H849">
        <v>-163971.14957645827</v>
      </c>
      <c r="I849">
        <v>-206359.76137291372</v>
      </c>
    </row>
    <row r="850" spans="2:9">
      <c r="B850" s="113">
        <v>846</v>
      </c>
      <c r="D850">
        <v>-105103.94972304747</v>
      </c>
      <c r="E850">
        <v>-160091.06324369289</v>
      </c>
      <c r="F850">
        <v>3476.4759554078919</v>
      </c>
      <c r="G850">
        <v>-156614.58728828502</v>
      </c>
      <c r="H850">
        <v>-169127.48933804431</v>
      </c>
      <c r="I850">
        <v>-209155.34920447948</v>
      </c>
    </row>
    <row r="851" spans="2:9">
      <c r="B851" s="113">
        <v>847</v>
      </c>
      <c r="D851">
        <v>-81150.944341447626</v>
      </c>
      <c r="E851">
        <v>-153356.25986987908</v>
      </c>
      <c r="F851">
        <v>20576.796995774392</v>
      </c>
      <c r="G851">
        <v>-132779.46287410468</v>
      </c>
      <c r="H851">
        <v>-125496.45339588511</v>
      </c>
      <c r="I851">
        <v>-186698.89314687034</v>
      </c>
    </row>
    <row r="852" spans="2:9">
      <c r="B852" s="113">
        <v>848</v>
      </c>
      <c r="D852">
        <v>-144192.58019581254</v>
      </c>
      <c r="E852">
        <v>-177935.11526750016</v>
      </c>
      <c r="F852">
        <v>-9726.3913023365603</v>
      </c>
      <c r="G852">
        <v>-187661.50656983675</v>
      </c>
      <c r="H852">
        <v>-193412.25238076082</v>
      </c>
      <c r="I852">
        <v>-204507.02594463923</v>
      </c>
    </row>
    <row r="853" spans="2:9">
      <c r="B853" s="113">
        <v>849</v>
      </c>
      <c r="D853">
        <v>-126317.60360825674</v>
      </c>
      <c r="E853">
        <v>-167575.99653502688</v>
      </c>
      <c r="F853">
        <v>-4831.1159251362988</v>
      </c>
      <c r="G853">
        <v>-172407.11246016313</v>
      </c>
      <c r="H853">
        <v>-183658.72065198654</v>
      </c>
      <c r="I853">
        <v>-196141.51827799564</v>
      </c>
    </row>
    <row r="854" spans="2:9">
      <c r="B854" s="113">
        <v>850</v>
      </c>
      <c r="D854">
        <v>-108637.26305522797</v>
      </c>
      <c r="E854">
        <v>-161302.7279448137</v>
      </c>
      <c r="F854">
        <v>-1270.9407508796721</v>
      </c>
      <c r="G854">
        <v>-162573.66869569337</v>
      </c>
      <c r="H854">
        <v>-132192.51615420185</v>
      </c>
      <c r="I854">
        <v>-182925.25279465879</v>
      </c>
    </row>
    <row r="855" spans="2:9">
      <c r="B855" s="113">
        <v>851</v>
      </c>
      <c r="D855">
        <v>-127137.87292467619</v>
      </c>
      <c r="E855">
        <v>-148211.263864243</v>
      </c>
      <c r="F855">
        <v>-24146.574165602658</v>
      </c>
      <c r="G855">
        <v>-172357.83802984568</v>
      </c>
      <c r="H855">
        <v>-184733.12135130708</v>
      </c>
      <c r="I855">
        <v>-175329.72576090001</v>
      </c>
    </row>
    <row r="856" spans="2:9">
      <c r="B856" s="113">
        <v>852</v>
      </c>
      <c r="D856">
        <v>-114864.60210999363</v>
      </c>
      <c r="E856">
        <v>-144874.67138477552</v>
      </c>
      <c r="F856">
        <v>-12095.916301470024</v>
      </c>
      <c r="G856">
        <v>-156970.58768624553</v>
      </c>
      <c r="H856">
        <v>-163927.49405254138</v>
      </c>
      <c r="I856">
        <v>-190390.01792108366</v>
      </c>
    </row>
    <row r="857" spans="2:9">
      <c r="B857" s="113">
        <v>853</v>
      </c>
      <c r="D857">
        <v>-152034.2387489258</v>
      </c>
      <c r="E857">
        <v>-151179.86130424315</v>
      </c>
      <c r="F857">
        <v>-33299.92120703026</v>
      </c>
      <c r="G857">
        <v>-184479.7825112734</v>
      </c>
      <c r="H857">
        <v>-201939.83880591896</v>
      </c>
      <c r="I857">
        <v>-212650.83263692999</v>
      </c>
    </row>
    <row r="858" spans="2:9">
      <c r="B858" s="113">
        <v>854</v>
      </c>
      <c r="D858">
        <v>-122426.94298131065</v>
      </c>
      <c r="E858">
        <v>-162132.38385800886</v>
      </c>
      <c r="F858">
        <v>-3627.6676675406779</v>
      </c>
      <c r="G858">
        <v>-165760.05152554953</v>
      </c>
      <c r="H858">
        <v>-188085.60047290719</v>
      </c>
      <c r="I858">
        <v>-225165.15115662693</v>
      </c>
    </row>
    <row r="859" spans="2:9">
      <c r="B859" s="113">
        <v>855</v>
      </c>
      <c r="D859">
        <v>-95476.429749974559</v>
      </c>
      <c r="E859">
        <v>-150757.52033892693</v>
      </c>
      <c r="F859">
        <v>5631.5346736167994</v>
      </c>
      <c r="G859">
        <v>-145125.98566531012</v>
      </c>
      <c r="H859">
        <v>-134501.85194658634</v>
      </c>
      <c r="I859">
        <v>-179548.88358570947</v>
      </c>
    </row>
    <row r="860" spans="2:9">
      <c r="B860" s="113">
        <v>856</v>
      </c>
      <c r="D860">
        <v>-122363.68546732083</v>
      </c>
      <c r="E860">
        <v>-173605.19991372956</v>
      </c>
      <c r="F860">
        <v>-3215.4902394298479</v>
      </c>
      <c r="G860">
        <v>-176820.69015315943</v>
      </c>
      <c r="H860">
        <v>-150683.08989028234</v>
      </c>
      <c r="I860">
        <v>-201342.28275248018</v>
      </c>
    </row>
    <row r="861" spans="2:9">
      <c r="B861" s="113">
        <v>857</v>
      </c>
      <c r="D861">
        <v>-86871.312712434054</v>
      </c>
      <c r="E861">
        <v>-166833.16560229388</v>
      </c>
      <c r="F861">
        <v>31701.572782209478</v>
      </c>
      <c r="G861">
        <v>-135131.59282008439</v>
      </c>
      <c r="H861">
        <v>-168851.04922346334</v>
      </c>
      <c r="I861">
        <v>-212489.75267594273</v>
      </c>
    </row>
    <row r="862" spans="2:9">
      <c r="B862" s="113">
        <v>858</v>
      </c>
      <c r="D862">
        <v>-97566.876409875767</v>
      </c>
      <c r="E862">
        <v>-153552.35879710095</v>
      </c>
      <c r="F862">
        <v>6822.366426991226</v>
      </c>
      <c r="G862">
        <v>-146729.99237010974</v>
      </c>
      <c r="H862">
        <v>-175272.24578470812</v>
      </c>
      <c r="I862">
        <v>-178977.2049065883</v>
      </c>
    </row>
    <row r="863" spans="2:9">
      <c r="B863" s="113">
        <v>859</v>
      </c>
      <c r="D863">
        <v>-114328.19461016006</v>
      </c>
      <c r="E863">
        <v>-166152.00549438337</v>
      </c>
      <c r="F863">
        <v>5457.9515544435853</v>
      </c>
      <c r="G863">
        <v>-160694.05393993977</v>
      </c>
      <c r="H863">
        <v>-175578.99497624818</v>
      </c>
      <c r="I863">
        <v>-193733.12680953756</v>
      </c>
    </row>
    <row r="864" spans="2:9">
      <c r="B864" s="113">
        <v>860</v>
      </c>
      <c r="D864">
        <v>-96212.788375667689</v>
      </c>
      <c r="E864">
        <v>-149039.69008646038</v>
      </c>
      <c r="F864">
        <v>1722.8120304090407</v>
      </c>
      <c r="G864">
        <v>-147316.87805605136</v>
      </c>
      <c r="H864">
        <v>-145571.41605642246</v>
      </c>
      <c r="I864">
        <v>-198293.33409096277</v>
      </c>
    </row>
    <row r="865" spans="2:9">
      <c r="B865" s="113">
        <v>861</v>
      </c>
      <c r="D865">
        <v>-109052.10722255778</v>
      </c>
      <c r="E865">
        <v>-173094.94854895485</v>
      </c>
      <c r="F865">
        <v>7827.3959378836444</v>
      </c>
      <c r="G865">
        <v>-165267.55261107121</v>
      </c>
      <c r="H865">
        <v>-155629.57997574806</v>
      </c>
      <c r="I865">
        <v>-205806.8579636506</v>
      </c>
    </row>
    <row r="866" spans="2:9">
      <c r="B866" s="113">
        <v>862</v>
      </c>
      <c r="D866">
        <v>-153708.6078401382</v>
      </c>
      <c r="E866">
        <v>-147856.62027516428</v>
      </c>
      <c r="F866">
        <v>-40193.921646710318</v>
      </c>
      <c r="G866">
        <v>-188050.5419218746</v>
      </c>
      <c r="H866">
        <v>-186574.99865408702</v>
      </c>
      <c r="I866">
        <v>-209372.11359978555</v>
      </c>
    </row>
    <row r="867" spans="2:9">
      <c r="B867" s="113">
        <v>863</v>
      </c>
      <c r="D867">
        <v>-139603.62284260982</v>
      </c>
      <c r="E867">
        <v>-154535.70457062687</v>
      </c>
      <c r="F867">
        <v>-26810.584377027866</v>
      </c>
      <c r="G867">
        <v>-181346.28894765474</v>
      </c>
      <c r="H867">
        <v>-177666.38266252523</v>
      </c>
      <c r="I867">
        <v>-204114.2648381879</v>
      </c>
    </row>
    <row r="868" spans="2:9">
      <c r="B868" s="113">
        <v>864</v>
      </c>
      <c r="D868">
        <v>-128915.92677177576</v>
      </c>
      <c r="E868">
        <v>-160318.21456646925</v>
      </c>
      <c r="F868">
        <v>-9961.9671096806196</v>
      </c>
      <c r="G868">
        <v>-170280.18167614989</v>
      </c>
      <c r="H868">
        <v>-209306.21530833718</v>
      </c>
      <c r="I868">
        <v>-212953.29378993448</v>
      </c>
    </row>
    <row r="869" spans="2:9">
      <c r="B869" s="113">
        <v>865</v>
      </c>
      <c r="D869">
        <v>-134233.37109354889</v>
      </c>
      <c r="E869">
        <v>-174366.05419868318</v>
      </c>
      <c r="F869">
        <v>-16061.504804540862</v>
      </c>
      <c r="G869">
        <v>-190427.55900322404</v>
      </c>
      <c r="H869">
        <v>-166306.45001472824</v>
      </c>
      <c r="I869">
        <v>-235922.24302520615</v>
      </c>
    </row>
    <row r="870" spans="2:9">
      <c r="B870" s="113">
        <v>866</v>
      </c>
      <c r="D870">
        <v>-130913.27428548761</v>
      </c>
      <c r="E870">
        <v>-168243.64081377813</v>
      </c>
      <c r="F870">
        <v>-11989.007806470792</v>
      </c>
      <c r="G870">
        <v>-180232.64862024889</v>
      </c>
      <c r="H870">
        <v>-177736.19603419132</v>
      </c>
      <c r="I870">
        <v>-205126.22691372692</v>
      </c>
    </row>
    <row r="871" spans="2:9">
      <c r="B871" s="113">
        <v>867</v>
      </c>
      <c r="D871">
        <v>-75149.515076248004</v>
      </c>
      <c r="E871">
        <v>-180984.09795407957</v>
      </c>
      <c r="F871">
        <v>33319.63750749563</v>
      </c>
      <c r="G871">
        <v>-147664.46044658392</v>
      </c>
      <c r="H871">
        <v>-126458.35219777646</v>
      </c>
      <c r="I871">
        <v>-165413.73997495798</v>
      </c>
    </row>
    <row r="872" spans="2:9">
      <c r="B872" s="113">
        <v>868</v>
      </c>
      <c r="D872">
        <v>-131186.85709876777</v>
      </c>
      <c r="E872">
        <v>-176974.54772683527</v>
      </c>
      <c r="F872">
        <v>-7074.1650187187988</v>
      </c>
      <c r="G872">
        <v>-184048.71274555405</v>
      </c>
      <c r="H872">
        <v>-176945.99517656726</v>
      </c>
      <c r="I872">
        <v>-222792.99911600121</v>
      </c>
    </row>
    <row r="873" spans="2:9">
      <c r="B873" s="113">
        <v>869</v>
      </c>
      <c r="D873">
        <v>-120387.91121686166</v>
      </c>
      <c r="E873">
        <v>-163819.33819137973</v>
      </c>
      <c r="F873">
        <v>-6822.5827530167589</v>
      </c>
      <c r="G873">
        <v>-170641.92094439652</v>
      </c>
      <c r="H873">
        <v>-179686.53465640146</v>
      </c>
      <c r="I873">
        <v>-207132.80917532233</v>
      </c>
    </row>
    <row r="874" spans="2:9">
      <c r="B874" s="113">
        <v>870</v>
      </c>
      <c r="D874">
        <v>-99575.756782101584</v>
      </c>
      <c r="E874">
        <v>-157427.54120155875</v>
      </c>
      <c r="F874">
        <v>7972.9183607363375</v>
      </c>
      <c r="G874">
        <v>-149454.62284082241</v>
      </c>
      <c r="H874">
        <v>-135719.85766982628</v>
      </c>
      <c r="I874">
        <v>-172050.78333020982</v>
      </c>
    </row>
    <row r="875" spans="2:9">
      <c r="B875" s="113">
        <v>871</v>
      </c>
      <c r="D875">
        <v>-115887.47389299664</v>
      </c>
      <c r="E875">
        <v>-161898.8617190927</v>
      </c>
      <c r="F875">
        <v>-798.65631968354137</v>
      </c>
      <c r="G875">
        <v>-162697.51803877627</v>
      </c>
      <c r="H875">
        <v>-168641.09061328293</v>
      </c>
      <c r="I875">
        <v>-180727.76068043825</v>
      </c>
    </row>
    <row r="876" spans="2:9">
      <c r="B876" s="113">
        <v>872</v>
      </c>
      <c r="D876">
        <v>-87961.4132795771</v>
      </c>
      <c r="E876">
        <v>-152969.97977809334</v>
      </c>
      <c r="F876">
        <v>17147.265011592302</v>
      </c>
      <c r="G876">
        <v>-135822.71476650101</v>
      </c>
      <c r="H876">
        <v>-140431.10516161329</v>
      </c>
      <c r="I876">
        <v>-162850.35171130943</v>
      </c>
    </row>
    <row r="877" spans="2:9">
      <c r="B877" s="113">
        <v>873</v>
      </c>
      <c r="D877">
        <v>-135409.33776578523</v>
      </c>
      <c r="E877">
        <v>-153626.93924112662</v>
      </c>
      <c r="F877">
        <v>-21578.814278808321</v>
      </c>
      <c r="G877">
        <v>-175205.75351993495</v>
      </c>
      <c r="H877">
        <v>-181499.35448060289</v>
      </c>
      <c r="I877">
        <v>-203412.01661339894</v>
      </c>
    </row>
    <row r="878" spans="2:9">
      <c r="B878" s="113">
        <v>874</v>
      </c>
      <c r="D878">
        <v>-116722.55835594243</v>
      </c>
      <c r="E878">
        <v>-171973.42153974526</v>
      </c>
      <c r="F878">
        <v>1952.9229209186087</v>
      </c>
      <c r="G878">
        <v>-170020.49861882668</v>
      </c>
      <c r="H878">
        <v>-163904.65226449212</v>
      </c>
      <c r="I878">
        <v>-186204.46909531517</v>
      </c>
    </row>
    <row r="879" spans="2:9">
      <c r="B879" s="113">
        <v>875</v>
      </c>
      <c r="D879">
        <v>-137463.35917095243</v>
      </c>
      <c r="E879">
        <v>-157357.64075958013</v>
      </c>
      <c r="F879">
        <v>-17681.418661431373</v>
      </c>
      <c r="G879">
        <v>-175039.05942101151</v>
      </c>
      <c r="H879">
        <v>-181160.06553985973</v>
      </c>
      <c r="I879">
        <v>-227918.07048428382</v>
      </c>
    </row>
    <row r="880" spans="2:9">
      <c r="B880" s="113">
        <v>876</v>
      </c>
      <c r="D880">
        <v>-71577.119122331336</v>
      </c>
      <c r="E880">
        <v>-167388.13411041832</v>
      </c>
      <c r="F880">
        <v>32836.017661463324</v>
      </c>
      <c r="G880">
        <v>-134552.11644895497</v>
      </c>
      <c r="H880">
        <v>-121634.13241326351</v>
      </c>
      <c r="I880">
        <v>-174858.22591670969</v>
      </c>
    </row>
    <row r="881" spans="2:9">
      <c r="B881" s="113">
        <v>877</v>
      </c>
      <c r="D881">
        <v>-129929.90485235373</v>
      </c>
      <c r="E881">
        <v>-177310.79468646221</v>
      </c>
      <c r="F881">
        <v>-1332.0070706009792</v>
      </c>
      <c r="G881">
        <v>-178642.80175706316</v>
      </c>
      <c r="H881">
        <v>-164832.44376939198</v>
      </c>
      <c r="I881">
        <v>-203358.13137096429</v>
      </c>
    </row>
    <row r="882" spans="2:9">
      <c r="B882" s="113">
        <v>878</v>
      </c>
      <c r="D882">
        <v>-113359.22509274703</v>
      </c>
      <c r="E882">
        <v>-168282.9511249522</v>
      </c>
      <c r="F882">
        <v>4896.6533682476875</v>
      </c>
      <c r="G882">
        <v>-163386.2977567045</v>
      </c>
      <c r="H882">
        <v>-168455.92232677026</v>
      </c>
      <c r="I882">
        <v>-189863.44563706298</v>
      </c>
    </row>
    <row r="883" spans="2:9">
      <c r="B883" s="113">
        <v>879</v>
      </c>
      <c r="D883">
        <v>-141615.64398351318</v>
      </c>
      <c r="E883">
        <v>-159210.33834478023</v>
      </c>
      <c r="F883">
        <v>-23994.442747255285</v>
      </c>
      <c r="G883">
        <v>-183204.7810920355</v>
      </c>
      <c r="H883">
        <v>-179202.07385290446</v>
      </c>
      <c r="I883">
        <v>-215801.01382935495</v>
      </c>
    </row>
    <row r="884" spans="2:9">
      <c r="B884" s="113">
        <v>880</v>
      </c>
      <c r="D884">
        <v>-109127.35994447873</v>
      </c>
      <c r="E884">
        <v>-166294.37802257366</v>
      </c>
      <c r="F884">
        <v>674.80695396134979</v>
      </c>
      <c r="G884">
        <v>-165619.57106861228</v>
      </c>
      <c r="H884">
        <v>-149061.6892268791</v>
      </c>
      <c r="I884">
        <v>-205358.50863668337</v>
      </c>
    </row>
    <row r="885" spans="2:9">
      <c r="B885" s="113">
        <v>881</v>
      </c>
      <c r="D885">
        <v>-152592.60700018203</v>
      </c>
      <c r="E885">
        <v>-165695.99068401256</v>
      </c>
      <c r="F885">
        <v>-28964.171945881004</v>
      </c>
      <c r="G885">
        <v>-194660.16262989357</v>
      </c>
      <c r="H885">
        <v>-206245.27376854615</v>
      </c>
      <c r="I885">
        <v>-233812.26025035902</v>
      </c>
    </row>
    <row r="886" spans="2:9">
      <c r="B886" s="113">
        <v>882</v>
      </c>
      <c r="D886">
        <v>-108589.39848091081</v>
      </c>
      <c r="E886">
        <v>-168863.43673851955</v>
      </c>
      <c r="F886">
        <v>5211.4808216606907</v>
      </c>
      <c r="G886">
        <v>-163651.95591685886</v>
      </c>
      <c r="H886">
        <v>-148349.69231970975</v>
      </c>
      <c r="I886">
        <v>-176619.02218801857</v>
      </c>
    </row>
    <row r="887" spans="2:9">
      <c r="B887" s="113">
        <v>883</v>
      </c>
      <c r="D887">
        <v>-136461.57113818743</v>
      </c>
      <c r="E887">
        <v>-175661.3380279298</v>
      </c>
      <c r="F887">
        <v>-13562.519881086475</v>
      </c>
      <c r="G887">
        <v>-189223.85790901628</v>
      </c>
      <c r="H887">
        <v>-175378.24740376169</v>
      </c>
      <c r="I887">
        <v>-211478.94461319369</v>
      </c>
    </row>
    <row r="888" spans="2:9">
      <c r="B888" s="113">
        <v>884</v>
      </c>
      <c r="D888">
        <v>-93988.247180487015</v>
      </c>
      <c r="E888">
        <v>-160853.44712338192</v>
      </c>
      <c r="F888">
        <v>16099.748134363021</v>
      </c>
      <c r="G888">
        <v>-144753.69898901891</v>
      </c>
      <c r="H888">
        <v>-139501.24116608541</v>
      </c>
      <c r="I888">
        <v>-192202.21848043264</v>
      </c>
    </row>
    <row r="889" spans="2:9">
      <c r="B889" s="113">
        <v>885</v>
      </c>
      <c r="D889">
        <v>-122163.36147575907</v>
      </c>
      <c r="E889">
        <v>-158207.16584328405</v>
      </c>
      <c r="F889">
        <v>-15540.438220237207</v>
      </c>
      <c r="G889">
        <v>-173747.60406352126</v>
      </c>
      <c r="H889">
        <v>-162864.13426598266</v>
      </c>
      <c r="I889">
        <v>-203861.0761889634</v>
      </c>
    </row>
    <row r="890" spans="2:9">
      <c r="B890" s="113">
        <v>886</v>
      </c>
      <c r="D890">
        <v>-109968.57554920994</v>
      </c>
      <c r="E890">
        <v>-150364.87736192122</v>
      </c>
      <c r="F890">
        <v>-6293.7694504216051</v>
      </c>
      <c r="G890">
        <v>-156658.64681234283</v>
      </c>
      <c r="H890">
        <v>-164411.87287070154</v>
      </c>
      <c r="I890">
        <v>-180272.02597985906</v>
      </c>
    </row>
    <row r="891" spans="2:9">
      <c r="B891" s="113">
        <v>887</v>
      </c>
      <c r="D891">
        <v>-142849.18737290523</v>
      </c>
      <c r="E891">
        <v>-154454.54272838755</v>
      </c>
      <c r="F891">
        <v>-34988.712767110912</v>
      </c>
      <c r="G891">
        <v>-189443.25549549845</v>
      </c>
      <c r="H891">
        <v>-172452.89027597391</v>
      </c>
      <c r="I891">
        <v>-207554.10149069104</v>
      </c>
    </row>
    <row r="892" spans="2:9">
      <c r="B892" s="113">
        <v>888</v>
      </c>
      <c r="D892">
        <v>-128165.33036139209</v>
      </c>
      <c r="E892">
        <v>-171745.16432176478</v>
      </c>
      <c r="F892">
        <v>-3400.2225016404191</v>
      </c>
      <c r="G892">
        <v>-175145.38682340519</v>
      </c>
      <c r="H892">
        <v>-187944.89671783871</v>
      </c>
      <c r="I892">
        <v>-203763.52209951001</v>
      </c>
    </row>
    <row r="893" spans="2:9">
      <c r="B893" s="113">
        <v>889</v>
      </c>
      <c r="D893">
        <v>-106439.02579274515</v>
      </c>
      <c r="E893">
        <v>-167718.66222621821</v>
      </c>
      <c r="F893">
        <v>487.57657429701067</v>
      </c>
      <c r="G893">
        <v>-167231.0856519212</v>
      </c>
      <c r="H893">
        <v>-133059.29976697802</v>
      </c>
      <c r="I893">
        <v>-169279.98066040658</v>
      </c>
    </row>
    <row r="894" spans="2:9">
      <c r="B894" s="113">
        <v>890</v>
      </c>
      <c r="D894">
        <v>-123015.01838583108</v>
      </c>
      <c r="E894">
        <v>-163983.5760552178</v>
      </c>
      <c r="F894">
        <v>-9667.0165922232409</v>
      </c>
      <c r="G894">
        <v>-173650.59264744102</v>
      </c>
      <c r="H894">
        <v>-174036.27800795159</v>
      </c>
      <c r="I894">
        <v>-203464.26032186215</v>
      </c>
    </row>
    <row r="895" spans="2:9">
      <c r="B895" s="113">
        <v>891</v>
      </c>
      <c r="D895">
        <v>-62031.889415985584</v>
      </c>
      <c r="E895">
        <v>-165243.79611608121</v>
      </c>
      <c r="F895">
        <v>39420.612448823566</v>
      </c>
      <c r="G895">
        <v>-125823.18366725765</v>
      </c>
      <c r="H895">
        <v>-105560.57453157564</v>
      </c>
      <c r="I895">
        <v>-150231.95399520302</v>
      </c>
    </row>
    <row r="896" spans="2:9">
      <c r="B896" s="113">
        <v>892</v>
      </c>
      <c r="D896">
        <v>-136927.81882856716</v>
      </c>
      <c r="E896">
        <v>-150733.18485742123</v>
      </c>
      <c r="F896">
        <v>-26369.837559223379</v>
      </c>
      <c r="G896">
        <v>-177103.02241664461</v>
      </c>
      <c r="H896">
        <v>-180374.68861186551</v>
      </c>
      <c r="I896">
        <v>-207251.6982598285</v>
      </c>
    </row>
    <row r="897" spans="2:9">
      <c r="B897" s="113">
        <v>893</v>
      </c>
      <c r="D897">
        <v>-134455.20015463553</v>
      </c>
      <c r="E897">
        <v>-164383.27887792152</v>
      </c>
      <c r="F897">
        <v>-19950.626465030487</v>
      </c>
      <c r="G897">
        <v>-184333.905342952</v>
      </c>
      <c r="H897">
        <v>-185319.40428287222</v>
      </c>
      <c r="I897">
        <v>-204209.02764824958</v>
      </c>
    </row>
    <row r="898" spans="2:9">
      <c r="B898" s="113">
        <v>894</v>
      </c>
      <c r="D898">
        <v>-43483.813639647968</v>
      </c>
      <c r="E898">
        <v>-137082.16571808895</v>
      </c>
      <c r="F898">
        <v>41401.071233878494</v>
      </c>
      <c r="G898">
        <v>-95681.094484210465</v>
      </c>
      <c r="H898">
        <v>-97441.653238639468</v>
      </c>
      <c r="I898">
        <v>-165551.58621173474</v>
      </c>
    </row>
    <row r="899" spans="2:9">
      <c r="B899" s="113">
        <v>895</v>
      </c>
      <c r="D899">
        <v>-82480.071057777575</v>
      </c>
      <c r="E899">
        <v>-154948.52368694395</v>
      </c>
      <c r="F899">
        <v>19526.000334582393</v>
      </c>
      <c r="G899">
        <v>-135422.52335236158</v>
      </c>
      <c r="H899">
        <v>-146681.14343617123</v>
      </c>
      <c r="I899">
        <v>-176340.79936647805</v>
      </c>
    </row>
    <row r="900" spans="2:9">
      <c r="B900" s="113">
        <v>896</v>
      </c>
      <c r="D900">
        <v>-132877.98631198634</v>
      </c>
      <c r="E900">
        <v>-174608.8996047001</v>
      </c>
      <c r="F900">
        <v>-10435.487204339013</v>
      </c>
      <c r="G900">
        <v>-185044.3868090391</v>
      </c>
      <c r="H900">
        <v>-164201.21762814769</v>
      </c>
      <c r="I900">
        <v>-210271.00852493005</v>
      </c>
    </row>
    <row r="901" spans="2:9">
      <c r="B901" s="113">
        <v>897</v>
      </c>
      <c r="D901">
        <v>-95000.728327269346</v>
      </c>
      <c r="E901">
        <v>-157769.75702283889</v>
      </c>
      <c r="F901">
        <v>18993.677733187702</v>
      </c>
      <c r="G901">
        <v>-138776.07928965118</v>
      </c>
      <c r="H901">
        <v>-151598.00370639359</v>
      </c>
      <c r="I901">
        <v>-186135.65859914967</v>
      </c>
    </row>
    <row r="902" spans="2:9">
      <c r="B902" s="113">
        <v>898</v>
      </c>
      <c r="D902">
        <v>-147552.40352968167</v>
      </c>
      <c r="E902">
        <v>-167712.54444706618</v>
      </c>
      <c r="F902">
        <v>-26144.892560414635</v>
      </c>
      <c r="G902">
        <v>-193857.4370074808</v>
      </c>
      <c r="H902">
        <v>-180447.87913629774</v>
      </c>
      <c r="I902">
        <v>-215623.61666805457</v>
      </c>
    </row>
    <row r="903" spans="2:9">
      <c r="B903" s="113">
        <v>899</v>
      </c>
      <c r="D903">
        <v>-132007.6336033204</v>
      </c>
      <c r="E903">
        <v>-168177.49438251252</v>
      </c>
      <c r="F903">
        <v>-14716.677445918111</v>
      </c>
      <c r="G903">
        <v>-182894.17182843064</v>
      </c>
      <c r="H903">
        <v>-170026.60225483403</v>
      </c>
      <c r="I903">
        <v>-205871.26277505929</v>
      </c>
    </row>
    <row r="904" spans="2:9">
      <c r="B904" s="113">
        <v>900</v>
      </c>
      <c r="D904">
        <v>-76762.504868859745</v>
      </c>
      <c r="E904">
        <v>-153569.55341477273</v>
      </c>
      <c r="F904">
        <v>19270.576443329104</v>
      </c>
      <c r="G904">
        <v>-134298.97697144363</v>
      </c>
      <c r="H904">
        <v>-121667.75833103308</v>
      </c>
      <c r="I904">
        <v>-149647.5065493595</v>
      </c>
    </row>
    <row r="905" spans="2:9">
      <c r="B905" s="113">
        <v>901</v>
      </c>
      <c r="D905">
        <v>-69009.288426135477</v>
      </c>
      <c r="E905">
        <v>-158524.25351802798</v>
      </c>
      <c r="F905">
        <v>35880.882670853345</v>
      </c>
      <c r="G905">
        <v>-122643.37084717465</v>
      </c>
      <c r="H905">
        <v>-123815.45810847558</v>
      </c>
      <c r="I905">
        <v>-155039.26090640365</v>
      </c>
    </row>
    <row r="906" spans="2:9">
      <c r="B906" s="113">
        <v>902</v>
      </c>
      <c r="D906">
        <v>-75600.198576788098</v>
      </c>
      <c r="E906">
        <v>-155314.54806787387</v>
      </c>
      <c r="F906">
        <v>23375.681942946641</v>
      </c>
      <c r="G906">
        <v>-131938.86612492721</v>
      </c>
      <c r="H906">
        <v>-131200.68904656963</v>
      </c>
      <c r="I906">
        <v>-159515.30359569454</v>
      </c>
    </row>
    <row r="907" spans="2:9">
      <c r="B907" s="113">
        <v>903</v>
      </c>
      <c r="D907">
        <v>-116604.15438944973</v>
      </c>
      <c r="E907">
        <v>-156018.6989276635</v>
      </c>
      <c r="F907">
        <v>-6362.0015852452489</v>
      </c>
      <c r="G907">
        <v>-162380.70051290875</v>
      </c>
      <c r="H907">
        <v>-160456.26652235701</v>
      </c>
      <c r="I907">
        <v>-189409.47832211287</v>
      </c>
    </row>
    <row r="908" spans="2:9">
      <c r="B908" s="113">
        <v>904</v>
      </c>
      <c r="D908">
        <v>-59062.092972569226</v>
      </c>
      <c r="E908">
        <v>-168363.06599716999</v>
      </c>
      <c r="F908">
        <v>43857.828897285042</v>
      </c>
      <c r="G908">
        <v>-124505.23709988494</v>
      </c>
      <c r="H908">
        <v>-111092.3263362148</v>
      </c>
      <c r="I908">
        <v>-177246.8408500212</v>
      </c>
    </row>
    <row r="909" spans="2:9">
      <c r="B909" s="113">
        <v>905</v>
      </c>
      <c r="D909">
        <v>-137803.28758699959</v>
      </c>
      <c r="E909">
        <v>-154367.06988337927</v>
      </c>
      <c r="F909">
        <v>-18456.905792482794</v>
      </c>
      <c r="G909">
        <v>-172823.97567586205</v>
      </c>
      <c r="H909">
        <v>-191258.39888984628</v>
      </c>
      <c r="I909">
        <v>-192659.10719771424</v>
      </c>
    </row>
    <row r="910" spans="2:9">
      <c r="B910" s="113">
        <v>906</v>
      </c>
      <c r="D910">
        <v>-99224.75503132616</v>
      </c>
      <c r="E910">
        <v>-166794.27185163938</v>
      </c>
      <c r="F910">
        <v>12964.416230472125</v>
      </c>
      <c r="G910">
        <v>-153829.85562116728</v>
      </c>
      <c r="H910">
        <v>-151766.19724879263</v>
      </c>
      <c r="I910">
        <v>-195936.58105989828</v>
      </c>
    </row>
    <row r="911" spans="2:9">
      <c r="B911" s="113">
        <v>907</v>
      </c>
      <c r="D911">
        <v>-149096.40931430607</v>
      </c>
      <c r="E911">
        <v>-157985.13400615563</v>
      </c>
      <c r="F911">
        <v>-20583.909767048579</v>
      </c>
      <c r="G911">
        <v>-178569.0437732042</v>
      </c>
      <c r="H911">
        <v>-198953.63966835637</v>
      </c>
      <c r="I911">
        <v>-209740.37644512436</v>
      </c>
    </row>
    <row r="912" spans="2:9">
      <c r="B912" s="113">
        <v>908</v>
      </c>
      <c r="D912">
        <v>-128246.06830170797</v>
      </c>
      <c r="E912">
        <v>-167955.94827278453</v>
      </c>
      <c r="F912">
        <v>-9041.3161891544296</v>
      </c>
      <c r="G912">
        <v>-176997.26446193896</v>
      </c>
      <c r="H912">
        <v>-180398.12477805463</v>
      </c>
      <c r="I912">
        <v>-207660.73823879502</v>
      </c>
    </row>
    <row r="913" spans="2:9">
      <c r="B913" s="113">
        <v>909</v>
      </c>
      <c r="D913">
        <v>-77810.71154250273</v>
      </c>
      <c r="E913">
        <v>-164647.02447371164</v>
      </c>
      <c r="F913">
        <v>28900.797506185525</v>
      </c>
      <c r="G913">
        <v>-135746.22696752613</v>
      </c>
      <c r="H913">
        <v>-158148.35235511616</v>
      </c>
      <c r="I913">
        <v>-181755.47786312763</v>
      </c>
    </row>
    <row r="914" spans="2:9">
      <c r="B914" s="113">
        <v>910</v>
      </c>
      <c r="D914">
        <v>-89656.019202926618</v>
      </c>
      <c r="E914">
        <v>-177304.90173810508</v>
      </c>
      <c r="F914">
        <v>29952.748525103816</v>
      </c>
      <c r="G914">
        <v>-147352.15321300126</v>
      </c>
      <c r="H914">
        <v>-153199.32372927826</v>
      </c>
      <c r="I914">
        <v>-188739.89691037606</v>
      </c>
    </row>
    <row r="915" spans="2:9">
      <c r="B915" s="113">
        <v>911</v>
      </c>
      <c r="D915">
        <v>-122420.19267560988</v>
      </c>
      <c r="E915">
        <v>-167127.11423415173</v>
      </c>
      <c r="F915">
        <v>1898.5432991887574</v>
      </c>
      <c r="G915">
        <v>-165228.57093496295</v>
      </c>
      <c r="H915">
        <v>-174037.70619223526</v>
      </c>
      <c r="I915">
        <v>-201347.36314487123</v>
      </c>
    </row>
    <row r="916" spans="2:9">
      <c r="B916" s="113">
        <v>912</v>
      </c>
      <c r="D916">
        <v>-131063.64241362091</v>
      </c>
      <c r="E916">
        <v>-153626.7443603751</v>
      </c>
      <c r="F916">
        <v>-14203.880854809089</v>
      </c>
      <c r="G916">
        <v>-167830.62521518421</v>
      </c>
      <c r="H916">
        <v>-202031.4618392261</v>
      </c>
      <c r="I916">
        <v>-195082.98958327927</v>
      </c>
    </row>
    <row r="917" spans="2:9">
      <c r="B917" s="113">
        <v>913</v>
      </c>
      <c r="D917">
        <v>-118253.36776971123</v>
      </c>
      <c r="E917">
        <v>-162754.13066204981</v>
      </c>
      <c r="F917">
        <v>-3376.0022438852029</v>
      </c>
      <c r="G917">
        <v>-166130.13290593502</v>
      </c>
      <c r="H917">
        <v>-177467.51599054749</v>
      </c>
      <c r="I917">
        <v>-217448.89035224009</v>
      </c>
    </row>
    <row r="918" spans="2:9">
      <c r="B918" s="113">
        <v>914</v>
      </c>
      <c r="D918">
        <v>-133424.57946500301</v>
      </c>
      <c r="E918">
        <v>-141327.0186665435</v>
      </c>
      <c r="F918">
        <v>-24724.65805695091</v>
      </c>
      <c r="G918">
        <v>-166051.6767234944</v>
      </c>
      <c r="H918">
        <v>-195948.22771887865</v>
      </c>
      <c r="I918">
        <v>-183500.7909443691</v>
      </c>
    </row>
    <row r="919" spans="2:9">
      <c r="B919" s="113">
        <v>915</v>
      </c>
      <c r="D919">
        <v>-102808.11765133202</v>
      </c>
      <c r="E919">
        <v>-171222.57289344459</v>
      </c>
      <c r="F919">
        <v>9188.4411912510113</v>
      </c>
      <c r="G919">
        <v>-162034.13170219358</v>
      </c>
      <c r="H919">
        <v>-157293.43246693618</v>
      </c>
      <c r="I919">
        <v>-193986.55108648457</v>
      </c>
    </row>
    <row r="920" spans="2:9">
      <c r="B920" s="113">
        <v>916</v>
      </c>
      <c r="D920">
        <v>-152579.25148145817</v>
      </c>
      <c r="E920">
        <v>-157668.02974891118</v>
      </c>
      <c r="F920">
        <v>-29400.904297791138</v>
      </c>
      <c r="G920">
        <v>-187068.93404670231</v>
      </c>
      <c r="H920">
        <v>-210156.75968754894</v>
      </c>
      <c r="I920">
        <v>-212358.31987154295</v>
      </c>
    </row>
    <row r="921" spans="2:9">
      <c r="B921" s="113">
        <v>917</v>
      </c>
      <c r="D921">
        <v>-116629.20654502255</v>
      </c>
      <c r="E921">
        <v>-168603.31705231726</v>
      </c>
      <c r="F921">
        <v>5601.6533267702544</v>
      </c>
      <c r="G921">
        <v>-163001.66372554697</v>
      </c>
      <c r="H921">
        <v>-176938.56937442312</v>
      </c>
      <c r="I921">
        <v>-193538.43794356176</v>
      </c>
    </row>
    <row r="922" spans="2:9">
      <c r="B922" s="113">
        <v>918</v>
      </c>
      <c r="D922">
        <v>-101655.78686575164</v>
      </c>
      <c r="E922">
        <v>-167918.05461742368</v>
      </c>
      <c r="F922">
        <v>8407.3068095333729</v>
      </c>
      <c r="G922">
        <v>-159510.74780789032</v>
      </c>
      <c r="H922">
        <v>-144330.94450324113</v>
      </c>
      <c r="I922">
        <v>-189185.25788191834</v>
      </c>
    </row>
    <row r="923" spans="2:9">
      <c r="B923" s="113">
        <v>919</v>
      </c>
      <c r="D923">
        <v>-151680.08755956602</v>
      </c>
      <c r="E923">
        <v>-154813.47461086605</v>
      </c>
      <c r="F923">
        <v>-37316.175869173378</v>
      </c>
      <c r="G923">
        <v>-192129.65048003942</v>
      </c>
      <c r="H923">
        <v>-200271.87965361387</v>
      </c>
      <c r="I923">
        <v>-199245.8078328986</v>
      </c>
    </row>
    <row r="924" spans="2:9">
      <c r="B924" s="113">
        <v>920</v>
      </c>
      <c r="D924">
        <v>-120848.95778438327</v>
      </c>
      <c r="E924">
        <v>-152983.43855662856</v>
      </c>
      <c r="F924">
        <v>-13399.874781908475</v>
      </c>
      <c r="G924">
        <v>-166383.31333853703</v>
      </c>
      <c r="H924">
        <v>-180371.07509539017</v>
      </c>
      <c r="I924">
        <v>-206376.85418571223</v>
      </c>
    </row>
    <row r="925" spans="2:9">
      <c r="B925" s="113">
        <v>921</v>
      </c>
      <c r="D925">
        <v>-101678.11814505176</v>
      </c>
      <c r="E925">
        <v>-155816.04720263064</v>
      </c>
      <c r="F925">
        <v>7738.9433610332781</v>
      </c>
      <c r="G925">
        <v>-148077.10384159733</v>
      </c>
      <c r="H925">
        <v>-142503.63827837701</v>
      </c>
      <c r="I925">
        <v>-193407.36642671737</v>
      </c>
    </row>
    <row r="926" spans="2:9">
      <c r="B926" s="113">
        <v>922</v>
      </c>
      <c r="D926">
        <v>-138651.13132601045</v>
      </c>
      <c r="E926">
        <v>-153931.78885324392</v>
      </c>
      <c r="F926">
        <v>-24144.873102577782</v>
      </c>
      <c r="G926">
        <v>-178076.66195582171</v>
      </c>
      <c r="H926">
        <v>-180556.57464931312</v>
      </c>
      <c r="I926">
        <v>-208280.266726517</v>
      </c>
    </row>
    <row r="927" spans="2:9">
      <c r="B927" s="113">
        <v>923</v>
      </c>
      <c r="D927">
        <v>-139949.32293340526</v>
      </c>
      <c r="E927">
        <v>-177864.85402048496</v>
      </c>
      <c r="F927">
        <v>-10211.717901376032</v>
      </c>
      <c r="G927">
        <v>-188076.571921861</v>
      </c>
      <c r="H927">
        <v>-171853.28792793525</v>
      </c>
      <c r="I927">
        <v>-211156.07690766864</v>
      </c>
    </row>
    <row r="928" spans="2:9">
      <c r="B928" s="113">
        <v>924</v>
      </c>
      <c r="D928">
        <v>-96477.582296208449</v>
      </c>
      <c r="E928">
        <v>-159816.0208415293</v>
      </c>
      <c r="F928">
        <v>13446.571958633955</v>
      </c>
      <c r="G928">
        <v>-146369.44888289532</v>
      </c>
      <c r="H928">
        <v>-141172.15711540129</v>
      </c>
      <c r="I928">
        <v>-181181.4582626324</v>
      </c>
    </row>
    <row r="929" spans="2:9">
      <c r="B929" s="113">
        <v>925</v>
      </c>
      <c r="D929">
        <v>-79020.167076228507</v>
      </c>
      <c r="E929">
        <v>-159012.86191070001</v>
      </c>
      <c r="F929">
        <v>21560.048240317003</v>
      </c>
      <c r="G929">
        <v>-137452.81367038301</v>
      </c>
      <c r="H929">
        <v>-142990.82109768092</v>
      </c>
      <c r="I929">
        <v>-185508.08009569644</v>
      </c>
    </row>
    <row r="930" spans="2:9">
      <c r="B930" s="113">
        <v>926</v>
      </c>
      <c r="D930">
        <v>-138398.7913777346</v>
      </c>
      <c r="E930">
        <v>-157639.94466978387</v>
      </c>
      <c r="F930">
        <v>-21172.241899940149</v>
      </c>
      <c r="G930">
        <v>-178812.18656972406</v>
      </c>
      <c r="H930">
        <v>-184414.11366133165</v>
      </c>
      <c r="I930">
        <v>-197398.54083906638</v>
      </c>
    </row>
    <row r="931" spans="2:9">
      <c r="B931" s="113">
        <v>927</v>
      </c>
      <c r="D931">
        <v>-113184.54488431057</v>
      </c>
      <c r="E931">
        <v>-167032.30167077092</v>
      </c>
      <c r="F931">
        <v>3040.0435556035009</v>
      </c>
      <c r="G931">
        <v>-163992.25811516744</v>
      </c>
      <c r="H931">
        <v>-188689.48389551573</v>
      </c>
      <c r="I931">
        <v>-187244.18140632028</v>
      </c>
    </row>
    <row r="932" spans="2:9">
      <c r="B932" s="113">
        <v>928</v>
      </c>
      <c r="D932">
        <v>-58273.381153500901</v>
      </c>
      <c r="E932">
        <v>-157730.08733463005</v>
      </c>
      <c r="F932">
        <v>45960.510372997902</v>
      </c>
      <c r="G932">
        <v>-111769.57696163213</v>
      </c>
      <c r="H932">
        <v>-145302.82540816191</v>
      </c>
      <c r="I932">
        <v>-168704.75658849883</v>
      </c>
    </row>
    <row r="933" spans="2:9">
      <c r="B933" s="113">
        <v>929</v>
      </c>
      <c r="D933">
        <v>-122048.84862226192</v>
      </c>
      <c r="E933">
        <v>-152541.76245691502</v>
      </c>
      <c r="F933">
        <v>-13499.27036141682</v>
      </c>
      <c r="G933">
        <v>-166041.03281833182</v>
      </c>
      <c r="H933">
        <v>-191500.01870703147</v>
      </c>
      <c r="I933">
        <v>-193264.9757672626</v>
      </c>
    </row>
    <row r="934" spans="2:9">
      <c r="B934" s="113">
        <v>930</v>
      </c>
      <c r="D934">
        <v>-133069.68037409242</v>
      </c>
      <c r="E934">
        <v>-167747.92458153251</v>
      </c>
      <c r="F934">
        <v>-10677.471135945409</v>
      </c>
      <c r="G934">
        <v>-178425.39571747795</v>
      </c>
      <c r="H934">
        <v>-173304.51786956968</v>
      </c>
      <c r="I934">
        <v>-204319.34007860834</v>
      </c>
    </row>
    <row r="935" spans="2:9">
      <c r="B935" s="113">
        <v>931</v>
      </c>
      <c r="D935">
        <v>-117579.97346385221</v>
      </c>
      <c r="E935">
        <v>-165341.7610029855</v>
      </c>
      <c r="F935">
        <v>-3364.7213095129118</v>
      </c>
      <c r="G935">
        <v>-168706.48231249841</v>
      </c>
      <c r="H935">
        <v>-183254.59198647214</v>
      </c>
      <c r="I935">
        <v>-226400.44419978801</v>
      </c>
    </row>
    <row r="936" spans="2:9">
      <c r="B936" s="113">
        <v>932</v>
      </c>
      <c r="D936">
        <v>-103218.54827345602</v>
      </c>
      <c r="E936">
        <v>-155891.74148911407</v>
      </c>
      <c r="F936">
        <v>1920.7957929294644</v>
      </c>
      <c r="G936">
        <v>-153970.94569618459</v>
      </c>
      <c r="H936">
        <v>-151987.91802318906</v>
      </c>
      <c r="I936">
        <v>-173111.41264927859</v>
      </c>
    </row>
    <row r="937" spans="2:9">
      <c r="B937" s="113">
        <v>933</v>
      </c>
      <c r="D937">
        <v>-152485.91816556291</v>
      </c>
      <c r="E937">
        <v>-159504.88571624499</v>
      </c>
      <c r="F937">
        <v>-33047.036416504649</v>
      </c>
      <c r="G937">
        <v>-192551.92213274963</v>
      </c>
      <c r="H937">
        <v>-204019.21372972327</v>
      </c>
      <c r="I937">
        <v>-214766.38530596014</v>
      </c>
    </row>
    <row r="938" spans="2:9">
      <c r="B938" s="113">
        <v>934</v>
      </c>
      <c r="D938">
        <v>-126144.93645223344</v>
      </c>
      <c r="E938">
        <v>-162172.99725618894</v>
      </c>
      <c r="F938">
        <v>-17437.239332623765</v>
      </c>
      <c r="G938">
        <v>-179610.23658881272</v>
      </c>
      <c r="H938">
        <v>-173294.40773928846</v>
      </c>
      <c r="I938">
        <v>-198140.56829159454</v>
      </c>
    </row>
    <row r="939" spans="2:9">
      <c r="B939" s="113">
        <v>935</v>
      </c>
      <c r="D939">
        <v>-115562.49996102038</v>
      </c>
      <c r="E939">
        <v>-156707.96388292586</v>
      </c>
      <c r="F939">
        <v>-2565.4088526637788</v>
      </c>
      <c r="G939">
        <v>-159273.37273558963</v>
      </c>
      <c r="H939">
        <v>-154800.70368233672</v>
      </c>
      <c r="I939">
        <v>-182986.77205423728</v>
      </c>
    </row>
    <row r="940" spans="2:9">
      <c r="B940" s="113">
        <v>936</v>
      </c>
      <c r="D940">
        <v>-78373.115168717457</v>
      </c>
      <c r="E940">
        <v>-164233.92593539547</v>
      </c>
      <c r="F940">
        <v>30913.115061622215</v>
      </c>
      <c r="G940">
        <v>-133320.81087377327</v>
      </c>
      <c r="H940">
        <v>-135341.84746996526</v>
      </c>
      <c r="I940">
        <v>-184812.49297360517</v>
      </c>
    </row>
    <row r="941" spans="2:9">
      <c r="B941" s="113">
        <v>937</v>
      </c>
      <c r="D941">
        <v>-88557.086732738186</v>
      </c>
      <c r="E941">
        <v>-154968.85568182962</v>
      </c>
      <c r="F941">
        <v>16976.43041486149</v>
      </c>
      <c r="G941">
        <v>-137992.42526696814</v>
      </c>
      <c r="H941">
        <v>-148409.44779407262</v>
      </c>
      <c r="I941">
        <v>-189569.37546867915</v>
      </c>
    </row>
    <row r="942" spans="2:9">
      <c r="B942" s="113">
        <v>938</v>
      </c>
      <c r="D942">
        <v>-147881.51005584179</v>
      </c>
      <c r="E942">
        <v>-161919.92702107292</v>
      </c>
      <c r="F942">
        <v>-21067.813515788166</v>
      </c>
      <c r="G942">
        <v>-182987.74053686106</v>
      </c>
      <c r="H942">
        <v>-198600.28505884638</v>
      </c>
      <c r="I942">
        <v>-207355.47778392298</v>
      </c>
    </row>
    <row r="943" spans="2:9">
      <c r="B943" s="113">
        <v>939</v>
      </c>
      <c r="D943">
        <v>-123347.85513983731</v>
      </c>
      <c r="E943">
        <v>-176641.68904766199</v>
      </c>
      <c r="F943">
        <v>4467.8434501210213</v>
      </c>
      <c r="G943">
        <v>-172173.84559754096</v>
      </c>
      <c r="H943">
        <v>-175872.86678912741</v>
      </c>
      <c r="I943">
        <v>-215497.64666501808</v>
      </c>
    </row>
    <row r="944" spans="2:9">
      <c r="B944" s="113">
        <v>940</v>
      </c>
      <c r="D944">
        <v>-119460.91222408689</v>
      </c>
      <c r="E944">
        <v>-158406.85203374451</v>
      </c>
      <c r="F944">
        <v>-14213.396192687374</v>
      </c>
      <c r="G944">
        <v>-172620.2482264319</v>
      </c>
      <c r="H944">
        <v>-177422.39241361944</v>
      </c>
      <c r="I944">
        <v>-191109.02920262839</v>
      </c>
    </row>
    <row r="945" spans="2:9">
      <c r="B945" s="113">
        <v>941</v>
      </c>
      <c r="D945">
        <v>-83527.494650827328</v>
      </c>
      <c r="E945">
        <v>-161391.98232073782</v>
      </c>
      <c r="F945">
        <v>19203.744331255773</v>
      </c>
      <c r="G945">
        <v>-142188.23798948206</v>
      </c>
      <c r="H945">
        <v>-119427.38148595591</v>
      </c>
      <c r="I945">
        <v>-169751.03471551195</v>
      </c>
    </row>
    <row r="946" spans="2:9">
      <c r="B946" s="113">
        <v>942</v>
      </c>
      <c r="D946">
        <v>-102614.09808292298</v>
      </c>
      <c r="E946">
        <v>-175685.8601491476</v>
      </c>
      <c r="F946">
        <v>7687.3161272253201</v>
      </c>
      <c r="G946">
        <v>-167998.54402192228</v>
      </c>
      <c r="H946">
        <v>-152469.33044069025</v>
      </c>
      <c r="I946">
        <v>-208483.85314566642</v>
      </c>
    </row>
    <row r="947" spans="2:9">
      <c r="B947" s="113">
        <v>943</v>
      </c>
      <c r="D947">
        <v>-90728.70453235833</v>
      </c>
      <c r="E947">
        <v>-167028.5533627976</v>
      </c>
      <c r="F947">
        <v>19886.966782394127</v>
      </c>
      <c r="G947">
        <v>-147141.58658040347</v>
      </c>
      <c r="H947">
        <v>-154489.97645197652</v>
      </c>
      <c r="I947">
        <v>-182490.19092672129</v>
      </c>
    </row>
    <row r="948" spans="2:9">
      <c r="B948" s="113">
        <v>944</v>
      </c>
      <c r="D948">
        <v>-150708.58777694742</v>
      </c>
      <c r="E948">
        <v>-171336.37807120892</v>
      </c>
      <c r="F948">
        <v>-22679.955897059037</v>
      </c>
      <c r="G948">
        <v>-194016.33396826795</v>
      </c>
      <c r="H948">
        <v>-186296.14033056336</v>
      </c>
      <c r="I948">
        <v>-205781.40819622079</v>
      </c>
    </row>
    <row r="949" spans="2:9">
      <c r="B949" s="113">
        <v>945</v>
      </c>
      <c r="D949">
        <v>-113236.32250730121</v>
      </c>
      <c r="E949">
        <v>-154005.8602260311</v>
      </c>
      <c r="F949">
        <v>-10387.179063874792</v>
      </c>
      <c r="G949">
        <v>-164393.03928990589</v>
      </c>
      <c r="H949">
        <v>-164621.59234387765</v>
      </c>
      <c r="I949">
        <v>-206161.70331130148</v>
      </c>
    </row>
    <row r="950" spans="2:9">
      <c r="B950" s="113">
        <v>946</v>
      </c>
      <c r="D950">
        <v>-116353.33256674792</v>
      </c>
      <c r="E950">
        <v>-175188.27569302061</v>
      </c>
      <c r="F950">
        <v>11345.73650625423</v>
      </c>
      <c r="G950">
        <v>-163842.5391867664</v>
      </c>
      <c r="H950">
        <v>-179125.0724095011</v>
      </c>
      <c r="I950">
        <v>-205358.06362260671</v>
      </c>
    </row>
    <row r="951" spans="2:9">
      <c r="B951" s="113">
        <v>947</v>
      </c>
      <c r="D951">
        <v>-134431.33666956011</v>
      </c>
      <c r="E951">
        <v>-158192.36502467314</v>
      </c>
      <c r="F951">
        <v>-23405.72619413973</v>
      </c>
      <c r="G951">
        <v>-181598.09121881289</v>
      </c>
      <c r="H951">
        <v>-168829.34587163606</v>
      </c>
      <c r="I951">
        <v>-218866.24097531987</v>
      </c>
    </row>
    <row r="952" spans="2:9">
      <c r="B952" s="113">
        <v>948</v>
      </c>
      <c r="D952">
        <v>-106172.61601755016</v>
      </c>
      <c r="E952">
        <v>-155596.78258144375</v>
      </c>
      <c r="F952">
        <v>4530.2385458082717</v>
      </c>
      <c r="G952">
        <v>-151066.54403563548</v>
      </c>
      <c r="H952">
        <v>-165008.43031171648</v>
      </c>
      <c r="I952">
        <v>-190145.25638738516</v>
      </c>
    </row>
    <row r="953" spans="2:9">
      <c r="B953" s="113">
        <v>949</v>
      </c>
      <c r="D953">
        <v>-120586.01828374944</v>
      </c>
      <c r="E953">
        <v>-161689.66922306537</v>
      </c>
      <c r="F953">
        <v>-4180.0778269302609</v>
      </c>
      <c r="G953">
        <v>-165869.74704999564</v>
      </c>
      <c r="H953">
        <v>-160632.04177809591</v>
      </c>
      <c r="I953">
        <v>-185470.35996979807</v>
      </c>
    </row>
    <row r="954" spans="2:9">
      <c r="B954" s="113">
        <v>950</v>
      </c>
      <c r="D954">
        <v>-115858.24126465988</v>
      </c>
      <c r="E954">
        <v>-163827.30190431955</v>
      </c>
      <c r="F954">
        <v>907.84268431671808</v>
      </c>
      <c r="G954">
        <v>-162919.45922000284</v>
      </c>
      <c r="H954">
        <v>-170497.91716200011</v>
      </c>
      <c r="I954">
        <v>-182385.70284690874</v>
      </c>
    </row>
    <row r="955" spans="2:9">
      <c r="B955" s="113">
        <v>951</v>
      </c>
      <c r="D955">
        <v>-144059.74422108286</v>
      </c>
      <c r="E955">
        <v>-157961.46146505821</v>
      </c>
      <c r="F955">
        <v>-27171.275228739432</v>
      </c>
      <c r="G955">
        <v>-185132.73669379766</v>
      </c>
      <c r="H955">
        <v>-167770.64753722629</v>
      </c>
      <c r="I955">
        <v>-207178.97466695559</v>
      </c>
    </row>
    <row r="956" spans="2:9">
      <c r="B956" s="113">
        <v>952</v>
      </c>
      <c r="D956">
        <v>-86172.727818864863</v>
      </c>
      <c r="E956">
        <v>-151880.71216042724</v>
      </c>
      <c r="F956">
        <v>13142.237461463912</v>
      </c>
      <c r="G956">
        <v>-138738.47469896334</v>
      </c>
      <c r="H956">
        <v>-153079.98813068913</v>
      </c>
      <c r="I956">
        <v>-175435.5734920963</v>
      </c>
    </row>
    <row r="957" spans="2:9">
      <c r="B957" s="113">
        <v>953</v>
      </c>
      <c r="D957">
        <v>-146201.10569354863</v>
      </c>
      <c r="E957">
        <v>-154568.58431813389</v>
      </c>
      <c r="F957">
        <v>-27238.135000164541</v>
      </c>
      <c r="G957">
        <v>-181806.71931829842</v>
      </c>
      <c r="H957">
        <v>-190175.83624751592</v>
      </c>
      <c r="I957">
        <v>-212447.15783697634</v>
      </c>
    </row>
    <row r="958" spans="2:9">
      <c r="B958" s="113">
        <v>954</v>
      </c>
      <c r="D958">
        <v>-135843.35236523583</v>
      </c>
      <c r="E958">
        <v>-151238.82610860805</v>
      </c>
      <c r="F958">
        <v>-19823.042925248221</v>
      </c>
      <c r="G958">
        <v>-171061.86903385629</v>
      </c>
      <c r="H958">
        <v>-192582.44035251369</v>
      </c>
      <c r="I958">
        <v>-207631.44468218079</v>
      </c>
    </row>
    <row r="959" spans="2:9">
      <c r="B959" s="113">
        <v>955</v>
      </c>
      <c r="D959">
        <v>-76967.317432507465</v>
      </c>
      <c r="E959">
        <v>-148534.5237367721</v>
      </c>
      <c r="F959">
        <v>19827.393604098557</v>
      </c>
      <c r="G959">
        <v>-128707.13013267356</v>
      </c>
      <c r="H959">
        <v>-119266.63413489962</v>
      </c>
      <c r="I959">
        <v>-158452.86273371303</v>
      </c>
    </row>
    <row r="960" spans="2:9">
      <c r="B960" s="113">
        <v>956</v>
      </c>
      <c r="D960">
        <v>-143564.85593703779</v>
      </c>
      <c r="E960">
        <v>-154062.28791604986</v>
      </c>
      <c r="F960">
        <v>-29484.237152894842</v>
      </c>
      <c r="G960">
        <v>-183546.5250689447</v>
      </c>
      <c r="H960">
        <v>-207714.46898419698</v>
      </c>
      <c r="I960">
        <v>-203156.83329346465</v>
      </c>
    </row>
    <row r="961" spans="2:9">
      <c r="B961" s="113">
        <v>957</v>
      </c>
      <c r="D961">
        <v>-111539.21402706121</v>
      </c>
      <c r="E961">
        <v>-158467.88621385524</v>
      </c>
      <c r="F961">
        <v>-3807.9685618417134</v>
      </c>
      <c r="G961">
        <v>-162275.85477569699</v>
      </c>
      <c r="H961">
        <v>-166531.91105511575</v>
      </c>
      <c r="I961">
        <v>-184619.44081059526</v>
      </c>
    </row>
    <row r="962" spans="2:9">
      <c r="B962" s="113">
        <v>958</v>
      </c>
      <c r="D962">
        <v>-108320.35403383347</v>
      </c>
      <c r="E962">
        <v>-164177.07929326888</v>
      </c>
      <c r="F962">
        <v>1970.2065532500565</v>
      </c>
      <c r="G962">
        <v>-162206.87274001885</v>
      </c>
      <c r="H962">
        <v>-145871.48220643215</v>
      </c>
      <c r="I962">
        <v>-188879.16825636337</v>
      </c>
    </row>
    <row r="963" spans="2:9">
      <c r="B963" s="113">
        <v>959</v>
      </c>
      <c r="D963">
        <v>-99324.403668626255</v>
      </c>
      <c r="E963">
        <v>-166380.73970236734</v>
      </c>
      <c r="F963">
        <v>14787.39774581528</v>
      </c>
      <c r="G963">
        <v>-151593.34195655206</v>
      </c>
      <c r="H963">
        <v>-162900.52775464777</v>
      </c>
      <c r="I963">
        <v>-210915.69864341101</v>
      </c>
    </row>
    <row r="964" spans="2:9">
      <c r="B964" s="113">
        <v>960</v>
      </c>
      <c r="D964">
        <v>-94415.167040925618</v>
      </c>
      <c r="E964">
        <v>-159671.13835827541</v>
      </c>
      <c r="F964">
        <v>9642.8391032872314</v>
      </c>
      <c r="G964">
        <v>-150028.29925498815</v>
      </c>
      <c r="H964">
        <v>-153967.09915847844</v>
      </c>
      <c r="I964">
        <v>-158108.79978948386</v>
      </c>
    </row>
    <row r="965" spans="2:9">
      <c r="B965" s="113">
        <v>961</v>
      </c>
      <c r="D965">
        <v>-86080.25168049855</v>
      </c>
      <c r="E965">
        <v>-163113.57984522672</v>
      </c>
      <c r="F965">
        <v>30940.218340378575</v>
      </c>
      <c r="G965">
        <v>-132173.36150484817</v>
      </c>
      <c r="H965">
        <v>-162829.88701513503</v>
      </c>
      <c r="I965">
        <v>-178869.77857031743</v>
      </c>
    </row>
    <row r="966" spans="2:9">
      <c r="B966" s="113">
        <v>962</v>
      </c>
      <c r="D966">
        <v>-130981.35488967926</v>
      </c>
      <c r="E966">
        <v>-147350.87329743741</v>
      </c>
      <c r="F966">
        <v>-20938.036881703432</v>
      </c>
      <c r="G966">
        <v>-168288.91017914086</v>
      </c>
      <c r="H966">
        <v>-173577.4007014744</v>
      </c>
      <c r="I966">
        <v>-170127.94430589472</v>
      </c>
    </row>
    <row r="967" spans="2:9">
      <c r="B967" s="113">
        <v>963</v>
      </c>
      <c r="D967">
        <v>-82149.018718940846</v>
      </c>
      <c r="E967">
        <v>-169168.70820305194</v>
      </c>
      <c r="F967">
        <v>23776.538807898542</v>
      </c>
      <c r="G967">
        <v>-145392.16939515341</v>
      </c>
      <c r="H967">
        <v>-132174.04837300861</v>
      </c>
      <c r="I967">
        <v>-162762.45872959218</v>
      </c>
    </row>
    <row r="968" spans="2:9">
      <c r="B968" s="113">
        <v>964</v>
      </c>
      <c r="D968">
        <v>-110483.58613187978</v>
      </c>
      <c r="E968">
        <v>-156444.51047086745</v>
      </c>
      <c r="F968">
        <v>1493.1404841042167</v>
      </c>
      <c r="G968">
        <v>-154951.36998676322</v>
      </c>
      <c r="H968">
        <v>-145128.09940357879</v>
      </c>
      <c r="I968">
        <v>-186990.04072294547</v>
      </c>
    </row>
    <row r="969" spans="2:9">
      <c r="B969" s="113">
        <v>965</v>
      </c>
      <c r="D969">
        <v>-102143.67208465717</v>
      </c>
      <c r="E969">
        <v>-168229.8808120582</v>
      </c>
      <c r="F969">
        <v>12473.780548783034</v>
      </c>
      <c r="G969">
        <v>-155756.10026327518</v>
      </c>
      <c r="H969">
        <v>-144145.63470262388</v>
      </c>
      <c r="I969">
        <v>-184262.27431738458</v>
      </c>
    </row>
    <row r="970" spans="2:9">
      <c r="B970" s="113">
        <v>966</v>
      </c>
      <c r="D970">
        <v>-133237.4834656966</v>
      </c>
      <c r="E970">
        <v>-159158.45950253803</v>
      </c>
      <c r="F970">
        <v>-14634.023960784332</v>
      </c>
      <c r="G970">
        <v>-173792.48346332234</v>
      </c>
      <c r="H970">
        <v>-195960.11868806917</v>
      </c>
      <c r="I970">
        <v>-232663.60562423174</v>
      </c>
    </row>
    <row r="971" spans="2:9">
      <c r="B971" s="113">
        <v>967</v>
      </c>
      <c r="D971">
        <v>-105113.68829147382</v>
      </c>
      <c r="E971">
        <v>-159701.23646200739</v>
      </c>
      <c r="F971">
        <v>7537.5342046682781</v>
      </c>
      <c r="G971">
        <v>-152163.70225733912</v>
      </c>
      <c r="H971">
        <v>-158282.34205391436</v>
      </c>
      <c r="I971">
        <v>-176180.67474149371</v>
      </c>
    </row>
    <row r="972" spans="2:9">
      <c r="B972" s="113">
        <v>968</v>
      </c>
      <c r="D972">
        <v>-64631.740831550735</v>
      </c>
      <c r="E972">
        <v>-174269.31351714919</v>
      </c>
      <c r="F972">
        <v>49984.128886358943</v>
      </c>
      <c r="G972">
        <v>-124285.18463079023</v>
      </c>
      <c r="H972">
        <v>-134919.14373456404</v>
      </c>
      <c r="I972">
        <v>-204565.87796878658</v>
      </c>
    </row>
    <row r="973" spans="2:9">
      <c r="B973" s="113">
        <v>969</v>
      </c>
      <c r="D973">
        <v>-87851.528307835804</v>
      </c>
      <c r="E973">
        <v>-159796.99624697911</v>
      </c>
      <c r="F973">
        <v>18387.036136030249</v>
      </c>
      <c r="G973">
        <v>-141409.96011094883</v>
      </c>
      <c r="H973">
        <v>-145406.78645269072</v>
      </c>
      <c r="I973">
        <v>-164733.09605469723</v>
      </c>
    </row>
    <row r="974" spans="2:9">
      <c r="B974" s="113">
        <v>970</v>
      </c>
      <c r="D974">
        <v>-115874.67362417454</v>
      </c>
      <c r="E974">
        <v>-175920.21119691673</v>
      </c>
      <c r="F974">
        <v>11132.597861305643</v>
      </c>
      <c r="G974">
        <v>-164787.61333561109</v>
      </c>
      <c r="H974">
        <v>-167813.85859245691</v>
      </c>
      <c r="I974">
        <v>-218524.42679029517</v>
      </c>
    </row>
    <row r="975" spans="2:9">
      <c r="B975" s="113">
        <v>971</v>
      </c>
      <c r="D975">
        <v>-126503.59793379555</v>
      </c>
      <c r="E975">
        <v>-153812.316704308</v>
      </c>
      <c r="F975">
        <v>-12393.622584646197</v>
      </c>
      <c r="G975">
        <v>-166205.93928895419</v>
      </c>
      <c r="H975">
        <v>-171749.09465620347</v>
      </c>
      <c r="I975">
        <v>-189955.04014027605</v>
      </c>
    </row>
    <row r="976" spans="2:9">
      <c r="B976" s="113">
        <v>972</v>
      </c>
      <c r="D976">
        <v>-76422.940466861619</v>
      </c>
      <c r="E976">
        <v>-169135.74095320678</v>
      </c>
      <c r="F976">
        <v>29186.611386776611</v>
      </c>
      <c r="G976">
        <v>-139949.12956643017</v>
      </c>
      <c r="H976">
        <v>-130572.31825536693</v>
      </c>
      <c r="I976">
        <v>-181190.29866187641</v>
      </c>
    </row>
    <row r="977" spans="2:9">
      <c r="B977" s="113">
        <v>973</v>
      </c>
      <c r="D977">
        <v>-118110.40544548717</v>
      </c>
      <c r="E977">
        <v>-155217.89433543495</v>
      </c>
      <c r="F977">
        <v>-8618.2633344628703</v>
      </c>
      <c r="G977">
        <v>-163836.1576698978</v>
      </c>
      <c r="H977">
        <v>-163909.06528379605</v>
      </c>
      <c r="I977">
        <v>-219408.41015676848</v>
      </c>
    </row>
    <row r="978" spans="2:9">
      <c r="B978" s="113">
        <v>974</v>
      </c>
      <c r="D978">
        <v>-122616.60882063772</v>
      </c>
      <c r="E978">
        <v>-166602.38043971511</v>
      </c>
      <c r="F978">
        <v>-2189.0883610129094</v>
      </c>
      <c r="G978">
        <v>-168791.46880072803</v>
      </c>
      <c r="H978">
        <v>-165669.64557141066</v>
      </c>
      <c r="I978">
        <v>-189792.6828843189</v>
      </c>
    </row>
    <row r="979" spans="2:9">
      <c r="B979" s="113">
        <v>975</v>
      </c>
      <c r="D979">
        <v>-124455.44431684708</v>
      </c>
      <c r="E979">
        <v>-144897.80001292357</v>
      </c>
      <c r="F979">
        <v>-11421.956378601288</v>
      </c>
      <c r="G979">
        <v>-156319.75639152486</v>
      </c>
      <c r="H979">
        <v>-176074.24462947814</v>
      </c>
      <c r="I979">
        <v>-192864.82430395248</v>
      </c>
    </row>
    <row r="980" spans="2:9">
      <c r="B980" s="113">
        <v>976</v>
      </c>
      <c r="D980">
        <v>-134455.8514799719</v>
      </c>
      <c r="E980">
        <v>-159193.55699079897</v>
      </c>
      <c r="F980">
        <v>-15850.272698476772</v>
      </c>
      <c r="G980">
        <v>-175043.82968927571</v>
      </c>
      <c r="H980">
        <v>-194607.41040017013</v>
      </c>
      <c r="I980">
        <v>-217545.14499838921</v>
      </c>
    </row>
    <row r="981" spans="2:9">
      <c r="B981" s="113">
        <v>977</v>
      </c>
      <c r="D981">
        <v>-86887.069600726361</v>
      </c>
      <c r="E981">
        <v>-162080.91640004207</v>
      </c>
      <c r="F981">
        <v>25109.994209289885</v>
      </c>
      <c r="G981">
        <v>-136970.92219075217</v>
      </c>
      <c r="H981">
        <v>-148068.70363784675</v>
      </c>
      <c r="I981">
        <v>-185645.14287373875</v>
      </c>
    </row>
    <row r="982" spans="2:9">
      <c r="B982" s="113">
        <v>978</v>
      </c>
      <c r="D982">
        <v>-113592.4147965138</v>
      </c>
      <c r="E982">
        <v>-168478.7350031503</v>
      </c>
      <c r="F982">
        <v>5452.9995914152823</v>
      </c>
      <c r="G982">
        <v>-163025.73541173502</v>
      </c>
      <c r="H982">
        <v>-178278.66716430607</v>
      </c>
      <c r="I982">
        <v>-231910.38309690333</v>
      </c>
    </row>
    <row r="983" spans="2:9">
      <c r="B983" s="113">
        <v>979</v>
      </c>
      <c r="D983">
        <v>-138176.18550250854</v>
      </c>
      <c r="E983">
        <v>-160665.11950771694</v>
      </c>
      <c r="F983">
        <v>-21296.62751394869</v>
      </c>
      <c r="G983">
        <v>-181961.74702166562</v>
      </c>
      <c r="H983">
        <v>-181874.12920500437</v>
      </c>
      <c r="I983">
        <v>-215716.62546324288</v>
      </c>
    </row>
    <row r="984" spans="2:9">
      <c r="B984" s="113">
        <v>980</v>
      </c>
      <c r="D984">
        <v>-85419.615600944147</v>
      </c>
      <c r="E984">
        <v>-171627.81818440836</v>
      </c>
      <c r="F984">
        <v>26657.453132968963</v>
      </c>
      <c r="G984">
        <v>-144970.36505143938</v>
      </c>
      <c r="H984">
        <v>-154161.51572316419</v>
      </c>
      <c r="I984">
        <v>-183126.1038315263</v>
      </c>
    </row>
    <row r="985" spans="2:9">
      <c r="B985" s="113">
        <v>981</v>
      </c>
      <c r="D985">
        <v>-138019.65203039435</v>
      </c>
      <c r="E985">
        <v>-158993.81406090359</v>
      </c>
      <c r="F985">
        <v>-20123.276898275195</v>
      </c>
      <c r="G985">
        <v>-179117.09095917881</v>
      </c>
      <c r="H985">
        <v>-200489.6085544638</v>
      </c>
      <c r="I985">
        <v>-218173.55396081135</v>
      </c>
    </row>
    <row r="986" spans="2:9">
      <c r="B986" s="113">
        <v>982</v>
      </c>
      <c r="D986">
        <v>-103584.75459431436</v>
      </c>
      <c r="E986">
        <v>-173421.19709648893</v>
      </c>
      <c r="F986">
        <v>15238.334930097044</v>
      </c>
      <c r="G986">
        <v>-158182.86216639192</v>
      </c>
      <c r="H986">
        <v>-138951.86903440108</v>
      </c>
      <c r="I986">
        <v>-192249.37635429695</v>
      </c>
    </row>
    <row r="987" spans="2:9">
      <c r="B987" s="113">
        <v>983</v>
      </c>
      <c r="D987">
        <v>-103805.36632907545</v>
      </c>
      <c r="E987">
        <v>-159733.39663606367</v>
      </c>
      <c r="F987">
        <v>5782.2950573959388</v>
      </c>
      <c r="G987">
        <v>-153951.1015786677</v>
      </c>
      <c r="H987">
        <v>-147599.72571017465</v>
      </c>
      <c r="I987">
        <v>-206599.48596624262</v>
      </c>
    </row>
    <row r="988" spans="2:9">
      <c r="B988" s="113">
        <v>984</v>
      </c>
      <c r="D988">
        <v>-137409.06919975419</v>
      </c>
      <c r="E988">
        <v>-154384.99405847047</v>
      </c>
      <c r="F988">
        <v>-22878.082911302772</v>
      </c>
      <c r="G988">
        <v>-177263.07696977325</v>
      </c>
      <c r="H988">
        <v>-189807.22910292848</v>
      </c>
      <c r="I988">
        <v>-204398.43379027705</v>
      </c>
    </row>
    <row r="989" spans="2:9">
      <c r="B989" s="113">
        <v>985</v>
      </c>
      <c r="D989">
        <v>-107969.14884801436</v>
      </c>
      <c r="E989">
        <v>-160983.68216172297</v>
      </c>
      <c r="F989">
        <v>3934.922734400825</v>
      </c>
      <c r="G989">
        <v>-157048.75942732216</v>
      </c>
      <c r="H989">
        <v>-152289.26166521327</v>
      </c>
      <c r="I989">
        <v>-191755.7969997843</v>
      </c>
    </row>
    <row r="990" spans="2:9">
      <c r="B990" s="113">
        <v>986</v>
      </c>
      <c r="D990">
        <v>-166555.60127340906</v>
      </c>
      <c r="E990">
        <v>-177083.09446687528</v>
      </c>
      <c r="F990">
        <v>-27159.977839370702</v>
      </c>
      <c r="G990">
        <v>-204243.07230624597</v>
      </c>
      <c r="H990">
        <v>-208410.27340018371</v>
      </c>
      <c r="I990">
        <v>-250504.82882483411</v>
      </c>
    </row>
    <row r="991" spans="2:9">
      <c r="B991" s="113">
        <v>987</v>
      </c>
      <c r="D991">
        <v>-115233.4219179158</v>
      </c>
      <c r="E991">
        <v>-176971.01821802664</v>
      </c>
      <c r="F991">
        <v>12478.382069576983</v>
      </c>
      <c r="G991">
        <v>-164492.63614844967</v>
      </c>
      <c r="H991">
        <v>-181689.98447762855</v>
      </c>
      <c r="I991">
        <v>-213633.47337014679</v>
      </c>
    </row>
    <row r="992" spans="2:9">
      <c r="B992" s="113">
        <v>988</v>
      </c>
      <c r="D992">
        <v>-100489.63991403715</v>
      </c>
      <c r="E992">
        <v>-166404.32931128514</v>
      </c>
      <c r="F992">
        <v>10192.895598536692</v>
      </c>
      <c r="G992">
        <v>-156211.43371274846</v>
      </c>
      <c r="H992">
        <v>-161194.2426338087</v>
      </c>
      <c r="I992">
        <v>-185335.45095967315</v>
      </c>
    </row>
    <row r="993" spans="2:9">
      <c r="B993" s="113">
        <v>989</v>
      </c>
      <c r="D993">
        <v>-101587.93514973261</v>
      </c>
      <c r="E993">
        <v>-146333.59256363276</v>
      </c>
      <c r="F993">
        <v>9311.6778313350587</v>
      </c>
      <c r="G993">
        <v>-137021.91473229768</v>
      </c>
      <c r="H993">
        <v>-167210.14627258695</v>
      </c>
      <c r="I993">
        <v>-192822.81040217259</v>
      </c>
    </row>
    <row r="994" spans="2:9">
      <c r="B994" s="113">
        <v>990</v>
      </c>
      <c r="D994">
        <v>-133544.01977049388</v>
      </c>
      <c r="E994">
        <v>-149886.82622141595</v>
      </c>
      <c r="F994">
        <v>-23012.684722279198</v>
      </c>
      <c r="G994">
        <v>-172899.51094369515</v>
      </c>
      <c r="H994">
        <v>-173801.06439692734</v>
      </c>
      <c r="I994">
        <v>-217270.28543798442</v>
      </c>
    </row>
    <row r="995" spans="2:9">
      <c r="B995" s="113">
        <v>991</v>
      </c>
      <c r="D995">
        <v>-86160.033672540376</v>
      </c>
      <c r="E995">
        <v>-169419.08736483124</v>
      </c>
      <c r="F995">
        <v>23419.14543529549</v>
      </c>
      <c r="G995">
        <v>-145999.94192953571</v>
      </c>
      <c r="H995">
        <v>-152802.56814554706</v>
      </c>
      <c r="I995">
        <v>-178211.16580796754</v>
      </c>
    </row>
    <row r="996" spans="2:9">
      <c r="B996" s="113">
        <v>992</v>
      </c>
      <c r="D996">
        <v>-123676.05216756955</v>
      </c>
      <c r="E996">
        <v>-162328.04803967875</v>
      </c>
      <c r="F996">
        <v>-8243.9617381812641</v>
      </c>
      <c r="G996">
        <v>-170572.00977786002</v>
      </c>
      <c r="H996">
        <v>-172345.05066706511</v>
      </c>
      <c r="I996">
        <v>-193291.5136457232</v>
      </c>
    </row>
    <row r="997" spans="2:9">
      <c r="B997" s="113">
        <v>993</v>
      </c>
      <c r="D997">
        <v>-137951.76325746355</v>
      </c>
      <c r="E997">
        <v>-158324.4150662726</v>
      </c>
      <c r="F997">
        <v>-19936.568166568279</v>
      </c>
      <c r="G997">
        <v>-178260.9832328409</v>
      </c>
      <c r="H997">
        <v>-176941.36460751854</v>
      </c>
      <c r="I997">
        <v>-203967.05424569521</v>
      </c>
    </row>
    <row r="998" spans="2:9">
      <c r="B998" s="113">
        <v>994</v>
      </c>
      <c r="D998">
        <v>-77034.505231094226</v>
      </c>
      <c r="E998">
        <v>-158268.37307309787</v>
      </c>
      <c r="F998">
        <v>32753.44672861138</v>
      </c>
      <c r="G998">
        <v>-125514.92634448649</v>
      </c>
      <c r="H998">
        <v>-140492.86920080998</v>
      </c>
      <c r="I998">
        <v>-195172.97491081449</v>
      </c>
    </row>
    <row r="999" spans="2:9">
      <c r="B999" s="113">
        <v>995</v>
      </c>
      <c r="D999">
        <v>-125247.90361943349</v>
      </c>
      <c r="E999">
        <v>-160486.85118393641</v>
      </c>
      <c r="F999">
        <v>-13516.604063043829</v>
      </c>
      <c r="G999">
        <v>-174003.45524698021</v>
      </c>
      <c r="H999">
        <v>-173882.48988650111</v>
      </c>
      <c r="I999">
        <v>-211937.1026117049</v>
      </c>
    </row>
    <row r="1000" spans="2:9">
      <c r="B1000" s="113">
        <v>996</v>
      </c>
      <c r="D1000">
        <v>-129078.59049049389</v>
      </c>
      <c r="E1000">
        <v>-144485.13374764324</v>
      </c>
      <c r="F1000">
        <v>-21245.550270887958</v>
      </c>
      <c r="G1000">
        <v>-165730.68401853117</v>
      </c>
      <c r="H1000">
        <v>-183851.07839344541</v>
      </c>
      <c r="I1000">
        <v>-211848.36235441206</v>
      </c>
    </row>
    <row r="1001" spans="2:9">
      <c r="B1001" s="113">
        <v>997</v>
      </c>
      <c r="D1001">
        <v>-111074.88841533416</v>
      </c>
      <c r="E1001">
        <v>-159930.52245776838</v>
      </c>
      <c r="F1001">
        <v>91.080980472077499</v>
      </c>
      <c r="G1001">
        <v>-159839.44147729629</v>
      </c>
      <c r="H1001">
        <v>-154709.95344740234</v>
      </c>
      <c r="I1001">
        <v>-218676.14503297806</v>
      </c>
    </row>
    <row r="1002" spans="2:9">
      <c r="B1002" s="113">
        <v>998</v>
      </c>
      <c r="D1002">
        <v>-74856.814345432096</v>
      </c>
      <c r="E1002">
        <v>-179617.957802121</v>
      </c>
      <c r="F1002">
        <v>42516.583377987161</v>
      </c>
      <c r="G1002">
        <v>-137101.37442413386</v>
      </c>
      <c r="H1002">
        <v>-149844.61615487622</v>
      </c>
      <c r="I1002">
        <v>-197981.13455119668</v>
      </c>
    </row>
    <row r="1003" spans="2:9">
      <c r="B1003" s="113">
        <v>999</v>
      </c>
      <c r="D1003">
        <v>-150624.3073274676</v>
      </c>
      <c r="E1003">
        <v>-159894.51443234552</v>
      </c>
      <c r="F1003">
        <v>-27274.890097113501</v>
      </c>
      <c r="G1003">
        <v>-187169.40452945905</v>
      </c>
      <c r="H1003">
        <v>-192628.69695783145</v>
      </c>
      <c r="I1003">
        <v>-223227.97734379378</v>
      </c>
    </row>
    <row r="1004" spans="2:9">
      <c r="B1004" s="113">
        <v>1000</v>
      </c>
      <c r="D1004">
        <v>-130298.9194601604</v>
      </c>
      <c r="E1004">
        <v>-154020.81667726533</v>
      </c>
      <c r="F1004">
        <v>-18428.018536964788</v>
      </c>
      <c r="G1004">
        <v>-172448.83521423014</v>
      </c>
      <c r="H1004">
        <v>-186763.08217999735</v>
      </c>
      <c r="I1004">
        <v>-180505.76026358598</v>
      </c>
    </row>
  </sheetData>
  <mergeCells count="2">
    <mergeCell ref="C1:E1"/>
    <mergeCell ref="C2:I2"/>
  </mergeCells>
  <phoneticPr fontId="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E6"/>
  <sheetViews>
    <sheetView workbookViewId="0">
      <selection activeCell="C4" sqref="C4"/>
    </sheetView>
  </sheetViews>
  <sheetFormatPr defaultColWidth="8.90625" defaultRowHeight="14"/>
  <cols>
    <col min="1" max="1" width="44.08984375" customWidth="1"/>
    <col min="2" max="2" width="11.6328125" customWidth="1"/>
  </cols>
  <sheetData>
    <row r="1" spans="1:5" ht="14.5">
      <c r="A1" s="1"/>
      <c r="B1" s="1"/>
      <c r="C1" s="192" t="s">
        <v>37</v>
      </c>
      <c r="D1" s="192"/>
      <c r="E1" s="192"/>
    </row>
    <row r="2" spans="1:5" ht="14.5">
      <c r="A2" s="1"/>
      <c r="B2" s="1"/>
      <c r="C2" s="1" t="s">
        <v>0</v>
      </c>
      <c r="D2" s="1" t="s">
        <v>1</v>
      </c>
      <c r="E2" s="1" t="s">
        <v>2</v>
      </c>
    </row>
    <row r="3" spans="1:5" ht="14.5">
      <c r="A3" s="2" t="s">
        <v>38</v>
      </c>
      <c r="B3" s="2" t="s">
        <v>39</v>
      </c>
      <c r="C3" s="1">
        <v>2.5999999999999999E-2</v>
      </c>
      <c r="D3" s="1">
        <v>1.0999999999999999E-2</v>
      </c>
      <c r="E3" s="1">
        <v>5.3999999999999999E-2</v>
      </c>
    </row>
    <row r="4" spans="1:5" ht="14.5">
      <c r="A4" s="2" t="s">
        <v>40</v>
      </c>
      <c r="B4" s="2" t="s">
        <v>41</v>
      </c>
      <c r="C4" s="1">
        <v>0.36399999999999999</v>
      </c>
      <c r="D4" s="1">
        <v>0.3</v>
      </c>
      <c r="E4" s="1">
        <v>0.438</v>
      </c>
    </row>
    <row r="5" spans="1:5" ht="14.5">
      <c r="A5" s="2" t="s">
        <v>42</v>
      </c>
      <c r="B5" s="2" t="s">
        <v>43</v>
      </c>
      <c r="C5" s="1">
        <v>0.14799999999999999</v>
      </c>
      <c r="D5" s="1">
        <v>0.108</v>
      </c>
      <c r="E5" s="1">
        <v>0.19700000000000001</v>
      </c>
    </row>
    <row r="6" spans="1:5" ht="14.5">
      <c r="A6" s="2" t="s">
        <v>44</v>
      </c>
      <c r="B6" s="2" t="s">
        <v>45</v>
      </c>
      <c r="C6" s="1">
        <v>6.9000000000000006E-2</v>
      </c>
      <c r="D6" s="1">
        <v>2.8000000000000001E-2</v>
      </c>
      <c r="E6" s="1">
        <v>0.14099999999999999</v>
      </c>
    </row>
  </sheetData>
  <mergeCells count="1">
    <mergeCell ref="C1:E1"/>
  </mergeCells>
  <phoneticPr fontId="5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4</vt:i4>
      </vt:variant>
    </vt:vector>
  </HeadingPairs>
  <TitlesOfParts>
    <vt:vector size="15" baseType="lpstr">
      <vt:lpstr>DSA</vt:lpstr>
      <vt:lpstr>Unit cost and utilities</vt:lpstr>
      <vt:lpstr>Parameter</vt:lpstr>
      <vt:lpstr>NMA parameters</vt:lpstr>
      <vt:lpstr>Survival-1cycle NMA</vt:lpstr>
      <vt:lpstr>Surv-rate CEA</vt:lpstr>
      <vt:lpstr>TOTAL COST</vt:lpstr>
      <vt:lpstr>TOTAL UTILITY</vt:lpstr>
      <vt:lpstr>Results of CEA</vt:lpstr>
      <vt:lpstr>PSA</vt:lpstr>
      <vt:lpstr>discontinue rate</vt:lpstr>
      <vt:lpstr>DISC</vt:lpstr>
      <vt:lpstr>UPD</vt:lpstr>
      <vt:lpstr>UPFS</vt:lpstr>
      <vt:lpstr>WTP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Taihang, Shao</dc:creator>
  <cp:lastModifiedBy>Windows 用户</cp:lastModifiedBy>
  <dcterms:created xsi:type="dcterms:W3CDTF">2022-03-15T12:36:29Z</dcterms:created>
  <dcterms:modified xsi:type="dcterms:W3CDTF">2023-04-08T16:31:02Z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47A6E9199956405A95D2A6E1EFA3D1A1</vt:lpwstr>
  </property>
  <property fmtid="{D5CDD505-2E9C-101B-9397-08002B2CF9AE}" pid="3" name="KSOProductBuildVer">
    <vt:lpwstr>2052-11.1.0.11365</vt:lpwstr>
  </property>
</Properties>
</file>